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defaultThemeVersion="166925"/>
  <mc:AlternateContent xmlns:mc="http://schemas.openxmlformats.org/markup-compatibility/2006">
    <mc:Choice Requires="x15">
      <x15ac:absPath xmlns:x15ac="http://schemas.microsoft.com/office/spreadsheetml/2010/11/ac" url="C:\Users\Alena.Berube\Downloads\"/>
    </mc:Choice>
  </mc:AlternateContent>
  <xr:revisionPtr revIDLastSave="0" documentId="8_{CCB1DDCE-8CD2-41FF-AA59-C199693E9B1D}" xr6:coauthVersionLast="47" xr6:coauthVersionMax="47" xr10:uidLastSave="{00000000-0000-0000-0000-000000000000}"/>
  <bookViews>
    <workbookView xWindow="-108" yWindow="-108" windowWidth="23256" windowHeight="12576" tabRatio="851" activeTab="14" xr2:uid="{00000000-000D-0000-FFFF-FFFF00000000}"/>
  </bookViews>
  <sheets>
    <sheet name="BMH" sheetId="9" r:id="rId1"/>
    <sheet name="CVMC" sheetId="7" r:id="rId2"/>
    <sheet name="Copley-V2" sheetId="26" r:id="rId3"/>
    <sheet name="GCH-V2" sheetId="44" r:id="rId4"/>
    <sheet name="GMC-V2" sheetId="46" r:id="rId5"/>
    <sheet name="MAHHC-V2" sheetId="28" r:id="rId6"/>
    <sheet name="NCH-V2" sheetId="45" r:id="rId7"/>
    <sheet name="NVRH" sheetId="14" r:id="rId8"/>
    <sheet name="NVRH-V2" sheetId="48" r:id="rId9"/>
    <sheet name="NMC" sheetId="5" r:id="rId10"/>
    <sheet name="PH" sheetId="4" r:id="rId11"/>
    <sheet name="RRMC-V2 " sheetId="24" r:id="rId12"/>
    <sheet name="SH-V2" sheetId="33" r:id="rId13"/>
    <sheet name="SVMC-V3" sheetId="27" r:id="rId14"/>
    <sheet name="UVMMC" sheetId="47"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l" localSheetId="4">#REF!</definedName>
    <definedName name="\l">#REF!</definedName>
    <definedName name="\P" localSheetId="4">#REF!</definedName>
    <definedName name="\P">#REF!</definedName>
    <definedName name="_____ASO2002">'[1]DOS-Paste'!$C$3:$P$49</definedName>
    <definedName name="____ASO2002">'[1]DOS-Paste'!$C$3:$P$49</definedName>
    <definedName name="___ASO2002">'[1]DOS-Paste'!$C$3:$P$49</definedName>
    <definedName name="__ASO2002">'[2]DOS-Paste'!$C$3:$P$49</definedName>
    <definedName name="_ASO2002">'[1]DOS-Paste'!$C$3:$P$49</definedName>
    <definedName name="_Fill" localSheetId="4" hidden="1">#REF!</definedName>
    <definedName name="_Fill" hidden="1">#REF!</definedName>
    <definedName name="_Key1" localSheetId="4" hidden="1">#REF!</definedName>
    <definedName name="_Key1" hidden="1">'[3]000'!#REF!</definedName>
    <definedName name="_Order1" localSheetId="4" hidden="1">0</definedName>
    <definedName name="_Order1" localSheetId="11" hidden="1">0</definedName>
    <definedName name="_Order1" localSheetId="14" hidden="1">255</definedName>
    <definedName name="_Order1" hidden="1">255</definedName>
    <definedName name="_Order2" hidden="1">0</definedName>
    <definedName name="_Parse_In" hidden="1">#REF!</definedName>
    <definedName name="_Sort" localSheetId="4" hidden="1">#REF!</definedName>
    <definedName name="_Sort" hidden="1">#REF!</definedName>
    <definedName name="AAMC_ACAD" localSheetId="14">#REF!</definedName>
    <definedName name="AAMC_ACAD">#REF!</definedName>
    <definedName name="academic_rank" localSheetId="14">#REF!</definedName>
    <definedName name="academic_rank">#REF!</definedName>
    <definedName name="Account_Name" localSheetId="4">#REF!</definedName>
    <definedName name="Account_Name">#REF!</definedName>
    <definedName name="ACCT">[4]Hidden!$F$11</definedName>
    <definedName name="Activity_Track_Effective_Date" localSheetId="4">#REF!</definedName>
    <definedName name="Activity_Track_Effective_Date">#REF!</definedName>
    <definedName name="Actual_Calendar_Figures">#N/A</definedName>
    <definedName name="Actual_Fiscal_Figures">#N/A</definedName>
    <definedName name="ADCTable" localSheetId="14">#REF!</definedName>
    <definedName name="ADCTable">#REF!</definedName>
    <definedName name="addldollarbasedlabor">'[5]Add''l $ Based Labor'!$P:$Q</definedName>
    <definedName name="Admin_Fee_2nd_Yr" localSheetId="4">#REF!</definedName>
    <definedName name="Admin_Fee_2nd_Yr">#REF!</definedName>
    <definedName name="Admin_Fee_2nd_Yr_Pct_Increase" localSheetId="4">#REF!</definedName>
    <definedName name="Admin_Fee_2nd_Yr_Pct_Increase">#REF!</definedName>
    <definedName name="Admin_Fee_3rd_Yr" localSheetId="4">#REF!</definedName>
    <definedName name="Admin_Fee_3rd_Yr">#REF!</definedName>
    <definedName name="Admin_Fee_3rd_Yr_Pct_Increase" localSheetId="4">#REF!</definedName>
    <definedName name="Admin_Fee_3rd_Yr_Pct_Increase">#REF!</definedName>
    <definedName name="Admin_Fee_Composite_Base_Rate" localSheetId="4">#REF!</definedName>
    <definedName name="Admin_Fee_Composite_Base_Rate">#REF!</definedName>
    <definedName name="Admin_Fee_Profit" localSheetId="4">#REF!</definedName>
    <definedName name="Admin_Fee_Profit">#REF!</definedName>
    <definedName name="Admin_Fee_Yr_4and5" localSheetId="4">#REF!</definedName>
    <definedName name="Admin_Fee_Yr_4and5">#REF!</definedName>
    <definedName name="admin_level" localSheetId="14">#REF!</definedName>
    <definedName name="admin_level">#REF!</definedName>
    <definedName name="Afil">[6]!Table1[Afil]</definedName>
    <definedName name="AgeSex_Factor" localSheetId="4">#REF!</definedName>
    <definedName name="AgeSex_Factor">#REF!</definedName>
    <definedName name="ANNL">'[7]other Input'!$B$5</definedName>
    <definedName name="anscount" hidden="1">1</definedName>
    <definedName name="apc_position_level" localSheetId="14">#REF!</definedName>
    <definedName name="apc_position_level">#REF!</definedName>
    <definedName name="app_position_level" localSheetId="14">#REF!</definedName>
    <definedName name="app_position_level">#REF!</definedName>
    <definedName name="APPROVAL" localSheetId="4">#REF!</definedName>
    <definedName name="APPROVAL">#REF!</definedName>
    <definedName name="approvla" localSheetId="4" hidden="1">{#N/A,#N/A,FALSE,"Cosmos Report"}</definedName>
    <definedName name="approvla" hidden="1">{#N/A,#N/A,FALSE,"Cosmos Report"}</definedName>
    <definedName name="ASL_Basis" localSheetId="4">#REF!</definedName>
    <definedName name="ASL_Basis">#REF!</definedName>
    <definedName name="ASL_Coverage_Contract_Pct" localSheetId="4">#REF!</definedName>
    <definedName name="ASL_Coverage_Contract_Pct">#REF!</definedName>
    <definedName name="ASL_Coverage_Contract_PSPM" localSheetId="4">#REF!</definedName>
    <definedName name="ASL_Coverage_Contract_PSPM">#REF!</definedName>
    <definedName name="ASO2002Order">'[1]DOS-Paste'!$B$2</definedName>
    <definedName name="ASO2002Page3">'[1]DOS-Report'!$B$10:$I$79</definedName>
    <definedName name="astron">'[5]Final_Grades_&amp;_Ranges'!$A:$N</definedName>
    <definedName name="AXIOM">'[8]GMC IT Purchased Services'!$S$88</definedName>
    <definedName name="BEGBAL">'[9]20490000 Amort'!$C$18:$C$234</definedName>
    <definedName name="BenchData">'[10]DOS-Paste'!$C$2:$P$47</definedName>
    <definedName name="BenchmarkData">'[11]DOS-Paste'!$C$2:$P$47</definedName>
    <definedName name="BudgetInput" localSheetId="14">'[38]Budget Input'!$C$10:$AN$302</definedName>
    <definedName name="BudgetInput">'[12]Budget Input'!$C$10:$AN$302</definedName>
    <definedName name="BY2025_0">'[13]BY2025 0%'!$A:$J</definedName>
    <definedName name="BY2025_3.4">'[13]BY2025 3.4% C'!$A:$J</definedName>
    <definedName name="BY2025_3.4R">'[13]BY2025 3.4% R'!$A:$J</definedName>
    <definedName name="BY2025_3.4RC">'[13]BY2025 3.4% R &amp; C'!$A:$J</definedName>
    <definedName name="call_type" localSheetId="14">#REF!</definedName>
    <definedName name="call_type">#REF!</definedName>
    <definedName name="CallType" localSheetId="14">#REF!</definedName>
    <definedName name="CallType">#REF!</definedName>
    <definedName name="CarTypTable" localSheetId="4">#REF!</definedName>
    <definedName name="CarTypTable">#REF!</definedName>
    <definedName name="CCAREDAYS">[7]STATS!$R$31</definedName>
    <definedName name="CENSUS_Query" localSheetId="4">#REF!</definedName>
    <definedName name="CENSUS_Query">#REF!</definedName>
    <definedName name="Chart1Labels" localSheetId="4">#REF!</definedName>
    <definedName name="Chart1Labels">#REF!</definedName>
    <definedName name="clinicalstipend">'[14]Clinical Stipend'!$A:$F</definedName>
    <definedName name="Cobra_Pricing" localSheetId="4">#REF!</definedName>
    <definedName name="Cobra_Pricing">#REF!</definedName>
    <definedName name="colgroup">[4]Orientation!$G$6</definedName>
    <definedName name="colsegment">[4]Orientation!$F$6</definedName>
    <definedName name="Column1">[15]Options!$A$3:$A$85</definedName>
    <definedName name="Column2">[15]Options!$G$3:$G$120</definedName>
    <definedName name="Commission_Incl_in_Fee" localSheetId="4">#REF!</definedName>
    <definedName name="Commission_Incl_in_Fee">#REF!</definedName>
    <definedName name="commtable" localSheetId="4">#REF!</definedName>
    <definedName name="commtable">#REF!</definedName>
    <definedName name="companalysis">'[5]Compensation Analysis'!$A:$AP</definedName>
    <definedName name="Company_Incumbent_Carriers" localSheetId="4">#REF!</definedName>
    <definedName name="Company_Incumbent_Carriers">#REF!</definedName>
    <definedName name="COMPANY_TABLE">[16]Table!$A$1:$B$11</definedName>
    <definedName name="Complexity_Factor">'[17]Client Profile'!$L$9</definedName>
    <definedName name="compr_group_23">'[18]2023 Compression Group'!$A:$X</definedName>
    <definedName name="Consulting_Complexity_Factor">[17]Assumptions!$L$30</definedName>
    <definedName name="Contract_Complexity_Factor">[17]Assumptions!$K$30</definedName>
    <definedName name="Conversion_Complexity_Factor">[17]Assumptions!$H$30</definedName>
    <definedName name="Conversion_Option" localSheetId="4">#REF!</definedName>
    <definedName name="Conversion_Option">#REF!</definedName>
    <definedName name="coverage_type" localSheetId="14">#REF!</definedName>
    <definedName name="coverage_type">#REF!</definedName>
    <definedName name="CoverageProvided" localSheetId="14">#REF!</definedName>
    <definedName name="CoverageProvided">#REF!</definedName>
    <definedName name="CPSI">'[8]GSS IT Non-Capital Software'!$S$105</definedName>
    <definedName name="CredTable" localSheetId="4">#REF!</definedName>
    <definedName name="CredTable">#REF!</definedName>
    <definedName name="crosswalk">'[14]Crosswalk - Dept'!$A:$T</definedName>
    <definedName name="cy_data" localSheetId="14">#REF!</definedName>
    <definedName name="cy_data">#REF!</definedName>
    <definedName name="Data">'[19]DOS-Paste'!$C$2:$P$47</definedName>
    <definedName name="Data2">'[20]DOS-Paste (2)'!$C$2:$P$48</definedName>
    <definedName name="Data2003BoB">'[21]DOS-Paste'!$C$3:$P$49</definedName>
    <definedName name="_xlnm.Database" localSheetId="4">#REF!</definedName>
    <definedName name="_xlnm.Database">#REF!</definedName>
    <definedName name="Date" localSheetId="14">#REF!</definedName>
    <definedName name="Date">#REF!</definedName>
    <definedName name="Days_Incurred">[22]Variables!$C$3</definedName>
    <definedName name="Days_Remaining">[22]Variables!$C$4</definedName>
    <definedName name="dept" localSheetId="4">[23]dept!$A$1:$B$221</definedName>
    <definedName name="DEPT">[4]Hidden!$D$11</definedName>
    <definedName name="differential">[5]Differential!$A:$B</definedName>
    <definedName name="Discount_Guarantees" localSheetId="4">#REF!</definedName>
    <definedName name="Discount_Guarantees">#REF!</definedName>
    <definedName name="drlFilter">[4]Settings!$D$27</definedName>
    <definedName name="ECLINICAL_WORKS">'[8]GMC IT Non-Capital Software'!$T$29</definedName>
    <definedName name="employment_status" localSheetId="14">#REF!</definedName>
    <definedName name="employment_status">#REF!</definedName>
    <definedName name="emplposwwages">'[5]Empl Positions w Wages'!$A:$J</definedName>
    <definedName name="emproster23">'[5]Employee Roster 23'!$A:$B</definedName>
    <definedName name="ethnicity" localSheetId="14">#REF!</definedName>
    <definedName name="ethnicity">#REF!</definedName>
    <definedName name="EXHIBIT_II_I" localSheetId="4">#REF!</definedName>
    <definedName name="EXHIBIT_II_I">#REF!</definedName>
    <definedName name="EXTRAPAY">'[9]20490000 Amort'!$E$18:$E$234</definedName>
    <definedName name="Facility_RC" localSheetId="4">#REF!</definedName>
    <definedName name="Facility_RC">#REF!</definedName>
    <definedName name="FEDTAX" localSheetId="14">#REF!</definedName>
    <definedName name="FEDTAX">#REF!</definedName>
    <definedName name="Fiduciary" localSheetId="4">#REF!</definedName>
    <definedName name="Fiduciary">#REF!</definedName>
    <definedName name="filter">[4]Settings!$B$14:$H$25</definedName>
    <definedName name="FlexShare_Rewards" localSheetId="4">#REF!</definedName>
    <definedName name="FlexShare_Rewards">#REF!</definedName>
    <definedName name="FSA_Pricing" localSheetId="4">#REF!</definedName>
    <definedName name="FSA_Pricing">#REF!</definedName>
    <definedName name="ftecheck">'[5]FTE Pivot'!$A:$B</definedName>
    <definedName name="fullemproster">'[5]Full Employee Roster'!$B:$Z</definedName>
    <definedName name="fy2000_budget" localSheetId="14">'[39]FY Budget Items'!$B$15:$AA$26</definedName>
    <definedName name="fy2000_budget">'[24]FY Budget Items'!$B$15:$AA$26</definedName>
    <definedName name="FY2001_budget" localSheetId="14">'[39]FY Budget Items'!$B$2:$AF$13</definedName>
    <definedName name="FY2001_budget">'[24]FY Budget Items'!$B$2:$AF$13</definedName>
    <definedName name="FY2004_budget" localSheetId="14">'[39]FY Budget Items'!$B$2:$AS$13</definedName>
    <definedName name="FY2004_budget">'[24]FY Budget Items'!$B$2:$AS$13</definedName>
    <definedName name="FY2005_budget" localSheetId="14">'[39]FY Budget Items'!$B$2:$BB$13</definedName>
    <definedName name="FY2005_budget">'[24]FY Budget Items'!$B$2:$BB$13</definedName>
    <definedName name="FY22_Actual">'[13]FY22 Actual'!$A:$J</definedName>
    <definedName name="FY23_Actual">'[13]FY23 Actual'!$A:$J</definedName>
    <definedName name="FY24_Bud">[13]BY24!$A:$J</definedName>
    <definedName name="FY24_Proj">'[13]FY24 Proj'!$A:$J</definedName>
    <definedName name="FYB_Date">'[25]backup tabs to right'!$D$5</definedName>
    <definedName name="FYE_Date">'[25]backup tabs to right'!$D$6</definedName>
    <definedName name="gender" localSheetId="14">#REF!</definedName>
    <definedName name="gender">#REF!</definedName>
    <definedName name="GHC_AXIOM">'[8]GHC IT Purchased Services'!$S$62</definedName>
    <definedName name="GHC_POWER_HEALTH">'[8]GHC IT Purchased Services'!$S$60</definedName>
    <definedName name="Gifford" hidden="1">#REF!</definedName>
    <definedName name="GradesRangesSpecialty" localSheetId="14">#REF!</definedName>
    <definedName name="GradesRangesSpecialty">#REF!</definedName>
    <definedName name="Hardware_Complexity_Factor">[17]Assumptions!$C$30</definedName>
    <definedName name="Hardware_Depreciation_Term">[17]Assumptions!$C$20</definedName>
    <definedName name="hazard">'[23]Misc. Hazard Pay'!$A$1:$R$62</definedName>
    <definedName name="hide1" localSheetId="14">[40]Cover!$A$18:$B$29</definedName>
    <definedName name="hide1">[26]Cover!$A$18:$B$29</definedName>
    <definedName name="HireType" localSheetId="14">#REF!</definedName>
    <definedName name="HireType">#REF!</definedName>
    <definedName name="incumbent_results" localSheetId="14">#REF!</definedName>
    <definedName name="incumbent_results">#REF!</definedName>
    <definedName name="Interface_Complexity_Factor">[17]Assumptions!$G$30</definedName>
    <definedName name="INTR">'[9]20490000 Amort'!$H$18:$H$234</definedName>
    <definedName name="INTRSTRATE">'[9]20490000 Amort'!$D$6</definedName>
    <definedName name="INVCAL95" localSheetId="4">#REF!</definedName>
    <definedName name="INVCAL95">#REF!</definedName>
    <definedName name="INVCAL95A" localSheetId="4">#REF!</definedName>
    <definedName name="INVCAL95A">#REF!</definedName>
    <definedName name="INVCAL97" localSheetId="4">#REF!</definedName>
    <definedName name="INVCAL97">#REF!</definedName>
    <definedName name="ISL_Coverage_Contract_Basis" localSheetId="4">#REF!</definedName>
    <definedName name="ISL_Coverage_Contract_Basis">#REF!</definedName>
    <definedName name="ISL_Coverage_Contract_Deduction" localSheetId="4">#REF!</definedName>
    <definedName name="ISL_Coverage_Contract_Deduction">#REF!</definedName>
    <definedName name="ISL_Coverage_Contract_PSPM" localSheetId="4">#REF!</definedName>
    <definedName name="ISL_Coverage_Contract_PSPM">#REF!</definedName>
    <definedName name="ISL_Pct_to_Manual" localSheetId="4">#REF!</definedName>
    <definedName name="ISL_Pct_to_Manual">#REF!</definedName>
    <definedName name="job_sort_map" localSheetId="14">#REF!</definedName>
    <definedName name="job_sort_map">#REF!</definedName>
    <definedName name="L" localSheetId="4">#REF!</definedName>
    <definedName name="L">#REF!</definedName>
    <definedName name="L2007531520246">[27]RowNames!$A$2:$A$75</definedName>
    <definedName name="L2008410134254633">[28]RowNames!$A$2:$A$99</definedName>
    <definedName name="Level">'[17]Client Profile'!$L$7</definedName>
    <definedName name="level_lookup" localSheetId="14">#REF!</definedName>
    <definedName name="level_lookup">#REF!</definedName>
    <definedName name="levels" localSheetId="14">#REF!</definedName>
    <definedName name="levels">#REF!</definedName>
    <definedName name="Load2" localSheetId="4">#REF!</definedName>
    <definedName name="Load2">#REF!</definedName>
    <definedName name="LOANSTRAT">'[9]20490000 Amort'!$D$9</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tion" localSheetId="14">#REF!</definedName>
    <definedName name="Location">#REF!</definedName>
    <definedName name="Location2" localSheetId="14">#REF!</definedName>
    <definedName name="Location2">#REF!</definedName>
    <definedName name="LookupTable" localSheetId="14">'[38]Budget Input'!$H$882:$N$905</definedName>
    <definedName name="LookupTable">'[12]Budget Input'!$H$882:$N$905</definedName>
    <definedName name="majority_owner_of_medical_group" localSheetId="14">#REF!</definedName>
    <definedName name="majority_owner_of_medical_group">#REF!</definedName>
    <definedName name="match" localSheetId="14">#REF!</definedName>
    <definedName name="match">#REF!</definedName>
    <definedName name="MedicalGroup" localSheetId="14">#REF!</definedName>
    <definedName name="MedicalGroup">#REF!</definedName>
    <definedName name="MEDSURGDAYS">[7]STATS!$R$30</definedName>
    <definedName name="MetaSet">[4]Orientation!$C$22</definedName>
    <definedName name="mg_results" localSheetId="14">#REF!</definedName>
    <definedName name="mg_results">#REF!</definedName>
    <definedName name="MGMA_ACAD" localSheetId="14">#REF!</definedName>
    <definedName name="MGMA_ACAD">#REF!</definedName>
    <definedName name="MGMA_COMM" localSheetId="14">#REF!</definedName>
    <definedName name="MGMA_COMM">#REF!</definedName>
    <definedName name="miscpay">'[14]Misc Pay FY22PP17'!$B:$C</definedName>
    <definedName name="Month" localSheetId="14">#REF!</definedName>
    <definedName name="Month">#REF!</definedName>
    <definedName name="MONTH1" localSheetId="14">#REF!</definedName>
    <definedName name="MONTH1">#REF!</definedName>
    <definedName name="MyPath" localSheetId="4">#REF!</definedName>
    <definedName name="MyPath">#REF!</definedName>
    <definedName name="NASHUA" localSheetId="4">#REF!</definedName>
    <definedName name="NASHUA">#REF!</definedName>
    <definedName name="NetGross" localSheetId="14">'[41]Net to Gross'!$A$6:$L$132</definedName>
    <definedName name="NetGross">'[29]Net to Gross'!$A$6:$L$132</definedName>
    <definedName name="Network_Complexity_Factor">[17]Assumptions!$E$30</definedName>
    <definedName name="New_ARCH_Room_ADC">[22]Variables!$C$9</definedName>
    <definedName name="New_Memory_Care_ADC">[22]Variables!$C$7</definedName>
    <definedName name="New_Otter_Creek_ADC">[22]Variables!$C$8</definedName>
    <definedName name="New_Post_Acute_ADC">[22]Variables!$C$6</definedName>
    <definedName name="NUMPMTPERYEAR">'[9]20490000 Amort'!$D$8</definedName>
    <definedName name="OnCallSpecialty" localSheetId="14">#REF!</definedName>
    <definedName name="OnCallSpecialty">#REF!</definedName>
    <definedName name="OOAStd" localSheetId="4">#REF!</definedName>
    <definedName name="OOAStd">#REF!</definedName>
    <definedName name="Options">[30]List!$B$3:$B$52</definedName>
    <definedName name="Optum_Care24" localSheetId="4">#REF!</definedName>
    <definedName name="Optum_Care24">#REF!</definedName>
    <definedName name="Optum_NurseLine" localSheetId="4">#REF!</definedName>
    <definedName name="Optum_NurseLine">#REF!</definedName>
    <definedName name="Order2003BoB">'[21]DOS-Paste'!$B$2</definedName>
    <definedName name="org_count" localSheetId="14">#REF!</definedName>
    <definedName name="org_count">#REF!</definedName>
    <definedName name="organization_classification" localSheetId="14">#REF!</definedName>
    <definedName name="organization_classification">#REF!</definedName>
    <definedName name="Owner_Last_Name" localSheetId="4">#REF!</definedName>
    <definedName name="Owner_Last_Name">#REF!</definedName>
    <definedName name="Page3" localSheetId="4">#REF!</definedName>
    <definedName name="Page3">#REF!</definedName>
    <definedName name="Page3_ASO2003">'[21]DOS-Report'!$B$10:$I$79</definedName>
    <definedName name="Page3B" localSheetId="4">#REF!</definedName>
    <definedName name="Page3B">#REF!</definedName>
    <definedName name="PayNUM">'[9]20490000 Amort'!$A$18:$A$234</definedName>
    <definedName name="payrollempid">'[5]another employee list'!$A:$B</definedName>
    <definedName name="pcn" localSheetId="4">#REF!</definedName>
    <definedName name="pcn">#REF!</definedName>
    <definedName name="Percent" localSheetId="14">#REF!</definedName>
    <definedName name="Percent">#REF!</definedName>
    <definedName name="Performance_Guarantees" localSheetId="4">#REF!</definedName>
    <definedName name="Performance_Guarantees">#REF!</definedName>
    <definedName name="Period_No." localSheetId="14">#REF!</definedName>
    <definedName name="Period_No.">#REF!</definedName>
    <definedName name="Peripheral_Complexity_Factor">[17]Assumptions!$F$30</definedName>
    <definedName name="Peripheral_Depreciation_Term">[17]Assumptions!$C$22</definedName>
    <definedName name="PF" localSheetId="14">#REF!</definedName>
    <definedName name="PF">#REF!</definedName>
    <definedName name="physician_jobs" localSheetId="14">#REF!</definedName>
    <definedName name="physician_jobs">#REF!</definedName>
    <definedName name="physician_table" localSheetId="14">#REF!</definedName>
    <definedName name="physician_table">#REF!</definedName>
    <definedName name="physician_table_12" localSheetId="14">#REF!</definedName>
    <definedName name="physician_table_12">#REF!</definedName>
    <definedName name="Plan">[31]Output2!$A$16</definedName>
    <definedName name="Plan_2003ASO">[31]Output2!$A$16</definedName>
    <definedName name="Plant_Offset" localSheetId="14">#REF!</definedName>
    <definedName name="Plant_Offset">#REF!</definedName>
    <definedName name="Platform" localSheetId="4">#REF!</definedName>
    <definedName name="Platform">#REF!</definedName>
    <definedName name="PMPM" localSheetId="4">#REF!</definedName>
    <definedName name="PMPM">#REF!</definedName>
    <definedName name="PosChange" localSheetId="14">'[42]Detailed Changes'!$B$41:$D$52</definedName>
    <definedName name="PosChange">'[32]Detailed Changes'!$B$41:$D$52</definedName>
    <definedName name="poscontrl">'[5]Position Control'!$B:$L</definedName>
    <definedName name="posid">'[5]Position ID'!$A:$H</definedName>
    <definedName name="POWER_HEALTH">'[8]GMC IT Purchased Services'!$S$86</definedName>
    <definedName name="PremAmt" localSheetId="4">#REF!</definedName>
    <definedName name="PremAmt">#REF!</definedName>
    <definedName name="Prescriptions" localSheetId="14" hidden="1">{"add",#N/A,FALSE,"code"}</definedName>
    <definedName name="Prescriptions" hidden="1">{"add",#N/A,FALSE,"code"}</definedName>
    <definedName name="primtbl">[4]Orientation!$C$23</definedName>
    <definedName name="PRINCIP">'[9]20490000 Amort'!$G$18:$G$234</definedName>
    <definedName name="_xlnm.Print_Area" localSheetId="6">'NCH-V2'!$B$25:$X$101</definedName>
    <definedName name="_xlnm.Print_Area" localSheetId="14">UVMMC!$B$25:$X$106</definedName>
    <definedName name="_xlnm.Print_Area">#REF!</definedName>
    <definedName name="_xlnm.Print_Titles" localSheetId="14">UVMMC!$25:$27</definedName>
    <definedName name="_xlnm.Print_Titles">#N/A</definedName>
    <definedName name="PRO">#N/A</definedName>
    <definedName name="Product_Type" localSheetId="4">#REF!</definedName>
    <definedName name="Product_Type">#REF!</definedName>
    <definedName name="ProductTable" localSheetId="4">#REF!</definedName>
    <definedName name="ProductTable">#REF!</definedName>
    <definedName name="ProviderFTE" localSheetId="1" hidden="1">{#N/A,#N/A,FALSE,"HeadCnt"}</definedName>
    <definedName name="ProviderFTE" localSheetId="14" hidden="1">{#N/A,#N/A,FALSE,"HeadCnt"}</definedName>
    <definedName name="ProviderFTE" hidden="1">{#N/A,#N/A,FALSE,"HeadCnt"}</definedName>
    <definedName name="qryRenee" localSheetId="4">#REF!</definedName>
    <definedName name="qryRenee">#REF!</definedName>
    <definedName name="Qtr" localSheetId="14">#REF!</definedName>
    <definedName name="Qtr">#REF!</definedName>
    <definedName name="Quoted_Mbrs" localSheetId="4">#REF!</definedName>
    <definedName name="Quoted_Mbrs">#REF!</definedName>
    <definedName name="Quoted_Subs" localSheetId="4">#REF!</definedName>
    <definedName name="Quoted_Subs">#REF!</definedName>
    <definedName name="Rank" localSheetId="14">#REF!</definedName>
    <definedName name="Rank">#REF!</definedName>
    <definedName name="ranked" localSheetId="4">#REF!</definedName>
    <definedName name="ranked">#REF!</definedName>
    <definedName name="Rate_nmc" hidden="1">#REF!</definedName>
    <definedName name="Rate_nmc1" hidden="1">#REF!</definedName>
    <definedName name="RateColumn" localSheetId="4">#REF!</definedName>
    <definedName name="RateColumn">#REF!</definedName>
    <definedName name="RateTable" localSheetId="4">#REF!</definedName>
    <definedName name="RateTable">#REF!</definedName>
    <definedName name="report_type">[4]Orientation!$C$24</definedName>
    <definedName name="ReportVersion">[4]Settings!$D$5</definedName>
    <definedName name="RevbyPayor" localSheetId="14">[41]Stats!$A$8:$V$124</definedName>
    <definedName name="RevbyPayor">[29]Stats!$A$8:$V$124</definedName>
    <definedName name="rngCreateLog">[4]Delivery!$B$12</definedName>
    <definedName name="rngFilePassword">[4]Delivery!$B$6</definedName>
    <definedName name="rngSourceTab">[4]Delivery!$E$8</definedName>
    <definedName name="rowgroup">[4]Orientation!$C$17</definedName>
    <definedName name="rowsegment">[4]Orientation!$B$17</definedName>
    <definedName name="RX" localSheetId="4">#REF!</definedName>
    <definedName name="RX">#REF!</definedName>
    <definedName name="Sales_Office" localSheetId="4">#REF!</definedName>
    <definedName name="Sales_Office">#REF!</definedName>
    <definedName name="Sales_Rep" localSheetId="4">#REF!</definedName>
    <definedName name="Sales_Rep">#REF!</definedName>
    <definedName name="ScenGrpList" localSheetId="14">OFFSET(#REF!,0,0,COUNTIF(#REF!,"&gt;"""),1)</definedName>
    <definedName name="ScenGrpList">OFFSET(#REF!,0,0,COUNTIF(#REF!,"&gt;"""),1)</definedName>
    <definedName name="SCHEXTPMT">'[9]20490000 Amort'!$D$10</definedName>
    <definedName name="SCHMONTHLYPMT">'[9]20490000 Amort'!$J$5</definedName>
    <definedName name="SCHPAY">'[9]20490000 Amort'!$D$18:$D$234</definedName>
    <definedName name="sdfusef">'[33]DOS-Paste'!$C$2:$P$47</definedName>
    <definedName name="SegalDental" localSheetId="4" hidden="1">{#N/A,#N/A,TRUE,"Dental";#N/A,#N/A,TRUE,"Total Dental ";#N/A,#N/A,TRUE,"Setback Analysis";#N/A,#N/A,TRUE,"Dental Plan Summ"}</definedName>
    <definedName name="SegalDental" hidden="1">{#N/A,#N/A,TRUE,"Dental";#N/A,#N/A,TRUE,"Total Dental ";#N/A,#N/A,TRUE,"Setback Analysis";#N/A,#N/A,TRUE,"Dental Plan Summ"}</definedName>
    <definedName name="Sequential_Group">[4]Settings!$J$6</definedName>
    <definedName name="Sequential_Segment">[4]Settings!$I$6</definedName>
    <definedName name="Sequential_Sort">[4]Settings!$I$10:$J$11</definedName>
    <definedName name="Shared_Savings" localSheetId="4">#REF!</definedName>
    <definedName name="Shared_Savings">#REF!</definedName>
    <definedName name="SHEET1" localSheetId="4">#REF!</definedName>
    <definedName name="SHEET1">#REF!</definedName>
    <definedName name="SimpBPLTable" localSheetId="4">#REF!</definedName>
    <definedName name="SimpBPLTable">#REF!</definedName>
    <definedName name="Slice" localSheetId="4">#REF!</definedName>
    <definedName name="Slice">#REF!</definedName>
    <definedName name="Slicer_Category">#N/A</definedName>
    <definedName name="sltappempid">'[5]SLT &amp; APP'!$J:$AA</definedName>
    <definedName name="Software_Complexity_Factor">[17]Assumptions!$D$30</definedName>
    <definedName name="Software_Depreciation_Term">[17]Assumptions!$C$21</definedName>
    <definedName name="sort_code_apc" localSheetId="14">#REF!</definedName>
    <definedName name="sort_code_apc">#REF!</definedName>
    <definedName name="sort_code_cut" localSheetId="14">#REF!</definedName>
    <definedName name="sort_code_cut">#REF!</definedName>
    <definedName name="sort_code_ohcp" localSheetId="14">#REF!</definedName>
    <definedName name="sort_code_ohcp">#REF!</definedName>
    <definedName name="sort_code_staff" localSheetId="14">#REF!</definedName>
    <definedName name="sort_code_staff">#REF!</definedName>
    <definedName name="sort_cut_lookup" localSheetId="14">#REF!</definedName>
    <definedName name="sort_cut_lookup">#REF!</definedName>
    <definedName name="sort_level_lookup" localSheetId="14">#REF!</definedName>
    <definedName name="sort_level_lookup">#REF!</definedName>
    <definedName name="source_table" localSheetId="14">#REF!</definedName>
    <definedName name="source_table">#REF!</definedName>
    <definedName name="source_table_12" localSheetId="14">#REF!</definedName>
    <definedName name="source_table_12">#REF!</definedName>
    <definedName name="Specialty_Type" localSheetId="14">#REF!</definedName>
    <definedName name="Specialty_Type">#REF!</definedName>
    <definedName name="SpecialtyCodes" localSheetId="14">#REF!</definedName>
    <definedName name="SpecialtyCodes">#REF!</definedName>
    <definedName name="spss_output" localSheetId="14">#REF!</definedName>
    <definedName name="spss_output">#REF!</definedName>
    <definedName name="Staff_Complexity_Factor">[17]Assumptions!$I$30</definedName>
    <definedName name="STAT">[34]List!$A$2:$A$88</definedName>
    <definedName name="Stat2">[34]List!$A$2:$A$88</definedName>
    <definedName name="stipend_net" localSheetId="14">#REF!</definedName>
    <definedName name="stipend_net">#REF!</definedName>
    <definedName name="stipend_type" localSheetId="14">#REF!</definedName>
    <definedName name="stipend_type">#REF!</definedName>
    <definedName name="StipendType" localSheetId="14">#REF!</definedName>
    <definedName name="StipendType">#REF!</definedName>
    <definedName name="summary">[23]Summary!$B$3:$H$73</definedName>
    <definedName name="Supplemental_filter" localSheetId="14">#REF!</definedName>
    <definedName name="Supplemental_filter">#REF!</definedName>
    <definedName name="TableName">"Dummy"</definedName>
    <definedName name="test" localSheetId="4">#REF!</definedName>
    <definedName name="test">#REF!</definedName>
    <definedName name="TestCol" localSheetId="4">#REF!</definedName>
    <definedName name="TestCol">#REF!</definedName>
    <definedName name="TestColoers" localSheetId="4">#REF!</definedName>
    <definedName name="TestColoers">#REF!</definedName>
    <definedName name="TestColors" localSheetId="4">#REF!</definedName>
    <definedName name="TestColors">#REF!</definedName>
    <definedName name="TestRow" localSheetId="4">#REF!</definedName>
    <definedName name="TestRow">#REF!</definedName>
    <definedName name="TesttUtils" localSheetId="4">#REF!</definedName>
    <definedName name="TesttUtils">#REF!</definedName>
    <definedName name="ThisFile" localSheetId="4">#REF!</definedName>
    <definedName name="ThisFile">#REF!</definedName>
    <definedName name="Time">[15]Options!$L$4:$L$49</definedName>
    <definedName name="timeseries">[4]Orientation!$B$6:$C$13</definedName>
    <definedName name="Total_Admin_Fee" localSheetId="4">#REF!</definedName>
    <definedName name="Total_Admin_Fee">#REF!</definedName>
    <definedName name="total_benefit_cost" localSheetId="1" hidden="1">#REF!</definedName>
    <definedName name="total_benefit_cost" localSheetId="14" hidden="1">#REF!</definedName>
    <definedName name="total_benefit_cost" hidden="1">#REF!</definedName>
    <definedName name="Track_A_or_B" localSheetId="4">#REF!</definedName>
    <definedName name="Track_A_or_B">#REF!</definedName>
    <definedName name="TTLPAY">'[9]20490000 Amort'!$F$18:$F$234</definedName>
    <definedName name="Types" localSheetId="14">[43]t!$A$2:$A$7</definedName>
    <definedName name="Types">[35]t!$A$2:$A$7</definedName>
    <definedName name="UBH" localSheetId="4">#REF!</definedName>
    <definedName name="UBH">#REF!</definedName>
    <definedName name="Untitled" localSheetId="4">[36]Untitled!#REF!</definedName>
    <definedName name="Untitled">[36]Untitled!#REF!</definedName>
    <definedName name="UtilInp_Ch" localSheetId="4">#REF!</definedName>
    <definedName name="UtilInp_Ch">#REF!</definedName>
    <definedName name="UtilInpB" localSheetId="4">#REF!</definedName>
    <definedName name="UtilInpB">#REF!</definedName>
    <definedName name="UtilInpF" localSheetId="4">#REF!</definedName>
    <definedName name="UtilInpF">#REF!</definedName>
    <definedName name="UtilInpG" localSheetId="4">#REF!</definedName>
    <definedName name="UtilInpG">#REF!</definedName>
    <definedName name="UtilInpGT" localSheetId="4">#REF!</definedName>
    <definedName name="UtilInpGT">#REF!</definedName>
    <definedName name="UtilInpHasMail" localSheetId="4">#REF!</definedName>
    <definedName name="UtilInpHasMail">#REF!</definedName>
    <definedName name="UtilInpMail" localSheetId="4">#REF!</definedName>
    <definedName name="UtilInpMail">#REF!</definedName>
    <definedName name="UtilInpMailB" localSheetId="4">#REF!</definedName>
    <definedName name="UtilInpMailB">#REF!</definedName>
    <definedName name="UtilInpMailF" localSheetId="4">#REF!</definedName>
    <definedName name="UtilInpMailF">#REF!</definedName>
    <definedName name="UtilInpMailG" localSheetId="4">#REF!</definedName>
    <definedName name="UtilInpMailG">#REF!</definedName>
    <definedName name="UtilInpMailNF" localSheetId="4">#REF!</definedName>
    <definedName name="UtilInpMailNF">#REF!</definedName>
    <definedName name="UtilInpMailnT" localSheetId="4">#REF!</definedName>
    <definedName name="UtilInpMailnT">#REF!</definedName>
    <definedName name="UtilInpMailT" localSheetId="4">#REF!</definedName>
    <definedName name="UtilInpMailT">#REF!</definedName>
    <definedName name="UtilInpNF" localSheetId="4">#REF!</definedName>
    <definedName name="UtilInpNF">#REF!</definedName>
    <definedName name="UtilInpnGT" localSheetId="4">#REF!</definedName>
    <definedName name="UtilInpnGT">#REF!</definedName>
    <definedName name="UtilInpRet" localSheetId="4">#REF!</definedName>
    <definedName name="UtilInpRet">#REF!</definedName>
    <definedName name="UtilInpRetB" localSheetId="4">#REF!</definedName>
    <definedName name="UtilInpRetB">#REF!</definedName>
    <definedName name="UtilInpRetF" localSheetId="4">#REF!</definedName>
    <definedName name="UtilInpRetF">#REF!</definedName>
    <definedName name="UtilInpRetG" localSheetId="4">#REF!</definedName>
    <definedName name="UtilInpRetG">#REF!</definedName>
    <definedName name="UtilInpRetNF" localSheetId="4">#REF!</definedName>
    <definedName name="UtilInpRetNF">#REF!</definedName>
    <definedName name="UtilInpRetnT" localSheetId="4">#REF!</definedName>
    <definedName name="UtilInpRetnT">#REF!</definedName>
    <definedName name="UtilInpRetT" localSheetId="4">#REF!</definedName>
    <definedName name="UtilInpRetT">#REF!</definedName>
    <definedName name="UtilInpT" localSheetId="4">#REF!</definedName>
    <definedName name="UtilInpT">#REF!</definedName>
    <definedName name="UtilInputComment" localSheetId="4">#REF!</definedName>
    <definedName name="UtilInputComment">#REF!</definedName>
    <definedName name="Vendor_Complexity_Factor">[17]Assumptions!$J$30</definedName>
    <definedName name="w" localSheetId="14" hidden="1">{"add",#N/A,FALSE,"code"}</definedName>
    <definedName name="w" hidden="1">{"add",#N/A,FALSE,"code"}</definedName>
    <definedName name="WhoProviding" localSheetId="14">#REF!</definedName>
    <definedName name="WhoProviding">#REF!</definedName>
    <definedName name="wrn.Approval." localSheetId="4" hidden="1">{#N/A,#N/A,FALSE,"Approval Form"}</definedName>
    <definedName name="wrn.Approval." hidden="1">{#N/A,#N/A,FALSE,"Approval Form"}</definedName>
    <definedName name="wrn.Approval2." localSheetId="4" hidden="1">{#N/A,#N/A,FALSE,"Approval2"}</definedName>
    <definedName name="wrn.Approval2." hidden="1">{#N/A,#N/A,FALSE,"Approval2"}</definedName>
    <definedName name="wrn.Business._.Travel._.Accident." localSheetId="4" hidden="1">{#N/A,#N/A,TRUE,"BTA";#N/A,#N/A,TRUE,"plan summary"}</definedName>
    <definedName name="wrn.Business._.Travel._.Accident." hidden="1">{#N/A,#N/A,TRUE,"BTA";#N/A,#N/A,TRUE,"plan summary"}</definedName>
    <definedName name="wrn.Cosmos._.Report." localSheetId="4" hidden="1">{#N/A,#N/A,FALSE,"Cosmos Report"}</definedName>
    <definedName name="wrn.Cosmos._.Report." hidden="1">{#N/A,#N/A,FALSE,"Cosmos Report"}</definedName>
    <definedName name="wrn.Dental._.Section." localSheetId="4" hidden="1">{#N/A,#N/A,TRUE,"Dental";#N/A,#N/A,TRUE,"Total Dental ";#N/A,#N/A,TRUE,"Setback Analysis";#N/A,#N/A,TRUE,"Dental Plan Summ"}</definedName>
    <definedName name="wrn.Dental._.Section." hidden="1">{#N/A,#N/A,TRUE,"Dental";#N/A,#N/A,TRUE,"Total Dental ";#N/A,#N/A,TRUE,"Setback Analysis";#N/A,#N/A,TRUE,"Dental Plan Summ"}</definedName>
    <definedName name="wrn.Draft_All." localSheetId="4" hidden="1">{"Cobra1",#N/A,FALSE,"COBRA Summary";"Disability1",#N/A,FALSE,"Disability Summary";"Cdetail1",#N/A,FALSE,"COBRA Detail";"Cobra2",#N/A,FALSE,"COBRA Summary(2)";"Disability2",#N/A,FALSE,"Disability Summary(2)";"Cdetail2",#N/A,FALSE,"COBRA Detail(2)";"Cobra3",#N/A,FALSE,"COBRA Summary(3)";"Disability3",#N/A,FALSE,"Disability Summary(3)";"Cdetail3",#N/A,FALSE,"COBRA Detail(3)";"Cobra4",#N/A,FALSE,"COBRA Summary(4)";"Disability4",#N/A,FALSE,"Disability Summary(4)";"Cdetail4",#N/A,FALSE,"COBRA Detail(4)";"Self",#N/A,FALSE,"Self-Pay Summary";"Sdetail1",#N/A,FALSE,"Self-Pay Detail";"Sdetail2",#N/A,FALSE,"Self-Pay Detail (2)";"Sdetail3",#N/A,FALSE,"Self-Pay Detail (3)"}</definedName>
    <definedName name="wrn.Draft_All." hidden="1">{"Cobra1",#N/A,FALSE,"COBRA Summary";"Disability1",#N/A,FALSE,"Disability Summary";"Cdetail1",#N/A,FALSE,"COBRA Detail";"Cobra2",#N/A,FALSE,"COBRA Summary(2)";"Disability2",#N/A,FALSE,"Disability Summary(2)";"Cdetail2",#N/A,FALSE,"COBRA Detail(2)";"Cobra3",#N/A,FALSE,"COBRA Summary(3)";"Disability3",#N/A,FALSE,"Disability Summary(3)";"Cdetail3",#N/A,FALSE,"COBRA Detail(3)";"Cobra4",#N/A,FALSE,"COBRA Summary(4)";"Disability4",#N/A,FALSE,"Disability Summary(4)";"Cdetail4",#N/A,FALSE,"COBRA Detail(4)";"Self",#N/A,FALSE,"Self-Pay Summary";"Sdetail1",#N/A,FALSE,"Self-Pay Detail";"Sdetail2",#N/A,FALSE,"Self-Pay Detail (2)";"Sdetail3",#N/A,FALSE,"Self-Pay Detail (3)"}</definedName>
    <definedName name="wrn.Draft_COBRA_1." localSheetId="4" hidden="1">{"Regular_1",#N/A,FALSE,"Trend Form";"Disability_1",#N/A,FALSE,"Trend Form";"Detail_1",#N/A,FALSE,"Trend Form"}</definedName>
    <definedName name="wrn.Draft_COBRA_1." hidden="1">{"Regular_1",#N/A,FALSE,"Trend Form";"Disability_1",#N/A,FALSE,"Trend Form";"Detail_1",#N/A,FALSE,"Trend Form"}</definedName>
    <definedName name="wrn.Draft_COBRA_1_2." localSheetId="4" hidden="1">{"Regular_1",#N/A,FALSE,"Trend Form";"Disability_1",#N/A,FALSE,"Trend Form";"Detail_1",#N/A,FALSE,"Trend Form";"Regular_2",#N/A,FALSE,"Trend Form";"Disability_2",#N/A,FALSE,"Trend Form";"Detail_2",#N/A,FALSE,"Trend Form"}</definedName>
    <definedName name="wrn.Draft_COBRA_1_2." hidden="1">{"Regular_1",#N/A,FALSE,"Trend Form";"Disability_1",#N/A,FALSE,"Trend Form";"Detail_1",#N/A,FALSE,"Trend Form";"Regular_2",#N/A,FALSE,"Trend Form";"Disability_2",#N/A,FALSE,"Trend Form";"Detail_2",#N/A,FALSE,"Trend Form"}</definedName>
    <definedName name="wrn.Draft_COBRA_1_2_3." localSheetId="4" hidden="1">{"Regular_1",#N/A,FALSE,"Trend Form";"Disability_1",#N/A,FALSE,"Trend Form";"Detail_1",#N/A,FALSE,"Trend Form";"Regular_2",#N/A,FALSE,"Trend Form";"Disability_2",#N/A,FALSE,"Trend Form";"Detail_2",#N/A,FALSE,"Trend Form";"Regular_3",#N/A,FALSE,"Trend Form";"Disabilty_3",#N/A,FALSE,"Trend Form";"Detail_3",#N/A,FALSE,"Trend Form"}</definedName>
    <definedName name="wrn.Draft_COBRA_1_2_3." hidden="1">{"Regular_1",#N/A,FALSE,"Trend Form";"Disability_1",#N/A,FALSE,"Trend Form";"Detail_1",#N/A,FALSE,"Trend Form";"Regular_2",#N/A,FALSE,"Trend Form";"Disability_2",#N/A,FALSE,"Trend Form";"Detail_2",#N/A,FALSE,"Trend Form";"Regular_3",#N/A,FALSE,"Trend Form";"Disabilty_3",#N/A,FALSE,"Trend Form";"Detail_3",#N/A,FALSE,"Trend Form"}</definedName>
    <definedName name="wrn.Draft_COBRA_1_2_3_4." localSheetId="4" hidden="1">{"Regular_1",#N/A,FALSE,"Trend Form";"Disability_1",#N/A,FALSE,"Trend Form";"Detail_1",#N/A,FALSE,"Trend Form";"Regular_2",#N/A,FALSE,"Trend Form";"Disability_2",#N/A,FALSE,"Trend Form";"Detail_2",#N/A,FALSE,"Trend Form";"Regular_3",#N/A,FALSE,"Trend Form";"Disabilty_3",#N/A,FALSE,"Trend Form";"Detail_3",#N/A,FALSE,"Trend Form";"Regular_4",#N/A,FALSE,"Trend Form";"Disability_4",#N/A,FALSE,"Trend Form";"Detail_4",#N/A,FALSE,"Trend Form"}</definedName>
    <definedName name="wrn.Draft_COBRA_1_2_3_4." hidden="1">{"Regular_1",#N/A,FALSE,"Trend Form";"Disability_1",#N/A,FALSE,"Trend Form";"Detail_1",#N/A,FALSE,"Trend Form";"Regular_2",#N/A,FALSE,"Trend Form";"Disability_2",#N/A,FALSE,"Trend Form";"Detail_2",#N/A,FALSE,"Trend Form";"Regular_3",#N/A,FALSE,"Trend Form";"Disabilty_3",#N/A,FALSE,"Trend Form";"Detail_3",#N/A,FALSE,"Trend Form";"Regular_4",#N/A,FALSE,"Trend Form";"Disability_4",#N/A,FALSE,"Trend Form";"Detail_4",#N/A,FALSE,"Trend Form"}</definedName>
    <definedName name="wrn.Draft_Cobra1." localSheetId="4" hidden="1">{"Cobra1",#N/A,FALSE,"COBRA Summary";"Disability1",#N/A,FALSE,"Disability Summary";"Cdetail1",#N/A,FALSE,"COBRA Detail"}</definedName>
    <definedName name="wrn.Draft_Cobra1." hidden="1">{"Cobra1",#N/A,FALSE,"COBRA Summary";"Disability1",#N/A,FALSE,"Disability Summary";"Cdetail1",#N/A,FALSE,"COBRA Detail"}</definedName>
    <definedName name="wrn.Draft_Cobra1_2." localSheetId="4" hidden="1">{"Cobra1",#N/A,FALSE,"COBRA Summary";"Disability1",#N/A,FALSE,"Disability Summary";"Cdetail1",#N/A,FALSE,"COBRA Detail";"Cobra2",#N/A,FALSE,"COBRA Summary(2)";"Disability2",#N/A,FALSE,"Disability Summary(2)";"Cdetail2",#N/A,FALSE,"COBRA Detail(2)"}</definedName>
    <definedName name="wrn.Draft_Cobra1_2." hidden="1">{"Cobra1",#N/A,FALSE,"COBRA Summary";"Disability1",#N/A,FALSE,"Disability Summary";"Cdetail1",#N/A,FALSE,"COBRA Detail";"Cobra2",#N/A,FALSE,"COBRA Summary(2)";"Disability2",#N/A,FALSE,"Disability Summary(2)";"Cdetail2",#N/A,FALSE,"COBRA Detail(2)"}</definedName>
    <definedName name="wrn.Draft_Cobra1_2_3." localSheetId="4" hidden="1">{"Cobra1",#N/A,FALSE,"COBRA Summary";"Disability1",#N/A,FALSE,"Disability Summary";"Cdetail1",#N/A,FALSE,"COBRA Detail";"Cobra2",#N/A,FALSE,"COBRA Summary(2)";"Disability2",#N/A,FALSE,"Disability Summary(2)";"Cdetail2",#N/A,FALSE,"COBRA Detail(2)";"Cobra3",#N/A,FALSE,"COBRA Summary(3)";"Disability3",#N/A,FALSE,"Disability Summary(3)";"Cdetail3",#N/A,FALSE,"COBRA Detail(3)"}</definedName>
    <definedName name="wrn.Draft_Cobra1_2_3." hidden="1">{"Cobra1",#N/A,FALSE,"COBRA Summary";"Disability1",#N/A,FALSE,"Disability Summary";"Cdetail1",#N/A,FALSE,"COBRA Detail";"Cobra2",#N/A,FALSE,"COBRA Summary(2)";"Disability2",#N/A,FALSE,"Disability Summary(2)";"Cdetail2",#N/A,FALSE,"COBRA Detail(2)";"Cobra3",#N/A,FALSE,"COBRA Summary(3)";"Disability3",#N/A,FALSE,"Disability Summary(3)";"Cdetail3",#N/A,FALSE,"COBRA Detail(3)"}</definedName>
    <definedName name="wrn.Draft_Cobra1_2_3_4." localSheetId="4" hidden="1">{"Cobra1",#N/A,FALSE,"COBRA Summary";"Disability1",#N/A,FALSE,"Disability Summary";"Cdetail1",#N/A,FALSE,"COBRA Detail";"Cobra2",#N/A,FALSE,"COBRA Summary(2)";"Disability2",#N/A,FALSE,"Disability Summary(2)";"Cdetail2",#N/A,FALSE,"COBRA Detail(2)";"Cobra3",#N/A,FALSE,"COBRA Summary(3)";"Disability3",#N/A,FALSE,"Disability Summary(3)";"Cdetail3",#N/A,FALSE,"COBRA Detail(3)";"Cobra4",#N/A,FALSE,"COBRA Summary(4)";"Disability4",#N/A,FALSE,"Disability Summary(4)";"Cdetail4",#N/A,FALSE,"COBRA Detail(4)"}</definedName>
    <definedName name="wrn.Draft_Cobra1_2_3_4." hidden="1">{"Cobra1",#N/A,FALSE,"COBRA Summary";"Disability1",#N/A,FALSE,"Disability Summary";"Cdetail1",#N/A,FALSE,"COBRA Detail";"Cobra2",#N/A,FALSE,"COBRA Summary(2)";"Disability2",#N/A,FALSE,"Disability Summary(2)";"Cdetail2",#N/A,FALSE,"COBRA Detail(2)";"Cobra3",#N/A,FALSE,"COBRA Summary(3)";"Disability3",#N/A,FALSE,"Disability Summary(3)";"Cdetail3",#N/A,FALSE,"COBRA Detail(3)";"Cobra4",#N/A,FALSE,"COBRA Summary(4)";"Disability4",#N/A,FALSE,"Disability Summary(4)";"Cdetail4",#N/A,FALSE,"COBRA Detail(4)"}</definedName>
    <definedName name="wrn.Draft_Report." localSheetId="4" hidden="1">{"Summary",#N/A,FALSE,"Chart Input III";"Aggregate",#N/A,FALSE,"Chart Input III";"Annual_Change",#N/A,FALSE,"Trend Form";"PMPM",#N/A,FALSE,"Chart Input III";"PMPM_Change",#N/A,FALSE,"Trend Form";"Proj_Change",#N/A,FALSE,"Chart Input I";"Partial",#N/A,FALSE,"Chart Input III";"Expense_Chart",#N/A,FALSE,"Chart Input III";"Input",#N/A,FALSE,"Chart Input III";"Assumptions",#N/A,FALSE,"Chart Input III";"Retiree",#N/A,FALSE,"Chart Input III";"Res_Chart",#N/A,FALSE,"Chart Input III";"Reserves",#N/A,FALSE,"Chart Input III";"Trend",#N/A,FALSE,"Trend Form"}</definedName>
    <definedName name="wrn.Draft_Report." hidden="1">{"Summary",#N/A,FALSE,"Chart Input III";"Aggregate",#N/A,FALSE,"Chart Input III";"Annual_Change",#N/A,FALSE,"Trend Form";"PMPM",#N/A,FALSE,"Chart Input III";"PMPM_Change",#N/A,FALSE,"Trend Form";"Proj_Change",#N/A,FALSE,"Chart Input I";"Partial",#N/A,FALSE,"Chart Input III";"Expense_Chart",#N/A,FALSE,"Chart Input III";"Input",#N/A,FALSE,"Chart Input III";"Assumptions",#N/A,FALSE,"Chart Input III";"Retiree",#N/A,FALSE,"Chart Input III";"Res_Chart",#N/A,FALSE,"Chart Input III";"Reserves",#N/A,FALSE,"Chart Input III";"Trend",#N/A,FALSE,"Trend Form"}</definedName>
    <definedName name="wrn.Draft_Report_All." localSheetId="4" hidden="1">{"Regular_1",#N/A,FALSE,"Trend Form";"Disability_1",#N/A,FALSE,"Trend Form";"Detail_1",#N/A,FALSE,"Trend Form";"Regular_2",#N/A,FALSE,"Trend Form";"Disability_2",#N/A,FALSE,"Trend Form";"Detail_2",#N/A,FALSE,"Trend Form";"Regular_3",#N/A,FALSE,"Trend Form";"Disabilty_3",#N/A,FALSE,"Trend Form";"Detail_3",#N/A,FALSE,"Trend Form";"Regular_4",#N/A,FALSE,"Trend Form";"Disability_4",#N/A,FALSE,"Trend Form";"Detail_4",#N/A,FALSE,"Trend Form";"Self_Summary",#N/A,FALSE,"Trend Form";"Self_Detail_1",#N/A,FALSE,"Trend Form";"Self_Detail_2",#N/A,FALSE,"Trend Form";"Self_Detail_3",#N/A,FALSE,"Trend Form";"Trend_Form",#N/A,FALSE,"Trend Form"}</definedName>
    <definedName name="wrn.Draft_Report_All." hidden="1">{"Regular_1",#N/A,FALSE,"Trend Form";"Disability_1",#N/A,FALSE,"Trend Form";"Detail_1",#N/A,FALSE,"Trend Form";"Regular_2",#N/A,FALSE,"Trend Form";"Disability_2",#N/A,FALSE,"Trend Form";"Detail_2",#N/A,FALSE,"Trend Form";"Regular_3",#N/A,FALSE,"Trend Form";"Disabilty_3",#N/A,FALSE,"Trend Form";"Detail_3",#N/A,FALSE,"Trend Form";"Regular_4",#N/A,FALSE,"Trend Form";"Disability_4",#N/A,FALSE,"Trend Form";"Detail_4",#N/A,FALSE,"Trend Form";"Self_Summary",#N/A,FALSE,"Trend Form";"Self_Detail_1",#N/A,FALSE,"Trend Form";"Self_Detail_2",#N/A,FALSE,"Trend Form";"Self_Detail_3",#N/A,FALSE,"Trend Form";"Trend_Form",#N/A,FALSE,"Trend Form"}</definedName>
    <definedName name="wrn.Draft_Self." localSheetId="4" hidden="1">{"Self_Summary",#N/A,FALSE,"Trend Form";"Self_Detail_1",#N/A,FALSE,"Trend Form";"Self_Detail_2",#N/A,FALSE,"Trend Form";"Self_Detail_3",#N/A,FALSE,"Trend Form"}</definedName>
    <definedName name="wrn.Draft_Self." hidden="1">{"Self_Summary",#N/A,FALSE,"Trend Form";"Self_Detail_1",#N/A,FALSE,"Trend Form";"Self_Detail_2",#N/A,FALSE,"Trend Form";"Self_Detail_3",#N/A,FALSE,"Trend Form"}</definedName>
    <definedName name="wrn.Medical." localSheetId="4" hidden="1">{#N/A,#N/A,TRUE,"Medical";#N/A,#N/A,TRUE,"large";#N/A,#N/A,TRUE,"HMO NE-HMO Blue";#N/A,#N/A,TRUE,"PPO - Blue Care Elect Preferred";#N/A,#N/A,TRUE,"BCBS Renewal Calculation";#N/A,#N/A,TRUE,"Segal Renewal Calculation";#N/A,#N/A,TRUE,"HMO";#N/A,#N/A,TRUE,"BlueCare Elect PPO";#N/A,#N/A,TRUE,"Aetna";#N/A,#N/A,TRUE,"Questionnaire"}</definedName>
    <definedName name="wrn.Medical." hidden="1">{#N/A,#N/A,TRUE,"Medical";#N/A,#N/A,TRUE,"large";#N/A,#N/A,TRUE,"HMO NE-HMO Blue";#N/A,#N/A,TRUE,"PPO - Blue Care Elect Preferred";#N/A,#N/A,TRUE,"BCBS Renewal Calculation";#N/A,#N/A,TRUE,"Segal Renewal Calculation";#N/A,#N/A,TRUE,"HMO";#N/A,#N/A,TRUE,"BlueCare Elect PPO";#N/A,#N/A,TRUE,"Aetna";#N/A,#N/A,TRUE,"Questionnaire"}</definedName>
    <definedName name="wrn.Medical._.Ratio." localSheetId="4" hidden="1">{#N/A,#N/A,FALSE,"Medical Ratio"}</definedName>
    <definedName name="wrn.Medical._.Ratio." hidden="1">{#N/A,#N/A,FALSE,"Medical Ratio"}</definedName>
    <definedName name="wrn.production." localSheetId="1" hidden="1">{#N/A,#N/A,FALSE,"HeadCnt"}</definedName>
    <definedName name="wrn.production." localSheetId="14" hidden="1">{#N/A,#N/A,FALSE,"HeadCnt"}</definedName>
    <definedName name="wrn.production." hidden="1">{#N/A,#N/A,FALSE,"HeadCnt"}</definedName>
    <definedName name="wrn.Renewal." localSheetId="4" hidden="1">{#N/A,#N/A,FALSE,"Approval Form";#N/A,#N/A,FALSE,"Renewal";#N/A,#N/A,FALSE,"Cosmos Report"}</definedName>
    <definedName name="wrn.Renewal." hidden="1">{#N/A,#N/A,FALSE,"Approval Form";#N/A,#N/A,FALSE,"Renewal";#N/A,#N/A,FALSE,"Cosmos Report"}</definedName>
    <definedName name="wrn.Renewal._.Justification." localSheetId="4" hidden="1">{#N/A,#N/A,FALSE,"Renewal"}</definedName>
    <definedName name="wrn.Renewal._.Justification." hidden="1">{#N/A,#N/A,FALSE,"Renewal"}</definedName>
    <definedName name="wrn.rep1." localSheetId="1" hidden="1">{"add",#N/A,FALSE,"code"}</definedName>
    <definedName name="wrn.rep1." localSheetId="11" hidden="1">{"add",#N/A,FALSE,"code"}</definedName>
    <definedName name="wrn.rep1." localSheetId="14" hidden="1">{"add",#N/A,FALSE,"code"}</definedName>
    <definedName name="wrn.rep1." hidden="1">{"add",#N/A,FALSE,"code"}</definedName>
    <definedName name="wrn.rep1._1" localSheetId="14" hidden="1">{"add",#N/A,FALSE,"code"}</definedName>
    <definedName name="wrn.rep1._1" hidden="1">{"add",#N/A,FALSE,"code"}</definedName>
    <definedName name="wrn.Section._.2._.Non._.Medical." localSheetId="4" hidden="1">{#N/A,#N/A,TRUE,"Non-Med";#N/A,#N/A,TRUE,"Voluntary";#N/A,#N/A,TRUE,"Basic Life Hist";#N/A,#N/A,TRUE,"Blank for Fax";#N/A,#N/A,TRUE,"Basic AD&amp;D Hist";#N/A,#N/A,TRUE,"STD Hist";#N/A,#N/A,TRUE,"LTD Hist";#N/A,#N/A,TRUE,"Opt'l Life EE";#N/A,#N/A,TRUE,"Opt'l Life Dep";#N/A,#N/A,TRUE,"Opt'l Life CH";#N/A,#N/A,TRUE,"Opt'l AD&amp;D EE";#N/A,#N/A,TRUE,"Basic Life";#N/A,#N/A,TRUE,"Basic AD&amp;D";#N/A,#N/A,TRUE,"STD";#N/A,#N/A,TRUE,"LTD";#N/A,#N/A,TRUE,"Optional Life";#N/A,#N/A,TRUE,"Optional AD&amp;D"}</definedName>
    <definedName name="wrn.Section._.2._.Non._.Medical." hidden="1">{#N/A,#N/A,TRUE,"Non-Med";#N/A,#N/A,TRUE,"Voluntary";#N/A,#N/A,TRUE,"Basic Life Hist";#N/A,#N/A,TRUE,"Blank for Fax";#N/A,#N/A,TRUE,"Basic AD&amp;D Hist";#N/A,#N/A,TRUE,"STD Hist";#N/A,#N/A,TRUE,"LTD Hist";#N/A,#N/A,TRUE,"Opt'l Life EE";#N/A,#N/A,TRUE,"Opt'l Life Dep";#N/A,#N/A,TRUE,"Opt'l Life CH";#N/A,#N/A,TRUE,"Opt'l AD&amp;D EE";#N/A,#N/A,TRUE,"Basic Life";#N/A,#N/A,TRUE,"Basic AD&amp;D";#N/A,#N/A,TRUE,"STD";#N/A,#N/A,TRUE,"LTD";#N/A,#N/A,TRUE,"Optional Life";#N/A,#N/A,TRUE,"Optional AD&amp;D"}</definedName>
    <definedName name="wrn.Section._.V." localSheetId="4" hidden="1">{#N/A,#N/A,TRUE,"Summary"}</definedName>
    <definedName name="wrn.Section._.V." hidden="1">{#N/A,#N/A,TRUE,"Summary"}</definedName>
    <definedName name="wrn.VADA._.194996." localSheetId="4" hidden="1">{#N/A,#N/A,FALSE,"Overview";#N/A,#N/A,FALSE,"Overview--By Product";#N/A,#N/A,FALSE,"Summary";#N/A,#N/A,FALSE,"Summary--By Product";#N/A,#N/A,FALSE,"Summary(2)";#N/A,#N/A,FALSE,"Summary (2)--By Product";#N/A,#N/A,FALSE,"Summary(3)";#N/A,#N/A,FALSE,"Summary (3)--By Product";#N/A,#N/A,FALSE,"Summary (4)";#N/A,#N/A,FALSE,"Summary (4)--By Product";#N/A,#N/A,FALSE,"MM by Age &amp; Sex";#N/A,#N/A,FALSE,"MM by Age + Product";#N/A,#N/A,FALSE,"Top 10s";#N/A,#N/A,FALSE,"Top 10s (2)";#N/A,#N/A,FALSE,"Outpat claims by Revenue code";#N/A,#N/A,FALSE,"Hi Cost Cases";#N/A,#N/A,FALSE,"Rx--Top 10";#N/A,#N/A,FALSE,"Rx--Top 3--by Group";#N/A,#N/A,FALSE,"Rx--Top 3--by Group (2)";#N/A,#N/A,FALSE,"Overview--Retirees";#N/A,#N/A,FALSE,"Summary--Retirees";#N/A,#N/A,FALSE,"94-95 POS Prod Table";#N/A,#N/A,FALSE,"PMPM by Age Table";#N/A,#N/A,FALSE,"General Data";#N/A,#N/A,FALSE,"POS Data";#N/A,#N/A,FALSE,"Members Data";#N/A,#N/A,FALSE,"Outpat. Diags. Data";#N/A,#N/A,FALSE,"All Diags Data";#N/A,#N/A,FALSE,"Rxcounts Data";#N/A,#N/A,FALSE,"Top 10 Provs Data";#N/A,#N/A,FALSE,"Top 10 PCPs Data";#N/A,#N/A,FALSE,"Top 10 Drugs Data";#N/A,#N/A,FALSE,"Inpatient Data (1)";#N/A,#N/A,FALSE,"Inpatient Data (2)";#N/A,#N/A,FALSE,"Inpatient Data (4)";#N/A,#N/A,FALSE,"Inpatient Data (5)";#N/A,#N/A,FALSE,"Inpatient Data by prod. (1)";#N/A,#N/A,FALSE,"Inpatient Data by prod. (2)";#N/A,#N/A,FALSE,"Inpatient Data by prod. (3)";#N/A,#N/A,FALSE,"Inpatient Data by prod. (4)";#N/A,#N/A,FALSE,"Outpatient Visits Data";#N/A,#N/A,FALSE,"Age-gender Money Data";#N/A,#N/A,FALSE,"Capitation % (data)";#N/A,#N/A,FALSE,"Members over time data";#N/A,#N/A,FALSE,"POS calcs";#N/A,#N/A,FALSE,"Capitation (Calc)";#N/A,#N/A,FALSE,"PMPM by POS &amp; Prod Calcs";#N/A,#N/A,FALSE,"PMPM by Dx (calcs)";#N/A,#N/A,FALSE,"detail (2)";#N/A,#N/A,FALSE,"inpat. summ. calcs";#N/A,#N/A,FALSE,"By Dx (calcs)";#N/A,#N/A,FALSE,"MM by Age &amp; Sex(Calc)";#N/A,#N/A,FALSE,"PMPM by Age (calcs)";#N/A,#N/A,FALSE,"outpat. diag (calcs)";#N/A,#N/A,FALSE,"outpat. diag (calcs)";#N/A,#N/A,FALSE,"outpat. diag (calcs)";#N/A,#N/A,FALSE,"outpat. diag (calcs)"}</definedName>
    <definedName name="wrn.VADA._.194996." hidden="1">{#N/A,#N/A,FALSE,"Overview";#N/A,#N/A,FALSE,"Overview--By Product";#N/A,#N/A,FALSE,"Summary";#N/A,#N/A,FALSE,"Summary--By Product";#N/A,#N/A,FALSE,"Summary(2)";#N/A,#N/A,FALSE,"Summary (2)--By Product";#N/A,#N/A,FALSE,"Summary(3)";#N/A,#N/A,FALSE,"Summary (3)--By Product";#N/A,#N/A,FALSE,"Summary (4)";#N/A,#N/A,FALSE,"Summary (4)--By Product";#N/A,#N/A,FALSE,"MM by Age &amp; Sex";#N/A,#N/A,FALSE,"MM by Age + Product";#N/A,#N/A,FALSE,"Top 10s";#N/A,#N/A,FALSE,"Top 10s (2)";#N/A,#N/A,FALSE,"Outpat claims by Revenue code";#N/A,#N/A,FALSE,"Hi Cost Cases";#N/A,#N/A,FALSE,"Rx--Top 10";#N/A,#N/A,FALSE,"Rx--Top 3--by Group";#N/A,#N/A,FALSE,"Rx--Top 3--by Group (2)";#N/A,#N/A,FALSE,"Overview--Retirees";#N/A,#N/A,FALSE,"Summary--Retirees";#N/A,#N/A,FALSE,"94-95 POS Prod Table";#N/A,#N/A,FALSE,"PMPM by Age Table";#N/A,#N/A,FALSE,"General Data";#N/A,#N/A,FALSE,"POS Data";#N/A,#N/A,FALSE,"Members Data";#N/A,#N/A,FALSE,"Outpat. Diags. Data";#N/A,#N/A,FALSE,"All Diags Data";#N/A,#N/A,FALSE,"Rxcounts Data";#N/A,#N/A,FALSE,"Top 10 Provs Data";#N/A,#N/A,FALSE,"Top 10 PCPs Data";#N/A,#N/A,FALSE,"Top 10 Drugs Data";#N/A,#N/A,FALSE,"Inpatient Data (1)";#N/A,#N/A,FALSE,"Inpatient Data (2)";#N/A,#N/A,FALSE,"Inpatient Data (4)";#N/A,#N/A,FALSE,"Inpatient Data (5)";#N/A,#N/A,FALSE,"Inpatient Data by prod. (1)";#N/A,#N/A,FALSE,"Inpatient Data by prod. (2)";#N/A,#N/A,FALSE,"Inpatient Data by prod. (3)";#N/A,#N/A,FALSE,"Inpatient Data by prod. (4)";#N/A,#N/A,FALSE,"Outpatient Visits Data";#N/A,#N/A,FALSE,"Age-gender Money Data";#N/A,#N/A,FALSE,"Capitation % (data)";#N/A,#N/A,FALSE,"Members over time data";#N/A,#N/A,FALSE,"POS calcs";#N/A,#N/A,FALSE,"Capitation (Calc)";#N/A,#N/A,FALSE,"PMPM by POS &amp; Prod Calcs";#N/A,#N/A,FALSE,"PMPM by Dx (calcs)";#N/A,#N/A,FALSE,"detail (2)";#N/A,#N/A,FALSE,"inpat. summ. calcs";#N/A,#N/A,FALSE,"By Dx (calcs)";#N/A,#N/A,FALSE,"MM by Age &amp; Sex(Calc)";#N/A,#N/A,FALSE,"PMPM by Age (calcs)";#N/A,#N/A,FALSE,"outpat. diag (calcs)";#N/A,#N/A,FALSE,"outpat. diag (calcs)";#N/A,#N/A,FALSE,"outpat. diag (calcs)";#N/A,#N/A,FALSE,"outpat. diag (calcs)"}</definedName>
    <definedName name="x" localSheetId="11" hidden="1">#REF!</definedName>
    <definedName name="x" localSheetId="14">#REF!</definedName>
    <definedName name="x">#REF!</definedName>
    <definedName name="xperiod">[4]Orientation!$G$15</definedName>
    <definedName name="xtabin">[4]Hidden!$D$10:$H$11</definedName>
    <definedName name="yes_no" localSheetId="14">#REF!</definedName>
    <definedName name="yes_no">#REF!</definedName>
    <definedName name="yes_no_na" localSheetId="14">#REF!</definedName>
    <definedName name="yes_no_na">#REF!</definedName>
    <definedName name="yes_no_unknown" localSheetId="14">#REF!</definedName>
    <definedName name="yes_no_unknown">#REF!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27" i="48" l="1"/>
  <c r="M129" i="48"/>
  <c r="M128" i="48"/>
  <c r="M125" i="48"/>
  <c r="M126" i="48"/>
  <c r="M124" i="48"/>
  <c r="L129" i="48"/>
  <c r="L128" i="48"/>
  <c r="L127" i="48"/>
  <c r="L126" i="48"/>
  <c r="L125" i="48"/>
  <c r="L124" i="48"/>
  <c r="J129" i="48"/>
  <c r="J128" i="48"/>
  <c r="J127" i="48"/>
  <c r="J126" i="48"/>
  <c r="J124" i="48"/>
  <c r="J125" i="48"/>
  <c r="G50" i="48"/>
  <c r="G49" i="48"/>
  <c r="G48" i="48"/>
  <c r="G47" i="48"/>
  <c r="G46" i="48"/>
  <c r="G45" i="48"/>
  <c r="G44" i="48"/>
  <c r="G43" i="48"/>
  <c r="G42" i="48"/>
  <c r="G41" i="48"/>
  <c r="G40" i="48"/>
  <c r="G39" i="48"/>
  <c r="G38" i="48"/>
  <c r="G37" i="48"/>
  <c r="G36" i="48"/>
  <c r="G67" i="48"/>
  <c r="G66" i="48"/>
  <c r="G65" i="48"/>
  <c r="G64" i="48"/>
  <c r="G63" i="48"/>
  <c r="G62" i="48"/>
  <c r="G61" i="48"/>
  <c r="G60" i="48"/>
  <c r="G59" i="48"/>
  <c r="G58" i="48"/>
  <c r="G57" i="48"/>
  <c r="G56" i="48"/>
  <c r="G55" i="48"/>
  <c r="G54" i="48"/>
  <c r="G53" i="48"/>
  <c r="G85" i="48"/>
  <c r="G84" i="48"/>
  <c r="G83" i="48"/>
  <c r="G82" i="48"/>
  <c r="G81" i="48"/>
  <c r="G80" i="48"/>
  <c r="G79" i="48"/>
  <c r="G78" i="48"/>
  <c r="G77" i="48"/>
  <c r="G76" i="48"/>
  <c r="G75" i="48"/>
  <c r="G74" i="48"/>
  <c r="G73" i="48"/>
  <c r="G72" i="48"/>
  <c r="G71" i="48"/>
  <c r="G102" i="48"/>
  <c r="G101" i="48"/>
  <c r="G100" i="48"/>
  <c r="G99" i="48"/>
  <c r="G98" i="48"/>
  <c r="G97" i="48"/>
  <c r="G96" i="48"/>
  <c r="G95" i="48"/>
  <c r="G94" i="48"/>
  <c r="G93" i="48"/>
  <c r="G92" i="48"/>
  <c r="G91" i="48"/>
  <c r="G90" i="48"/>
  <c r="G89" i="48"/>
  <c r="G88" i="48"/>
  <c r="G106" i="48"/>
  <c r="G107" i="48"/>
  <c r="G108" i="48"/>
  <c r="G109" i="48"/>
  <c r="G110" i="48"/>
  <c r="G111" i="48"/>
  <c r="G112" i="48"/>
  <c r="G113" i="48"/>
  <c r="G114" i="48"/>
  <c r="G115" i="48"/>
  <c r="G116" i="48"/>
  <c r="G117" i="48"/>
  <c r="G118" i="48"/>
  <c r="G119" i="48"/>
  <c r="G105" i="48"/>
  <c r="L117" i="48"/>
  <c r="K117" i="48"/>
  <c r="E117" i="48"/>
  <c r="D117" i="48"/>
  <c r="L116" i="48"/>
  <c r="E116" i="48"/>
  <c r="W116" i="48" s="1"/>
  <c r="C116" i="48"/>
  <c r="L115" i="48"/>
  <c r="E115" i="48"/>
  <c r="C115" i="48"/>
  <c r="L114" i="48"/>
  <c r="E113" i="48"/>
  <c r="E108" i="48" s="1"/>
  <c r="D113" i="48"/>
  <c r="D108" i="48" s="1"/>
  <c r="C113" i="48"/>
  <c r="E112" i="48"/>
  <c r="D112" i="48"/>
  <c r="C112" i="48"/>
  <c r="W112" i="48" s="1"/>
  <c r="E111" i="48"/>
  <c r="D111" i="48"/>
  <c r="C111" i="48"/>
  <c r="E110" i="48"/>
  <c r="W110" i="48" s="1"/>
  <c r="D110" i="48"/>
  <c r="C110" i="48"/>
  <c r="E109" i="48"/>
  <c r="W109" i="48" s="1"/>
  <c r="D109" i="48"/>
  <c r="C109" i="48"/>
  <c r="O107" i="48"/>
  <c r="L107" i="48"/>
  <c r="K107" i="48"/>
  <c r="E107" i="48"/>
  <c r="D107" i="48"/>
  <c r="C107" i="48"/>
  <c r="L106" i="48"/>
  <c r="K106" i="48"/>
  <c r="E106" i="48"/>
  <c r="D106" i="48"/>
  <c r="L105" i="48"/>
  <c r="K105" i="48"/>
  <c r="E105" i="48"/>
  <c r="D105" i="48"/>
  <c r="C105" i="48"/>
  <c r="T104" i="48"/>
  <c r="S104" i="48"/>
  <c r="W102" i="48"/>
  <c r="E102" i="48"/>
  <c r="F102" i="48" s="1"/>
  <c r="D102" i="48"/>
  <c r="C102" i="48"/>
  <c r="H99" i="48" s="1"/>
  <c r="W101" i="48"/>
  <c r="X101" i="48" s="1"/>
  <c r="Q101" i="48"/>
  <c r="R101" i="48" s="1"/>
  <c r="O101" i="48"/>
  <c r="P101" i="48" s="1"/>
  <c r="M101" i="48"/>
  <c r="N101" i="48" s="1"/>
  <c r="I101" i="48"/>
  <c r="J101" i="48" s="1"/>
  <c r="T101" i="48" s="1"/>
  <c r="V101" i="48" s="1"/>
  <c r="H101" i="48"/>
  <c r="F101" i="48"/>
  <c r="W100" i="48"/>
  <c r="R100" i="48"/>
  <c r="P100" i="48"/>
  <c r="N100" i="48"/>
  <c r="J100" i="48"/>
  <c r="T100" i="48" s="1"/>
  <c r="H100" i="48"/>
  <c r="X99" i="48"/>
  <c r="W99" i="48"/>
  <c r="O99" i="48"/>
  <c r="P99" i="48" s="1"/>
  <c r="F99" i="48"/>
  <c r="W98" i="48"/>
  <c r="O98" i="48"/>
  <c r="P98" i="48" s="1"/>
  <c r="F98" i="48"/>
  <c r="W97" i="48"/>
  <c r="Q97" i="48"/>
  <c r="Q98" i="48" s="1"/>
  <c r="R98" i="48" s="1"/>
  <c r="P97" i="48"/>
  <c r="M97" i="48"/>
  <c r="I97" i="48"/>
  <c r="I99" i="48" s="1"/>
  <c r="J99" i="48" s="1"/>
  <c r="T99" i="48" s="1"/>
  <c r="H97" i="48"/>
  <c r="F97" i="48"/>
  <c r="W96" i="48"/>
  <c r="X96" i="48" s="1"/>
  <c r="Q96" i="48"/>
  <c r="R96" i="48" s="1"/>
  <c r="O96" i="48"/>
  <c r="P96" i="48" s="1"/>
  <c r="M96" i="48"/>
  <c r="N96" i="48" s="1"/>
  <c r="I96" i="48"/>
  <c r="J96" i="48" s="1"/>
  <c r="H96" i="48"/>
  <c r="F96" i="48"/>
  <c r="W95" i="48"/>
  <c r="Q95" i="48"/>
  <c r="R95" i="48" s="1"/>
  <c r="O95" i="48"/>
  <c r="P95" i="48" s="1"/>
  <c r="M95" i="48"/>
  <c r="N95" i="48" s="1"/>
  <c r="I95" i="48"/>
  <c r="J95" i="48" s="1"/>
  <c r="T95" i="48" s="1"/>
  <c r="V95" i="48" s="1"/>
  <c r="H95" i="48"/>
  <c r="X95" i="48" s="1"/>
  <c r="F95" i="48"/>
  <c r="W94" i="48"/>
  <c r="Q94" i="48"/>
  <c r="R94" i="48" s="1"/>
  <c r="O94" i="48"/>
  <c r="P94" i="48" s="1"/>
  <c r="M94" i="48"/>
  <c r="N94" i="48" s="1"/>
  <c r="I94" i="48"/>
  <c r="J94" i="48" s="1"/>
  <c r="F94" i="48"/>
  <c r="W93" i="48"/>
  <c r="Q93" i="48"/>
  <c r="R93" i="48" s="1"/>
  <c r="O93" i="48"/>
  <c r="P93" i="48" s="1"/>
  <c r="M93" i="48"/>
  <c r="N93" i="48" s="1"/>
  <c r="I93" i="48"/>
  <c r="J93" i="48" s="1"/>
  <c r="F93" i="48"/>
  <c r="W92" i="48"/>
  <c r="Q92" i="48"/>
  <c r="R92" i="48" s="1"/>
  <c r="O92" i="48"/>
  <c r="P92" i="48" s="1"/>
  <c r="M92" i="48"/>
  <c r="M91" i="48" s="1"/>
  <c r="I92" i="48"/>
  <c r="F92" i="48"/>
  <c r="W91" i="48"/>
  <c r="F91" i="48"/>
  <c r="W90" i="48"/>
  <c r="R90" i="48"/>
  <c r="Q90" i="48"/>
  <c r="O90" i="48"/>
  <c r="P90" i="48" s="1"/>
  <c r="M90" i="48"/>
  <c r="N90" i="48" s="1"/>
  <c r="I90" i="48"/>
  <c r="J90" i="48" s="1"/>
  <c r="T90" i="48" s="1"/>
  <c r="H90" i="48"/>
  <c r="F90" i="48"/>
  <c r="W89" i="48"/>
  <c r="Q89" i="48"/>
  <c r="R89" i="48" s="1"/>
  <c r="O89" i="48"/>
  <c r="P89" i="48" s="1"/>
  <c r="M89" i="48"/>
  <c r="N89" i="48" s="1"/>
  <c r="I89" i="48"/>
  <c r="J89" i="48" s="1"/>
  <c r="T89" i="48" s="1"/>
  <c r="F89" i="48"/>
  <c r="W88" i="48"/>
  <c r="X88" i="48" s="1"/>
  <c r="Q88" i="48"/>
  <c r="R88" i="48" s="1"/>
  <c r="O88" i="48"/>
  <c r="P88" i="48" s="1"/>
  <c r="M88" i="48"/>
  <c r="N88" i="48" s="1"/>
  <c r="I88" i="48"/>
  <c r="J88" i="48" s="1"/>
  <c r="H88" i="48"/>
  <c r="F88" i="48"/>
  <c r="R87" i="48"/>
  <c r="R104" i="48" s="1"/>
  <c r="W84" i="48"/>
  <c r="Q84" i="48"/>
  <c r="R84" i="48" s="1"/>
  <c r="O84" i="48"/>
  <c r="P84" i="48" s="1"/>
  <c r="M84" i="48"/>
  <c r="N84" i="48" s="1"/>
  <c r="I84" i="48"/>
  <c r="J84" i="48" s="1"/>
  <c r="T84" i="48" s="1"/>
  <c r="F84" i="48"/>
  <c r="W83" i="48"/>
  <c r="R83" i="48"/>
  <c r="P83" i="48"/>
  <c r="N83" i="48"/>
  <c r="J83" i="48"/>
  <c r="T83" i="48" s="1"/>
  <c r="W82" i="48"/>
  <c r="F82" i="48"/>
  <c r="W81" i="48"/>
  <c r="F81" i="48"/>
  <c r="E80" i="48"/>
  <c r="D80" i="48"/>
  <c r="C80" i="48"/>
  <c r="I80" i="48" s="1"/>
  <c r="I81" i="48" s="1"/>
  <c r="J81" i="48" s="1"/>
  <c r="T81" i="48" s="1"/>
  <c r="B80" i="48"/>
  <c r="B97" i="48" s="1"/>
  <c r="B114" i="48" s="1"/>
  <c r="W79" i="48"/>
  <c r="Q79" i="48"/>
  <c r="R79" i="48" s="1"/>
  <c r="O79" i="48"/>
  <c r="P79" i="48" s="1"/>
  <c r="M79" i="48"/>
  <c r="N79" i="48" s="1"/>
  <c r="J79" i="48"/>
  <c r="T79" i="48" s="1"/>
  <c r="I79" i="48"/>
  <c r="F79" i="48"/>
  <c r="W78" i="48"/>
  <c r="Q78" i="48"/>
  <c r="R78" i="48" s="1"/>
  <c r="O78" i="48"/>
  <c r="P78" i="48" s="1"/>
  <c r="M78" i="48"/>
  <c r="N78" i="48" s="1"/>
  <c r="I78" i="48"/>
  <c r="J78" i="48" s="1"/>
  <c r="T78" i="48" s="1"/>
  <c r="F78" i="48"/>
  <c r="W77" i="48"/>
  <c r="Q77" i="48"/>
  <c r="R77" i="48" s="1"/>
  <c r="O77" i="48"/>
  <c r="P77" i="48" s="1"/>
  <c r="M77" i="48"/>
  <c r="N77" i="48" s="1"/>
  <c r="I77" i="48"/>
  <c r="J77" i="48" s="1"/>
  <c r="K77" i="48" s="1"/>
  <c r="F77" i="48"/>
  <c r="W76" i="48"/>
  <c r="Q76" i="48"/>
  <c r="R76" i="48" s="1"/>
  <c r="O76" i="48"/>
  <c r="P76" i="48" s="1"/>
  <c r="M76" i="48"/>
  <c r="I76" i="48"/>
  <c r="J76" i="48" s="1"/>
  <c r="F76" i="48"/>
  <c r="W75" i="48"/>
  <c r="O75" i="48"/>
  <c r="P75" i="48" s="1"/>
  <c r="M75" i="48"/>
  <c r="N75" i="48" s="1"/>
  <c r="I75" i="48"/>
  <c r="F75" i="48"/>
  <c r="O74" i="48"/>
  <c r="E74" i="48"/>
  <c r="D74" i="48"/>
  <c r="D85" i="48" s="1"/>
  <c r="C74" i="48"/>
  <c r="B74" i="48"/>
  <c r="B91" i="48" s="1"/>
  <c r="B108" i="48" s="1"/>
  <c r="W73" i="48"/>
  <c r="O73" i="48"/>
  <c r="P73" i="48" s="1"/>
  <c r="M73" i="48"/>
  <c r="N73" i="48" s="1"/>
  <c r="I73" i="48"/>
  <c r="J73" i="48" s="1"/>
  <c r="T73" i="48" s="1"/>
  <c r="F73" i="48"/>
  <c r="C72" i="48"/>
  <c r="F72" i="48" s="1"/>
  <c r="W71" i="48"/>
  <c r="O71" i="48"/>
  <c r="P71" i="48" s="1"/>
  <c r="M71" i="48"/>
  <c r="N71" i="48" s="1"/>
  <c r="J71" i="48"/>
  <c r="I71" i="48"/>
  <c r="F71" i="48"/>
  <c r="D70" i="48"/>
  <c r="D87" i="48" s="1"/>
  <c r="D104" i="48" s="1"/>
  <c r="E66" i="48"/>
  <c r="E118" i="48" s="1"/>
  <c r="D66" i="48"/>
  <c r="C66" i="48"/>
  <c r="B66" i="48"/>
  <c r="B84" i="48" s="1"/>
  <c r="B101" i="48" s="1"/>
  <c r="B118" i="48" s="1"/>
  <c r="W65" i="48"/>
  <c r="O65" i="48"/>
  <c r="O117" i="48" s="1"/>
  <c r="J65" i="48"/>
  <c r="T65" i="48" s="1"/>
  <c r="I65" i="48"/>
  <c r="I117" i="48" s="1"/>
  <c r="F65" i="48"/>
  <c r="F117" i="48" s="1"/>
  <c r="C65" i="48"/>
  <c r="M65" i="48" s="1"/>
  <c r="W64" i="48"/>
  <c r="O64" i="48"/>
  <c r="P64" i="48" s="1"/>
  <c r="M64" i="48"/>
  <c r="N64" i="48" s="1"/>
  <c r="I64" i="48"/>
  <c r="I62" i="48" s="1"/>
  <c r="J62" i="48" s="1"/>
  <c r="T62" i="48" s="1"/>
  <c r="F64" i="48"/>
  <c r="B64" i="48"/>
  <c r="B82" i="48" s="1"/>
  <c r="B99" i="48" s="1"/>
  <c r="B116" i="48" s="1"/>
  <c r="W63" i="48"/>
  <c r="O63" i="48"/>
  <c r="P63" i="48" s="1"/>
  <c r="N63" i="48"/>
  <c r="J63" i="48"/>
  <c r="Q63" i="48" s="1"/>
  <c r="F63" i="48"/>
  <c r="B63" i="48"/>
  <c r="B81" i="48" s="1"/>
  <c r="B98" i="48" s="1"/>
  <c r="B115" i="48" s="1"/>
  <c r="E62" i="48"/>
  <c r="D62" i="48"/>
  <c r="C62" i="48"/>
  <c r="W62" i="48" s="1"/>
  <c r="B62" i="48"/>
  <c r="W61" i="48"/>
  <c r="P61" i="48"/>
  <c r="O61" i="48"/>
  <c r="M61" i="48"/>
  <c r="N61" i="48" s="1"/>
  <c r="F61" i="48"/>
  <c r="B61" i="48"/>
  <c r="B79" i="48" s="1"/>
  <c r="B96" i="48" s="1"/>
  <c r="B113" i="48" s="1"/>
  <c r="W60" i="48"/>
  <c r="O60" i="48"/>
  <c r="P60" i="48" s="1"/>
  <c r="M60" i="48"/>
  <c r="N60" i="48" s="1"/>
  <c r="F60" i="48"/>
  <c r="B60" i="48"/>
  <c r="B78" i="48" s="1"/>
  <c r="B95" i="48" s="1"/>
  <c r="B112" i="48" s="1"/>
  <c r="W59" i="48"/>
  <c r="O59" i="48"/>
  <c r="P59" i="48" s="1"/>
  <c r="M59" i="48"/>
  <c r="N59" i="48" s="1"/>
  <c r="F59" i="48"/>
  <c r="B59" i="48"/>
  <c r="B77" i="48" s="1"/>
  <c r="B94" i="48" s="1"/>
  <c r="B111" i="48" s="1"/>
  <c r="W58" i="48"/>
  <c r="P58" i="48"/>
  <c r="O58" i="48"/>
  <c r="M58" i="48"/>
  <c r="N58" i="48" s="1"/>
  <c r="F58" i="48"/>
  <c r="B58" i="48"/>
  <c r="B76" i="48" s="1"/>
  <c r="B93" i="48" s="1"/>
  <c r="B110" i="48" s="1"/>
  <c r="W57" i="48"/>
  <c r="O57" i="48"/>
  <c r="P57" i="48" s="1"/>
  <c r="M57" i="48"/>
  <c r="N57" i="48" s="1"/>
  <c r="F57" i="48"/>
  <c r="B57" i="48"/>
  <c r="B75" i="48" s="1"/>
  <c r="B92" i="48" s="1"/>
  <c r="B109" i="48" s="1"/>
  <c r="M56" i="48"/>
  <c r="E56" i="48"/>
  <c r="E67" i="48" s="1"/>
  <c r="D56" i="48"/>
  <c r="C56" i="48"/>
  <c r="B56" i="48"/>
  <c r="W55" i="48"/>
  <c r="O55" i="48"/>
  <c r="P55" i="48" s="1"/>
  <c r="M55" i="48"/>
  <c r="I55" i="48"/>
  <c r="J55" i="48" s="1"/>
  <c r="F55" i="48"/>
  <c r="B55" i="48"/>
  <c r="B73" i="48" s="1"/>
  <c r="B90" i="48" s="1"/>
  <c r="B107" i="48" s="1"/>
  <c r="W54" i="48"/>
  <c r="O54" i="48"/>
  <c r="P54" i="48" s="1"/>
  <c r="M54" i="48"/>
  <c r="N54" i="48" s="1"/>
  <c r="I54" i="48"/>
  <c r="J54" i="48" s="1"/>
  <c r="F54" i="48"/>
  <c r="B54" i="48"/>
  <c r="B72" i="48" s="1"/>
  <c r="B89" i="48" s="1"/>
  <c r="B106" i="48" s="1"/>
  <c r="W53" i="48"/>
  <c r="O53" i="48"/>
  <c r="P53" i="48" s="1"/>
  <c r="M53" i="48"/>
  <c r="N53" i="48" s="1"/>
  <c r="I53" i="48"/>
  <c r="J53" i="48" s="1"/>
  <c r="F53" i="48"/>
  <c r="B53" i="48"/>
  <c r="B71" i="48" s="1"/>
  <c r="B88" i="48" s="1"/>
  <c r="B105" i="48" s="1"/>
  <c r="X52" i="48"/>
  <c r="X70" i="48" s="1"/>
  <c r="X87" i="48" s="1"/>
  <c r="X104" i="48" s="1"/>
  <c r="W52" i="48"/>
  <c r="W70" i="48" s="1"/>
  <c r="W87" i="48" s="1"/>
  <c r="W104" i="48" s="1"/>
  <c r="V52" i="48"/>
  <c r="V70" i="48" s="1"/>
  <c r="V87" i="48" s="1"/>
  <c r="V104" i="48" s="1"/>
  <c r="U52" i="48"/>
  <c r="U70" i="48" s="1"/>
  <c r="U87" i="48" s="1"/>
  <c r="U104" i="48" s="1"/>
  <c r="T52" i="48"/>
  <c r="T70" i="48" s="1"/>
  <c r="T87" i="48" s="1"/>
  <c r="S52" i="48"/>
  <c r="S70" i="48" s="1"/>
  <c r="S87" i="48" s="1"/>
  <c r="R52" i="48"/>
  <c r="R70" i="48" s="1"/>
  <c r="Q52" i="48"/>
  <c r="Q70" i="48" s="1"/>
  <c r="Q87" i="48" s="1"/>
  <c r="Q104" i="48" s="1"/>
  <c r="P52" i="48"/>
  <c r="P70" i="48" s="1"/>
  <c r="P87" i="48" s="1"/>
  <c r="P104" i="48" s="1"/>
  <c r="O52" i="48"/>
  <c r="O70" i="48" s="1"/>
  <c r="O87" i="48" s="1"/>
  <c r="O104" i="48" s="1"/>
  <c r="N52" i="48"/>
  <c r="N70" i="48" s="1"/>
  <c r="N87" i="48" s="1"/>
  <c r="N104" i="48" s="1"/>
  <c r="M52" i="48"/>
  <c r="M70" i="48" s="1"/>
  <c r="M87" i="48" s="1"/>
  <c r="M104" i="48" s="1"/>
  <c r="L52" i="48"/>
  <c r="L70" i="48" s="1"/>
  <c r="L87" i="48" s="1"/>
  <c r="L104" i="48" s="1"/>
  <c r="K52" i="48"/>
  <c r="K70" i="48" s="1"/>
  <c r="K87" i="48" s="1"/>
  <c r="K104" i="48" s="1"/>
  <c r="J52" i="48"/>
  <c r="J70" i="48" s="1"/>
  <c r="J87" i="48" s="1"/>
  <c r="J104" i="48" s="1"/>
  <c r="I52" i="48"/>
  <c r="I70" i="48" s="1"/>
  <c r="I87" i="48" s="1"/>
  <c r="I104" i="48" s="1"/>
  <c r="H52" i="48"/>
  <c r="H70" i="48" s="1"/>
  <c r="H87" i="48" s="1"/>
  <c r="H104" i="48" s="1"/>
  <c r="F52" i="48"/>
  <c r="F70" i="48" s="1"/>
  <c r="F87" i="48" s="1"/>
  <c r="F104" i="48" s="1"/>
  <c r="E52" i="48"/>
  <c r="E70" i="48" s="1"/>
  <c r="E87" i="48" s="1"/>
  <c r="E104" i="48" s="1"/>
  <c r="D52" i="48"/>
  <c r="C52" i="48"/>
  <c r="C70" i="48" s="1"/>
  <c r="C87" i="48" s="1"/>
  <c r="C104" i="48" s="1"/>
  <c r="AP50" i="48"/>
  <c r="AQ50" i="48" s="1"/>
  <c r="AP49" i="48"/>
  <c r="AQ49" i="48" s="1"/>
  <c r="M49" i="48"/>
  <c r="N49" i="48" s="1"/>
  <c r="C49" i="48"/>
  <c r="I49" i="48" s="1"/>
  <c r="J49" i="48" s="1"/>
  <c r="W48" i="48"/>
  <c r="R48" i="48"/>
  <c r="S48" i="48" s="1"/>
  <c r="P48" i="48"/>
  <c r="N48" i="48"/>
  <c r="J48" i="48"/>
  <c r="AP47" i="48"/>
  <c r="AQ47" i="48" s="1"/>
  <c r="W47" i="48"/>
  <c r="F47" i="48"/>
  <c r="D47" i="48"/>
  <c r="D116" i="48" s="1"/>
  <c r="AP46" i="48"/>
  <c r="AQ46" i="48" s="1"/>
  <c r="W46" i="48"/>
  <c r="F46" i="48"/>
  <c r="D46" i="48"/>
  <c r="D115" i="48" s="1"/>
  <c r="AP45" i="48"/>
  <c r="AQ45" i="48" s="1"/>
  <c r="E45" i="48"/>
  <c r="C45" i="48"/>
  <c r="I45" i="48" s="1"/>
  <c r="AP44" i="48"/>
  <c r="AQ44" i="48" s="1"/>
  <c r="W44" i="48"/>
  <c r="O44" i="48"/>
  <c r="M44" i="48"/>
  <c r="N44" i="48" s="1"/>
  <c r="I44" i="48"/>
  <c r="F44" i="48"/>
  <c r="AQ43" i="48"/>
  <c r="AP43" i="48"/>
  <c r="W43" i="48"/>
  <c r="O43" i="48"/>
  <c r="M43" i="48"/>
  <c r="I43" i="48"/>
  <c r="F43" i="48"/>
  <c r="AP42" i="48"/>
  <c r="AQ42" i="48" s="1"/>
  <c r="W42" i="48"/>
  <c r="O42" i="48"/>
  <c r="P42" i="48" s="1"/>
  <c r="M42" i="48"/>
  <c r="I42" i="48"/>
  <c r="F42" i="48"/>
  <c r="AP41" i="48"/>
  <c r="AQ41" i="48" s="1"/>
  <c r="W41" i="48"/>
  <c r="O41" i="48"/>
  <c r="P41" i="48" s="1"/>
  <c r="M41" i="48"/>
  <c r="M110" i="48" s="1"/>
  <c r="I41" i="48"/>
  <c r="F41" i="48"/>
  <c r="AP40" i="48"/>
  <c r="AQ40" i="48" s="1"/>
  <c r="W40" i="48"/>
  <c r="O40" i="48"/>
  <c r="P40" i="48" s="1"/>
  <c r="M40" i="48"/>
  <c r="F40" i="48"/>
  <c r="AP39" i="48"/>
  <c r="AQ39" i="48" s="1"/>
  <c r="E39" i="48"/>
  <c r="D39" i="48"/>
  <c r="C39" i="48"/>
  <c r="AP38" i="48"/>
  <c r="AQ38" i="48" s="1"/>
  <c r="E33" i="48" s="1"/>
  <c r="W38" i="48"/>
  <c r="O38" i="48"/>
  <c r="P38" i="48" s="1"/>
  <c r="M38" i="48"/>
  <c r="N38" i="48" s="1"/>
  <c r="I38" i="48"/>
  <c r="F38" i="48"/>
  <c r="W37" i="48"/>
  <c r="T37" i="48"/>
  <c r="O37" i="48"/>
  <c r="M37" i="48"/>
  <c r="N37" i="48" s="1"/>
  <c r="J37" i="48"/>
  <c r="I37" i="48"/>
  <c r="F37" i="48"/>
  <c r="W36" i="48"/>
  <c r="O36" i="48"/>
  <c r="P36" i="48" s="1"/>
  <c r="M36" i="48"/>
  <c r="N36" i="48" s="1"/>
  <c r="I36" i="48"/>
  <c r="J36" i="48" s="1"/>
  <c r="F36" i="48"/>
  <c r="I33" i="48"/>
  <c r="I59" i="48" s="1"/>
  <c r="J59" i="48" s="1"/>
  <c r="N116" i="47"/>
  <c r="N115" i="47"/>
  <c r="N114" i="47"/>
  <c r="N113" i="47"/>
  <c r="N112" i="47"/>
  <c r="N111" i="47"/>
  <c r="L116" i="47"/>
  <c r="L115" i="47"/>
  <c r="L114" i="47"/>
  <c r="L113" i="47"/>
  <c r="L112" i="47"/>
  <c r="L111" i="47"/>
  <c r="O116" i="47"/>
  <c r="O115" i="47"/>
  <c r="O114" i="47"/>
  <c r="O113" i="47"/>
  <c r="O112" i="47"/>
  <c r="O111" i="47"/>
  <c r="G106" i="47"/>
  <c r="G105" i="47"/>
  <c r="G104" i="47"/>
  <c r="G103" i="47"/>
  <c r="G102" i="47"/>
  <c r="G101" i="47"/>
  <c r="G100" i="47"/>
  <c r="G99" i="47"/>
  <c r="G98" i="47"/>
  <c r="G97" i="47"/>
  <c r="G96" i="47"/>
  <c r="G95" i="47"/>
  <c r="G94" i="47"/>
  <c r="G91" i="47"/>
  <c r="G90" i="47"/>
  <c r="G89" i="47"/>
  <c r="G88" i="47"/>
  <c r="G87" i="47"/>
  <c r="G86" i="47"/>
  <c r="G85" i="47"/>
  <c r="G84" i="47"/>
  <c r="G83" i="47"/>
  <c r="G82" i="47"/>
  <c r="G81" i="47"/>
  <c r="G80" i="47"/>
  <c r="G79" i="47"/>
  <c r="G76" i="47"/>
  <c r="G75" i="47"/>
  <c r="G74" i="47"/>
  <c r="G73" i="47"/>
  <c r="G72" i="47"/>
  <c r="G71" i="47"/>
  <c r="G70" i="47"/>
  <c r="G69" i="47"/>
  <c r="G68" i="47"/>
  <c r="G67" i="47"/>
  <c r="G66" i="47"/>
  <c r="G65" i="47"/>
  <c r="G64" i="47"/>
  <c r="G61" i="47"/>
  <c r="G60" i="47"/>
  <c r="G59" i="47"/>
  <c r="G58" i="47"/>
  <c r="G57" i="47"/>
  <c r="G56" i="47"/>
  <c r="G55" i="47"/>
  <c r="G54" i="47"/>
  <c r="G53" i="47"/>
  <c r="G52" i="47"/>
  <c r="G51" i="47"/>
  <c r="G50" i="47"/>
  <c r="G49" i="47"/>
  <c r="G35" i="47"/>
  <c r="G36" i="47"/>
  <c r="G37" i="47"/>
  <c r="G38" i="47"/>
  <c r="G39" i="47"/>
  <c r="G40" i="47"/>
  <c r="G41" i="47"/>
  <c r="G42" i="47"/>
  <c r="G43" i="47"/>
  <c r="G44" i="47"/>
  <c r="G45" i="47"/>
  <c r="G46" i="47"/>
  <c r="G34" i="47"/>
  <c r="G44" i="14"/>
  <c r="G43" i="14"/>
  <c r="G42" i="14"/>
  <c r="G41" i="14"/>
  <c r="G40" i="14"/>
  <c r="G39" i="14"/>
  <c r="G38" i="14"/>
  <c r="G37" i="14"/>
  <c r="G36" i="14"/>
  <c r="G35" i="14"/>
  <c r="G56" i="14"/>
  <c r="G55" i="14"/>
  <c r="G54" i="14"/>
  <c r="G53" i="14"/>
  <c r="G52" i="14"/>
  <c r="G51" i="14"/>
  <c r="G50" i="14"/>
  <c r="G49" i="14"/>
  <c r="G48" i="14"/>
  <c r="G47" i="14"/>
  <c r="G69" i="14"/>
  <c r="G68" i="14"/>
  <c r="G67" i="14"/>
  <c r="G66" i="14"/>
  <c r="G65" i="14"/>
  <c r="G64" i="14"/>
  <c r="G63" i="14"/>
  <c r="G62" i="14"/>
  <c r="G61" i="14"/>
  <c r="G60" i="14"/>
  <c r="G81" i="14"/>
  <c r="G80" i="14"/>
  <c r="G79" i="14"/>
  <c r="G78" i="14"/>
  <c r="G77" i="14"/>
  <c r="G76" i="14"/>
  <c r="G75" i="14"/>
  <c r="G74" i="14"/>
  <c r="G73" i="14"/>
  <c r="G72" i="14"/>
  <c r="G85" i="14"/>
  <c r="G86" i="14"/>
  <c r="G87" i="14"/>
  <c r="G88" i="14"/>
  <c r="G89" i="14"/>
  <c r="G90" i="14"/>
  <c r="G91" i="14"/>
  <c r="G92" i="14"/>
  <c r="G93" i="14"/>
  <c r="G84" i="14"/>
  <c r="G44" i="5"/>
  <c r="G43" i="5"/>
  <c r="G42" i="5"/>
  <c r="G41" i="5"/>
  <c r="G40" i="5"/>
  <c r="G39" i="5"/>
  <c r="G38" i="5"/>
  <c r="G37" i="5"/>
  <c r="G36" i="5"/>
  <c r="G35" i="5"/>
  <c r="G56" i="5"/>
  <c r="G55" i="5"/>
  <c r="G54" i="5"/>
  <c r="G53" i="5"/>
  <c r="G52" i="5"/>
  <c r="G51" i="5"/>
  <c r="G50" i="5"/>
  <c r="G49" i="5"/>
  <c r="G48" i="5"/>
  <c r="G47" i="5"/>
  <c r="G69" i="5"/>
  <c r="G68" i="5"/>
  <c r="G67" i="5"/>
  <c r="G66" i="5"/>
  <c r="G65" i="5"/>
  <c r="G64" i="5"/>
  <c r="G63" i="5"/>
  <c r="G62" i="5"/>
  <c r="G61" i="5"/>
  <c r="G60" i="5"/>
  <c r="G93" i="5"/>
  <c r="G92" i="5"/>
  <c r="G91" i="5"/>
  <c r="G90" i="5"/>
  <c r="G89" i="5"/>
  <c r="G88" i="5"/>
  <c r="G87" i="5"/>
  <c r="G86" i="5"/>
  <c r="G85" i="5"/>
  <c r="G84" i="5"/>
  <c r="G73" i="5"/>
  <c r="G74" i="5"/>
  <c r="G75" i="5"/>
  <c r="G76" i="5"/>
  <c r="G77" i="5"/>
  <c r="G78" i="5"/>
  <c r="G79" i="5"/>
  <c r="G80" i="5"/>
  <c r="G81" i="5"/>
  <c r="G72" i="5"/>
  <c r="G46" i="4"/>
  <c r="G45" i="4"/>
  <c r="G44" i="4"/>
  <c r="G43" i="4"/>
  <c r="G42" i="4"/>
  <c r="G41" i="4"/>
  <c r="G40" i="4"/>
  <c r="G39" i="4"/>
  <c r="G38" i="4"/>
  <c r="G37" i="4"/>
  <c r="G36" i="4"/>
  <c r="G35" i="4"/>
  <c r="G34" i="4"/>
  <c r="G61" i="4"/>
  <c r="G60" i="4"/>
  <c r="G59" i="4"/>
  <c r="G58" i="4"/>
  <c r="G57" i="4"/>
  <c r="G56" i="4"/>
  <c r="G55" i="4"/>
  <c r="G54" i="4"/>
  <c r="G53" i="4"/>
  <c r="G52" i="4"/>
  <c r="G51" i="4"/>
  <c r="G50" i="4"/>
  <c r="G49" i="4"/>
  <c r="G76" i="4"/>
  <c r="G75" i="4"/>
  <c r="G74" i="4"/>
  <c r="G73" i="4"/>
  <c r="G72" i="4"/>
  <c r="G71" i="4"/>
  <c r="G70" i="4"/>
  <c r="G69" i="4"/>
  <c r="G68" i="4"/>
  <c r="G67" i="4"/>
  <c r="G66" i="4"/>
  <c r="G65" i="4"/>
  <c r="G64" i="4"/>
  <c r="G91" i="4"/>
  <c r="G90" i="4"/>
  <c r="G89" i="4"/>
  <c r="G88" i="4"/>
  <c r="G87" i="4"/>
  <c r="G86" i="4"/>
  <c r="G85" i="4"/>
  <c r="G84" i="4"/>
  <c r="G83" i="4"/>
  <c r="G82" i="4"/>
  <c r="G81" i="4"/>
  <c r="G80" i="4"/>
  <c r="G79" i="4"/>
  <c r="G47" i="24"/>
  <c r="G46" i="24"/>
  <c r="G45" i="24"/>
  <c r="G44" i="24"/>
  <c r="G43" i="24"/>
  <c r="G42" i="24"/>
  <c r="G41" i="24"/>
  <c r="G40" i="24"/>
  <c r="G39" i="24"/>
  <c r="G38" i="24"/>
  <c r="G37" i="24"/>
  <c r="G36" i="24"/>
  <c r="G35" i="24"/>
  <c r="G62" i="24"/>
  <c r="G61" i="24"/>
  <c r="G60" i="24"/>
  <c r="G59" i="24"/>
  <c r="G58" i="24"/>
  <c r="G57" i="24"/>
  <c r="G56" i="24"/>
  <c r="G55" i="24"/>
  <c r="G54" i="24"/>
  <c r="G53" i="24"/>
  <c r="G52" i="24"/>
  <c r="G51" i="24"/>
  <c r="G50" i="24"/>
  <c r="G78" i="24"/>
  <c r="G77" i="24"/>
  <c r="G76" i="24"/>
  <c r="G75" i="24"/>
  <c r="G74" i="24"/>
  <c r="G73" i="24"/>
  <c r="G72" i="24"/>
  <c r="G71" i="24"/>
  <c r="G70" i="24"/>
  <c r="G69" i="24"/>
  <c r="G68" i="24"/>
  <c r="G67" i="24"/>
  <c r="G66" i="24"/>
  <c r="G93" i="24"/>
  <c r="G92" i="24"/>
  <c r="G91" i="24"/>
  <c r="G90" i="24"/>
  <c r="G89" i="24"/>
  <c r="G88" i="24"/>
  <c r="G87" i="24"/>
  <c r="G86" i="24"/>
  <c r="G85" i="24"/>
  <c r="G84" i="24"/>
  <c r="G83" i="24"/>
  <c r="G82" i="24"/>
  <c r="G81" i="24"/>
  <c r="G43" i="33"/>
  <c r="G42" i="33"/>
  <c r="G41" i="33"/>
  <c r="G40" i="33"/>
  <c r="G39" i="33"/>
  <c r="G38" i="33"/>
  <c r="G37" i="33"/>
  <c r="G36" i="33"/>
  <c r="G35" i="33"/>
  <c r="G34" i="33"/>
  <c r="G55" i="33"/>
  <c r="G54" i="33"/>
  <c r="G53" i="33"/>
  <c r="G52" i="33"/>
  <c r="G51" i="33"/>
  <c r="G50" i="33"/>
  <c r="G49" i="33"/>
  <c r="G48" i="33"/>
  <c r="G47" i="33"/>
  <c r="G46" i="33"/>
  <c r="G68" i="33"/>
  <c r="G67" i="33"/>
  <c r="G66" i="33"/>
  <c r="G65" i="33"/>
  <c r="G64" i="33"/>
  <c r="G63" i="33"/>
  <c r="G62" i="33"/>
  <c r="G61" i="33"/>
  <c r="G60" i="33"/>
  <c r="G59" i="33"/>
  <c r="G71" i="33"/>
  <c r="G72" i="33"/>
  <c r="G73" i="33"/>
  <c r="G74" i="33"/>
  <c r="G75" i="33"/>
  <c r="G76" i="33"/>
  <c r="G77" i="33"/>
  <c r="G78" i="33"/>
  <c r="G79" i="33"/>
  <c r="G80" i="33"/>
  <c r="G44" i="27"/>
  <c r="G43" i="27"/>
  <c r="G42" i="27"/>
  <c r="G41" i="27"/>
  <c r="G40" i="27"/>
  <c r="G39" i="27"/>
  <c r="G38" i="27"/>
  <c r="G37" i="27"/>
  <c r="G36" i="27"/>
  <c r="G35" i="27"/>
  <c r="G56" i="27"/>
  <c r="G55" i="27"/>
  <c r="G54" i="27"/>
  <c r="G53" i="27"/>
  <c r="G52" i="27"/>
  <c r="G51" i="27"/>
  <c r="G50" i="27"/>
  <c r="G49" i="27"/>
  <c r="G48" i="27"/>
  <c r="G47" i="27"/>
  <c r="G69" i="27"/>
  <c r="G68" i="27"/>
  <c r="G67" i="27"/>
  <c r="G66" i="27"/>
  <c r="G65" i="27"/>
  <c r="G64" i="27"/>
  <c r="G63" i="27"/>
  <c r="G62" i="27"/>
  <c r="G61" i="27"/>
  <c r="G60" i="27"/>
  <c r="G73" i="27"/>
  <c r="G74" i="27"/>
  <c r="G75" i="27"/>
  <c r="G76" i="27"/>
  <c r="G77" i="27"/>
  <c r="G78" i="27"/>
  <c r="G79" i="27"/>
  <c r="G80" i="27"/>
  <c r="G81" i="27"/>
  <c r="G72" i="27"/>
  <c r="Q116" i="47"/>
  <c r="Q106" i="47"/>
  <c r="Q114" i="47" s="1"/>
  <c r="O106" i="47"/>
  <c r="M106" i="47"/>
  <c r="L106" i="47"/>
  <c r="K106" i="47"/>
  <c r="I106" i="47"/>
  <c r="E106" i="47"/>
  <c r="W106" i="47" s="1"/>
  <c r="D106" i="47"/>
  <c r="C106" i="47"/>
  <c r="H99" i="47" s="1"/>
  <c r="W105" i="47"/>
  <c r="R105" i="47"/>
  <c r="P105" i="47"/>
  <c r="N105" i="47"/>
  <c r="J105" i="47"/>
  <c r="T105" i="47" s="1"/>
  <c r="F105" i="47"/>
  <c r="W104" i="47"/>
  <c r="R104" i="47"/>
  <c r="P104" i="47"/>
  <c r="N104" i="47"/>
  <c r="J104" i="47"/>
  <c r="T104" i="47" s="1"/>
  <c r="F104" i="47"/>
  <c r="S104" i="47" s="1"/>
  <c r="W103" i="47"/>
  <c r="T103" i="47"/>
  <c r="R103" i="47"/>
  <c r="S103" i="47" s="1"/>
  <c r="P103" i="47"/>
  <c r="N103" i="47"/>
  <c r="J103" i="47"/>
  <c r="F103" i="47"/>
  <c r="W102" i="47"/>
  <c r="T102" i="47"/>
  <c r="R102" i="47"/>
  <c r="P102" i="47"/>
  <c r="N102" i="47"/>
  <c r="J102" i="47"/>
  <c r="F102" i="47"/>
  <c r="W101" i="47"/>
  <c r="R101" i="47"/>
  <c r="P101" i="47"/>
  <c r="N101" i="47"/>
  <c r="J101" i="47"/>
  <c r="T101" i="47" s="1"/>
  <c r="F101" i="47"/>
  <c r="S101" i="47" s="1"/>
  <c r="W100" i="47"/>
  <c r="T100" i="47"/>
  <c r="U100" i="47" s="1"/>
  <c r="R100" i="47"/>
  <c r="P100" i="47"/>
  <c r="N100" i="47"/>
  <c r="J100" i="47"/>
  <c r="F100" i="47"/>
  <c r="W99" i="47"/>
  <c r="R99" i="47"/>
  <c r="P99" i="47"/>
  <c r="N99" i="47"/>
  <c r="J99" i="47"/>
  <c r="T99" i="47" s="1"/>
  <c r="F99" i="47"/>
  <c r="W98" i="47"/>
  <c r="R98" i="47"/>
  <c r="P98" i="47"/>
  <c r="N98" i="47"/>
  <c r="J98" i="47"/>
  <c r="F98" i="47"/>
  <c r="W97" i="47"/>
  <c r="R97" i="47"/>
  <c r="P97" i="47"/>
  <c r="N97" i="47"/>
  <c r="J97" i="47"/>
  <c r="T97" i="47" s="1"/>
  <c r="F97" i="47"/>
  <c r="W96" i="47"/>
  <c r="R96" i="47"/>
  <c r="P96" i="47"/>
  <c r="N96" i="47"/>
  <c r="J96" i="47"/>
  <c r="T96" i="47" s="1"/>
  <c r="F96" i="47"/>
  <c r="W95" i="47"/>
  <c r="R95" i="47"/>
  <c r="P95" i="47"/>
  <c r="N95" i="47"/>
  <c r="J95" i="47"/>
  <c r="T95" i="47" s="1"/>
  <c r="F95" i="47"/>
  <c r="W94" i="47"/>
  <c r="R94" i="47"/>
  <c r="P94" i="47"/>
  <c r="N94" i="47"/>
  <c r="J94" i="47"/>
  <c r="T94" i="47" s="1"/>
  <c r="F94" i="47"/>
  <c r="Q91" i="47"/>
  <c r="O91" i="47"/>
  <c r="D91" i="47"/>
  <c r="W90" i="47"/>
  <c r="R90" i="47"/>
  <c r="P90" i="47"/>
  <c r="N90" i="47"/>
  <c r="J90" i="47"/>
  <c r="T90" i="47" s="1"/>
  <c r="F90" i="47"/>
  <c r="W89" i="47"/>
  <c r="R89" i="47"/>
  <c r="P89" i="47"/>
  <c r="N89" i="47"/>
  <c r="J89" i="47"/>
  <c r="T89" i="47" s="1"/>
  <c r="U89" i="47" s="1"/>
  <c r="F89" i="47"/>
  <c r="S89" i="47" s="1"/>
  <c r="W88" i="47"/>
  <c r="R88" i="47"/>
  <c r="P88" i="47"/>
  <c r="N88" i="47"/>
  <c r="J88" i="47"/>
  <c r="T88" i="47" s="1"/>
  <c r="F88" i="47"/>
  <c r="W87" i="47"/>
  <c r="R87" i="47"/>
  <c r="P87" i="47"/>
  <c r="N87" i="47"/>
  <c r="J87" i="47"/>
  <c r="T87" i="47" s="1"/>
  <c r="F87" i="47"/>
  <c r="W86" i="47"/>
  <c r="R86" i="47"/>
  <c r="P86" i="47"/>
  <c r="N86" i="47"/>
  <c r="J86" i="47"/>
  <c r="H86" i="47"/>
  <c r="F86" i="47"/>
  <c r="W85" i="47"/>
  <c r="R85" i="47"/>
  <c r="P85" i="47"/>
  <c r="N85" i="47"/>
  <c r="J85" i="47"/>
  <c r="T85" i="47" s="1"/>
  <c r="F85" i="47"/>
  <c r="W84" i="47"/>
  <c r="R84" i="47"/>
  <c r="R83" i="47" s="1"/>
  <c r="P84" i="47"/>
  <c r="P83" i="47" s="1"/>
  <c r="N84" i="47"/>
  <c r="N83" i="47" s="1"/>
  <c r="J84" i="47"/>
  <c r="T84" i="47" s="1"/>
  <c r="F84" i="47"/>
  <c r="F83" i="47" s="1"/>
  <c r="Q83" i="47"/>
  <c r="O83" i="47"/>
  <c r="M83" i="47"/>
  <c r="M91" i="47" s="1"/>
  <c r="L83" i="47"/>
  <c r="L91" i="47" s="1"/>
  <c r="K83" i="47"/>
  <c r="K91" i="47" s="1"/>
  <c r="I83" i="47"/>
  <c r="I91" i="47" s="1"/>
  <c r="E83" i="47"/>
  <c r="D83" i="47"/>
  <c r="C83" i="47"/>
  <c r="C91" i="47" s="1"/>
  <c r="H87" i="47" s="1"/>
  <c r="W82" i="47"/>
  <c r="R82" i="47"/>
  <c r="P82" i="47"/>
  <c r="N82" i="47"/>
  <c r="J82" i="47"/>
  <c r="T82" i="47" s="1"/>
  <c r="U82" i="47" s="1"/>
  <c r="F82" i="47"/>
  <c r="S82" i="47" s="1"/>
  <c r="W81" i="47"/>
  <c r="R81" i="47"/>
  <c r="P81" i="47"/>
  <c r="N81" i="47"/>
  <c r="J81" i="47"/>
  <c r="T81" i="47" s="1"/>
  <c r="F81" i="47"/>
  <c r="W80" i="47"/>
  <c r="R80" i="47"/>
  <c r="P80" i="47"/>
  <c r="N80" i="47"/>
  <c r="J80" i="47"/>
  <c r="T80" i="47" s="1"/>
  <c r="F80" i="47"/>
  <c r="W79" i="47"/>
  <c r="R79" i="47"/>
  <c r="P79" i="47"/>
  <c r="N79" i="47"/>
  <c r="J79" i="47"/>
  <c r="F79" i="47"/>
  <c r="F78" i="47"/>
  <c r="F93" i="47" s="1"/>
  <c r="W76" i="47"/>
  <c r="Q76" i="47"/>
  <c r="O76" i="47"/>
  <c r="M76" i="47"/>
  <c r="L76" i="47"/>
  <c r="K76" i="47"/>
  <c r="I76" i="47"/>
  <c r="E76" i="47"/>
  <c r="D76" i="47"/>
  <c r="C76" i="47"/>
  <c r="H70" i="47" s="1"/>
  <c r="V70" i="47" s="1"/>
  <c r="W75" i="47"/>
  <c r="R75" i="47"/>
  <c r="P75" i="47"/>
  <c r="N75" i="47"/>
  <c r="J75" i="47"/>
  <c r="T75" i="47" s="1"/>
  <c r="U75" i="47" s="1"/>
  <c r="F75" i="47"/>
  <c r="W74" i="47"/>
  <c r="T74" i="47"/>
  <c r="R74" i="47"/>
  <c r="P74" i="47"/>
  <c r="N74" i="47"/>
  <c r="J74" i="47"/>
  <c r="F74" i="47"/>
  <c r="B74" i="47"/>
  <c r="B89" i="47" s="1"/>
  <c r="B104" i="47" s="1"/>
  <c r="W73" i="47"/>
  <c r="R73" i="47"/>
  <c r="P73" i="47"/>
  <c r="N73" i="47"/>
  <c r="J73" i="47"/>
  <c r="T73" i="47" s="1"/>
  <c r="U73" i="47" s="1"/>
  <c r="F73" i="47"/>
  <c r="W72" i="47"/>
  <c r="R72" i="47"/>
  <c r="P72" i="47"/>
  <c r="N72" i="47"/>
  <c r="J72" i="47"/>
  <c r="T72" i="47" s="1"/>
  <c r="U72" i="47" s="1"/>
  <c r="F72" i="47"/>
  <c r="B72" i="47"/>
  <c r="B87" i="47" s="1"/>
  <c r="B102" i="47" s="1"/>
  <c r="W71" i="47"/>
  <c r="T71" i="47"/>
  <c r="R71" i="47"/>
  <c r="R68" i="47" s="1"/>
  <c r="R76" i="47" s="1"/>
  <c r="P71" i="47"/>
  <c r="N71" i="47"/>
  <c r="J71" i="47"/>
  <c r="F71" i="47"/>
  <c r="W70" i="47"/>
  <c r="U70" i="47"/>
  <c r="R70" i="47"/>
  <c r="P70" i="47"/>
  <c r="N70" i="47"/>
  <c r="J70" i="47"/>
  <c r="T70" i="47" s="1"/>
  <c r="F70" i="47"/>
  <c r="W69" i="47"/>
  <c r="R69" i="47"/>
  <c r="P69" i="47"/>
  <c r="N69" i="47"/>
  <c r="N68" i="47" s="1"/>
  <c r="J69" i="47"/>
  <c r="J68" i="47" s="1"/>
  <c r="T68" i="47" s="1"/>
  <c r="F69" i="47"/>
  <c r="W68" i="47"/>
  <c r="H68" i="47"/>
  <c r="X68" i="47" s="1"/>
  <c r="W67" i="47"/>
  <c r="U67" i="47"/>
  <c r="T67" i="47"/>
  <c r="R67" i="47"/>
  <c r="P67" i="47"/>
  <c r="N67" i="47"/>
  <c r="J67" i="47"/>
  <c r="F67" i="47"/>
  <c r="S67" i="47" s="1"/>
  <c r="W66" i="47"/>
  <c r="R66" i="47"/>
  <c r="P66" i="47"/>
  <c r="N66" i="47"/>
  <c r="J66" i="47"/>
  <c r="T66" i="47" s="1"/>
  <c r="H66" i="47"/>
  <c r="F66" i="47"/>
  <c r="W65" i="47"/>
  <c r="R65" i="47"/>
  <c r="P65" i="47"/>
  <c r="N65" i="47"/>
  <c r="J65" i="47"/>
  <c r="T65" i="47" s="1"/>
  <c r="H65" i="47"/>
  <c r="F65" i="47"/>
  <c r="W64" i="47"/>
  <c r="R64" i="47"/>
  <c r="P64" i="47"/>
  <c r="N64" i="47"/>
  <c r="J64" i="47"/>
  <c r="T64" i="47" s="1"/>
  <c r="F64" i="47"/>
  <c r="S64" i="47" s="1"/>
  <c r="B64" i="47"/>
  <c r="B79" i="47" s="1"/>
  <c r="B94" i="47" s="1"/>
  <c r="O63" i="47"/>
  <c r="O78" i="47" s="1"/>
  <c r="O93" i="47" s="1"/>
  <c r="N63" i="47"/>
  <c r="N78" i="47" s="1"/>
  <c r="N93" i="47" s="1"/>
  <c r="I63" i="47"/>
  <c r="I78" i="47" s="1"/>
  <c r="I93" i="47" s="1"/>
  <c r="E63" i="47"/>
  <c r="E78" i="47" s="1"/>
  <c r="E93" i="47" s="1"/>
  <c r="Q61" i="47"/>
  <c r="O61" i="47"/>
  <c r="M61" i="47"/>
  <c r="L61" i="47"/>
  <c r="K61" i="47"/>
  <c r="I61" i="47"/>
  <c r="E61" i="47"/>
  <c r="D61" i="47"/>
  <c r="C61" i="47"/>
  <c r="W61" i="47" s="1"/>
  <c r="W60" i="47"/>
  <c r="R60" i="47"/>
  <c r="P60" i="47"/>
  <c r="N60" i="47"/>
  <c r="J60" i="47"/>
  <c r="T60" i="47" s="1"/>
  <c r="F60" i="47"/>
  <c r="B60" i="47"/>
  <c r="B75" i="47" s="1"/>
  <c r="B90" i="47" s="1"/>
  <c r="B105" i="47" s="1"/>
  <c r="W59" i="47"/>
  <c r="R59" i="47"/>
  <c r="S59" i="47" s="1"/>
  <c r="P59" i="47"/>
  <c r="N59" i="47"/>
  <c r="J59" i="47"/>
  <c r="T59" i="47" s="1"/>
  <c r="U59" i="47" s="1"/>
  <c r="F59" i="47"/>
  <c r="B59" i="47"/>
  <c r="W58" i="47"/>
  <c r="R58" i="47"/>
  <c r="P58" i="47"/>
  <c r="N58" i="47"/>
  <c r="J58" i="47"/>
  <c r="T58" i="47" s="1"/>
  <c r="U58" i="47" s="1"/>
  <c r="F58" i="47"/>
  <c r="S58" i="47" s="1"/>
  <c r="B58" i="47"/>
  <c r="B73" i="47" s="1"/>
  <c r="B88" i="47" s="1"/>
  <c r="B103" i="47" s="1"/>
  <c r="W57" i="47"/>
  <c r="R57" i="47"/>
  <c r="P57" i="47"/>
  <c r="N57" i="47"/>
  <c r="J57" i="47"/>
  <c r="T57" i="47" s="1"/>
  <c r="H57" i="47"/>
  <c r="F57" i="47"/>
  <c r="S57" i="47" s="1"/>
  <c r="B57" i="47"/>
  <c r="W56" i="47"/>
  <c r="R56" i="47"/>
  <c r="P56" i="47"/>
  <c r="N56" i="47"/>
  <c r="J56" i="47"/>
  <c r="J53" i="47" s="1"/>
  <c r="T53" i="47" s="1"/>
  <c r="H56" i="47"/>
  <c r="F56" i="47"/>
  <c r="S56" i="47" s="1"/>
  <c r="B56" i="47"/>
  <c r="B71" i="47" s="1"/>
  <c r="B86" i="47" s="1"/>
  <c r="B101" i="47" s="1"/>
  <c r="W55" i="47"/>
  <c r="T55" i="47"/>
  <c r="R55" i="47"/>
  <c r="S55" i="47" s="1"/>
  <c r="P55" i="47"/>
  <c r="N55" i="47"/>
  <c r="J55" i="47"/>
  <c r="F55" i="47"/>
  <c r="B55" i="47"/>
  <c r="B70" i="47" s="1"/>
  <c r="B85" i="47" s="1"/>
  <c r="B100" i="47" s="1"/>
  <c r="W54" i="47"/>
  <c r="T54" i="47"/>
  <c r="R54" i="47"/>
  <c r="P54" i="47"/>
  <c r="N54" i="47"/>
  <c r="J54" i="47"/>
  <c r="F54" i="47"/>
  <c r="B54" i="47"/>
  <c r="B69" i="47" s="1"/>
  <c r="B84" i="47" s="1"/>
  <c r="B99" i="47" s="1"/>
  <c r="W53" i="47"/>
  <c r="P53" i="47"/>
  <c r="N53" i="47"/>
  <c r="B53" i="47"/>
  <c r="B68" i="47" s="1"/>
  <c r="B83" i="47" s="1"/>
  <c r="B98" i="47" s="1"/>
  <c r="W52" i="47"/>
  <c r="T52" i="47"/>
  <c r="U52" i="47" s="1"/>
  <c r="R52" i="47"/>
  <c r="S52" i="47" s="1"/>
  <c r="P52" i="47"/>
  <c r="N52" i="47"/>
  <c r="J52" i="47"/>
  <c r="F52" i="47"/>
  <c r="B52" i="47"/>
  <c r="B67" i="47" s="1"/>
  <c r="B82" i="47" s="1"/>
  <c r="B97" i="47" s="1"/>
  <c r="W51" i="47"/>
  <c r="R51" i="47"/>
  <c r="P51" i="47"/>
  <c r="N51" i="47"/>
  <c r="J51" i="47"/>
  <c r="T51" i="47" s="1"/>
  <c r="U51" i="47" s="1"/>
  <c r="F51" i="47"/>
  <c r="S51" i="47" s="1"/>
  <c r="B51" i="47"/>
  <c r="B66" i="47" s="1"/>
  <c r="B81" i="47" s="1"/>
  <c r="B96" i="47" s="1"/>
  <c r="W50" i="47"/>
  <c r="R50" i="47"/>
  <c r="P50" i="47"/>
  <c r="N50" i="47"/>
  <c r="J50" i="47"/>
  <c r="H50" i="47"/>
  <c r="F50" i="47"/>
  <c r="B50" i="47"/>
  <c r="B65" i="47" s="1"/>
  <c r="B80" i="47" s="1"/>
  <c r="B95" i="47" s="1"/>
  <c r="W49" i="47"/>
  <c r="T49" i="47"/>
  <c r="R49" i="47"/>
  <c r="S49" i="47" s="1"/>
  <c r="P49" i="47"/>
  <c r="N49" i="47"/>
  <c r="J49" i="47"/>
  <c r="F49" i="47"/>
  <c r="B49" i="47"/>
  <c r="X48" i="47"/>
  <c r="X63" i="47" s="1"/>
  <c r="X78" i="47" s="1"/>
  <c r="X93" i="47" s="1"/>
  <c r="W48" i="47"/>
  <c r="W63" i="47" s="1"/>
  <c r="W78" i="47" s="1"/>
  <c r="W93" i="47" s="1"/>
  <c r="V48" i="47"/>
  <c r="V63" i="47" s="1"/>
  <c r="V78" i="47" s="1"/>
  <c r="V93" i="47" s="1"/>
  <c r="U48" i="47"/>
  <c r="U63" i="47" s="1"/>
  <c r="U78" i="47" s="1"/>
  <c r="U93" i="47" s="1"/>
  <c r="T48" i="47"/>
  <c r="T63" i="47" s="1"/>
  <c r="T78" i="47" s="1"/>
  <c r="T93" i="47" s="1"/>
  <c r="S48" i="47"/>
  <c r="S63" i="47" s="1"/>
  <c r="S78" i="47" s="1"/>
  <c r="S93" i="47" s="1"/>
  <c r="R48" i="47"/>
  <c r="R63" i="47" s="1"/>
  <c r="R78" i="47" s="1"/>
  <c r="R93" i="47" s="1"/>
  <c r="Q48" i="47"/>
  <c r="Q63" i="47" s="1"/>
  <c r="Q78" i="47" s="1"/>
  <c r="Q93" i="47" s="1"/>
  <c r="P48" i="47"/>
  <c r="P63" i="47" s="1"/>
  <c r="P78" i="47" s="1"/>
  <c r="P93" i="47" s="1"/>
  <c r="O48" i="47"/>
  <c r="N48" i="47"/>
  <c r="M48" i="47"/>
  <c r="M63" i="47" s="1"/>
  <c r="M78" i="47" s="1"/>
  <c r="M93" i="47" s="1"/>
  <c r="L48" i="47"/>
  <c r="L63" i="47" s="1"/>
  <c r="L78" i="47" s="1"/>
  <c r="L93" i="47" s="1"/>
  <c r="K48" i="47"/>
  <c r="K63" i="47" s="1"/>
  <c r="K78" i="47" s="1"/>
  <c r="K93" i="47" s="1"/>
  <c r="J48" i="47"/>
  <c r="J63" i="47" s="1"/>
  <c r="J78" i="47" s="1"/>
  <c r="J93" i="47" s="1"/>
  <c r="I48" i="47"/>
  <c r="H48" i="47"/>
  <c r="H63" i="47" s="1"/>
  <c r="H78" i="47" s="1"/>
  <c r="H93" i="47" s="1"/>
  <c r="F48" i="47"/>
  <c r="F63" i="47" s="1"/>
  <c r="E48" i="47"/>
  <c r="D48" i="47"/>
  <c r="D63" i="47" s="1"/>
  <c r="D78" i="47" s="1"/>
  <c r="D93" i="47" s="1"/>
  <c r="C48" i="47"/>
  <c r="C63" i="47" s="1"/>
  <c r="C78" i="47" s="1"/>
  <c r="C93" i="47" s="1"/>
  <c r="W46" i="47"/>
  <c r="Q46" i="47"/>
  <c r="O46" i="47"/>
  <c r="M46" i="47"/>
  <c r="L46" i="47"/>
  <c r="K46" i="47"/>
  <c r="I46" i="47"/>
  <c r="E46" i="47"/>
  <c r="D46" i="47"/>
  <c r="C46" i="47"/>
  <c r="H41" i="47" s="1"/>
  <c r="W45" i="47"/>
  <c r="R45" i="47"/>
  <c r="P45" i="47"/>
  <c r="N45" i="47"/>
  <c r="J45" i="47"/>
  <c r="T45" i="47" s="1"/>
  <c r="F45" i="47"/>
  <c r="W44" i="47"/>
  <c r="X44" i="47" s="1"/>
  <c r="R44" i="47"/>
  <c r="P44" i="47"/>
  <c r="N44" i="47"/>
  <c r="J44" i="47"/>
  <c r="T44" i="47" s="1"/>
  <c r="H44" i="47"/>
  <c r="F44" i="47"/>
  <c r="W43" i="47"/>
  <c r="T43" i="47"/>
  <c r="U43" i="47" s="1"/>
  <c r="R43" i="47"/>
  <c r="P43" i="47"/>
  <c r="N43" i="47"/>
  <c r="J43" i="47"/>
  <c r="F43" i="47"/>
  <c r="S43" i="47" s="1"/>
  <c r="W42" i="47"/>
  <c r="R42" i="47"/>
  <c r="P42" i="47"/>
  <c r="N42" i="47"/>
  <c r="J42" i="47"/>
  <c r="T42" i="47" s="1"/>
  <c r="V42" i="47" s="1"/>
  <c r="H42" i="47"/>
  <c r="F42" i="47"/>
  <c r="S42" i="47" s="1"/>
  <c r="W41" i="47"/>
  <c r="T41" i="47"/>
  <c r="R41" i="47"/>
  <c r="P41" i="47"/>
  <c r="N41" i="47"/>
  <c r="J41" i="47"/>
  <c r="F41" i="47"/>
  <c r="W40" i="47"/>
  <c r="X40" i="47" s="1"/>
  <c r="V40" i="47"/>
  <c r="U40" i="47"/>
  <c r="T40" i="47"/>
  <c r="R40" i="47"/>
  <c r="P40" i="47"/>
  <c r="N40" i="47"/>
  <c r="J40" i="47"/>
  <c r="H40" i="47"/>
  <c r="F40" i="47"/>
  <c r="S40" i="47" s="1"/>
  <c r="W39" i="47"/>
  <c r="R39" i="47"/>
  <c r="P39" i="47"/>
  <c r="P38" i="47" s="1"/>
  <c r="N39" i="47"/>
  <c r="N38" i="47" s="1"/>
  <c r="J39" i="47"/>
  <c r="H39" i="47"/>
  <c r="X39" i="47" s="1"/>
  <c r="F39" i="47"/>
  <c r="W38" i="47"/>
  <c r="W37" i="47"/>
  <c r="T37" i="47"/>
  <c r="R37" i="47"/>
  <c r="P37" i="47"/>
  <c r="N37" i="47"/>
  <c r="J37" i="47"/>
  <c r="F37" i="47"/>
  <c r="W36" i="47"/>
  <c r="X36" i="47" s="1"/>
  <c r="R36" i="47"/>
  <c r="P36" i="47"/>
  <c r="N36" i="47"/>
  <c r="J36" i="47"/>
  <c r="T36" i="47" s="1"/>
  <c r="H36" i="47"/>
  <c r="F36" i="47"/>
  <c r="W35" i="47"/>
  <c r="R35" i="47"/>
  <c r="P35" i="47"/>
  <c r="N35" i="47"/>
  <c r="J35" i="47"/>
  <c r="T35" i="47" s="1"/>
  <c r="U35" i="47" s="1"/>
  <c r="F35" i="47"/>
  <c r="W34" i="47"/>
  <c r="R34" i="47"/>
  <c r="P34" i="47"/>
  <c r="N34" i="47"/>
  <c r="J34" i="47"/>
  <c r="H34" i="47"/>
  <c r="X34" i="47" s="1"/>
  <c r="F34" i="47"/>
  <c r="L93" i="48" l="1"/>
  <c r="T93" i="48"/>
  <c r="S79" i="48"/>
  <c r="M117" i="48"/>
  <c r="N65" i="48"/>
  <c r="M105" i="48"/>
  <c r="W72" i="48"/>
  <c r="I98" i="48"/>
  <c r="J98" i="48" s="1"/>
  <c r="T98" i="48" s="1"/>
  <c r="C106" i="48"/>
  <c r="W106" i="48" s="1"/>
  <c r="N113" i="48"/>
  <c r="K79" i="48"/>
  <c r="H66" i="48"/>
  <c r="F74" i="48"/>
  <c r="L79" i="48"/>
  <c r="S83" i="48"/>
  <c r="O85" i="48"/>
  <c r="F115" i="48"/>
  <c r="F114" i="48" s="1"/>
  <c r="J117" i="48"/>
  <c r="T63" i="48"/>
  <c r="C67" i="48"/>
  <c r="F67" i="48" s="1"/>
  <c r="P56" i="48"/>
  <c r="I74" i="48"/>
  <c r="W115" i="48"/>
  <c r="D45" i="48"/>
  <c r="I72" i="48"/>
  <c r="J72" i="48" s="1"/>
  <c r="T72" i="48" s="1"/>
  <c r="U72" i="48" s="1"/>
  <c r="M39" i="48"/>
  <c r="M45" i="48"/>
  <c r="I58" i="48"/>
  <c r="J58" i="48" s="1"/>
  <c r="N62" i="48"/>
  <c r="O72" i="48"/>
  <c r="P72" i="48" s="1"/>
  <c r="O45" i="48"/>
  <c r="O47" i="48" s="1"/>
  <c r="I106" i="48"/>
  <c r="Q45" i="48"/>
  <c r="R45" i="48" s="1"/>
  <c r="C85" i="48"/>
  <c r="H80" i="48" s="1"/>
  <c r="C117" i="48"/>
  <c r="W117" i="48" s="1"/>
  <c r="I111" i="48"/>
  <c r="X100" i="48"/>
  <c r="K45" i="48"/>
  <c r="T48" i="48"/>
  <c r="N56" i="48"/>
  <c r="S101" i="48"/>
  <c r="M112" i="48"/>
  <c r="W39" i="48"/>
  <c r="Q73" i="48"/>
  <c r="R73" i="48" s="1"/>
  <c r="S73" i="48" s="1"/>
  <c r="M74" i="48"/>
  <c r="N74" i="48" s="1"/>
  <c r="O111" i="48"/>
  <c r="J97" i="48"/>
  <c r="T97" i="48" s="1"/>
  <c r="M111" i="48"/>
  <c r="X97" i="48"/>
  <c r="O105" i="48"/>
  <c r="Q99" i="48"/>
  <c r="R99" i="48" s="1"/>
  <c r="S99" i="48" s="1"/>
  <c r="M72" i="48"/>
  <c r="N72" i="48" s="1"/>
  <c r="Q72" i="48" s="1"/>
  <c r="R72" i="48" s="1"/>
  <c r="S72" i="48" s="1"/>
  <c r="H56" i="48"/>
  <c r="F62" i="48"/>
  <c r="S95" i="48"/>
  <c r="S93" i="48"/>
  <c r="I107" i="48"/>
  <c r="Q53" i="48"/>
  <c r="T53" i="48"/>
  <c r="X94" i="48"/>
  <c r="L66" i="48"/>
  <c r="L118" i="48" s="1"/>
  <c r="Q36" i="48"/>
  <c r="N105" i="48"/>
  <c r="U89" i="48"/>
  <c r="V97" i="48"/>
  <c r="U97" i="48"/>
  <c r="U63" i="48"/>
  <c r="U84" i="48"/>
  <c r="U93" i="48"/>
  <c r="U73" i="48"/>
  <c r="X91" i="48"/>
  <c r="N106" i="48"/>
  <c r="X60" i="48"/>
  <c r="U62" i="48"/>
  <c r="U48" i="48"/>
  <c r="U98" i="48"/>
  <c r="T49" i="48"/>
  <c r="X64" i="48"/>
  <c r="U37" i="48"/>
  <c r="T55" i="48"/>
  <c r="U81" i="48"/>
  <c r="X98" i="48"/>
  <c r="L59" i="48"/>
  <c r="K59" i="48"/>
  <c r="T59" i="48"/>
  <c r="Q59" i="48"/>
  <c r="R59" i="48" s="1"/>
  <c r="S59" i="48" s="1"/>
  <c r="T88" i="48"/>
  <c r="S90" i="48"/>
  <c r="L76" i="48"/>
  <c r="K76" i="48"/>
  <c r="T76" i="48"/>
  <c r="L96" i="48"/>
  <c r="K96" i="48"/>
  <c r="T96" i="48"/>
  <c r="X93" i="48"/>
  <c r="U90" i="48"/>
  <c r="P65" i="48"/>
  <c r="P62" i="48" s="1"/>
  <c r="H55" i="48"/>
  <c r="X55" i="48" s="1"/>
  <c r="H59" i="48"/>
  <c r="X59" i="48" s="1"/>
  <c r="H60" i="48"/>
  <c r="H61" i="48"/>
  <c r="X61" i="48" s="1"/>
  <c r="M102" i="48"/>
  <c r="N91" i="48"/>
  <c r="N102" i="48" s="1"/>
  <c r="F39" i="48"/>
  <c r="K78" i="48"/>
  <c r="N92" i="48"/>
  <c r="N97" i="48"/>
  <c r="M98" i="48"/>
  <c r="N98" i="48" s="1"/>
  <c r="M99" i="48"/>
  <c r="N99" i="48" s="1"/>
  <c r="U101" i="48"/>
  <c r="H58" i="48"/>
  <c r="M62" i="48"/>
  <c r="L78" i="48"/>
  <c r="V99" i="48"/>
  <c r="U99" i="48"/>
  <c r="H53" i="48"/>
  <c r="X53" i="48" s="1"/>
  <c r="O56" i="48"/>
  <c r="U95" i="48"/>
  <c r="O39" i="48"/>
  <c r="N42" i="48"/>
  <c r="N111" i="48" s="1"/>
  <c r="O62" i="48"/>
  <c r="H64" i="48"/>
  <c r="S77" i="48"/>
  <c r="V90" i="48"/>
  <c r="R97" i="48"/>
  <c r="O109" i="48"/>
  <c r="I47" i="48"/>
  <c r="I46" i="48"/>
  <c r="Q80" i="48"/>
  <c r="W80" i="48"/>
  <c r="P111" i="48"/>
  <c r="X90" i="48"/>
  <c r="S94" i="48"/>
  <c r="F111" i="48"/>
  <c r="J105" i="48"/>
  <c r="T36" i="48"/>
  <c r="S89" i="48"/>
  <c r="W49" i="48"/>
  <c r="J45" i="48"/>
  <c r="T45" i="48" s="1"/>
  <c r="C50" i="48"/>
  <c r="H39" i="48" s="1"/>
  <c r="X39" i="48" s="1"/>
  <c r="J64" i="48"/>
  <c r="F80" i="48"/>
  <c r="I82" i="48"/>
  <c r="J82" i="48" s="1"/>
  <c r="T82" i="48" s="1"/>
  <c r="T94" i="48"/>
  <c r="K94" i="48"/>
  <c r="L94" i="48"/>
  <c r="S96" i="48"/>
  <c r="U78" i="48"/>
  <c r="E50" i="48"/>
  <c r="J80" i="48"/>
  <c r="T80" i="48" s="1"/>
  <c r="P107" i="48"/>
  <c r="P45" i="48"/>
  <c r="O114" i="48"/>
  <c r="H57" i="48"/>
  <c r="X57" i="48" s="1"/>
  <c r="M80" i="48"/>
  <c r="O91" i="48"/>
  <c r="S100" i="48"/>
  <c r="F113" i="48"/>
  <c r="N41" i="48"/>
  <c r="P74" i="48"/>
  <c r="Q91" i="48"/>
  <c r="V100" i="48"/>
  <c r="U100" i="48"/>
  <c r="N55" i="48"/>
  <c r="N107" i="48" s="1"/>
  <c r="M107" i="48"/>
  <c r="H81" i="48"/>
  <c r="V81" i="48" s="1"/>
  <c r="H84" i="48"/>
  <c r="X84" i="48" s="1"/>
  <c r="L77" i="48"/>
  <c r="T77" i="48"/>
  <c r="P110" i="48"/>
  <c r="Q71" i="48"/>
  <c r="R71" i="48" s="1"/>
  <c r="M113" i="48"/>
  <c r="P44" i="48"/>
  <c r="P113" i="48" s="1"/>
  <c r="O113" i="48"/>
  <c r="X58" i="48"/>
  <c r="H63" i="48"/>
  <c r="X63" i="48" s="1"/>
  <c r="U79" i="48"/>
  <c r="E85" i="48"/>
  <c r="S88" i="48"/>
  <c r="F110" i="48"/>
  <c r="W111" i="48"/>
  <c r="J74" i="48"/>
  <c r="H54" i="48"/>
  <c r="X54" i="48" s="1"/>
  <c r="R63" i="48"/>
  <c r="S63" i="48" s="1"/>
  <c r="J106" i="48"/>
  <c r="H65" i="48"/>
  <c r="X65" i="48" s="1"/>
  <c r="F107" i="48"/>
  <c r="W107" i="48"/>
  <c r="P37" i="48"/>
  <c r="O106" i="48"/>
  <c r="F49" i="48"/>
  <c r="T54" i="48"/>
  <c r="Q54" i="48"/>
  <c r="R54" i="48" s="1"/>
  <c r="S54" i="48" s="1"/>
  <c r="P109" i="48"/>
  <c r="F56" i="48"/>
  <c r="W56" i="48"/>
  <c r="X56" i="48" s="1"/>
  <c r="V65" i="48"/>
  <c r="U65" i="48"/>
  <c r="S78" i="48"/>
  <c r="K95" i="48"/>
  <c r="L95" i="48"/>
  <c r="F112" i="48"/>
  <c r="W113" i="48"/>
  <c r="P105" i="48"/>
  <c r="I66" i="48"/>
  <c r="J66" i="48" s="1"/>
  <c r="T66" i="48" s="1"/>
  <c r="F66" i="48"/>
  <c r="W66" i="48"/>
  <c r="M109" i="48"/>
  <c r="M108" i="48" s="1"/>
  <c r="D49" i="48"/>
  <c r="T71" i="48"/>
  <c r="W74" i="48"/>
  <c r="N40" i="48"/>
  <c r="D67" i="48"/>
  <c r="O66" i="48"/>
  <c r="P66" i="48" s="1"/>
  <c r="O110" i="48"/>
  <c r="N43" i="48"/>
  <c r="N112" i="48" s="1"/>
  <c r="D114" i="48"/>
  <c r="U83" i="48"/>
  <c r="F109" i="48"/>
  <c r="K47" i="48"/>
  <c r="K116" i="48" s="1"/>
  <c r="C118" i="48"/>
  <c r="F118" i="48" s="1"/>
  <c r="O49" i="48"/>
  <c r="Q49" i="48"/>
  <c r="M66" i="48"/>
  <c r="N66" i="48" s="1"/>
  <c r="N118" i="48" s="1"/>
  <c r="M47" i="48"/>
  <c r="I57" i="48"/>
  <c r="I60" i="48"/>
  <c r="J60" i="48" s="1"/>
  <c r="I61" i="48"/>
  <c r="J61" i="48" s="1"/>
  <c r="I40" i="48"/>
  <c r="O112" i="48"/>
  <c r="P43" i="48"/>
  <c r="P112" i="48" s="1"/>
  <c r="K49" i="48"/>
  <c r="H62" i="48"/>
  <c r="N117" i="48"/>
  <c r="I91" i="48"/>
  <c r="W105" i="48"/>
  <c r="C108" i="48"/>
  <c r="H94" i="48"/>
  <c r="J75" i="48"/>
  <c r="N76" i="48"/>
  <c r="S76" i="48" s="1"/>
  <c r="F106" i="48"/>
  <c r="W108" i="48"/>
  <c r="E114" i="48"/>
  <c r="J38" i="48"/>
  <c r="W45" i="48"/>
  <c r="S84" i="48"/>
  <c r="K93" i="48"/>
  <c r="F105" i="48"/>
  <c r="F116" i="48"/>
  <c r="H92" i="48"/>
  <c r="X92" i="48" s="1"/>
  <c r="H93" i="48"/>
  <c r="V93" i="48" s="1"/>
  <c r="J41" i="48"/>
  <c r="J42" i="48"/>
  <c r="J43" i="48"/>
  <c r="J44" i="48"/>
  <c r="F45" i="48"/>
  <c r="H91" i="48"/>
  <c r="J92" i="48"/>
  <c r="H45" i="48"/>
  <c r="S98" i="48"/>
  <c r="H98" i="48"/>
  <c r="V98" i="48" s="1"/>
  <c r="I105" i="48"/>
  <c r="H89" i="48"/>
  <c r="X89" i="48" s="1"/>
  <c r="R46" i="47"/>
  <c r="U36" i="47"/>
  <c r="V36" i="47"/>
  <c r="U94" i="47"/>
  <c r="H98" i="47"/>
  <c r="S60" i="47"/>
  <c r="T69" i="47"/>
  <c r="U69" i="47" s="1"/>
  <c r="R53" i="47"/>
  <c r="H104" i="47"/>
  <c r="X104" i="47" s="1"/>
  <c r="S70" i="47"/>
  <c r="S45" i="47"/>
  <c r="S75" i="47"/>
  <c r="H96" i="47"/>
  <c r="X96" i="47" s="1"/>
  <c r="S102" i="47"/>
  <c r="X66" i="47"/>
  <c r="X95" i="47"/>
  <c r="X98" i="47"/>
  <c r="S54" i="47"/>
  <c r="S53" i="47" s="1"/>
  <c r="H37" i="47"/>
  <c r="H45" i="47"/>
  <c r="R38" i="47"/>
  <c r="H59" i="47"/>
  <c r="X59" i="47" s="1"/>
  <c r="S105" i="47"/>
  <c r="S87" i="47"/>
  <c r="N76" i="47"/>
  <c r="H35" i="47"/>
  <c r="X42" i="47"/>
  <c r="S65" i="47"/>
  <c r="H105" i="47"/>
  <c r="X105" i="47" s="1"/>
  <c r="H95" i="47"/>
  <c r="V95" i="47" s="1"/>
  <c r="H101" i="47"/>
  <c r="H94" i="47"/>
  <c r="X94" i="47" s="1"/>
  <c r="N46" i="47"/>
  <c r="S80" i="47"/>
  <c r="P116" i="47"/>
  <c r="S37" i="47"/>
  <c r="V37" i="47"/>
  <c r="X70" i="47"/>
  <c r="S41" i="47"/>
  <c r="X35" i="47"/>
  <c r="S74" i="47"/>
  <c r="X50" i="47"/>
  <c r="P68" i="47"/>
  <c r="P76" i="47" s="1"/>
  <c r="V45" i="47"/>
  <c r="U45" i="47"/>
  <c r="V68" i="47"/>
  <c r="U68" i="47"/>
  <c r="P61" i="47"/>
  <c r="V53" i="47"/>
  <c r="U53" i="47"/>
  <c r="U60" i="47"/>
  <c r="S81" i="47"/>
  <c r="R91" i="47"/>
  <c r="R106" i="47"/>
  <c r="S96" i="47"/>
  <c r="S66" i="47"/>
  <c r="X81" i="47"/>
  <c r="F38" i="47"/>
  <c r="S39" i="47"/>
  <c r="S38" i="47" s="1"/>
  <c r="X45" i="47"/>
  <c r="X86" i="47"/>
  <c r="N106" i="47"/>
  <c r="F68" i="47"/>
  <c r="F76" i="47" s="1"/>
  <c r="T86" i="47"/>
  <c r="J83" i="47"/>
  <c r="T83" i="47" s="1"/>
  <c r="X53" i="47"/>
  <c r="X72" i="47"/>
  <c r="P91" i="47"/>
  <c r="V49" i="47"/>
  <c r="U49" i="47"/>
  <c r="V66" i="47"/>
  <c r="U66" i="47"/>
  <c r="H79" i="47"/>
  <c r="P106" i="47"/>
  <c r="T79" i="47"/>
  <c r="U90" i="47"/>
  <c r="S94" i="47"/>
  <c r="S84" i="47"/>
  <c r="V87" i="47"/>
  <c r="U87" i="47"/>
  <c r="S100" i="47"/>
  <c r="V55" i="47"/>
  <c r="U55" i="47"/>
  <c r="V84" i="47"/>
  <c r="U84" i="47"/>
  <c r="S50" i="47"/>
  <c r="F61" i="47"/>
  <c r="S71" i="47"/>
  <c r="S90" i="47"/>
  <c r="V57" i="47"/>
  <c r="U57" i="47"/>
  <c r="H90" i="47"/>
  <c r="V90" i="47" s="1"/>
  <c r="H88" i="47"/>
  <c r="X88" i="47" s="1"/>
  <c r="H81" i="47"/>
  <c r="V81" i="47" s="1"/>
  <c r="H89" i="47"/>
  <c r="V89" i="47" s="1"/>
  <c r="H84" i="47"/>
  <c r="X84" i="47" s="1"/>
  <c r="H82" i="47"/>
  <c r="X82" i="47" s="1"/>
  <c r="H85" i="47"/>
  <c r="X85" i="47" s="1"/>
  <c r="S98" i="47"/>
  <c r="U81" i="47"/>
  <c r="S88" i="47"/>
  <c r="V99" i="47"/>
  <c r="U99" i="47"/>
  <c r="V96" i="47"/>
  <c r="U96" i="47"/>
  <c r="X43" i="47"/>
  <c r="U104" i="47"/>
  <c r="U42" i="47"/>
  <c r="U41" i="47"/>
  <c r="V41" i="47"/>
  <c r="U71" i="47"/>
  <c r="S35" i="47"/>
  <c r="N61" i="47"/>
  <c r="H80" i="47"/>
  <c r="E91" i="47"/>
  <c r="W83" i="47"/>
  <c r="T98" i="47"/>
  <c r="V80" i="47"/>
  <c r="U80" i="47"/>
  <c r="U88" i="47"/>
  <c r="V35" i="47"/>
  <c r="X57" i="47"/>
  <c r="N91" i="47"/>
  <c r="H83" i="47"/>
  <c r="J38" i="47"/>
  <c r="T38" i="47" s="1"/>
  <c r="T39" i="47"/>
  <c r="J61" i="47"/>
  <c r="T61" i="47" s="1"/>
  <c r="U61" i="47" s="1"/>
  <c r="T50" i="47"/>
  <c r="H49" i="47"/>
  <c r="X49" i="47" s="1"/>
  <c r="H52" i="47"/>
  <c r="X52" i="47" s="1"/>
  <c r="H55" i="47"/>
  <c r="J106" i="47"/>
  <c r="H54" i="47"/>
  <c r="X54" i="47" s="1"/>
  <c r="U64" i="47"/>
  <c r="H74" i="47"/>
  <c r="V74" i="47" s="1"/>
  <c r="H72" i="47"/>
  <c r="V72" i="47" s="1"/>
  <c r="H75" i="47"/>
  <c r="V75" i="47" s="1"/>
  <c r="H64" i="47"/>
  <c r="X64" i="47" s="1"/>
  <c r="U102" i="47"/>
  <c r="X55" i="47"/>
  <c r="S95" i="47"/>
  <c r="F106" i="47"/>
  <c r="J76" i="47"/>
  <c r="T76" i="47" s="1"/>
  <c r="U76" i="47" s="1"/>
  <c r="U54" i="47"/>
  <c r="S85" i="47"/>
  <c r="F46" i="47"/>
  <c r="S34" i="47"/>
  <c r="U37" i="47"/>
  <c r="X41" i="47"/>
  <c r="U101" i="47"/>
  <c r="H46" i="47"/>
  <c r="S36" i="47"/>
  <c r="H51" i="47"/>
  <c r="V51" i="47" s="1"/>
  <c r="H58" i="47"/>
  <c r="V58" i="47" s="1"/>
  <c r="H67" i="47"/>
  <c r="V67" i="47" s="1"/>
  <c r="H69" i="47"/>
  <c r="V69" i="47" s="1"/>
  <c r="U74" i="47"/>
  <c r="U85" i="47"/>
  <c r="S97" i="47"/>
  <c r="R116" i="47"/>
  <c r="J46" i="47"/>
  <c r="T46" i="47" s="1"/>
  <c r="U46" i="47" s="1"/>
  <c r="T34" i="47"/>
  <c r="X37" i="47"/>
  <c r="S44" i="47"/>
  <c r="H43" i="47"/>
  <c r="V43" i="47" s="1"/>
  <c r="H38" i="47"/>
  <c r="X38" i="47" s="1"/>
  <c r="U95" i="47"/>
  <c r="U97" i="47"/>
  <c r="S99" i="47"/>
  <c r="H60" i="47"/>
  <c r="X60" i="47" s="1"/>
  <c r="H71" i="47"/>
  <c r="X71" i="47" s="1"/>
  <c r="X74" i="47"/>
  <c r="S72" i="47"/>
  <c r="V52" i="47"/>
  <c r="P46" i="47"/>
  <c r="V44" i="47"/>
  <c r="U44" i="47"/>
  <c r="F53" i="47"/>
  <c r="T56" i="47"/>
  <c r="S73" i="47"/>
  <c r="U103" i="47"/>
  <c r="R61" i="47"/>
  <c r="H53" i="47"/>
  <c r="X56" i="47"/>
  <c r="V65" i="47"/>
  <c r="U65" i="47"/>
  <c r="S69" i="47"/>
  <c r="H73" i="47"/>
  <c r="V73" i="47" s="1"/>
  <c r="U105" i="47"/>
  <c r="V59" i="47"/>
  <c r="X65" i="47"/>
  <c r="F91" i="47"/>
  <c r="S79" i="47"/>
  <c r="X80" i="47"/>
  <c r="S86" i="47"/>
  <c r="X87" i="47"/>
  <c r="X99" i="47"/>
  <c r="H103" i="47"/>
  <c r="X103" i="47" s="1"/>
  <c r="H100" i="47"/>
  <c r="V100" i="47" s="1"/>
  <c r="H97" i="47"/>
  <c r="V97" i="47" s="1"/>
  <c r="H102" i="47"/>
  <c r="X102" i="47" s="1"/>
  <c r="H76" i="48" l="1"/>
  <c r="X76" i="48" s="1"/>
  <c r="M106" i="48"/>
  <c r="X66" i="48"/>
  <c r="P106" i="48"/>
  <c r="P85" i="48"/>
  <c r="H102" i="48"/>
  <c r="C114" i="48"/>
  <c r="Q47" i="48"/>
  <c r="R47" i="48" s="1"/>
  <c r="J118" i="48"/>
  <c r="T118" i="48" s="1"/>
  <c r="V118" i="48" s="1"/>
  <c r="H82" i="48"/>
  <c r="X82" i="48" s="1"/>
  <c r="H83" i="48"/>
  <c r="H79" i="48"/>
  <c r="H77" i="48"/>
  <c r="X77" i="48" s="1"/>
  <c r="H74" i="48"/>
  <c r="H85" i="48" s="1"/>
  <c r="H72" i="48"/>
  <c r="X72" i="48" s="1"/>
  <c r="X80" i="48"/>
  <c r="L58" i="48"/>
  <c r="T58" i="48"/>
  <c r="Q46" i="48"/>
  <c r="R46" i="48" s="1"/>
  <c r="N45" i="48"/>
  <c r="M46" i="48"/>
  <c r="N46" i="48" s="1"/>
  <c r="M118" i="48"/>
  <c r="S45" i="48"/>
  <c r="C119" i="48"/>
  <c r="T106" i="48"/>
  <c r="K66" i="48"/>
  <c r="K118" i="48" s="1"/>
  <c r="X81" i="48"/>
  <c r="P67" i="48"/>
  <c r="M67" i="48"/>
  <c r="H75" i="48"/>
  <c r="X75" i="48" s="1"/>
  <c r="X102" i="48"/>
  <c r="W114" i="48"/>
  <c r="H78" i="48"/>
  <c r="X78" i="48" s="1"/>
  <c r="V63" i="48"/>
  <c r="S92" i="48"/>
  <c r="Q58" i="48"/>
  <c r="R58" i="48" s="1"/>
  <c r="S58" i="48" s="1"/>
  <c r="I110" i="48"/>
  <c r="O46" i="48"/>
  <c r="O115" i="48" s="1"/>
  <c r="W67" i="48"/>
  <c r="H71" i="48"/>
  <c r="X71" i="48" s="1"/>
  <c r="H67" i="48"/>
  <c r="H73" i="48"/>
  <c r="K58" i="48"/>
  <c r="K114" i="48"/>
  <c r="K46" i="48"/>
  <c r="K115" i="48" s="1"/>
  <c r="T117" i="48"/>
  <c r="U117" i="48" s="1"/>
  <c r="H106" i="48"/>
  <c r="X106" i="48" s="1"/>
  <c r="H113" i="48"/>
  <c r="X113" i="48" s="1"/>
  <c r="H115" i="48"/>
  <c r="X115" i="48" s="1"/>
  <c r="H109" i="48"/>
  <c r="X109" i="48" s="1"/>
  <c r="H105" i="48"/>
  <c r="X105" i="48" s="1"/>
  <c r="H110" i="48"/>
  <c r="X110" i="48" s="1"/>
  <c r="H112" i="48"/>
  <c r="X112" i="48" s="1"/>
  <c r="H116" i="48"/>
  <c r="X116" i="48" s="1"/>
  <c r="H107" i="48"/>
  <c r="X107" i="48" s="1"/>
  <c r="H111" i="48"/>
  <c r="H117" i="48"/>
  <c r="V117" i="48" s="1"/>
  <c r="X108" i="48"/>
  <c r="I115" i="48"/>
  <c r="J46" i="48"/>
  <c r="J107" i="48"/>
  <c r="T107" i="48" s="1"/>
  <c r="T38" i="48"/>
  <c r="Q38" i="48"/>
  <c r="U77" i="48"/>
  <c r="I113" i="48"/>
  <c r="Q55" i="48"/>
  <c r="R55" i="48" s="1"/>
  <c r="S55" i="48" s="1"/>
  <c r="V89" i="48"/>
  <c r="Q81" i="48"/>
  <c r="R81" i="48" s="1"/>
  <c r="Q82" i="48"/>
  <c r="R82" i="48" s="1"/>
  <c r="S82" i="48" s="1"/>
  <c r="R80" i="48"/>
  <c r="I56" i="48"/>
  <c r="J57" i="48"/>
  <c r="P39" i="48"/>
  <c r="O50" i="48"/>
  <c r="X45" i="48"/>
  <c r="I109" i="48"/>
  <c r="J40" i="48"/>
  <c r="I39" i="48"/>
  <c r="N110" i="48"/>
  <c r="O67" i="48"/>
  <c r="V55" i="48"/>
  <c r="U55" i="48"/>
  <c r="Q60" i="48"/>
  <c r="R60" i="48" s="1"/>
  <c r="S60" i="48" s="1"/>
  <c r="T60" i="48"/>
  <c r="L60" i="48"/>
  <c r="K60" i="48"/>
  <c r="V82" i="48"/>
  <c r="U82" i="48"/>
  <c r="V76" i="48"/>
  <c r="U76" i="48"/>
  <c r="X111" i="48"/>
  <c r="Q66" i="48"/>
  <c r="R66" i="48" s="1"/>
  <c r="Q61" i="48"/>
  <c r="R61" i="48" s="1"/>
  <c r="S61" i="48" s="1"/>
  <c r="K61" i="48"/>
  <c r="L61" i="48"/>
  <c r="T61" i="48"/>
  <c r="F85" i="48"/>
  <c r="W85" i="48"/>
  <c r="V94" i="48"/>
  <c r="U94" i="48"/>
  <c r="U88" i="48"/>
  <c r="V88" i="48"/>
  <c r="V62" i="48"/>
  <c r="V59" i="48"/>
  <c r="U59" i="48"/>
  <c r="E119" i="48"/>
  <c r="T64" i="48"/>
  <c r="Q64" i="48"/>
  <c r="Q116" i="48" s="1"/>
  <c r="N109" i="48"/>
  <c r="N39" i="48"/>
  <c r="N50" i="48" s="1"/>
  <c r="O116" i="48"/>
  <c r="P47" i="48"/>
  <c r="P116" i="48" s="1"/>
  <c r="V45" i="48"/>
  <c r="U45" i="48"/>
  <c r="S97" i="48"/>
  <c r="P117" i="48"/>
  <c r="Q65" i="48"/>
  <c r="U118" i="48"/>
  <c r="J112" i="48"/>
  <c r="T112" i="48" s="1"/>
  <c r="L43" i="48"/>
  <c r="K43" i="48"/>
  <c r="T43" i="48"/>
  <c r="Q43" i="48"/>
  <c r="Q118" i="48"/>
  <c r="R49" i="48"/>
  <c r="R118" i="48" s="1"/>
  <c r="X74" i="48"/>
  <c r="U49" i="48"/>
  <c r="N67" i="48"/>
  <c r="N80" i="48"/>
  <c r="N85" i="48" s="1"/>
  <c r="M82" i="48"/>
  <c r="N82" i="48" s="1"/>
  <c r="M81" i="48"/>
  <c r="M85" i="48" s="1"/>
  <c r="Q105" i="48"/>
  <c r="R36" i="48"/>
  <c r="V71" i="48"/>
  <c r="U71" i="48"/>
  <c r="P114" i="48"/>
  <c r="I118" i="48"/>
  <c r="H118" i="48"/>
  <c r="W118" i="48"/>
  <c r="U36" i="48"/>
  <c r="N108" i="48"/>
  <c r="V80" i="48"/>
  <c r="U80" i="48"/>
  <c r="P91" i="48"/>
  <c r="P102" i="48" s="1"/>
  <c r="O102" i="48"/>
  <c r="L92" i="48"/>
  <c r="L102" i="48" s="1"/>
  <c r="K92" i="48"/>
  <c r="K102" i="48" s="1"/>
  <c r="T92" i="48"/>
  <c r="V84" i="48"/>
  <c r="J47" i="48"/>
  <c r="I116" i="48"/>
  <c r="V106" i="48"/>
  <c r="U106" i="48"/>
  <c r="H37" i="48"/>
  <c r="H47" i="48"/>
  <c r="X47" i="48" s="1"/>
  <c r="H46" i="48"/>
  <c r="X46" i="48" s="1"/>
  <c r="H48" i="48"/>
  <c r="H44" i="48"/>
  <c r="X44" i="48" s="1"/>
  <c r="H43" i="48"/>
  <c r="X43" i="48" s="1"/>
  <c r="H42" i="48"/>
  <c r="X42" i="48" s="1"/>
  <c r="H41" i="48"/>
  <c r="X41" i="48" s="1"/>
  <c r="H40" i="48"/>
  <c r="X40" i="48" s="1"/>
  <c r="H38" i="48"/>
  <c r="X38" i="48" s="1"/>
  <c r="H36" i="48"/>
  <c r="X36" i="48" s="1"/>
  <c r="K75" i="48"/>
  <c r="K85" i="48" s="1"/>
  <c r="L75" i="48"/>
  <c r="L85" i="48" s="1"/>
  <c r="T75" i="48"/>
  <c r="Q75" i="48"/>
  <c r="H114" i="48"/>
  <c r="H49" i="48"/>
  <c r="V96" i="48"/>
  <c r="U96" i="48"/>
  <c r="I102" i="48"/>
  <c r="J91" i="48"/>
  <c r="S66" i="48"/>
  <c r="L74" i="48"/>
  <c r="K74" i="48"/>
  <c r="T74" i="48"/>
  <c r="Q102" i="48"/>
  <c r="R91" i="48"/>
  <c r="W50" i="48"/>
  <c r="F50" i="48"/>
  <c r="V53" i="48"/>
  <c r="U53" i="48"/>
  <c r="S80" i="48"/>
  <c r="I112" i="48"/>
  <c r="N47" i="48"/>
  <c r="M116" i="48"/>
  <c r="O108" i="48"/>
  <c r="J113" i="48"/>
  <c r="T113" i="48" s="1"/>
  <c r="L44" i="48"/>
  <c r="L113" i="48" s="1"/>
  <c r="K44" i="48"/>
  <c r="Q44" i="48"/>
  <c r="T44" i="48"/>
  <c r="J111" i="48"/>
  <c r="T111" i="48" s="1"/>
  <c r="L42" i="48"/>
  <c r="L111" i="48" s="1"/>
  <c r="K42" i="48"/>
  <c r="K111" i="48" s="1"/>
  <c r="T42" i="48"/>
  <c r="Q42" i="48"/>
  <c r="P49" i="48"/>
  <c r="P118" i="48" s="1"/>
  <c r="O118" i="48"/>
  <c r="X62" i="48"/>
  <c r="X67" i="48" s="1"/>
  <c r="J110" i="48"/>
  <c r="T110" i="48" s="1"/>
  <c r="L41" i="48"/>
  <c r="L110" i="48" s="1"/>
  <c r="K41" i="48"/>
  <c r="T41" i="48"/>
  <c r="Q41" i="48"/>
  <c r="D118" i="48"/>
  <c r="D119" i="48" s="1"/>
  <c r="D50" i="48"/>
  <c r="H108" i="48"/>
  <c r="Q37" i="48"/>
  <c r="T105" i="48"/>
  <c r="I85" i="48"/>
  <c r="F108" i="48"/>
  <c r="V66" i="48"/>
  <c r="U66" i="48"/>
  <c r="U54" i="48"/>
  <c r="V54" i="48"/>
  <c r="S71" i="48"/>
  <c r="J85" i="48"/>
  <c r="T85" i="48" s="1"/>
  <c r="U85" i="48" s="1"/>
  <c r="R53" i="48"/>
  <c r="X101" i="47"/>
  <c r="H106" i="47"/>
  <c r="V101" i="47"/>
  <c r="X69" i="47"/>
  <c r="V60" i="47"/>
  <c r="S68" i="47"/>
  <c r="S116" i="47"/>
  <c r="V71" i="47"/>
  <c r="X46" i="47"/>
  <c r="X89" i="47"/>
  <c r="S61" i="47"/>
  <c r="V105" i="47"/>
  <c r="S76" i="47"/>
  <c r="V94" i="47"/>
  <c r="V54" i="47"/>
  <c r="H91" i="47"/>
  <c r="R114" i="47"/>
  <c r="X90" i="47"/>
  <c r="V104" i="47"/>
  <c r="X106" i="47"/>
  <c r="H76" i="47"/>
  <c r="S106" i="47"/>
  <c r="U38" i="47"/>
  <c r="V38" i="47"/>
  <c r="V83" i="47"/>
  <c r="U83" i="47"/>
  <c r="V86" i="47"/>
  <c r="U86" i="47"/>
  <c r="X79" i="47"/>
  <c r="V85" i="47"/>
  <c r="X73" i="47"/>
  <c r="T106" i="47"/>
  <c r="U106" i="47" s="1"/>
  <c r="U98" i="47"/>
  <c r="V98" i="47"/>
  <c r="X100" i="47"/>
  <c r="X58" i="47"/>
  <c r="X61" i="47" s="1"/>
  <c r="X67" i="47"/>
  <c r="X76" i="47" s="1"/>
  <c r="X97" i="47"/>
  <c r="J91" i="47"/>
  <c r="T91" i="47" s="1"/>
  <c r="U91" i="47" s="1"/>
  <c r="V82" i="47"/>
  <c r="V88" i="47"/>
  <c r="S46" i="47"/>
  <c r="X83" i="47"/>
  <c r="V79" i="47"/>
  <c r="V91" i="47" s="1"/>
  <c r="U79" i="47"/>
  <c r="V34" i="47"/>
  <c r="V46" i="47" s="1"/>
  <c r="U34" i="47"/>
  <c r="V39" i="47"/>
  <c r="U39" i="47"/>
  <c r="V56" i="47"/>
  <c r="U56" i="47"/>
  <c r="V61" i="47"/>
  <c r="S83" i="47"/>
  <c r="S91" i="47" s="1"/>
  <c r="H61" i="47"/>
  <c r="W91" i="47"/>
  <c r="X75" i="47"/>
  <c r="X51" i="47"/>
  <c r="V50" i="47"/>
  <c r="U50" i="47"/>
  <c r="V103" i="47"/>
  <c r="V64" i="47"/>
  <c r="V76" i="47" s="1"/>
  <c r="P114" i="47"/>
  <c r="V102" i="47"/>
  <c r="V36" i="48" l="1"/>
  <c r="V83" i="48"/>
  <c r="X83" i="48"/>
  <c r="U58" i="48"/>
  <c r="V58" i="48"/>
  <c r="X79" i="48"/>
  <c r="V79" i="48"/>
  <c r="V77" i="48"/>
  <c r="K113" i="48"/>
  <c r="P46" i="48"/>
  <c r="P115" i="48" s="1"/>
  <c r="H50" i="48"/>
  <c r="V73" i="48"/>
  <c r="V85" i="48" s="1"/>
  <c r="X73" i="48"/>
  <c r="X85" i="48"/>
  <c r="M50" i="48"/>
  <c r="X114" i="48"/>
  <c r="K110" i="48"/>
  <c r="N116" i="48"/>
  <c r="V78" i="48"/>
  <c r="I114" i="48"/>
  <c r="V72" i="48"/>
  <c r="R44" i="48"/>
  <c r="Q113" i="48"/>
  <c r="V64" i="48"/>
  <c r="U64" i="48"/>
  <c r="U43" i="48"/>
  <c r="V43" i="48"/>
  <c r="R115" i="48"/>
  <c r="R37" i="48"/>
  <c r="Q106" i="48"/>
  <c r="K91" i="48"/>
  <c r="T91" i="48"/>
  <c r="L91" i="48"/>
  <c r="J102" i="48"/>
  <c r="T102" i="48" s="1"/>
  <c r="U102" i="48" s="1"/>
  <c r="X118" i="48"/>
  <c r="K112" i="48"/>
  <c r="Q115" i="48"/>
  <c r="H119" i="48"/>
  <c r="L112" i="48"/>
  <c r="V107" i="48"/>
  <c r="U107" i="48"/>
  <c r="V105" i="48"/>
  <c r="U105" i="48"/>
  <c r="V48" i="48"/>
  <c r="X48" i="48"/>
  <c r="R43" i="48"/>
  <c r="Q112" i="48"/>
  <c r="W119" i="48"/>
  <c r="F119" i="48"/>
  <c r="S47" i="48"/>
  <c r="V113" i="48"/>
  <c r="U113" i="48"/>
  <c r="X37" i="48"/>
  <c r="X50" i="48" s="1"/>
  <c r="V37" i="48"/>
  <c r="O119" i="48"/>
  <c r="U112" i="48"/>
  <c r="V112" i="48"/>
  <c r="P108" i="48"/>
  <c r="P119" i="48" s="1"/>
  <c r="P50" i="48"/>
  <c r="J115" i="48"/>
  <c r="T46" i="48"/>
  <c r="V74" i="48"/>
  <c r="U74" i="48"/>
  <c r="S49" i="48"/>
  <c r="S118" i="48" s="1"/>
  <c r="R41" i="48"/>
  <c r="Q110" i="48"/>
  <c r="I67" i="48"/>
  <c r="J56" i="48"/>
  <c r="S53" i="48"/>
  <c r="R105" i="48"/>
  <c r="S36" i="48"/>
  <c r="R64" i="48"/>
  <c r="R116" i="48" s="1"/>
  <c r="Q62" i="48"/>
  <c r="Q114" i="48" s="1"/>
  <c r="V60" i="48"/>
  <c r="U60" i="48"/>
  <c r="V92" i="48"/>
  <c r="U92" i="48"/>
  <c r="V111" i="48"/>
  <c r="U111" i="48"/>
  <c r="X117" i="48"/>
  <c r="V61" i="48"/>
  <c r="U61" i="48"/>
  <c r="V44" i="48"/>
  <c r="U44" i="48"/>
  <c r="K57" i="48"/>
  <c r="K56" i="48" s="1"/>
  <c r="K67" i="48" s="1"/>
  <c r="T57" i="48"/>
  <c r="Q57" i="48"/>
  <c r="L57" i="48"/>
  <c r="L56" i="48" s="1"/>
  <c r="L67" i="48" s="1"/>
  <c r="Q74" i="48"/>
  <c r="Q85" i="48" s="1"/>
  <c r="R75" i="48"/>
  <c r="U75" i="48"/>
  <c r="V75" i="48"/>
  <c r="J39" i="48"/>
  <c r="I50" i="48"/>
  <c r="J116" i="48"/>
  <c r="T116" i="48" s="1"/>
  <c r="T47" i="48"/>
  <c r="U110" i="48"/>
  <c r="V110" i="48"/>
  <c r="N81" i="48"/>
  <c r="N115" i="48" s="1"/>
  <c r="M115" i="48"/>
  <c r="M114" i="48" s="1"/>
  <c r="Q111" i="48"/>
  <c r="R42" i="48"/>
  <c r="V42" i="48"/>
  <c r="U42" i="48"/>
  <c r="V49" i="48"/>
  <c r="S91" i="48"/>
  <c r="S102" i="48" s="1"/>
  <c r="R102" i="48"/>
  <c r="X49" i="48"/>
  <c r="J109" i="48"/>
  <c r="L40" i="48"/>
  <c r="K40" i="48"/>
  <c r="Q40" i="48"/>
  <c r="T40" i="48"/>
  <c r="U38" i="48"/>
  <c r="V38" i="48"/>
  <c r="U41" i="48"/>
  <c r="V41" i="48"/>
  <c r="Q117" i="48"/>
  <c r="R65" i="48"/>
  <c r="I108" i="48"/>
  <c r="R38" i="48"/>
  <c r="Q107" i="48"/>
  <c r="X91" i="47"/>
  <c r="V106" i="47"/>
  <c r="S114" i="47"/>
  <c r="S46" i="48" l="1"/>
  <c r="I119" i="48"/>
  <c r="R57" i="48"/>
  <c r="Q56" i="48"/>
  <c r="Q67" i="48" s="1"/>
  <c r="J108" i="48"/>
  <c r="T109" i="48"/>
  <c r="S105" i="48"/>
  <c r="T56" i="48"/>
  <c r="J67" i="48"/>
  <c r="T67" i="48" s="1"/>
  <c r="U67" i="48" s="1"/>
  <c r="X119" i="48"/>
  <c r="R106" i="48"/>
  <c r="S37" i="48"/>
  <c r="S106" i="48" s="1"/>
  <c r="R112" i="48"/>
  <c r="S43" i="48"/>
  <c r="S112" i="48" s="1"/>
  <c r="R74" i="48"/>
  <c r="S75" i="48"/>
  <c r="V47" i="48"/>
  <c r="U47" i="48"/>
  <c r="V46" i="48"/>
  <c r="U46" i="48"/>
  <c r="V57" i="48"/>
  <c r="U57" i="48"/>
  <c r="R107" i="48"/>
  <c r="S38" i="48"/>
  <c r="S107" i="48" s="1"/>
  <c r="R110" i="48"/>
  <c r="S41" i="48"/>
  <c r="S110" i="48" s="1"/>
  <c r="V40" i="48"/>
  <c r="U40" i="48"/>
  <c r="S64" i="48"/>
  <c r="R62" i="48"/>
  <c r="R114" i="48" s="1"/>
  <c r="V91" i="48"/>
  <c r="V102" i="48" s="1"/>
  <c r="U91" i="48"/>
  <c r="R111" i="48"/>
  <c r="S42" i="48"/>
  <c r="S111" i="48" s="1"/>
  <c r="N114" i="48"/>
  <c r="N119" i="48" s="1"/>
  <c r="M119" i="48"/>
  <c r="R117" i="48"/>
  <c r="S65" i="48"/>
  <c r="S117" i="48" s="1"/>
  <c r="S81" i="48"/>
  <c r="S115" i="48" s="1"/>
  <c r="R40" i="48"/>
  <c r="Q109" i="48"/>
  <c r="Q108" i="48" s="1"/>
  <c r="Q119" i="48" s="1"/>
  <c r="Q39" i="48"/>
  <c r="Q50" i="48" s="1"/>
  <c r="L39" i="48"/>
  <c r="L50" i="48"/>
  <c r="L109" i="48"/>
  <c r="V116" i="48"/>
  <c r="U116" i="48"/>
  <c r="T39" i="48"/>
  <c r="J50" i="48"/>
  <c r="T50" i="48" s="1"/>
  <c r="U50" i="48" s="1"/>
  <c r="J114" i="48"/>
  <c r="T114" i="48" s="1"/>
  <c r="T115" i="48"/>
  <c r="K39" i="48"/>
  <c r="K50" i="48" s="1"/>
  <c r="K109" i="48"/>
  <c r="R113" i="48"/>
  <c r="S44" i="48"/>
  <c r="S113" i="48" s="1"/>
  <c r="S62" i="48" l="1"/>
  <c r="K119" i="48"/>
  <c r="K108" i="48"/>
  <c r="S116" i="48"/>
  <c r="U39" i="48"/>
  <c r="V39" i="48"/>
  <c r="V50" i="48" s="1"/>
  <c r="V114" i="48"/>
  <c r="U114" i="48"/>
  <c r="L119" i="48"/>
  <c r="L108" i="48"/>
  <c r="V56" i="48"/>
  <c r="V67" i="48" s="1"/>
  <c r="U56" i="48"/>
  <c r="V109" i="48"/>
  <c r="U109" i="48"/>
  <c r="S114" i="48"/>
  <c r="T108" i="48"/>
  <c r="J119" i="48"/>
  <c r="T119" i="48" s="1"/>
  <c r="U119" i="48" s="1"/>
  <c r="R39" i="48"/>
  <c r="S40" i="48"/>
  <c r="S109" i="48" s="1"/>
  <c r="S108" i="48" s="1"/>
  <c r="S119" i="48" s="1"/>
  <c r="R109" i="48"/>
  <c r="R108" i="48" s="1"/>
  <c r="R119" i="48" s="1"/>
  <c r="R56" i="48"/>
  <c r="R67" i="48" s="1"/>
  <c r="S57" i="48"/>
  <c r="S56" i="48" s="1"/>
  <c r="S67" i="48" s="1"/>
  <c r="S74" i="48"/>
  <c r="S85" i="48" s="1"/>
  <c r="R85" i="48"/>
  <c r="V115" i="48"/>
  <c r="U115" i="48"/>
  <c r="S39" i="48" l="1"/>
  <c r="S50" i="48" s="1"/>
  <c r="R50" i="48"/>
  <c r="V108" i="48"/>
  <c r="V119" i="48" s="1"/>
  <c r="U108" i="48"/>
  <c r="N104" i="27" l="1"/>
  <c r="N103" i="27"/>
  <c r="N102" i="27"/>
  <c r="N101" i="27"/>
  <c r="N100" i="27"/>
  <c r="N99" i="27"/>
  <c r="M104" i="27"/>
  <c r="M103" i="27"/>
  <c r="M102" i="27"/>
  <c r="M101" i="27"/>
  <c r="M100" i="27"/>
  <c r="M99" i="27"/>
  <c r="K104" i="27"/>
  <c r="K103" i="27"/>
  <c r="K102" i="27"/>
  <c r="K101" i="27"/>
  <c r="K100" i="27"/>
  <c r="K99" i="27"/>
  <c r="J119" i="24"/>
  <c r="J118" i="24"/>
  <c r="J117" i="24"/>
  <c r="J116" i="24"/>
  <c r="J115" i="24"/>
  <c r="J114" i="24"/>
  <c r="I119" i="24"/>
  <c r="I118" i="24"/>
  <c r="I117" i="24"/>
  <c r="I116" i="24"/>
  <c r="I115" i="24"/>
  <c r="I114" i="24"/>
  <c r="F118" i="24"/>
  <c r="F117" i="24"/>
  <c r="F116" i="24"/>
  <c r="F115" i="24"/>
  <c r="F114" i="24"/>
  <c r="M117" i="4"/>
  <c r="M116" i="4"/>
  <c r="M115" i="4"/>
  <c r="M114" i="4"/>
  <c r="M113" i="4"/>
  <c r="M112" i="4"/>
  <c r="L117" i="4"/>
  <c r="L116" i="4"/>
  <c r="L115" i="4"/>
  <c r="L114" i="4"/>
  <c r="L113" i="4"/>
  <c r="L112" i="4"/>
  <c r="J117" i="4"/>
  <c r="J116" i="4"/>
  <c r="J115" i="4"/>
  <c r="J114" i="4"/>
  <c r="J113" i="4"/>
  <c r="J112" i="4"/>
  <c r="M103" i="5"/>
  <c r="M102" i="5"/>
  <c r="M101" i="5"/>
  <c r="M100" i="5"/>
  <c r="M99" i="5"/>
  <c r="M98" i="5"/>
  <c r="L103" i="5"/>
  <c r="L102" i="5"/>
  <c r="L101" i="5"/>
  <c r="L100" i="5"/>
  <c r="L99" i="5"/>
  <c r="L98" i="5"/>
  <c r="J103" i="5"/>
  <c r="J102" i="5"/>
  <c r="J101" i="5"/>
  <c r="J100" i="5"/>
  <c r="J99" i="5"/>
  <c r="J98" i="5"/>
  <c r="M103" i="14"/>
  <c r="M102" i="14"/>
  <c r="M101" i="14"/>
  <c r="M100" i="14"/>
  <c r="M99" i="14"/>
  <c r="M98" i="14"/>
  <c r="L103" i="14"/>
  <c r="L102" i="14"/>
  <c r="L101" i="14"/>
  <c r="L100" i="14"/>
  <c r="L99" i="14"/>
  <c r="L98" i="14"/>
  <c r="J103" i="14"/>
  <c r="J102" i="14"/>
  <c r="J101" i="14"/>
  <c r="J100" i="14"/>
  <c r="J99" i="14"/>
  <c r="J98" i="14"/>
  <c r="M104" i="45"/>
  <c r="M103" i="45"/>
  <c r="M102" i="45"/>
  <c r="M101" i="45"/>
  <c r="M100" i="45"/>
  <c r="M99" i="45"/>
  <c r="L104" i="45"/>
  <c r="L103" i="45"/>
  <c r="L102" i="45"/>
  <c r="L101" i="45"/>
  <c r="L100" i="45"/>
  <c r="L99" i="45"/>
  <c r="J104" i="45"/>
  <c r="J103" i="45"/>
  <c r="J102" i="45"/>
  <c r="J101" i="45"/>
  <c r="J100" i="45"/>
  <c r="J99" i="45"/>
  <c r="N104" i="28"/>
  <c r="N103" i="28"/>
  <c r="N102" i="28"/>
  <c r="N101" i="28"/>
  <c r="N100" i="28"/>
  <c r="N99" i="28"/>
  <c r="M104" i="28"/>
  <c r="M103" i="28"/>
  <c r="M102" i="28"/>
  <c r="M101" i="28"/>
  <c r="M100" i="28"/>
  <c r="M99" i="28"/>
  <c r="K104" i="28"/>
  <c r="K103" i="28"/>
  <c r="K102" i="28"/>
  <c r="K101" i="28"/>
  <c r="K100" i="28"/>
  <c r="K99" i="28"/>
  <c r="M102" i="46"/>
  <c r="M101" i="46"/>
  <c r="M100" i="46"/>
  <c r="M99" i="46"/>
  <c r="M98" i="46"/>
  <c r="M97" i="46"/>
  <c r="L102" i="46"/>
  <c r="L101" i="46"/>
  <c r="L100" i="46"/>
  <c r="L99" i="46"/>
  <c r="L98" i="46"/>
  <c r="L97" i="46"/>
  <c r="J102" i="46"/>
  <c r="J101" i="46"/>
  <c r="J100" i="46"/>
  <c r="J99" i="46"/>
  <c r="J98" i="46"/>
  <c r="J97" i="46"/>
  <c r="M101" i="44"/>
  <c r="M100" i="44"/>
  <c r="M99" i="44"/>
  <c r="M98" i="44"/>
  <c r="M97" i="44"/>
  <c r="M96" i="44"/>
  <c r="L101" i="44"/>
  <c r="L100" i="44"/>
  <c r="L99" i="44"/>
  <c r="L98" i="44"/>
  <c r="L97" i="44"/>
  <c r="L96" i="44"/>
  <c r="J101" i="44"/>
  <c r="J100" i="44"/>
  <c r="J99" i="44"/>
  <c r="J98" i="44"/>
  <c r="J97" i="44"/>
  <c r="J96" i="44"/>
  <c r="M103" i="26"/>
  <c r="M102" i="26"/>
  <c r="M101" i="26"/>
  <c r="M100" i="26"/>
  <c r="M99" i="26"/>
  <c r="M98" i="26"/>
  <c r="J103" i="26"/>
  <c r="J102" i="26"/>
  <c r="J101" i="26"/>
  <c r="J100" i="26"/>
  <c r="J99" i="26"/>
  <c r="J98" i="26"/>
  <c r="M117" i="7"/>
  <c r="M116" i="7"/>
  <c r="M115" i="7"/>
  <c r="M114" i="7"/>
  <c r="M113" i="7"/>
  <c r="M112" i="7"/>
  <c r="L117" i="7"/>
  <c r="L116" i="7"/>
  <c r="L115" i="7"/>
  <c r="L114" i="7"/>
  <c r="L113" i="7"/>
  <c r="L112" i="7"/>
  <c r="J117" i="7"/>
  <c r="J116" i="7"/>
  <c r="J115" i="7"/>
  <c r="J114" i="7"/>
  <c r="J113" i="7"/>
  <c r="J112" i="7"/>
  <c r="M102" i="9"/>
  <c r="M101" i="9"/>
  <c r="M100" i="9"/>
  <c r="M99" i="9"/>
  <c r="M98" i="9"/>
  <c r="M97" i="9"/>
  <c r="L102" i="9"/>
  <c r="L101" i="9"/>
  <c r="L100" i="9"/>
  <c r="L99" i="9"/>
  <c r="L98" i="9"/>
  <c r="L97" i="9"/>
  <c r="J102" i="9"/>
  <c r="J101" i="9"/>
  <c r="J100" i="9"/>
  <c r="J99" i="9"/>
  <c r="J98" i="9"/>
  <c r="J97" i="9"/>
  <c r="G96" i="45" l="1"/>
  <c r="G43" i="46" l="1"/>
  <c r="G42" i="46"/>
  <c r="G41" i="46"/>
  <c r="G40" i="46"/>
  <c r="G39" i="46"/>
  <c r="G38" i="46"/>
  <c r="G37" i="46"/>
  <c r="G36" i="46"/>
  <c r="G35" i="46"/>
  <c r="G34" i="46"/>
  <c r="G55" i="46"/>
  <c r="G54" i="46"/>
  <c r="G53" i="46"/>
  <c r="G52" i="46"/>
  <c r="G51" i="46"/>
  <c r="G50" i="46"/>
  <c r="G49" i="46"/>
  <c r="G48" i="46"/>
  <c r="G47" i="46"/>
  <c r="G46" i="46"/>
  <c r="G68" i="46"/>
  <c r="G67" i="46"/>
  <c r="G66" i="46"/>
  <c r="G65" i="46"/>
  <c r="G64" i="46"/>
  <c r="G63" i="46"/>
  <c r="G62" i="46"/>
  <c r="G61" i="46"/>
  <c r="G60" i="46"/>
  <c r="G59" i="46"/>
  <c r="G80" i="46"/>
  <c r="G79" i="46"/>
  <c r="G78" i="46"/>
  <c r="G77" i="46"/>
  <c r="G76" i="46"/>
  <c r="G75" i="46"/>
  <c r="G74" i="46"/>
  <c r="G73" i="46"/>
  <c r="G72" i="46"/>
  <c r="G71" i="46"/>
  <c r="G84" i="46"/>
  <c r="G85" i="46"/>
  <c r="G86" i="46"/>
  <c r="G87" i="46"/>
  <c r="G88" i="46"/>
  <c r="G89" i="46"/>
  <c r="G90" i="46"/>
  <c r="G91" i="46"/>
  <c r="G92" i="46"/>
  <c r="G83" i="46"/>
  <c r="Q91" i="46"/>
  <c r="M91" i="46"/>
  <c r="E91" i="46"/>
  <c r="F91" i="46" s="1"/>
  <c r="D91" i="46"/>
  <c r="C91" i="46"/>
  <c r="I91" i="46" s="1"/>
  <c r="J91" i="46" s="1"/>
  <c r="T91" i="46" s="1"/>
  <c r="Q90" i="46"/>
  <c r="M90" i="46"/>
  <c r="E90" i="46"/>
  <c r="D90" i="46"/>
  <c r="C90" i="46"/>
  <c r="I90" i="46" s="1"/>
  <c r="J90" i="46" s="1"/>
  <c r="T90" i="46" s="1"/>
  <c r="Q89" i="46"/>
  <c r="R89" i="46" s="1"/>
  <c r="M89" i="46"/>
  <c r="N89" i="46" s="1"/>
  <c r="I89" i="46"/>
  <c r="J89" i="46" s="1"/>
  <c r="T89" i="46" s="1"/>
  <c r="E89" i="46"/>
  <c r="D89" i="46"/>
  <c r="C89" i="46"/>
  <c r="AP88" i="46"/>
  <c r="AQ88" i="46" s="1"/>
  <c r="Q88" i="46"/>
  <c r="R88" i="46" s="1"/>
  <c r="M88" i="46"/>
  <c r="N88" i="46" s="1"/>
  <c r="I88" i="46"/>
  <c r="J88" i="46" s="1"/>
  <c r="T88" i="46" s="1"/>
  <c r="E88" i="46"/>
  <c r="D88" i="46"/>
  <c r="C88" i="46"/>
  <c r="Q86" i="46"/>
  <c r="O86" i="46"/>
  <c r="M86" i="46"/>
  <c r="E86" i="46"/>
  <c r="D86" i="46"/>
  <c r="C86" i="46"/>
  <c r="J86" i="46" s="1"/>
  <c r="Q85" i="46"/>
  <c r="R85" i="46" s="1"/>
  <c r="M85" i="46"/>
  <c r="E85" i="46"/>
  <c r="D85" i="46"/>
  <c r="C85" i="46"/>
  <c r="I85" i="46" s="1"/>
  <c r="J85" i="46" s="1"/>
  <c r="T85" i="46" s="1"/>
  <c r="Q84" i="46"/>
  <c r="R84" i="46" s="1"/>
  <c r="M84" i="46"/>
  <c r="E84" i="46"/>
  <c r="D84" i="46"/>
  <c r="C84" i="46"/>
  <c r="I84" i="46" s="1"/>
  <c r="J84" i="46" s="1"/>
  <c r="T84" i="46" s="1"/>
  <c r="Q83" i="46"/>
  <c r="M83" i="46"/>
  <c r="E83" i="46"/>
  <c r="F83" i="46" s="1"/>
  <c r="D83" i="46"/>
  <c r="C83" i="46"/>
  <c r="I83" i="46" s="1"/>
  <c r="W79" i="46"/>
  <c r="R79" i="46"/>
  <c r="O79" i="46"/>
  <c r="P79" i="46" s="1"/>
  <c r="N79" i="46"/>
  <c r="I79" i="46"/>
  <c r="J79" i="46" s="1"/>
  <c r="T79" i="46" s="1"/>
  <c r="F79" i="46"/>
  <c r="W78" i="46"/>
  <c r="R78" i="46"/>
  <c r="O78" i="46"/>
  <c r="P78" i="46" s="1"/>
  <c r="N78" i="46"/>
  <c r="I78" i="46"/>
  <c r="J78" i="46" s="1"/>
  <c r="T78" i="46" s="1"/>
  <c r="W77" i="46"/>
  <c r="R77" i="46"/>
  <c r="O77" i="46"/>
  <c r="P77" i="46" s="1"/>
  <c r="N77" i="46"/>
  <c r="I77" i="46"/>
  <c r="J77" i="46" s="1"/>
  <c r="T77" i="46" s="1"/>
  <c r="F77" i="46"/>
  <c r="S77" i="46" s="1"/>
  <c r="AP76" i="46"/>
  <c r="AQ76" i="46" s="1"/>
  <c r="W76" i="46"/>
  <c r="R76" i="46"/>
  <c r="O76" i="46"/>
  <c r="N76" i="46"/>
  <c r="I76" i="46"/>
  <c r="J76" i="46" s="1"/>
  <c r="F76" i="46"/>
  <c r="Q75" i="46"/>
  <c r="R75" i="46" s="1"/>
  <c r="M75" i="46"/>
  <c r="N75" i="46" s="1"/>
  <c r="I75" i="46"/>
  <c r="E75" i="46"/>
  <c r="F75" i="46" s="1"/>
  <c r="D75" i="46"/>
  <c r="D80" i="46" s="1"/>
  <c r="C75" i="46"/>
  <c r="C80" i="46" s="1"/>
  <c r="H71" i="46" s="1"/>
  <c r="W74" i="46"/>
  <c r="R74" i="46"/>
  <c r="P74" i="46"/>
  <c r="N74" i="46"/>
  <c r="J74" i="46"/>
  <c r="T74" i="46" s="1"/>
  <c r="F74" i="46"/>
  <c r="W73" i="46"/>
  <c r="R73" i="46"/>
  <c r="O73" i="46"/>
  <c r="P73" i="46" s="1"/>
  <c r="N73" i="46"/>
  <c r="I73" i="46"/>
  <c r="J73" i="46" s="1"/>
  <c r="T73" i="46" s="1"/>
  <c r="F73" i="46"/>
  <c r="S73" i="46" s="1"/>
  <c r="W72" i="46"/>
  <c r="R72" i="46"/>
  <c r="O72" i="46"/>
  <c r="P72" i="46" s="1"/>
  <c r="N72" i="46"/>
  <c r="I72" i="46"/>
  <c r="J72" i="46" s="1"/>
  <c r="T72" i="46" s="1"/>
  <c r="F72" i="46"/>
  <c r="W71" i="46"/>
  <c r="R71" i="46"/>
  <c r="P71" i="46"/>
  <c r="O71" i="46"/>
  <c r="N71" i="46"/>
  <c r="I71" i="46"/>
  <c r="J71" i="46" s="1"/>
  <c r="F71" i="46"/>
  <c r="J70" i="46"/>
  <c r="J82" i="46" s="1"/>
  <c r="I70" i="46"/>
  <c r="I82" i="46" s="1"/>
  <c r="H70" i="46"/>
  <c r="H82" i="46" s="1"/>
  <c r="W67" i="46"/>
  <c r="R67" i="46"/>
  <c r="O67" i="46"/>
  <c r="P67" i="46" s="1"/>
  <c r="N67" i="46"/>
  <c r="I67" i="46"/>
  <c r="J67" i="46" s="1"/>
  <c r="T67" i="46" s="1"/>
  <c r="F67" i="46"/>
  <c r="W66" i="46"/>
  <c r="R66" i="46"/>
  <c r="O66" i="46"/>
  <c r="P66" i="46" s="1"/>
  <c r="N66" i="46"/>
  <c r="I66" i="46"/>
  <c r="J66" i="46" s="1"/>
  <c r="T66" i="46" s="1"/>
  <c r="W65" i="46"/>
  <c r="R65" i="46"/>
  <c r="O65" i="46"/>
  <c r="P65" i="46" s="1"/>
  <c r="N65" i="46"/>
  <c r="J65" i="46"/>
  <c r="T65" i="46" s="1"/>
  <c r="I65" i="46"/>
  <c r="F65" i="46"/>
  <c r="AP64" i="46"/>
  <c r="AQ64" i="46" s="1"/>
  <c r="W64" i="46"/>
  <c r="R64" i="46"/>
  <c r="P64" i="46"/>
  <c r="O64" i="46"/>
  <c r="N64" i="46"/>
  <c r="I64" i="46"/>
  <c r="J64" i="46" s="1"/>
  <c r="T64" i="46" s="1"/>
  <c r="F64" i="46"/>
  <c r="Q63" i="46"/>
  <c r="M63" i="46"/>
  <c r="E63" i="46"/>
  <c r="E68" i="46" s="1"/>
  <c r="D63" i="46"/>
  <c r="D68" i="46" s="1"/>
  <c r="C63" i="46"/>
  <c r="C68" i="46" s="1"/>
  <c r="H67" i="46" s="1"/>
  <c r="W62" i="46"/>
  <c r="R62" i="46"/>
  <c r="P62" i="46"/>
  <c r="N62" i="46"/>
  <c r="J62" i="46"/>
  <c r="T62" i="46" s="1"/>
  <c r="F62" i="46"/>
  <c r="W61" i="46"/>
  <c r="R61" i="46"/>
  <c r="P61" i="46"/>
  <c r="O61" i="46"/>
  <c r="N61" i="46"/>
  <c r="I61" i="46"/>
  <c r="J61" i="46" s="1"/>
  <c r="T61" i="46" s="1"/>
  <c r="F61" i="46"/>
  <c r="W60" i="46"/>
  <c r="R60" i="46"/>
  <c r="O60" i="46"/>
  <c r="P60" i="46" s="1"/>
  <c r="N60" i="46"/>
  <c r="I60" i="46"/>
  <c r="J60" i="46" s="1"/>
  <c r="T60" i="46" s="1"/>
  <c r="F60" i="46"/>
  <c r="S60" i="46" s="1"/>
  <c r="W59" i="46"/>
  <c r="R59" i="46"/>
  <c r="O59" i="46"/>
  <c r="N59" i="46"/>
  <c r="I59" i="46"/>
  <c r="F59" i="46"/>
  <c r="O58" i="46"/>
  <c r="O70" i="46" s="1"/>
  <c r="O82" i="46" s="1"/>
  <c r="K58" i="46"/>
  <c r="K70" i="46" s="1"/>
  <c r="K82" i="46" s="1"/>
  <c r="J58" i="46"/>
  <c r="I58" i="46"/>
  <c r="H58" i="46"/>
  <c r="W54" i="46"/>
  <c r="R54" i="46"/>
  <c r="O54" i="46"/>
  <c r="P54" i="46" s="1"/>
  <c r="N54" i="46"/>
  <c r="I54" i="46"/>
  <c r="J54" i="46" s="1"/>
  <c r="T54" i="46" s="1"/>
  <c r="F54" i="46"/>
  <c r="S54" i="46" s="1"/>
  <c r="W53" i="46"/>
  <c r="R53" i="46"/>
  <c r="O53" i="46"/>
  <c r="P53" i="46" s="1"/>
  <c r="N53" i="46"/>
  <c r="I53" i="46"/>
  <c r="J53" i="46" s="1"/>
  <c r="T53" i="46" s="1"/>
  <c r="W52" i="46"/>
  <c r="R52" i="46"/>
  <c r="O52" i="46"/>
  <c r="N52" i="46"/>
  <c r="I52" i="46"/>
  <c r="J52" i="46" s="1"/>
  <c r="T52" i="46" s="1"/>
  <c r="F52" i="46"/>
  <c r="AP51" i="46"/>
  <c r="AQ51" i="46" s="1"/>
  <c r="W51" i="46"/>
  <c r="R51" i="46"/>
  <c r="O51" i="46"/>
  <c r="N51" i="46"/>
  <c r="I51" i="46"/>
  <c r="J51" i="46" s="1"/>
  <c r="F51" i="46"/>
  <c r="Q50" i="46"/>
  <c r="M50" i="46"/>
  <c r="M55" i="46" s="1"/>
  <c r="E50" i="46"/>
  <c r="E55" i="46" s="1"/>
  <c r="D50" i="46"/>
  <c r="D55" i="46" s="1"/>
  <c r="C50" i="46"/>
  <c r="C55" i="46" s="1"/>
  <c r="H49" i="46" s="1"/>
  <c r="W49" i="46"/>
  <c r="R49" i="46"/>
  <c r="P49" i="46"/>
  <c r="N49" i="46"/>
  <c r="J49" i="46"/>
  <c r="F49" i="46"/>
  <c r="S49" i="46" s="1"/>
  <c r="W48" i="46"/>
  <c r="R48" i="46"/>
  <c r="O48" i="46"/>
  <c r="P48" i="46" s="1"/>
  <c r="N48" i="46"/>
  <c r="I48" i="46"/>
  <c r="J48" i="46" s="1"/>
  <c r="T48" i="46" s="1"/>
  <c r="F48" i="46"/>
  <c r="W47" i="46"/>
  <c r="R47" i="46"/>
  <c r="O47" i="46"/>
  <c r="P47" i="46" s="1"/>
  <c r="N47" i="46"/>
  <c r="J47" i="46"/>
  <c r="T47" i="46" s="1"/>
  <c r="I47" i="46"/>
  <c r="F47" i="46"/>
  <c r="W46" i="46"/>
  <c r="R46" i="46"/>
  <c r="O46" i="46"/>
  <c r="N46" i="46"/>
  <c r="I46" i="46"/>
  <c r="J46" i="46" s="1"/>
  <c r="F46" i="46"/>
  <c r="X45" i="46"/>
  <c r="X58" i="46" s="1"/>
  <c r="X70" i="46" s="1"/>
  <c r="X82" i="46" s="1"/>
  <c r="W45" i="46"/>
  <c r="W58" i="46" s="1"/>
  <c r="W70" i="46" s="1"/>
  <c r="W82" i="46" s="1"/>
  <c r="V45" i="46"/>
  <c r="V58" i="46" s="1"/>
  <c r="V70" i="46" s="1"/>
  <c r="V82" i="46" s="1"/>
  <c r="U45" i="46"/>
  <c r="U58" i="46" s="1"/>
  <c r="U70" i="46" s="1"/>
  <c r="U82" i="46" s="1"/>
  <c r="T45" i="46"/>
  <c r="T58" i="46" s="1"/>
  <c r="T70" i="46" s="1"/>
  <c r="T82" i="46" s="1"/>
  <c r="S45" i="46"/>
  <c r="S58" i="46" s="1"/>
  <c r="S70" i="46" s="1"/>
  <c r="S82" i="46" s="1"/>
  <c r="R45" i="46"/>
  <c r="R58" i="46" s="1"/>
  <c r="R70" i="46" s="1"/>
  <c r="R82" i="46" s="1"/>
  <c r="Q45" i="46"/>
  <c r="Q58" i="46" s="1"/>
  <c r="Q70" i="46" s="1"/>
  <c r="Q82" i="46" s="1"/>
  <c r="P45" i="46"/>
  <c r="P58" i="46" s="1"/>
  <c r="P70" i="46" s="1"/>
  <c r="P82" i="46" s="1"/>
  <c r="O45" i="46"/>
  <c r="N45" i="46"/>
  <c r="N58" i="46" s="1"/>
  <c r="N70" i="46" s="1"/>
  <c r="N82" i="46" s="1"/>
  <c r="M45" i="46"/>
  <c r="M58" i="46" s="1"/>
  <c r="M70" i="46" s="1"/>
  <c r="M82" i="46" s="1"/>
  <c r="L45" i="46"/>
  <c r="L58" i="46" s="1"/>
  <c r="L70" i="46" s="1"/>
  <c r="L82" i="46" s="1"/>
  <c r="K45" i="46"/>
  <c r="J45" i="46"/>
  <c r="I45" i="46"/>
  <c r="H45" i="46"/>
  <c r="F45" i="46"/>
  <c r="F58" i="46" s="1"/>
  <c r="F70" i="46" s="1"/>
  <c r="F82" i="46" s="1"/>
  <c r="E45" i="46"/>
  <c r="E58" i="46" s="1"/>
  <c r="E70" i="46" s="1"/>
  <c r="E82" i="46" s="1"/>
  <c r="D45" i="46"/>
  <c r="D58" i="46" s="1"/>
  <c r="D70" i="46" s="1"/>
  <c r="D82" i="46" s="1"/>
  <c r="C45" i="46"/>
  <c r="C58" i="46" s="1"/>
  <c r="C70" i="46" s="1"/>
  <c r="C82" i="46" s="1"/>
  <c r="AP43" i="46"/>
  <c r="AQ43" i="46" s="1"/>
  <c r="AP42" i="46"/>
  <c r="AQ42" i="46" s="1"/>
  <c r="W42" i="46"/>
  <c r="R42" i="46"/>
  <c r="O42" i="46"/>
  <c r="P42" i="46" s="1"/>
  <c r="N42" i="46"/>
  <c r="I42" i="46"/>
  <c r="J42" i="46" s="1"/>
  <c r="T42" i="46" s="1"/>
  <c r="F42" i="46"/>
  <c r="W41" i="46"/>
  <c r="R41" i="46"/>
  <c r="O41" i="46"/>
  <c r="O90" i="46" s="1"/>
  <c r="P90" i="46" s="1"/>
  <c r="N41" i="46"/>
  <c r="I41" i="46"/>
  <c r="J41" i="46" s="1"/>
  <c r="T41" i="46" s="1"/>
  <c r="AP40" i="46"/>
  <c r="AQ40" i="46" s="1"/>
  <c r="W40" i="46"/>
  <c r="R40" i="46"/>
  <c r="O40" i="46"/>
  <c r="P40" i="46" s="1"/>
  <c r="S40" i="46" s="1"/>
  <c r="N40" i="46"/>
  <c r="I40" i="46"/>
  <c r="J40" i="46" s="1"/>
  <c r="T40" i="46" s="1"/>
  <c r="F40" i="46"/>
  <c r="AP39" i="46"/>
  <c r="AQ39" i="46" s="1"/>
  <c r="W39" i="46"/>
  <c r="R39" i="46"/>
  <c r="O39" i="46"/>
  <c r="P39" i="46" s="1"/>
  <c r="N39" i="46"/>
  <c r="I39" i="46"/>
  <c r="J39" i="46" s="1"/>
  <c r="F39" i="46"/>
  <c r="AP38" i="46"/>
  <c r="AQ38" i="46" s="1"/>
  <c r="Q38" i="46"/>
  <c r="M38" i="46"/>
  <c r="M43" i="46" s="1"/>
  <c r="E38" i="46"/>
  <c r="F38" i="46" s="1"/>
  <c r="D38" i="46"/>
  <c r="D43" i="46" s="1"/>
  <c r="C38" i="46"/>
  <c r="AP37" i="46"/>
  <c r="AQ37" i="46" s="1"/>
  <c r="W37" i="46"/>
  <c r="R37" i="46"/>
  <c r="P37" i="46"/>
  <c r="N37" i="46"/>
  <c r="J37" i="46"/>
  <c r="K37" i="46" s="1"/>
  <c r="K43" i="46" s="1"/>
  <c r="F37" i="46"/>
  <c r="AP36" i="46"/>
  <c r="AQ36" i="46" s="1"/>
  <c r="E31" i="46" s="1"/>
  <c r="W36" i="46"/>
  <c r="R36" i="46"/>
  <c r="O36" i="46"/>
  <c r="O85" i="46" s="1"/>
  <c r="P85" i="46" s="1"/>
  <c r="N36" i="46"/>
  <c r="I36" i="46"/>
  <c r="F36" i="46"/>
  <c r="W35" i="46"/>
  <c r="R35" i="46"/>
  <c r="O35" i="46"/>
  <c r="P35" i="46" s="1"/>
  <c r="N35" i="46"/>
  <c r="I35" i="46"/>
  <c r="J35" i="46" s="1"/>
  <c r="T35" i="46" s="1"/>
  <c r="F35" i="46"/>
  <c r="W34" i="46"/>
  <c r="R34" i="46"/>
  <c r="O34" i="46"/>
  <c r="O83" i="46" s="1"/>
  <c r="P83" i="46" s="1"/>
  <c r="N34" i="46"/>
  <c r="I34" i="46"/>
  <c r="J34" i="46" s="1"/>
  <c r="T34" i="46" s="1"/>
  <c r="F34" i="46"/>
  <c r="S71" i="46" l="1"/>
  <c r="U60" i="46"/>
  <c r="U72" i="46"/>
  <c r="U77" i="46"/>
  <c r="U47" i="46"/>
  <c r="L86" i="46"/>
  <c r="L92" i="46" s="1"/>
  <c r="T86" i="46"/>
  <c r="U86" i="46" s="1"/>
  <c r="K86" i="46"/>
  <c r="K92" i="46" s="1"/>
  <c r="T76" i="46"/>
  <c r="K76" i="46"/>
  <c r="L76" i="46" s="1"/>
  <c r="T39" i="46"/>
  <c r="K39" i="46"/>
  <c r="L39" i="46" s="1"/>
  <c r="N80" i="46"/>
  <c r="U41" i="46"/>
  <c r="S48" i="46"/>
  <c r="P34" i="46"/>
  <c r="S34" i="46" s="1"/>
  <c r="F63" i="46"/>
  <c r="S63" i="46" s="1"/>
  <c r="W90" i="46"/>
  <c r="F90" i="46"/>
  <c r="S90" i="46" s="1"/>
  <c r="S35" i="46"/>
  <c r="R86" i="46"/>
  <c r="S37" i="46"/>
  <c r="S39" i="46"/>
  <c r="O89" i="46"/>
  <c r="P89" i="46" s="1"/>
  <c r="W84" i="46"/>
  <c r="N90" i="46"/>
  <c r="R38" i="46"/>
  <c r="S65" i="46"/>
  <c r="L37" i="46"/>
  <c r="L43" i="46" s="1"/>
  <c r="P41" i="46"/>
  <c r="S41" i="46" s="1"/>
  <c r="I63" i="46"/>
  <c r="J63" i="46" s="1"/>
  <c r="T63" i="46" s="1"/>
  <c r="N86" i="46"/>
  <c r="N63" i="46"/>
  <c r="N68" i="46" s="1"/>
  <c r="P86" i="46"/>
  <c r="S86" i="46" s="1"/>
  <c r="R63" i="46"/>
  <c r="R68" i="46" s="1"/>
  <c r="T37" i="46"/>
  <c r="U37" i="46" s="1"/>
  <c r="S66" i="46"/>
  <c r="F84" i="46"/>
  <c r="C87" i="46"/>
  <c r="I87" i="46" s="1"/>
  <c r="J87" i="46" s="1"/>
  <c r="S72" i="46"/>
  <c r="F86" i="46"/>
  <c r="N83" i="46"/>
  <c r="R83" i="46"/>
  <c r="S83" i="46" s="1"/>
  <c r="S61" i="46"/>
  <c r="O75" i="46"/>
  <c r="O63" i="46"/>
  <c r="P63" i="46" s="1"/>
  <c r="H74" i="46"/>
  <c r="X74" i="46" s="1"/>
  <c r="F88" i="46"/>
  <c r="R90" i="46"/>
  <c r="S47" i="46"/>
  <c r="F50" i="46"/>
  <c r="K62" i="46"/>
  <c r="L62" i="46" s="1"/>
  <c r="L68" i="46" s="1"/>
  <c r="M80" i="46"/>
  <c r="F85" i="46"/>
  <c r="N91" i="46"/>
  <c r="I68" i="46"/>
  <c r="S53" i="46"/>
  <c r="C43" i="46"/>
  <c r="H88" i="46" s="1"/>
  <c r="V88" i="46" s="1"/>
  <c r="S62" i="46"/>
  <c r="W91" i="46"/>
  <c r="W38" i="46"/>
  <c r="I50" i="46"/>
  <c r="J50" i="46" s="1"/>
  <c r="I43" i="46"/>
  <c r="I38" i="46"/>
  <c r="J38" i="46" s="1"/>
  <c r="R91" i="46"/>
  <c r="S91" i="46" s="1"/>
  <c r="E43" i="46"/>
  <c r="R50" i="46"/>
  <c r="M68" i="46"/>
  <c r="N85" i="46"/>
  <c r="F89" i="46"/>
  <c r="S89" i="46" s="1"/>
  <c r="X72" i="46"/>
  <c r="U89" i="46"/>
  <c r="T46" i="46"/>
  <c r="J55" i="46"/>
  <c r="T55" i="46" s="1"/>
  <c r="U55" i="46" s="1"/>
  <c r="U52" i="46"/>
  <c r="T50" i="46"/>
  <c r="K50" i="46"/>
  <c r="L50" i="46" s="1"/>
  <c r="K63" i="46"/>
  <c r="U91" i="46"/>
  <c r="X67" i="46"/>
  <c r="U42" i="46"/>
  <c r="V67" i="46"/>
  <c r="U67" i="46"/>
  <c r="T51" i="46"/>
  <c r="K51" i="46"/>
  <c r="L51" i="46" s="1"/>
  <c r="V65" i="46"/>
  <c r="O80" i="46"/>
  <c r="P75" i="46"/>
  <c r="S75" i="46" s="1"/>
  <c r="U40" i="46"/>
  <c r="U90" i="46"/>
  <c r="P36" i="46"/>
  <c r="H54" i="46"/>
  <c r="X54" i="46" s="1"/>
  <c r="U34" i="46"/>
  <c r="U84" i="46"/>
  <c r="S42" i="46"/>
  <c r="S67" i="46"/>
  <c r="S74" i="46"/>
  <c r="O84" i="46"/>
  <c r="P84" i="46" s="1"/>
  <c r="U76" i="46"/>
  <c r="U48" i="46"/>
  <c r="J75" i="46"/>
  <c r="J80" i="46" s="1"/>
  <c r="T80" i="46" s="1"/>
  <c r="U80" i="46" s="1"/>
  <c r="I80" i="46"/>
  <c r="E92" i="46"/>
  <c r="U39" i="46"/>
  <c r="U78" i="46"/>
  <c r="P76" i="46"/>
  <c r="S76" i="46" s="1"/>
  <c r="S78" i="46"/>
  <c r="H50" i="46"/>
  <c r="O38" i="46"/>
  <c r="H46" i="46"/>
  <c r="X46" i="46" s="1"/>
  <c r="P52" i="46"/>
  <c r="S52" i="46" s="1"/>
  <c r="U61" i="46"/>
  <c r="H75" i="46"/>
  <c r="H73" i="46"/>
  <c r="X73" i="46" s="1"/>
  <c r="H78" i="46"/>
  <c r="X78" i="46" s="1"/>
  <c r="H77" i="46"/>
  <c r="V77" i="46" s="1"/>
  <c r="H72" i="46"/>
  <c r="V72" i="46" s="1"/>
  <c r="I55" i="46"/>
  <c r="R55" i="46"/>
  <c r="O68" i="46"/>
  <c r="H79" i="46"/>
  <c r="V79" i="46" s="1"/>
  <c r="S85" i="46"/>
  <c r="M87" i="46"/>
  <c r="N87" i="46" s="1"/>
  <c r="P59" i="46"/>
  <c r="P68" i="46" s="1"/>
  <c r="T71" i="46"/>
  <c r="U73" i="46"/>
  <c r="U85" i="46"/>
  <c r="O91" i="46"/>
  <c r="P91" i="46" s="1"/>
  <c r="U54" i="46"/>
  <c r="H63" i="46"/>
  <c r="H65" i="46"/>
  <c r="X65" i="46" s="1"/>
  <c r="H60" i="46"/>
  <c r="V60" i="46" s="1"/>
  <c r="H61" i="46"/>
  <c r="X61" i="46" s="1"/>
  <c r="H66" i="46"/>
  <c r="W55" i="46"/>
  <c r="H59" i="46"/>
  <c r="X59" i="46" s="1"/>
  <c r="F55" i="46"/>
  <c r="J59" i="46"/>
  <c r="U65" i="46"/>
  <c r="J83" i="46"/>
  <c r="N38" i="46"/>
  <c r="W68" i="46"/>
  <c r="U35" i="46"/>
  <c r="U79" i="46"/>
  <c r="H62" i="46"/>
  <c r="X62" i="46" s="1"/>
  <c r="U64" i="46"/>
  <c r="X49" i="46"/>
  <c r="H52" i="46"/>
  <c r="X52" i="46" s="1"/>
  <c r="H47" i="46"/>
  <c r="X47" i="46" s="1"/>
  <c r="H53" i="46"/>
  <c r="V53" i="46" s="1"/>
  <c r="H48" i="46"/>
  <c r="X48" i="46" s="1"/>
  <c r="S64" i="46"/>
  <c r="O88" i="46"/>
  <c r="P88" i="46" s="1"/>
  <c r="N84" i="46"/>
  <c r="Q87" i="46"/>
  <c r="Q43" i="46"/>
  <c r="F68" i="46"/>
  <c r="T49" i="46"/>
  <c r="K49" i="46"/>
  <c r="K55" i="46" s="1"/>
  <c r="U53" i="46"/>
  <c r="U62" i="46"/>
  <c r="K64" i="46"/>
  <c r="L64" i="46" s="1"/>
  <c r="R80" i="46"/>
  <c r="S79" i="46"/>
  <c r="V47" i="46"/>
  <c r="U66" i="46"/>
  <c r="S88" i="46"/>
  <c r="K74" i="46"/>
  <c r="K80" i="46" s="1"/>
  <c r="D87" i="46"/>
  <c r="D92" i="46" s="1"/>
  <c r="D94" i="46" s="1"/>
  <c r="P51" i="46"/>
  <c r="S51" i="46" s="1"/>
  <c r="O50" i="46"/>
  <c r="P50" i="46" s="1"/>
  <c r="X71" i="46"/>
  <c r="U88" i="46"/>
  <c r="U74" i="46"/>
  <c r="V74" i="46"/>
  <c r="R43" i="46"/>
  <c r="J36" i="46"/>
  <c r="O43" i="46"/>
  <c r="N43" i="46"/>
  <c r="K88" i="46"/>
  <c r="L88" i="46" s="1"/>
  <c r="Q80" i="46"/>
  <c r="P46" i="46"/>
  <c r="Q68" i="46"/>
  <c r="Q55" i="46"/>
  <c r="W85" i="46"/>
  <c r="W86" i="46"/>
  <c r="Q92" i="46"/>
  <c r="Q94" i="46" s="1"/>
  <c r="N50" i="46"/>
  <c r="N55" i="46" s="1"/>
  <c r="W75" i="46"/>
  <c r="W83" i="46"/>
  <c r="W88" i="46"/>
  <c r="H40" i="46"/>
  <c r="V40" i="46" s="1"/>
  <c r="W89" i="46"/>
  <c r="W63" i="46"/>
  <c r="X63" i="46" s="1"/>
  <c r="E87" i="46"/>
  <c r="T38" i="46"/>
  <c r="H38" i="46"/>
  <c r="X38" i="46" s="1"/>
  <c r="H76" i="46"/>
  <c r="X76" i="46" s="1"/>
  <c r="E80" i="46"/>
  <c r="H39" i="46"/>
  <c r="V39" i="46" s="1"/>
  <c r="H37" i="46"/>
  <c r="X37" i="46" s="1"/>
  <c r="W50" i="46"/>
  <c r="L74" i="46" l="1"/>
  <c r="L80" i="46" s="1"/>
  <c r="V48" i="46"/>
  <c r="K68" i="46"/>
  <c r="P80" i="46"/>
  <c r="C92" i="46"/>
  <c r="H87" i="46" s="1"/>
  <c r="X53" i="46"/>
  <c r="X88" i="46"/>
  <c r="V62" i="46"/>
  <c r="S84" i="46"/>
  <c r="S80" i="46"/>
  <c r="H34" i="46"/>
  <c r="W43" i="46"/>
  <c r="F43" i="46"/>
  <c r="V54" i="46"/>
  <c r="H41" i="46"/>
  <c r="X41" i="46" s="1"/>
  <c r="X40" i="46"/>
  <c r="K38" i="46"/>
  <c r="L38" i="46" s="1"/>
  <c r="M92" i="46"/>
  <c r="M94" i="46" s="1"/>
  <c r="H64" i="46"/>
  <c r="X64" i="46" s="1"/>
  <c r="R87" i="46"/>
  <c r="R92" i="46" s="1"/>
  <c r="S50" i="46"/>
  <c r="X50" i="46"/>
  <c r="V73" i="46"/>
  <c r="L63" i="46"/>
  <c r="N92" i="46"/>
  <c r="H51" i="46"/>
  <c r="X51" i="46" s="1"/>
  <c r="H36" i="46"/>
  <c r="X36" i="46" s="1"/>
  <c r="H35" i="46"/>
  <c r="H42" i="46"/>
  <c r="P55" i="46"/>
  <c r="L49" i="46"/>
  <c r="L55" i="46" s="1"/>
  <c r="U71" i="46"/>
  <c r="V71" i="46"/>
  <c r="V37" i="46"/>
  <c r="S46" i="46"/>
  <c r="S55" i="46" s="1"/>
  <c r="H80" i="46"/>
  <c r="V50" i="46"/>
  <c r="U50" i="46"/>
  <c r="X77" i="46"/>
  <c r="X75" i="46"/>
  <c r="X80" i="46" s="1"/>
  <c r="V61" i="46"/>
  <c r="K87" i="46"/>
  <c r="T87" i="46"/>
  <c r="L87" i="46"/>
  <c r="F87" i="46"/>
  <c r="W87" i="46"/>
  <c r="X87" i="46" s="1"/>
  <c r="V63" i="46"/>
  <c r="U63" i="46"/>
  <c r="V51" i="46"/>
  <c r="U51" i="46"/>
  <c r="X79" i="46"/>
  <c r="X83" i="46"/>
  <c r="V52" i="46"/>
  <c r="X85" i="46"/>
  <c r="F80" i="46"/>
  <c r="W80" i="46"/>
  <c r="O87" i="46"/>
  <c r="P38" i="46"/>
  <c r="S38" i="46" s="1"/>
  <c r="S43" i="46" s="1"/>
  <c r="J92" i="46"/>
  <c r="T92" i="46" s="1"/>
  <c r="U92" i="46" s="1"/>
  <c r="T83" i="46"/>
  <c r="O55" i="46"/>
  <c r="T75" i="46"/>
  <c r="K75" i="46"/>
  <c r="L75" i="46" s="1"/>
  <c r="V38" i="46"/>
  <c r="U38" i="46"/>
  <c r="S36" i="46"/>
  <c r="V76" i="46"/>
  <c r="X89" i="46"/>
  <c r="X66" i="46"/>
  <c r="V66" i="46"/>
  <c r="T36" i="46"/>
  <c r="J43" i="46"/>
  <c r="T43" i="46" s="1"/>
  <c r="U43" i="46" s="1"/>
  <c r="S59" i="46"/>
  <c r="S68" i="46" s="1"/>
  <c r="X39" i="46"/>
  <c r="V78" i="46"/>
  <c r="V46" i="46"/>
  <c r="U46" i="46"/>
  <c r="V49" i="46"/>
  <c r="U49" i="46"/>
  <c r="H90" i="46"/>
  <c r="H83" i="46"/>
  <c r="H91" i="46"/>
  <c r="H84" i="46"/>
  <c r="H85" i="46"/>
  <c r="V85" i="46" s="1"/>
  <c r="H86" i="46"/>
  <c r="V86" i="46" s="1"/>
  <c r="C94" i="46"/>
  <c r="H89" i="46"/>
  <c r="V89" i="46" s="1"/>
  <c r="X55" i="46"/>
  <c r="X60" i="46"/>
  <c r="X68" i="46" s="1"/>
  <c r="I92" i="46"/>
  <c r="H55" i="46"/>
  <c r="E94" i="46"/>
  <c r="F92" i="46"/>
  <c r="W92" i="46"/>
  <c r="X86" i="46"/>
  <c r="T59" i="46"/>
  <c r="J68" i="46"/>
  <c r="T68" i="46" s="1"/>
  <c r="U68" i="46" s="1"/>
  <c r="H68" i="46"/>
  <c r="P43" i="46" l="1"/>
  <c r="H43" i="46"/>
  <c r="X42" i="46"/>
  <c r="V42" i="46"/>
  <c r="X34" i="46"/>
  <c r="V34" i="46"/>
  <c r="X35" i="46"/>
  <c r="V35" i="46"/>
  <c r="V41" i="46"/>
  <c r="V64" i="46"/>
  <c r="V55" i="46"/>
  <c r="V83" i="46"/>
  <c r="U83" i="46"/>
  <c r="U59" i="46"/>
  <c r="V59" i="46"/>
  <c r="V68" i="46" s="1"/>
  <c r="U36" i="46"/>
  <c r="V36" i="46"/>
  <c r="V43" i="46" s="1"/>
  <c r="V90" i="46"/>
  <c r="X90" i="46"/>
  <c r="V75" i="46"/>
  <c r="V80" i="46" s="1"/>
  <c r="U75" i="46"/>
  <c r="U87" i="46"/>
  <c r="V87" i="46"/>
  <c r="P87" i="46"/>
  <c r="P92" i="46" s="1"/>
  <c r="O92" i="46"/>
  <c r="H92" i="46"/>
  <c r="X92" i="46" s="1"/>
  <c r="X91" i="46"/>
  <c r="V91" i="46"/>
  <c r="V84" i="46"/>
  <c r="X84" i="46"/>
  <c r="X43" i="46" l="1"/>
  <c r="S87" i="46"/>
  <c r="S92" i="46" s="1"/>
  <c r="S93" i="46" s="1"/>
  <c r="V92" i="46"/>
  <c r="L82" i="45" l="1"/>
  <c r="K82" i="45"/>
  <c r="G43" i="45"/>
  <c r="G42" i="45"/>
  <c r="G41" i="45"/>
  <c r="G40" i="45"/>
  <c r="G39" i="45"/>
  <c r="G38" i="45"/>
  <c r="G37" i="45"/>
  <c r="G36" i="45"/>
  <c r="G35" i="45"/>
  <c r="G34" i="45"/>
  <c r="G56" i="45"/>
  <c r="G55" i="45"/>
  <c r="G54" i="45"/>
  <c r="G53" i="45"/>
  <c r="G52" i="45"/>
  <c r="G51" i="45"/>
  <c r="G50" i="45"/>
  <c r="G49" i="45"/>
  <c r="G48" i="45"/>
  <c r="G47" i="45"/>
  <c r="G69" i="45"/>
  <c r="G68" i="45"/>
  <c r="G67" i="45"/>
  <c r="G66" i="45"/>
  <c r="G65" i="45"/>
  <c r="G64" i="45"/>
  <c r="G63" i="45"/>
  <c r="G62" i="45"/>
  <c r="G61" i="45"/>
  <c r="G60" i="45"/>
  <c r="G82" i="45"/>
  <c r="G81" i="45"/>
  <c r="G80" i="45"/>
  <c r="G79" i="45"/>
  <c r="G78" i="45"/>
  <c r="G77" i="45"/>
  <c r="G76" i="45"/>
  <c r="G75" i="45"/>
  <c r="G74" i="45"/>
  <c r="G73" i="45"/>
  <c r="G92" i="45"/>
  <c r="L94" i="45"/>
  <c r="K94" i="45"/>
  <c r="J94" i="45"/>
  <c r="E93" i="45"/>
  <c r="D93" i="45"/>
  <c r="W92" i="45"/>
  <c r="R92" i="45"/>
  <c r="N92" i="45"/>
  <c r="J92" i="45"/>
  <c r="T92" i="45" s="1"/>
  <c r="E90" i="45"/>
  <c r="D90" i="45"/>
  <c r="C90" i="45"/>
  <c r="Q88" i="45"/>
  <c r="E88" i="45"/>
  <c r="D88" i="45"/>
  <c r="C88" i="45"/>
  <c r="P87" i="45"/>
  <c r="E87" i="45"/>
  <c r="D87" i="45"/>
  <c r="C87" i="45"/>
  <c r="I87" i="45" s="1"/>
  <c r="J87" i="45" s="1"/>
  <c r="T87" i="45" s="1"/>
  <c r="P86" i="45"/>
  <c r="E86" i="45"/>
  <c r="E85" i="45"/>
  <c r="D85" i="45"/>
  <c r="C85" i="45"/>
  <c r="E82" i="45"/>
  <c r="D82" i="45"/>
  <c r="C82" i="45"/>
  <c r="H77" i="45" s="1"/>
  <c r="W81" i="45"/>
  <c r="Q81" i="45"/>
  <c r="R81" i="45" s="1"/>
  <c r="O81" i="45"/>
  <c r="P81" i="45" s="1"/>
  <c r="M81" i="45"/>
  <c r="N81" i="45" s="1"/>
  <c r="I81" i="45"/>
  <c r="J81" i="45" s="1"/>
  <c r="T81" i="45" s="1"/>
  <c r="F81" i="45"/>
  <c r="W80" i="45"/>
  <c r="R80" i="45"/>
  <c r="P80" i="45"/>
  <c r="N80" i="45"/>
  <c r="J80" i="45"/>
  <c r="T80" i="45" s="1"/>
  <c r="W79" i="45"/>
  <c r="O79" i="45"/>
  <c r="P79" i="45" s="1"/>
  <c r="F79" i="45"/>
  <c r="W78" i="45"/>
  <c r="O78" i="45"/>
  <c r="F78" i="45"/>
  <c r="W77" i="45"/>
  <c r="Q77" i="45"/>
  <c r="Q78" i="45" s="1"/>
  <c r="R78" i="45" s="1"/>
  <c r="P77" i="45"/>
  <c r="M77" i="45"/>
  <c r="N77" i="45" s="1"/>
  <c r="I77" i="45"/>
  <c r="I78" i="45" s="1"/>
  <c r="J78" i="45" s="1"/>
  <c r="T78" i="45" s="1"/>
  <c r="F77" i="45"/>
  <c r="W76" i="45"/>
  <c r="F76" i="45"/>
  <c r="W75" i="45"/>
  <c r="Q75" i="45"/>
  <c r="R75" i="45" s="1"/>
  <c r="O75" i="45"/>
  <c r="P75" i="45" s="1"/>
  <c r="M75" i="45"/>
  <c r="N75" i="45" s="1"/>
  <c r="I75" i="45"/>
  <c r="J75" i="45" s="1"/>
  <c r="T75" i="45" s="1"/>
  <c r="F75" i="45"/>
  <c r="W74" i="45"/>
  <c r="Q74" i="45"/>
  <c r="R74" i="45" s="1"/>
  <c r="O74" i="45"/>
  <c r="P74" i="45" s="1"/>
  <c r="M74" i="45"/>
  <c r="N74" i="45" s="1"/>
  <c r="I74" i="45"/>
  <c r="J74" i="45" s="1"/>
  <c r="T74" i="45" s="1"/>
  <c r="F74" i="45"/>
  <c r="W73" i="45"/>
  <c r="Q73" i="45"/>
  <c r="R73" i="45" s="1"/>
  <c r="O73" i="45"/>
  <c r="P73" i="45" s="1"/>
  <c r="M73" i="45"/>
  <c r="N73" i="45" s="1"/>
  <c r="I73" i="45"/>
  <c r="J73" i="45" s="1"/>
  <c r="F73" i="45"/>
  <c r="E70" i="45"/>
  <c r="D70" i="45"/>
  <c r="C70" i="45"/>
  <c r="P69" i="45"/>
  <c r="L69" i="45"/>
  <c r="K69" i="45"/>
  <c r="J69" i="45"/>
  <c r="W68" i="45"/>
  <c r="Q68" i="45"/>
  <c r="R68" i="45" s="1"/>
  <c r="O68" i="45"/>
  <c r="M68" i="45"/>
  <c r="I68" i="45"/>
  <c r="J68" i="45" s="1"/>
  <c r="T68" i="45" s="1"/>
  <c r="F68" i="45"/>
  <c r="W67" i="45"/>
  <c r="T67" i="45"/>
  <c r="R67" i="45"/>
  <c r="O67" i="45"/>
  <c r="N67" i="45"/>
  <c r="S67" i="45" s="1"/>
  <c r="W66" i="45"/>
  <c r="T66" i="45"/>
  <c r="O66" i="45"/>
  <c r="I66" i="45"/>
  <c r="F66" i="45"/>
  <c r="W65" i="45"/>
  <c r="T65" i="45"/>
  <c r="O65" i="45"/>
  <c r="F65" i="45"/>
  <c r="E64" i="45"/>
  <c r="E69" i="45" s="1"/>
  <c r="D64" i="45"/>
  <c r="D69" i="45" s="1"/>
  <c r="D71" i="45" s="1"/>
  <c r="C64" i="45"/>
  <c r="W64" i="45" s="1"/>
  <c r="W63" i="45"/>
  <c r="T63" i="45"/>
  <c r="R63" i="45"/>
  <c r="O63" i="45"/>
  <c r="N63" i="45"/>
  <c r="F63" i="45"/>
  <c r="W62" i="45"/>
  <c r="Q62" i="45"/>
  <c r="R62" i="45" s="1"/>
  <c r="O62" i="45"/>
  <c r="M62" i="45"/>
  <c r="N62" i="45" s="1"/>
  <c r="I62" i="45"/>
  <c r="J62" i="45" s="1"/>
  <c r="T62" i="45" s="1"/>
  <c r="F62" i="45"/>
  <c r="C61" i="45"/>
  <c r="O61" i="45" s="1"/>
  <c r="W60" i="45"/>
  <c r="Q60" i="45"/>
  <c r="R60" i="45" s="1"/>
  <c r="O60" i="45"/>
  <c r="M60" i="45"/>
  <c r="N60" i="45" s="1"/>
  <c r="I60" i="45"/>
  <c r="J60" i="45" s="1"/>
  <c r="T60" i="45" s="1"/>
  <c r="F60" i="45"/>
  <c r="P57" i="45"/>
  <c r="E57" i="45"/>
  <c r="D57" i="45"/>
  <c r="C57" i="45"/>
  <c r="P56" i="45"/>
  <c r="L56" i="45"/>
  <c r="K56" i="45"/>
  <c r="J56" i="45"/>
  <c r="W55" i="45"/>
  <c r="Q55" i="45"/>
  <c r="R55" i="45" s="1"/>
  <c r="O55" i="45"/>
  <c r="M55" i="45"/>
  <c r="N55" i="45" s="1"/>
  <c r="I55" i="45"/>
  <c r="J55" i="45" s="1"/>
  <c r="T55" i="45" s="1"/>
  <c r="F55" i="45"/>
  <c r="B55" i="45"/>
  <c r="B68" i="45" s="1"/>
  <c r="B81" i="45" s="1"/>
  <c r="B93" i="45" s="1"/>
  <c r="W54" i="45"/>
  <c r="T54" i="45"/>
  <c r="R54" i="45"/>
  <c r="O54" i="45"/>
  <c r="N54" i="45"/>
  <c r="E53" i="45"/>
  <c r="D53" i="45"/>
  <c r="D51" i="45" s="1"/>
  <c r="D56" i="45" s="1"/>
  <c r="C53" i="45"/>
  <c r="I53" i="45" s="1"/>
  <c r="B53" i="45"/>
  <c r="B66" i="45" s="1"/>
  <c r="B79" i="45" s="1"/>
  <c r="B91" i="45" s="1"/>
  <c r="W52" i="45"/>
  <c r="T52" i="45"/>
  <c r="O52" i="45"/>
  <c r="F52" i="45"/>
  <c r="B52" i="45"/>
  <c r="B65" i="45" s="1"/>
  <c r="B78" i="45" s="1"/>
  <c r="B90" i="45" s="1"/>
  <c r="B51" i="45"/>
  <c r="B64" i="45" s="1"/>
  <c r="B77" i="45" s="1"/>
  <c r="B89" i="45" s="1"/>
  <c r="W50" i="45"/>
  <c r="T50" i="45"/>
  <c r="R50" i="45"/>
  <c r="O50" i="45"/>
  <c r="N50" i="45"/>
  <c r="F50" i="45"/>
  <c r="B50" i="45"/>
  <c r="B63" i="45" s="1"/>
  <c r="B76" i="45" s="1"/>
  <c r="B88" i="45" s="1"/>
  <c r="W49" i="45"/>
  <c r="Q49" i="45"/>
  <c r="R49" i="45" s="1"/>
  <c r="O49" i="45"/>
  <c r="M49" i="45"/>
  <c r="N49" i="45" s="1"/>
  <c r="I49" i="45"/>
  <c r="J49" i="45" s="1"/>
  <c r="T49" i="45" s="1"/>
  <c r="F49" i="45"/>
  <c r="B49" i="45"/>
  <c r="B62" i="45" s="1"/>
  <c r="B75" i="45" s="1"/>
  <c r="B87" i="45" s="1"/>
  <c r="C48" i="45"/>
  <c r="B48" i="45"/>
  <c r="B61" i="45" s="1"/>
  <c r="B74" i="45" s="1"/>
  <c r="B86" i="45" s="1"/>
  <c r="W47" i="45"/>
  <c r="Q47" i="45"/>
  <c r="O47" i="45"/>
  <c r="M47" i="45"/>
  <c r="N47" i="45" s="1"/>
  <c r="I47" i="45"/>
  <c r="J47" i="45" s="1"/>
  <c r="T47" i="45" s="1"/>
  <c r="F47" i="45"/>
  <c r="B47" i="45"/>
  <c r="B60" i="45" s="1"/>
  <c r="B73" i="45" s="1"/>
  <c r="B85" i="45" s="1"/>
  <c r="X46" i="45"/>
  <c r="X59" i="45" s="1"/>
  <c r="X72" i="45" s="1"/>
  <c r="X84" i="45" s="1"/>
  <c r="W46" i="45"/>
  <c r="W59" i="45" s="1"/>
  <c r="W72" i="45" s="1"/>
  <c r="W84" i="45" s="1"/>
  <c r="V46" i="45"/>
  <c r="V59" i="45" s="1"/>
  <c r="V72" i="45" s="1"/>
  <c r="V84" i="45" s="1"/>
  <c r="U46" i="45"/>
  <c r="U59" i="45" s="1"/>
  <c r="U72" i="45" s="1"/>
  <c r="U84" i="45" s="1"/>
  <c r="T46" i="45"/>
  <c r="T59" i="45" s="1"/>
  <c r="T72" i="45" s="1"/>
  <c r="T84" i="45" s="1"/>
  <c r="S46" i="45"/>
  <c r="S59" i="45" s="1"/>
  <c r="S72" i="45" s="1"/>
  <c r="S84" i="45" s="1"/>
  <c r="R46" i="45"/>
  <c r="R59" i="45" s="1"/>
  <c r="R72" i="45" s="1"/>
  <c r="R84" i="45" s="1"/>
  <c r="Q46" i="45"/>
  <c r="Q59" i="45" s="1"/>
  <c r="Q72" i="45" s="1"/>
  <c r="Q84" i="45" s="1"/>
  <c r="P46" i="45"/>
  <c r="P59" i="45" s="1"/>
  <c r="P72" i="45" s="1"/>
  <c r="P84" i="45" s="1"/>
  <c r="O46" i="45"/>
  <c r="O59" i="45" s="1"/>
  <c r="O72" i="45" s="1"/>
  <c r="O84" i="45" s="1"/>
  <c r="N46" i="45"/>
  <c r="N59" i="45" s="1"/>
  <c r="N72" i="45" s="1"/>
  <c r="N84" i="45" s="1"/>
  <c r="M46" i="45"/>
  <c r="M59" i="45" s="1"/>
  <c r="M72" i="45" s="1"/>
  <c r="M84" i="45" s="1"/>
  <c r="L46" i="45"/>
  <c r="L59" i="45" s="1"/>
  <c r="L72" i="45" s="1"/>
  <c r="L84" i="45" s="1"/>
  <c r="K46" i="45"/>
  <c r="K59" i="45" s="1"/>
  <c r="K72" i="45" s="1"/>
  <c r="K84" i="45" s="1"/>
  <c r="J46" i="45"/>
  <c r="J59" i="45" s="1"/>
  <c r="J72" i="45" s="1"/>
  <c r="J84" i="45" s="1"/>
  <c r="I46" i="45"/>
  <c r="I59" i="45" s="1"/>
  <c r="I72" i="45" s="1"/>
  <c r="I84" i="45" s="1"/>
  <c r="H46" i="45"/>
  <c r="H59" i="45" s="1"/>
  <c r="H72" i="45" s="1"/>
  <c r="H84" i="45" s="1"/>
  <c r="F46" i="45"/>
  <c r="F59" i="45" s="1"/>
  <c r="F72" i="45" s="1"/>
  <c r="F84" i="45" s="1"/>
  <c r="E46" i="45"/>
  <c r="E59" i="45" s="1"/>
  <c r="E72" i="45" s="1"/>
  <c r="E84" i="45" s="1"/>
  <c r="D46" i="45"/>
  <c r="D59" i="45" s="1"/>
  <c r="D72" i="45" s="1"/>
  <c r="D84" i="45" s="1"/>
  <c r="C46" i="45"/>
  <c r="C59" i="45" s="1"/>
  <c r="C72" i="45" s="1"/>
  <c r="C84" i="45" s="1"/>
  <c r="P44" i="45"/>
  <c r="E44" i="45"/>
  <c r="D44" i="45"/>
  <c r="C44" i="45"/>
  <c r="AP43" i="45"/>
  <c r="AQ43" i="45" s="1"/>
  <c r="L43" i="45"/>
  <c r="K43" i="45"/>
  <c r="J43" i="45"/>
  <c r="AP42" i="45"/>
  <c r="AQ42" i="45" s="1"/>
  <c r="C42" i="45"/>
  <c r="M42" i="45" s="1"/>
  <c r="W41" i="45"/>
  <c r="R41" i="45"/>
  <c r="O41" i="45"/>
  <c r="N41" i="45"/>
  <c r="J41" i="45"/>
  <c r="T41" i="45" s="1"/>
  <c r="AP40" i="45"/>
  <c r="AQ40" i="45" s="1"/>
  <c r="E40" i="45"/>
  <c r="E38" i="45" s="1"/>
  <c r="E43" i="45" s="1"/>
  <c r="D40" i="45"/>
  <c r="D38" i="45" s="1"/>
  <c r="C40" i="45"/>
  <c r="C38" i="45" s="1"/>
  <c r="AP39" i="45"/>
  <c r="AQ39" i="45" s="1"/>
  <c r="W39" i="45"/>
  <c r="T39" i="45"/>
  <c r="O39" i="45"/>
  <c r="F39" i="45"/>
  <c r="AP38" i="45"/>
  <c r="AQ38" i="45" s="1"/>
  <c r="AP37" i="45"/>
  <c r="AQ37" i="45" s="1"/>
  <c r="W37" i="45"/>
  <c r="T37" i="45"/>
  <c r="R37" i="45"/>
  <c r="O37" i="45"/>
  <c r="N37" i="45"/>
  <c r="F37" i="45"/>
  <c r="AP36" i="45"/>
  <c r="AQ36" i="45" s="1"/>
  <c r="E31" i="45" s="1"/>
  <c r="W36" i="45"/>
  <c r="Q36" i="45"/>
  <c r="R36" i="45" s="1"/>
  <c r="O36" i="45"/>
  <c r="M36" i="45"/>
  <c r="I36" i="45"/>
  <c r="J36" i="45" s="1"/>
  <c r="T36" i="45" s="1"/>
  <c r="F36" i="45"/>
  <c r="D35" i="45"/>
  <c r="D86" i="45" s="1"/>
  <c r="C35" i="45"/>
  <c r="W34" i="45"/>
  <c r="Q34" i="45"/>
  <c r="R34" i="45" s="1"/>
  <c r="O34" i="45"/>
  <c r="M34" i="45"/>
  <c r="I34" i="45"/>
  <c r="J34" i="45" s="1"/>
  <c r="T34" i="45" s="1"/>
  <c r="F34" i="45"/>
  <c r="H75" i="45" l="1"/>
  <c r="H73" i="45"/>
  <c r="R88" i="45"/>
  <c r="H81" i="45"/>
  <c r="X81" i="45" s="1"/>
  <c r="H78" i="45"/>
  <c r="V78" i="45" s="1"/>
  <c r="F61" i="45"/>
  <c r="U39" i="45"/>
  <c r="S50" i="45"/>
  <c r="R82" i="45"/>
  <c r="L76" i="45"/>
  <c r="S37" i="45"/>
  <c r="W87" i="45"/>
  <c r="I61" i="45"/>
  <c r="J61" i="45" s="1"/>
  <c r="T61" i="45" s="1"/>
  <c r="U61" i="45" s="1"/>
  <c r="M61" i="45"/>
  <c r="N61" i="45" s="1"/>
  <c r="O90" i="45"/>
  <c r="W85" i="45"/>
  <c r="U47" i="45"/>
  <c r="E91" i="45"/>
  <c r="X73" i="45"/>
  <c r="U66" i="45"/>
  <c r="P94" i="45"/>
  <c r="S62" i="45"/>
  <c r="N42" i="45"/>
  <c r="M93" i="45"/>
  <c r="T76" i="45"/>
  <c r="U76" i="45" s="1"/>
  <c r="Q61" i="45"/>
  <c r="W61" i="45"/>
  <c r="S81" i="45"/>
  <c r="C93" i="45"/>
  <c r="W93" i="45" s="1"/>
  <c r="O42" i="45"/>
  <c r="P42" i="45" s="1"/>
  <c r="P43" i="45" s="1"/>
  <c r="P45" i="45" s="1"/>
  <c r="O64" i="45"/>
  <c r="O69" i="45" s="1"/>
  <c r="Q42" i="45"/>
  <c r="R42" i="45" s="1"/>
  <c r="M87" i="45"/>
  <c r="N87" i="45" s="1"/>
  <c r="X78" i="45"/>
  <c r="U62" i="45"/>
  <c r="S60" i="45"/>
  <c r="S63" i="45"/>
  <c r="Q79" i="45"/>
  <c r="R79" i="45" s="1"/>
  <c r="F82" i="45"/>
  <c r="S80" i="45"/>
  <c r="O44" i="45"/>
  <c r="R77" i="45"/>
  <c r="F42" i="45"/>
  <c r="I42" i="45"/>
  <c r="J42" i="45" s="1"/>
  <c r="T42" i="45" s="1"/>
  <c r="I64" i="45"/>
  <c r="S74" i="45"/>
  <c r="M64" i="45"/>
  <c r="M78" i="45"/>
  <c r="N78" i="45" s="1"/>
  <c r="F93" i="45"/>
  <c r="G93" i="45" s="1"/>
  <c r="F87" i="45"/>
  <c r="G87" i="45" s="1"/>
  <c r="W42" i="45"/>
  <c r="V75" i="45"/>
  <c r="C95" i="45"/>
  <c r="S54" i="45"/>
  <c r="S55" i="45"/>
  <c r="F64" i="45"/>
  <c r="C86" i="45"/>
  <c r="W86" i="45" s="1"/>
  <c r="O70" i="45"/>
  <c r="Q64" i="45"/>
  <c r="R64" i="45" s="1"/>
  <c r="T64" i="45"/>
  <c r="U64" i="45" s="1"/>
  <c r="Q87" i="45"/>
  <c r="R87" i="45" s="1"/>
  <c r="O87" i="45"/>
  <c r="M79" i="45"/>
  <c r="N79" i="45" s="1"/>
  <c r="C69" i="45"/>
  <c r="H60" i="45" s="1"/>
  <c r="F85" i="45"/>
  <c r="G85" i="45" s="1"/>
  <c r="S92" i="45"/>
  <c r="S41" i="45"/>
  <c r="U49" i="45"/>
  <c r="U41" i="45"/>
  <c r="U78" i="45"/>
  <c r="U36" i="45"/>
  <c r="S68" i="45"/>
  <c r="S49" i="45"/>
  <c r="O38" i="45"/>
  <c r="M38" i="45"/>
  <c r="T38" i="45"/>
  <c r="J77" i="45"/>
  <c r="T77" i="45" s="1"/>
  <c r="I38" i="45"/>
  <c r="N36" i="45"/>
  <c r="S36" i="45" s="1"/>
  <c r="T73" i="45"/>
  <c r="W48" i="45"/>
  <c r="Q48" i="45"/>
  <c r="R48" i="45" s="1"/>
  <c r="O48" i="45"/>
  <c r="M48" i="45"/>
  <c r="N48" i="45" s="1"/>
  <c r="I48" i="45"/>
  <c r="J48" i="45" s="1"/>
  <c r="T48" i="45" s="1"/>
  <c r="F48" i="45"/>
  <c r="S75" i="45"/>
  <c r="E45" i="45"/>
  <c r="U68" i="45"/>
  <c r="F53" i="45"/>
  <c r="D95" i="45"/>
  <c r="V81" i="45"/>
  <c r="U81" i="45"/>
  <c r="P95" i="45"/>
  <c r="U60" i="45"/>
  <c r="U34" i="45"/>
  <c r="C91" i="45"/>
  <c r="T40" i="45"/>
  <c r="O40" i="45"/>
  <c r="W40" i="45"/>
  <c r="I40" i="45"/>
  <c r="I79" i="45"/>
  <c r="J79" i="45" s="1"/>
  <c r="T79" i="45" s="1"/>
  <c r="I90" i="45"/>
  <c r="J90" i="45" s="1"/>
  <c r="T90" i="45" s="1"/>
  <c r="W82" i="45"/>
  <c r="T53" i="45"/>
  <c r="O53" i="45"/>
  <c r="D89" i="45"/>
  <c r="D94" i="45" s="1"/>
  <c r="U50" i="45"/>
  <c r="W90" i="45"/>
  <c r="F90" i="45"/>
  <c r="G90" i="45" s="1"/>
  <c r="Q38" i="45"/>
  <c r="C51" i="45"/>
  <c r="E51" i="45"/>
  <c r="E89" i="45" s="1"/>
  <c r="C89" i="45"/>
  <c r="D91" i="45"/>
  <c r="U37" i="45"/>
  <c r="W35" i="45"/>
  <c r="C43" i="45"/>
  <c r="H35" i="45" s="1"/>
  <c r="Q35" i="45"/>
  <c r="O35" i="45"/>
  <c r="M35" i="45"/>
  <c r="I35" i="45"/>
  <c r="J35" i="45" s="1"/>
  <c r="T35" i="45" s="1"/>
  <c r="F35" i="45"/>
  <c r="U55" i="45"/>
  <c r="W53" i="45"/>
  <c r="U63" i="45"/>
  <c r="U52" i="45"/>
  <c r="U75" i="45"/>
  <c r="D43" i="45"/>
  <c r="D45" i="45" s="1"/>
  <c r="U65" i="45"/>
  <c r="F38" i="45"/>
  <c r="F40" i="45"/>
  <c r="W88" i="45"/>
  <c r="U92" i="45"/>
  <c r="D58" i="45"/>
  <c r="X77" i="45"/>
  <c r="F88" i="45"/>
  <c r="G88" i="45" s="1"/>
  <c r="E95" i="45"/>
  <c r="W38" i="45"/>
  <c r="O57" i="45"/>
  <c r="P58" i="45"/>
  <c r="H79" i="45"/>
  <c r="X79" i="45" s="1"/>
  <c r="H74" i="45"/>
  <c r="X74" i="45" s="1"/>
  <c r="H80" i="45"/>
  <c r="X80" i="45" s="1"/>
  <c r="H76" i="45"/>
  <c r="T88" i="45"/>
  <c r="U67" i="45"/>
  <c r="X75" i="45"/>
  <c r="U87" i="45"/>
  <c r="I85" i="45"/>
  <c r="E71" i="45"/>
  <c r="M85" i="45"/>
  <c r="N85" i="45" s="1"/>
  <c r="U54" i="45"/>
  <c r="S73" i="45"/>
  <c r="U80" i="45"/>
  <c r="O85" i="45"/>
  <c r="U74" i="45"/>
  <c r="P78" i="45"/>
  <c r="N68" i="45"/>
  <c r="Q85" i="45"/>
  <c r="N34" i="45"/>
  <c r="S34" i="45" s="1"/>
  <c r="R47" i="45"/>
  <c r="H66" i="45" l="1"/>
  <c r="X66" i="45" s="1"/>
  <c r="H62" i="45"/>
  <c r="V62" i="45" s="1"/>
  <c r="H61" i="45"/>
  <c r="X61" i="45" s="1"/>
  <c r="Q69" i="45"/>
  <c r="S78" i="45"/>
  <c r="M69" i="45"/>
  <c r="J82" i="45"/>
  <c r="T82" i="45" s="1"/>
  <c r="U82" i="45" s="1"/>
  <c r="I82" i="45"/>
  <c r="I43" i="45"/>
  <c r="W69" i="45"/>
  <c r="I69" i="45"/>
  <c r="M43" i="45"/>
  <c r="S79" i="45"/>
  <c r="H40" i="45"/>
  <c r="X40" i="45" s="1"/>
  <c r="Q82" i="45"/>
  <c r="F91" i="45"/>
  <c r="G91" i="45" s="1"/>
  <c r="F43" i="45"/>
  <c r="T43" i="45"/>
  <c r="U43" i="45" s="1"/>
  <c r="P96" i="45"/>
  <c r="P100" i="45" s="1"/>
  <c r="W43" i="45"/>
  <c r="C45" i="45"/>
  <c r="H38" i="45"/>
  <c r="V38" i="45" s="1"/>
  <c r="O71" i="45"/>
  <c r="N64" i="45"/>
  <c r="S64" i="45" s="1"/>
  <c r="V66" i="45"/>
  <c r="R61" i="45"/>
  <c r="S61" i="45" s="1"/>
  <c r="V76" i="45"/>
  <c r="O86" i="45"/>
  <c r="T69" i="45"/>
  <c r="U69" i="45" s="1"/>
  <c r="V60" i="45"/>
  <c r="X60" i="45"/>
  <c r="H65" i="45"/>
  <c r="O91" i="45"/>
  <c r="H82" i="45"/>
  <c r="C71" i="45"/>
  <c r="F69" i="45"/>
  <c r="M66" i="45"/>
  <c r="N66" i="45" s="1"/>
  <c r="Q86" i="45"/>
  <c r="R86" i="45" s="1"/>
  <c r="M65" i="45"/>
  <c r="N65" i="45" s="1"/>
  <c r="I86" i="45"/>
  <c r="J86" i="45" s="1"/>
  <c r="T86" i="45" s="1"/>
  <c r="U86" i="45" s="1"/>
  <c r="Q65" i="45"/>
  <c r="R65" i="45" s="1"/>
  <c r="S65" i="45" s="1"/>
  <c r="Q66" i="45"/>
  <c r="R66" i="45" s="1"/>
  <c r="T95" i="45"/>
  <c r="U95" i="45" s="1"/>
  <c r="S77" i="45"/>
  <c r="I93" i="45"/>
  <c r="J93" i="45" s="1"/>
  <c r="T93" i="45" s="1"/>
  <c r="U93" i="45" s="1"/>
  <c r="H64" i="45"/>
  <c r="X64" i="45" s="1"/>
  <c r="S87" i="45"/>
  <c r="Q93" i="45"/>
  <c r="R93" i="45" s="1"/>
  <c r="F86" i="45"/>
  <c r="G86" i="45" s="1"/>
  <c r="O93" i="45"/>
  <c r="H67" i="45"/>
  <c r="H63" i="45"/>
  <c r="H68" i="45"/>
  <c r="N93" i="45"/>
  <c r="Q89" i="45"/>
  <c r="I89" i="45"/>
  <c r="J89" i="45" s="1"/>
  <c r="T89" i="45" s="1"/>
  <c r="O82" i="45"/>
  <c r="P82" i="45"/>
  <c r="S47" i="45"/>
  <c r="F51" i="45"/>
  <c r="E56" i="45"/>
  <c r="W51" i="45"/>
  <c r="R85" i="45"/>
  <c r="Q39" i="45"/>
  <c r="R39" i="45" s="1"/>
  <c r="Q40" i="45"/>
  <c r="R40" i="45" s="1"/>
  <c r="R38" i="45"/>
  <c r="U53" i="45"/>
  <c r="V80" i="45"/>
  <c r="M39" i="45"/>
  <c r="M40" i="45"/>
  <c r="N38" i="45"/>
  <c r="X76" i="45"/>
  <c r="V73" i="45"/>
  <c r="U73" i="45"/>
  <c r="U88" i="45"/>
  <c r="X82" i="45"/>
  <c r="R35" i="45"/>
  <c r="R43" i="45" s="1"/>
  <c r="Q43" i="45"/>
  <c r="U90" i="45"/>
  <c r="S48" i="45"/>
  <c r="W89" i="45"/>
  <c r="F89" i="45"/>
  <c r="G89" i="45" s="1"/>
  <c r="E94" i="45"/>
  <c r="E96" i="45" s="1"/>
  <c r="V77" i="45"/>
  <c r="U77" i="45"/>
  <c r="Q51" i="45"/>
  <c r="Q56" i="45" s="1"/>
  <c r="O51" i="45"/>
  <c r="O56" i="45" s="1"/>
  <c r="O58" i="45" s="1"/>
  <c r="M51" i="45"/>
  <c r="M89" i="45" s="1"/>
  <c r="I51" i="45"/>
  <c r="O89" i="45"/>
  <c r="O43" i="45"/>
  <c r="O45" i="45" s="1"/>
  <c r="H36" i="45"/>
  <c r="H37" i="45"/>
  <c r="H42" i="45"/>
  <c r="V42" i="45" s="1"/>
  <c r="H41" i="45"/>
  <c r="H39" i="45"/>
  <c r="H34" i="45"/>
  <c r="V61" i="45"/>
  <c r="V79" i="45"/>
  <c r="U79" i="45"/>
  <c r="W91" i="45"/>
  <c r="U42" i="45"/>
  <c r="N82" i="45"/>
  <c r="M82" i="45"/>
  <c r="M88" i="45"/>
  <c r="N88" i="45" s="1"/>
  <c r="U35" i="45"/>
  <c r="V35" i="45"/>
  <c r="M86" i="45"/>
  <c r="N86" i="45" s="1"/>
  <c r="N35" i="45"/>
  <c r="J85" i="45"/>
  <c r="T85" i="45" s="1"/>
  <c r="O88" i="45"/>
  <c r="X35" i="45"/>
  <c r="S42" i="45"/>
  <c r="U48" i="45"/>
  <c r="V40" i="45"/>
  <c r="U40" i="45"/>
  <c r="I91" i="45"/>
  <c r="J91" i="45" s="1"/>
  <c r="T91" i="45" s="1"/>
  <c r="U38" i="45"/>
  <c r="D96" i="45"/>
  <c r="D98" i="45" s="1"/>
  <c r="V74" i="45"/>
  <c r="C56" i="45"/>
  <c r="C94" i="45"/>
  <c r="X62" i="45" l="1"/>
  <c r="X38" i="45"/>
  <c r="S69" i="45"/>
  <c r="N69" i="45"/>
  <c r="R69" i="45"/>
  <c r="Q94" i="45"/>
  <c r="H69" i="45"/>
  <c r="S38" i="45"/>
  <c r="S86" i="45"/>
  <c r="V82" i="45"/>
  <c r="S66" i="45"/>
  <c r="N43" i="45"/>
  <c r="X68" i="45"/>
  <c r="V68" i="45"/>
  <c r="X67" i="45"/>
  <c r="V67" i="45"/>
  <c r="V64" i="45"/>
  <c r="O94" i="45"/>
  <c r="V65" i="45"/>
  <c r="X65" i="45"/>
  <c r="V63" i="45"/>
  <c r="X63" i="45"/>
  <c r="S93" i="45"/>
  <c r="I94" i="45"/>
  <c r="N89" i="45"/>
  <c r="M94" i="45"/>
  <c r="N94" i="45"/>
  <c r="H54" i="45"/>
  <c r="H50" i="45"/>
  <c r="H49" i="45"/>
  <c r="H52" i="45"/>
  <c r="H55" i="45"/>
  <c r="H47" i="45"/>
  <c r="H53" i="45"/>
  <c r="T56" i="45"/>
  <c r="U56" i="45" s="1"/>
  <c r="C58" i="45"/>
  <c r="H48" i="45"/>
  <c r="S88" i="45"/>
  <c r="H51" i="45"/>
  <c r="X51" i="45" s="1"/>
  <c r="J51" i="45"/>
  <c r="T51" i="45" s="1"/>
  <c r="I56" i="45"/>
  <c r="S76" i="45"/>
  <c r="S82" i="45" s="1"/>
  <c r="H92" i="45"/>
  <c r="T94" i="45"/>
  <c r="U94" i="45" s="1"/>
  <c r="H93" i="45"/>
  <c r="H88" i="45"/>
  <c r="H86" i="45"/>
  <c r="C96" i="45"/>
  <c r="H85" i="45"/>
  <c r="X85" i="45" s="1"/>
  <c r="H90" i="45"/>
  <c r="H87" i="45"/>
  <c r="S85" i="45"/>
  <c r="F56" i="45"/>
  <c r="W56" i="45"/>
  <c r="E58" i="45"/>
  <c r="X34" i="45"/>
  <c r="V34" i="45"/>
  <c r="N39" i="45"/>
  <c r="S35" i="45"/>
  <c r="S43" i="45" s="1"/>
  <c r="S39" i="45"/>
  <c r="U85" i="45"/>
  <c r="V39" i="45"/>
  <c r="X39" i="45"/>
  <c r="H91" i="45"/>
  <c r="X91" i="45" s="1"/>
  <c r="X42" i="45"/>
  <c r="H43" i="45"/>
  <c r="H89" i="45"/>
  <c r="X89" i="45" s="1"/>
  <c r="M52" i="45"/>
  <c r="N52" i="45" s="1"/>
  <c r="M53" i="45"/>
  <c r="N53" i="45" s="1"/>
  <c r="N51" i="45"/>
  <c r="N56" i="45" s="1"/>
  <c r="M56" i="45"/>
  <c r="Q52" i="45"/>
  <c r="R52" i="45" s="1"/>
  <c r="Q53" i="45"/>
  <c r="R53" i="45" s="1"/>
  <c r="R51" i="45"/>
  <c r="R56" i="45" s="1"/>
  <c r="F94" i="45"/>
  <c r="G94" i="45" s="1"/>
  <c r="W94" i="45"/>
  <c r="N40" i="45"/>
  <c r="S40" i="45" s="1"/>
  <c r="U91" i="45"/>
  <c r="V41" i="45"/>
  <c r="X41" i="45"/>
  <c r="X37" i="45"/>
  <c r="V37" i="45"/>
  <c r="U89" i="45"/>
  <c r="X36" i="45"/>
  <c r="V36" i="45"/>
  <c r="R89" i="45"/>
  <c r="S89" i="45" s="1"/>
  <c r="Q90" i="45"/>
  <c r="R90" i="45" s="1"/>
  <c r="Q91" i="45"/>
  <c r="R91" i="45" s="1"/>
  <c r="X69" i="45" l="1"/>
  <c r="V89" i="45"/>
  <c r="V91" i="45"/>
  <c r="M90" i="45"/>
  <c r="N90" i="45" s="1"/>
  <c r="S90" i="45" s="1"/>
  <c r="V69" i="45"/>
  <c r="C98" i="45"/>
  <c r="V43" i="45"/>
  <c r="S53" i="45"/>
  <c r="X43" i="45"/>
  <c r="S52" i="45"/>
  <c r="S51" i="45"/>
  <c r="S56" i="45" s="1"/>
  <c r="V51" i="45"/>
  <c r="U51" i="45"/>
  <c r="S94" i="45"/>
  <c r="V53" i="45"/>
  <c r="X53" i="45"/>
  <c r="V87" i="45"/>
  <c r="X87" i="45"/>
  <c r="X47" i="45"/>
  <c r="V47" i="45"/>
  <c r="X90" i="45"/>
  <c r="V90" i="45"/>
  <c r="H56" i="45"/>
  <c r="V55" i="45"/>
  <c r="X55" i="45"/>
  <c r="V52" i="45"/>
  <c r="X52" i="45"/>
  <c r="H94" i="45"/>
  <c r="X94" i="45" s="1"/>
  <c r="X93" i="45"/>
  <c r="V93" i="45"/>
  <c r="X92" i="45"/>
  <c r="V92" i="45"/>
  <c r="X48" i="45"/>
  <c r="V48" i="45"/>
  <c r="R94" i="45"/>
  <c r="X49" i="45"/>
  <c r="V49" i="45"/>
  <c r="X86" i="45"/>
  <c r="V86" i="45"/>
  <c r="X50" i="45"/>
  <c r="V50" i="45"/>
  <c r="M91" i="45"/>
  <c r="N91" i="45" s="1"/>
  <c r="S91" i="45" s="1"/>
  <c r="V85" i="45"/>
  <c r="V88" i="45"/>
  <c r="X88" i="45"/>
  <c r="X54" i="45"/>
  <c r="V54" i="45"/>
  <c r="V56" i="45" l="1"/>
  <c r="V94" i="45"/>
  <c r="X56" i="45"/>
  <c r="G44" i="28" l="1"/>
  <c r="G43" i="28"/>
  <c r="G42" i="28"/>
  <c r="G41" i="28"/>
  <c r="G40" i="28"/>
  <c r="G39" i="28"/>
  <c r="G38" i="28"/>
  <c r="G37" i="28"/>
  <c r="G36" i="28"/>
  <c r="G35" i="28"/>
  <c r="G56" i="28"/>
  <c r="G55" i="28"/>
  <c r="G54" i="28"/>
  <c r="G53" i="28"/>
  <c r="G52" i="28"/>
  <c r="G51" i="28"/>
  <c r="G50" i="28"/>
  <c r="G49" i="28"/>
  <c r="G48" i="28"/>
  <c r="G47" i="28"/>
  <c r="G69" i="28"/>
  <c r="G68" i="28"/>
  <c r="G67" i="28"/>
  <c r="G66" i="28"/>
  <c r="G65" i="28"/>
  <c r="G64" i="28"/>
  <c r="G63" i="28"/>
  <c r="G62" i="28"/>
  <c r="G61" i="28"/>
  <c r="G60" i="28"/>
  <c r="G81" i="28"/>
  <c r="G80" i="28"/>
  <c r="G79" i="28"/>
  <c r="G78" i="28"/>
  <c r="G77" i="28"/>
  <c r="G76" i="28"/>
  <c r="G75" i="28"/>
  <c r="G74" i="28"/>
  <c r="G73" i="28"/>
  <c r="G72" i="28"/>
  <c r="G46" i="7"/>
  <c r="G45" i="7"/>
  <c r="G44" i="7"/>
  <c r="G43" i="7"/>
  <c r="G42" i="7"/>
  <c r="G41" i="7"/>
  <c r="G40" i="7"/>
  <c r="G39" i="7"/>
  <c r="G38" i="7"/>
  <c r="G37" i="7"/>
  <c r="G36" i="7"/>
  <c r="G35" i="7"/>
  <c r="G34" i="7"/>
  <c r="G61" i="7"/>
  <c r="G60" i="7"/>
  <c r="G59" i="7"/>
  <c r="G58" i="7"/>
  <c r="G57" i="7"/>
  <c r="G56" i="7"/>
  <c r="G55" i="7"/>
  <c r="G54" i="7"/>
  <c r="G53" i="7"/>
  <c r="G52" i="7"/>
  <c r="G51" i="7"/>
  <c r="G50" i="7"/>
  <c r="G49" i="7"/>
  <c r="G76" i="7"/>
  <c r="G75" i="7"/>
  <c r="G74" i="7"/>
  <c r="G73" i="7"/>
  <c r="G72" i="7"/>
  <c r="G71" i="7"/>
  <c r="G70" i="7"/>
  <c r="G69" i="7"/>
  <c r="G68" i="7"/>
  <c r="G67" i="7"/>
  <c r="G66" i="7"/>
  <c r="G65" i="7"/>
  <c r="G64" i="7"/>
  <c r="G91" i="7"/>
  <c r="G90" i="7"/>
  <c r="G89" i="7"/>
  <c r="G88" i="7"/>
  <c r="G87" i="7"/>
  <c r="G86" i="7"/>
  <c r="G85" i="7"/>
  <c r="G84" i="7"/>
  <c r="G83" i="7"/>
  <c r="G82" i="7"/>
  <c r="G81" i="7"/>
  <c r="G80" i="7"/>
  <c r="G79" i="7"/>
  <c r="G95" i="7"/>
  <c r="G96" i="7"/>
  <c r="G97" i="7"/>
  <c r="G98" i="7"/>
  <c r="G99" i="7"/>
  <c r="G100" i="7"/>
  <c r="G101" i="7"/>
  <c r="G102" i="7"/>
  <c r="G103" i="7"/>
  <c r="G104" i="7"/>
  <c r="G105" i="7"/>
  <c r="G106" i="7"/>
  <c r="G94" i="7"/>
  <c r="G44" i="9"/>
  <c r="G43" i="9"/>
  <c r="G42" i="9"/>
  <c r="G41" i="9"/>
  <c r="G40" i="9"/>
  <c r="G39" i="9"/>
  <c r="G38" i="9"/>
  <c r="G37" i="9"/>
  <c r="G36" i="9"/>
  <c r="G35" i="9"/>
  <c r="G56" i="9"/>
  <c r="G55" i="9"/>
  <c r="G54" i="9"/>
  <c r="G53" i="9"/>
  <c r="G52" i="9"/>
  <c r="G51" i="9"/>
  <c r="G50" i="9"/>
  <c r="G49" i="9"/>
  <c r="G48" i="9"/>
  <c r="G47" i="9"/>
  <c r="G69" i="9"/>
  <c r="G68" i="9"/>
  <c r="G67" i="9"/>
  <c r="G66" i="9"/>
  <c r="G65" i="9"/>
  <c r="G64" i="9"/>
  <c r="G63" i="9"/>
  <c r="G62" i="9"/>
  <c r="G61" i="9"/>
  <c r="G60" i="9"/>
  <c r="G81" i="9"/>
  <c r="G80" i="9"/>
  <c r="G79" i="9"/>
  <c r="G78" i="9"/>
  <c r="G77" i="9"/>
  <c r="G76" i="9"/>
  <c r="G75" i="9"/>
  <c r="G74" i="9"/>
  <c r="G73" i="9"/>
  <c r="G72" i="9"/>
  <c r="G85" i="9"/>
  <c r="G86" i="9"/>
  <c r="G87" i="9"/>
  <c r="G88" i="9"/>
  <c r="G89" i="9"/>
  <c r="G90" i="9"/>
  <c r="G91" i="9"/>
  <c r="G92" i="9"/>
  <c r="G93" i="9"/>
  <c r="G84" i="9"/>
  <c r="P109" i="24" l="1"/>
  <c r="N106" i="33" l="1"/>
  <c r="M107" i="33"/>
  <c r="K107" i="33"/>
  <c r="N107" i="33"/>
  <c r="M106" i="33"/>
  <c r="K106" i="33"/>
  <c r="N105" i="33"/>
  <c r="K105" i="33" l="1"/>
  <c r="M105" i="33"/>
  <c r="M108" i="33"/>
  <c r="N109" i="33"/>
  <c r="N108" i="33"/>
  <c r="K108" i="33"/>
  <c r="M109" i="33"/>
  <c r="K109" i="33"/>
  <c r="K110" i="33" l="1"/>
  <c r="M110" i="33" a="1"/>
  <c r="M110" i="33" s="1"/>
  <c r="N110" i="33" l="1"/>
  <c r="G85" i="28" l="1"/>
  <c r="G86" i="28"/>
  <c r="G87" i="28"/>
  <c r="G88" i="28"/>
  <c r="G89" i="28"/>
  <c r="G90" i="28"/>
  <c r="G91" i="28"/>
  <c r="G92" i="28"/>
  <c r="G93" i="28"/>
  <c r="G84" i="28"/>
  <c r="AP44" i="28"/>
  <c r="AQ44" i="28" s="1"/>
  <c r="AP43" i="28"/>
  <c r="AQ43" i="28" s="1"/>
  <c r="AP41" i="28"/>
  <c r="AQ41" i="28" s="1"/>
  <c r="AP40" i="28"/>
  <c r="AQ40" i="28" s="1"/>
  <c r="AP39" i="28"/>
  <c r="AQ39" i="28" s="1"/>
  <c r="AP38" i="28"/>
  <c r="AQ38" i="28" s="1"/>
  <c r="AP37" i="28"/>
  <c r="AQ37" i="28" s="1"/>
  <c r="E32" i="28" s="1"/>
  <c r="W94" i="26" l="1"/>
  <c r="L100" i="26" l="1"/>
  <c r="L99" i="26"/>
  <c r="L102" i="26" l="1"/>
  <c r="L98" i="26"/>
  <c r="L101" i="26"/>
  <c r="L103" i="26" l="1"/>
  <c r="G97" i="24" l="1"/>
  <c r="G98" i="24"/>
  <c r="G99" i="24"/>
  <c r="G100" i="24"/>
  <c r="G101" i="24"/>
  <c r="G102" i="24"/>
  <c r="G103" i="24"/>
  <c r="G104" i="24"/>
  <c r="G105" i="24"/>
  <c r="G106" i="24"/>
  <c r="G107" i="24"/>
  <c r="G108" i="24"/>
  <c r="G96" i="24"/>
  <c r="F119" i="24"/>
  <c r="T35" i="5"/>
  <c r="W35" i="5"/>
  <c r="T36" i="5"/>
  <c r="W37" i="5"/>
  <c r="T37" i="5"/>
  <c r="T39" i="5"/>
  <c r="T40" i="5"/>
  <c r="W40" i="5"/>
  <c r="T41" i="5"/>
  <c r="T42" i="5"/>
  <c r="W42" i="5"/>
  <c r="T43" i="5"/>
  <c r="W43" i="5"/>
  <c r="T46" i="5"/>
  <c r="T59" i="5" s="1"/>
  <c r="T71" i="5" s="1"/>
  <c r="T83" i="5" s="1"/>
  <c r="U46" i="5"/>
  <c r="U59" i="5" s="1"/>
  <c r="U71" i="5" s="1"/>
  <c r="U83" i="5" s="1"/>
  <c r="V46" i="5"/>
  <c r="V59" i="5" s="1"/>
  <c r="V71" i="5" s="1"/>
  <c r="V83" i="5" s="1"/>
  <c r="W46" i="5"/>
  <c r="W59" i="5" s="1"/>
  <c r="W71" i="5" s="1"/>
  <c r="W83" i="5" s="1"/>
  <c r="X46" i="5"/>
  <c r="X59" i="5" s="1"/>
  <c r="X71" i="5" s="1"/>
  <c r="X83" i="5" s="1"/>
  <c r="T48" i="5"/>
  <c r="W49" i="5"/>
  <c r="T49" i="5"/>
  <c r="T51" i="5"/>
  <c r="T52" i="5"/>
  <c r="W52" i="5"/>
  <c r="T53" i="5"/>
  <c r="W54" i="5"/>
  <c r="T55" i="5"/>
  <c r="W55" i="5"/>
  <c r="T60" i="5"/>
  <c r="W60" i="5"/>
  <c r="T61" i="5"/>
  <c r="W61" i="5"/>
  <c r="T62" i="5"/>
  <c r="W62" i="5"/>
  <c r="T64" i="5"/>
  <c r="W65" i="5"/>
  <c r="T65" i="5"/>
  <c r="T66" i="5"/>
  <c r="W66" i="5"/>
  <c r="T67" i="5"/>
  <c r="W67" i="5"/>
  <c r="T68" i="5"/>
  <c r="W68" i="5"/>
  <c r="W72" i="5"/>
  <c r="W73" i="5"/>
  <c r="T73" i="5"/>
  <c r="T74" i="5"/>
  <c r="T76" i="5"/>
  <c r="T79" i="5"/>
  <c r="W79" i="5"/>
  <c r="T80" i="5"/>
  <c r="W80" i="5"/>
  <c r="T91" i="5"/>
  <c r="W91" i="5"/>
  <c r="W92" i="5"/>
  <c r="W78" i="5" l="1"/>
  <c r="W74" i="5"/>
  <c r="W86" i="5"/>
  <c r="W85" i="5"/>
  <c r="W39" i="5"/>
  <c r="T77" i="5"/>
  <c r="W41" i="5"/>
  <c r="V74" i="5"/>
  <c r="T38" i="5"/>
  <c r="W64" i="5"/>
  <c r="T54" i="5"/>
  <c r="X73" i="5"/>
  <c r="T75" i="5"/>
  <c r="W48" i="5"/>
  <c r="W38" i="5"/>
  <c r="T90" i="5"/>
  <c r="T86" i="5"/>
  <c r="T50" i="5"/>
  <c r="W50" i="5"/>
  <c r="W36" i="5"/>
  <c r="T72" i="5"/>
  <c r="T85" i="5"/>
  <c r="W53" i="5"/>
  <c r="T78" i="5"/>
  <c r="X72" i="5"/>
  <c r="X78" i="5"/>
  <c r="V76" i="5"/>
  <c r="T63" i="5"/>
  <c r="T89" i="5"/>
  <c r="V79" i="5"/>
  <c r="X67" i="5"/>
  <c r="X65" i="5"/>
  <c r="T47" i="5"/>
  <c r="T92" i="5"/>
  <c r="V77" i="5" l="1"/>
  <c r="X62" i="5"/>
  <c r="T44" i="5"/>
  <c r="V73" i="5"/>
  <c r="X66" i="5"/>
  <c r="X64" i="5"/>
  <c r="V63" i="5"/>
  <c r="W44" i="5"/>
  <c r="T87" i="5"/>
  <c r="V43" i="5"/>
  <c r="V41" i="5"/>
  <c r="V37" i="5"/>
  <c r="X74" i="5"/>
  <c r="W89" i="5"/>
  <c r="V49" i="5"/>
  <c r="V51" i="5"/>
  <c r="X48" i="5"/>
  <c r="V36" i="5"/>
  <c r="T88" i="5"/>
  <c r="X36" i="5"/>
  <c r="W77" i="5"/>
  <c r="X77" i="5" s="1"/>
  <c r="V64" i="5"/>
  <c r="T81" i="5"/>
  <c r="V75" i="5"/>
  <c r="X42" i="5"/>
  <c r="T56" i="5"/>
  <c r="W90" i="5"/>
  <c r="V53" i="5"/>
  <c r="V38" i="5"/>
  <c r="V50" i="5"/>
  <c r="V40" i="5"/>
  <c r="V65" i="5"/>
  <c r="T84" i="5"/>
  <c r="W63" i="5"/>
  <c r="X63" i="5" s="1"/>
  <c r="W51" i="5"/>
  <c r="V78" i="5"/>
  <c r="X79" i="5"/>
  <c r="V62" i="5"/>
  <c r="V60" i="5"/>
  <c r="X60" i="5"/>
  <c r="V80" i="5"/>
  <c r="X80" i="5"/>
  <c r="V47" i="5"/>
  <c r="W76" i="5"/>
  <c r="X76" i="5" s="1"/>
  <c r="V55" i="5"/>
  <c r="X55" i="5"/>
  <c r="V72" i="5"/>
  <c r="V67" i="5"/>
  <c r="V35" i="5"/>
  <c r="X35" i="5"/>
  <c r="V52" i="5"/>
  <c r="X52" i="5"/>
  <c r="X54" i="5"/>
  <c r="V54" i="5"/>
  <c r="T69" i="5"/>
  <c r="W47" i="5"/>
  <c r="X47" i="5" s="1"/>
  <c r="G94" i="4"/>
  <c r="G95" i="4"/>
  <c r="G96" i="4"/>
  <c r="G97" i="4"/>
  <c r="G98" i="4"/>
  <c r="G99" i="4"/>
  <c r="G100" i="4"/>
  <c r="G101" i="4"/>
  <c r="G102" i="4"/>
  <c r="G103" i="4"/>
  <c r="G104" i="4"/>
  <c r="G105" i="4"/>
  <c r="G106" i="4"/>
  <c r="X49" i="5" l="1"/>
  <c r="V66" i="5"/>
  <c r="X41" i="5"/>
  <c r="X51" i="5"/>
  <c r="V42" i="5"/>
  <c r="W75" i="5"/>
  <c r="X75" i="5" s="1"/>
  <c r="X81" i="5" s="1"/>
  <c r="V48" i="5"/>
  <c r="V56" i="5" s="1"/>
  <c r="X43" i="5"/>
  <c r="T93" i="5"/>
  <c r="V61" i="5"/>
  <c r="X61" i="5"/>
  <c r="V68" i="5"/>
  <c r="X68" i="5"/>
  <c r="X37" i="5"/>
  <c r="W87" i="5"/>
  <c r="X89" i="5"/>
  <c r="V88" i="5"/>
  <c r="V90" i="5"/>
  <c r="V87" i="5"/>
  <c r="V89" i="5"/>
  <c r="V84" i="5"/>
  <c r="V39" i="5"/>
  <c r="V44" i="5" s="1"/>
  <c r="X39" i="5"/>
  <c r="X38" i="5"/>
  <c r="X50" i="5"/>
  <c r="X40" i="5"/>
  <c r="X53" i="5"/>
  <c r="W69" i="5"/>
  <c r="W84" i="5"/>
  <c r="W88" i="5"/>
  <c r="W56" i="5"/>
  <c r="V81" i="5"/>
  <c r="V69" i="5" l="1"/>
  <c r="X56" i="5"/>
  <c r="X44" i="5"/>
  <c r="X69" i="5"/>
  <c r="W81" i="5"/>
  <c r="X84" i="5"/>
  <c r="X90" i="5"/>
  <c r="V91" i="5"/>
  <c r="X91" i="5"/>
  <c r="X92" i="5"/>
  <c r="V92" i="5"/>
  <c r="X85" i="5"/>
  <c r="V85" i="5"/>
  <c r="X88" i="5"/>
  <c r="X86" i="5"/>
  <c r="V86" i="5"/>
  <c r="X87" i="5"/>
  <c r="W93" i="5"/>
  <c r="V93" i="5" l="1"/>
  <c r="X93" i="5"/>
  <c r="AP44" i="14" l="1"/>
  <c r="AQ44" i="14" s="1"/>
  <c r="AP43" i="14"/>
  <c r="AQ43" i="14" s="1"/>
  <c r="AP41" i="14"/>
  <c r="AQ41" i="14" s="1"/>
  <c r="AP40" i="14"/>
  <c r="AQ40" i="14" s="1"/>
  <c r="AP39" i="14"/>
  <c r="AQ39" i="14" s="1"/>
  <c r="AP38" i="14"/>
  <c r="AQ38" i="14" s="1"/>
  <c r="AP37" i="14"/>
  <c r="AQ37" i="14" s="1"/>
  <c r="E32" i="14" s="1"/>
  <c r="I32" i="14"/>
  <c r="Q105" i="7" l="1"/>
  <c r="O105" i="7"/>
  <c r="M105" i="7"/>
  <c r="L105" i="7"/>
  <c r="K105" i="7"/>
  <c r="I105" i="7"/>
  <c r="E105" i="7"/>
  <c r="D105" i="7"/>
  <c r="C105" i="7"/>
  <c r="R105" i="7" s="1"/>
  <c r="W104" i="7"/>
  <c r="Q104" i="7"/>
  <c r="R104" i="7" s="1"/>
  <c r="O104" i="7"/>
  <c r="P104" i="7" s="1"/>
  <c r="M104" i="7"/>
  <c r="N104" i="7" s="1"/>
  <c r="L104" i="7"/>
  <c r="K104" i="7"/>
  <c r="I104" i="7"/>
  <c r="J104" i="7" s="1"/>
  <c r="T104" i="7" s="1"/>
  <c r="E104" i="7"/>
  <c r="D104" i="7"/>
  <c r="C104" i="7"/>
  <c r="F104" i="7" s="1"/>
  <c r="Q103" i="7"/>
  <c r="O103" i="7"/>
  <c r="M103" i="7"/>
  <c r="L103" i="7"/>
  <c r="K103" i="7"/>
  <c r="I103" i="7"/>
  <c r="E103" i="7"/>
  <c r="D103" i="7"/>
  <c r="C103" i="7"/>
  <c r="J103" i="7" s="1"/>
  <c r="T103" i="7" s="1"/>
  <c r="Q102" i="7"/>
  <c r="R102" i="7" s="1"/>
  <c r="O102" i="7"/>
  <c r="P102" i="7" s="1"/>
  <c r="M102" i="7"/>
  <c r="N102" i="7" s="1"/>
  <c r="L102" i="7"/>
  <c r="K102" i="7"/>
  <c r="I102" i="7"/>
  <c r="J102" i="7" s="1"/>
  <c r="T102" i="7" s="1"/>
  <c r="E102" i="7"/>
  <c r="D102" i="7"/>
  <c r="C102" i="7"/>
  <c r="Q101" i="7"/>
  <c r="O101" i="7"/>
  <c r="M101" i="7"/>
  <c r="L101" i="7"/>
  <c r="K101" i="7"/>
  <c r="I101" i="7"/>
  <c r="E101" i="7"/>
  <c r="D101" i="7"/>
  <c r="C101" i="7"/>
  <c r="N101" i="7" s="1"/>
  <c r="W100" i="7"/>
  <c r="Q100" i="7"/>
  <c r="R100" i="7" s="1"/>
  <c r="O100" i="7"/>
  <c r="P100" i="7" s="1"/>
  <c r="M100" i="7"/>
  <c r="N100" i="7" s="1"/>
  <c r="L100" i="7"/>
  <c r="K100" i="7"/>
  <c r="I100" i="7"/>
  <c r="J100" i="7" s="1"/>
  <c r="T100" i="7" s="1"/>
  <c r="E100" i="7"/>
  <c r="D100" i="7"/>
  <c r="C100" i="7"/>
  <c r="Q99" i="7"/>
  <c r="O99" i="7"/>
  <c r="M99" i="7"/>
  <c r="L99" i="7"/>
  <c r="K99" i="7"/>
  <c r="I99" i="7"/>
  <c r="E99" i="7"/>
  <c r="D99" i="7"/>
  <c r="C99" i="7"/>
  <c r="W99" i="7" s="1"/>
  <c r="W97" i="7"/>
  <c r="Q97" i="7"/>
  <c r="R97" i="7" s="1"/>
  <c r="O97" i="7"/>
  <c r="P97" i="7" s="1"/>
  <c r="M97" i="7"/>
  <c r="L97" i="7"/>
  <c r="K97" i="7"/>
  <c r="I97" i="7"/>
  <c r="E97" i="7"/>
  <c r="D97" i="7"/>
  <c r="C97" i="7"/>
  <c r="Q96" i="7"/>
  <c r="O96" i="7"/>
  <c r="M96" i="7"/>
  <c r="L96" i="7"/>
  <c r="K96" i="7"/>
  <c r="I96" i="7"/>
  <c r="E96" i="7"/>
  <c r="D96" i="7"/>
  <c r="C96" i="7"/>
  <c r="P96" i="7" s="1"/>
  <c r="Q95" i="7"/>
  <c r="R95" i="7" s="1"/>
  <c r="O95" i="7"/>
  <c r="P95" i="7" s="1"/>
  <c r="M95" i="7"/>
  <c r="N95" i="7" s="1"/>
  <c r="L95" i="7"/>
  <c r="K95" i="7"/>
  <c r="I95" i="7"/>
  <c r="J95" i="7" s="1"/>
  <c r="T95" i="7" s="1"/>
  <c r="E95" i="7"/>
  <c r="W95" i="7" s="1"/>
  <c r="D95" i="7"/>
  <c r="C95" i="7"/>
  <c r="Q94" i="7"/>
  <c r="O94" i="7"/>
  <c r="M94" i="7"/>
  <c r="L94" i="7"/>
  <c r="K94" i="7"/>
  <c r="I94" i="7"/>
  <c r="E94" i="7"/>
  <c r="D94" i="7"/>
  <c r="C94" i="7"/>
  <c r="Q91" i="7"/>
  <c r="O91" i="7"/>
  <c r="L91" i="7"/>
  <c r="W90" i="7"/>
  <c r="R90" i="7"/>
  <c r="P90" i="7"/>
  <c r="N90" i="7"/>
  <c r="J90" i="7"/>
  <c r="T90" i="7" s="1"/>
  <c r="F90" i="7"/>
  <c r="W89" i="7"/>
  <c r="R89" i="7"/>
  <c r="P89" i="7"/>
  <c r="N89" i="7"/>
  <c r="J89" i="7"/>
  <c r="T89" i="7" s="1"/>
  <c r="U89" i="7" s="1"/>
  <c r="F89" i="7"/>
  <c r="W88" i="7"/>
  <c r="T88" i="7"/>
  <c r="U88" i="7" s="1"/>
  <c r="R88" i="7"/>
  <c r="P88" i="7"/>
  <c r="N88" i="7"/>
  <c r="J88" i="7"/>
  <c r="F88" i="7"/>
  <c r="W87" i="7"/>
  <c r="R87" i="7"/>
  <c r="P87" i="7"/>
  <c r="N87" i="7"/>
  <c r="J87" i="7"/>
  <c r="T87" i="7" s="1"/>
  <c r="F87" i="7"/>
  <c r="W86" i="7"/>
  <c r="R86" i="7"/>
  <c r="P86" i="7"/>
  <c r="N86" i="7"/>
  <c r="J86" i="7"/>
  <c r="T86" i="7" s="1"/>
  <c r="W85" i="7"/>
  <c r="R85" i="7"/>
  <c r="P85" i="7"/>
  <c r="N85" i="7"/>
  <c r="J85" i="7"/>
  <c r="T85" i="7" s="1"/>
  <c r="W84" i="7"/>
  <c r="R84" i="7"/>
  <c r="P84" i="7"/>
  <c r="N84" i="7"/>
  <c r="J84" i="7"/>
  <c r="Q83" i="7"/>
  <c r="O83" i="7"/>
  <c r="M83" i="7"/>
  <c r="M91" i="7" s="1"/>
  <c r="L83" i="7"/>
  <c r="K83" i="7"/>
  <c r="K91" i="7" s="1"/>
  <c r="I83" i="7"/>
  <c r="I91" i="7" s="1"/>
  <c r="F83" i="7"/>
  <c r="E83" i="7"/>
  <c r="E91" i="7" s="1"/>
  <c r="D83" i="7"/>
  <c r="D91" i="7" s="1"/>
  <c r="C83" i="7"/>
  <c r="C91" i="7" s="1"/>
  <c r="W82" i="7"/>
  <c r="R82" i="7"/>
  <c r="P82" i="7"/>
  <c r="N82" i="7"/>
  <c r="J82" i="7"/>
  <c r="T82" i="7" s="1"/>
  <c r="U82" i="7" s="1"/>
  <c r="F82" i="7"/>
  <c r="W81" i="7"/>
  <c r="R81" i="7"/>
  <c r="P81" i="7"/>
  <c r="N81" i="7"/>
  <c r="J81" i="7"/>
  <c r="T81" i="7" s="1"/>
  <c r="F81" i="7"/>
  <c r="W80" i="7"/>
  <c r="R80" i="7"/>
  <c r="P80" i="7"/>
  <c r="N80" i="7"/>
  <c r="J80" i="7"/>
  <c r="T80" i="7" s="1"/>
  <c r="U80" i="7" s="1"/>
  <c r="F80" i="7"/>
  <c r="W79" i="7"/>
  <c r="R79" i="7"/>
  <c r="P79" i="7"/>
  <c r="N79" i="7"/>
  <c r="J79" i="7"/>
  <c r="F79" i="7"/>
  <c r="F78" i="7"/>
  <c r="F93" i="7" s="1"/>
  <c r="Q76" i="7"/>
  <c r="O76" i="7"/>
  <c r="I76" i="7"/>
  <c r="W75" i="7"/>
  <c r="R75" i="7"/>
  <c r="P75" i="7"/>
  <c r="N75" i="7"/>
  <c r="J75" i="7"/>
  <c r="T75" i="7" s="1"/>
  <c r="F75" i="7"/>
  <c r="W74" i="7"/>
  <c r="R74" i="7"/>
  <c r="P74" i="7"/>
  <c r="N74" i="7"/>
  <c r="J74" i="7"/>
  <c r="T74" i="7" s="1"/>
  <c r="U74" i="7" s="1"/>
  <c r="F74" i="7"/>
  <c r="S74" i="7" s="1"/>
  <c r="B74" i="7"/>
  <c r="B89" i="7" s="1"/>
  <c r="B104" i="7" s="1"/>
  <c r="W73" i="7"/>
  <c r="R73" i="7"/>
  <c r="P73" i="7"/>
  <c r="N73" i="7"/>
  <c r="J73" i="7"/>
  <c r="T73" i="7" s="1"/>
  <c r="U73" i="7" s="1"/>
  <c r="F73" i="7"/>
  <c r="W72" i="7"/>
  <c r="R72" i="7"/>
  <c r="P72" i="7"/>
  <c r="N72" i="7"/>
  <c r="J72" i="7"/>
  <c r="T72" i="7" s="1"/>
  <c r="F72" i="7"/>
  <c r="W71" i="7"/>
  <c r="R71" i="7"/>
  <c r="P71" i="7"/>
  <c r="N71" i="7"/>
  <c r="J71" i="7"/>
  <c r="T71" i="7" s="1"/>
  <c r="W70" i="7"/>
  <c r="R70" i="7"/>
  <c r="P70" i="7"/>
  <c r="N70" i="7"/>
  <c r="J70" i="7"/>
  <c r="J68" i="7" s="1"/>
  <c r="W69" i="7"/>
  <c r="T69" i="7"/>
  <c r="R69" i="7"/>
  <c r="R68" i="7" s="1"/>
  <c r="P69" i="7"/>
  <c r="P68" i="7" s="1"/>
  <c r="N69" i="7"/>
  <c r="J69" i="7"/>
  <c r="Q68" i="7"/>
  <c r="O68" i="7"/>
  <c r="M68" i="7"/>
  <c r="M76" i="7" s="1"/>
  <c r="L68" i="7"/>
  <c r="L76" i="7" s="1"/>
  <c r="K68" i="7"/>
  <c r="K76" i="7" s="1"/>
  <c r="I68" i="7"/>
  <c r="F68" i="7"/>
  <c r="E68" i="7"/>
  <c r="D68" i="7"/>
  <c r="D76" i="7" s="1"/>
  <c r="C68" i="7"/>
  <c r="C76" i="7" s="1"/>
  <c r="H65" i="7" s="1"/>
  <c r="X65" i="7" s="1"/>
  <c r="W67" i="7"/>
  <c r="T67" i="7"/>
  <c r="R67" i="7"/>
  <c r="S67" i="7" s="1"/>
  <c r="P67" i="7"/>
  <c r="N67" i="7"/>
  <c r="J67" i="7"/>
  <c r="F67" i="7"/>
  <c r="W66" i="7"/>
  <c r="R66" i="7"/>
  <c r="P66" i="7"/>
  <c r="N66" i="7"/>
  <c r="J66" i="7"/>
  <c r="T66" i="7" s="1"/>
  <c r="U66" i="7" s="1"/>
  <c r="F66" i="7"/>
  <c r="S66" i="7" s="1"/>
  <c r="W65" i="7"/>
  <c r="T65" i="7"/>
  <c r="R65" i="7"/>
  <c r="P65" i="7"/>
  <c r="N65" i="7"/>
  <c r="J65" i="7"/>
  <c r="F65" i="7"/>
  <c r="W64" i="7"/>
  <c r="R64" i="7"/>
  <c r="P64" i="7"/>
  <c r="N64" i="7"/>
  <c r="J64" i="7"/>
  <c r="T64" i="7" s="1"/>
  <c r="F64" i="7"/>
  <c r="M63" i="7"/>
  <c r="M78" i="7" s="1"/>
  <c r="M93" i="7" s="1"/>
  <c r="L63" i="7"/>
  <c r="L78" i="7" s="1"/>
  <c r="L93" i="7" s="1"/>
  <c r="K63" i="7"/>
  <c r="K78" i="7" s="1"/>
  <c r="K93" i="7" s="1"/>
  <c r="E63" i="7"/>
  <c r="E78" i="7" s="1"/>
  <c r="E93" i="7" s="1"/>
  <c r="D63" i="7"/>
  <c r="D78" i="7" s="1"/>
  <c r="D93" i="7" s="1"/>
  <c r="W60" i="7"/>
  <c r="R60" i="7"/>
  <c r="P60" i="7"/>
  <c r="N60" i="7"/>
  <c r="J60" i="7"/>
  <c r="T60" i="7" s="1"/>
  <c r="F60" i="7"/>
  <c r="B60" i="7"/>
  <c r="B75" i="7" s="1"/>
  <c r="B90" i="7" s="1"/>
  <c r="B105" i="7" s="1"/>
  <c r="W59" i="7"/>
  <c r="T59" i="7"/>
  <c r="U59" i="7" s="1"/>
  <c r="R59" i="7"/>
  <c r="S59" i="7" s="1"/>
  <c r="P59" i="7"/>
  <c r="N59" i="7"/>
  <c r="J59" i="7"/>
  <c r="F59" i="7"/>
  <c r="B59" i="7"/>
  <c r="W58" i="7"/>
  <c r="R58" i="7"/>
  <c r="P58" i="7"/>
  <c r="N58" i="7"/>
  <c r="J58" i="7"/>
  <c r="T58" i="7" s="1"/>
  <c r="F58" i="7"/>
  <c r="B58" i="7"/>
  <c r="B73" i="7" s="1"/>
  <c r="B88" i="7" s="1"/>
  <c r="B103" i="7" s="1"/>
  <c r="W57" i="7"/>
  <c r="R57" i="7"/>
  <c r="P57" i="7"/>
  <c r="N57" i="7"/>
  <c r="J57" i="7"/>
  <c r="T57" i="7" s="1"/>
  <c r="U57" i="7" s="1"/>
  <c r="F57" i="7"/>
  <c r="B57" i="7"/>
  <c r="B72" i="7" s="1"/>
  <c r="B87" i="7" s="1"/>
  <c r="B102" i="7" s="1"/>
  <c r="W56" i="7"/>
  <c r="R56" i="7"/>
  <c r="P56" i="7"/>
  <c r="N56" i="7"/>
  <c r="J56" i="7"/>
  <c r="T56" i="7" s="1"/>
  <c r="B56" i="7"/>
  <c r="B71" i="7" s="1"/>
  <c r="B86" i="7" s="1"/>
  <c r="B101" i="7" s="1"/>
  <c r="W55" i="7"/>
  <c r="R55" i="7"/>
  <c r="P55" i="7"/>
  <c r="P53" i="7" s="1"/>
  <c r="N55" i="7"/>
  <c r="N53" i="7" s="1"/>
  <c r="J55" i="7"/>
  <c r="T55" i="7" s="1"/>
  <c r="B55" i="7"/>
  <c r="B70" i="7" s="1"/>
  <c r="B85" i="7" s="1"/>
  <c r="B100" i="7" s="1"/>
  <c r="W54" i="7"/>
  <c r="T54" i="7"/>
  <c r="R54" i="7"/>
  <c r="P54" i="7"/>
  <c r="N54" i="7"/>
  <c r="J54" i="7"/>
  <c r="B54" i="7"/>
  <c r="B69" i="7" s="1"/>
  <c r="B84" i="7" s="1"/>
  <c r="B99" i="7" s="1"/>
  <c r="Q53" i="7"/>
  <c r="Q61" i="7" s="1"/>
  <c r="O53" i="7"/>
  <c r="O61" i="7" s="1"/>
  <c r="M53" i="7"/>
  <c r="M61" i="7" s="1"/>
  <c r="L53" i="7"/>
  <c r="K53" i="7"/>
  <c r="I53" i="7"/>
  <c r="I61" i="7" s="1"/>
  <c r="F53" i="7"/>
  <c r="E53" i="7"/>
  <c r="E61" i="7" s="1"/>
  <c r="D53" i="7"/>
  <c r="D61" i="7" s="1"/>
  <c r="C53" i="7"/>
  <c r="C61" i="7" s="1"/>
  <c r="B53" i="7"/>
  <c r="B68" i="7" s="1"/>
  <c r="B83" i="7" s="1"/>
  <c r="B98" i="7" s="1"/>
  <c r="W52" i="7"/>
  <c r="R52" i="7"/>
  <c r="P52" i="7"/>
  <c r="N52" i="7"/>
  <c r="J52" i="7"/>
  <c r="T52" i="7" s="1"/>
  <c r="U52" i="7" s="1"/>
  <c r="F52" i="7"/>
  <c r="S52" i="7" s="1"/>
  <c r="B52" i="7"/>
  <c r="B67" i="7" s="1"/>
  <c r="B82" i="7" s="1"/>
  <c r="B97" i="7" s="1"/>
  <c r="W51" i="7"/>
  <c r="R51" i="7"/>
  <c r="P51" i="7"/>
  <c r="N51" i="7"/>
  <c r="J51" i="7"/>
  <c r="T51" i="7" s="1"/>
  <c r="F51" i="7"/>
  <c r="B51" i="7"/>
  <c r="B66" i="7" s="1"/>
  <c r="B81" i="7" s="1"/>
  <c r="B96" i="7" s="1"/>
  <c r="W50" i="7"/>
  <c r="T50" i="7"/>
  <c r="U50" i="7" s="1"/>
  <c r="R50" i="7"/>
  <c r="S50" i="7" s="1"/>
  <c r="P50" i="7"/>
  <c r="N50" i="7"/>
  <c r="J50" i="7"/>
  <c r="F50" i="7"/>
  <c r="B50" i="7"/>
  <c r="B65" i="7" s="1"/>
  <c r="B80" i="7" s="1"/>
  <c r="B95" i="7" s="1"/>
  <c r="W49" i="7"/>
  <c r="R49" i="7"/>
  <c r="P49" i="7"/>
  <c r="N49" i="7"/>
  <c r="J49" i="7"/>
  <c r="F49" i="7"/>
  <c r="S49" i="7" s="1"/>
  <c r="B49" i="7"/>
  <c r="B64" i="7" s="1"/>
  <c r="B79" i="7" s="1"/>
  <c r="B94" i="7" s="1"/>
  <c r="X48" i="7"/>
  <c r="X63" i="7" s="1"/>
  <c r="X78" i="7" s="1"/>
  <c r="X93" i="7" s="1"/>
  <c r="W48" i="7"/>
  <c r="W63" i="7" s="1"/>
  <c r="W78" i="7" s="1"/>
  <c r="W93" i="7" s="1"/>
  <c r="V48" i="7"/>
  <c r="V63" i="7" s="1"/>
  <c r="V78" i="7" s="1"/>
  <c r="V93" i="7" s="1"/>
  <c r="U48" i="7"/>
  <c r="U63" i="7" s="1"/>
  <c r="U78" i="7" s="1"/>
  <c r="U93" i="7" s="1"/>
  <c r="T48" i="7"/>
  <c r="T63" i="7" s="1"/>
  <c r="T78" i="7" s="1"/>
  <c r="T93" i="7" s="1"/>
  <c r="S48" i="7"/>
  <c r="S63" i="7" s="1"/>
  <c r="S78" i="7" s="1"/>
  <c r="S93" i="7" s="1"/>
  <c r="R48" i="7"/>
  <c r="R63" i="7" s="1"/>
  <c r="R78" i="7" s="1"/>
  <c r="R93" i="7" s="1"/>
  <c r="Q48" i="7"/>
  <c r="Q63" i="7" s="1"/>
  <c r="Q78" i="7" s="1"/>
  <c r="Q93" i="7" s="1"/>
  <c r="P48" i="7"/>
  <c r="P63" i="7" s="1"/>
  <c r="P78" i="7" s="1"/>
  <c r="P93" i="7" s="1"/>
  <c r="O48" i="7"/>
  <c r="O63" i="7" s="1"/>
  <c r="O78" i="7" s="1"/>
  <c r="O93" i="7" s="1"/>
  <c r="N48" i="7"/>
  <c r="N63" i="7" s="1"/>
  <c r="N78" i="7" s="1"/>
  <c r="N93" i="7" s="1"/>
  <c r="M48" i="7"/>
  <c r="L48" i="7"/>
  <c r="K48" i="7"/>
  <c r="J48" i="7"/>
  <c r="J63" i="7" s="1"/>
  <c r="J78" i="7" s="1"/>
  <c r="J93" i="7" s="1"/>
  <c r="I48" i="7"/>
  <c r="I63" i="7" s="1"/>
  <c r="I78" i="7" s="1"/>
  <c r="I93" i="7" s="1"/>
  <c r="H48" i="7"/>
  <c r="H63" i="7" s="1"/>
  <c r="H78" i="7" s="1"/>
  <c r="H93" i="7" s="1"/>
  <c r="F48" i="7"/>
  <c r="F63" i="7" s="1"/>
  <c r="E48" i="7"/>
  <c r="D48" i="7"/>
  <c r="C48" i="7"/>
  <c r="C63" i="7" s="1"/>
  <c r="C78" i="7" s="1"/>
  <c r="C93" i="7" s="1"/>
  <c r="AP46" i="7"/>
  <c r="AQ46" i="7" s="1"/>
  <c r="Q46" i="7"/>
  <c r="M46" i="7"/>
  <c r="L46" i="7"/>
  <c r="K46" i="7"/>
  <c r="AP45" i="7"/>
  <c r="AQ45" i="7" s="1"/>
  <c r="W45" i="7"/>
  <c r="R45" i="7"/>
  <c r="P45" i="7"/>
  <c r="N45" i="7"/>
  <c r="J45" i="7"/>
  <c r="T45" i="7" s="1"/>
  <c r="F45" i="7"/>
  <c r="S45" i="7" s="1"/>
  <c r="W44" i="7"/>
  <c r="R44" i="7"/>
  <c r="P44" i="7"/>
  <c r="N44" i="7"/>
  <c r="J44" i="7"/>
  <c r="T44" i="7" s="1"/>
  <c r="F44" i="7"/>
  <c r="S44" i="7" s="1"/>
  <c r="W43" i="7"/>
  <c r="R43" i="7"/>
  <c r="P43" i="7"/>
  <c r="N43" i="7"/>
  <c r="J43" i="7"/>
  <c r="T43" i="7" s="1"/>
  <c r="F43" i="7"/>
  <c r="W42" i="7"/>
  <c r="R42" i="7"/>
  <c r="P42" i="7"/>
  <c r="N42" i="7"/>
  <c r="J42" i="7"/>
  <c r="T42" i="7" s="1"/>
  <c r="F42" i="7"/>
  <c r="W41" i="7"/>
  <c r="R41" i="7"/>
  <c r="P41" i="7"/>
  <c r="N41" i="7"/>
  <c r="J41" i="7"/>
  <c r="T41" i="7" s="1"/>
  <c r="U41" i="7" s="1"/>
  <c r="AP40" i="7"/>
  <c r="AQ40" i="7" s="1"/>
  <c r="W40" i="7"/>
  <c r="T40" i="7"/>
  <c r="R40" i="7"/>
  <c r="P40" i="7"/>
  <c r="N40" i="7"/>
  <c r="J40" i="7"/>
  <c r="AP39" i="7"/>
  <c r="AQ39" i="7" s="1"/>
  <c r="W39" i="7"/>
  <c r="R39" i="7"/>
  <c r="P39" i="7"/>
  <c r="N39" i="7"/>
  <c r="J39" i="7"/>
  <c r="T39" i="7" s="1"/>
  <c r="U39" i="7" s="1"/>
  <c r="AP38" i="7"/>
  <c r="AQ38" i="7" s="1"/>
  <c r="Q38" i="7"/>
  <c r="Q98" i="7" s="1"/>
  <c r="O38" i="7"/>
  <c r="M38" i="7"/>
  <c r="L38" i="7"/>
  <c r="K38" i="7"/>
  <c r="I38" i="7"/>
  <c r="I46" i="7" s="1"/>
  <c r="F38" i="7"/>
  <c r="E38" i="7"/>
  <c r="E46" i="7" s="1"/>
  <c r="W46" i="7" s="1"/>
  <c r="D38" i="7"/>
  <c r="D46" i="7" s="1"/>
  <c r="C38" i="7"/>
  <c r="C46" i="7" s="1"/>
  <c r="H38" i="7" s="1"/>
  <c r="AP37" i="7"/>
  <c r="AQ37" i="7" s="1"/>
  <c r="W37" i="7"/>
  <c r="R37" i="7"/>
  <c r="P37" i="7"/>
  <c r="N37" i="7"/>
  <c r="J37" i="7"/>
  <c r="T37" i="7" s="1"/>
  <c r="F37" i="7"/>
  <c r="S37" i="7" s="1"/>
  <c r="AP36" i="7"/>
  <c r="AQ36" i="7" s="1"/>
  <c r="W36" i="7"/>
  <c r="R36" i="7"/>
  <c r="P36" i="7"/>
  <c r="N36" i="7"/>
  <c r="J36" i="7"/>
  <c r="H36" i="7"/>
  <c r="F36" i="7"/>
  <c r="W35" i="7"/>
  <c r="R35" i="7"/>
  <c r="P35" i="7"/>
  <c r="N35" i="7"/>
  <c r="J35" i="7"/>
  <c r="T35" i="7" s="1"/>
  <c r="F35" i="7"/>
  <c r="W34" i="7"/>
  <c r="R34" i="7"/>
  <c r="P34" i="7"/>
  <c r="N34" i="7"/>
  <c r="J34" i="7"/>
  <c r="T34" i="7" s="1"/>
  <c r="F34" i="7"/>
  <c r="H57" i="7" l="1"/>
  <c r="V57" i="7" s="1"/>
  <c r="H59" i="7"/>
  <c r="X59" i="7" s="1"/>
  <c r="H56" i="7"/>
  <c r="H52" i="7"/>
  <c r="V52" i="7" s="1"/>
  <c r="H60" i="7"/>
  <c r="X60" i="7" s="1"/>
  <c r="H49" i="7"/>
  <c r="X49" i="7" s="1"/>
  <c r="X56" i="7"/>
  <c r="W61" i="7"/>
  <c r="X57" i="7"/>
  <c r="H68" i="7"/>
  <c r="I106" i="7"/>
  <c r="W105" i="7"/>
  <c r="X36" i="7"/>
  <c r="W38" i="7"/>
  <c r="X38" i="7" s="1"/>
  <c r="L98" i="7"/>
  <c r="L106" i="7" s="1"/>
  <c r="S89" i="7"/>
  <c r="J94" i="7"/>
  <c r="T94" i="7" s="1"/>
  <c r="U94" i="7" s="1"/>
  <c r="W96" i="7"/>
  <c r="W101" i="7"/>
  <c r="J105" i="7"/>
  <c r="T105" i="7" s="1"/>
  <c r="H53" i="7"/>
  <c r="H71" i="7"/>
  <c r="V71" i="7" s="1"/>
  <c r="N105" i="7"/>
  <c r="S69" i="7"/>
  <c r="H70" i="7"/>
  <c r="X70" i="7" s="1"/>
  <c r="H66" i="7"/>
  <c r="X66" i="7" s="1"/>
  <c r="S86" i="7"/>
  <c r="N46" i="7"/>
  <c r="S58" i="7"/>
  <c r="S64" i="7"/>
  <c r="N96" i="7"/>
  <c r="N103" i="7"/>
  <c r="P105" i="7"/>
  <c r="S88" i="7"/>
  <c r="F46" i="7"/>
  <c r="S34" i="7"/>
  <c r="P38" i="7"/>
  <c r="P46" i="7" s="1"/>
  <c r="S56" i="7"/>
  <c r="H74" i="7"/>
  <c r="W83" i="7"/>
  <c r="R94" i="7"/>
  <c r="P103" i="7"/>
  <c r="V67" i="7"/>
  <c r="P76" i="7"/>
  <c r="J53" i="7"/>
  <c r="T53" i="7" s="1"/>
  <c r="E106" i="7"/>
  <c r="R38" i="7"/>
  <c r="F101" i="7"/>
  <c r="S101" i="7" s="1"/>
  <c r="W53" i="7"/>
  <c r="X53" i="7" s="1"/>
  <c r="R96" i="7"/>
  <c r="S72" i="7"/>
  <c r="S36" i="7"/>
  <c r="J96" i="7"/>
  <c r="T96" i="7" s="1"/>
  <c r="U96" i="7" s="1"/>
  <c r="J101" i="7"/>
  <c r="T101" i="7" s="1"/>
  <c r="U101" i="7" s="1"/>
  <c r="S42" i="7"/>
  <c r="H67" i="7"/>
  <c r="W94" i="7"/>
  <c r="N97" i="7"/>
  <c r="P101" i="7"/>
  <c r="V59" i="7"/>
  <c r="S85" i="7"/>
  <c r="N38" i="7"/>
  <c r="S65" i="7"/>
  <c r="H69" i="7"/>
  <c r="X69" i="7" s="1"/>
  <c r="U71" i="7"/>
  <c r="S82" i="7"/>
  <c r="S90" i="7"/>
  <c r="R101" i="7"/>
  <c r="S55" i="7"/>
  <c r="S43" i="7"/>
  <c r="N61" i="7"/>
  <c r="S79" i="7"/>
  <c r="F97" i="7"/>
  <c r="S97" i="7" s="1"/>
  <c r="S35" i="7"/>
  <c r="S75" i="7"/>
  <c r="X52" i="7"/>
  <c r="S57" i="7"/>
  <c r="N68" i="7"/>
  <c r="X71" i="7"/>
  <c r="X74" i="7"/>
  <c r="U43" i="7"/>
  <c r="U104" i="7"/>
  <c r="U95" i="7"/>
  <c r="U72" i="7"/>
  <c r="X79" i="7"/>
  <c r="H81" i="7"/>
  <c r="X81" i="7" s="1"/>
  <c r="H85" i="7"/>
  <c r="V85" i="7" s="1"/>
  <c r="H88" i="7"/>
  <c r="X88" i="7" s="1"/>
  <c r="H82" i="7"/>
  <c r="V82" i="7" s="1"/>
  <c r="H86" i="7"/>
  <c r="X86" i="7" s="1"/>
  <c r="H89" i="7"/>
  <c r="X89" i="7" s="1"/>
  <c r="H90" i="7"/>
  <c r="X90" i="7" s="1"/>
  <c r="H84" i="7"/>
  <c r="X84" i="7" s="1"/>
  <c r="H80" i="7"/>
  <c r="V80" i="7" s="1"/>
  <c r="H87" i="7"/>
  <c r="X87" i="7" s="1"/>
  <c r="H79" i="7"/>
  <c r="V53" i="7"/>
  <c r="U53" i="7"/>
  <c r="T68" i="7"/>
  <c r="J76" i="7"/>
  <c r="T76" i="7" s="1"/>
  <c r="U76" i="7" s="1"/>
  <c r="U103" i="7"/>
  <c r="U100" i="7"/>
  <c r="U105" i="7"/>
  <c r="V60" i="7"/>
  <c r="U60" i="7"/>
  <c r="U45" i="7"/>
  <c r="U81" i="7"/>
  <c r="V34" i="7"/>
  <c r="R61" i="7"/>
  <c r="V56" i="7"/>
  <c r="U56" i="7"/>
  <c r="U44" i="7"/>
  <c r="U54" i="7"/>
  <c r="W68" i="7"/>
  <c r="X68" i="7" s="1"/>
  <c r="E76" i="7"/>
  <c r="W76" i="7" s="1"/>
  <c r="V69" i="7"/>
  <c r="U69" i="7"/>
  <c r="K61" i="7"/>
  <c r="K98" i="7"/>
  <c r="K106" i="7" s="1"/>
  <c r="H39" i="7"/>
  <c r="X39" i="7" s="1"/>
  <c r="V66" i="7"/>
  <c r="S84" i="7"/>
  <c r="U55" i="7"/>
  <c r="X58" i="7"/>
  <c r="U34" i="7"/>
  <c r="W91" i="7"/>
  <c r="R83" i="7"/>
  <c r="R91" i="7" s="1"/>
  <c r="N99" i="7"/>
  <c r="R46" i="7"/>
  <c r="V74" i="7"/>
  <c r="R76" i="7"/>
  <c r="J91" i="7"/>
  <c r="T91" i="7" s="1"/>
  <c r="U91" i="7" s="1"/>
  <c r="T79" i="7"/>
  <c r="S87" i="7"/>
  <c r="P99" i="7"/>
  <c r="F103" i="7"/>
  <c r="I98" i="7"/>
  <c r="S39" i="7"/>
  <c r="T70" i="7"/>
  <c r="H83" i="7"/>
  <c r="X83" i="7" s="1"/>
  <c r="C98" i="7"/>
  <c r="C106" i="7" s="1"/>
  <c r="J38" i="7"/>
  <c r="T38" i="7" s="1"/>
  <c r="V39" i="7"/>
  <c r="S41" i="7"/>
  <c r="H54" i="7"/>
  <c r="V54" i="7" s="1"/>
  <c r="H50" i="7"/>
  <c r="X50" i="7" s="1"/>
  <c r="H51" i="7"/>
  <c r="V51" i="7" s="1"/>
  <c r="H55" i="7"/>
  <c r="X55" i="7" s="1"/>
  <c r="V87" i="7"/>
  <c r="U87" i="7"/>
  <c r="D98" i="7"/>
  <c r="D106" i="7" s="1"/>
  <c r="R99" i="7"/>
  <c r="S81" i="7"/>
  <c r="E98" i="7"/>
  <c r="U35" i="7"/>
  <c r="F96" i="7"/>
  <c r="S51" i="7"/>
  <c r="T36" i="7"/>
  <c r="F61" i="7"/>
  <c r="V65" i="7"/>
  <c r="U65" i="7"/>
  <c r="S73" i="7"/>
  <c r="M98" i="7"/>
  <c r="M106" i="7" s="1"/>
  <c r="L61" i="7"/>
  <c r="N83" i="7"/>
  <c r="N91" i="7" s="1"/>
  <c r="Q106" i="7"/>
  <c r="F102" i="7"/>
  <c r="S102" i="7" s="1"/>
  <c r="W102" i="7"/>
  <c r="H41" i="7"/>
  <c r="V41" i="7" s="1"/>
  <c r="H34" i="7"/>
  <c r="H37" i="7"/>
  <c r="X37" i="7" s="1"/>
  <c r="H42" i="7"/>
  <c r="X42" i="7" s="1"/>
  <c r="H35" i="7"/>
  <c r="X35" i="7" s="1"/>
  <c r="H40" i="7"/>
  <c r="V40" i="7" s="1"/>
  <c r="H44" i="7"/>
  <c r="X44" i="7" s="1"/>
  <c r="U102" i="7"/>
  <c r="U40" i="7"/>
  <c r="J99" i="7"/>
  <c r="T99" i="7" s="1"/>
  <c r="F99" i="7"/>
  <c r="H43" i="7"/>
  <c r="X43" i="7" s="1"/>
  <c r="H45" i="7"/>
  <c r="X45" i="7" s="1"/>
  <c r="U67" i="7"/>
  <c r="R103" i="7"/>
  <c r="F95" i="7"/>
  <c r="S95" i="7" s="1"/>
  <c r="S71" i="7"/>
  <c r="U85" i="7"/>
  <c r="N94" i="7"/>
  <c r="U37" i="7"/>
  <c r="R53" i="7"/>
  <c r="H58" i="7"/>
  <c r="X67" i="7"/>
  <c r="U75" i="7"/>
  <c r="P94" i="7"/>
  <c r="J97" i="7"/>
  <c r="W103" i="7"/>
  <c r="F105" i="7"/>
  <c r="U86" i="7"/>
  <c r="V90" i="7"/>
  <c r="U90" i="7"/>
  <c r="S104" i="7"/>
  <c r="U64" i="7"/>
  <c r="T84" i="7"/>
  <c r="J83" i="7"/>
  <c r="T83" i="7" s="1"/>
  <c r="U58" i="7"/>
  <c r="S70" i="7"/>
  <c r="P83" i="7"/>
  <c r="P91" i="7" s="1"/>
  <c r="O98" i="7"/>
  <c r="O106" i="7" s="1"/>
  <c r="O46" i="7"/>
  <c r="U42" i="7"/>
  <c r="T49" i="7"/>
  <c r="F76" i="7"/>
  <c r="S80" i="7"/>
  <c r="S40" i="7"/>
  <c r="P61" i="7"/>
  <c r="U51" i="7"/>
  <c r="S54" i="7"/>
  <c r="S60" i="7"/>
  <c r="N76" i="7"/>
  <c r="H72" i="7"/>
  <c r="X72" i="7" s="1"/>
  <c r="H75" i="7"/>
  <c r="X75" i="7" s="1"/>
  <c r="H73" i="7"/>
  <c r="X73" i="7" s="1"/>
  <c r="H64" i="7"/>
  <c r="X85" i="7"/>
  <c r="F100" i="7"/>
  <c r="S100" i="7" s="1"/>
  <c r="F91" i="7"/>
  <c r="F94" i="7"/>
  <c r="X82" i="7" l="1"/>
  <c r="S68" i="7"/>
  <c r="S76" i="7" s="1"/>
  <c r="X61" i="7"/>
  <c r="W106" i="7"/>
  <c r="V55" i="7"/>
  <c r="T97" i="7"/>
  <c r="U97" i="7" s="1"/>
  <c r="V88" i="7"/>
  <c r="V81" i="7"/>
  <c r="V75" i="7"/>
  <c r="V86" i="7"/>
  <c r="V72" i="7"/>
  <c r="S105" i="7"/>
  <c r="S61" i="7"/>
  <c r="S83" i="7"/>
  <c r="S91" i="7" s="1"/>
  <c r="S96" i="7"/>
  <c r="X80" i="7"/>
  <c r="X91" i="7" s="1"/>
  <c r="J61" i="7"/>
  <c r="T61" i="7" s="1"/>
  <c r="U61" i="7" s="1"/>
  <c r="V73" i="7"/>
  <c r="X51" i="7"/>
  <c r="S53" i="7"/>
  <c r="H61" i="7"/>
  <c r="V58" i="7"/>
  <c r="S99" i="7"/>
  <c r="V50" i="7"/>
  <c r="V36" i="7"/>
  <c r="U36" i="7"/>
  <c r="X40" i="7"/>
  <c r="U38" i="7"/>
  <c r="V38" i="7"/>
  <c r="H98" i="7"/>
  <c r="X54" i="7"/>
  <c r="U49" i="7"/>
  <c r="V49" i="7"/>
  <c r="V61" i="7" s="1"/>
  <c r="H46" i="7"/>
  <c r="V70" i="7"/>
  <c r="U70" i="7"/>
  <c r="J46" i="7"/>
  <c r="T46" i="7" s="1"/>
  <c r="U46" i="7" s="1"/>
  <c r="S94" i="7"/>
  <c r="S106" i="7" s="1"/>
  <c r="V35" i="7"/>
  <c r="S38" i="7"/>
  <c r="S46" i="7" s="1"/>
  <c r="V44" i="7"/>
  <c r="V89" i="7"/>
  <c r="V42" i="7"/>
  <c r="P106" i="7"/>
  <c r="J98" i="7"/>
  <c r="T98" i="7" s="1"/>
  <c r="H91" i="7"/>
  <c r="R98" i="7"/>
  <c r="R106" i="7" s="1"/>
  <c r="W98" i="7"/>
  <c r="F98" i="7"/>
  <c r="S98" i="7" s="1"/>
  <c r="S103" i="7"/>
  <c r="X64" i="7"/>
  <c r="X76" i="7" s="1"/>
  <c r="H76" i="7"/>
  <c r="V64" i="7"/>
  <c r="X41" i="7"/>
  <c r="N106" i="7"/>
  <c r="V37" i="7"/>
  <c r="P98" i="7"/>
  <c r="U99" i="7"/>
  <c r="V79" i="7"/>
  <c r="U79" i="7"/>
  <c r="V45" i="7"/>
  <c r="V83" i="7"/>
  <c r="U83" i="7"/>
  <c r="J106" i="7"/>
  <c r="N98" i="7"/>
  <c r="V43" i="7"/>
  <c r="V84" i="7"/>
  <c r="U84" i="7"/>
  <c r="V68" i="7"/>
  <c r="U68" i="7"/>
  <c r="X34" i="7"/>
  <c r="X46" i="7" s="1"/>
  <c r="V76" i="7" l="1"/>
  <c r="T106" i="7"/>
  <c r="U106" i="7" s="1"/>
  <c r="V46" i="7"/>
  <c r="F106" i="7"/>
  <c r="X98" i="7"/>
  <c r="V98" i="7"/>
  <c r="U98" i="7"/>
  <c r="V91" i="7"/>
  <c r="H105" i="7"/>
  <c r="H101" i="7"/>
  <c r="H104" i="7"/>
  <c r="H96" i="7"/>
  <c r="H94" i="7"/>
  <c r="H95" i="7"/>
  <c r="H97" i="7"/>
  <c r="H102" i="7"/>
  <c r="H99" i="7"/>
  <c r="H103" i="7"/>
  <c r="H100" i="7"/>
  <c r="V103" i="7" l="1"/>
  <c r="X103" i="7"/>
  <c r="V102" i="7"/>
  <c r="X102" i="7"/>
  <c r="X97" i="7"/>
  <c r="V97" i="7"/>
  <c r="H106" i="7"/>
  <c r="V94" i="7"/>
  <c r="X94" i="7"/>
  <c r="V96" i="7"/>
  <c r="X96" i="7"/>
  <c r="V104" i="7"/>
  <c r="X104" i="7"/>
  <c r="V101" i="7"/>
  <c r="X101" i="7"/>
  <c r="X105" i="7"/>
  <c r="V105" i="7"/>
  <c r="X100" i="7"/>
  <c r="V100" i="7"/>
  <c r="X99" i="7"/>
  <c r="V99" i="7"/>
  <c r="V95" i="7"/>
  <c r="X95" i="7"/>
  <c r="X106" i="7" l="1"/>
  <c r="V106" i="7"/>
  <c r="AP44" i="5"/>
  <c r="AQ44" i="5" s="1"/>
  <c r="AP43" i="5"/>
  <c r="AQ43" i="5" s="1"/>
  <c r="AP41" i="5"/>
  <c r="AQ41" i="5" s="1"/>
  <c r="AP40" i="5"/>
  <c r="AQ40" i="5" s="1"/>
  <c r="AP39" i="5"/>
  <c r="AQ39" i="5" s="1"/>
  <c r="AP38" i="5"/>
  <c r="AQ38" i="5" s="1"/>
  <c r="AP37" i="5"/>
  <c r="AQ37" i="5" s="1"/>
  <c r="E32" i="5" s="1"/>
  <c r="W105" i="4"/>
  <c r="Q105" i="4"/>
  <c r="R105" i="4" s="1"/>
  <c r="O105" i="4"/>
  <c r="P105" i="4" s="1"/>
  <c r="M105" i="4"/>
  <c r="N105" i="4" s="1"/>
  <c r="L105" i="4"/>
  <c r="K105" i="4"/>
  <c r="J105" i="4"/>
  <c r="T105" i="4" s="1"/>
  <c r="I105" i="4"/>
  <c r="E105" i="4"/>
  <c r="F105" i="4" s="1"/>
  <c r="D105" i="4"/>
  <c r="C105" i="4"/>
  <c r="Q104" i="4"/>
  <c r="O104" i="4"/>
  <c r="M104" i="4"/>
  <c r="L104" i="4"/>
  <c r="K104" i="4"/>
  <c r="I104" i="4"/>
  <c r="J104" i="4" s="1"/>
  <c r="T104" i="4" s="1"/>
  <c r="E104" i="4"/>
  <c r="W104" i="4" s="1"/>
  <c r="D104" i="4"/>
  <c r="C104" i="4"/>
  <c r="W103" i="4"/>
  <c r="Q103" i="4"/>
  <c r="R103" i="4" s="1"/>
  <c r="O103" i="4"/>
  <c r="P103" i="4" s="1"/>
  <c r="M103" i="4"/>
  <c r="L103" i="4"/>
  <c r="K103" i="4"/>
  <c r="I103" i="4"/>
  <c r="J103" i="4" s="1"/>
  <c r="T103" i="4" s="1"/>
  <c r="U103" i="4" s="1"/>
  <c r="E103" i="4"/>
  <c r="F103" i="4" s="1"/>
  <c r="D103" i="4"/>
  <c r="C103" i="4"/>
  <c r="Q102" i="4"/>
  <c r="O102" i="4"/>
  <c r="M102" i="4"/>
  <c r="N102" i="4" s="1"/>
  <c r="L102" i="4"/>
  <c r="K102" i="4"/>
  <c r="I102" i="4"/>
  <c r="E102" i="4"/>
  <c r="D102" i="4"/>
  <c r="C102" i="4"/>
  <c r="Q101" i="4"/>
  <c r="R101" i="4" s="1"/>
  <c r="O101" i="4"/>
  <c r="M101" i="4"/>
  <c r="L101" i="4"/>
  <c r="K101" i="4"/>
  <c r="I101" i="4"/>
  <c r="E101" i="4"/>
  <c r="D101" i="4"/>
  <c r="C101" i="4"/>
  <c r="N101" i="4" s="1"/>
  <c r="Q100" i="4"/>
  <c r="R100" i="4" s="1"/>
  <c r="O100" i="4"/>
  <c r="P100" i="4" s="1"/>
  <c r="M100" i="4"/>
  <c r="N100" i="4" s="1"/>
  <c r="L100" i="4"/>
  <c r="K100" i="4"/>
  <c r="I100" i="4"/>
  <c r="J100" i="4" s="1"/>
  <c r="T100" i="4" s="1"/>
  <c r="E100" i="4"/>
  <c r="W100" i="4" s="1"/>
  <c r="D100" i="4"/>
  <c r="C100" i="4"/>
  <c r="Q99" i="4"/>
  <c r="R99" i="4" s="1"/>
  <c r="O99" i="4"/>
  <c r="M99" i="4"/>
  <c r="L99" i="4"/>
  <c r="K99" i="4"/>
  <c r="I99" i="4"/>
  <c r="E99" i="4"/>
  <c r="W99" i="4" s="1"/>
  <c r="D99" i="4"/>
  <c r="C99" i="4"/>
  <c r="Q97" i="4"/>
  <c r="R97" i="4" s="1"/>
  <c r="O97" i="4"/>
  <c r="P97" i="4" s="1"/>
  <c r="M97" i="4"/>
  <c r="N97" i="4" s="1"/>
  <c r="L97" i="4"/>
  <c r="K97" i="4"/>
  <c r="I97" i="4"/>
  <c r="J97" i="4" s="1"/>
  <c r="E97" i="4"/>
  <c r="W97" i="4" s="1"/>
  <c r="D97" i="4"/>
  <c r="C97" i="4"/>
  <c r="Q96" i="4"/>
  <c r="O96" i="4"/>
  <c r="M96" i="4"/>
  <c r="L96" i="4"/>
  <c r="K96" i="4"/>
  <c r="I96" i="4"/>
  <c r="E96" i="4"/>
  <c r="D96" i="4"/>
  <c r="C96" i="4"/>
  <c r="Q95" i="4"/>
  <c r="O95" i="4"/>
  <c r="P95" i="4" s="1"/>
  <c r="M95" i="4"/>
  <c r="N95" i="4" s="1"/>
  <c r="L95" i="4"/>
  <c r="K95" i="4"/>
  <c r="I95" i="4"/>
  <c r="J95" i="4" s="1"/>
  <c r="T95" i="4" s="1"/>
  <c r="E95" i="4"/>
  <c r="W95" i="4" s="1"/>
  <c r="D95" i="4"/>
  <c r="C95" i="4"/>
  <c r="Q94" i="4"/>
  <c r="O94" i="4"/>
  <c r="M94" i="4"/>
  <c r="L94" i="4"/>
  <c r="K94" i="4"/>
  <c r="I94" i="4"/>
  <c r="E94" i="4"/>
  <c r="D94" i="4"/>
  <c r="C94" i="4"/>
  <c r="Q91" i="4"/>
  <c r="W90" i="4"/>
  <c r="R90" i="4"/>
  <c r="P90" i="4"/>
  <c r="N90" i="4"/>
  <c r="J90" i="4"/>
  <c r="T90" i="4" s="1"/>
  <c r="F90" i="4"/>
  <c r="W89" i="4"/>
  <c r="R89" i="4"/>
  <c r="P89" i="4"/>
  <c r="N89" i="4"/>
  <c r="J89" i="4"/>
  <c r="T89" i="4" s="1"/>
  <c r="U89" i="4" s="1"/>
  <c r="F89" i="4"/>
  <c r="W88" i="4"/>
  <c r="R88" i="4"/>
  <c r="P88" i="4"/>
  <c r="N88" i="4"/>
  <c r="J88" i="4"/>
  <c r="T88" i="4" s="1"/>
  <c r="F88" i="4"/>
  <c r="W87" i="4"/>
  <c r="R87" i="4"/>
  <c r="P87" i="4"/>
  <c r="N87" i="4"/>
  <c r="J87" i="4"/>
  <c r="T87" i="4" s="1"/>
  <c r="U87" i="4" s="1"/>
  <c r="F87" i="4"/>
  <c r="W86" i="4"/>
  <c r="R86" i="4"/>
  <c r="S86" i="4" s="1"/>
  <c r="P86" i="4"/>
  <c r="N86" i="4"/>
  <c r="J86" i="4"/>
  <c r="T86" i="4" s="1"/>
  <c r="U86" i="4" s="1"/>
  <c r="W85" i="4"/>
  <c r="T85" i="4"/>
  <c r="U85" i="4" s="1"/>
  <c r="R85" i="4"/>
  <c r="R83" i="4" s="1"/>
  <c r="P85" i="4"/>
  <c r="P83" i="4" s="1"/>
  <c r="P91" i="4" s="1"/>
  <c r="N85" i="4"/>
  <c r="J85" i="4"/>
  <c r="W84" i="4"/>
  <c r="R84" i="4"/>
  <c r="S84" i="4" s="1"/>
  <c r="P84" i="4"/>
  <c r="N84" i="4"/>
  <c r="J84" i="4"/>
  <c r="T84" i="4" s="1"/>
  <c r="Q83" i="4"/>
  <c r="O83" i="4"/>
  <c r="O91" i="4" s="1"/>
  <c r="N83" i="4"/>
  <c r="M83" i="4"/>
  <c r="M91" i="4" s="1"/>
  <c r="L83" i="4"/>
  <c r="L91" i="4" s="1"/>
  <c r="K83" i="4"/>
  <c r="K91" i="4" s="1"/>
  <c r="I83" i="4"/>
  <c r="I91" i="4" s="1"/>
  <c r="F83" i="4"/>
  <c r="E83" i="4"/>
  <c r="E91" i="4" s="1"/>
  <c r="D83" i="4"/>
  <c r="D91" i="4" s="1"/>
  <c r="C83" i="4"/>
  <c r="W82" i="4"/>
  <c r="R82" i="4"/>
  <c r="P82" i="4"/>
  <c r="N82" i="4"/>
  <c r="J82" i="4"/>
  <c r="T82" i="4" s="1"/>
  <c r="U82" i="4" s="1"/>
  <c r="F82" i="4"/>
  <c r="W81" i="4"/>
  <c r="R81" i="4"/>
  <c r="P81" i="4"/>
  <c r="N81" i="4"/>
  <c r="J81" i="4"/>
  <c r="T81" i="4" s="1"/>
  <c r="U81" i="4" s="1"/>
  <c r="F81" i="4"/>
  <c r="S81" i="4" s="1"/>
  <c r="W80" i="4"/>
  <c r="R80" i="4"/>
  <c r="R91" i="4" s="1"/>
  <c r="P80" i="4"/>
  <c r="N80" i="4"/>
  <c r="J80" i="4"/>
  <c r="T80" i="4" s="1"/>
  <c r="F80" i="4"/>
  <c r="W79" i="4"/>
  <c r="R79" i="4"/>
  <c r="P79" i="4"/>
  <c r="N79" i="4"/>
  <c r="J79" i="4"/>
  <c r="F79" i="4"/>
  <c r="S79" i="4" s="1"/>
  <c r="O76" i="4"/>
  <c r="M76" i="4"/>
  <c r="L76" i="4"/>
  <c r="K76" i="4"/>
  <c r="I76" i="4"/>
  <c r="W75" i="4"/>
  <c r="T75" i="4"/>
  <c r="U75" i="4" s="1"/>
  <c r="S75" i="4"/>
  <c r="R75" i="4"/>
  <c r="P75" i="4"/>
  <c r="N75" i="4"/>
  <c r="J75" i="4"/>
  <c r="F75" i="4"/>
  <c r="W74" i="4"/>
  <c r="R74" i="4"/>
  <c r="P74" i="4"/>
  <c r="N74" i="4"/>
  <c r="J74" i="4"/>
  <c r="T74" i="4" s="1"/>
  <c r="F74" i="4"/>
  <c r="W73" i="4"/>
  <c r="R73" i="4"/>
  <c r="P73" i="4"/>
  <c r="N73" i="4"/>
  <c r="J73" i="4"/>
  <c r="T73" i="4" s="1"/>
  <c r="U73" i="4" s="1"/>
  <c r="F73" i="4"/>
  <c r="W72" i="4"/>
  <c r="R72" i="4"/>
  <c r="P72" i="4"/>
  <c r="N72" i="4"/>
  <c r="J72" i="4"/>
  <c r="T72" i="4" s="1"/>
  <c r="U72" i="4" s="1"/>
  <c r="F72" i="4"/>
  <c r="W71" i="4"/>
  <c r="R71" i="4"/>
  <c r="P71" i="4"/>
  <c r="N71" i="4"/>
  <c r="J71" i="4"/>
  <c r="T71" i="4" s="1"/>
  <c r="W70" i="4"/>
  <c r="R70" i="4"/>
  <c r="P70" i="4"/>
  <c r="N70" i="4"/>
  <c r="J70" i="4"/>
  <c r="T70" i="4" s="1"/>
  <c r="B70" i="4"/>
  <c r="B85" i="4" s="1"/>
  <c r="B100" i="4" s="1"/>
  <c r="W69" i="4"/>
  <c r="R69" i="4"/>
  <c r="P69" i="4"/>
  <c r="N69" i="4"/>
  <c r="J69" i="4"/>
  <c r="Q68" i="4"/>
  <c r="Q76" i="4" s="1"/>
  <c r="O68" i="4"/>
  <c r="M68" i="4"/>
  <c r="L68" i="4"/>
  <c r="K68" i="4"/>
  <c r="I68" i="4"/>
  <c r="F68" i="4"/>
  <c r="E68" i="4"/>
  <c r="D68" i="4"/>
  <c r="D76" i="4" s="1"/>
  <c r="C68" i="4"/>
  <c r="W67" i="4"/>
  <c r="T67" i="4"/>
  <c r="R67" i="4"/>
  <c r="P67" i="4"/>
  <c r="N67" i="4"/>
  <c r="J67" i="4"/>
  <c r="F67" i="4"/>
  <c r="W66" i="4"/>
  <c r="R66" i="4"/>
  <c r="P66" i="4"/>
  <c r="N66" i="4"/>
  <c r="J66" i="4"/>
  <c r="T66" i="4" s="1"/>
  <c r="F66" i="4"/>
  <c r="B66" i="4"/>
  <c r="B81" i="4" s="1"/>
  <c r="B96" i="4" s="1"/>
  <c r="W65" i="4"/>
  <c r="R65" i="4"/>
  <c r="P65" i="4"/>
  <c r="N65" i="4"/>
  <c r="J65" i="4"/>
  <c r="T65" i="4" s="1"/>
  <c r="F65" i="4"/>
  <c r="W64" i="4"/>
  <c r="T64" i="4"/>
  <c r="U64" i="4" s="1"/>
  <c r="S64" i="4"/>
  <c r="R64" i="4"/>
  <c r="P64" i="4"/>
  <c r="N64" i="4"/>
  <c r="J64" i="4"/>
  <c r="F64" i="4"/>
  <c r="F61" i="4"/>
  <c r="E61" i="4"/>
  <c r="D61" i="4"/>
  <c r="W60" i="4"/>
  <c r="R60" i="4"/>
  <c r="P60" i="4"/>
  <c r="N60" i="4"/>
  <c r="J60" i="4"/>
  <c r="T60" i="4" s="1"/>
  <c r="U60" i="4" s="1"/>
  <c r="F60" i="4"/>
  <c r="B60" i="4"/>
  <c r="B75" i="4" s="1"/>
  <c r="B90" i="4" s="1"/>
  <c r="B105" i="4" s="1"/>
  <c r="W59" i="4"/>
  <c r="R59" i="4"/>
  <c r="P59" i="4"/>
  <c r="N59" i="4"/>
  <c r="J59" i="4"/>
  <c r="T59" i="4" s="1"/>
  <c r="F59" i="4"/>
  <c r="B59" i="4"/>
  <c r="B74" i="4" s="1"/>
  <c r="B89" i="4" s="1"/>
  <c r="B104" i="4" s="1"/>
  <c r="W58" i="4"/>
  <c r="T58" i="4"/>
  <c r="R58" i="4"/>
  <c r="P58" i="4"/>
  <c r="N58" i="4"/>
  <c r="J58" i="4"/>
  <c r="F58" i="4"/>
  <c r="S58" i="4" s="1"/>
  <c r="B58" i="4"/>
  <c r="B73" i="4" s="1"/>
  <c r="B88" i="4" s="1"/>
  <c r="B103" i="4" s="1"/>
  <c r="W57" i="4"/>
  <c r="R57" i="4"/>
  <c r="P57" i="4"/>
  <c r="N57" i="4"/>
  <c r="J57" i="4"/>
  <c r="T57" i="4" s="1"/>
  <c r="U57" i="4" s="1"/>
  <c r="F57" i="4"/>
  <c r="S57" i="4" s="1"/>
  <c r="B57" i="4"/>
  <c r="B72" i="4" s="1"/>
  <c r="B87" i="4" s="1"/>
  <c r="B102" i="4" s="1"/>
  <c r="W56" i="4"/>
  <c r="R56" i="4"/>
  <c r="P56" i="4"/>
  <c r="N56" i="4"/>
  <c r="J56" i="4"/>
  <c r="H56" i="4"/>
  <c r="B56" i="4"/>
  <c r="B71" i="4" s="1"/>
  <c r="B86" i="4" s="1"/>
  <c r="B101" i="4" s="1"/>
  <c r="W55" i="4"/>
  <c r="R55" i="4"/>
  <c r="P55" i="4"/>
  <c r="N55" i="4"/>
  <c r="J55" i="4"/>
  <c r="T55" i="4" s="1"/>
  <c r="B55" i="4"/>
  <c r="W54" i="4"/>
  <c r="R54" i="4"/>
  <c r="P54" i="4"/>
  <c r="N54" i="4"/>
  <c r="J54" i="4"/>
  <c r="T54" i="4" s="1"/>
  <c r="B54" i="4"/>
  <c r="B69" i="4" s="1"/>
  <c r="B84" i="4" s="1"/>
  <c r="B99" i="4" s="1"/>
  <c r="W53" i="4"/>
  <c r="Q53" i="4"/>
  <c r="Q61" i="4" s="1"/>
  <c r="O53" i="4"/>
  <c r="O61" i="4" s="1"/>
  <c r="M53" i="4"/>
  <c r="M61" i="4" s="1"/>
  <c r="L53" i="4"/>
  <c r="L61" i="4" s="1"/>
  <c r="K53" i="4"/>
  <c r="K61" i="4" s="1"/>
  <c r="I53" i="4"/>
  <c r="I61" i="4" s="1"/>
  <c r="F53" i="4"/>
  <c r="E53" i="4"/>
  <c r="D53" i="4"/>
  <c r="C53" i="4"/>
  <c r="C61" i="4" s="1"/>
  <c r="B53" i="4"/>
  <c r="B68" i="4" s="1"/>
  <c r="B83" i="4" s="1"/>
  <c r="B98" i="4" s="1"/>
  <c r="W52" i="4"/>
  <c r="R52" i="4"/>
  <c r="P52" i="4"/>
  <c r="N52" i="4"/>
  <c r="J52" i="4"/>
  <c r="T52" i="4" s="1"/>
  <c r="U52" i="4" s="1"/>
  <c r="F52" i="4"/>
  <c r="B52" i="4"/>
  <c r="B67" i="4" s="1"/>
  <c r="B82" i="4" s="1"/>
  <c r="B97" i="4" s="1"/>
  <c r="W51" i="4"/>
  <c r="R51" i="4"/>
  <c r="P51" i="4"/>
  <c r="N51" i="4"/>
  <c r="J51" i="4"/>
  <c r="T51" i="4" s="1"/>
  <c r="F51" i="4"/>
  <c r="B51" i="4"/>
  <c r="W50" i="4"/>
  <c r="R50" i="4"/>
  <c r="P50" i="4"/>
  <c r="N50" i="4"/>
  <c r="J50" i="4"/>
  <c r="T50" i="4" s="1"/>
  <c r="F50" i="4"/>
  <c r="B50" i="4"/>
  <c r="B65" i="4" s="1"/>
  <c r="B80" i="4" s="1"/>
  <c r="B95" i="4" s="1"/>
  <c r="W49" i="4"/>
  <c r="R49" i="4"/>
  <c r="P49" i="4"/>
  <c r="N49" i="4"/>
  <c r="J49" i="4"/>
  <c r="T49" i="4" s="1"/>
  <c r="F49" i="4"/>
  <c r="S49" i="4" s="1"/>
  <c r="B49" i="4"/>
  <c r="B64" i="4" s="1"/>
  <c r="B79" i="4" s="1"/>
  <c r="B94" i="4" s="1"/>
  <c r="X48" i="4"/>
  <c r="X63" i="4" s="1"/>
  <c r="X78" i="4" s="1"/>
  <c r="X93" i="4" s="1"/>
  <c r="W48" i="4"/>
  <c r="W63" i="4" s="1"/>
  <c r="W78" i="4" s="1"/>
  <c r="W93" i="4" s="1"/>
  <c r="V48" i="4"/>
  <c r="V63" i="4" s="1"/>
  <c r="V78" i="4" s="1"/>
  <c r="V93" i="4" s="1"/>
  <c r="U48" i="4"/>
  <c r="U63" i="4" s="1"/>
  <c r="U78" i="4" s="1"/>
  <c r="U93" i="4" s="1"/>
  <c r="T48" i="4"/>
  <c r="T63" i="4" s="1"/>
  <c r="T78" i="4" s="1"/>
  <c r="T93" i="4" s="1"/>
  <c r="S48" i="4"/>
  <c r="S63" i="4" s="1"/>
  <c r="S78" i="4" s="1"/>
  <c r="S93" i="4" s="1"/>
  <c r="R48" i="4"/>
  <c r="R63" i="4" s="1"/>
  <c r="R78" i="4" s="1"/>
  <c r="R93" i="4" s="1"/>
  <c r="Q48" i="4"/>
  <c r="Q63" i="4" s="1"/>
  <c r="Q78" i="4" s="1"/>
  <c r="Q93" i="4" s="1"/>
  <c r="P48" i="4"/>
  <c r="P63" i="4" s="1"/>
  <c r="P78" i="4" s="1"/>
  <c r="P93" i="4" s="1"/>
  <c r="O48" i="4"/>
  <c r="O63" i="4" s="1"/>
  <c r="O78" i="4" s="1"/>
  <c r="O93" i="4" s="1"/>
  <c r="N48" i="4"/>
  <c r="N63" i="4" s="1"/>
  <c r="N78" i="4" s="1"/>
  <c r="N93" i="4" s="1"/>
  <c r="M48" i="4"/>
  <c r="M63" i="4" s="1"/>
  <c r="M78" i="4" s="1"/>
  <c r="M93" i="4" s="1"/>
  <c r="L48" i="4"/>
  <c r="L63" i="4" s="1"/>
  <c r="L78" i="4" s="1"/>
  <c r="L93" i="4" s="1"/>
  <c r="K48" i="4"/>
  <c r="K63" i="4" s="1"/>
  <c r="K78" i="4" s="1"/>
  <c r="K93" i="4" s="1"/>
  <c r="J48" i="4"/>
  <c r="J63" i="4" s="1"/>
  <c r="J78" i="4" s="1"/>
  <c r="J93" i="4" s="1"/>
  <c r="I48" i="4"/>
  <c r="I63" i="4" s="1"/>
  <c r="I78" i="4" s="1"/>
  <c r="I93" i="4" s="1"/>
  <c r="H48" i="4"/>
  <c r="H63" i="4" s="1"/>
  <c r="H78" i="4" s="1"/>
  <c r="H93" i="4" s="1"/>
  <c r="F48" i="4"/>
  <c r="F63" i="4" s="1"/>
  <c r="F78" i="4" s="1"/>
  <c r="F93" i="4" s="1"/>
  <c r="E48" i="4"/>
  <c r="E63" i="4" s="1"/>
  <c r="E78" i="4" s="1"/>
  <c r="E93" i="4" s="1"/>
  <c r="D48" i="4"/>
  <c r="D63" i="4" s="1"/>
  <c r="D78" i="4" s="1"/>
  <c r="D93" i="4" s="1"/>
  <c r="C48" i="4"/>
  <c r="C63" i="4" s="1"/>
  <c r="C78" i="4" s="1"/>
  <c r="C93" i="4" s="1"/>
  <c r="AP46" i="4"/>
  <c r="AQ46" i="4" s="1"/>
  <c r="Q46" i="4"/>
  <c r="AP45" i="4"/>
  <c r="AQ45" i="4" s="1"/>
  <c r="W45" i="4"/>
  <c r="R45" i="4"/>
  <c r="P45" i="4"/>
  <c r="N45" i="4"/>
  <c r="J45" i="4"/>
  <c r="T45" i="4" s="1"/>
  <c r="H45" i="4"/>
  <c r="X45" i="4" s="1"/>
  <c r="F45" i="4"/>
  <c r="S45" i="4" s="1"/>
  <c r="W44" i="4"/>
  <c r="X44" i="4" s="1"/>
  <c r="R44" i="4"/>
  <c r="P44" i="4"/>
  <c r="N44" i="4"/>
  <c r="J44" i="4"/>
  <c r="T44" i="4" s="1"/>
  <c r="F44" i="4"/>
  <c r="W43" i="4"/>
  <c r="R43" i="4"/>
  <c r="P43" i="4"/>
  <c r="N43" i="4"/>
  <c r="J43" i="4"/>
  <c r="T43" i="4" s="1"/>
  <c r="F43" i="4"/>
  <c r="W42" i="4"/>
  <c r="R42" i="4"/>
  <c r="P42" i="4"/>
  <c r="N42" i="4"/>
  <c r="J42" i="4"/>
  <c r="T42" i="4" s="1"/>
  <c r="F42" i="4"/>
  <c r="W41" i="4"/>
  <c r="R41" i="4"/>
  <c r="S41" i="4" s="1"/>
  <c r="P41" i="4"/>
  <c r="P38" i="4" s="1"/>
  <c r="N41" i="4"/>
  <c r="J41" i="4"/>
  <c r="T41" i="4" s="1"/>
  <c r="U41" i="4" s="1"/>
  <c r="AP40" i="4"/>
  <c r="AQ40" i="4" s="1"/>
  <c r="W40" i="4"/>
  <c r="R40" i="4"/>
  <c r="P40" i="4"/>
  <c r="N40" i="4"/>
  <c r="J40" i="4"/>
  <c r="T40" i="4" s="1"/>
  <c r="U40" i="4" s="1"/>
  <c r="AP39" i="4"/>
  <c r="AQ39" i="4" s="1"/>
  <c r="W39" i="4"/>
  <c r="R39" i="4"/>
  <c r="P39" i="4"/>
  <c r="N39" i="4"/>
  <c r="J39" i="4"/>
  <c r="T39" i="4" s="1"/>
  <c r="U39" i="4" s="1"/>
  <c r="AP38" i="4"/>
  <c r="AQ38" i="4" s="1"/>
  <c r="W38" i="4"/>
  <c r="Q38" i="4"/>
  <c r="Q98" i="4" s="1"/>
  <c r="O38" i="4"/>
  <c r="O46" i="4" s="1"/>
  <c r="M38" i="4"/>
  <c r="M46" i="4" s="1"/>
  <c r="L38" i="4"/>
  <c r="L98" i="4" s="1"/>
  <c r="L106" i="4" s="1"/>
  <c r="K38" i="4"/>
  <c r="K46" i="4" s="1"/>
  <c r="I38" i="4"/>
  <c r="F38" i="4"/>
  <c r="E38" i="4"/>
  <c r="E46" i="4" s="1"/>
  <c r="D38" i="4"/>
  <c r="D46" i="4" s="1"/>
  <c r="C38" i="4"/>
  <c r="C46" i="4" s="1"/>
  <c r="H44" i="4" s="1"/>
  <c r="AP37" i="4"/>
  <c r="AQ37" i="4" s="1"/>
  <c r="W37" i="4"/>
  <c r="R37" i="4"/>
  <c r="P37" i="4"/>
  <c r="N37" i="4"/>
  <c r="J37" i="4"/>
  <c r="T37" i="4" s="1"/>
  <c r="H37" i="4"/>
  <c r="F37" i="4"/>
  <c r="AP36" i="4"/>
  <c r="AQ36" i="4" s="1"/>
  <c r="W36" i="4"/>
  <c r="R36" i="4"/>
  <c r="P36" i="4"/>
  <c r="N36" i="4"/>
  <c r="J36" i="4"/>
  <c r="T36" i="4" s="1"/>
  <c r="F36" i="4"/>
  <c r="W35" i="4"/>
  <c r="R35" i="4"/>
  <c r="P35" i="4"/>
  <c r="N35" i="4"/>
  <c r="J35" i="4"/>
  <c r="F35" i="4"/>
  <c r="W34" i="4"/>
  <c r="R34" i="4"/>
  <c r="P34" i="4"/>
  <c r="N34" i="4"/>
  <c r="J34" i="4"/>
  <c r="T34" i="4" s="1"/>
  <c r="U34" i="4" s="1"/>
  <c r="F34" i="4"/>
  <c r="U62" i="5" l="1"/>
  <c r="U35" i="5"/>
  <c r="U61" i="5"/>
  <c r="U74" i="5"/>
  <c r="U60" i="5"/>
  <c r="U66" i="5"/>
  <c r="U79" i="5"/>
  <c r="U64" i="5"/>
  <c r="U48" i="5"/>
  <c r="U86" i="5"/>
  <c r="U42" i="5"/>
  <c r="U41" i="5"/>
  <c r="U76" i="5"/>
  <c r="U36" i="5"/>
  <c r="U49" i="5"/>
  <c r="U53" i="5"/>
  <c r="U40" i="5"/>
  <c r="U65" i="5"/>
  <c r="U68" i="5"/>
  <c r="U39" i="5"/>
  <c r="U51" i="5"/>
  <c r="U80" i="5"/>
  <c r="U55" i="5"/>
  <c r="U37" i="5"/>
  <c r="U73" i="5"/>
  <c r="U67" i="5"/>
  <c r="U52" i="5"/>
  <c r="U43" i="5"/>
  <c r="U91" i="5"/>
  <c r="U38" i="5"/>
  <c r="U85" i="5"/>
  <c r="U50" i="5"/>
  <c r="U54" i="5"/>
  <c r="U72" i="5"/>
  <c r="U47" i="5"/>
  <c r="U75" i="5"/>
  <c r="U89" i="5"/>
  <c r="U78" i="5"/>
  <c r="U90" i="5"/>
  <c r="U92" i="5"/>
  <c r="U63" i="5"/>
  <c r="U77" i="5"/>
  <c r="U87" i="5"/>
  <c r="U56" i="5"/>
  <c r="U81" i="5"/>
  <c r="U44" i="5"/>
  <c r="U84" i="5"/>
  <c r="U69" i="5"/>
  <c r="U88" i="5"/>
  <c r="U93" i="5"/>
  <c r="F100" i="4"/>
  <c r="S100" i="4" s="1"/>
  <c r="S50" i="4"/>
  <c r="S82" i="4"/>
  <c r="S89" i="4"/>
  <c r="N104" i="4"/>
  <c r="N91" i="4"/>
  <c r="N53" i="4"/>
  <c r="P53" i="4"/>
  <c r="S42" i="4"/>
  <c r="S66" i="4"/>
  <c r="N99" i="4"/>
  <c r="W101" i="4"/>
  <c r="S88" i="4"/>
  <c r="J99" i="4"/>
  <c r="T99" i="4" s="1"/>
  <c r="P99" i="4"/>
  <c r="J101" i="4"/>
  <c r="T101" i="4" s="1"/>
  <c r="U101" i="4" s="1"/>
  <c r="P102" i="4"/>
  <c r="F76" i="4"/>
  <c r="P46" i="4"/>
  <c r="N68" i="4"/>
  <c r="N76" i="4" s="1"/>
  <c r="S80" i="4"/>
  <c r="Q106" i="4"/>
  <c r="S34" i="4"/>
  <c r="S65" i="4"/>
  <c r="R102" i="4"/>
  <c r="S40" i="4"/>
  <c r="H43" i="4"/>
  <c r="S55" i="4"/>
  <c r="P68" i="4"/>
  <c r="P76" i="4" s="1"/>
  <c r="S72" i="4"/>
  <c r="S85" i="4"/>
  <c r="S83" i="4" s="1"/>
  <c r="S91" i="4" s="1"/>
  <c r="E98" i="4"/>
  <c r="R68" i="4"/>
  <c r="W83" i="4"/>
  <c r="S105" i="4"/>
  <c r="S36" i="4"/>
  <c r="S67" i="4"/>
  <c r="S51" i="4"/>
  <c r="F102" i="4"/>
  <c r="M98" i="4"/>
  <c r="M106" i="4" s="1"/>
  <c r="S59" i="4"/>
  <c r="J83" i="4"/>
  <c r="T83" i="4" s="1"/>
  <c r="J38" i="4"/>
  <c r="T38" i="4" s="1"/>
  <c r="H53" i="4"/>
  <c r="X53" i="4" s="1"/>
  <c r="S73" i="4"/>
  <c r="T97" i="4"/>
  <c r="U97" i="4" s="1"/>
  <c r="P101" i="4"/>
  <c r="N103" i="4"/>
  <c r="S35" i="4"/>
  <c r="U36" i="4"/>
  <c r="L46" i="4"/>
  <c r="W96" i="4"/>
  <c r="S43" i="4"/>
  <c r="H54" i="4"/>
  <c r="V54" i="4" s="1"/>
  <c r="H50" i="4"/>
  <c r="X50" i="4" s="1"/>
  <c r="H55" i="4"/>
  <c r="X55" i="4" s="1"/>
  <c r="H51" i="4"/>
  <c r="V51" i="4" s="1"/>
  <c r="H59" i="4"/>
  <c r="X59" i="4" s="1"/>
  <c r="H49" i="4"/>
  <c r="H57" i="4"/>
  <c r="X57" i="4" s="1"/>
  <c r="H60" i="4"/>
  <c r="V60" i="4" s="1"/>
  <c r="H52" i="4"/>
  <c r="V52" i="4" s="1"/>
  <c r="H58" i="4"/>
  <c r="V58" i="4" s="1"/>
  <c r="V55" i="4"/>
  <c r="U55" i="4"/>
  <c r="U71" i="4"/>
  <c r="U80" i="4"/>
  <c r="U84" i="4"/>
  <c r="F96" i="4"/>
  <c r="K98" i="4"/>
  <c r="K106" i="4" s="1"/>
  <c r="U100" i="4"/>
  <c r="X43" i="4"/>
  <c r="D98" i="4"/>
  <c r="D106" i="4" s="1"/>
  <c r="S71" i="4"/>
  <c r="J96" i="4"/>
  <c r="T96" i="4" s="1"/>
  <c r="S90" i="4"/>
  <c r="F46" i="4"/>
  <c r="S37" i="4"/>
  <c r="V44" i="4"/>
  <c r="U44" i="4"/>
  <c r="R96" i="4"/>
  <c r="P96" i="4"/>
  <c r="U90" i="4"/>
  <c r="V40" i="4"/>
  <c r="X60" i="4"/>
  <c r="U99" i="4"/>
  <c r="R53" i="4"/>
  <c r="R61" i="4" s="1"/>
  <c r="S54" i="4"/>
  <c r="U70" i="4"/>
  <c r="U83" i="4"/>
  <c r="I98" i="4"/>
  <c r="I46" i="4"/>
  <c r="U104" i="4"/>
  <c r="V38" i="4"/>
  <c r="U38" i="4"/>
  <c r="U59" i="4"/>
  <c r="C76" i="4"/>
  <c r="C98" i="4"/>
  <c r="C106" i="4" s="1"/>
  <c r="H68" i="4"/>
  <c r="V43" i="4"/>
  <c r="U43" i="4"/>
  <c r="V37" i="4"/>
  <c r="U37" i="4"/>
  <c r="V34" i="4"/>
  <c r="X41" i="4"/>
  <c r="N61" i="4"/>
  <c r="T56" i="4"/>
  <c r="J53" i="4"/>
  <c r="J68" i="4"/>
  <c r="T69" i="4"/>
  <c r="U74" i="4"/>
  <c r="X34" i="4"/>
  <c r="R38" i="4"/>
  <c r="R46" i="4" s="1"/>
  <c r="P61" i="4"/>
  <c r="W61" i="4"/>
  <c r="X37" i="4"/>
  <c r="S39" i="4"/>
  <c r="S38" i="4" s="1"/>
  <c r="J46" i="4"/>
  <c r="T46" i="4" s="1"/>
  <c r="U46" i="4" s="1"/>
  <c r="T35" i="4"/>
  <c r="V45" i="4"/>
  <c r="U45" i="4"/>
  <c r="U49" i="4"/>
  <c r="X51" i="4"/>
  <c r="S56" i="4"/>
  <c r="F97" i="4"/>
  <c r="S97" i="4" s="1"/>
  <c r="U105" i="4"/>
  <c r="X56" i="4"/>
  <c r="U95" i="4"/>
  <c r="W68" i="4"/>
  <c r="U88" i="4"/>
  <c r="U66" i="4"/>
  <c r="S69" i="4"/>
  <c r="F94" i="4"/>
  <c r="F95" i="4"/>
  <c r="S95" i="4" s="1"/>
  <c r="U54" i="4"/>
  <c r="S87" i="4"/>
  <c r="O98" i="4"/>
  <c r="E106" i="4"/>
  <c r="H40" i="4"/>
  <c r="X40" i="4" s="1"/>
  <c r="W102" i="4"/>
  <c r="S52" i="4"/>
  <c r="S60" i="4"/>
  <c r="R76" i="4"/>
  <c r="J94" i="4"/>
  <c r="S44" i="4"/>
  <c r="C91" i="4"/>
  <c r="N96" i="4"/>
  <c r="H36" i="4"/>
  <c r="X36" i="4" s="1"/>
  <c r="F104" i="4"/>
  <c r="U50" i="4"/>
  <c r="U58" i="4"/>
  <c r="F91" i="4"/>
  <c r="N94" i="4"/>
  <c r="X38" i="4"/>
  <c r="U65" i="4"/>
  <c r="J91" i="4"/>
  <c r="T79" i="4"/>
  <c r="O106" i="4"/>
  <c r="P94" i="4"/>
  <c r="S103" i="4"/>
  <c r="W46" i="4"/>
  <c r="S70" i="4"/>
  <c r="S74" i="4"/>
  <c r="R94" i="4"/>
  <c r="R95" i="4"/>
  <c r="H41" i="4"/>
  <c r="V41" i="4" s="1"/>
  <c r="H34" i="4"/>
  <c r="H42" i="4"/>
  <c r="X42" i="4" s="1"/>
  <c r="H35" i="4"/>
  <c r="X35" i="4" s="1"/>
  <c r="V42" i="4"/>
  <c r="F101" i="4"/>
  <c r="U51" i="4"/>
  <c r="U42" i="4"/>
  <c r="J102" i="4"/>
  <c r="T102" i="4" s="1"/>
  <c r="U67" i="4"/>
  <c r="H39" i="4"/>
  <c r="V39" i="4" s="1"/>
  <c r="E76" i="4"/>
  <c r="W76" i="4" s="1"/>
  <c r="F99" i="4"/>
  <c r="S99" i="4" s="1"/>
  <c r="N38" i="4"/>
  <c r="N46" i="4" s="1"/>
  <c r="P104" i="4"/>
  <c r="H38" i="4"/>
  <c r="W94" i="4"/>
  <c r="R104" i="4"/>
  <c r="S104" i="4" l="1"/>
  <c r="S101" i="4"/>
  <c r="V59" i="4"/>
  <c r="S46" i="4"/>
  <c r="X54" i="4"/>
  <c r="H100" i="4"/>
  <c r="H101" i="4"/>
  <c r="H102" i="4"/>
  <c r="V102" i="4" s="1"/>
  <c r="H105" i="4"/>
  <c r="H104" i="4"/>
  <c r="H95" i="4"/>
  <c r="H97" i="4"/>
  <c r="H96" i="4"/>
  <c r="X96" i="4" s="1"/>
  <c r="H94" i="4"/>
  <c r="H99" i="4"/>
  <c r="H103" i="4"/>
  <c r="V96" i="4"/>
  <c r="U96" i="4"/>
  <c r="X58" i="4"/>
  <c r="H81" i="4"/>
  <c r="H85" i="4"/>
  <c r="H86" i="4"/>
  <c r="H89" i="4"/>
  <c r="H88" i="4"/>
  <c r="H84" i="4"/>
  <c r="H79" i="4"/>
  <c r="H87" i="4"/>
  <c r="H82" i="4"/>
  <c r="W91" i="4"/>
  <c r="H80" i="4"/>
  <c r="H83" i="4"/>
  <c r="H90" i="4"/>
  <c r="R98" i="4"/>
  <c r="S102" i="4"/>
  <c r="X68" i="4"/>
  <c r="J98" i="4"/>
  <c r="T98" i="4" s="1"/>
  <c r="V36" i="4"/>
  <c r="R106" i="4"/>
  <c r="S94" i="4"/>
  <c r="S68" i="4"/>
  <c r="S76" i="4" s="1"/>
  <c r="H98" i="4"/>
  <c r="W98" i="4"/>
  <c r="X98" i="4" s="1"/>
  <c r="H72" i="4"/>
  <c r="H75" i="4"/>
  <c r="H64" i="4"/>
  <c r="H66" i="4"/>
  <c r="H74" i="4"/>
  <c r="H67" i="4"/>
  <c r="H70" i="4"/>
  <c r="H65" i="4"/>
  <c r="H73" i="4"/>
  <c r="H69" i="4"/>
  <c r="X69" i="4" s="1"/>
  <c r="H71" i="4"/>
  <c r="U102" i="4"/>
  <c r="H61" i="4"/>
  <c r="V35" i="4"/>
  <c r="U35" i="4"/>
  <c r="T94" i="4"/>
  <c r="J106" i="4"/>
  <c r="T106" i="4" s="1"/>
  <c r="U106" i="4" s="1"/>
  <c r="V56" i="4"/>
  <c r="U56" i="4"/>
  <c r="T91" i="4"/>
  <c r="U91" i="4" s="1"/>
  <c r="I106" i="4"/>
  <c r="W106" i="4"/>
  <c r="P98" i="4"/>
  <c r="P106" i="4" s="1"/>
  <c r="H46" i="4"/>
  <c r="S53" i="4"/>
  <c r="S61" i="4" s="1"/>
  <c r="X46" i="4"/>
  <c r="U69" i="4"/>
  <c r="T68" i="4"/>
  <c r="J76" i="4"/>
  <c r="T76" i="4" s="1"/>
  <c r="U76" i="4" s="1"/>
  <c r="V57" i="4"/>
  <c r="T53" i="4"/>
  <c r="J61" i="4"/>
  <c r="T61" i="4" s="1"/>
  <c r="U61" i="4" s="1"/>
  <c r="X52" i="4"/>
  <c r="U79" i="4"/>
  <c r="V46" i="4"/>
  <c r="V50" i="4"/>
  <c r="X102" i="4"/>
  <c r="S96" i="4"/>
  <c r="X94" i="4"/>
  <c r="F98" i="4"/>
  <c r="V49" i="4"/>
  <c r="X39" i="4"/>
  <c r="N98" i="4"/>
  <c r="N106" i="4" s="1"/>
  <c r="X49" i="4"/>
  <c r="V69" i="4" l="1"/>
  <c r="S98" i="4"/>
  <c r="X66" i="4"/>
  <c r="V66" i="4"/>
  <c r="X101" i="4"/>
  <c r="V101" i="4"/>
  <c r="H76" i="4"/>
  <c r="V64" i="4"/>
  <c r="X64" i="4"/>
  <c r="X100" i="4"/>
  <c r="V100" i="4"/>
  <c r="X75" i="4"/>
  <c r="V75" i="4"/>
  <c r="V84" i="4"/>
  <c r="X84" i="4"/>
  <c r="X88" i="4"/>
  <c r="V88" i="4"/>
  <c r="X89" i="4"/>
  <c r="V89" i="4"/>
  <c r="X86" i="4"/>
  <c r="V86" i="4"/>
  <c r="F106" i="4"/>
  <c r="U53" i="4"/>
  <c r="V53" i="4"/>
  <c r="V61" i="4" s="1"/>
  <c r="V98" i="4"/>
  <c r="U98" i="4"/>
  <c r="X71" i="4"/>
  <c r="V71" i="4"/>
  <c r="H106" i="4"/>
  <c r="V87" i="4"/>
  <c r="X87" i="4"/>
  <c r="H91" i="4"/>
  <c r="X79" i="4"/>
  <c r="V79" i="4"/>
  <c r="V94" i="4"/>
  <c r="U94" i="4"/>
  <c r="V85" i="4"/>
  <c r="X85" i="4"/>
  <c r="V81" i="4"/>
  <c r="X81" i="4"/>
  <c r="S106" i="4"/>
  <c r="V103" i="4"/>
  <c r="X103" i="4"/>
  <c r="V68" i="4"/>
  <c r="U68" i="4"/>
  <c r="X99" i="4"/>
  <c r="V99" i="4"/>
  <c r="X61" i="4"/>
  <c r="V72" i="4"/>
  <c r="X72" i="4"/>
  <c r="V73" i="4"/>
  <c r="X73" i="4"/>
  <c r="X90" i="4"/>
  <c r="V90" i="4"/>
  <c r="V97" i="4"/>
  <c r="X97" i="4"/>
  <c r="X65" i="4"/>
  <c r="V65" i="4"/>
  <c r="V83" i="4"/>
  <c r="X83" i="4"/>
  <c r="V95" i="4"/>
  <c r="X95" i="4"/>
  <c r="V70" i="4"/>
  <c r="X70" i="4"/>
  <c r="X80" i="4"/>
  <c r="V80" i="4"/>
  <c r="V104" i="4"/>
  <c r="X104" i="4"/>
  <c r="V67" i="4"/>
  <c r="X67" i="4"/>
  <c r="V105" i="4"/>
  <c r="X105" i="4"/>
  <c r="V74" i="4"/>
  <c r="X74" i="4"/>
  <c r="V82" i="4"/>
  <c r="X82" i="4"/>
  <c r="X106" i="4" l="1"/>
  <c r="V106" i="4"/>
  <c r="X91" i="4"/>
  <c r="V91" i="4"/>
  <c r="X76" i="4"/>
  <c r="V76"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Hersey</author>
  </authors>
  <commentList>
    <comment ref="O36" authorId="0" shapeId="0" xr:uid="{FD2DED2B-876B-4600-A86B-24FF2A92FF3E}">
      <text>
        <r>
          <rPr>
            <b/>
            <sz val="9"/>
            <color indexed="81"/>
            <rFont val="Tahoma"/>
            <family val="2"/>
          </rPr>
          <t>Robert Hersey:</t>
        </r>
        <r>
          <rPr>
            <sz val="9"/>
            <color indexed="81"/>
            <rFont val="Tahoma"/>
            <family val="2"/>
          </rPr>
          <t xml:space="preserve">
20 inpatient, 80 outpateint</t>
        </r>
      </text>
    </comment>
    <comment ref="O48" authorId="0" shapeId="0" xr:uid="{40EFE260-2A57-4608-AB2A-D7C142ADA11B}">
      <text>
        <r>
          <rPr>
            <b/>
            <sz val="9"/>
            <color indexed="81"/>
            <rFont val="Tahoma"/>
            <family val="2"/>
          </rPr>
          <t>Robert Hersey:</t>
        </r>
        <r>
          <rPr>
            <sz val="9"/>
            <color indexed="81"/>
            <rFont val="Tahoma"/>
            <family val="2"/>
          </rPr>
          <t xml:space="preserve">
20 inpatient, 80 outpateint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Hersey</author>
  </authors>
  <commentList>
    <comment ref="O37" authorId="0" shapeId="0" xr:uid="{77B88272-795C-4201-97B6-0075FF6684CD}">
      <text>
        <r>
          <rPr>
            <b/>
            <sz val="9"/>
            <color indexed="81"/>
            <rFont val="Tahoma"/>
            <family val="2"/>
          </rPr>
          <t>Robert Hersey:</t>
        </r>
        <r>
          <rPr>
            <sz val="9"/>
            <color indexed="81"/>
            <rFont val="Tahoma"/>
            <family val="2"/>
          </rPr>
          <t xml:space="preserve">
20 inpatient, 80 outpateint</t>
        </r>
      </text>
    </comment>
    <comment ref="O54" authorId="0" shapeId="0" xr:uid="{CC1F0493-CCC5-4EB7-A106-BDF1090FB3EA}">
      <text>
        <r>
          <rPr>
            <b/>
            <sz val="9"/>
            <color indexed="81"/>
            <rFont val="Tahoma"/>
            <family val="2"/>
          </rPr>
          <t>Robert Hersey:</t>
        </r>
        <r>
          <rPr>
            <sz val="9"/>
            <color indexed="81"/>
            <rFont val="Tahoma"/>
            <family val="2"/>
          </rPr>
          <t xml:space="preserve">
20 inpatient, 80 outpateint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Alice Ayres</author>
  </authors>
  <commentList>
    <comment ref="P35" authorId="0" shapeId="0" xr:uid="{1D3FFEA9-2EC4-440E-BCDC-A490F234893E}">
      <text>
        <r>
          <rPr>
            <b/>
            <sz val="9"/>
            <color indexed="81"/>
            <rFont val="Tahoma"/>
            <family val="2"/>
          </rPr>
          <t>Alice Ayres:</t>
        </r>
        <r>
          <rPr>
            <sz val="9"/>
            <color indexed="81"/>
            <rFont val="Tahoma"/>
            <family val="2"/>
          </rPr>
          <t xml:space="preserve">
(186,010) is rate incr for Billing/Waiver accts
</t>
        </r>
      </text>
    </comment>
    <comment ref="P36" authorId="0" shapeId="0" xr:uid="{28A52582-1867-4A24-BC0F-9989E64D46AD}">
      <text>
        <r>
          <rPr>
            <b/>
            <sz val="9"/>
            <color indexed="81"/>
            <rFont val="Tahoma"/>
            <family val="2"/>
          </rPr>
          <t>Alice Ayres:</t>
        </r>
        <r>
          <rPr>
            <sz val="9"/>
            <color indexed="81"/>
            <rFont val="Tahoma"/>
            <family val="2"/>
          </rPr>
          <t xml:space="preserve">
(155,569) is rate incr on billing/Waiver accts
780,762 is improved reimbfrom Mcare
</t>
        </r>
      </text>
    </comment>
    <comment ref="S36" authorId="0" shapeId="0" xr:uid="{D287C488-6687-4B06-B5C3-1B54035AD999}">
      <text>
        <r>
          <rPr>
            <b/>
            <sz val="9"/>
            <color indexed="81"/>
            <rFont val="Tahoma"/>
            <family val="2"/>
          </rPr>
          <t>Alice Ayres:</t>
        </r>
        <r>
          <rPr>
            <sz val="9"/>
            <color indexed="81"/>
            <rFont val="Tahoma"/>
            <family val="2"/>
          </rPr>
          <t xml:space="preserve">
1,002,771 is change in SCH rate
</t>
        </r>
      </text>
    </comment>
    <comment ref="J37" authorId="0" shapeId="0" xr:uid="{E7B8A8BC-D1FD-4EAF-B343-EBA0588E63D7}">
      <text>
        <r>
          <rPr>
            <b/>
            <sz val="9"/>
            <color indexed="81"/>
            <rFont val="Tahoma"/>
            <family val="2"/>
          </rPr>
          <t>Alice Ayres:</t>
        </r>
        <r>
          <rPr>
            <sz val="9"/>
            <color indexed="81"/>
            <rFont val="Tahoma"/>
            <family val="2"/>
          </rPr>
          <t xml:space="preserve">
(132,936) rate incr impact to Billing/waiver accts
</t>
        </r>
      </text>
    </comment>
    <comment ref="P51" authorId="0" shapeId="0" xr:uid="{4E969639-B231-4EB1-B953-B08CBA4CCCBD}">
      <text>
        <r>
          <rPr>
            <b/>
            <sz val="9"/>
            <color indexed="81"/>
            <rFont val="Tahoma"/>
            <family val="2"/>
          </rPr>
          <t>Alice Ayres:</t>
        </r>
        <r>
          <rPr>
            <sz val="9"/>
            <color indexed="81"/>
            <rFont val="Tahoma"/>
            <family val="2"/>
          </rPr>
          <t xml:space="preserve">
905 is rate incr on Billing/Waiver accts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Patrick Nudo</author>
  </authors>
  <commentList>
    <comment ref="N105" authorId="0" shapeId="0" xr:uid="{96957154-B13E-4128-B1E2-65EAAEFAF1A3}">
      <text>
        <r>
          <rPr>
            <b/>
            <sz val="9"/>
            <color indexed="81"/>
            <rFont val="Tahoma"/>
            <family val="2"/>
          </rPr>
          <t>Patrick Nudo:</t>
        </r>
        <r>
          <rPr>
            <sz val="9"/>
            <color indexed="81"/>
            <rFont val="Tahoma"/>
            <family val="2"/>
          </rPr>
          <t xml:space="preserve">
Medicaid Traditional and Medicaid ACO was not being tracked separately in creation of FY24 Budget. Used current year ratios and applied to FY24 budget for comparative purposes, essentially causing any price and payer mix changes to be identical to each other.</t>
        </r>
      </text>
    </comment>
    <comment ref="N109" authorId="0" shapeId="0" xr:uid="{73C5619A-8983-4286-B6F4-E37EDFA0B53B}">
      <text>
        <r>
          <rPr>
            <b/>
            <sz val="9"/>
            <color indexed="81"/>
            <rFont val="Tahoma"/>
            <family val="2"/>
          </rPr>
          <t>Patrick Nudo:</t>
        </r>
        <r>
          <rPr>
            <sz val="9"/>
            <color indexed="81"/>
            <rFont val="Tahoma"/>
            <family val="2"/>
          </rPr>
          <t xml:space="preserve">
Medicaid Traditional and Medicaid ACO was not being tracked separately in creation of FY24 Budget. Used current year ratios and applied to FY24 budget for comparative purposes, essentially causing any price and payer mix changes to be identical to each other.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<sst xmlns="http://schemas.openxmlformats.org/spreadsheetml/2006/main" count="2933" uniqueCount="167">
  <si>
    <t>Price</t>
  </si>
  <si>
    <t>Volume</t>
  </si>
  <si>
    <t>Payer Mix</t>
  </si>
  <si>
    <t>Medicaid</t>
  </si>
  <si>
    <t>Commercial</t>
  </si>
  <si>
    <t>FPP</t>
  </si>
  <si>
    <t>Notes</t>
  </si>
  <si>
    <t>Column</t>
  </si>
  <si>
    <t>Description</t>
  </si>
  <si>
    <t>NPR FY24 Budget</t>
  </si>
  <si>
    <t>FY24 Approved Budget for Net Patient Revenue and Fixed Prospective Payments (NPR).</t>
  </si>
  <si>
    <t>NPR FY24 Projected</t>
  </si>
  <si>
    <t>FY24 Annual Projected NPR.</t>
  </si>
  <si>
    <t>NPR FY25</t>
  </si>
  <si>
    <t>FY25 Proposed Budget for NPR.</t>
  </si>
  <si>
    <t>NPR YOY</t>
  </si>
  <si>
    <t>FY25 Proposed Budget for NPR less FY24 Budgeted NPR.</t>
  </si>
  <si>
    <t>W</t>
  </si>
  <si>
    <t>Weight of line item relative to total NPR YOY.</t>
  </si>
  <si>
    <t>NPR FY24 @FY25 Comm. Prices</t>
  </si>
  <si>
    <t>FY25 NPR due to changes in Commercial Price; estimate FY24 @ FY25 commercial prices, holding all else constant.</t>
  </si>
  <si>
    <t>NPR FY25 due to Comm. Price</t>
  </si>
  <si>
    <t>Difference of FY25 NPR and FY24 Budgeted NPR that can be attributed to changes in commercial price.</t>
  </si>
  <si>
    <t>NPR FY25 due to Comm. Price (FY24 Proj. to Budget)</t>
  </si>
  <si>
    <t>Identify the component of "NPR FY25 due to Comm. Price" that is associated with differences between FY24 projected and FY24 actual.</t>
  </si>
  <si>
    <t>NPR FY25 due to Comm. Price (FY25 Budget to FY24 Proj.)</t>
  </si>
  <si>
    <t>Identify the component of "NPR FY25 due to Comm. Price" that is associated with differences between FY25 proposed budget and FY24 projected.</t>
  </si>
  <si>
    <t>NPR FY24 @FY25 Utiliz.</t>
  </si>
  <si>
    <t>FY25 NPR due to changes in utilization; estimate FY24 @ FY25 utilization, holding all else constant.</t>
  </si>
  <si>
    <t>NPR FY25 due to Utiliz.</t>
  </si>
  <si>
    <t>Difference of FY25 NPR and FY24 Budgeted NPR that can be attributed to changes in utilization.</t>
  </si>
  <si>
    <t>NPR FY24 @FY25 Public Payer Prices</t>
  </si>
  <si>
    <t>FY25 NPR due to changes in public payer prices; estimate FY24 @ FY25 public payer prices, holding all else constant.</t>
  </si>
  <si>
    <t>NPR FY25 due to Public Payer Prices</t>
  </si>
  <si>
    <t>Difference of FY25 NPR and FY24 Budgeted NPR that can be attributed to changes in public payer prices.</t>
  </si>
  <si>
    <t>NPR FY24 @FY25 Payer Mix</t>
  </si>
  <si>
    <t>FY25 NPR due to changes in payer mix; estimate FY24 @ FY25 payer mix, holding all else constant.</t>
  </si>
  <si>
    <t>NPR FY25 due to Payer Mix</t>
  </si>
  <si>
    <t>Difference of FY25 NPR and FY24 Budgeted NPR that can be attributed to changes in payer mix.</t>
  </si>
  <si>
    <t>NPR FY25 due to all other</t>
  </si>
  <si>
    <t>Difference of FY25 NPR and FY24 Budgeted NPR that can be attributed to any other changes not captured elsewhere.</t>
  </si>
  <si>
    <t>FY25 Comm Rate NPR Impact</t>
  </si>
  <si>
    <t>The estimated commercial price growth as measured by impact on NPR.</t>
  </si>
  <si>
    <t>FY25 Estimated Annualized Comm Rate</t>
  </si>
  <si>
    <t>Uses the month of implementation for rate changes to estimate an annualized increase.</t>
  </si>
  <si>
    <t>FY25 Comm Rate (WAvg)</t>
  </si>
  <si>
    <t>Weighted average commercial rate changes for FY25 by payer and core service line; ie the contribution of the commercial price changes for a payer and core service line on a hospital's total NPR.</t>
  </si>
  <si>
    <t>FY25 NPR Growth</t>
  </si>
  <si>
    <t>FY25 Budgeted NPR to FY24 Budgeted NPR.</t>
  </si>
  <si>
    <t>FY25 NPR Growth
(WAvg)</t>
  </si>
  <si>
    <t>Weighted average growth in NPR by payer and core service line; i.e. the contribution of the volume and price increase, net of payer mix shifts, on the hospital's total NPR.</t>
  </si>
  <si>
    <t>*each value is collected or calculated by payer and core service line</t>
  </si>
  <si>
    <t>Commercial Rate Decomposition - NPR due to Price Changes</t>
  </si>
  <si>
    <t>Hospital to Provide - Currently Filled with Example Data.</t>
  </si>
  <si>
    <t>Calculated</t>
  </si>
  <si>
    <t>Month of Commercial Rate Implementation</t>
  </si>
  <si>
    <t>January</t>
  </si>
  <si>
    <t>Inpatient</t>
  </si>
  <si>
    <t>NPR FY24
Budget</t>
  </si>
  <si>
    <t>NPR FY24
Proj.</t>
  </si>
  <si>
    <t>NPR FY25
Budget</t>
  </si>
  <si>
    <t>NPR YOY 
(Budget to Budget)</t>
  </si>
  <si>
    <t>NPR FY25 due to Comm. Price
(FY24 Proj. to FY24 Budget)</t>
  </si>
  <si>
    <t>NPR FY25 due to Comm. Price
(FY25 Budget to FY24 Proj.)</t>
  </si>
  <si>
    <t>FY25
Comm Rate NPR Impact</t>
  </si>
  <si>
    <t>FY25
Estimated AnnualizedComm Rate</t>
  </si>
  <si>
    <t>Medicare - Traditional</t>
  </si>
  <si>
    <t>Medicare - Advantage</t>
  </si>
  <si>
    <t>October</t>
  </si>
  <si>
    <t>November</t>
  </si>
  <si>
    <t>Major Payer #1</t>
  </si>
  <si>
    <t>December</t>
  </si>
  <si>
    <t>Major Payer #2</t>
  </si>
  <si>
    <t>Major Payer #3</t>
  </si>
  <si>
    <t>February</t>
  </si>
  <si>
    <t>Major Payer #4</t>
  </si>
  <si>
    <t>March</t>
  </si>
  <si>
    <t>All other Commercial</t>
  </si>
  <si>
    <t>April</t>
  </si>
  <si>
    <t>Fixed Prospective Payments</t>
  </si>
  <si>
    <t>May</t>
  </si>
  <si>
    <t>FPP - Medicare</t>
  </si>
  <si>
    <t>June</t>
  </si>
  <si>
    <t>FPP - Medicaid</t>
  </si>
  <si>
    <t>July</t>
  </si>
  <si>
    <t>Risk/Reserves</t>
  </si>
  <si>
    <t>Other (Bad Debt, Free Care, DSH)</t>
  </si>
  <si>
    <t>August</t>
  </si>
  <si>
    <t>Overall Inpatient</t>
  </si>
  <si>
    <t>September</t>
  </si>
  <si>
    <t>Outpatient</t>
  </si>
  <si>
    <t>Overall Outpatient</t>
  </si>
  <si>
    <t>Professional Services</t>
  </si>
  <si>
    <t>Overall Professional Services</t>
  </si>
  <si>
    <t>Other Services</t>
  </si>
  <si>
    <t>Overall Other Services</t>
  </si>
  <si>
    <t>TOTAL</t>
  </si>
  <si>
    <t>Overall Total</t>
  </si>
  <si>
    <t>Please report IP Psych consistently with prior years, and indicate in your narrative whether it is included in "inpatient" or "other services".</t>
  </si>
  <si>
    <t>NPR 
(FY24 @FY25 Comm. Prices)</t>
  </si>
  <si>
    <t>NPR FY25 
(due to Comm. Price)</t>
  </si>
  <si>
    <t>NPR 
(FY24 @FY25 Utiliz.)</t>
  </si>
  <si>
    <t>NPR FY25 
(due to Utiliz.)</t>
  </si>
  <si>
    <t>NPR 
(FY24 @FY25 Public Payer Prices)</t>
  </si>
  <si>
    <t>NPR FY25 
(due to Public Payer Prices)</t>
  </si>
  <si>
    <t>NPR 
(FY24 @FY25 Payer Mix)</t>
  </si>
  <si>
    <t>NPR FY25 
(due to Payer Mix)</t>
  </si>
  <si>
    <t>NPR 
(FY24 @FY25 Service Mix/Patient Acuity)</t>
  </si>
  <si>
    <t>FY25 NPR due to changes in service mix/patient acuity; estimate FY24 @ FY25 service mix/patient acuity, holding all else constant.</t>
  </si>
  <si>
    <t>NPR FY25 
(due to Service Mix/Patient Acuity)</t>
  </si>
  <si>
    <t>Difference of FY25 NPR and FY24 Budgeted NPR that can be attributed to changes in service mix/patient acuity.</t>
  </si>
  <si>
    <t>NPR FY25 
(due to all other)</t>
  </si>
  <si>
    <t>Hospital Provided</t>
  </si>
  <si>
    <t>FY25
Estimated Annualized Rate</t>
  </si>
  <si>
    <t>FY25 Rate (WA)</t>
  </si>
  <si>
    <t>FY25 NPR Growth
(WA)</t>
  </si>
  <si>
    <t/>
  </si>
  <si>
    <t>NPR YPY %</t>
  </si>
  <si>
    <t>Please include IP Psych in "other services"</t>
  </si>
  <si>
    <t>Overall</t>
  </si>
  <si>
    <t>Major Commercial</t>
  </si>
  <si>
    <t>All Payer Model</t>
  </si>
  <si>
    <t>Medicare</t>
  </si>
  <si>
    <t>Other</t>
  </si>
  <si>
    <t>All Other</t>
  </si>
  <si>
    <t>Bad Debt</t>
  </si>
  <si>
    <t>Free Care</t>
  </si>
  <si>
    <t>DSH</t>
  </si>
  <si>
    <t>NPR YOY %</t>
  </si>
  <si>
    <t>Self pay /Workman's Comp/Other Govt.</t>
  </si>
  <si>
    <t>Total</t>
  </si>
  <si>
    <t>check total</t>
  </si>
  <si>
    <t>variance</t>
  </si>
  <si>
    <t>C</t>
  </si>
  <si>
    <t>D</t>
  </si>
  <si>
    <t>E</t>
  </si>
  <si>
    <t>F</t>
  </si>
  <si>
    <t>G</t>
  </si>
  <si>
    <t>H</t>
  </si>
  <si>
    <t>I</t>
  </si>
  <si>
    <t>J</t>
  </si>
  <si>
    <t>K</t>
  </si>
  <si>
    <t>L</t>
  </si>
  <si>
    <t>M</t>
  </si>
  <si>
    <t>N</t>
  </si>
  <si>
    <t>O</t>
  </si>
  <si>
    <t>P</t>
  </si>
  <si>
    <t>Q</t>
  </si>
  <si>
    <t>R</t>
  </si>
  <si>
    <t>S</t>
  </si>
  <si>
    <t>T</t>
  </si>
  <si>
    <t>U</t>
  </si>
  <si>
    <t>V</t>
  </si>
  <si>
    <t>NORTHEASTERN VERMONT REGIONAL HOSPITAL</t>
  </si>
  <si>
    <t xml:space="preserve">Hospital to Provide </t>
  </si>
  <si>
    <t>These are being used for a change in ECR where Comm Insur Company didn’t give rate that was approved</t>
  </si>
  <si>
    <t xml:space="preserve">Medicare - Traditional  </t>
  </si>
  <si>
    <t>Other (Workers Comp, Self Pay)</t>
  </si>
  <si>
    <t>Self Pay</t>
  </si>
  <si>
    <t>Workers Comp</t>
  </si>
  <si>
    <t>Other (Bad Debt, Free Care, DSH, etc)</t>
  </si>
  <si>
    <t>Other Services - Psych</t>
  </si>
  <si>
    <t>CONFIDENTIAL - FOR BOARD REVIEW</t>
  </si>
  <si>
    <t>Blue Cross</t>
  </si>
  <si>
    <t>Cigna</t>
  </si>
  <si>
    <t>MVP</t>
  </si>
  <si>
    <t>Health Plans Inc (Incl NVRH ASO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</si>
</sst>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_(* #,##0_);_(* \(#,##0\);_(* &quot;-&quot;??_);_(@_)"/>
    <numFmt numFmtId="165" formatCode="0.0%"/>
    <numFmt numFmtId="166" formatCode="_(&quot;$&quot;* #,##0_);_(&quot;$&quot;* \(#,##0\);_(&quot;$&quot;* &quot;-&quot;??_);_(@_)"/>
    <numFmt numFmtId="167" formatCode="0.000%"/>
  </numFmts>
  <fonts count="15"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8"/>
      <color theme="1"/>
      <name val="Calibri"/>
      <family val="2"/>
      <scheme val="minor"/>
    </font>
    <font>
      <u/>
      <sz val="11"/>
      <color theme="1"/>
      <name val="Calibri"/>
      <family val="2"/>
      <scheme val="minor"/>
    </font>
    <font>
      <b/>
      <i/>
      <sz val="12"/>
      <color rgb="FF0070C0"/>
      <name val="Calibri"/>
      <family val="2"/>
      <scheme val="minor"/>
    </font>
    <font>
      <b/>
      <sz val="11"/>
      <color rgb="FF7030A0"/>
      <name val="Calibri"/>
      <family val="2"/>
      <scheme val="minor"/>
    </font>
    <font>
      <b/>
      <sz val="9"/>
      <color indexed="81"/>
      <name val="Tahoma"/>
      <family val="2"/>
    </font>
    <font>
      <sz val="9"/>
      <color indexed="81"/>
      <name val="Tahoma"/>
      <family val="2"/>
    </font>
    <font>
      <b/>
      <sz val="11"/>
      <name val="Calibri"/>
      <family val="2"/>
      <scheme val="minor"/>
    </font>
    <font>
      <b/>
      <u/>
      <sz val="11"/>
      <color theme="1"/>
      <name val="Calibri"/>
      <family val="2"/>
      <scheme val="minor"/>
    </font>
    <font>
      <b/>
      <sz val="14"/>
      <color rgb="FFFF0000"/>
      <name val="Calibri"/>
      <family val="2"/>
      <scheme val="minor"/>
    </font>
    <font>
      <b/>
      <sz val="11"/>
      <color theme="5"/>
      <name val="Calibri"/>
      <family val="2"/>
      <scheme val="minor"/>
    </font>
    <font>
      <b/>
      <sz val="11"/>
      <color rgb="FF0070C0"/>
      <name val="Calibri"/>
      <family val="2"/>
      <scheme val="minor"/>
    </font>
  </fonts>
  <fills count="10">
    <fill>
      <patternFill patternType="none"/>
    </fill>
    <fill>
      <patternFill patternType="gray125"/>
    </fill>
    <fill>
      <patternFill patternType="solid">
        <fgColor theme="2" tint="-9.9978637043366805E-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7030A0"/>
        <bgColor indexed="64"/>
      </patternFill>
    </fill>
    <fill>
      <patternFill patternType="solid">
        <fgColor theme="5" tint="0.79998168889431442"/>
        <bgColor indexed="64"/>
      </patternFill>
    </fill>
    <fill>
      <patternFill patternType="solid">
        <fgColor rgb="FFFFFF99"/>
        <bgColor indexed="64"/>
      </patternFill>
    </fill>
    <fill>
      <patternFill patternType="solid">
        <fgColor theme="0"/>
        <bgColor indexed="64"/>
      </patternFill>
    </fill>
  </fills>
  <borders count="16">
    <border>
      <left/>
      <right/>
      <top/>
      <bottom/>
      <diagonal/>
    </border>
    <border>
      <left/>
      <right/>
      <top style="thin">
        <color rgb="FF000000"/>
      </top>
      <bottom style="medium">
        <color rgb="FF000000"/>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thin">
        <color indexed="64"/>
      </right>
      <top/>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cellStyleXfs>
  <cellXfs count="322">
    <xf numFmtId="0" fontId="0" fillId="0" borderId="0" xfId="0"/>
    <xf numFmtId="0" fontId="3" fillId="0" borderId="0" xfId="3" applyFont="1"/>
    <xf numFmtId="0" fontId="1" fillId="0" borderId="0" xfId="3" applyAlignment="1">
      <alignment horizontal="center"/>
    </xf>
    <xf numFmtId="0" fontId="1" fillId="0" borderId="0" xfId="3"/>
    <xf numFmtId="0" fontId="1" fillId="2" borderId="0" xfId="3" applyFill="1"/>
    <xf numFmtId="0" fontId="1" fillId="0" borderId="0" xfId="3" applyAlignment="1">
      <alignment wrapText="1"/>
    </xf>
    <xf numFmtId="0" fontId="1" fillId="2" borderId="0" xfId="3" applyFill="1" applyAlignment="1">
      <alignment horizontal="left" wrapText="1"/>
    </xf>
    <xf numFmtId="0" fontId="4" fillId="0" borderId="0" xfId="3" applyFont="1"/>
    <xf numFmtId="0" fontId="3" fillId="3" borderId="0" xfId="3" applyFont="1" applyFill="1"/>
    <xf numFmtId="0" fontId="3" fillId="0" borderId="0" xfId="3" applyFont="1" applyAlignment="1">
      <alignment horizontal="center"/>
    </xf>
    <xf numFmtId="0" fontId="3" fillId="2" borderId="0" xfId="3" applyFont="1" applyFill="1"/>
    <xf numFmtId="0" fontId="3" fillId="0" borderId="0" xfId="3" applyFont="1" applyAlignment="1">
      <alignment horizontal="left"/>
    </xf>
    <xf numFmtId="0" fontId="3" fillId="3" borderId="0" xfId="3" applyFont="1" applyFill="1" applyAlignment="1">
      <alignment horizontal="center"/>
    </xf>
    <xf numFmtId="9" fontId="1" fillId="0" borderId="0" xfId="2" applyAlignment="1">
      <alignment horizontal="center"/>
    </xf>
    <xf numFmtId="0" fontId="3" fillId="0" borderId="2" xfId="3" applyFont="1" applyBorder="1" applyAlignment="1">
      <alignment wrapText="1"/>
    </xf>
    <xf numFmtId="0" fontId="3" fillId="0" borderId="3" xfId="3" applyFont="1" applyBorder="1" applyAlignment="1">
      <alignment horizontal="center" wrapText="1"/>
    </xf>
    <xf numFmtId="0" fontId="3" fillId="0" borderId="2" xfId="3" applyFont="1" applyBorder="1" applyAlignment="1">
      <alignment horizontal="center" wrapText="1"/>
    </xf>
    <xf numFmtId="44" fontId="1" fillId="0" borderId="0" xfId="3" applyNumberFormat="1"/>
    <xf numFmtId="0" fontId="3" fillId="0" borderId="0" xfId="3" applyFont="1" applyAlignment="1">
      <alignment wrapText="1"/>
    </xf>
    <xf numFmtId="164" fontId="3" fillId="3" borderId="4" xfId="1" applyNumberFormat="1" applyFont="1" applyFill="1" applyBorder="1" applyAlignment="1">
      <alignment horizontal="center"/>
    </xf>
    <xf numFmtId="164" fontId="3" fillId="4" borderId="4" xfId="1" applyNumberFormat="1" applyFont="1" applyFill="1" applyBorder="1" applyAlignment="1">
      <alignment horizontal="center"/>
    </xf>
    <xf numFmtId="2" fontId="3" fillId="4" borderId="4" xfId="4" applyNumberFormat="1" applyFont="1" applyFill="1" applyBorder="1" applyAlignment="1">
      <alignment horizontal="center"/>
    </xf>
    <xf numFmtId="164" fontId="3" fillId="4" borderId="4" xfId="1" applyNumberFormat="1" applyFont="1" applyFill="1" applyBorder="1" applyAlignment="1">
      <alignment horizontal="center" wrapText="1"/>
    </xf>
    <xf numFmtId="164" fontId="3" fillId="3" borderId="4" xfId="1" applyNumberFormat="1" applyFont="1" applyFill="1" applyBorder="1" applyAlignment="1">
      <alignment horizontal="center" wrapText="1"/>
    </xf>
    <xf numFmtId="165" fontId="3" fillId="4" borderId="4" xfId="5" applyNumberFormat="1" applyFont="1" applyFill="1" applyBorder="1" applyAlignment="1">
      <alignment horizontal="center" wrapText="1"/>
    </xf>
    <xf numFmtId="165" fontId="3" fillId="4" borderId="0" xfId="5" applyNumberFormat="1" applyFont="1" applyFill="1" applyBorder="1" applyAlignment="1">
      <alignment horizontal="center" wrapText="1"/>
    </xf>
    <xf numFmtId="165" fontId="3" fillId="4" borderId="0" xfId="3" applyNumberFormat="1" applyFont="1" applyFill="1" applyAlignment="1">
      <alignment horizontal="center"/>
    </xf>
    <xf numFmtId="0" fontId="1" fillId="0" borderId="0" xfId="3" applyAlignment="1">
      <alignment horizontal="left" indent="1"/>
    </xf>
    <xf numFmtId="164" fontId="1" fillId="3" borderId="4" xfId="1" applyNumberFormat="1" applyFont="1" applyFill="1" applyBorder="1" applyAlignment="1">
      <alignment horizontal="center"/>
    </xf>
    <xf numFmtId="164" fontId="1" fillId="4" borderId="4" xfId="1" applyNumberFormat="1" applyFont="1" applyFill="1" applyBorder="1" applyAlignment="1">
      <alignment horizontal="center"/>
    </xf>
    <xf numFmtId="2" fontId="1" fillId="4" borderId="4" xfId="4" applyNumberFormat="1" applyFont="1" applyFill="1" applyBorder="1" applyAlignment="1">
      <alignment horizontal="center"/>
    </xf>
    <xf numFmtId="164" fontId="1" fillId="4" borderId="4" xfId="1" applyNumberFormat="1" applyFont="1" applyFill="1" applyBorder="1" applyAlignment="1">
      <alignment horizontal="center" wrapText="1"/>
    </xf>
    <xf numFmtId="164" fontId="1" fillId="3" borderId="4" xfId="1" applyNumberFormat="1" applyFont="1" applyFill="1" applyBorder="1" applyAlignment="1">
      <alignment horizontal="center" wrapText="1"/>
    </xf>
    <xf numFmtId="165" fontId="1" fillId="4" borderId="4" xfId="5" applyNumberFormat="1" applyFont="1" applyFill="1" applyBorder="1" applyAlignment="1">
      <alignment horizontal="center" wrapText="1"/>
    </xf>
    <xf numFmtId="165" fontId="1" fillId="4" borderId="0" xfId="5" applyNumberFormat="1" applyFont="1" applyFill="1" applyBorder="1" applyAlignment="1">
      <alignment horizontal="center" wrapText="1"/>
    </xf>
    <xf numFmtId="165" fontId="1" fillId="4" borderId="0" xfId="3" applyNumberFormat="1" applyFill="1" applyAlignment="1">
      <alignment horizontal="center"/>
    </xf>
    <xf numFmtId="0" fontId="3" fillId="0" borderId="2" xfId="3" applyFont="1" applyBorder="1" applyAlignment="1">
      <alignment horizontal="left"/>
    </xf>
    <xf numFmtId="164" fontId="3" fillId="3" borderId="3" xfId="1" applyNumberFormat="1" applyFont="1" applyFill="1" applyBorder="1" applyAlignment="1">
      <alignment horizontal="center"/>
    </xf>
    <xf numFmtId="164" fontId="3" fillId="4" borderId="3" xfId="1" applyNumberFormat="1" applyFont="1" applyFill="1" applyBorder="1" applyAlignment="1">
      <alignment horizontal="center"/>
    </xf>
    <xf numFmtId="2" fontId="3" fillId="4" borderId="5" xfId="4" applyNumberFormat="1" applyFont="1" applyFill="1" applyBorder="1" applyAlignment="1">
      <alignment horizontal="center"/>
    </xf>
    <xf numFmtId="164" fontId="3" fillId="4" borderId="3" xfId="1" applyNumberFormat="1" applyFont="1" applyFill="1" applyBorder="1" applyAlignment="1">
      <alignment horizontal="center" wrapText="1"/>
    </xf>
    <xf numFmtId="164" fontId="3" fillId="3" borderId="3" xfId="1" applyNumberFormat="1" applyFont="1" applyFill="1" applyBorder="1" applyAlignment="1">
      <alignment horizontal="center" wrapText="1"/>
    </xf>
    <xf numFmtId="165" fontId="3" fillId="4" borderId="3" xfId="5" applyNumberFormat="1" applyFont="1" applyFill="1" applyBorder="1" applyAlignment="1">
      <alignment horizontal="center" wrapText="1"/>
    </xf>
    <xf numFmtId="165" fontId="3" fillId="4" borderId="2" xfId="5" applyNumberFormat="1" applyFont="1" applyFill="1" applyBorder="1" applyAlignment="1">
      <alignment horizontal="center" wrapText="1"/>
    </xf>
    <xf numFmtId="165" fontId="3" fillId="4" borderId="2" xfId="3" applyNumberFormat="1" applyFont="1" applyFill="1" applyBorder="1" applyAlignment="1">
      <alignment horizontal="center"/>
    </xf>
    <xf numFmtId="164" fontId="1" fillId="0" borderId="4" xfId="1" applyNumberFormat="1" applyFont="1" applyBorder="1" applyAlignment="1">
      <alignment horizontal="center"/>
    </xf>
    <xf numFmtId="2" fontId="3" fillId="0" borderId="4" xfId="4" applyNumberFormat="1" applyFont="1" applyFill="1" applyBorder="1" applyAlignment="1">
      <alignment horizontal="center"/>
    </xf>
    <xf numFmtId="165" fontId="1" fillId="0" borderId="4" xfId="5" applyNumberFormat="1" applyFont="1" applyFill="1" applyBorder="1" applyAlignment="1">
      <alignment horizontal="center" wrapText="1"/>
    </xf>
    <xf numFmtId="165" fontId="1" fillId="0" borderId="0" xfId="5" applyNumberFormat="1" applyFont="1" applyFill="1" applyBorder="1" applyAlignment="1">
      <alignment horizontal="center" wrapText="1"/>
    </xf>
    <xf numFmtId="165" fontId="1" fillId="0" borderId="0" xfId="5" applyNumberFormat="1" applyFont="1" applyFill="1" applyBorder="1" applyAlignment="1">
      <alignment horizontal="center"/>
    </xf>
    <xf numFmtId="165" fontId="1" fillId="0" borderId="4" xfId="3" applyNumberFormat="1" applyBorder="1" applyAlignment="1">
      <alignment horizontal="center"/>
    </xf>
    <xf numFmtId="165" fontId="1" fillId="0" borderId="0" xfId="3" applyNumberFormat="1" applyAlignment="1">
      <alignment horizontal="center"/>
    </xf>
    <xf numFmtId="164" fontId="1" fillId="0" borderId="0" xfId="1" applyNumberFormat="1" applyAlignment="1">
      <alignment horizontal="center"/>
    </xf>
    <xf numFmtId="164" fontId="1" fillId="0" borderId="0" xfId="3" applyNumberFormat="1" applyAlignment="1">
      <alignment horizontal="center"/>
    </xf>
    <xf numFmtId="44" fontId="0" fillId="0" borderId="4" xfId="6" applyFont="1" applyBorder="1" applyAlignment="1">
      <alignment horizontal="center"/>
    </xf>
    <xf numFmtId="2" fontId="0" fillId="0" borderId="4" xfId="6" applyNumberFormat="1" applyFont="1" applyBorder="1" applyAlignment="1">
      <alignment horizontal="center"/>
    </xf>
    <xf numFmtId="165" fontId="1" fillId="0" borderId="4" xfId="5" applyNumberFormat="1" applyFont="1" applyFill="1" applyBorder="1" applyAlignment="1">
      <alignment horizontal="center"/>
    </xf>
    <xf numFmtId="44" fontId="0" fillId="0" borderId="0" xfId="6" applyFont="1" applyBorder="1" applyAlignment="1">
      <alignment horizontal="center"/>
    </xf>
    <xf numFmtId="2" fontId="0" fillId="0" borderId="0" xfId="6" applyNumberFormat="1" applyFont="1" applyBorder="1" applyAlignment="1">
      <alignment horizontal="center"/>
    </xf>
    <xf numFmtId="44" fontId="1" fillId="0" borderId="0" xfId="6" applyFont="1" applyBorder="1" applyAlignment="1">
      <alignment horizontal="center"/>
    </xf>
    <xf numFmtId="2" fontId="1" fillId="0" borderId="0" xfId="6" applyNumberFormat="1" applyFont="1" applyBorder="1" applyAlignment="1">
      <alignment horizontal="center"/>
    </xf>
    <xf numFmtId="0" fontId="5" fillId="0" borderId="0" xfId="3" applyFont="1"/>
    <xf numFmtId="0" fontId="1" fillId="0" borderId="6" xfId="3" applyBorder="1"/>
    <xf numFmtId="164" fontId="1" fillId="0" borderId="6" xfId="1" applyNumberFormat="1" applyFont="1" applyBorder="1" applyAlignment="1">
      <alignment horizontal="center"/>
    </xf>
    <xf numFmtId="2" fontId="3" fillId="0" borderId="6" xfId="4" applyNumberFormat="1" applyFont="1" applyFill="1" applyBorder="1" applyAlignment="1">
      <alignment horizontal="center"/>
    </xf>
    <xf numFmtId="165" fontId="1" fillId="0" borderId="6" xfId="5" applyNumberFormat="1" applyFont="1" applyFill="1" applyBorder="1" applyAlignment="1">
      <alignment horizontal="center" wrapText="1"/>
    </xf>
    <xf numFmtId="165" fontId="1" fillId="0" borderId="7" xfId="5" applyNumberFormat="1" applyFont="1" applyFill="1" applyBorder="1" applyAlignment="1">
      <alignment horizontal="center" wrapText="1"/>
    </xf>
    <xf numFmtId="165" fontId="1" fillId="0" borderId="7" xfId="5" applyNumberFormat="1" applyFont="1" applyFill="1" applyBorder="1" applyAlignment="1">
      <alignment horizontal="center"/>
    </xf>
    <xf numFmtId="165" fontId="1" fillId="0" borderId="6" xfId="3" applyNumberFormat="1" applyBorder="1" applyAlignment="1">
      <alignment horizontal="center"/>
    </xf>
    <xf numFmtId="165" fontId="1" fillId="0" borderId="8" xfId="3" applyNumberFormat="1" applyBorder="1" applyAlignment="1">
      <alignment horizontal="center"/>
    </xf>
    <xf numFmtId="164" fontId="1" fillId="0" borderId="9" xfId="1" applyNumberFormat="1" applyBorder="1" applyAlignment="1">
      <alignment horizontal="center"/>
    </xf>
    <xf numFmtId="164" fontId="1" fillId="0" borderId="9" xfId="3" applyNumberFormat="1" applyBorder="1" applyAlignment="1">
      <alignment horizontal="center"/>
    </xf>
    <xf numFmtId="0" fontId="1" fillId="0" borderId="9" xfId="3" applyBorder="1" applyAlignment="1">
      <alignment horizontal="center"/>
    </xf>
    <xf numFmtId="0" fontId="1" fillId="0" borderId="10" xfId="3" applyBorder="1"/>
    <xf numFmtId="166" fontId="3" fillId="3" borderId="4" xfId="1" applyNumberFormat="1" applyFont="1" applyFill="1" applyBorder="1" applyAlignment="1">
      <alignment horizontal="center"/>
    </xf>
    <xf numFmtId="166" fontId="1" fillId="3" borderId="4" xfId="1" applyNumberFormat="1" applyFont="1" applyFill="1" applyBorder="1" applyAlignment="1">
      <alignment horizontal="center"/>
    </xf>
    <xf numFmtId="166" fontId="3" fillId="3" borderId="3" xfId="1" applyNumberFormat="1" applyFont="1" applyFill="1" applyBorder="1" applyAlignment="1">
      <alignment horizontal="center"/>
    </xf>
    <xf numFmtId="166" fontId="1" fillId="0" borderId="4" xfId="1" applyNumberFormat="1" applyFont="1" applyBorder="1" applyAlignment="1">
      <alignment horizontal="center"/>
    </xf>
    <xf numFmtId="166" fontId="1" fillId="0" borderId="0" xfId="1" applyNumberFormat="1" applyAlignment="1">
      <alignment horizontal="center"/>
    </xf>
    <xf numFmtId="166" fontId="3" fillId="0" borderId="3" xfId="3" applyNumberFormat="1" applyFont="1" applyBorder="1" applyAlignment="1">
      <alignment horizontal="center" wrapText="1"/>
    </xf>
    <xf numFmtId="166" fontId="0" fillId="0" borderId="4" xfId="6" applyNumberFormat="1" applyFont="1" applyBorder="1" applyAlignment="1">
      <alignment horizontal="center"/>
    </xf>
    <xf numFmtId="166" fontId="0" fillId="0" borderId="0" xfId="6" applyNumberFormat="1" applyFont="1" applyBorder="1" applyAlignment="1">
      <alignment horizontal="center"/>
    </xf>
    <xf numFmtId="164" fontId="1" fillId="3" borderId="3" xfId="1" applyNumberFormat="1" applyFont="1" applyFill="1" applyBorder="1" applyAlignment="1">
      <alignment horizontal="center"/>
    </xf>
    <xf numFmtId="166" fontId="1" fillId="0" borderId="0" xfId="6" applyNumberFormat="1" applyFont="1" applyBorder="1" applyAlignment="1">
      <alignment horizontal="center"/>
    </xf>
    <xf numFmtId="43" fontId="1" fillId="0" borderId="0" xfId="3" applyNumberFormat="1" applyAlignment="1">
      <alignment horizontal="center"/>
    </xf>
    <xf numFmtId="10" fontId="1" fillId="0" borderId="0" xfId="2" applyNumberFormat="1"/>
    <xf numFmtId="166" fontId="1" fillId="0" borderId="0" xfId="3" applyNumberFormat="1"/>
    <xf numFmtId="164" fontId="1" fillId="0" borderId="0" xfId="3" applyNumberFormat="1"/>
    <xf numFmtId="164" fontId="3" fillId="0" borderId="0" xfId="1" applyNumberFormat="1" applyFont="1"/>
    <xf numFmtId="164" fontId="1" fillId="0" borderId="0" xfId="1" applyNumberFormat="1"/>
    <xf numFmtId="164" fontId="1" fillId="0" borderId="0" xfId="1" applyNumberFormat="1" applyFill="1" applyAlignment="1">
      <alignment horizontal="center"/>
    </xf>
    <xf numFmtId="164" fontId="4" fillId="0" borderId="0" xfId="1" applyNumberFormat="1" applyFont="1"/>
    <xf numFmtId="164" fontId="3" fillId="0" borderId="0" xfId="1" applyNumberFormat="1" applyFont="1" applyAlignment="1">
      <alignment horizontal="center"/>
    </xf>
    <xf numFmtId="164" fontId="3" fillId="3" borderId="0" xfId="1" applyNumberFormat="1" applyFont="1" applyFill="1" applyAlignment="1">
      <alignment horizontal="center"/>
    </xf>
    <xf numFmtId="164" fontId="3" fillId="0" borderId="3" xfId="1" applyNumberFormat="1" applyFont="1" applyBorder="1" applyAlignment="1">
      <alignment horizontal="center" wrapText="1"/>
    </xf>
    <xf numFmtId="43" fontId="3" fillId="3" borderId="4" xfId="1" applyFont="1" applyFill="1" applyBorder="1" applyAlignment="1">
      <alignment horizontal="center" wrapText="1"/>
    </xf>
    <xf numFmtId="164" fontId="0" fillId="0" borderId="4" xfId="1" applyNumberFormat="1" applyFont="1" applyBorder="1" applyAlignment="1">
      <alignment horizontal="center"/>
    </xf>
    <xf numFmtId="164" fontId="0" fillId="0" borderId="0" xfId="1" applyNumberFormat="1" applyFont="1" applyBorder="1" applyAlignment="1">
      <alignment horizontal="center"/>
    </xf>
    <xf numFmtId="164" fontId="1" fillId="0" borderId="0" xfId="1" applyNumberFormat="1" applyFont="1" applyBorder="1" applyAlignment="1">
      <alignment horizontal="center"/>
    </xf>
    <xf numFmtId="2" fontId="3" fillId="0" borderId="0" xfId="4" applyNumberFormat="1" applyFont="1" applyFill="1" applyBorder="1" applyAlignment="1">
      <alignment horizontal="center"/>
    </xf>
    <xf numFmtId="164" fontId="3" fillId="0" borderId="0" xfId="3" applyNumberFormat="1" applyFont="1"/>
    <xf numFmtId="3" fontId="1" fillId="0" borderId="0" xfId="3" applyNumberFormat="1"/>
    <xf numFmtId="3" fontId="1" fillId="0" borderId="0" xfId="3" applyNumberFormat="1" applyAlignment="1">
      <alignment horizontal="center"/>
    </xf>
    <xf numFmtId="0" fontId="0" fillId="0" borderId="0" xfId="3" applyFont="1"/>
    <xf numFmtId="0" fontId="6" fillId="0" borderId="0" xfId="0" applyFont="1"/>
    <xf numFmtId="0" fontId="1" fillId="0" borderId="11" xfId="3" applyBorder="1" applyAlignment="1">
      <alignment horizontal="left"/>
    </xf>
    <xf numFmtId="165" fontId="3" fillId="0" borderId="11" xfId="2" applyNumberFormat="1" applyFont="1" applyBorder="1" applyAlignment="1">
      <alignment horizontal="center"/>
    </xf>
    <xf numFmtId="164" fontId="7" fillId="3" borderId="3" xfId="1" applyNumberFormat="1" applyFont="1" applyFill="1" applyBorder="1" applyAlignment="1">
      <alignment horizontal="center"/>
    </xf>
    <xf numFmtId="164" fontId="1" fillId="0" borderId="0" xfId="6" applyNumberFormat="1" applyFont="1" applyBorder="1" applyAlignment="1">
      <alignment horizontal="center"/>
    </xf>
    <xf numFmtId="0" fontId="1" fillId="0" borderId="12" xfId="3" applyBorder="1"/>
    <xf numFmtId="0" fontId="0" fillId="0" borderId="13" xfId="3" applyFont="1" applyBorder="1"/>
    <xf numFmtId="0" fontId="1" fillId="6" borderId="0" xfId="3" applyFill="1"/>
    <xf numFmtId="164" fontId="10" fillId="3" borderId="4" xfId="1" applyNumberFormat="1" applyFont="1" applyFill="1" applyBorder="1" applyAlignment="1">
      <alignment horizontal="center"/>
    </xf>
    <xf numFmtId="164" fontId="10" fillId="4" borderId="4" xfId="1" applyNumberFormat="1" applyFont="1" applyFill="1" applyBorder="1" applyAlignment="1">
      <alignment horizontal="center" wrapText="1"/>
    </xf>
    <xf numFmtId="164" fontId="10" fillId="3" borderId="4" xfId="1" applyNumberFormat="1" applyFont="1" applyFill="1" applyBorder="1" applyAlignment="1">
      <alignment horizontal="center" wrapText="1"/>
    </xf>
    <xf numFmtId="164" fontId="2" fillId="3" borderId="4" xfId="1" applyNumberFormat="1" applyFont="1" applyFill="1" applyBorder="1" applyAlignment="1">
      <alignment horizontal="center" wrapText="1"/>
    </xf>
    <xf numFmtId="164" fontId="10" fillId="3" borderId="3" xfId="1" applyNumberFormat="1" applyFont="1" applyFill="1" applyBorder="1" applyAlignment="1">
      <alignment horizontal="center"/>
    </xf>
    <xf numFmtId="165" fontId="1" fillId="0" borderId="0" xfId="2" applyNumberFormat="1"/>
    <xf numFmtId="0" fontId="1" fillId="7" borderId="0" xfId="3" applyFill="1"/>
    <xf numFmtId="0" fontId="11" fillId="7" borderId="0" xfId="3" applyFont="1" applyFill="1"/>
    <xf numFmtId="0" fontId="3" fillId="7" borderId="0" xfId="3" applyFont="1" applyFill="1" applyAlignment="1">
      <alignment wrapText="1"/>
    </xf>
    <xf numFmtId="165" fontId="1" fillId="7" borderId="0" xfId="2" applyNumberFormat="1" applyFill="1"/>
    <xf numFmtId="0" fontId="3" fillId="7" borderId="0" xfId="3" applyFont="1" applyFill="1"/>
    <xf numFmtId="0" fontId="0" fillId="7" borderId="0" xfId="3" applyFont="1" applyFill="1"/>
    <xf numFmtId="165" fontId="0" fillId="7" borderId="0" xfId="2" applyNumberFormat="1" applyFont="1" applyFill="1"/>
    <xf numFmtId="164" fontId="1" fillId="0" borderId="6" xfId="1" applyNumberFormat="1" applyFont="1" applyFill="1" applyBorder="1" applyAlignment="1">
      <alignment horizontal="center"/>
    </xf>
    <xf numFmtId="9" fontId="3" fillId="4" borderId="4" xfId="2" applyFont="1" applyFill="1" applyBorder="1" applyAlignment="1">
      <alignment horizontal="center"/>
    </xf>
    <xf numFmtId="165" fontId="3" fillId="4" borderId="4" xfId="2" applyNumberFormat="1" applyFont="1" applyFill="1" applyBorder="1" applyAlignment="1">
      <alignment horizontal="center"/>
    </xf>
    <xf numFmtId="9" fontId="1" fillId="4" borderId="4" xfId="2" applyFont="1" applyFill="1" applyBorder="1" applyAlignment="1">
      <alignment horizontal="center"/>
    </xf>
    <xf numFmtId="9" fontId="3" fillId="4" borderId="3" xfId="2" applyFont="1" applyFill="1" applyBorder="1" applyAlignment="1">
      <alignment horizontal="center"/>
    </xf>
    <xf numFmtId="9" fontId="1" fillId="0" borderId="6" xfId="2" applyFont="1" applyFill="1" applyBorder="1" applyAlignment="1">
      <alignment horizontal="center"/>
    </xf>
    <xf numFmtId="9" fontId="1" fillId="0" borderId="4" xfId="2" applyFont="1" applyBorder="1" applyAlignment="1">
      <alignment horizontal="center"/>
    </xf>
    <xf numFmtId="9" fontId="1" fillId="0" borderId="6" xfId="2" applyFont="1" applyBorder="1" applyAlignment="1">
      <alignment horizontal="center"/>
    </xf>
    <xf numFmtId="165" fontId="1" fillId="7" borderId="0" xfId="2" applyNumberFormat="1" applyFont="1" applyFill="1"/>
    <xf numFmtId="0" fontId="3" fillId="0" borderId="14" xfId="3" applyFont="1" applyBorder="1"/>
    <xf numFmtId="165" fontId="3" fillId="0" borderId="14" xfId="2" applyNumberFormat="1" applyFont="1" applyBorder="1"/>
    <xf numFmtId="165" fontId="3" fillId="0" borderId="14" xfId="2" applyNumberFormat="1" applyFont="1" applyFill="1" applyBorder="1"/>
    <xf numFmtId="9" fontId="1" fillId="0" borderId="0" xfId="2" applyFont="1" applyBorder="1" applyAlignment="1">
      <alignment horizontal="center"/>
    </xf>
    <xf numFmtId="0" fontId="3" fillId="0" borderId="0" xfId="7" applyFont="1"/>
    <xf numFmtId="0" fontId="1" fillId="0" borderId="0" xfId="7" applyAlignment="1">
      <alignment horizontal="center"/>
    </xf>
    <xf numFmtId="0" fontId="1" fillId="0" borderId="0" xfId="7"/>
    <xf numFmtId="164" fontId="3" fillId="0" borderId="4" xfId="8" quotePrefix="1" applyNumberFormat="1" applyFont="1" applyFill="1" applyBorder="1" applyAlignment="1">
      <alignment horizontal="center"/>
    </xf>
    <xf numFmtId="0" fontId="3" fillId="0" borderId="2" xfId="7" applyFont="1" applyBorder="1" applyAlignment="1">
      <alignment wrapText="1"/>
    </xf>
    <xf numFmtId="0" fontId="3" fillId="0" borderId="3" xfId="7" applyFont="1" applyBorder="1" applyAlignment="1">
      <alignment horizontal="center" wrapText="1"/>
    </xf>
    <xf numFmtId="0" fontId="3" fillId="0" borderId="2" xfId="7" applyFont="1" applyBorder="1" applyAlignment="1">
      <alignment horizontal="center" wrapText="1"/>
    </xf>
    <xf numFmtId="164" fontId="3" fillId="3" borderId="4" xfId="8" applyNumberFormat="1" applyFont="1" applyFill="1" applyBorder="1" applyAlignment="1">
      <alignment horizontal="center"/>
    </xf>
    <xf numFmtId="164" fontId="3" fillId="4" borderId="4" xfId="8" applyNumberFormat="1" applyFont="1" applyFill="1" applyBorder="1" applyAlignment="1">
      <alignment horizontal="center"/>
    </xf>
    <xf numFmtId="2" fontId="3" fillId="4" borderId="4" xfId="10" applyNumberFormat="1" applyFont="1" applyFill="1" applyBorder="1" applyAlignment="1">
      <alignment horizontal="center"/>
    </xf>
    <xf numFmtId="164" fontId="3" fillId="4" borderId="4" xfId="8" applyNumberFormat="1" applyFont="1" applyFill="1" applyBorder="1" applyAlignment="1">
      <alignment horizontal="center" wrapText="1"/>
    </xf>
    <xf numFmtId="164" fontId="3" fillId="3" borderId="4" xfId="8" applyNumberFormat="1" applyFont="1" applyFill="1" applyBorder="1" applyAlignment="1">
      <alignment horizontal="center" wrapText="1"/>
    </xf>
    <xf numFmtId="164" fontId="1" fillId="3" borderId="4" xfId="8" applyNumberFormat="1" applyFont="1" applyFill="1" applyBorder="1" applyAlignment="1">
      <alignment horizontal="center"/>
    </xf>
    <xf numFmtId="165" fontId="3" fillId="4" borderId="4" xfId="11" applyNumberFormat="1" applyFont="1" applyFill="1" applyBorder="1" applyAlignment="1">
      <alignment horizontal="center" wrapText="1"/>
    </xf>
    <xf numFmtId="165" fontId="3" fillId="4" borderId="0" xfId="11" applyNumberFormat="1" applyFont="1" applyFill="1" applyBorder="1" applyAlignment="1">
      <alignment horizontal="center" wrapText="1"/>
    </xf>
    <xf numFmtId="164" fontId="1" fillId="4" borderId="4" xfId="8" applyNumberFormat="1" applyFont="1" applyFill="1" applyBorder="1" applyAlignment="1">
      <alignment horizontal="center"/>
    </xf>
    <xf numFmtId="2" fontId="1" fillId="4" borderId="4" xfId="10" applyNumberFormat="1" applyFont="1" applyFill="1" applyBorder="1" applyAlignment="1">
      <alignment horizontal="center"/>
    </xf>
    <xf numFmtId="164" fontId="1" fillId="4" borderId="4" xfId="8" applyNumberFormat="1" applyFont="1" applyFill="1" applyBorder="1" applyAlignment="1">
      <alignment horizontal="center" wrapText="1"/>
    </xf>
    <xf numFmtId="165" fontId="1" fillId="4" borderId="4" xfId="11" applyNumberFormat="1" applyFont="1" applyFill="1" applyBorder="1" applyAlignment="1">
      <alignment horizontal="center" wrapText="1"/>
    </xf>
    <xf numFmtId="165" fontId="1" fillId="4" borderId="0" xfId="11" applyNumberFormat="1" applyFont="1" applyFill="1" applyBorder="1" applyAlignment="1">
      <alignment horizontal="center" wrapText="1"/>
    </xf>
    <xf numFmtId="164" fontId="1" fillId="3" borderId="4" xfId="8" quotePrefix="1" applyNumberFormat="1" applyFont="1" applyFill="1" applyBorder="1" applyAlignment="1">
      <alignment horizontal="center"/>
    </xf>
    <xf numFmtId="164" fontId="1" fillId="3" borderId="4" xfId="8" applyNumberFormat="1" applyFont="1" applyFill="1" applyBorder="1" applyAlignment="1">
      <alignment horizontal="center" wrapText="1"/>
    </xf>
    <xf numFmtId="164" fontId="3" fillId="4" borderId="15" xfId="8" applyNumberFormat="1" applyFont="1" applyFill="1" applyBorder="1" applyAlignment="1">
      <alignment horizontal="center"/>
    </xf>
    <xf numFmtId="164" fontId="1" fillId="0" borderId="4" xfId="8" applyNumberFormat="1" applyFont="1" applyBorder="1" applyAlignment="1">
      <alignment horizontal="center"/>
    </xf>
    <xf numFmtId="2" fontId="3" fillId="0" borderId="4" xfId="10" applyNumberFormat="1" applyFont="1" applyFill="1" applyBorder="1" applyAlignment="1">
      <alignment horizontal="center"/>
    </xf>
    <xf numFmtId="165" fontId="1" fillId="0" borderId="4" xfId="11" applyNumberFormat="1" applyFont="1" applyFill="1" applyBorder="1" applyAlignment="1">
      <alignment horizontal="center" wrapText="1"/>
    </xf>
    <xf numFmtId="165" fontId="1" fillId="0" borderId="0" xfId="11" applyNumberFormat="1" applyFont="1" applyFill="1" applyBorder="1" applyAlignment="1">
      <alignment horizontal="center" wrapText="1"/>
    </xf>
    <xf numFmtId="165" fontId="1" fillId="0" borderId="0" xfId="11" applyNumberFormat="1" applyFont="1" applyFill="1" applyBorder="1" applyAlignment="1">
      <alignment horizontal="center"/>
    </xf>
    <xf numFmtId="165" fontId="1" fillId="0" borderId="4" xfId="7" applyNumberFormat="1" applyBorder="1" applyAlignment="1">
      <alignment horizontal="center"/>
    </xf>
    <xf numFmtId="165" fontId="1" fillId="0" borderId="4" xfId="11" applyNumberFormat="1" applyFont="1" applyFill="1" applyBorder="1" applyAlignment="1">
      <alignment horizontal="center"/>
    </xf>
    <xf numFmtId="0" fontId="3" fillId="0" borderId="2" xfId="7" applyFont="1" applyBorder="1" applyAlignment="1">
      <alignment horizontal="left"/>
    </xf>
    <xf numFmtId="164" fontId="3" fillId="3" borderId="3" xfId="8" applyNumberFormat="1" applyFont="1" applyFill="1" applyBorder="1" applyAlignment="1">
      <alignment horizontal="center"/>
    </xf>
    <xf numFmtId="164" fontId="3" fillId="4" borderId="3" xfId="8" applyNumberFormat="1" applyFont="1" applyFill="1" applyBorder="1" applyAlignment="1">
      <alignment horizontal="center"/>
    </xf>
    <xf numFmtId="2" fontId="3" fillId="4" borderId="5" xfId="10" applyNumberFormat="1" applyFont="1" applyFill="1" applyBorder="1" applyAlignment="1">
      <alignment horizontal="center"/>
    </xf>
    <xf numFmtId="164" fontId="3" fillId="4" borderId="3" xfId="8" applyNumberFormat="1" applyFont="1" applyFill="1" applyBorder="1" applyAlignment="1">
      <alignment horizontal="center" wrapText="1"/>
    </xf>
    <xf numFmtId="164" fontId="3" fillId="3" borderId="3" xfId="8" applyNumberFormat="1" applyFont="1" applyFill="1" applyBorder="1" applyAlignment="1">
      <alignment horizontal="center" wrapText="1"/>
    </xf>
    <xf numFmtId="165" fontId="3" fillId="4" borderId="3" xfId="11" applyNumberFormat="1" applyFont="1" applyFill="1" applyBorder="1" applyAlignment="1">
      <alignment horizontal="center" wrapText="1"/>
    </xf>
    <xf numFmtId="165" fontId="3" fillId="4" borderId="2" xfId="11" applyNumberFormat="1" applyFont="1" applyFill="1" applyBorder="1" applyAlignment="1">
      <alignment horizontal="center" wrapText="1"/>
    </xf>
    <xf numFmtId="165" fontId="3" fillId="4" borderId="2" xfId="7" applyNumberFormat="1" applyFont="1" applyFill="1" applyBorder="1" applyAlignment="1">
      <alignment horizontal="center"/>
    </xf>
    <xf numFmtId="164" fontId="1" fillId="3" borderId="5" xfId="8" applyNumberFormat="1" applyFont="1" applyFill="1" applyBorder="1" applyAlignment="1">
      <alignment horizontal="center"/>
    </xf>
    <xf numFmtId="164" fontId="1" fillId="3" borderId="3" xfId="8" applyNumberFormat="1" applyFont="1" applyFill="1" applyBorder="1" applyAlignment="1">
      <alignment horizontal="center"/>
    </xf>
    <xf numFmtId="164" fontId="1" fillId="0" borderId="4" xfId="8" applyNumberFormat="1" applyFont="1" applyFill="1" applyBorder="1" applyAlignment="1">
      <alignment horizontal="center"/>
    </xf>
    <xf numFmtId="167" fontId="1" fillId="0" borderId="4" xfId="11" applyNumberFormat="1" applyFont="1" applyFill="1" applyBorder="1" applyAlignment="1">
      <alignment horizontal="center" wrapText="1"/>
    </xf>
    <xf numFmtId="0" fontId="1" fillId="2" borderId="0" xfId="7" applyFill="1"/>
    <xf numFmtId="0" fontId="1" fillId="0" borderId="0" xfId="7" applyAlignment="1">
      <alignment wrapText="1"/>
    </xf>
    <xf numFmtId="0" fontId="1" fillId="2" borderId="0" xfId="7" applyFill="1" applyAlignment="1">
      <alignment horizontal="left" wrapText="1"/>
    </xf>
    <xf numFmtId="0" fontId="4" fillId="0" borderId="0" xfId="7" applyFont="1"/>
    <xf numFmtId="0" fontId="3" fillId="3" borderId="0" xfId="7" applyFont="1" applyFill="1"/>
    <xf numFmtId="0" fontId="3" fillId="0" borderId="0" xfId="7" applyFont="1" applyAlignment="1">
      <alignment horizontal="center"/>
    </xf>
    <xf numFmtId="0" fontId="2" fillId="0" borderId="0" xfId="7" applyFont="1"/>
    <xf numFmtId="0" fontId="3" fillId="2" borderId="0" xfId="7" applyFont="1" applyFill="1"/>
    <xf numFmtId="0" fontId="0" fillId="0" borderId="0" xfId="7" applyFont="1"/>
    <xf numFmtId="0" fontId="3" fillId="0" borderId="0" xfId="7" applyFont="1" applyAlignment="1">
      <alignment horizontal="left"/>
    </xf>
    <xf numFmtId="0" fontId="3" fillId="3" borderId="0" xfId="7" applyFont="1" applyFill="1" applyAlignment="1">
      <alignment horizontal="center"/>
    </xf>
    <xf numFmtId="9" fontId="1" fillId="0" borderId="0" xfId="9" applyBorder="1" applyAlignment="1">
      <alignment horizontal="center"/>
    </xf>
    <xf numFmtId="0" fontId="1" fillId="0" borderId="0" xfId="7" applyAlignment="1">
      <alignment horizontal="left"/>
    </xf>
    <xf numFmtId="0" fontId="2" fillId="0" borderId="0" xfId="7" applyFont="1" applyAlignment="1">
      <alignment horizontal="center"/>
    </xf>
    <xf numFmtId="0" fontId="3" fillId="0" borderId="0" xfId="7" applyFont="1" applyAlignment="1">
      <alignment wrapText="1"/>
    </xf>
    <xf numFmtId="165" fontId="3" fillId="4" borderId="0" xfId="7" applyNumberFormat="1" applyFont="1" applyFill="1" applyAlignment="1">
      <alignment horizontal="center"/>
    </xf>
    <xf numFmtId="0" fontId="1" fillId="0" borderId="0" xfId="7" applyAlignment="1">
      <alignment horizontal="left" indent="1"/>
    </xf>
    <xf numFmtId="165" fontId="1" fillId="4" borderId="0" xfId="7" applyNumberFormat="1" applyFill="1" applyAlignment="1">
      <alignment horizontal="center"/>
    </xf>
    <xf numFmtId="165" fontId="1" fillId="0" borderId="0" xfId="7" applyNumberFormat="1" applyAlignment="1">
      <alignment horizontal="center"/>
    </xf>
    <xf numFmtId="164" fontId="1" fillId="0" borderId="0" xfId="8" applyNumberFormat="1" applyBorder="1" applyAlignment="1">
      <alignment horizontal="center"/>
    </xf>
    <xf numFmtId="164" fontId="1" fillId="0" borderId="0" xfId="7" applyNumberFormat="1" applyAlignment="1">
      <alignment horizontal="center"/>
    </xf>
    <xf numFmtId="165" fontId="3" fillId="4" borderId="4" xfId="8" applyNumberFormat="1" applyFont="1" applyFill="1" applyBorder="1" applyAlignment="1">
      <alignment horizontal="center"/>
    </xf>
    <xf numFmtId="165" fontId="1" fillId="0" borderId="4" xfId="2" applyNumberFormat="1" applyFont="1" applyBorder="1" applyAlignment="1">
      <alignment horizontal="center"/>
    </xf>
    <xf numFmtId="165" fontId="3" fillId="4" borderId="5" xfId="8" applyNumberFormat="1" applyFont="1" applyFill="1" applyBorder="1" applyAlignment="1">
      <alignment horizontal="center"/>
    </xf>
    <xf numFmtId="165" fontId="1" fillId="4" borderId="4" xfId="8" applyNumberFormat="1" applyFont="1" applyFill="1" applyBorder="1" applyAlignment="1">
      <alignment horizontal="center"/>
    </xf>
    <xf numFmtId="0" fontId="1" fillId="0" borderId="0" xfId="3" applyAlignment="1">
      <alignment horizontal="left"/>
    </xf>
    <xf numFmtId="9" fontId="3" fillId="0" borderId="3" xfId="2" applyFont="1" applyBorder="1" applyAlignment="1">
      <alignment horizontal="center" wrapText="1"/>
    </xf>
    <xf numFmtId="9" fontId="3" fillId="4" borderId="5" xfId="2" applyFont="1" applyFill="1" applyBorder="1" applyAlignment="1">
      <alignment horizontal="center"/>
    </xf>
    <xf numFmtId="164" fontId="3" fillId="4" borderId="5" xfId="1" applyNumberFormat="1" applyFont="1" applyFill="1" applyBorder="1" applyAlignment="1">
      <alignment horizontal="center" wrapText="1"/>
    </xf>
    <xf numFmtId="165" fontId="1" fillId="4" borderId="0" xfId="5" applyNumberFormat="1" applyFont="1" applyFill="1" applyBorder="1" applyAlignment="1">
      <alignment horizontal="center"/>
    </xf>
    <xf numFmtId="165" fontId="1" fillId="4" borderId="4" xfId="3" applyNumberFormat="1" applyFill="1" applyBorder="1" applyAlignment="1">
      <alignment horizontal="center"/>
    </xf>
    <xf numFmtId="9" fontId="0" fillId="0" borderId="4" xfId="2" applyFont="1" applyBorder="1" applyAlignment="1">
      <alignment horizontal="center"/>
    </xf>
    <xf numFmtId="9" fontId="0" fillId="0" borderId="0" xfId="2" applyFont="1" applyBorder="1" applyAlignment="1">
      <alignment horizontal="center"/>
    </xf>
    <xf numFmtId="164" fontId="3" fillId="4" borderId="5" xfId="1" applyNumberFormat="1" applyFont="1" applyFill="1" applyBorder="1" applyAlignment="1">
      <alignment horizontal="center"/>
    </xf>
    <xf numFmtId="164" fontId="1" fillId="4" borderId="5" xfId="1" applyNumberFormat="1" applyFont="1" applyFill="1" applyBorder="1" applyAlignment="1">
      <alignment horizontal="center" wrapText="1"/>
    </xf>
    <xf numFmtId="43" fontId="1" fillId="0" borderId="0" xfId="3" applyNumberFormat="1"/>
    <xf numFmtId="0" fontId="2" fillId="0" borderId="0" xfId="3" applyFont="1" applyAlignment="1">
      <alignment horizontal="center"/>
    </xf>
    <xf numFmtId="164" fontId="3" fillId="3" borderId="5" xfId="1" applyNumberFormat="1" applyFont="1" applyFill="1" applyBorder="1" applyAlignment="1">
      <alignment horizontal="center"/>
    </xf>
    <xf numFmtId="164" fontId="1" fillId="4" borderId="3" xfId="1" applyNumberFormat="1" applyFont="1" applyFill="1" applyBorder="1" applyAlignment="1">
      <alignment horizontal="center"/>
    </xf>
    <xf numFmtId="165" fontId="1" fillId="0" borderId="0" xfId="2" applyNumberFormat="1" applyFont="1" applyBorder="1" applyAlignment="1">
      <alignment horizontal="center"/>
    </xf>
    <xf numFmtId="0" fontId="3" fillId="0" borderId="0" xfId="12" applyFont="1"/>
    <xf numFmtId="0" fontId="1" fillId="0" borderId="0" xfId="12" applyAlignment="1">
      <alignment horizontal="center"/>
    </xf>
    <xf numFmtId="0" fontId="1" fillId="0" borderId="0" xfId="12"/>
    <xf numFmtId="0" fontId="1" fillId="0" borderId="0" xfId="12" applyAlignment="1">
      <alignment horizontal="left"/>
    </xf>
    <xf numFmtId="0" fontId="1" fillId="2" borderId="0" xfId="12" applyFill="1"/>
    <xf numFmtId="0" fontId="1" fillId="0" borderId="0" xfId="12" applyAlignment="1">
      <alignment wrapText="1"/>
    </xf>
    <xf numFmtId="0" fontId="1" fillId="2" borderId="0" xfId="12" applyFill="1" applyAlignment="1">
      <alignment horizontal="left" wrapText="1"/>
    </xf>
    <xf numFmtId="0" fontId="4" fillId="0" borderId="0" xfId="12" applyFont="1"/>
    <xf numFmtId="164" fontId="1" fillId="0" borderId="0" xfId="12" applyNumberFormat="1"/>
    <xf numFmtId="0" fontId="3" fillId="3" borderId="0" xfId="12" applyFont="1" applyFill="1"/>
    <xf numFmtId="0" fontId="3" fillId="2" borderId="0" xfId="12" applyFont="1" applyFill="1"/>
    <xf numFmtId="0" fontId="3" fillId="0" borderId="0" xfId="12" applyFont="1" applyAlignment="1">
      <alignment horizontal="center"/>
    </xf>
    <xf numFmtId="0" fontId="3" fillId="0" borderId="0" xfId="12" applyFont="1" applyAlignment="1">
      <alignment horizontal="left"/>
    </xf>
    <xf numFmtId="0" fontId="3" fillId="3" borderId="0" xfId="12" applyFont="1" applyFill="1" applyAlignment="1">
      <alignment horizontal="center"/>
    </xf>
    <xf numFmtId="0" fontId="3" fillId="0" borderId="2" xfId="12" applyFont="1" applyBorder="1" applyAlignment="1">
      <alignment wrapText="1"/>
    </xf>
    <xf numFmtId="0" fontId="3" fillId="0" borderId="3" xfId="12" applyFont="1" applyBorder="1" applyAlignment="1">
      <alignment horizontal="center" wrapText="1"/>
    </xf>
    <xf numFmtId="0" fontId="3" fillId="0" borderId="2" xfId="12" applyFont="1" applyBorder="1" applyAlignment="1">
      <alignment horizontal="center" wrapText="1"/>
    </xf>
    <xf numFmtId="0" fontId="3" fillId="0" borderId="0" xfId="12" applyFont="1" applyAlignment="1">
      <alignment wrapText="1"/>
    </xf>
    <xf numFmtId="165" fontId="3" fillId="4" borderId="0" xfId="12" applyNumberFormat="1" applyFont="1" applyFill="1" applyAlignment="1">
      <alignment horizontal="center"/>
    </xf>
    <xf numFmtId="0" fontId="1" fillId="0" borderId="0" xfId="12" applyAlignment="1">
      <alignment horizontal="left" indent="1"/>
    </xf>
    <xf numFmtId="165" fontId="1" fillId="4" borderId="0" xfId="12" applyNumberFormat="1" applyFill="1" applyAlignment="1">
      <alignment horizontal="center"/>
    </xf>
    <xf numFmtId="0" fontId="3" fillId="0" borderId="2" xfId="12" applyFont="1" applyBorder="1" applyAlignment="1">
      <alignment horizontal="left"/>
    </xf>
    <xf numFmtId="165" fontId="3" fillId="4" borderId="2" xfId="12" applyNumberFormat="1" applyFont="1" applyFill="1" applyBorder="1" applyAlignment="1">
      <alignment horizontal="center"/>
    </xf>
    <xf numFmtId="0" fontId="1" fillId="0" borderId="6" xfId="12" applyBorder="1"/>
    <xf numFmtId="2" fontId="3" fillId="0" borderId="6" xfId="10" applyNumberFormat="1" applyFont="1" applyFill="1" applyBorder="1" applyAlignment="1">
      <alignment horizontal="center"/>
    </xf>
    <xf numFmtId="165" fontId="1" fillId="0" borderId="6" xfId="12" applyNumberFormat="1" applyBorder="1" applyAlignment="1">
      <alignment horizontal="center"/>
    </xf>
    <xf numFmtId="165" fontId="1" fillId="0" borderId="8" xfId="12" applyNumberFormat="1" applyBorder="1" applyAlignment="1">
      <alignment horizontal="center"/>
    </xf>
    <xf numFmtId="164" fontId="1" fillId="0" borderId="9" xfId="12" applyNumberFormat="1" applyBorder="1" applyAlignment="1">
      <alignment horizontal="center"/>
    </xf>
    <xf numFmtId="0" fontId="1" fillId="0" borderId="9" xfId="12" applyBorder="1" applyAlignment="1">
      <alignment horizontal="center"/>
    </xf>
    <xf numFmtId="0" fontId="1" fillId="0" borderId="10" xfId="12" applyBorder="1"/>
    <xf numFmtId="165" fontId="1" fillId="0" borderId="4" xfId="12" applyNumberFormat="1" applyBorder="1" applyAlignment="1">
      <alignment horizontal="center"/>
    </xf>
    <xf numFmtId="165" fontId="1" fillId="0" borderId="0" xfId="12" applyNumberFormat="1" applyAlignment="1">
      <alignment horizontal="center"/>
    </xf>
    <xf numFmtId="0" fontId="5" fillId="0" borderId="0" xfId="12" applyFont="1"/>
    <xf numFmtId="0" fontId="1" fillId="9" borderId="0" xfId="3" applyFill="1"/>
    <xf numFmtId="0" fontId="1" fillId="9" borderId="0" xfId="3" applyFill="1" applyAlignment="1">
      <alignment horizontal="center"/>
    </xf>
    <xf numFmtId="0" fontId="3" fillId="9" borderId="3" xfId="3" applyFont="1" applyFill="1" applyBorder="1" applyAlignment="1">
      <alignment horizontal="center" wrapText="1"/>
    </xf>
    <xf numFmtId="164" fontId="3" fillId="0" borderId="4" xfId="1" applyNumberFormat="1" applyFont="1" applyFill="1" applyBorder="1" applyAlignment="1">
      <alignment horizontal="center"/>
    </xf>
    <xf numFmtId="164" fontId="3" fillId="9" borderId="4" xfId="1" applyNumberFormat="1" applyFont="1" applyFill="1" applyBorder="1" applyAlignment="1">
      <alignment horizontal="center" wrapText="1"/>
    </xf>
    <xf numFmtId="164" fontId="3" fillId="0" borderId="4" xfId="1" applyNumberFormat="1" applyFont="1" applyFill="1" applyBorder="1" applyAlignment="1">
      <alignment horizontal="center" wrapText="1"/>
    </xf>
    <xf numFmtId="164" fontId="1" fillId="0" borderId="4" xfId="1" applyNumberFormat="1" applyFont="1" applyFill="1" applyBorder="1" applyAlignment="1">
      <alignment horizontal="center"/>
    </xf>
    <xf numFmtId="164" fontId="1" fillId="9" borderId="4" xfId="1" applyNumberFormat="1" applyFont="1" applyFill="1" applyBorder="1" applyAlignment="1">
      <alignment horizontal="center" wrapText="1"/>
    </xf>
    <xf numFmtId="164" fontId="3" fillId="0" borderId="3" xfId="1" applyNumberFormat="1" applyFont="1" applyFill="1" applyBorder="1" applyAlignment="1">
      <alignment horizontal="center"/>
    </xf>
    <xf numFmtId="164" fontId="3" fillId="9" borderId="3" xfId="1" applyNumberFormat="1" applyFont="1" applyFill="1" applyBorder="1" applyAlignment="1">
      <alignment horizontal="center" wrapText="1"/>
    </xf>
    <xf numFmtId="164" fontId="1" fillId="9" borderId="4" xfId="1" applyNumberFormat="1" applyFont="1" applyFill="1" applyBorder="1" applyAlignment="1">
      <alignment horizontal="center"/>
    </xf>
    <xf numFmtId="0" fontId="1" fillId="3" borderId="0" xfId="3" applyFill="1" applyAlignment="1">
      <alignment horizontal="center"/>
    </xf>
    <xf numFmtId="3" fontId="1" fillId="9" borderId="0" xfId="3" applyNumberFormat="1" applyFill="1" applyAlignment="1">
      <alignment horizontal="right"/>
    </xf>
    <xf numFmtId="164" fontId="1" fillId="9" borderId="0" xfId="3" applyNumberFormat="1" applyFill="1" applyAlignment="1">
      <alignment horizontal="center"/>
    </xf>
    <xf numFmtId="0" fontId="3" fillId="3" borderId="3" xfId="3" applyFont="1" applyFill="1" applyBorder="1" applyAlignment="1">
      <alignment horizontal="center" wrapText="1"/>
    </xf>
    <xf numFmtId="44" fontId="0" fillId="0" borderId="4" xfId="6" applyFont="1" applyFill="1" applyBorder="1" applyAlignment="1">
      <alignment horizontal="center"/>
    </xf>
    <xf numFmtId="44" fontId="0" fillId="3" borderId="4" xfId="6" applyFont="1" applyFill="1" applyBorder="1" applyAlignment="1">
      <alignment horizontal="center"/>
    </xf>
    <xf numFmtId="37" fontId="0" fillId="9" borderId="4" xfId="6" applyNumberFormat="1" applyFont="1" applyFill="1" applyBorder="1" applyAlignment="1">
      <alignment horizontal="center"/>
    </xf>
    <xf numFmtId="44" fontId="0" fillId="0" borderId="0" xfId="6" applyFont="1" applyFill="1" applyBorder="1" applyAlignment="1">
      <alignment horizontal="center"/>
    </xf>
    <xf numFmtId="44" fontId="0" fillId="3" borderId="0" xfId="6" applyFont="1" applyFill="1" applyBorder="1" applyAlignment="1">
      <alignment horizontal="center"/>
    </xf>
    <xf numFmtId="37" fontId="0" fillId="9" borderId="0" xfId="6" applyNumberFormat="1" applyFont="1" applyFill="1" applyBorder="1" applyAlignment="1">
      <alignment horizontal="center"/>
    </xf>
    <xf numFmtId="44" fontId="0" fillId="9" borderId="4" xfId="6" applyFont="1" applyFill="1" applyBorder="1" applyAlignment="1">
      <alignment horizontal="center"/>
    </xf>
    <xf numFmtId="164" fontId="1" fillId="0" borderId="0" xfId="1" applyNumberFormat="1" applyFont="1" applyFill="1" applyBorder="1" applyAlignment="1">
      <alignment horizontal="center"/>
    </xf>
    <xf numFmtId="164" fontId="1" fillId="9" borderId="0" xfId="1" applyNumberFormat="1" applyFont="1" applyFill="1" applyBorder="1" applyAlignment="1">
      <alignment horizontal="center"/>
    </xf>
    <xf numFmtId="44" fontId="1" fillId="0" borderId="0" xfId="6" applyFont="1" applyFill="1" applyBorder="1" applyAlignment="1">
      <alignment horizontal="center"/>
    </xf>
    <xf numFmtId="37" fontId="1" fillId="9" borderId="0" xfId="6" applyNumberFormat="1" applyFont="1" applyFill="1" applyBorder="1" applyAlignment="1">
      <alignment horizontal="center"/>
    </xf>
    <xf numFmtId="0" fontId="11" fillId="0" borderId="0" xfId="3" applyFont="1"/>
    <xf numFmtId="165" fontId="0" fillId="0" borderId="0" xfId="2" applyNumberFormat="1" applyFont="1" applyFill="1"/>
    <xf numFmtId="164" fontId="1" fillId="9" borderId="0" xfId="3" applyNumberFormat="1" applyFill="1"/>
    <xf numFmtId="165" fontId="0" fillId="0" borderId="0" xfId="2" applyNumberFormat="1" applyFont="1" applyFill="1" applyBorder="1"/>
    <xf numFmtId="165" fontId="3" fillId="0" borderId="0" xfId="2" applyNumberFormat="1" applyFont="1" applyFill="1" applyBorder="1"/>
    <xf numFmtId="10" fontId="1" fillId="0" borderId="0" xfId="1" applyNumberFormat="1" applyFont="1" applyFill="1" applyBorder="1" applyAlignment="1">
      <alignment horizontal="center"/>
    </xf>
    <xf numFmtId="165" fontId="1" fillId="4" borderId="4" xfId="2" applyNumberFormat="1" applyFont="1" applyFill="1" applyBorder="1" applyAlignment="1">
      <alignment horizontal="center"/>
    </xf>
    <xf numFmtId="165" fontId="3" fillId="4" borderId="5" xfId="2" applyNumberFormat="1" applyFont="1" applyFill="1" applyBorder="1" applyAlignment="1">
      <alignment horizontal="center"/>
    </xf>
    <xf numFmtId="44" fontId="0" fillId="0" borderId="0" xfId="13" applyFont="1" applyBorder="1" applyAlignment="1">
      <alignment horizontal="center"/>
    </xf>
    <xf numFmtId="2" fontId="0" fillId="0" borderId="0" xfId="13" applyNumberFormat="1" applyFont="1" applyBorder="1" applyAlignment="1">
      <alignment horizontal="center"/>
    </xf>
    <xf numFmtId="44" fontId="1" fillId="0" borderId="0" xfId="13" applyFont="1" applyBorder="1" applyAlignment="1">
      <alignment horizontal="center"/>
    </xf>
    <xf numFmtId="2" fontId="1" fillId="0" borderId="0" xfId="13" applyNumberFormat="1" applyFont="1" applyBorder="1" applyAlignment="1">
      <alignment horizontal="center"/>
    </xf>
    <xf numFmtId="10" fontId="1" fillId="0" borderId="0" xfId="2" applyNumberFormat="1" applyFont="1" applyBorder="1" applyAlignment="1">
      <alignment horizontal="center"/>
    </xf>
    <xf numFmtId="166" fontId="1" fillId="0" borderId="0" xfId="13" applyNumberFormat="1" applyFont="1" applyBorder="1" applyAlignment="1">
      <alignment horizontal="center"/>
    </xf>
    <xf numFmtId="43" fontId="1" fillId="0" borderId="0" xfId="1"/>
    <xf numFmtId="164" fontId="13" fillId="3" borderId="4" xfId="1" applyNumberFormat="1" applyFont="1" applyFill="1" applyBorder="1" applyAlignment="1">
      <alignment horizontal="center" wrapText="1"/>
    </xf>
    <xf numFmtId="0" fontId="1" fillId="2" borderId="0" xfId="3" applyFill="1" applyAlignment="1">
      <alignment horizontal="left"/>
    </xf>
    <xf numFmtId="0" fontId="4" fillId="0" borderId="1" xfId="3" applyFont="1" applyBorder="1" applyAlignment="1">
      <alignment horizontal="center"/>
    </xf>
    <xf numFmtId="0" fontId="3" fillId="5" borderId="6" xfId="3" applyFont="1" applyFill="1" applyBorder="1" applyAlignment="1">
      <alignment horizontal="center"/>
    </xf>
    <xf numFmtId="0" fontId="3" fillId="5" borderId="7" xfId="3" applyFont="1" applyFill="1" applyBorder="1" applyAlignment="1">
      <alignment horizontal="center"/>
    </xf>
    <xf numFmtId="0" fontId="3" fillId="5" borderId="8" xfId="3" applyFont="1" applyFill="1" applyBorder="1" applyAlignment="1">
      <alignment horizontal="center"/>
    </xf>
    <xf numFmtId="0" fontId="1" fillId="0" borderId="0" xfId="3" applyAlignment="1">
      <alignment horizontal="left"/>
    </xf>
    <xf numFmtId="0" fontId="4" fillId="0" borderId="1" xfId="7" applyFont="1" applyBorder="1" applyAlignment="1">
      <alignment horizontal="center"/>
    </xf>
    <xf numFmtId="0" fontId="3" fillId="5" borderId="6" xfId="7" applyFont="1" applyFill="1" applyBorder="1" applyAlignment="1">
      <alignment horizontal="center"/>
    </xf>
    <xf numFmtId="0" fontId="3" fillId="5" borderId="7" xfId="7" applyFont="1" applyFill="1" applyBorder="1" applyAlignment="1">
      <alignment horizontal="center"/>
    </xf>
    <xf numFmtId="0" fontId="3" fillId="5" borderId="8" xfId="7" applyFont="1" applyFill="1" applyBorder="1" applyAlignment="1">
      <alignment horizontal="center"/>
    </xf>
    <xf numFmtId="0" fontId="0" fillId="0" borderId="0" xfId="7" applyFont="1" applyAlignment="1">
      <alignment horizontal="center" wrapText="1"/>
    </xf>
    <xf numFmtId="0" fontId="3" fillId="6" borderId="6" xfId="3" applyFont="1" applyFill="1" applyBorder="1" applyAlignment="1">
      <alignment horizontal="center"/>
    </xf>
    <xf numFmtId="0" fontId="3" fillId="6" borderId="7" xfId="3" applyFont="1" applyFill="1" applyBorder="1" applyAlignment="1">
      <alignment horizontal="center"/>
    </xf>
    <xf numFmtId="0" fontId="3" fillId="6" borderId="8" xfId="3" applyFont="1" applyFill="1" applyBorder="1" applyAlignment="1">
      <alignment horizontal="center"/>
    </xf>
    <xf numFmtId="0" fontId="1" fillId="2" borderId="0" xfId="12" applyFill="1" applyAlignment="1">
      <alignment horizontal="left"/>
    </xf>
    <xf numFmtId="0" fontId="4" fillId="0" borderId="1" xfId="12" applyFont="1" applyBorder="1" applyAlignment="1">
      <alignment horizontal="center"/>
    </xf>
    <xf numFmtId="0" fontId="12" fillId="8" borderId="6" xfId="12" applyFont="1" applyFill="1" applyBorder="1" applyAlignment="1">
      <alignment horizontal="center"/>
    </xf>
    <xf numFmtId="0" fontId="12" fillId="8" borderId="7" xfId="12" applyFont="1" applyFill="1" applyBorder="1" applyAlignment="1">
      <alignment horizontal="center"/>
    </xf>
    <xf numFmtId="0" fontId="12" fillId="8" borderId="8" xfId="12" applyFont="1" applyFill="1" applyBorder="1" applyAlignment="1">
      <alignment horizontal="center"/>
    </xf>
    <xf numFmtId="0" fontId="1" fillId="0" borderId="0" xfId="12" applyAlignment="1">
      <alignment horizontal="left"/>
    </xf>
    <xf numFmtId="164" fontId="0" fillId="3" borderId="4" xfId="1" applyNumberFormat="1" applyFont="1" applyFill="1" applyBorder="1" applyAlignment="1">
      <alignment horizontal="center"/>
    </xf>
    <xf numFmtId="0" fontId="0" fillId="0" borderId="0" xfId="3" applyFont="1" applyAlignment="1">
      <alignment horizontal="left" indent="1"/>
    </xf>
    <xf numFmtId="0" fontId="14" fillId="0" borderId="0" xfId="0" applyFont="1"/>
    <xf numFmtId="164" fontId="1" fillId="3" borderId="3" xfId="1" applyNumberFormat="1" applyFont="1" applyFill="1" applyBorder="1" applyAlignment="1">
      <alignment horizontal="center" wrapText="1"/>
    </xf>
    <xf numFmtId="9" fontId="3" fillId="4" borderId="4" xfId="2" applyFont="1" applyFill="1" applyBorder="1" applyAlignment="1">
      <alignment horizontal="center" wrapText="1"/>
    </xf>
    <xf numFmtId="0" fontId="1" fillId="0" borderId="0" xfId="2" applyNumberFormat="1"/>
  </cellXfs>
  <cellStyles count="14">
    <cellStyle name="Comma" xfId="1" builtinId="3"/>
    <cellStyle name="Comma 2" xfId="4" xr:uid="{C6BD1530-CA56-4776-829A-55C608A88421}"/>
    <cellStyle name="Comma 2 2" xfId="10" xr:uid="{D75FFF3B-81CF-45B5-9A90-1AD13BDDF5E0}"/>
    <cellStyle name="Comma 23" xfId="8" xr:uid="{2A2CDFA6-D9D5-466D-B9B1-C3E8BCE31CC5}"/>
    <cellStyle name="Currency 2" xfId="6" xr:uid="{5434F33E-0D27-4F45-97F2-670CE83BDA4F}"/>
    <cellStyle name="Currency 2 2" xfId="13" xr:uid="{25C29881-1D21-4786-9FC2-5625D00F6574}"/>
    <cellStyle name="Normal" xfId="0" builtinId="0"/>
    <cellStyle name="Normal 2" xfId="3" xr:uid="{480CE3CB-7CB3-42D2-B53D-33EFFEF5FE3F}"/>
    <cellStyle name="Normal 2 2" xfId="7" xr:uid="{FD37614E-2F73-4F9B-A63E-9D2BD1EF4B85}"/>
    <cellStyle name="Normal 2 3" xfId="12" xr:uid="{8BBC88FD-756A-4B6D-97ED-0F4769986B51}"/>
    <cellStyle name="Percent" xfId="2" builtinId="5"/>
    <cellStyle name="Percent 16" xfId="9" xr:uid="{EAACCC39-FB59-4A6D-9CF5-5D95058668AB}"/>
    <cellStyle name="Percent 2" xfId="5" xr:uid="{4A53CDED-3B64-47EC-992F-A6522C1D6659}"/>
    <cellStyle name="Percent 2 2" xfId="11" xr:uid="{82BF29A2-5B42-43B3-97FB-1AE2D23F522D}"/>
  </cellStyles>
  <dxfs count="0"/>
  <tableStyles count="0" defaultTableStyle="TableStyleMedium2" defaultPivotStyle="PivotStyleMedium9"/>
  <colors>
    <mruColors>
      <color rgb="FFF8696B"/>
      <color rgb="FF5A8AC6"/>
      <color rgb="FFFF0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9" Type="http://schemas.openxmlformats.org/officeDocument/2006/relationships/externalLink" Target="externalLinks/externalLink24.xml"/><Relationship Id="rId21" Type="http://schemas.openxmlformats.org/officeDocument/2006/relationships/externalLink" Target="externalLinks/externalLink6.xml"/><Relationship Id="rId34" Type="http://schemas.openxmlformats.org/officeDocument/2006/relationships/externalLink" Target="externalLinks/externalLink19.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66"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styles" Target="styles.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3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5</xdr:col>
      <xdr:colOff>107155</xdr:colOff>
      <xdr:row>25</xdr:row>
      <xdr:rowOff>107156</xdr:rowOff>
    </xdr:from>
    <xdr:to>
      <xdr:col>12</xdr:col>
      <xdr:colOff>916780</xdr:colOff>
      <xdr:row>31</xdr:row>
      <xdr:rowOff>83344</xdr:rowOff>
    </xdr:to>
    <xdr:sp macro="" textlink="">
      <xdr:nvSpPr>
        <xdr:cNvPr id="2" name="TextBox 1">
          <a:extLst>
            <a:ext uri="{FF2B5EF4-FFF2-40B4-BE49-F238E27FC236}">
              <a16:creationId xmlns:a16="http://schemas.microsoft.com/office/drawing/2014/main" id="{70988D10-15E5-4CCC-9423-4FA6F98EEE36}"/>
            </a:ext>
          </a:extLst>
        </xdr:cNvPr>
        <xdr:cNvSpPr txBox="1"/>
      </xdr:nvSpPr>
      <xdr:spPr>
        <a:xfrm>
          <a:off x="7750015" y="4892516"/>
          <a:ext cx="7347585" cy="1187768"/>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0" i="0" u="none" strike="noStrike">
              <a:solidFill>
                <a:schemeClr val="dk1"/>
              </a:solidFill>
              <a:effectLst/>
              <a:latin typeface="+mn-lt"/>
              <a:ea typeface="+mn-ea"/>
              <a:cs typeface="+mn-cs"/>
            </a:rPr>
            <a:t>Our system was not set up to report out Commercial by various payers.  It was designed when built</a:t>
          </a:r>
          <a:r>
            <a:rPr lang="en-US" sz="1600"/>
            <a:t> </a:t>
          </a:r>
          <a:r>
            <a:rPr lang="en-US" sz="1600" b="0" i="0" u="none" strike="noStrike">
              <a:solidFill>
                <a:schemeClr val="dk1"/>
              </a:solidFill>
              <a:effectLst/>
              <a:latin typeface="+mn-lt"/>
              <a:ea typeface="+mn-ea"/>
              <a:cs typeface="+mn-cs"/>
            </a:rPr>
            <a:t> </a:t>
          </a:r>
          <a:r>
            <a:rPr lang="en-US" sz="1600"/>
            <a:t> </a:t>
          </a:r>
          <a:r>
            <a:rPr lang="en-US" sz="1600" b="0" i="0" u="none" strike="noStrike">
              <a:solidFill>
                <a:schemeClr val="dk1"/>
              </a:solidFill>
              <a:effectLst/>
              <a:latin typeface="+mn-lt"/>
              <a:ea typeface="+mn-ea"/>
              <a:cs typeface="+mn-cs"/>
            </a:rPr>
            <a:t>to accommodate the GMCB reporting requirements in place at the time for breakdown by payers.</a:t>
          </a:r>
          <a:r>
            <a:rPr lang="en-US" sz="1600" b="0" i="0" u="none" strike="noStrike" baseline="0">
              <a:solidFill>
                <a:schemeClr val="dk1"/>
              </a:solidFill>
              <a:effectLst/>
              <a:latin typeface="+mn-lt"/>
              <a:ea typeface="+mn-ea"/>
              <a:cs typeface="+mn-cs"/>
            </a:rPr>
            <a:t> This is the extent to which we are able to break it down.</a:t>
          </a:r>
          <a:endParaRPr lang="en-US" sz="16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1906</xdr:colOff>
      <xdr:row>28</xdr:row>
      <xdr:rowOff>47625</xdr:rowOff>
    </xdr:from>
    <xdr:to>
      <xdr:col>7</xdr:col>
      <xdr:colOff>47625</xdr:colOff>
      <xdr:row>28</xdr:row>
      <xdr:rowOff>154781</xdr:rowOff>
    </xdr:to>
    <xdr:sp macro="" textlink="">
      <xdr:nvSpPr>
        <xdr:cNvPr id="2" name="TextBox 1">
          <a:extLst>
            <a:ext uri="{FF2B5EF4-FFF2-40B4-BE49-F238E27FC236}">
              <a16:creationId xmlns:a16="http://schemas.microsoft.com/office/drawing/2014/main" id="{4F1EC45C-3300-4783-B3B2-7EB65A8CBE04}"/>
            </a:ext>
          </a:extLst>
        </xdr:cNvPr>
        <xdr:cNvSpPr txBox="1"/>
      </xdr:nvSpPr>
      <xdr:spPr>
        <a:xfrm flipH="1">
          <a:off x="7869556" y="5812155"/>
          <a:ext cx="47624" cy="105251"/>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n-US" sz="2000" b="1">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ail.richardsins.com/ASO/Key%20Factors/Benchmarks%20by%20Kathy/Revised%20ASO%202002%20BoB_Oct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mail.richardsins.com/Documents%20and%20Settings/gst/Local%20Settings/Temporary%20Internet%20Files/OLK5/2003/09_03/Wilber/Group%20Report%20NMC%20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mail.richardsins.com/Documents%20and%20Settings/gst/Local%20Settings/Temporary%20Internet%20Files/OLK5/2003/07_03/Wallace/Group%20Report%20Wallace%2020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vermontgov.sharepoint.com/Users/ssenecal/AppData/Local/Microsoft/Windows/Temporary%20Internet%20Files/Content.Outlook/RMIM15N4/CA%20Budget%202015%20FIN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Finance\zWDK\Budget\BY2025%20-%20Presentation%20P&amp;Ls%20-%20Fina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O:\Business%20Intelligence%20Analysis\Data\Accounting\Budget\FY24\Addl%20$%20Based%20Labor%20Cleanup.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apadv01\enuffadv\budadv\REPORTS\BUDGET\01_DISTRIBUTED\BR110_GL%20Data%20Export.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202407%20-%20Financials%20-%20with%20leadership%20summary%20-%20April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V:\DOCUME~1\lwyatt2\LOCALS~1\Temp\notesD30550\DOCUME~1\MALEXA~1\LOCALS~1\Temp\notesD30550\Clinical%20ROI%20Model%20v.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O:\Business%20Intelligence%20Analysis\Data\Accounting\Compensation%20Analysis\FY23\FY%202023%20Compensation%20Analysi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mail.richardsins.com/Documents%20and%20Settings/gst/Local%20Settings/Temporary%20Internet%20Files/OLK5/Group%20Report%20NMC%20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ichardsins\Network\ASO\Key%20Factors\Benchmarks%20by%20Kathy\Revised%20ASO%202002%20BoB_Oct20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mail.richardsins.com/Documents%20and%20Settings/gst/Local%20Settings/Temporary%20Internet%20Files/OLK5/LOGIC%20INCURRED%20RPT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mail.richardsins.com/Documents%20and%20Settings/gst/Local%20Settings/Temporary%20Internet%20Files/OLK5/Headings%20and%20quantity%20descriptions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U:\Accounting%20Shared\BUDGET\2018%20Budget\Revenue\HP%20Scenario\HP%20Revenue%20Scenario%20A%20(status%20quo%20census).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ifdata19\homes$\jbertrand\Jenn\Budget\FY%202022\Labor\Labor%20File%20FY22%20v.2%202%25.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vermontgov.sharepoint.com/Groups/Operations%20Data/Monthly%20Statistics%20Report/Current_Month_Report_Detailed.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mail.richardsins.com/DOCSDATA/BOSTON/DJR/WINXLS/7FGP01_.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vermontgov.sharepoint.com/Documents%20and%20Settings/m209362/Local%20Settings/Temporary%20Internet%20Files/OLK52D/FY2004%20Jul04%20Financials%20email%20revised%20rw.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mail.richardsins.com/Documents%20and%20Settings/taw/Local%20Settings/Temporary%20Internet%20Files/OLK29/BIF_08_983%20EMPL%20BEN%20WELLNESS%20PROGRAM.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mail.richardsins.com/Documents%20and%20Settings/taw/Local%20Settings/Temporary%20Internet%20Files/OLK5/BIF_09_983%20EMPL%20BEN%20WELLNESS%20PROGRA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vermontgov.sharepoint.com/Finance/Reimbursement%20Analysis,%20Allowances,%20Tables/RRMC/FY2013/Budget%20FY2014/CA%20Budget%202014_1%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vermontgov.sharepoint.com/groups/Accounting/Accounting%20Workpapers/FY2005/Sep05-workpapers/PPE/PP&amp;E%20SCHEDULES/ACRAS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160.31.47\ENUFFUSER\BudAdv\reports\Work%20in%20Process\Tom\MR181_AcctSmryAnalysisByCC_V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mail.richardsins.com/My%20Documents/Customer%20Quote%20Exhibit_revised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vermontgov.sharepoint.com/Finance/Cost%20Report/Workpapers/CR%202013/Square%20Footage%2013.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mail.richardsins.com/Documents%20and%20Settings/gst/Local%20Settings/Temporary%20Internet%20Files/OLK5/2003/06_03/Dynegy/DYNEGY-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0.160.31.47\ENUFFUSER\BudAdv\reports\PaperlessReporting\04_MVP_MonthlyVolumePackage\MR400%20-%20Key%20Stat%20Variance%20Rp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vermontgov.sharepoint.com/Documents%20and%20Settings/m132712/Temporary%20Internet%20Files/OLK8D3/finalCapital%20Budget%20Request%20FY08_AS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Finance\zWDK\Budget\2025%20BTB%20-%20With%20Zeroed%20out%20DC%20&amp;%20FQHC.xlsx" TargetMode="External"/></Relationships>
</file>

<file path=xl/externalLinks/_rels/externalLink37.xml.rels><?xml version="1.0" encoding="UTF-8" standalone="yes"?>
<Relationships xmlns="http://schemas.openxmlformats.org/package/2006/relationships"><Relationship Id="rId2" Type="http://schemas.openxmlformats.org/officeDocument/2006/relationships/externalLinkPath" Target="file:///S:\AOA\GMCB\GMCB%20-%20Shared\HCA-Special\HOME\HOSP\B2025\Hospitals%20Submissions\UVMMC\FY25WorkbookSubmission_UVMMC_080724.xlsx" TargetMode="External"/><Relationship Id="rId1" Type="http://schemas.openxmlformats.org/officeDocument/2006/relationships/externalLinkPath" Target="file:///S:\AOA\GMCB\GMCB%20-%20Shared\HCA-Special\HOME\HOSP\B2025\Hospitals%20Submissions\UVMMC\FY25WorkbookSubmission_UVMMC_080724.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ssenecal/AppData/Local/Microsoft/Windows/Temporary%20Internet%20Files/Content.Outlook/RMIM15N4/CA%20Budget%202015%20FINAL.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Groups/Operations%20Data/Monthly%20Statistics%20Report/Current_Month_Report_Deta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padv01\enuffadv\budadv\REPORTS\BUDGET\03_DRAFT\BR100_IncomeStatementSmry.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nts%20and%20Settings/m209362/Local%20Settings/Temporary%20Internet%20Files/OLK52D/FY2004%20Jul04%20Financials%20email%20revised%20rw.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nance/Reimbursement%20Analysis,%20Allowances,%20Tables/RRMC/FY2013/Budget%20FY2014/CA%20Budget%202014_1%20.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nance/Cost%20Report/Workpapers/CR%202013/Square%20Footage%2013.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Documents%20and%20Settings/m132712/Temporary%20Internet%20Files/OLK8D3/finalCapital%20Budget%20Request%20FY08_AS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Finance\Accounting\General%20Ledger\Budget\2024\Labor\Labor%20Budget%20FY24%20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Finance\Accounting\General%20Ledger\Cost%20Report\FY24\Contracted%20Labor%20Vendor%20Reports\LocumTenens\LocumTenens%2010.1.23%20to%206.25.24.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Accounting%20Shared\BUDGET\2014%20Budget\GPSR%20Model\Model%20for%20FIn%20Com%20Budget%20Mtg%206.24.13\BAR_BCH_FY13_ChgTxns_ThruApril13aModel%202%206.12.13%20after%20JDaily%20plus%206.17.13%20vol%20changed_43.36CA%20-april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Finance\Accounting\General%20Ledger\Budget\2025\GL%20Detail\Oct23-Mar24%20GL%20Detail%20v.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Finance\Accounting\General%20Ledger\Bonds\Yearly%20Reporting\Covenant%20Calculation\TD%20Covenants%20-%202020%20-%20Monthly%20P&amp;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 Sheet"/>
      <sheetName val="Sheet1"/>
      <sheetName val="DOS-Report"/>
      <sheetName val="DOS-Paste"/>
      <sheetName val="ASO DOS-Report"/>
      <sheetName val="ASO DOS-Paste"/>
      <sheetName val="Sheet1 (2)"/>
      <sheetName val="Other Expenses"/>
      <sheetName val="Rx Expenses"/>
      <sheetName val="Managed DOS-Report"/>
      <sheetName val="Managed DOS-Paste"/>
    </sheetNames>
    <sheetDataSet>
      <sheetData sheetId="0" refreshError="1"/>
      <sheetData sheetId="1" refreshError="1"/>
      <sheetData sheetId="2">
        <row r="10">
          <cell r="E10" t="str">
            <v>Freq</v>
          </cell>
          <cell r="F10" t="str">
            <v>Average Cost</v>
          </cell>
          <cell r="G10" t="str">
            <v>PMPM</v>
          </cell>
          <cell r="H10" t="str">
            <v>Total Dollars</v>
          </cell>
          <cell r="I10" t="str">
            <v>Codes</v>
          </cell>
        </row>
        <row r="11">
          <cell r="B11" t="str">
            <v>INSTITUTIONAL</v>
          </cell>
        </row>
        <row r="12">
          <cell r="B12" t="str">
            <v>Inpatient</v>
          </cell>
          <cell r="D12" t="str">
            <v>admits/1000</v>
          </cell>
          <cell r="E12" t="str">
            <v>days/1000</v>
          </cell>
          <cell r="I12" t="str">
            <v>Days</v>
          </cell>
        </row>
        <row r="13">
          <cell r="B13" t="str">
            <v xml:space="preserve">   Medical/Surgical</v>
          </cell>
          <cell r="D13">
            <v>46.220865120090529</v>
          </cell>
          <cell r="E13">
            <v>215.09574073712761</v>
          </cell>
          <cell r="F13">
            <v>1474.4596388179498</v>
          </cell>
          <cell r="G13">
            <v>26.429165683212041</v>
          </cell>
          <cell r="H13">
            <v>4063722.0862850002</v>
          </cell>
          <cell r="I13">
            <v>2756.0755000000004</v>
          </cell>
        </row>
        <row r="14">
          <cell r="B14" t="str">
            <v xml:space="preserve">   Obstetrical</v>
          </cell>
          <cell r="D14">
            <v>10.672389908883384</v>
          </cell>
          <cell r="E14">
            <v>25.660819854447549</v>
          </cell>
          <cell r="F14">
            <v>932.48513761467893</v>
          </cell>
          <cell r="G14">
            <v>1.9940277611066672</v>
          </cell>
          <cell r="H14">
            <v>306599.71452000004</v>
          </cell>
          <cell r="I14">
            <v>328.79850000000005</v>
          </cell>
        </row>
        <row r="15">
          <cell r="B15" t="str">
            <v xml:space="preserve">   Mental Health</v>
          </cell>
          <cell r="D15">
            <v>3.1389382084951127</v>
          </cell>
          <cell r="E15">
            <v>18.205841609271655</v>
          </cell>
          <cell r="F15">
            <v>613.64590517241379</v>
          </cell>
          <cell r="G15">
            <v>0.93099501281225827</v>
          </cell>
          <cell r="H15">
            <v>143148.86217500002</v>
          </cell>
          <cell r="I15">
            <v>233.27600000000001</v>
          </cell>
        </row>
        <row r="16">
          <cell r="B16" t="str">
            <v xml:space="preserve">   Chemical Treatment</v>
          </cell>
          <cell r="D16">
            <v>0.86320800733615599</v>
          </cell>
          <cell r="E16">
            <v>5.4931418648664474</v>
          </cell>
          <cell r="F16">
            <v>291.74657142857149</v>
          </cell>
          <cell r="G16">
            <v>0.13355044212046124</v>
          </cell>
          <cell r="H16">
            <v>20534.582430000002</v>
          </cell>
          <cell r="I16">
            <v>70.385000000000005</v>
          </cell>
        </row>
        <row r="17">
          <cell r="B17" t="str">
            <v>Subtotal:  Acute Inpatient</v>
          </cell>
          <cell r="D17">
            <v>60.895401244805178</v>
          </cell>
          <cell r="E17">
            <v>264.45554406571324</v>
          </cell>
          <cell r="G17">
            <v>29.487738899251429</v>
          </cell>
          <cell r="H17">
            <v>4534005.2454100009</v>
          </cell>
          <cell r="I17">
            <v>3388.5350000000003</v>
          </cell>
        </row>
        <row r="18">
          <cell r="B18" t="str">
            <v>Non-Acute Inpatient</v>
          </cell>
          <cell r="D18">
            <v>2.6680974772208459</v>
          </cell>
          <cell r="E18">
            <v>15.616217587263185</v>
          </cell>
          <cell r="F18">
            <v>627.37989949748749</v>
          </cell>
          <cell r="G18">
            <v>0.81644175170233946</v>
          </cell>
          <cell r="H18">
            <v>125535.26730000001</v>
          </cell>
          <cell r="I18">
            <v>200.09450000000001</v>
          </cell>
        </row>
        <row r="19">
          <cell r="B19" t="str">
            <v>Medicare Primary</v>
          </cell>
          <cell r="D19">
            <v>0.23542036563713348</v>
          </cell>
          <cell r="E19">
            <v>1.4125221938228005</v>
          </cell>
          <cell r="F19">
            <v>113.11111111111111</v>
          </cell>
          <cell r="G19">
            <v>1.3314329567700102E-2</v>
          </cell>
          <cell r="H19">
            <v>2047.1980000000001</v>
          </cell>
          <cell r="I19">
            <v>18.099</v>
          </cell>
        </row>
        <row r="20">
          <cell r="B20" t="str">
            <v>Newborn</v>
          </cell>
          <cell r="D20">
            <v>8.8675004389986949</v>
          </cell>
          <cell r="E20">
            <v>33.50816537568533</v>
          </cell>
          <cell r="F20">
            <v>818.02683840749421</v>
          </cell>
          <cell r="G20">
            <v>2.2842148819256112</v>
          </cell>
          <cell r="H20">
            <v>351218.59603000002</v>
          </cell>
          <cell r="I20">
            <v>429.3485</v>
          </cell>
        </row>
        <row r="21">
          <cell r="B21" t="str">
            <v>Pre-Admission Tests</v>
          </cell>
          <cell r="D21">
            <v>0</v>
          </cell>
          <cell r="E21">
            <v>0.78473455212377818</v>
          </cell>
          <cell r="F21">
            <v>241.3</v>
          </cell>
          <cell r="G21">
            <v>1.5779703952288972E-2</v>
          </cell>
          <cell r="H21">
            <v>2426.2715000000003</v>
          </cell>
          <cell r="I21">
            <v>10.055</v>
          </cell>
        </row>
        <row r="22">
          <cell r="B22" t="str">
            <v>Subtotal - Inpatient</v>
          </cell>
          <cell r="D22">
            <v>72.666419526661855</v>
          </cell>
          <cell r="E22">
            <v>315.77718377460832</v>
          </cell>
          <cell r="G22">
            <v>32.617489566399371</v>
          </cell>
          <cell r="H22">
            <v>5015232.5782400006</v>
          </cell>
          <cell r="I22">
            <v>4046.1320000000005</v>
          </cell>
        </row>
        <row r="23">
          <cell r="B23" t="str">
            <v>Outpatient</v>
          </cell>
        </row>
        <row r="24">
          <cell r="B24" t="str">
            <v>Outpatient Surgery</v>
          </cell>
          <cell r="D24" t="str">
            <v>surgeries/1000</v>
          </cell>
          <cell r="E24">
            <v>86.167717011687131</v>
          </cell>
          <cell r="F24">
            <v>1085.0791141552511</v>
          </cell>
          <cell r="G24">
            <v>7.7915658369851517</v>
          </cell>
          <cell r="H24">
            <v>1198023.3715289999</v>
          </cell>
          <cell r="I24">
            <v>1104.0885000000001</v>
          </cell>
        </row>
        <row r="25">
          <cell r="B25" t="str">
            <v>Emergency Room</v>
          </cell>
          <cell r="D25" t="str">
            <v>visits/1000</v>
          </cell>
          <cell r="E25">
            <v>243.63036700290712</v>
          </cell>
          <cell r="F25">
            <v>237.92999354005164</v>
          </cell>
          <cell r="G25">
            <v>4.8305809705968423</v>
          </cell>
          <cell r="H25">
            <v>742745.29945799988</v>
          </cell>
          <cell r="I25">
            <v>3121.6967999999997</v>
          </cell>
        </row>
        <row r="26">
          <cell r="B26" t="str">
            <v>Home Health &amp; Hospice</v>
          </cell>
          <cell r="D26" t="str">
            <v>visits/1000</v>
          </cell>
          <cell r="E26">
            <v>475.37824517589212</v>
          </cell>
          <cell r="F26">
            <v>27.273224631683494</v>
          </cell>
          <cell r="G26">
            <v>1.0804248054748014</v>
          </cell>
          <cell r="H26">
            <v>166125.03766499998</v>
          </cell>
          <cell r="I26">
            <v>6091.1403</v>
          </cell>
        </row>
        <row r="27">
          <cell r="B27" t="str">
            <v>Ambulance</v>
          </cell>
          <cell r="D27" t="str">
            <v>transports/1000</v>
          </cell>
          <cell r="E27">
            <v>28.801264316235144</v>
          </cell>
          <cell r="F27">
            <v>440.21961748633879</v>
          </cell>
          <cell r="G27">
            <v>1.056573463367998</v>
          </cell>
          <cell r="H27">
            <v>162457.67915400001</v>
          </cell>
          <cell r="I27">
            <v>369.0378</v>
          </cell>
        </row>
        <row r="28">
          <cell r="B28" t="str">
            <v>Durable Medical Equipment</v>
          </cell>
          <cell r="D28" t="str">
            <v>per 1000</v>
          </cell>
          <cell r="E28">
            <v>2128.6180321151933</v>
          </cell>
          <cell r="F28">
            <v>15.581168946395566</v>
          </cell>
          <cell r="G28">
            <v>2.7638630983942409</v>
          </cell>
          <cell r="H28">
            <v>424968.82614600006</v>
          </cell>
          <cell r="I28">
            <v>27274.514999999999</v>
          </cell>
        </row>
        <row r="29">
          <cell r="B29" t="str">
            <v>Prev. Dental - Capitation</v>
          </cell>
          <cell r="E29">
            <v>0</v>
          </cell>
          <cell r="F29">
            <v>0</v>
          </cell>
          <cell r="G29">
            <v>0.75613655135634394</v>
          </cell>
          <cell r="H29">
            <v>116262.8</v>
          </cell>
          <cell r="I29">
            <v>0</v>
          </cell>
        </row>
        <row r="30">
          <cell r="B30" t="str">
            <v>Preventive Dental</v>
          </cell>
          <cell r="E30">
            <v>0</v>
          </cell>
          <cell r="F30">
            <v>0</v>
          </cell>
          <cell r="G30">
            <v>0</v>
          </cell>
          <cell r="H30">
            <v>0</v>
          </cell>
          <cell r="I30">
            <v>0</v>
          </cell>
        </row>
        <row r="31">
          <cell r="B31" t="str">
            <v>Subtotal - Outpatient</v>
          </cell>
          <cell r="G31">
            <v>18.279144726175382</v>
          </cell>
          <cell r="H31">
            <v>2810583.0139520001</v>
          </cell>
          <cell r="I31">
            <v>37960.4784</v>
          </cell>
        </row>
        <row r="33">
          <cell r="B33" t="str">
            <v>Total Institutional</v>
          </cell>
          <cell r="G33">
            <v>50.896634292574753</v>
          </cell>
          <cell r="H33">
            <v>7825815.5921920007</v>
          </cell>
          <cell r="I33">
            <v>42006.610399999998</v>
          </cell>
        </row>
        <row r="34">
          <cell r="B34" t="str">
            <v>PHYSICIAN</v>
          </cell>
        </row>
        <row r="35">
          <cell r="B35" t="str">
            <v>Physician Visits</v>
          </cell>
        </row>
        <row r="36">
          <cell r="B36" t="str">
            <v>Physician Visits</v>
          </cell>
          <cell r="D36" t="str">
            <v>visits/1000</v>
          </cell>
          <cell r="E36">
            <v>1707.2672038709929</v>
          </cell>
          <cell r="F36">
            <v>56.514620784583585</v>
          </cell>
          <cell r="G36">
            <v>8.0404632170604593</v>
          </cell>
          <cell r="H36">
            <v>1236293.5837919991</v>
          </cell>
          <cell r="I36">
            <v>21875.641500000002</v>
          </cell>
        </row>
        <row r="37">
          <cell r="B37" t="str">
            <v>Specialist Visits</v>
          </cell>
          <cell r="D37" t="str">
            <v>visits/1000</v>
          </cell>
          <cell r="E37">
            <v>2014.4108013189473</v>
          </cell>
          <cell r="F37">
            <v>66.910321200808824</v>
          </cell>
          <cell r="G37">
            <v>11.232072812219121</v>
          </cell>
          <cell r="H37">
            <v>1727032.2835339999</v>
          </cell>
          <cell r="I37">
            <v>25811.1492</v>
          </cell>
        </row>
        <row r="38">
          <cell r="B38" t="str">
            <v>ER Physician Visits</v>
          </cell>
          <cell r="D38" t="str">
            <v>visits/1000</v>
          </cell>
          <cell r="E38">
            <v>126.66442159483348</v>
          </cell>
          <cell r="F38">
            <v>87.741910946196654</v>
          </cell>
          <cell r="G38">
            <v>0.92614819996878217</v>
          </cell>
          <cell r="H38">
            <v>142403.62107899997</v>
          </cell>
          <cell r="I38">
            <v>1622.9829</v>
          </cell>
        </row>
        <row r="39">
          <cell r="B39" t="str">
            <v>Mental Health Visits</v>
          </cell>
          <cell r="D39" t="str">
            <v>visits/1000</v>
          </cell>
          <cell r="E39">
            <v>321.16520008584865</v>
          </cell>
          <cell r="F39">
            <v>41.263748780487795</v>
          </cell>
          <cell r="G39">
            <v>1.1043733444481296</v>
          </cell>
          <cell r="H39">
            <v>169807.34106899996</v>
          </cell>
          <cell r="I39">
            <v>4115.17</v>
          </cell>
        </row>
        <row r="40">
          <cell r="B40" t="str">
            <v>Substance Abuse Visits</v>
          </cell>
          <cell r="D40" t="str">
            <v>visits/1000</v>
          </cell>
          <cell r="E40">
            <v>56.791407332253719</v>
          </cell>
          <cell r="F40">
            <v>35.28513103448276</v>
          </cell>
          <cell r="G40">
            <v>0.16699102077927147</v>
          </cell>
          <cell r="H40">
            <v>25676.372364000003</v>
          </cell>
          <cell r="I40">
            <v>727.6825</v>
          </cell>
        </row>
        <row r="41">
          <cell r="B41" t="str">
            <v>Subtotal: Physician Visits</v>
          </cell>
          <cell r="E41">
            <v>4226.2990342028761</v>
          </cell>
          <cell r="G41">
            <v>21.470048594475763</v>
          </cell>
          <cell r="H41">
            <v>3301213.2018379988</v>
          </cell>
          <cell r="I41">
            <v>54152.626100000001</v>
          </cell>
        </row>
        <row r="42">
          <cell r="B42" t="str">
            <v>Other Physician Services</v>
          </cell>
        </row>
        <row r="43">
          <cell r="B43" t="str">
            <v>Physician Surgery</v>
          </cell>
          <cell r="D43" t="str">
            <v>surg/1000</v>
          </cell>
          <cell r="E43">
            <v>388.60989210387686</v>
          </cell>
          <cell r="F43">
            <v>400.13060068534571</v>
          </cell>
          <cell r="G43">
            <v>12.95789246331597</v>
          </cell>
          <cell r="H43">
            <v>1992392.5872670002</v>
          </cell>
          <cell r="I43">
            <v>4979.3557000000001</v>
          </cell>
        </row>
        <row r="44">
          <cell r="B44" t="str">
            <v>Anesthesia</v>
          </cell>
          <cell r="D44" t="str">
            <v>administrations/1000</v>
          </cell>
          <cell r="E44">
            <v>86.94960295007121</v>
          </cell>
          <cell r="F44">
            <v>590.2866846846847</v>
          </cell>
          <cell r="G44">
            <v>4.277099405003935</v>
          </cell>
          <cell r="H44">
            <v>657642.52741400001</v>
          </cell>
          <cell r="I44">
            <v>1114.107</v>
          </cell>
        </row>
        <row r="45">
          <cell r="B45" t="str">
            <v>Specialty Services: Physician</v>
          </cell>
          <cell r="D45" t="str">
            <v>services/1000</v>
          </cell>
          <cell r="E45">
            <v>1993.1042319473981</v>
          </cell>
          <cell r="F45">
            <v>23.855521144474139</v>
          </cell>
          <cell r="G45">
            <v>3.9622116790301707</v>
          </cell>
          <cell r="H45">
            <v>609225.705556</v>
          </cell>
          <cell r="I45">
            <v>25538.142800000001</v>
          </cell>
        </row>
        <row r="46">
          <cell r="B46" t="str">
            <v>Outpatient Tests: Physician</v>
          </cell>
          <cell r="D46" t="str">
            <v>tests/1000</v>
          </cell>
          <cell r="E46">
            <v>734.05831463524089</v>
          </cell>
          <cell r="F46">
            <v>47.346360046953365</v>
          </cell>
          <cell r="G46">
            <v>2.896249105014991</v>
          </cell>
          <cell r="H46">
            <v>445324.36613799998</v>
          </cell>
          <cell r="I46">
            <v>9405.672700000001</v>
          </cell>
        </row>
        <row r="47">
          <cell r="B47" t="str">
            <v>Subtotal: Other Physician Services</v>
          </cell>
          <cell r="G47">
            <v>24.09345265236507</v>
          </cell>
          <cell r="H47">
            <v>3704585.1863750005</v>
          </cell>
          <cell r="I47">
            <v>41037.278200000001</v>
          </cell>
        </row>
        <row r="49">
          <cell r="B49" t="str">
            <v>Total Physician</v>
          </cell>
          <cell r="G49">
            <v>45.563501246840829</v>
          </cell>
          <cell r="H49">
            <v>7005798.3882129993</v>
          </cell>
          <cell r="I49">
            <v>95189.904299999995</v>
          </cell>
        </row>
        <row r="50">
          <cell r="B50" t="str">
            <v>PHARMACY</v>
          </cell>
        </row>
        <row r="51">
          <cell r="B51" t="str">
            <v>Pharmacy</v>
          </cell>
        </row>
        <row r="52">
          <cell r="B52" t="str">
            <v xml:space="preserve">Pharmacy </v>
          </cell>
          <cell r="D52" t="str">
            <v>scripts/1000</v>
          </cell>
          <cell r="E52">
            <v>7150.0204866056629</v>
          </cell>
          <cell r="F52">
            <v>41.617910495006285</v>
          </cell>
          <cell r="G52">
            <v>24.797409387417975</v>
          </cell>
          <cell r="H52">
            <v>3812824.87</v>
          </cell>
          <cell r="I52">
            <v>91615</v>
          </cell>
        </row>
        <row r="54">
          <cell r="B54" t="str">
            <v>Total Pharmacy</v>
          </cell>
          <cell r="E54">
            <v>7150.0204866056629</v>
          </cell>
          <cell r="F54">
            <v>41.617910495006278</v>
          </cell>
          <cell r="G54">
            <v>24.797409387417975</v>
          </cell>
          <cell r="H54">
            <v>3812824.87</v>
          </cell>
          <cell r="I54">
            <v>91615</v>
          </cell>
        </row>
        <row r="55">
          <cell r="B55" t="str">
            <v>ANCILLARY</v>
          </cell>
        </row>
        <row r="56">
          <cell r="B56" t="str">
            <v>Ancillary</v>
          </cell>
        </row>
        <row r="57">
          <cell r="B57" t="str">
            <v>Chiropractic</v>
          </cell>
          <cell r="D57" t="str">
            <v>visits/1000</v>
          </cell>
          <cell r="E57">
            <v>102.62813884065322</v>
          </cell>
          <cell r="F57">
            <v>26.800342205323197</v>
          </cell>
          <cell r="G57">
            <v>0.22920577006874396</v>
          </cell>
          <cell r="H57">
            <v>35242.449999999997</v>
          </cell>
          <cell r="I57">
            <v>1315</v>
          </cell>
        </row>
        <row r="58">
          <cell r="B58" t="str">
            <v>Chiro - Capitation</v>
          </cell>
          <cell r="E58">
            <v>0</v>
          </cell>
          <cell r="F58">
            <v>0</v>
          </cell>
          <cell r="G58">
            <v>0.2148596179735833</v>
          </cell>
          <cell r="H58">
            <v>33036.600000000195</v>
          </cell>
          <cell r="I58">
            <v>0</v>
          </cell>
        </row>
        <row r="59">
          <cell r="B59" t="str">
            <v>Spec. Svc, Outpt Test: Non-Phys</v>
          </cell>
          <cell r="D59" t="str">
            <v>services/1000</v>
          </cell>
          <cell r="E59">
            <v>945.68384289700111</v>
          </cell>
          <cell r="F59">
            <v>92.62031638398409</v>
          </cell>
          <cell r="G59">
            <v>7.2991280606951792</v>
          </cell>
          <cell r="H59">
            <v>1122306.6314844301</v>
          </cell>
          <cell r="I59">
            <v>12117.2835</v>
          </cell>
        </row>
        <row r="60">
          <cell r="B60" t="str">
            <v>Laboratory/Pathology</v>
          </cell>
          <cell r="D60" t="str">
            <v>tests/1000</v>
          </cell>
          <cell r="E60">
            <v>4209.1280120188085</v>
          </cell>
          <cell r="F60">
            <v>22.613120021232614</v>
          </cell>
          <cell r="G60">
            <v>7.9317930767094627</v>
          </cell>
          <cell r="H60">
            <v>1219584.5716817703</v>
          </cell>
          <cell r="I60">
            <v>53932.609499999999</v>
          </cell>
        </row>
        <row r="61">
          <cell r="B61" t="str">
            <v>Radiology/Imaging</v>
          </cell>
          <cell r="D61" t="str">
            <v>images/1000</v>
          </cell>
          <cell r="E61">
            <v>1527.6913741634635</v>
          </cell>
          <cell r="F61">
            <v>106.2705519782419</v>
          </cell>
          <cell r="G61">
            <v>13.529050465395844</v>
          </cell>
          <cell r="H61">
            <v>2080213.2705087997</v>
          </cell>
          <cell r="I61">
            <v>19574.691500000001</v>
          </cell>
        </row>
        <row r="62">
          <cell r="B62" t="str">
            <v>Other - Capitation</v>
          </cell>
          <cell r="E62">
            <v>0</v>
          </cell>
          <cell r="F62">
            <v>0</v>
          </cell>
          <cell r="G62">
            <v>0.17588245240929046</v>
          </cell>
          <cell r="H62">
            <v>27043.510000000089</v>
          </cell>
          <cell r="I62">
            <v>0</v>
          </cell>
        </row>
        <row r="63">
          <cell r="B63" t="str">
            <v>Immunizations</v>
          </cell>
          <cell r="D63" t="str">
            <v>per 1000</v>
          </cell>
          <cell r="E63">
            <v>577.53899283944361</v>
          </cell>
          <cell r="F63">
            <v>18.03525722817972</v>
          </cell>
          <cell r="G63">
            <v>0.86800535793026745</v>
          </cell>
          <cell r="H63">
            <v>133463.63582999998</v>
          </cell>
          <cell r="I63">
            <v>7400.1514999999999</v>
          </cell>
        </row>
        <row r="64">
          <cell r="B64" t="str">
            <v>Physical &amp; Other Therapy</v>
          </cell>
          <cell r="D64" t="str">
            <v>visits/1000</v>
          </cell>
          <cell r="E64">
            <v>655.15044972977182</v>
          </cell>
          <cell r="F64">
            <v>25.625202823979897</v>
          </cell>
          <cell r="G64">
            <v>1.3990302628789208</v>
          </cell>
          <cell r="H64">
            <v>215113.49419</v>
          </cell>
          <cell r="I64">
            <v>8394.6064999999999</v>
          </cell>
        </row>
        <row r="65">
          <cell r="B65" t="str">
            <v>Routine Eye Care</v>
          </cell>
          <cell r="D65" t="str">
            <v>visits/1000</v>
          </cell>
          <cell r="E65">
            <v>39.636485669131567</v>
          </cell>
          <cell r="F65">
            <v>61.788162055335974</v>
          </cell>
          <cell r="G65">
            <v>0.2040887999856919</v>
          </cell>
          <cell r="H65">
            <v>31380.489797000002</v>
          </cell>
          <cell r="I65">
            <v>507.87220000000002</v>
          </cell>
        </row>
        <row r="66">
          <cell r="B66" t="str">
            <v>Other Medical Claims</v>
          </cell>
          <cell r="E66">
            <v>545.9649503443701</v>
          </cell>
          <cell r="F66">
            <v>19.628593254540213</v>
          </cell>
          <cell r="G66">
            <v>0.89304366179540706</v>
          </cell>
          <cell r="H66">
            <v>137313.500394</v>
          </cell>
          <cell r="I66">
            <v>6995.5853999999999</v>
          </cell>
        </row>
        <row r="68">
          <cell r="B68" t="str">
            <v>Total Ancillary</v>
          </cell>
          <cell r="G68">
            <v>32.744087525842389</v>
          </cell>
          <cell r="H68">
            <v>5034698.1538859997</v>
          </cell>
          <cell r="I68">
            <v>110237.80009999999</v>
          </cell>
        </row>
        <row r="69">
          <cell r="B69" t="str">
            <v>Other Expenses</v>
          </cell>
        </row>
        <row r="70">
          <cell r="B70" t="str">
            <v>Other Related Costs</v>
          </cell>
        </row>
        <row r="71">
          <cell r="B71" t="str">
            <v>CHOICES Rider</v>
          </cell>
          <cell r="E71">
            <v>0</v>
          </cell>
          <cell r="F71">
            <v>0</v>
          </cell>
          <cell r="G71">
            <v>0</v>
          </cell>
          <cell r="H71">
            <v>0</v>
          </cell>
          <cell r="I71">
            <v>0</v>
          </cell>
        </row>
        <row r="72">
          <cell r="B72" t="str">
            <v>Student Rider</v>
          </cell>
          <cell r="E72">
            <v>13.111427623748854</v>
          </cell>
          <cell r="F72">
            <v>67.091726190476194</v>
          </cell>
          <cell r="G72">
            <v>7.3305692674900336E-2</v>
          </cell>
          <cell r="H72">
            <v>11271.41</v>
          </cell>
          <cell r="I72">
            <v>168</v>
          </cell>
        </row>
        <row r="73">
          <cell r="B73" t="str">
            <v>HCRA</v>
          </cell>
          <cell r="E73">
            <v>0</v>
          </cell>
          <cell r="F73">
            <v>0</v>
          </cell>
          <cell r="G73">
            <v>0</v>
          </cell>
          <cell r="H73">
            <v>0</v>
          </cell>
          <cell r="I73">
            <v>0</v>
          </cell>
        </row>
        <row r="74">
          <cell r="B74" t="str">
            <v>PHCS</v>
          </cell>
          <cell r="E74">
            <v>0</v>
          </cell>
          <cell r="F74">
            <v>0</v>
          </cell>
          <cell r="G74">
            <v>0</v>
          </cell>
          <cell r="H74">
            <v>0</v>
          </cell>
          <cell r="I74">
            <v>0</v>
          </cell>
        </row>
        <row r="75">
          <cell r="B75" t="str">
            <v>Cap Payments</v>
          </cell>
          <cell r="E75">
            <v>0</v>
          </cell>
          <cell r="F75">
            <v>0</v>
          </cell>
          <cell r="G75">
            <v>0.17541132551590474</v>
          </cell>
          <cell r="H75">
            <v>26971.07</v>
          </cell>
          <cell r="I75">
            <v>0</v>
          </cell>
        </row>
        <row r="77">
          <cell r="B77" t="str">
            <v>Total Other Expenses</v>
          </cell>
          <cell r="G77">
            <v>0.24871701819080508</v>
          </cell>
          <cell r="H77">
            <v>38242.479999999996</v>
          </cell>
          <cell r="I77">
            <v>168</v>
          </cell>
        </row>
        <row r="79">
          <cell r="B79" t="str">
            <v>TOTAL</v>
          </cell>
          <cell r="G79">
            <v>154.25034947086675</v>
          </cell>
          <cell r="H79">
            <v>23717379.484290998</v>
          </cell>
          <cell r="I79">
            <v>339217.31479999999</v>
          </cell>
        </row>
      </sheetData>
      <sheetData sheetId="3">
        <row r="2">
          <cell r="B2" t="str">
            <v>Order</v>
          </cell>
        </row>
        <row r="3">
          <cell r="C3" t="str">
            <v>110</v>
          </cell>
          <cell r="D3">
            <v>2741</v>
          </cell>
          <cell r="E3">
            <v>4041493.87</v>
          </cell>
          <cell r="F3">
            <v>589</v>
          </cell>
          <cell r="G3" t="str">
            <v>IP</v>
          </cell>
          <cell r="H3">
            <v>1.0055000000000001</v>
          </cell>
          <cell r="I3">
            <v>4063722.0862850002</v>
          </cell>
          <cell r="J3">
            <v>2756.0755000000004</v>
          </cell>
          <cell r="K3">
            <v>592.23950000000002</v>
          </cell>
          <cell r="L3">
            <v>153759</v>
          </cell>
          <cell r="M3">
            <v>215.09574073712761</v>
          </cell>
          <cell r="N3">
            <v>46.220865120090529</v>
          </cell>
          <cell r="O3">
            <v>1474.4596388179498</v>
          </cell>
          <cell r="P3">
            <v>26.429165683212041</v>
          </cell>
        </row>
        <row r="4">
          <cell r="C4" t="str">
            <v>120</v>
          </cell>
          <cell r="D4">
            <v>327</v>
          </cell>
          <cell r="E4">
            <v>304922.64</v>
          </cell>
          <cell r="F4">
            <v>136</v>
          </cell>
          <cell r="G4" t="str">
            <v>IP</v>
          </cell>
          <cell r="H4">
            <v>1.0055000000000001</v>
          </cell>
          <cell r="I4">
            <v>306599.71452000004</v>
          </cell>
          <cell r="J4">
            <v>328.79850000000005</v>
          </cell>
          <cell r="K4">
            <v>136.74800000000002</v>
          </cell>
          <cell r="L4">
            <v>153759</v>
          </cell>
          <cell r="M4">
            <v>25.660819854447549</v>
          </cell>
          <cell r="N4">
            <v>10.672389908883384</v>
          </cell>
          <cell r="O4">
            <v>932.48513761467893</v>
          </cell>
          <cell r="P4">
            <v>1.9940277611066672</v>
          </cell>
        </row>
        <row r="5">
          <cell r="C5" t="str">
            <v>130</v>
          </cell>
          <cell r="D5">
            <v>232</v>
          </cell>
          <cell r="E5">
            <v>142365.85</v>
          </cell>
          <cell r="F5">
            <v>40</v>
          </cell>
          <cell r="G5" t="str">
            <v>IP</v>
          </cell>
          <cell r="H5">
            <v>1.0055000000000001</v>
          </cell>
          <cell r="I5">
            <v>143148.86217500002</v>
          </cell>
          <cell r="J5">
            <v>233.27600000000001</v>
          </cell>
          <cell r="K5">
            <v>40.22</v>
          </cell>
          <cell r="L5">
            <v>153759</v>
          </cell>
          <cell r="M5">
            <v>18.205841609271655</v>
          </cell>
          <cell r="N5">
            <v>3.1389382084951127</v>
          </cell>
          <cell r="O5">
            <v>613.64590517241379</v>
          </cell>
          <cell r="P5">
            <v>0.93099501281225827</v>
          </cell>
        </row>
        <row r="6">
          <cell r="C6" t="str">
            <v>140</v>
          </cell>
          <cell r="D6">
            <v>70</v>
          </cell>
          <cell r="E6">
            <v>20422.259999999998</v>
          </cell>
          <cell r="F6">
            <v>11</v>
          </cell>
          <cell r="G6" t="str">
            <v>IP</v>
          </cell>
          <cell r="H6">
            <v>1.0055000000000001</v>
          </cell>
          <cell r="I6">
            <v>20534.582430000002</v>
          </cell>
          <cell r="J6">
            <v>70.385000000000005</v>
          </cell>
          <cell r="K6">
            <v>11.060500000000001</v>
          </cell>
          <cell r="L6">
            <v>153759</v>
          </cell>
          <cell r="M6">
            <v>5.4931418648664474</v>
          </cell>
          <cell r="N6">
            <v>0.86320800733615599</v>
          </cell>
          <cell r="O6">
            <v>291.74657142857149</v>
          </cell>
          <cell r="P6">
            <v>0.13355044212046124</v>
          </cell>
        </row>
        <row r="7">
          <cell r="C7" t="str">
            <v>150</v>
          </cell>
          <cell r="D7">
            <v>199</v>
          </cell>
          <cell r="E7">
            <v>124848.6</v>
          </cell>
          <cell r="F7">
            <v>34</v>
          </cell>
          <cell r="G7" t="str">
            <v>IP</v>
          </cell>
          <cell r="H7">
            <v>1.0055000000000001</v>
          </cell>
          <cell r="I7">
            <v>125535.26730000001</v>
          </cell>
          <cell r="J7">
            <v>200.09450000000001</v>
          </cell>
          <cell r="K7">
            <v>34.187000000000005</v>
          </cell>
          <cell r="L7">
            <v>153759</v>
          </cell>
          <cell r="M7">
            <v>15.616217587263185</v>
          </cell>
          <cell r="N7">
            <v>2.6680974772208459</v>
          </cell>
          <cell r="O7">
            <v>627.37989949748749</v>
          </cell>
          <cell r="P7">
            <v>0.81644175170233946</v>
          </cell>
        </row>
        <row r="8">
          <cell r="C8" t="str">
            <v>160</v>
          </cell>
          <cell r="D8">
            <v>18</v>
          </cell>
          <cell r="E8">
            <v>2036</v>
          </cell>
          <cell r="F8">
            <v>3</v>
          </cell>
          <cell r="G8" t="str">
            <v>IP</v>
          </cell>
          <cell r="H8">
            <v>1.0055000000000001</v>
          </cell>
          <cell r="I8">
            <v>2047.1980000000001</v>
          </cell>
          <cell r="J8">
            <v>18.099</v>
          </cell>
          <cell r="K8">
            <v>3.0165000000000002</v>
          </cell>
          <cell r="L8">
            <v>153759</v>
          </cell>
          <cell r="M8">
            <v>1.4125221938228005</v>
          </cell>
          <cell r="N8">
            <v>0.23542036563713348</v>
          </cell>
          <cell r="O8">
            <v>113.11111111111111</v>
          </cell>
          <cell r="P8">
            <v>1.3314329567700102E-2</v>
          </cell>
        </row>
        <row r="9">
          <cell r="C9" t="str">
            <v>170</v>
          </cell>
          <cell r="D9">
            <v>427</v>
          </cell>
          <cell r="E9">
            <v>349297.46</v>
          </cell>
          <cell r="F9">
            <v>113</v>
          </cell>
          <cell r="G9" t="str">
            <v>IP</v>
          </cell>
          <cell r="H9">
            <v>1.0055000000000001</v>
          </cell>
          <cell r="I9">
            <v>351218.59603000002</v>
          </cell>
          <cell r="J9">
            <v>429.3485</v>
          </cell>
          <cell r="K9">
            <v>113.62150000000001</v>
          </cell>
          <cell r="L9">
            <v>153759</v>
          </cell>
          <cell r="M9">
            <v>33.50816537568533</v>
          </cell>
          <cell r="N9">
            <v>8.8675004389986949</v>
          </cell>
          <cell r="O9">
            <v>818.02683840749421</v>
          </cell>
          <cell r="P9">
            <v>2.2842148819256112</v>
          </cell>
        </row>
        <row r="10">
          <cell r="C10" t="str">
            <v>180</v>
          </cell>
          <cell r="D10">
            <v>10</v>
          </cell>
          <cell r="E10">
            <v>2413</v>
          </cell>
          <cell r="F10">
            <v>0</v>
          </cell>
          <cell r="G10" t="str">
            <v>IP</v>
          </cell>
          <cell r="H10">
            <v>1.0055000000000001</v>
          </cell>
          <cell r="I10">
            <v>2426.2715000000003</v>
          </cell>
          <cell r="J10">
            <v>10.055</v>
          </cell>
          <cell r="K10">
            <v>0</v>
          </cell>
          <cell r="L10">
            <v>153759</v>
          </cell>
          <cell r="M10">
            <v>0.78473455212377818</v>
          </cell>
          <cell r="N10">
            <v>0</v>
          </cell>
          <cell r="O10">
            <v>241.3</v>
          </cell>
          <cell r="P10">
            <v>1.5779703952288972E-2</v>
          </cell>
        </row>
        <row r="11">
          <cell r="C11" t="str">
            <v>190</v>
          </cell>
          <cell r="D11">
            <v>1095</v>
          </cell>
          <cell r="E11">
            <v>1188161.6299999999</v>
          </cell>
          <cell r="F11">
            <v>0</v>
          </cell>
          <cell r="G11" t="str">
            <v>OT</v>
          </cell>
          <cell r="H11">
            <v>1.0083</v>
          </cell>
          <cell r="I11">
            <v>1198023.3715289999</v>
          </cell>
          <cell r="J11">
            <v>1104.0885000000001</v>
          </cell>
          <cell r="K11">
            <v>0</v>
          </cell>
          <cell r="L11">
            <v>153759</v>
          </cell>
          <cell r="M11">
            <v>86.167717011687131</v>
          </cell>
          <cell r="N11">
            <v>0</v>
          </cell>
          <cell r="O11">
            <v>1085.0791141552511</v>
          </cell>
          <cell r="P11">
            <v>7.7915658369851517</v>
          </cell>
        </row>
        <row r="12">
          <cell r="C12" t="str">
            <v>200</v>
          </cell>
          <cell r="D12">
            <v>3096</v>
          </cell>
          <cell r="E12">
            <v>736631.26</v>
          </cell>
          <cell r="F12">
            <v>0</v>
          </cell>
          <cell r="G12" t="str">
            <v>OT</v>
          </cell>
          <cell r="H12">
            <v>1.0083</v>
          </cell>
          <cell r="I12">
            <v>742745.29945799988</v>
          </cell>
          <cell r="J12">
            <v>3121.6967999999997</v>
          </cell>
          <cell r="K12">
            <v>0</v>
          </cell>
          <cell r="L12">
            <v>153759</v>
          </cell>
          <cell r="M12">
            <v>243.63036700290712</v>
          </cell>
          <cell r="N12">
            <v>0</v>
          </cell>
          <cell r="O12">
            <v>237.92999354005164</v>
          </cell>
          <cell r="P12">
            <v>4.8305809705968423</v>
          </cell>
        </row>
        <row r="13">
          <cell r="C13" t="str">
            <v>210</v>
          </cell>
          <cell r="D13">
            <v>6041</v>
          </cell>
          <cell r="E13">
            <v>164757.54999999999</v>
          </cell>
          <cell r="F13">
            <v>0</v>
          </cell>
          <cell r="G13" t="str">
            <v>OT</v>
          </cell>
          <cell r="H13">
            <v>1.0083</v>
          </cell>
          <cell r="I13">
            <v>166125.03766499998</v>
          </cell>
          <cell r="J13">
            <v>6091.1403</v>
          </cell>
          <cell r="K13">
            <v>0</v>
          </cell>
          <cell r="L13">
            <v>153759</v>
          </cell>
          <cell r="M13">
            <v>475.37824517589212</v>
          </cell>
          <cell r="N13">
            <v>0</v>
          </cell>
          <cell r="O13">
            <v>27.273224631683494</v>
          </cell>
          <cell r="P13">
            <v>1.0804248054748014</v>
          </cell>
        </row>
        <row r="14">
          <cell r="C14" t="str">
            <v>220</v>
          </cell>
          <cell r="D14">
            <v>366</v>
          </cell>
          <cell r="E14">
            <v>161120.38</v>
          </cell>
          <cell r="F14">
            <v>0</v>
          </cell>
          <cell r="G14" t="str">
            <v>OT</v>
          </cell>
          <cell r="H14">
            <v>1.0083</v>
          </cell>
          <cell r="I14">
            <v>162457.67915400001</v>
          </cell>
          <cell r="J14">
            <v>369.0378</v>
          </cell>
          <cell r="K14">
            <v>0</v>
          </cell>
          <cell r="L14">
            <v>153759</v>
          </cell>
          <cell r="M14">
            <v>28.801264316235144</v>
          </cell>
          <cell r="N14">
            <v>0</v>
          </cell>
          <cell r="O14">
            <v>440.21961748633879</v>
          </cell>
          <cell r="P14">
            <v>1.056573463367998</v>
          </cell>
        </row>
        <row r="15">
          <cell r="C15" t="str">
            <v>230</v>
          </cell>
          <cell r="D15">
            <v>27050</v>
          </cell>
          <cell r="E15">
            <v>421470.62</v>
          </cell>
          <cell r="F15">
            <v>0</v>
          </cell>
          <cell r="G15" t="str">
            <v>OT</v>
          </cell>
          <cell r="H15">
            <v>1.0083</v>
          </cell>
          <cell r="I15">
            <v>424968.82614600006</v>
          </cell>
          <cell r="J15">
            <v>27274.514999999999</v>
          </cell>
          <cell r="K15">
            <v>0</v>
          </cell>
          <cell r="L15">
            <v>153759</v>
          </cell>
          <cell r="M15">
            <v>2128.6180321151933</v>
          </cell>
          <cell r="N15">
            <v>0</v>
          </cell>
          <cell r="O15">
            <v>15.581168946395566</v>
          </cell>
          <cell r="P15">
            <v>2.7638630983942409</v>
          </cell>
        </row>
        <row r="16">
          <cell r="C16" t="str">
            <v>240</v>
          </cell>
          <cell r="D16">
            <v>91615</v>
          </cell>
          <cell r="E16">
            <v>3812824.87</v>
          </cell>
          <cell r="F16">
            <v>0</v>
          </cell>
          <cell r="G16" t="str">
            <v>NONE</v>
          </cell>
          <cell r="H16">
            <v>1</v>
          </cell>
          <cell r="I16">
            <v>3812824.87</v>
          </cell>
          <cell r="J16">
            <v>91615</v>
          </cell>
          <cell r="K16">
            <v>0</v>
          </cell>
          <cell r="L16">
            <v>153759</v>
          </cell>
          <cell r="M16">
            <v>7150.0204866056629</v>
          </cell>
          <cell r="N16">
            <v>0</v>
          </cell>
          <cell r="O16">
            <v>41.617910495006285</v>
          </cell>
          <cell r="P16">
            <v>24.797409387417975</v>
          </cell>
        </row>
        <row r="17">
          <cell r="C17" t="str">
            <v>250</v>
          </cell>
          <cell r="D17">
            <v>1315</v>
          </cell>
          <cell r="E17">
            <v>35242.449999999997</v>
          </cell>
          <cell r="F17">
            <v>0</v>
          </cell>
          <cell r="G17" t="str">
            <v>NONE</v>
          </cell>
          <cell r="H17">
            <v>1</v>
          </cell>
          <cell r="I17">
            <v>35242.449999999997</v>
          </cell>
          <cell r="J17">
            <v>1315</v>
          </cell>
          <cell r="K17">
            <v>0</v>
          </cell>
          <cell r="L17">
            <v>153759</v>
          </cell>
          <cell r="M17">
            <v>102.62813884065322</v>
          </cell>
          <cell r="N17">
            <v>0</v>
          </cell>
          <cell r="O17">
            <v>26.800342205323197</v>
          </cell>
          <cell r="P17">
            <v>0.22920577006874396</v>
          </cell>
        </row>
        <row r="18">
          <cell r="C18" t="str">
            <v>260</v>
          </cell>
          <cell r="D18"/>
          <cell r="E18"/>
          <cell r="F18"/>
          <cell r="G18" t="str">
            <v>OT</v>
          </cell>
          <cell r="H18">
            <v>1.0083</v>
          </cell>
          <cell r="I18"/>
          <cell r="J18"/>
          <cell r="K18"/>
          <cell r="L18">
            <v>153759</v>
          </cell>
          <cell r="M18"/>
          <cell r="N18"/>
          <cell r="O18"/>
          <cell r="P18"/>
        </row>
        <row r="19">
          <cell r="C19" t="str">
            <v>270</v>
          </cell>
          <cell r="D19"/>
          <cell r="E19"/>
          <cell r="F19"/>
          <cell r="G19" t="str">
            <v>OT</v>
          </cell>
          <cell r="H19">
            <v>1.0083</v>
          </cell>
          <cell r="I19"/>
          <cell r="J19"/>
          <cell r="K19"/>
          <cell r="L19">
            <v>153759</v>
          </cell>
          <cell r="M19"/>
          <cell r="N19"/>
          <cell r="O19"/>
          <cell r="P19"/>
        </row>
        <row r="20">
          <cell r="C20" t="str">
            <v>410</v>
          </cell>
          <cell r="D20">
            <v>21795</v>
          </cell>
          <cell r="E20">
            <v>1231736.1599999999</v>
          </cell>
          <cell r="F20">
            <v>0</v>
          </cell>
          <cell r="G20" t="str">
            <v>PH</v>
          </cell>
          <cell r="H20">
            <v>1.0037</v>
          </cell>
          <cell r="I20">
            <v>1236293.5837919991</v>
          </cell>
          <cell r="J20">
            <v>21875.641500000002</v>
          </cell>
          <cell r="K20">
            <v>0</v>
          </cell>
          <cell r="L20">
            <v>153759</v>
          </cell>
          <cell r="M20">
            <v>1707.2672038709929</v>
          </cell>
          <cell r="N20">
            <v>0</v>
          </cell>
          <cell r="O20">
            <v>56.514620784583585</v>
          </cell>
          <cell r="P20">
            <v>8.0404632170604593</v>
          </cell>
        </row>
        <row r="21">
          <cell r="C21" t="str">
            <v>420</v>
          </cell>
          <cell r="D21">
            <v>25716</v>
          </cell>
          <cell r="E21">
            <v>1720665.82</v>
          </cell>
          <cell r="F21">
            <v>0</v>
          </cell>
          <cell r="G21" t="str">
            <v>PH</v>
          </cell>
          <cell r="H21">
            <v>1.0037</v>
          </cell>
          <cell r="I21">
            <v>1727032.2835339999</v>
          </cell>
          <cell r="J21">
            <v>25811.1492</v>
          </cell>
          <cell r="K21">
            <v>0</v>
          </cell>
          <cell r="L21">
            <v>153759</v>
          </cell>
          <cell r="M21">
            <v>2014.4108013189473</v>
          </cell>
          <cell r="N21">
            <v>0</v>
          </cell>
          <cell r="O21">
            <v>66.910321200808824</v>
          </cell>
          <cell r="P21">
            <v>11.232072812219121</v>
          </cell>
        </row>
        <row r="22">
          <cell r="C22" t="str">
            <v>430</v>
          </cell>
          <cell r="D22">
            <v>1617</v>
          </cell>
          <cell r="E22">
            <v>141878.67000000001</v>
          </cell>
          <cell r="F22">
            <v>0</v>
          </cell>
          <cell r="G22" t="str">
            <v>PH</v>
          </cell>
          <cell r="H22">
            <v>1.0037</v>
          </cell>
          <cell r="I22">
            <v>142403.62107899997</v>
          </cell>
          <cell r="J22">
            <v>1622.9829</v>
          </cell>
          <cell r="K22">
            <v>0</v>
          </cell>
          <cell r="L22">
            <v>153759</v>
          </cell>
          <cell r="M22">
            <v>126.66442159483348</v>
          </cell>
          <cell r="N22">
            <v>0</v>
          </cell>
          <cell r="O22">
            <v>87.741910946196654</v>
          </cell>
          <cell r="P22">
            <v>0.92614819996878217</v>
          </cell>
        </row>
        <row r="23">
          <cell r="C23" t="str">
            <v>440</v>
          </cell>
          <cell r="D23">
            <v>4100</v>
          </cell>
          <cell r="E23">
            <v>169181.37</v>
          </cell>
          <cell r="F23">
            <v>0</v>
          </cell>
          <cell r="G23" t="str">
            <v>PH</v>
          </cell>
          <cell r="H23">
            <v>1.0037</v>
          </cell>
          <cell r="I23">
            <v>169807.34106899996</v>
          </cell>
          <cell r="J23">
            <v>4115.17</v>
          </cell>
          <cell r="K23">
            <v>0</v>
          </cell>
          <cell r="L23">
            <v>153759</v>
          </cell>
          <cell r="M23">
            <v>321.16520008584865</v>
          </cell>
          <cell r="N23">
            <v>0</v>
          </cell>
          <cell r="O23">
            <v>41.263748780487795</v>
          </cell>
          <cell r="P23">
            <v>1.1043733444481296</v>
          </cell>
        </row>
        <row r="24">
          <cell r="C24" t="str">
            <v>450</v>
          </cell>
          <cell r="D24">
            <v>725</v>
          </cell>
          <cell r="E24">
            <v>25581.72</v>
          </cell>
          <cell r="F24">
            <v>0</v>
          </cell>
          <cell r="G24" t="str">
            <v>PH</v>
          </cell>
          <cell r="H24">
            <v>1.0037</v>
          </cell>
          <cell r="I24">
            <v>25676.372364000003</v>
          </cell>
          <cell r="J24">
            <v>727.6825</v>
          </cell>
          <cell r="K24">
            <v>0</v>
          </cell>
          <cell r="L24">
            <v>153759</v>
          </cell>
          <cell r="M24">
            <v>56.791407332253719</v>
          </cell>
          <cell r="N24">
            <v>0</v>
          </cell>
          <cell r="O24">
            <v>35.28513103448276</v>
          </cell>
          <cell r="P24">
            <v>0.16699102077927147</v>
          </cell>
        </row>
        <row r="25">
          <cell r="C25" t="str">
            <v>460</v>
          </cell>
          <cell r="D25">
            <v>4961</v>
          </cell>
          <cell r="E25">
            <v>1985047.91</v>
          </cell>
          <cell r="F25">
            <v>0</v>
          </cell>
          <cell r="G25" t="str">
            <v>PH</v>
          </cell>
          <cell r="H25">
            <v>1.0037</v>
          </cell>
          <cell r="I25">
            <v>1992392.5872670002</v>
          </cell>
          <cell r="J25">
            <v>4979.3557000000001</v>
          </cell>
          <cell r="K25">
            <v>0</v>
          </cell>
          <cell r="L25">
            <v>153759</v>
          </cell>
          <cell r="M25">
            <v>388.60989210387686</v>
          </cell>
          <cell r="N25">
            <v>0</v>
          </cell>
          <cell r="O25">
            <v>400.13060068534571</v>
          </cell>
          <cell r="P25">
            <v>12.95789246331597</v>
          </cell>
        </row>
        <row r="26">
          <cell r="C26" t="str">
            <v>470</v>
          </cell>
          <cell r="D26">
            <v>1110</v>
          </cell>
          <cell r="E26">
            <v>655218.22</v>
          </cell>
          <cell r="F26">
            <v>0</v>
          </cell>
          <cell r="G26" t="str">
            <v>PH</v>
          </cell>
          <cell r="H26">
            <v>1.0037</v>
          </cell>
          <cell r="I26">
            <v>657642.52741400001</v>
          </cell>
          <cell r="J26">
            <v>1114.107</v>
          </cell>
          <cell r="K26">
            <v>0</v>
          </cell>
          <cell r="L26">
            <v>153759</v>
          </cell>
          <cell r="M26">
            <v>86.94960295007121</v>
          </cell>
          <cell r="N26">
            <v>0</v>
          </cell>
          <cell r="O26">
            <v>590.2866846846847</v>
          </cell>
          <cell r="P26">
            <v>4.277099405003935</v>
          </cell>
        </row>
        <row r="27">
          <cell r="C27" t="str">
            <v>480</v>
          </cell>
          <cell r="D27">
            <v>25444</v>
          </cell>
          <cell r="E27">
            <v>606979.88</v>
          </cell>
          <cell r="F27">
            <v>0</v>
          </cell>
          <cell r="G27" t="str">
            <v>PH</v>
          </cell>
          <cell r="H27">
            <v>1.0037</v>
          </cell>
          <cell r="I27">
            <v>609225.705556</v>
          </cell>
          <cell r="J27">
            <v>25538.142800000001</v>
          </cell>
          <cell r="K27">
            <v>0</v>
          </cell>
          <cell r="L27">
            <v>153759</v>
          </cell>
          <cell r="M27">
            <v>1993.1042319473981</v>
          </cell>
          <cell r="N27">
            <v>0</v>
          </cell>
          <cell r="O27">
            <v>23.855521144474139</v>
          </cell>
          <cell r="P27">
            <v>3.9622116790301707</v>
          </cell>
        </row>
        <row r="28">
          <cell r="C28" t="str">
            <v>490</v>
          </cell>
          <cell r="D28">
            <v>9371</v>
          </cell>
          <cell r="E28">
            <v>443682.74</v>
          </cell>
          <cell r="F28">
            <v>0</v>
          </cell>
          <cell r="G28" t="str">
            <v>PH</v>
          </cell>
          <cell r="H28">
            <v>1.0037</v>
          </cell>
          <cell r="I28">
            <v>445324.36613799998</v>
          </cell>
          <cell r="J28">
            <v>9405.672700000001</v>
          </cell>
          <cell r="K28">
            <v>0</v>
          </cell>
          <cell r="L28">
            <v>153759</v>
          </cell>
          <cell r="M28">
            <v>734.05831463524089</v>
          </cell>
          <cell r="N28">
            <v>0</v>
          </cell>
          <cell r="O28">
            <v>47.346360046953365</v>
          </cell>
          <cell r="P28">
            <v>2.896249105014991</v>
          </cell>
        </row>
        <row r="29">
          <cell r="C29" t="str">
            <v>610</v>
          </cell>
          <cell r="D29">
            <v>12063</v>
          </cell>
          <cell r="E29">
            <v>1117278.8765400001</v>
          </cell>
          <cell r="F29">
            <v>0</v>
          </cell>
          <cell r="G29" t="str">
            <v>AN</v>
          </cell>
          <cell r="H29">
            <v>1.0044999999999999</v>
          </cell>
          <cell r="I29">
            <v>1122306.6314844301</v>
          </cell>
          <cell r="J29">
            <v>12117.2835</v>
          </cell>
          <cell r="K29">
            <v>0</v>
          </cell>
          <cell r="L29">
            <v>153759</v>
          </cell>
          <cell r="M29">
            <v>945.68384289700111</v>
          </cell>
          <cell r="N29">
            <v>0</v>
          </cell>
          <cell r="O29">
            <v>92.62031638398409</v>
          </cell>
          <cell r="P29">
            <v>7.2991280606951792</v>
          </cell>
        </row>
        <row r="30">
          <cell r="C30" t="str">
            <v>620</v>
          </cell>
          <cell r="D30">
            <v>53691</v>
          </cell>
          <cell r="E30">
            <v>1214121.0270600002</v>
          </cell>
          <cell r="F30">
            <v>0</v>
          </cell>
          <cell r="G30" t="str">
            <v>AN</v>
          </cell>
          <cell r="H30">
            <v>1.0044999999999999</v>
          </cell>
          <cell r="I30">
            <v>1219584.5716817703</v>
          </cell>
          <cell r="J30">
            <v>53932.609499999999</v>
          </cell>
          <cell r="K30">
            <v>0</v>
          </cell>
          <cell r="L30">
            <v>153759</v>
          </cell>
          <cell r="M30">
            <v>4209.1280120188085</v>
          </cell>
          <cell r="N30">
            <v>0</v>
          </cell>
          <cell r="O30">
            <v>22.613120021232614</v>
          </cell>
          <cell r="P30">
            <v>7.9317930767094627</v>
          </cell>
        </row>
        <row r="31">
          <cell r="C31" t="str">
            <v>630</v>
          </cell>
          <cell r="D31">
            <v>19487</v>
          </cell>
          <cell r="E31">
            <v>2070894.2463999998</v>
          </cell>
          <cell r="F31">
            <v>0</v>
          </cell>
          <cell r="G31" t="str">
            <v>AN</v>
          </cell>
          <cell r="H31">
            <v>1.0044999999999999</v>
          </cell>
          <cell r="I31">
            <v>2080213.2705087997</v>
          </cell>
          <cell r="J31">
            <v>19574.691500000001</v>
          </cell>
          <cell r="K31">
            <v>0</v>
          </cell>
          <cell r="L31">
            <v>153759</v>
          </cell>
          <cell r="M31">
            <v>1527.6913741634635</v>
          </cell>
          <cell r="N31">
            <v>0</v>
          </cell>
          <cell r="O31">
            <v>106.2705519782419</v>
          </cell>
          <cell r="P31">
            <v>13.529050465395844</v>
          </cell>
        </row>
        <row r="32">
          <cell r="C32" t="str">
            <v>640</v>
          </cell>
          <cell r="D32">
            <v>7367</v>
          </cell>
          <cell r="E32">
            <v>132865.74</v>
          </cell>
          <cell r="F32">
            <v>0</v>
          </cell>
          <cell r="G32" t="str">
            <v>AN</v>
          </cell>
          <cell r="H32">
            <v>1.0044999999999999</v>
          </cell>
          <cell r="I32">
            <v>133463.63582999998</v>
          </cell>
          <cell r="J32">
            <v>7400.1514999999999</v>
          </cell>
          <cell r="K32">
            <v>0</v>
          </cell>
          <cell r="L32">
            <v>153759</v>
          </cell>
          <cell r="M32">
            <v>577.53899283944361</v>
          </cell>
          <cell r="N32">
            <v>0</v>
          </cell>
          <cell r="O32">
            <v>18.03525722817972</v>
          </cell>
          <cell r="P32">
            <v>0.86800535793026745</v>
          </cell>
        </row>
        <row r="33">
          <cell r="C33" t="str">
            <v>650</v>
          </cell>
          <cell r="D33">
            <v>8357</v>
          </cell>
          <cell r="E33">
            <v>214149.82</v>
          </cell>
          <cell r="F33">
            <v>0</v>
          </cell>
          <cell r="G33" t="str">
            <v>AN</v>
          </cell>
          <cell r="H33">
            <v>1.0044999999999999</v>
          </cell>
          <cell r="I33">
            <v>215113.49419</v>
          </cell>
          <cell r="J33">
            <v>8394.6064999999999</v>
          </cell>
          <cell r="K33">
            <v>0</v>
          </cell>
          <cell r="L33">
            <v>153759</v>
          </cell>
          <cell r="M33">
            <v>655.15044972977182</v>
          </cell>
          <cell r="N33">
            <v>0</v>
          </cell>
          <cell r="O33">
            <v>25.625202823979897</v>
          </cell>
          <cell r="P33">
            <v>1.3990302628789208</v>
          </cell>
        </row>
        <row r="34">
          <cell r="C34" t="str">
            <v>660</v>
          </cell>
          <cell r="D34">
            <v>506</v>
          </cell>
          <cell r="E34">
            <v>31264.81</v>
          </cell>
          <cell r="F34">
            <v>0</v>
          </cell>
          <cell r="G34" t="str">
            <v>PH</v>
          </cell>
          <cell r="H34">
            <v>1.0037</v>
          </cell>
          <cell r="I34">
            <v>31380.489797000002</v>
          </cell>
          <cell r="J34">
            <v>507.87220000000002</v>
          </cell>
          <cell r="K34">
            <v>0</v>
          </cell>
          <cell r="L34">
            <v>153759</v>
          </cell>
          <cell r="M34">
            <v>39.636485669131567</v>
          </cell>
          <cell r="N34">
            <v>0</v>
          </cell>
          <cell r="O34">
            <v>61.788162055335974</v>
          </cell>
          <cell r="P34">
            <v>0.2040887999856919</v>
          </cell>
        </row>
        <row r="35">
          <cell r="C35" t="str">
            <v>670</v>
          </cell>
          <cell r="D35">
            <v>168</v>
          </cell>
          <cell r="E35">
            <v>11271.41</v>
          </cell>
          <cell r="F35">
            <v>0</v>
          </cell>
          <cell r="G35" t="str">
            <v>NONE</v>
          </cell>
          <cell r="H35">
            <v>1</v>
          </cell>
          <cell r="I35">
            <v>11271.41</v>
          </cell>
          <cell r="J35">
            <v>168</v>
          </cell>
          <cell r="K35">
            <v>0</v>
          </cell>
          <cell r="L35">
            <v>153759</v>
          </cell>
          <cell r="M35">
            <v>13.111427623748854</v>
          </cell>
          <cell r="N35">
            <v>0</v>
          </cell>
          <cell r="O35">
            <v>67.091726190476194</v>
          </cell>
          <cell r="P35">
            <v>7.3305692674900336E-2</v>
          </cell>
        </row>
        <row r="36">
          <cell r="C36" t="str">
            <v>701</v>
          </cell>
          <cell r="D36">
            <v>0</v>
          </cell>
          <cell r="E36">
            <v>116262.8</v>
          </cell>
          <cell r="F36">
            <v>0</v>
          </cell>
          <cell r="G36" t="str">
            <v>NONE</v>
          </cell>
          <cell r="H36">
            <v>1</v>
          </cell>
          <cell r="I36">
            <v>116262.8</v>
          </cell>
          <cell r="J36">
            <v>0</v>
          </cell>
          <cell r="K36">
            <v>0</v>
          </cell>
          <cell r="L36">
            <v>153759</v>
          </cell>
          <cell r="M36">
            <v>0</v>
          </cell>
          <cell r="N36">
            <v>0</v>
          </cell>
          <cell r="O36">
            <v>0</v>
          </cell>
          <cell r="P36">
            <v>0.75613655135634394</v>
          </cell>
        </row>
        <row r="37">
          <cell r="C37" t="str">
            <v>702</v>
          </cell>
          <cell r="D37"/>
          <cell r="E37"/>
          <cell r="F37"/>
          <cell r="G37" t="str">
            <v>NONE</v>
          </cell>
          <cell r="H37">
            <v>1</v>
          </cell>
          <cell r="I37"/>
          <cell r="J37"/>
          <cell r="K37"/>
          <cell r="L37">
            <v>153759</v>
          </cell>
          <cell r="M37"/>
          <cell r="N37"/>
          <cell r="O37"/>
          <cell r="P37"/>
        </row>
        <row r="38">
          <cell r="C38" t="str">
            <v>703</v>
          </cell>
          <cell r="D38">
            <v>0</v>
          </cell>
          <cell r="E38">
            <v>33036.600000000195</v>
          </cell>
          <cell r="F38">
            <v>0</v>
          </cell>
          <cell r="G38" t="str">
            <v>NONE</v>
          </cell>
          <cell r="H38">
            <v>1</v>
          </cell>
          <cell r="I38">
            <v>33036.600000000195</v>
          </cell>
          <cell r="J38">
            <v>0</v>
          </cell>
          <cell r="K38">
            <v>0</v>
          </cell>
          <cell r="L38">
            <v>153759</v>
          </cell>
          <cell r="M38">
            <v>0</v>
          </cell>
          <cell r="N38">
            <v>0</v>
          </cell>
          <cell r="O38">
            <v>0</v>
          </cell>
          <cell r="P38">
            <v>0.2148596179735833</v>
          </cell>
        </row>
        <row r="39">
          <cell r="C39" t="str">
            <v>704</v>
          </cell>
          <cell r="D39">
            <v>0</v>
          </cell>
          <cell r="E39">
            <v>27043.510000000089</v>
          </cell>
          <cell r="F39">
            <v>0</v>
          </cell>
          <cell r="G39" t="str">
            <v>NONE</v>
          </cell>
          <cell r="H39">
            <v>1</v>
          </cell>
          <cell r="I39">
            <v>27043.510000000089</v>
          </cell>
          <cell r="J39">
            <v>0</v>
          </cell>
          <cell r="K39">
            <v>0</v>
          </cell>
          <cell r="L39">
            <v>153759</v>
          </cell>
          <cell r="M39">
            <v>0</v>
          </cell>
          <cell r="N39">
            <v>0</v>
          </cell>
          <cell r="O39">
            <v>0</v>
          </cell>
          <cell r="P39">
            <v>0.17588245240929046</v>
          </cell>
        </row>
        <row r="40">
          <cell r="C40" t="str">
            <v>902</v>
          </cell>
          <cell r="D40">
            <v>0</v>
          </cell>
          <cell r="E40">
            <v>26971.07</v>
          </cell>
          <cell r="F40">
            <v>0</v>
          </cell>
          <cell r="G40" t="str">
            <v>NONE</v>
          </cell>
          <cell r="H40">
            <v>1</v>
          </cell>
          <cell r="I40">
            <v>26971.07</v>
          </cell>
          <cell r="J40">
            <v>0</v>
          </cell>
          <cell r="K40">
            <v>0</v>
          </cell>
          <cell r="L40">
            <v>153759</v>
          </cell>
          <cell r="M40">
            <v>0</v>
          </cell>
          <cell r="N40">
            <v>0</v>
          </cell>
          <cell r="O40">
            <v>0</v>
          </cell>
          <cell r="P40">
            <v>0.17541132551590474</v>
          </cell>
        </row>
        <row r="41">
          <cell r="C41" t="str">
            <v>903</v>
          </cell>
          <cell r="D41"/>
          <cell r="E41"/>
          <cell r="F41"/>
          <cell r="G41" t="str">
            <v>NONE</v>
          </cell>
          <cell r="H41">
            <v>1</v>
          </cell>
          <cell r="I41"/>
          <cell r="J41"/>
          <cell r="K41"/>
          <cell r="L41">
            <v>153759</v>
          </cell>
          <cell r="M41"/>
          <cell r="N41"/>
          <cell r="O41"/>
          <cell r="P41"/>
        </row>
        <row r="42">
          <cell r="C42" t="str">
            <v>904</v>
          </cell>
          <cell r="D42"/>
          <cell r="E42"/>
          <cell r="F42"/>
          <cell r="G42" t="str">
            <v>NONE</v>
          </cell>
          <cell r="H42">
            <v>1</v>
          </cell>
          <cell r="I42"/>
          <cell r="J42"/>
          <cell r="K42"/>
          <cell r="L42">
            <v>153759</v>
          </cell>
          <cell r="M42"/>
          <cell r="N42"/>
          <cell r="O42"/>
          <cell r="P42"/>
        </row>
        <row r="43">
          <cell r="C43" t="str">
            <v>905</v>
          </cell>
          <cell r="D43"/>
          <cell r="E43"/>
          <cell r="F43"/>
          <cell r="G43" t="str">
            <v>NONE</v>
          </cell>
          <cell r="H43">
            <v>1</v>
          </cell>
          <cell r="I43"/>
          <cell r="J43"/>
          <cell r="K43"/>
          <cell r="L43">
            <v>153759</v>
          </cell>
          <cell r="M43"/>
          <cell r="N43"/>
          <cell r="O43"/>
          <cell r="P43"/>
        </row>
        <row r="44">
          <cell r="C44" t="str">
            <v>906</v>
          </cell>
          <cell r="D44"/>
          <cell r="E44"/>
          <cell r="F44"/>
          <cell r="G44" t="str">
            <v>NONE</v>
          </cell>
          <cell r="H44">
            <v>1</v>
          </cell>
          <cell r="I44"/>
          <cell r="J44"/>
          <cell r="K44"/>
          <cell r="L44">
            <v>153759</v>
          </cell>
          <cell r="M44"/>
          <cell r="N44"/>
          <cell r="O44"/>
          <cell r="P44"/>
        </row>
        <row r="45">
          <cell r="C45" t="str">
            <v>907</v>
          </cell>
          <cell r="D45"/>
          <cell r="E45"/>
          <cell r="F45"/>
          <cell r="G45" t="str">
            <v>NONE</v>
          </cell>
          <cell r="H45">
            <v>1</v>
          </cell>
          <cell r="I45"/>
          <cell r="J45"/>
          <cell r="K45"/>
          <cell r="L45">
            <v>153759</v>
          </cell>
          <cell r="M45"/>
          <cell r="N45"/>
          <cell r="O45"/>
          <cell r="P45"/>
        </row>
        <row r="46">
          <cell r="C46" t="str">
            <v>908</v>
          </cell>
          <cell r="D46"/>
          <cell r="E46"/>
          <cell r="F46"/>
          <cell r="G46" t="str">
            <v>NONE</v>
          </cell>
          <cell r="H46">
            <v>1</v>
          </cell>
          <cell r="I46"/>
          <cell r="J46"/>
          <cell r="K46"/>
          <cell r="L46">
            <v>153759</v>
          </cell>
          <cell r="M46"/>
          <cell r="N46"/>
          <cell r="O46"/>
          <cell r="P46"/>
        </row>
        <row r="47">
          <cell r="C47" t="str">
            <v>912</v>
          </cell>
          <cell r="D47"/>
          <cell r="E47"/>
          <cell r="F47"/>
          <cell r="G47" t="str">
            <v>NONE</v>
          </cell>
          <cell r="H47">
            <v>1</v>
          </cell>
          <cell r="I47"/>
          <cell r="J47"/>
          <cell r="K47"/>
          <cell r="L47">
            <v>153759</v>
          </cell>
          <cell r="M47"/>
          <cell r="N47"/>
          <cell r="O47"/>
          <cell r="P47"/>
        </row>
        <row r="48">
          <cell r="C48" t="str">
            <v>913</v>
          </cell>
          <cell r="D48"/>
          <cell r="E48"/>
          <cell r="F48"/>
          <cell r="G48" t="str">
            <v>NONE</v>
          </cell>
          <cell r="H48">
            <v>1</v>
          </cell>
          <cell r="I48"/>
          <cell r="J48"/>
          <cell r="K48"/>
          <cell r="L48">
            <v>153759</v>
          </cell>
          <cell r="M48"/>
          <cell r="N48"/>
          <cell r="O48"/>
          <cell r="P48"/>
        </row>
        <row r="49">
          <cell r="C49" t="str">
            <v>999</v>
          </cell>
          <cell r="D49">
            <v>6938</v>
          </cell>
          <cell r="E49">
            <v>136183.18</v>
          </cell>
          <cell r="F49">
            <v>0</v>
          </cell>
          <cell r="G49" t="str">
            <v>OT</v>
          </cell>
          <cell r="H49">
            <v>1.0083</v>
          </cell>
          <cell r="I49">
            <v>137313.500394</v>
          </cell>
          <cell r="J49">
            <v>6995.5853999999999</v>
          </cell>
          <cell r="K49">
            <v>0</v>
          </cell>
          <cell r="L49">
            <v>153759</v>
          </cell>
          <cell r="M49">
            <v>545.9649503443701</v>
          </cell>
          <cell r="N49">
            <v>0</v>
          </cell>
          <cell r="O49">
            <v>19.628593254540213</v>
          </cell>
          <cell r="P49">
            <v>0.89304366179540706</v>
          </cell>
        </row>
      </sheetData>
      <sheetData sheetId="4" refreshError="1"/>
      <sheetData sheetId="5" refreshError="1"/>
      <sheetData sheetId="6" refreshError="1"/>
      <sheetData sheetId="7" refreshError="1"/>
      <sheetData sheetId="8" refreshError="1"/>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S-Report"/>
      <sheetName val="DOS-Paste"/>
    </sheetNames>
    <sheetDataSet>
      <sheetData sheetId="0" refreshError="1"/>
      <sheetData sheetId="1">
        <row r="2">
          <cell r="C2" t="str">
            <v>110</v>
          </cell>
          <cell r="D2">
            <v>72</v>
          </cell>
          <cell r="E2">
            <v>158396.60999999999</v>
          </cell>
          <cell r="F2">
            <v>25</v>
          </cell>
          <cell r="G2" t="str">
            <v>IP</v>
          </cell>
          <cell r="H2">
            <v>1.0101</v>
          </cell>
          <cell r="I2">
            <v>159996.41576100001</v>
          </cell>
          <cell r="J2">
            <v>72.727199999999996</v>
          </cell>
          <cell r="K2">
            <v>25.252500000000001</v>
          </cell>
          <cell r="L2">
            <v>8288</v>
          </cell>
          <cell r="M2">
            <v>105.3</v>
          </cell>
          <cell r="N2">
            <v>36.5625</v>
          </cell>
          <cell r="O2">
            <v>2199.9529166666671</v>
          </cell>
          <cell r="P2">
            <v>19.304586843750002</v>
          </cell>
        </row>
        <row r="3">
          <cell r="C3" t="str">
            <v>120</v>
          </cell>
          <cell r="D3">
            <v>0</v>
          </cell>
          <cell r="E3">
            <v>0</v>
          </cell>
          <cell r="F3">
            <v>0</v>
          </cell>
          <cell r="G3" t="str">
            <v>IP</v>
          </cell>
          <cell r="H3">
            <v>1.0101</v>
          </cell>
          <cell r="I3">
            <v>0</v>
          </cell>
          <cell r="J3">
            <v>0</v>
          </cell>
          <cell r="K3">
            <v>0</v>
          </cell>
          <cell r="L3">
            <v>8288</v>
          </cell>
          <cell r="M3">
            <v>0</v>
          </cell>
          <cell r="N3">
            <v>0</v>
          </cell>
          <cell r="O3">
            <v>0</v>
          </cell>
          <cell r="P3">
            <v>0</v>
          </cell>
        </row>
        <row r="4">
          <cell r="C4" t="str">
            <v>130</v>
          </cell>
          <cell r="D4">
            <v>1</v>
          </cell>
          <cell r="E4">
            <v>4180.72</v>
          </cell>
          <cell r="F4">
            <v>1</v>
          </cell>
          <cell r="G4" t="str">
            <v>IP</v>
          </cell>
          <cell r="H4">
            <v>1.0101</v>
          </cell>
          <cell r="I4">
            <v>4222.9452719999999</v>
          </cell>
          <cell r="J4">
            <v>1.0101</v>
          </cell>
          <cell r="K4">
            <v>1.0101</v>
          </cell>
          <cell r="L4">
            <v>8288</v>
          </cell>
          <cell r="M4">
            <v>1.4624999999999999</v>
          </cell>
          <cell r="N4">
            <v>1.4624999999999999</v>
          </cell>
          <cell r="O4">
            <v>4180.72</v>
          </cell>
          <cell r="P4">
            <v>0.50952525000000004</v>
          </cell>
        </row>
        <row r="5">
          <cell r="C5" t="str">
            <v>140</v>
          </cell>
          <cell r="D5"/>
          <cell r="E5"/>
          <cell r="F5"/>
          <cell r="G5" t="str">
            <v>IP</v>
          </cell>
          <cell r="H5">
            <v>1.0101</v>
          </cell>
          <cell r="I5"/>
          <cell r="J5"/>
          <cell r="K5"/>
          <cell r="L5">
            <v>8288</v>
          </cell>
          <cell r="M5"/>
          <cell r="N5"/>
          <cell r="O5"/>
          <cell r="P5"/>
        </row>
        <row r="6">
          <cell r="C6" t="str">
            <v>150</v>
          </cell>
          <cell r="D6"/>
          <cell r="E6"/>
          <cell r="F6"/>
          <cell r="G6" t="str">
            <v>IP</v>
          </cell>
          <cell r="H6">
            <v>1.0101</v>
          </cell>
          <cell r="I6"/>
          <cell r="J6"/>
          <cell r="K6"/>
          <cell r="L6">
            <v>8288</v>
          </cell>
          <cell r="M6"/>
          <cell r="N6"/>
          <cell r="O6"/>
          <cell r="P6"/>
        </row>
        <row r="7">
          <cell r="C7" t="str">
            <v>160</v>
          </cell>
          <cell r="D7"/>
          <cell r="E7"/>
          <cell r="F7"/>
          <cell r="G7" t="str">
            <v>IP</v>
          </cell>
          <cell r="H7">
            <v>1.0101</v>
          </cell>
          <cell r="I7"/>
          <cell r="J7"/>
          <cell r="K7"/>
          <cell r="L7">
            <v>8288</v>
          </cell>
          <cell r="M7"/>
          <cell r="N7"/>
          <cell r="O7"/>
          <cell r="P7"/>
        </row>
        <row r="8">
          <cell r="C8" t="str">
            <v>170</v>
          </cell>
          <cell r="D8">
            <v>29</v>
          </cell>
          <cell r="E8">
            <v>27521.24</v>
          </cell>
          <cell r="F8">
            <v>9</v>
          </cell>
          <cell r="G8" t="str">
            <v>IP</v>
          </cell>
          <cell r="H8">
            <v>1.0101</v>
          </cell>
          <cell r="I8">
            <v>27799.204524000001</v>
          </cell>
          <cell r="J8">
            <v>29.292899999999999</v>
          </cell>
          <cell r="K8">
            <v>9.0908999999999995</v>
          </cell>
          <cell r="L8">
            <v>8288</v>
          </cell>
          <cell r="M8">
            <v>42.412500000000001</v>
          </cell>
          <cell r="N8">
            <v>13.1625</v>
          </cell>
          <cell r="O8">
            <v>949.00827586206901</v>
          </cell>
          <cell r="P8">
            <v>3.354151125</v>
          </cell>
        </row>
        <row r="9">
          <cell r="C9" t="str">
            <v>180</v>
          </cell>
          <cell r="D9">
            <v>6</v>
          </cell>
          <cell r="E9">
            <v>714.71</v>
          </cell>
          <cell r="F9">
            <v>0</v>
          </cell>
          <cell r="G9" t="str">
            <v>IP</v>
          </cell>
          <cell r="H9">
            <v>1.0101</v>
          </cell>
          <cell r="I9">
            <v>721.92857099999992</v>
          </cell>
          <cell r="J9">
            <v>6.0606</v>
          </cell>
          <cell r="K9">
            <v>0</v>
          </cell>
          <cell r="L9">
            <v>8288</v>
          </cell>
          <cell r="M9">
            <v>8.7750000000000004</v>
          </cell>
          <cell r="N9">
            <v>0</v>
          </cell>
          <cell r="O9">
            <v>119.11833333333333</v>
          </cell>
          <cell r="P9">
            <v>8.7105281249999986E-2</v>
          </cell>
        </row>
        <row r="10">
          <cell r="C10" t="str">
            <v>190</v>
          </cell>
          <cell r="D10">
            <v>99</v>
          </cell>
          <cell r="E10">
            <v>181512.19</v>
          </cell>
          <cell r="F10">
            <v>0</v>
          </cell>
          <cell r="G10" t="str">
            <v>OT</v>
          </cell>
          <cell r="H10">
            <v>1.0125999999999999</v>
          </cell>
          <cell r="I10">
            <v>183799.243594</v>
          </cell>
          <cell r="J10">
            <v>100.2474</v>
          </cell>
          <cell r="K10">
            <v>0</v>
          </cell>
          <cell r="L10">
            <v>8288</v>
          </cell>
          <cell r="M10">
            <v>145.14584942084943</v>
          </cell>
          <cell r="N10">
            <v>0</v>
          </cell>
          <cell r="O10">
            <v>1833.4564646464646</v>
          </cell>
          <cell r="P10">
            <v>22.176549661438223</v>
          </cell>
        </row>
        <row r="11">
          <cell r="C11" t="str">
            <v>200</v>
          </cell>
          <cell r="D11">
            <v>246</v>
          </cell>
          <cell r="E11">
            <v>131128.09</v>
          </cell>
          <cell r="F11">
            <v>0</v>
          </cell>
          <cell r="G11" t="str">
            <v>OT</v>
          </cell>
          <cell r="H11">
            <v>1.0125999999999999</v>
          </cell>
          <cell r="I11">
            <v>132780.303934</v>
          </cell>
          <cell r="J11">
            <v>249.09959999999998</v>
          </cell>
          <cell r="K11">
            <v>0</v>
          </cell>
          <cell r="L11">
            <v>8288</v>
          </cell>
          <cell r="M11">
            <v>360.665444015444</v>
          </cell>
          <cell r="N11">
            <v>0</v>
          </cell>
          <cell r="O11">
            <v>533.04101626016256</v>
          </cell>
          <cell r="P11">
            <v>16.020789567326254</v>
          </cell>
        </row>
        <row r="12">
          <cell r="C12" t="str">
            <v>210</v>
          </cell>
          <cell r="D12">
            <v>11</v>
          </cell>
          <cell r="E12">
            <v>1485</v>
          </cell>
          <cell r="F12">
            <v>0</v>
          </cell>
          <cell r="G12" t="str">
            <v>OT</v>
          </cell>
          <cell r="H12">
            <v>1.0125999999999999</v>
          </cell>
          <cell r="I12">
            <v>1503.711</v>
          </cell>
          <cell r="J12">
            <v>11.1386</v>
          </cell>
          <cell r="K12">
            <v>0</v>
          </cell>
          <cell r="L12">
            <v>8288</v>
          </cell>
          <cell r="M12">
            <v>16.127316602316604</v>
          </cell>
          <cell r="N12">
            <v>0</v>
          </cell>
          <cell r="O12">
            <v>135</v>
          </cell>
          <cell r="P12">
            <v>0.18143231177606178</v>
          </cell>
        </row>
        <row r="13">
          <cell r="C13" t="str">
            <v>220</v>
          </cell>
          <cell r="D13">
            <v>9</v>
          </cell>
          <cell r="E13">
            <v>5705.94</v>
          </cell>
          <cell r="F13">
            <v>0</v>
          </cell>
          <cell r="G13" t="str">
            <v>OT</v>
          </cell>
          <cell r="H13">
            <v>1.0125999999999999</v>
          </cell>
          <cell r="I13">
            <v>5777.834844</v>
          </cell>
          <cell r="J13">
            <v>9.1133999999999986</v>
          </cell>
          <cell r="K13">
            <v>0</v>
          </cell>
          <cell r="L13">
            <v>8288</v>
          </cell>
          <cell r="M13">
            <v>13.195077220077216</v>
          </cell>
          <cell r="N13">
            <v>0</v>
          </cell>
          <cell r="O13">
            <v>633.99333333333334</v>
          </cell>
          <cell r="P13">
            <v>0.69713258252895749</v>
          </cell>
        </row>
        <row r="14">
          <cell r="C14" t="str">
            <v>230</v>
          </cell>
          <cell r="D14">
            <v>272</v>
          </cell>
          <cell r="E14">
            <v>30410.02</v>
          </cell>
          <cell r="F14">
            <v>0</v>
          </cell>
          <cell r="G14" t="str">
            <v>OT</v>
          </cell>
          <cell r="H14">
            <v>1.0125999999999999</v>
          </cell>
          <cell r="I14">
            <v>30793.186252</v>
          </cell>
          <cell r="J14">
            <v>275.42719999999997</v>
          </cell>
          <cell r="K14">
            <v>0</v>
          </cell>
          <cell r="L14">
            <v>8288</v>
          </cell>
          <cell r="M14">
            <v>398.78455598455594</v>
          </cell>
          <cell r="N14">
            <v>0</v>
          </cell>
          <cell r="O14">
            <v>111.80154411764705</v>
          </cell>
          <cell r="P14">
            <v>3.7153940941119692</v>
          </cell>
        </row>
        <row r="15">
          <cell r="C15" t="str">
            <v>240</v>
          </cell>
          <cell r="D15">
            <v>2719</v>
          </cell>
          <cell r="E15">
            <v>119307.34</v>
          </cell>
          <cell r="F15">
            <v>0</v>
          </cell>
          <cell r="G15" t="str">
            <v>NONE</v>
          </cell>
          <cell r="H15">
            <v>1</v>
          </cell>
          <cell r="I15">
            <v>119307.34</v>
          </cell>
          <cell r="J15">
            <v>2719</v>
          </cell>
          <cell r="K15">
            <v>0</v>
          </cell>
          <cell r="L15">
            <v>8288</v>
          </cell>
          <cell r="M15">
            <v>3936.7760617760619</v>
          </cell>
          <cell r="N15">
            <v>0</v>
          </cell>
          <cell r="O15">
            <v>43.879124678190507</v>
          </cell>
          <cell r="P15">
            <v>14.395190637065635</v>
          </cell>
        </row>
        <row r="16">
          <cell r="C16" t="str">
            <v>250</v>
          </cell>
          <cell r="D16">
            <v>189</v>
          </cell>
          <cell r="E16">
            <v>9567.0300000000007</v>
          </cell>
          <cell r="F16">
            <v>0</v>
          </cell>
          <cell r="G16" t="str">
            <v>NONE</v>
          </cell>
          <cell r="H16">
            <v>1</v>
          </cell>
          <cell r="I16">
            <v>9567.0300000000007</v>
          </cell>
          <cell r="J16">
            <v>189</v>
          </cell>
          <cell r="K16">
            <v>0</v>
          </cell>
          <cell r="L16">
            <v>8288</v>
          </cell>
          <cell r="M16">
            <v>273.64864864864865</v>
          </cell>
          <cell r="N16">
            <v>0</v>
          </cell>
          <cell r="O16">
            <v>50.619206349206351</v>
          </cell>
          <cell r="P16">
            <v>1.1543231177606179</v>
          </cell>
        </row>
        <row r="17">
          <cell r="C17" t="str">
            <v>260</v>
          </cell>
          <cell r="D17"/>
          <cell r="E17"/>
          <cell r="F17"/>
          <cell r="G17" t="str">
            <v>OT</v>
          </cell>
          <cell r="H17">
            <v>1.0125999999999999</v>
          </cell>
          <cell r="I17"/>
          <cell r="J17"/>
          <cell r="K17"/>
          <cell r="L17">
            <v>8288</v>
          </cell>
          <cell r="M17"/>
          <cell r="N17"/>
          <cell r="O17"/>
          <cell r="P17"/>
        </row>
        <row r="18">
          <cell r="C18" t="str">
            <v>270</v>
          </cell>
          <cell r="D18"/>
          <cell r="E18"/>
          <cell r="F18"/>
          <cell r="G18" t="str">
            <v>OT</v>
          </cell>
          <cell r="H18">
            <v>1.0125999999999999</v>
          </cell>
          <cell r="I18"/>
          <cell r="J18"/>
          <cell r="K18"/>
          <cell r="L18">
            <v>8288</v>
          </cell>
          <cell r="M18"/>
          <cell r="N18"/>
          <cell r="O18"/>
          <cell r="P18"/>
        </row>
        <row r="19">
          <cell r="C19" t="str">
            <v>410</v>
          </cell>
          <cell r="D19">
            <v>3</v>
          </cell>
          <cell r="E19">
            <v>167.05</v>
          </cell>
          <cell r="F19">
            <v>0</v>
          </cell>
          <cell r="G19" t="str">
            <v>PH</v>
          </cell>
          <cell r="H19">
            <v>1.0062</v>
          </cell>
          <cell r="I19">
            <v>168.08571000000001</v>
          </cell>
          <cell r="J19">
            <v>3.0186000000000002</v>
          </cell>
          <cell r="K19">
            <v>0</v>
          </cell>
          <cell r="L19">
            <v>8288</v>
          </cell>
          <cell r="M19">
            <v>4.3705598455598462</v>
          </cell>
          <cell r="N19">
            <v>0</v>
          </cell>
          <cell r="O19">
            <v>55.683333333333337</v>
          </cell>
          <cell r="P19">
            <v>2.0280611727799228E-2</v>
          </cell>
        </row>
        <row r="20">
          <cell r="C20" t="str">
            <v>420</v>
          </cell>
          <cell r="D20">
            <v>2600</v>
          </cell>
          <cell r="E20">
            <v>184130.59</v>
          </cell>
          <cell r="F20">
            <v>0</v>
          </cell>
          <cell r="G20" t="str">
            <v>PH</v>
          </cell>
          <cell r="H20">
            <v>1.0062</v>
          </cell>
          <cell r="I20">
            <v>185272.199658</v>
          </cell>
          <cell r="J20">
            <v>2616.12</v>
          </cell>
          <cell r="K20">
            <v>0</v>
          </cell>
          <cell r="L20">
            <v>8288</v>
          </cell>
          <cell r="M20">
            <v>3787.8185328185332</v>
          </cell>
          <cell r="N20">
            <v>0</v>
          </cell>
          <cell r="O20">
            <v>70.819457692307694</v>
          </cell>
          <cell r="P20">
            <v>22.354271194256757</v>
          </cell>
        </row>
        <row r="21">
          <cell r="C21" t="str">
            <v>430</v>
          </cell>
          <cell r="D21">
            <v>38</v>
          </cell>
          <cell r="E21">
            <v>3427.84</v>
          </cell>
          <cell r="F21">
            <v>0</v>
          </cell>
          <cell r="G21" t="str">
            <v>PH</v>
          </cell>
          <cell r="H21">
            <v>1.0062</v>
          </cell>
          <cell r="I21">
            <v>3449.0926079999999</v>
          </cell>
          <cell r="J21">
            <v>38.235599999999998</v>
          </cell>
          <cell r="K21">
            <v>0</v>
          </cell>
          <cell r="L21">
            <v>8288</v>
          </cell>
          <cell r="M21">
            <v>55.360424710424709</v>
          </cell>
          <cell r="N21">
            <v>0</v>
          </cell>
          <cell r="O21">
            <v>90.206315789473692</v>
          </cell>
          <cell r="P21">
            <v>0.41615499613899615</v>
          </cell>
        </row>
        <row r="22">
          <cell r="C22" t="str">
            <v>440</v>
          </cell>
          <cell r="D22">
            <v>355</v>
          </cell>
          <cell r="E22">
            <v>20819.63</v>
          </cell>
          <cell r="F22">
            <v>0</v>
          </cell>
          <cell r="G22" t="str">
            <v>PH</v>
          </cell>
          <cell r="H22">
            <v>1.0062</v>
          </cell>
          <cell r="I22">
            <v>20948.711705999998</v>
          </cell>
          <cell r="J22">
            <v>357.20100000000002</v>
          </cell>
          <cell r="K22">
            <v>0</v>
          </cell>
          <cell r="L22">
            <v>8288</v>
          </cell>
          <cell r="M22">
            <v>517.18291505791512</v>
          </cell>
          <cell r="N22">
            <v>0</v>
          </cell>
          <cell r="O22">
            <v>58.646845070422529</v>
          </cell>
          <cell r="P22">
            <v>2.5275955243725865</v>
          </cell>
        </row>
        <row r="23">
          <cell r="C23" t="str">
            <v>450</v>
          </cell>
          <cell r="D23">
            <v>21</v>
          </cell>
          <cell r="E23">
            <v>2028.16</v>
          </cell>
          <cell r="F23">
            <v>0</v>
          </cell>
          <cell r="G23" t="str">
            <v>PH</v>
          </cell>
          <cell r="H23">
            <v>1.0062</v>
          </cell>
          <cell r="I23">
            <v>2040.734592</v>
          </cell>
          <cell r="J23">
            <v>21.130199999999999</v>
          </cell>
          <cell r="K23">
            <v>0</v>
          </cell>
          <cell r="L23">
            <v>8288</v>
          </cell>
          <cell r="M23">
            <v>30.593918918918916</v>
          </cell>
          <cell r="N23">
            <v>0</v>
          </cell>
          <cell r="O23">
            <v>96.579047619047628</v>
          </cell>
          <cell r="P23">
            <v>0.24622762934362935</v>
          </cell>
        </row>
        <row r="24">
          <cell r="C24" t="str">
            <v>460</v>
          </cell>
          <cell r="D24">
            <v>324</v>
          </cell>
          <cell r="E24">
            <v>151406.01</v>
          </cell>
          <cell r="F24">
            <v>0</v>
          </cell>
          <cell r="G24" t="str">
            <v>PH</v>
          </cell>
          <cell r="H24">
            <v>1.0062</v>
          </cell>
          <cell r="I24">
            <v>152344.72726199997</v>
          </cell>
          <cell r="J24">
            <v>326.00880000000001</v>
          </cell>
          <cell r="K24">
            <v>0</v>
          </cell>
          <cell r="L24">
            <v>8288</v>
          </cell>
          <cell r="M24">
            <v>472.02046332046336</v>
          </cell>
          <cell r="N24">
            <v>0</v>
          </cell>
          <cell r="O24">
            <v>467.30250000000001</v>
          </cell>
          <cell r="P24">
            <v>18.381361880067566</v>
          </cell>
        </row>
        <row r="25">
          <cell r="C25" t="str">
            <v>470</v>
          </cell>
          <cell r="D25">
            <v>110</v>
          </cell>
          <cell r="E25">
            <v>38526.86</v>
          </cell>
          <cell r="F25">
            <v>0</v>
          </cell>
          <cell r="G25" t="str">
            <v>PH</v>
          </cell>
          <cell r="H25">
            <v>1.0062</v>
          </cell>
          <cell r="I25">
            <v>38765.726532000001</v>
          </cell>
          <cell r="J25">
            <v>110.682</v>
          </cell>
          <cell r="K25">
            <v>0</v>
          </cell>
          <cell r="L25">
            <v>8288</v>
          </cell>
          <cell r="M25">
            <v>160.253861003861</v>
          </cell>
          <cell r="N25">
            <v>0</v>
          </cell>
          <cell r="O25">
            <v>350.2441818181818</v>
          </cell>
          <cell r="P25">
            <v>4.6773318692084942</v>
          </cell>
        </row>
        <row r="26">
          <cell r="C26" t="str">
            <v>480</v>
          </cell>
          <cell r="D26">
            <v>709</v>
          </cell>
          <cell r="E26">
            <v>27246.21</v>
          </cell>
          <cell r="F26">
            <v>0</v>
          </cell>
          <cell r="G26" t="str">
            <v>PH</v>
          </cell>
          <cell r="H26">
            <v>1.0062</v>
          </cell>
          <cell r="I26">
            <v>27415.136501999998</v>
          </cell>
          <cell r="J26">
            <v>713.39580000000001</v>
          </cell>
          <cell r="K26">
            <v>0</v>
          </cell>
          <cell r="L26">
            <v>8288</v>
          </cell>
          <cell r="M26">
            <v>1032.9089768339768</v>
          </cell>
          <cell r="N26">
            <v>0</v>
          </cell>
          <cell r="O26">
            <v>38.429069111424539</v>
          </cell>
          <cell r="P26">
            <v>3.3078108713803087</v>
          </cell>
        </row>
        <row r="27">
          <cell r="C27" t="str">
            <v>490</v>
          </cell>
          <cell r="D27">
            <v>366</v>
          </cell>
          <cell r="E27">
            <v>18522.23</v>
          </cell>
          <cell r="F27">
            <v>0</v>
          </cell>
          <cell r="G27" t="str">
            <v>PH</v>
          </cell>
          <cell r="H27">
            <v>1.0062</v>
          </cell>
          <cell r="I27">
            <v>18637.067826000002</v>
          </cell>
          <cell r="J27">
            <v>368.26920000000001</v>
          </cell>
          <cell r="K27">
            <v>0</v>
          </cell>
          <cell r="L27">
            <v>8288</v>
          </cell>
          <cell r="M27">
            <v>533.2083011583012</v>
          </cell>
          <cell r="N27">
            <v>0</v>
          </cell>
          <cell r="O27">
            <v>50.607185792349739</v>
          </cell>
          <cell r="P27">
            <v>2.2486809635617764</v>
          </cell>
        </row>
        <row r="28">
          <cell r="C28" t="str">
            <v>610</v>
          </cell>
          <cell r="D28">
            <v>531</v>
          </cell>
          <cell r="E28">
            <v>130112.26</v>
          </cell>
          <cell r="F28">
            <v>0</v>
          </cell>
          <cell r="G28" t="str">
            <v>AN</v>
          </cell>
          <cell r="H28">
            <v>1.0073000000000001</v>
          </cell>
          <cell r="I28">
            <v>131062.07949799999</v>
          </cell>
          <cell r="J28">
            <v>534.87630000000001</v>
          </cell>
          <cell r="K28">
            <v>0</v>
          </cell>
          <cell r="L28">
            <v>8288</v>
          </cell>
          <cell r="M28">
            <v>774.43479729729722</v>
          </cell>
          <cell r="N28">
            <v>0</v>
          </cell>
          <cell r="O28">
            <v>245.03250470809789</v>
          </cell>
          <cell r="P28">
            <v>15.813474842905405</v>
          </cell>
        </row>
        <row r="29">
          <cell r="C29" t="str">
            <v>620</v>
          </cell>
          <cell r="D29">
            <v>1357</v>
          </cell>
          <cell r="E29">
            <v>81091.86</v>
          </cell>
          <cell r="F29">
            <v>0</v>
          </cell>
          <cell r="G29" t="str">
            <v>AN</v>
          </cell>
          <cell r="H29">
            <v>1.0073000000000001</v>
          </cell>
          <cell r="I29">
            <v>81683.830578000008</v>
          </cell>
          <cell r="J29">
            <v>1366.9061000000002</v>
          </cell>
          <cell r="K29">
            <v>0</v>
          </cell>
          <cell r="L29">
            <v>8288</v>
          </cell>
          <cell r="M29">
            <v>1979.1111486486489</v>
          </cell>
          <cell r="N29">
            <v>0</v>
          </cell>
          <cell r="O29">
            <v>59.758187177597641</v>
          </cell>
          <cell r="P29">
            <v>9.8556745388513516</v>
          </cell>
        </row>
        <row r="30">
          <cell r="C30" t="str">
            <v>630</v>
          </cell>
          <cell r="D30">
            <v>616</v>
          </cell>
          <cell r="E30">
            <v>179212.67</v>
          </cell>
          <cell r="F30">
            <v>0</v>
          </cell>
          <cell r="G30" t="str">
            <v>AN</v>
          </cell>
          <cell r="H30">
            <v>1.0073000000000001</v>
          </cell>
          <cell r="I30">
            <v>180520.922491</v>
          </cell>
          <cell r="J30">
            <v>620.49680000000001</v>
          </cell>
          <cell r="K30">
            <v>0</v>
          </cell>
          <cell r="L30">
            <v>8288</v>
          </cell>
          <cell r="M30">
            <v>898.40270270270275</v>
          </cell>
          <cell r="N30">
            <v>0</v>
          </cell>
          <cell r="O30">
            <v>290.92965909090907</v>
          </cell>
          <cell r="P30">
            <v>21.780999335304056</v>
          </cell>
        </row>
        <row r="31">
          <cell r="C31" t="str">
            <v>640</v>
          </cell>
          <cell r="D31">
            <v>152</v>
          </cell>
          <cell r="E31">
            <v>4033.57</v>
          </cell>
          <cell r="F31">
            <v>0</v>
          </cell>
          <cell r="G31" t="str">
            <v>AN</v>
          </cell>
          <cell r="H31">
            <v>1.0073000000000001</v>
          </cell>
          <cell r="I31">
            <v>4063.015061000001</v>
          </cell>
          <cell r="J31">
            <v>153.1096</v>
          </cell>
          <cell r="K31">
            <v>0</v>
          </cell>
          <cell r="L31">
            <v>8288</v>
          </cell>
          <cell r="M31">
            <v>221.68378378378378</v>
          </cell>
          <cell r="N31">
            <v>0</v>
          </cell>
          <cell r="O31">
            <v>26.53664473684211</v>
          </cell>
          <cell r="P31">
            <v>0.49022865118243253</v>
          </cell>
        </row>
        <row r="32">
          <cell r="C32" t="str">
            <v>650</v>
          </cell>
          <cell r="D32">
            <v>568</v>
          </cell>
          <cell r="E32">
            <v>34688.69</v>
          </cell>
          <cell r="F32">
            <v>0</v>
          </cell>
          <cell r="G32" t="str">
            <v>AN</v>
          </cell>
          <cell r="H32">
            <v>1.0073000000000001</v>
          </cell>
          <cell r="I32">
            <v>34941.917436999996</v>
          </cell>
          <cell r="J32">
            <v>572.14640000000009</v>
          </cell>
          <cell r="K32">
            <v>0</v>
          </cell>
          <cell r="L32">
            <v>8288</v>
          </cell>
          <cell r="M32">
            <v>828.39729729729743</v>
          </cell>
          <cell r="N32">
            <v>0</v>
          </cell>
          <cell r="O32">
            <v>61.071637323943655</v>
          </cell>
          <cell r="P32">
            <v>4.215964941722973</v>
          </cell>
        </row>
        <row r="33">
          <cell r="C33" t="str">
            <v>660</v>
          </cell>
          <cell r="D33">
            <v>175</v>
          </cell>
          <cell r="E33">
            <v>5652.02</v>
          </cell>
          <cell r="F33">
            <v>0</v>
          </cell>
          <cell r="G33" t="str">
            <v>PH</v>
          </cell>
          <cell r="H33">
            <v>1.0062</v>
          </cell>
          <cell r="I33">
            <v>5687.0625239999999</v>
          </cell>
          <cell r="J33">
            <v>176.08500000000001</v>
          </cell>
          <cell r="K33">
            <v>0</v>
          </cell>
          <cell r="L33">
            <v>8288</v>
          </cell>
          <cell r="M33">
            <v>254.94932432432432</v>
          </cell>
          <cell r="N33">
            <v>0</v>
          </cell>
          <cell r="O33">
            <v>32.297257142857148</v>
          </cell>
          <cell r="P33">
            <v>0.6861803238416988</v>
          </cell>
        </row>
        <row r="34">
          <cell r="C34" t="str">
            <v>670</v>
          </cell>
          <cell r="D34">
            <v>2</v>
          </cell>
          <cell r="E34">
            <v>2781.3</v>
          </cell>
          <cell r="F34">
            <v>0</v>
          </cell>
          <cell r="G34" t="str">
            <v>NONE</v>
          </cell>
          <cell r="H34">
            <v>1</v>
          </cell>
          <cell r="I34">
            <v>2781.3</v>
          </cell>
          <cell r="J34">
            <v>2</v>
          </cell>
          <cell r="K34">
            <v>0</v>
          </cell>
          <cell r="L34">
            <v>8288</v>
          </cell>
          <cell r="M34">
            <v>2.8957528957528957</v>
          </cell>
          <cell r="N34">
            <v>0</v>
          </cell>
          <cell r="O34">
            <v>1390.65</v>
          </cell>
          <cell r="P34">
            <v>0.33558156370656372</v>
          </cell>
        </row>
        <row r="35">
          <cell r="C35" t="str">
            <v>701</v>
          </cell>
          <cell r="D35">
            <v>0</v>
          </cell>
          <cell r="E35">
            <v>29.6</v>
          </cell>
          <cell r="F35">
            <v>0</v>
          </cell>
          <cell r="G35" t="str">
            <v>NONE</v>
          </cell>
          <cell r="H35">
            <v>1</v>
          </cell>
          <cell r="I35">
            <v>29.6</v>
          </cell>
          <cell r="J35">
            <v>0</v>
          </cell>
          <cell r="K35">
            <v>0</v>
          </cell>
          <cell r="L35">
            <v>8288</v>
          </cell>
          <cell r="M35">
            <v>0</v>
          </cell>
          <cell r="N35">
            <v>0</v>
          </cell>
          <cell r="O35">
            <v>0</v>
          </cell>
          <cell r="P35">
            <v>3.5714285714285718E-3</v>
          </cell>
        </row>
        <row r="36">
          <cell r="C36" t="str">
            <v>702</v>
          </cell>
          <cell r="D36"/>
          <cell r="E36"/>
          <cell r="F36"/>
          <cell r="G36" t="str">
            <v>NONE</v>
          </cell>
          <cell r="H36">
            <v>1</v>
          </cell>
          <cell r="I36"/>
          <cell r="J36"/>
          <cell r="K36"/>
          <cell r="L36">
            <v>8288</v>
          </cell>
          <cell r="M36"/>
          <cell r="N36"/>
          <cell r="O36"/>
          <cell r="P36"/>
        </row>
        <row r="37">
          <cell r="C37" t="str">
            <v>703</v>
          </cell>
          <cell r="D37">
            <v>0</v>
          </cell>
          <cell r="E37">
            <v>10.84</v>
          </cell>
          <cell r="F37">
            <v>0</v>
          </cell>
          <cell r="G37" t="str">
            <v>NONE</v>
          </cell>
          <cell r="H37">
            <v>1</v>
          </cell>
          <cell r="I37">
            <v>10.84</v>
          </cell>
          <cell r="J37">
            <v>0</v>
          </cell>
          <cell r="K37">
            <v>0</v>
          </cell>
          <cell r="L37">
            <v>8288</v>
          </cell>
          <cell r="M37">
            <v>0</v>
          </cell>
          <cell r="N37">
            <v>0</v>
          </cell>
          <cell r="O37">
            <v>0</v>
          </cell>
          <cell r="P37">
            <v>1.3079150579150577E-3</v>
          </cell>
        </row>
        <row r="38">
          <cell r="C38" t="str">
            <v>704</v>
          </cell>
          <cell r="D38">
            <v>0</v>
          </cell>
          <cell r="E38">
            <v>14.4</v>
          </cell>
          <cell r="F38">
            <v>0</v>
          </cell>
          <cell r="G38" t="str">
            <v>NONE</v>
          </cell>
          <cell r="H38">
            <v>1</v>
          </cell>
          <cell r="I38">
            <v>14.4</v>
          </cell>
          <cell r="J38">
            <v>0</v>
          </cell>
          <cell r="K38">
            <v>0</v>
          </cell>
          <cell r="L38">
            <v>8288</v>
          </cell>
          <cell r="M38">
            <v>0</v>
          </cell>
          <cell r="N38">
            <v>0</v>
          </cell>
          <cell r="O38">
            <v>0</v>
          </cell>
          <cell r="P38">
            <v>1.7374517374517374E-3</v>
          </cell>
        </row>
        <row r="39">
          <cell r="C39" t="str">
            <v>902</v>
          </cell>
          <cell r="D39"/>
          <cell r="E39"/>
          <cell r="F39"/>
          <cell r="G39" t="str">
            <v>NONE</v>
          </cell>
          <cell r="H39">
            <v>1</v>
          </cell>
          <cell r="I39"/>
          <cell r="J39"/>
          <cell r="K39"/>
          <cell r="L39">
            <v>8288</v>
          </cell>
          <cell r="M39"/>
          <cell r="N39"/>
          <cell r="O39"/>
          <cell r="P39"/>
        </row>
        <row r="40">
          <cell r="C40" t="str">
            <v>903</v>
          </cell>
          <cell r="D40">
            <v>0</v>
          </cell>
          <cell r="E40">
            <v>206</v>
          </cell>
          <cell r="F40">
            <v>0</v>
          </cell>
          <cell r="G40" t="str">
            <v>NONE</v>
          </cell>
          <cell r="H40">
            <v>1</v>
          </cell>
          <cell r="I40">
            <v>2740.56</v>
          </cell>
          <cell r="J40">
            <v>0</v>
          </cell>
          <cell r="K40">
            <v>0</v>
          </cell>
          <cell r="L40">
            <v>8288</v>
          </cell>
          <cell r="M40">
            <v>0</v>
          </cell>
          <cell r="N40">
            <v>0</v>
          </cell>
          <cell r="O40">
            <v>0</v>
          </cell>
          <cell r="P40">
            <v>0.33066602316602317</v>
          </cell>
        </row>
        <row r="41">
          <cell r="C41" t="str">
            <v>904</v>
          </cell>
          <cell r="D41"/>
          <cell r="E41"/>
          <cell r="F41"/>
          <cell r="G41" t="str">
            <v>NONE</v>
          </cell>
          <cell r="H41">
            <v>1</v>
          </cell>
          <cell r="I41"/>
          <cell r="J41"/>
          <cell r="K41"/>
          <cell r="L41">
            <v>8288</v>
          </cell>
          <cell r="M41"/>
          <cell r="N41"/>
          <cell r="O41"/>
          <cell r="P41"/>
        </row>
        <row r="42">
          <cell r="C42" t="str">
            <v>905</v>
          </cell>
          <cell r="D42">
            <v>0</v>
          </cell>
          <cell r="E42">
            <v>97350.22</v>
          </cell>
          <cell r="F42">
            <v>0</v>
          </cell>
          <cell r="G42" t="str">
            <v>NONE</v>
          </cell>
          <cell r="H42">
            <v>1</v>
          </cell>
          <cell r="I42">
            <v>97350.22</v>
          </cell>
          <cell r="J42">
            <v>0</v>
          </cell>
          <cell r="K42">
            <v>0</v>
          </cell>
          <cell r="L42">
            <v>8288</v>
          </cell>
          <cell r="M42">
            <v>0</v>
          </cell>
          <cell r="N42">
            <v>0</v>
          </cell>
          <cell r="O42">
            <v>0</v>
          </cell>
          <cell r="P42">
            <v>11.745924227799227</v>
          </cell>
        </row>
        <row r="43">
          <cell r="C43" t="str">
            <v>906</v>
          </cell>
          <cell r="D43"/>
          <cell r="E43"/>
          <cell r="F43"/>
          <cell r="G43" t="str">
            <v>NONE</v>
          </cell>
          <cell r="H43">
            <v>1</v>
          </cell>
          <cell r="I43"/>
          <cell r="J43"/>
          <cell r="K43"/>
          <cell r="L43">
            <v>8288</v>
          </cell>
          <cell r="M43"/>
          <cell r="N43"/>
          <cell r="O43"/>
          <cell r="P43"/>
        </row>
        <row r="44">
          <cell r="C44" t="str">
            <v>907</v>
          </cell>
          <cell r="D44"/>
          <cell r="E44"/>
          <cell r="F44"/>
          <cell r="G44" t="str">
            <v>NONE</v>
          </cell>
          <cell r="H44">
            <v>1</v>
          </cell>
          <cell r="I44"/>
          <cell r="J44"/>
          <cell r="K44"/>
          <cell r="L44">
            <v>8288</v>
          </cell>
          <cell r="M44"/>
          <cell r="N44"/>
          <cell r="O44"/>
          <cell r="P44"/>
        </row>
        <row r="45">
          <cell r="C45" t="str">
            <v>908</v>
          </cell>
          <cell r="D45"/>
          <cell r="E45"/>
          <cell r="F45"/>
          <cell r="G45" t="str">
            <v>NONE</v>
          </cell>
          <cell r="H45">
            <v>1</v>
          </cell>
          <cell r="I45"/>
          <cell r="J45"/>
          <cell r="K45"/>
          <cell r="L45">
            <v>8288</v>
          </cell>
          <cell r="M45"/>
          <cell r="N45"/>
          <cell r="O45"/>
          <cell r="P45"/>
        </row>
        <row r="46">
          <cell r="C46" t="str">
            <v>912</v>
          </cell>
          <cell r="D46"/>
          <cell r="E46"/>
          <cell r="F46"/>
          <cell r="G46" t="str">
            <v>NONE</v>
          </cell>
          <cell r="H46">
            <v>1</v>
          </cell>
          <cell r="I46">
            <v>281.90999999999997</v>
          </cell>
          <cell r="J46"/>
          <cell r="K46"/>
          <cell r="L46">
            <v>8288</v>
          </cell>
          <cell r="M46"/>
          <cell r="N46"/>
          <cell r="O46"/>
          <cell r="P46"/>
        </row>
        <row r="47">
          <cell r="C47" t="str">
            <v>913</v>
          </cell>
          <cell r="D47"/>
          <cell r="E47"/>
          <cell r="F47"/>
          <cell r="G47" t="str">
            <v>NONE</v>
          </cell>
          <cell r="H47">
            <v>1</v>
          </cell>
          <cell r="I47"/>
          <cell r="J47"/>
          <cell r="K47"/>
          <cell r="L47">
            <v>8288</v>
          </cell>
          <cell r="M47"/>
          <cell r="N47"/>
          <cell r="O47"/>
          <cell r="P47"/>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S-Report"/>
      <sheetName val="DOS-Paste"/>
    </sheetNames>
    <sheetDataSet>
      <sheetData sheetId="0" refreshError="1"/>
      <sheetData sheetId="1">
        <row r="2">
          <cell r="C2" t="str">
            <v>110</v>
          </cell>
          <cell r="D2">
            <v>8</v>
          </cell>
          <cell r="E2">
            <v>13752</v>
          </cell>
          <cell r="F2">
            <v>4</v>
          </cell>
          <cell r="G2" t="str">
            <v>IP</v>
          </cell>
          <cell r="H2">
            <v>1.0886</v>
          </cell>
          <cell r="I2">
            <v>14970.4272</v>
          </cell>
          <cell r="J2">
            <v>8.7088000000000001</v>
          </cell>
          <cell r="K2">
            <v>4.3544</v>
          </cell>
          <cell r="L2">
            <v>938</v>
          </cell>
          <cell r="M2">
            <v>111.4132196162047</v>
          </cell>
          <cell r="N2">
            <v>55.70660980810235</v>
          </cell>
          <cell r="O2">
            <v>1719</v>
          </cell>
          <cell r="P2">
            <v>15.959943710021323</v>
          </cell>
        </row>
        <row r="3">
          <cell r="C3" t="str">
            <v>120</v>
          </cell>
          <cell r="D3">
            <v>3</v>
          </cell>
          <cell r="E3">
            <v>4683.46</v>
          </cell>
          <cell r="F3">
            <v>3</v>
          </cell>
          <cell r="G3" t="str">
            <v>IP</v>
          </cell>
          <cell r="H3">
            <v>1.0886</v>
          </cell>
          <cell r="I3">
            <v>5098.4145559999997</v>
          </cell>
          <cell r="J3">
            <v>3.2658</v>
          </cell>
          <cell r="K3">
            <v>3.2658</v>
          </cell>
          <cell r="L3">
            <v>938</v>
          </cell>
          <cell r="M3">
            <v>41.779957356076757</v>
          </cell>
          <cell r="N3">
            <v>41.779957356076757</v>
          </cell>
          <cell r="O3">
            <v>1561.1533333333334</v>
          </cell>
          <cell r="P3">
            <v>5.4354099744136457</v>
          </cell>
        </row>
        <row r="4">
          <cell r="C4" t="str">
            <v>130</v>
          </cell>
          <cell r="D4"/>
          <cell r="E4"/>
          <cell r="F4"/>
          <cell r="G4" t="str">
            <v>IP</v>
          </cell>
          <cell r="H4">
            <v>1.0886</v>
          </cell>
          <cell r="I4"/>
          <cell r="J4"/>
          <cell r="K4"/>
          <cell r="L4">
            <v>938</v>
          </cell>
          <cell r="M4"/>
          <cell r="N4"/>
          <cell r="O4"/>
          <cell r="P4"/>
        </row>
        <row r="5">
          <cell r="C5" t="str">
            <v>140</v>
          </cell>
          <cell r="D5"/>
          <cell r="E5"/>
          <cell r="F5"/>
          <cell r="G5" t="str">
            <v>IP</v>
          </cell>
          <cell r="H5">
            <v>1.0886</v>
          </cell>
          <cell r="I5"/>
          <cell r="J5"/>
          <cell r="K5"/>
          <cell r="L5">
            <v>938</v>
          </cell>
          <cell r="M5"/>
          <cell r="N5"/>
          <cell r="O5"/>
          <cell r="P5"/>
        </row>
        <row r="6">
          <cell r="C6" t="str">
            <v>150</v>
          </cell>
          <cell r="D6"/>
          <cell r="E6"/>
          <cell r="F6"/>
          <cell r="G6" t="str">
            <v>IP</v>
          </cell>
          <cell r="H6">
            <v>1.0886</v>
          </cell>
          <cell r="I6"/>
          <cell r="J6"/>
          <cell r="K6"/>
          <cell r="L6">
            <v>938</v>
          </cell>
          <cell r="M6"/>
          <cell r="N6"/>
          <cell r="O6"/>
          <cell r="P6"/>
        </row>
        <row r="7">
          <cell r="C7" t="str">
            <v>160</v>
          </cell>
          <cell r="D7"/>
          <cell r="E7"/>
          <cell r="F7"/>
          <cell r="G7" t="str">
            <v>IP</v>
          </cell>
          <cell r="H7">
            <v>1.0886</v>
          </cell>
          <cell r="I7"/>
          <cell r="J7"/>
          <cell r="K7"/>
          <cell r="L7">
            <v>938</v>
          </cell>
          <cell r="M7"/>
          <cell r="N7"/>
          <cell r="O7"/>
          <cell r="P7"/>
        </row>
        <row r="8">
          <cell r="C8" t="str">
            <v>170</v>
          </cell>
          <cell r="D8">
            <v>5</v>
          </cell>
          <cell r="E8">
            <v>3228.24</v>
          </cell>
          <cell r="F8">
            <v>3</v>
          </cell>
          <cell r="G8" t="str">
            <v>IP</v>
          </cell>
          <cell r="H8">
            <v>1.0886</v>
          </cell>
          <cell r="I8">
            <v>3514.262064</v>
          </cell>
          <cell r="J8">
            <v>5.4429999999999996</v>
          </cell>
          <cell r="K8">
            <v>3.2658</v>
          </cell>
          <cell r="L8">
            <v>938</v>
          </cell>
          <cell r="M8">
            <v>69.633262260127921</v>
          </cell>
          <cell r="N8">
            <v>41.779957356076757</v>
          </cell>
          <cell r="O8">
            <v>645.64799999999991</v>
          </cell>
          <cell r="P8">
            <v>3.7465480426439233</v>
          </cell>
        </row>
        <row r="9">
          <cell r="C9" t="str">
            <v>180</v>
          </cell>
          <cell r="D9"/>
          <cell r="E9"/>
          <cell r="F9"/>
          <cell r="G9" t="str">
            <v>IP</v>
          </cell>
          <cell r="H9">
            <v>1.0886</v>
          </cell>
          <cell r="I9"/>
          <cell r="J9"/>
          <cell r="K9"/>
          <cell r="L9">
            <v>938</v>
          </cell>
          <cell r="M9"/>
          <cell r="N9"/>
          <cell r="O9"/>
          <cell r="P9"/>
        </row>
        <row r="10">
          <cell r="C10" t="str">
            <v>190</v>
          </cell>
          <cell r="D10">
            <v>4</v>
          </cell>
          <cell r="E10">
            <v>3203.13</v>
          </cell>
          <cell r="F10">
            <v>0</v>
          </cell>
          <cell r="G10" t="str">
            <v>OT</v>
          </cell>
          <cell r="H10">
            <v>1.0661</v>
          </cell>
          <cell r="I10">
            <v>3414.8568930000001</v>
          </cell>
          <cell r="J10">
            <v>4.2644000000000002</v>
          </cell>
          <cell r="K10">
            <v>0</v>
          </cell>
          <cell r="L10">
            <v>938</v>
          </cell>
          <cell r="M10">
            <v>54.555223880597019</v>
          </cell>
          <cell r="N10">
            <v>0</v>
          </cell>
          <cell r="O10">
            <v>800.78250000000003</v>
          </cell>
          <cell r="P10">
            <v>3.6405723805970149</v>
          </cell>
        </row>
        <row r="11">
          <cell r="C11" t="str">
            <v>200</v>
          </cell>
          <cell r="D11">
            <v>10</v>
          </cell>
          <cell r="E11">
            <v>3500.23</v>
          </cell>
          <cell r="F11">
            <v>0</v>
          </cell>
          <cell r="G11" t="str">
            <v>OT</v>
          </cell>
          <cell r="H11">
            <v>1.0661</v>
          </cell>
          <cell r="I11">
            <v>3731.5952030000003</v>
          </cell>
          <cell r="J11">
            <v>10.661000000000001</v>
          </cell>
          <cell r="K11">
            <v>0</v>
          </cell>
          <cell r="L11">
            <v>938</v>
          </cell>
          <cell r="M11">
            <v>136.38805970149255</v>
          </cell>
          <cell r="N11">
            <v>0</v>
          </cell>
          <cell r="O11">
            <v>350.02300000000002</v>
          </cell>
          <cell r="P11">
            <v>3.9782464850746271</v>
          </cell>
        </row>
        <row r="12">
          <cell r="C12" t="str">
            <v>210</v>
          </cell>
          <cell r="D12">
            <v>1</v>
          </cell>
          <cell r="E12">
            <v>0</v>
          </cell>
          <cell r="F12">
            <v>0</v>
          </cell>
          <cell r="G12" t="str">
            <v>OT</v>
          </cell>
          <cell r="H12">
            <v>1.0661</v>
          </cell>
          <cell r="I12">
            <v>0</v>
          </cell>
          <cell r="J12">
            <v>1.0661</v>
          </cell>
          <cell r="K12">
            <v>0</v>
          </cell>
          <cell r="L12">
            <v>938</v>
          </cell>
          <cell r="M12">
            <v>13.638805970149255</v>
          </cell>
          <cell r="N12">
            <v>0</v>
          </cell>
          <cell r="O12">
            <v>0</v>
          </cell>
          <cell r="P12">
            <v>0</v>
          </cell>
        </row>
        <row r="13">
          <cell r="C13" t="str">
            <v>220</v>
          </cell>
          <cell r="D13">
            <v>2</v>
          </cell>
          <cell r="E13">
            <v>660</v>
          </cell>
          <cell r="F13">
            <v>0</v>
          </cell>
          <cell r="G13" t="str">
            <v>OT</v>
          </cell>
          <cell r="H13">
            <v>1.0661</v>
          </cell>
          <cell r="I13">
            <v>703.62599999999998</v>
          </cell>
          <cell r="J13">
            <v>2.1322000000000001</v>
          </cell>
          <cell r="K13">
            <v>0</v>
          </cell>
          <cell r="L13">
            <v>938</v>
          </cell>
          <cell r="M13">
            <v>27.27761194029851</v>
          </cell>
          <cell r="N13">
            <v>0</v>
          </cell>
          <cell r="O13">
            <v>330</v>
          </cell>
          <cell r="P13">
            <v>0.75013432835820892</v>
          </cell>
        </row>
        <row r="14">
          <cell r="C14" t="str">
            <v>230</v>
          </cell>
          <cell r="D14">
            <v>3</v>
          </cell>
          <cell r="E14">
            <v>93.44</v>
          </cell>
          <cell r="F14">
            <v>0</v>
          </cell>
          <cell r="G14" t="str">
            <v>OT</v>
          </cell>
          <cell r="H14">
            <v>1.0661</v>
          </cell>
          <cell r="I14">
            <v>99.616383999999996</v>
          </cell>
          <cell r="J14">
            <v>3.1983000000000001</v>
          </cell>
          <cell r="K14">
            <v>0</v>
          </cell>
          <cell r="L14">
            <v>938</v>
          </cell>
          <cell r="M14">
            <v>40.916417910447763</v>
          </cell>
          <cell r="N14">
            <v>0</v>
          </cell>
          <cell r="O14">
            <v>31.146666666666665</v>
          </cell>
          <cell r="P14">
            <v>0.10620083582089553</v>
          </cell>
        </row>
        <row r="15">
          <cell r="C15" t="str">
            <v>240</v>
          </cell>
          <cell r="D15">
            <v>415</v>
          </cell>
          <cell r="E15">
            <v>17057.490000000002</v>
          </cell>
          <cell r="F15">
            <v>0</v>
          </cell>
          <cell r="G15" t="str">
            <v>NONE</v>
          </cell>
          <cell r="H15">
            <v>1</v>
          </cell>
          <cell r="I15">
            <v>17057.490000000002</v>
          </cell>
          <cell r="J15">
            <v>415</v>
          </cell>
          <cell r="K15">
            <v>0</v>
          </cell>
          <cell r="L15">
            <v>938</v>
          </cell>
          <cell r="M15">
            <v>5309.168443496802</v>
          </cell>
          <cell r="N15">
            <v>0</v>
          </cell>
          <cell r="O15">
            <v>41.102385542168676</v>
          </cell>
          <cell r="P15">
            <v>18.184957356076762</v>
          </cell>
        </row>
        <row r="16">
          <cell r="C16" t="str">
            <v>250</v>
          </cell>
          <cell r="D16">
            <v>34</v>
          </cell>
          <cell r="E16">
            <v>1040.32</v>
          </cell>
          <cell r="F16">
            <v>0</v>
          </cell>
          <cell r="G16" t="str">
            <v>NONE</v>
          </cell>
          <cell r="H16">
            <v>1</v>
          </cell>
          <cell r="I16">
            <v>1040.32</v>
          </cell>
          <cell r="J16">
            <v>34</v>
          </cell>
          <cell r="K16">
            <v>0</v>
          </cell>
          <cell r="L16">
            <v>938</v>
          </cell>
          <cell r="M16">
            <v>434.96801705756928</v>
          </cell>
          <cell r="N16">
            <v>0</v>
          </cell>
          <cell r="O16">
            <v>30.597647058823533</v>
          </cell>
          <cell r="P16">
            <v>1.10908315565032</v>
          </cell>
        </row>
        <row r="17">
          <cell r="C17" t="str">
            <v>260</v>
          </cell>
          <cell r="D17"/>
          <cell r="E17"/>
          <cell r="F17"/>
          <cell r="G17" t="str">
            <v>OT</v>
          </cell>
          <cell r="H17">
            <v>1.0661</v>
          </cell>
          <cell r="I17"/>
          <cell r="J17"/>
          <cell r="K17"/>
          <cell r="L17">
            <v>938</v>
          </cell>
          <cell r="M17"/>
          <cell r="N17"/>
          <cell r="O17"/>
          <cell r="P17"/>
        </row>
        <row r="18">
          <cell r="C18" t="str">
            <v>270</v>
          </cell>
          <cell r="D18"/>
          <cell r="E18"/>
          <cell r="F18"/>
          <cell r="G18" t="str">
            <v>OT</v>
          </cell>
          <cell r="H18">
            <v>1.0661</v>
          </cell>
          <cell r="I18"/>
          <cell r="J18"/>
          <cell r="K18"/>
          <cell r="L18">
            <v>938</v>
          </cell>
          <cell r="M18"/>
          <cell r="N18"/>
          <cell r="O18"/>
          <cell r="P18"/>
        </row>
        <row r="19">
          <cell r="C19" t="str">
            <v>410</v>
          </cell>
          <cell r="D19">
            <v>195</v>
          </cell>
          <cell r="E19">
            <v>8647.94</v>
          </cell>
          <cell r="F19">
            <v>0</v>
          </cell>
          <cell r="G19" t="str">
            <v>PH</v>
          </cell>
          <cell r="H19">
            <v>1.0447</v>
          </cell>
          <cell r="I19">
            <v>9034.5029179999983</v>
          </cell>
          <cell r="J19">
            <v>203.7165</v>
          </cell>
          <cell r="K19">
            <v>0</v>
          </cell>
          <cell r="L19">
            <v>938</v>
          </cell>
          <cell r="M19">
            <v>2606.181236673774</v>
          </cell>
          <cell r="N19">
            <v>0</v>
          </cell>
          <cell r="O19">
            <v>44.348410256410247</v>
          </cell>
          <cell r="P19">
            <v>9.631666223880595</v>
          </cell>
        </row>
        <row r="20">
          <cell r="C20" t="str">
            <v>420</v>
          </cell>
          <cell r="D20">
            <v>121</v>
          </cell>
          <cell r="E20">
            <v>7002.89</v>
          </cell>
          <cell r="F20">
            <v>0</v>
          </cell>
          <cell r="G20" t="str">
            <v>PH</v>
          </cell>
          <cell r="H20">
            <v>1.0447</v>
          </cell>
          <cell r="I20">
            <v>7315.919183</v>
          </cell>
          <cell r="J20">
            <v>126.4087</v>
          </cell>
          <cell r="K20">
            <v>0</v>
          </cell>
          <cell r="L20">
            <v>938</v>
          </cell>
          <cell r="M20">
            <v>1617.1688699360341</v>
          </cell>
          <cell r="N20">
            <v>0</v>
          </cell>
          <cell r="O20">
            <v>57.875123966942148</v>
          </cell>
          <cell r="P20">
            <v>7.7994874019189764</v>
          </cell>
        </row>
        <row r="21">
          <cell r="C21" t="str">
            <v>430</v>
          </cell>
          <cell r="D21"/>
          <cell r="E21"/>
          <cell r="F21"/>
          <cell r="G21" t="str">
            <v>PH</v>
          </cell>
          <cell r="H21">
            <v>1.0447</v>
          </cell>
          <cell r="I21"/>
          <cell r="J21"/>
          <cell r="K21"/>
          <cell r="L21">
            <v>938</v>
          </cell>
          <cell r="M21"/>
          <cell r="N21"/>
          <cell r="O21"/>
          <cell r="P21"/>
        </row>
        <row r="22">
          <cell r="C22" t="str">
            <v>440</v>
          </cell>
          <cell r="D22">
            <v>56</v>
          </cell>
          <cell r="E22">
            <v>1850</v>
          </cell>
          <cell r="F22">
            <v>0</v>
          </cell>
          <cell r="G22" t="str">
            <v>PH</v>
          </cell>
          <cell r="H22">
            <v>1.0447</v>
          </cell>
          <cell r="I22">
            <v>1932.6949999999999</v>
          </cell>
          <cell r="J22">
            <v>58.5032</v>
          </cell>
          <cell r="K22">
            <v>0</v>
          </cell>
          <cell r="L22">
            <v>938</v>
          </cell>
          <cell r="M22">
            <v>748.4417910447761</v>
          </cell>
          <cell r="N22">
            <v>0</v>
          </cell>
          <cell r="O22">
            <v>33.035714285714285</v>
          </cell>
          <cell r="P22">
            <v>2.0604424307036249</v>
          </cell>
        </row>
        <row r="23">
          <cell r="C23" t="str">
            <v>450</v>
          </cell>
          <cell r="D23">
            <v>7</v>
          </cell>
          <cell r="E23">
            <v>500</v>
          </cell>
          <cell r="F23">
            <v>0</v>
          </cell>
          <cell r="G23" t="str">
            <v>PH</v>
          </cell>
          <cell r="H23">
            <v>1.0447</v>
          </cell>
          <cell r="I23">
            <v>522.35</v>
          </cell>
          <cell r="J23">
            <v>7.3129</v>
          </cell>
          <cell r="K23">
            <v>0</v>
          </cell>
          <cell r="L23">
            <v>938</v>
          </cell>
          <cell r="M23">
            <v>93.555223880597012</v>
          </cell>
          <cell r="N23">
            <v>0</v>
          </cell>
          <cell r="O23">
            <v>71.428571428571431</v>
          </cell>
          <cell r="P23">
            <v>0.55687633262260128</v>
          </cell>
        </row>
        <row r="24">
          <cell r="C24" t="str">
            <v>460</v>
          </cell>
          <cell r="D24">
            <v>32</v>
          </cell>
          <cell r="E24">
            <v>16803.87</v>
          </cell>
          <cell r="F24">
            <v>0</v>
          </cell>
          <cell r="G24" t="str">
            <v>PH</v>
          </cell>
          <cell r="H24">
            <v>1.0447</v>
          </cell>
          <cell r="I24">
            <v>17555.002988999997</v>
          </cell>
          <cell r="J24">
            <v>33.430399999999999</v>
          </cell>
          <cell r="K24">
            <v>0</v>
          </cell>
          <cell r="L24">
            <v>938</v>
          </cell>
          <cell r="M24">
            <v>427.68102345415775</v>
          </cell>
          <cell r="N24">
            <v>0</v>
          </cell>
          <cell r="O24">
            <v>525.12093749999997</v>
          </cell>
          <cell r="P24">
            <v>18.715354998933897</v>
          </cell>
        </row>
        <row r="25">
          <cell r="C25" t="str">
            <v>470</v>
          </cell>
          <cell r="D25">
            <v>2</v>
          </cell>
          <cell r="E25">
            <v>1657.5</v>
          </cell>
          <cell r="F25">
            <v>0</v>
          </cell>
          <cell r="G25" t="str">
            <v>PH</v>
          </cell>
          <cell r="H25">
            <v>1.0447</v>
          </cell>
          <cell r="I25">
            <v>1731.59025</v>
          </cell>
          <cell r="J25">
            <v>2.0893999999999999</v>
          </cell>
          <cell r="K25">
            <v>0</v>
          </cell>
          <cell r="L25">
            <v>938</v>
          </cell>
          <cell r="M25">
            <v>26.73006396588486</v>
          </cell>
          <cell r="N25">
            <v>0</v>
          </cell>
          <cell r="O25">
            <v>828.75</v>
          </cell>
          <cell r="P25">
            <v>1.8460450426439232</v>
          </cell>
        </row>
        <row r="26">
          <cell r="C26" t="str">
            <v>480</v>
          </cell>
          <cell r="D26">
            <v>52</v>
          </cell>
          <cell r="E26">
            <v>825.7</v>
          </cell>
          <cell r="F26">
            <v>0</v>
          </cell>
          <cell r="G26" t="str">
            <v>PH</v>
          </cell>
          <cell r="H26">
            <v>1.0447</v>
          </cell>
          <cell r="I26">
            <v>862.60879</v>
          </cell>
          <cell r="J26">
            <v>54.324399999999997</v>
          </cell>
          <cell r="K26">
            <v>0</v>
          </cell>
          <cell r="L26">
            <v>938</v>
          </cell>
          <cell r="M26">
            <v>694.98166311300633</v>
          </cell>
          <cell r="N26">
            <v>0</v>
          </cell>
          <cell r="O26">
            <v>15.878846153846155</v>
          </cell>
          <cell r="P26">
            <v>0.91962557569296377</v>
          </cell>
        </row>
        <row r="27">
          <cell r="C27" t="str">
            <v>490</v>
          </cell>
          <cell r="D27">
            <v>39</v>
          </cell>
          <cell r="E27">
            <v>2194.66</v>
          </cell>
          <cell r="F27">
            <v>0</v>
          </cell>
          <cell r="G27" t="str">
            <v>PH</v>
          </cell>
          <cell r="H27">
            <v>1.0447</v>
          </cell>
          <cell r="I27">
            <v>2292.7613019999999</v>
          </cell>
          <cell r="J27">
            <v>40.743299999999998</v>
          </cell>
          <cell r="K27">
            <v>0</v>
          </cell>
          <cell r="L27">
            <v>938</v>
          </cell>
          <cell r="M27">
            <v>521.23624733475481</v>
          </cell>
          <cell r="N27">
            <v>0</v>
          </cell>
          <cell r="O27">
            <v>56.273333333333326</v>
          </cell>
          <cell r="P27">
            <v>2.4443084243070361</v>
          </cell>
        </row>
        <row r="28">
          <cell r="C28" t="str">
            <v>610</v>
          </cell>
          <cell r="D28">
            <v>22</v>
          </cell>
          <cell r="E28">
            <v>2500.0500000000002</v>
          </cell>
          <cell r="F28">
            <v>0</v>
          </cell>
          <cell r="G28" t="str">
            <v>AN</v>
          </cell>
          <cell r="H28">
            <v>1.0394000000000001</v>
          </cell>
          <cell r="I28">
            <v>2598.5519700000004</v>
          </cell>
          <cell r="J28">
            <v>22.866800000000001</v>
          </cell>
          <cell r="K28">
            <v>0</v>
          </cell>
          <cell r="L28">
            <v>938</v>
          </cell>
          <cell r="M28">
            <v>292.5390191897655</v>
          </cell>
          <cell r="N28">
            <v>0</v>
          </cell>
          <cell r="O28">
            <v>113.63863636363637</v>
          </cell>
          <cell r="P28">
            <v>2.7703112686567168</v>
          </cell>
        </row>
        <row r="29">
          <cell r="C29" t="str">
            <v>620</v>
          </cell>
          <cell r="D29">
            <v>264</v>
          </cell>
          <cell r="E29">
            <v>6798.56</v>
          </cell>
          <cell r="F29">
            <v>0</v>
          </cell>
          <cell r="G29" t="str">
            <v>AN</v>
          </cell>
          <cell r="H29">
            <v>1.0394000000000001</v>
          </cell>
          <cell r="I29">
            <v>7066.4232639999991</v>
          </cell>
          <cell r="J29">
            <v>274.40160000000003</v>
          </cell>
          <cell r="K29">
            <v>0</v>
          </cell>
          <cell r="L29">
            <v>938</v>
          </cell>
          <cell r="M29">
            <v>3510.4682302771857</v>
          </cell>
          <cell r="N29">
            <v>0</v>
          </cell>
          <cell r="O29">
            <v>25.752121212121207</v>
          </cell>
          <cell r="P29">
            <v>7.5335002814498928</v>
          </cell>
        </row>
        <row r="30">
          <cell r="C30" t="str">
            <v>630</v>
          </cell>
          <cell r="D30">
            <v>80</v>
          </cell>
          <cell r="E30">
            <v>12232.19</v>
          </cell>
          <cell r="F30">
            <v>0</v>
          </cell>
          <cell r="G30" t="str">
            <v>AN</v>
          </cell>
          <cell r="H30">
            <v>1.0394000000000001</v>
          </cell>
          <cell r="I30">
            <v>12714.138285999999</v>
          </cell>
          <cell r="J30">
            <v>83.152000000000015</v>
          </cell>
          <cell r="K30">
            <v>0</v>
          </cell>
          <cell r="L30">
            <v>938</v>
          </cell>
          <cell r="M30">
            <v>1063.7782515991473</v>
          </cell>
          <cell r="N30">
            <v>0</v>
          </cell>
          <cell r="O30">
            <v>152.90237499999998</v>
          </cell>
          <cell r="P30">
            <v>13.554518428571427</v>
          </cell>
        </row>
        <row r="31">
          <cell r="C31" t="str">
            <v>640</v>
          </cell>
          <cell r="D31">
            <v>40</v>
          </cell>
          <cell r="E31">
            <v>624.65</v>
          </cell>
          <cell r="F31">
            <v>0</v>
          </cell>
          <cell r="G31" t="str">
            <v>AN</v>
          </cell>
          <cell r="H31">
            <v>1.0394000000000001</v>
          </cell>
          <cell r="I31">
            <v>649.26121000000001</v>
          </cell>
          <cell r="J31">
            <v>41.576000000000008</v>
          </cell>
          <cell r="K31">
            <v>0</v>
          </cell>
          <cell r="L31">
            <v>938</v>
          </cell>
          <cell r="M31">
            <v>531.88912579957366</v>
          </cell>
          <cell r="N31">
            <v>0</v>
          </cell>
          <cell r="O31">
            <v>15.616250000000001</v>
          </cell>
          <cell r="P31">
            <v>0.69217613006396594</v>
          </cell>
        </row>
        <row r="32">
          <cell r="C32" t="str">
            <v>650</v>
          </cell>
          <cell r="D32">
            <v>19</v>
          </cell>
          <cell r="E32">
            <v>318.20999999999998</v>
          </cell>
          <cell r="F32">
            <v>0</v>
          </cell>
          <cell r="G32" t="str">
            <v>AN</v>
          </cell>
          <cell r="H32">
            <v>1.0394000000000001</v>
          </cell>
          <cell r="I32">
            <v>330.74747400000007</v>
          </cell>
          <cell r="J32">
            <v>19.748600000000003</v>
          </cell>
          <cell r="K32">
            <v>0</v>
          </cell>
          <cell r="L32">
            <v>938</v>
          </cell>
          <cell r="M32">
            <v>252.6473347547975</v>
          </cell>
          <cell r="N32">
            <v>0</v>
          </cell>
          <cell r="O32">
            <v>16.747894736842106</v>
          </cell>
          <cell r="P32">
            <v>0.35260924733475485</v>
          </cell>
        </row>
        <row r="33">
          <cell r="C33" t="str">
            <v>660</v>
          </cell>
          <cell r="D33">
            <v>2</v>
          </cell>
          <cell r="E33">
            <v>95</v>
          </cell>
          <cell r="F33">
            <v>0</v>
          </cell>
          <cell r="G33" t="str">
            <v>PH</v>
          </cell>
          <cell r="H33">
            <v>1.0447</v>
          </cell>
          <cell r="I33">
            <v>99.246499999999997</v>
          </cell>
          <cell r="J33">
            <v>2.0893999999999999</v>
          </cell>
          <cell r="K33">
            <v>0</v>
          </cell>
          <cell r="L33">
            <v>938</v>
          </cell>
          <cell r="M33">
            <v>26.73006396588486</v>
          </cell>
          <cell r="N33">
            <v>0</v>
          </cell>
          <cell r="O33">
            <v>47.5</v>
          </cell>
          <cell r="P33">
            <v>0.10580650319829424</v>
          </cell>
        </row>
        <row r="34">
          <cell r="C34" t="str">
            <v>670</v>
          </cell>
          <cell r="D34"/>
          <cell r="E34"/>
          <cell r="F34"/>
          <cell r="G34" t="str">
            <v>NONE</v>
          </cell>
          <cell r="H34">
            <v>1</v>
          </cell>
          <cell r="I34"/>
          <cell r="J34"/>
          <cell r="K34"/>
          <cell r="L34">
            <v>938</v>
          </cell>
          <cell r="M34"/>
          <cell r="N34"/>
          <cell r="O34"/>
          <cell r="P34"/>
        </row>
        <row r="35">
          <cell r="C35" t="str">
            <v>701</v>
          </cell>
          <cell r="D35"/>
          <cell r="E35"/>
          <cell r="F35"/>
          <cell r="G35" t="str">
            <v>NONE</v>
          </cell>
          <cell r="H35">
            <v>1</v>
          </cell>
          <cell r="I35"/>
          <cell r="J35"/>
          <cell r="K35"/>
          <cell r="L35">
            <v>938</v>
          </cell>
          <cell r="M35"/>
          <cell r="N35"/>
          <cell r="O35"/>
          <cell r="P35"/>
        </row>
        <row r="36">
          <cell r="C36" t="str">
            <v>702</v>
          </cell>
          <cell r="D36"/>
          <cell r="E36"/>
          <cell r="F36"/>
          <cell r="G36" t="str">
            <v>NONE</v>
          </cell>
          <cell r="H36">
            <v>1</v>
          </cell>
          <cell r="I36"/>
          <cell r="J36"/>
          <cell r="K36"/>
          <cell r="L36">
            <v>938</v>
          </cell>
          <cell r="M36"/>
          <cell r="N36"/>
          <cell r="O36"/>
          <cell r="P36"/>
        </row>
        <row r="37">
          <cell r="C37" t="str">
            <v>703</v>
          </cell>
          <cell r="D37"/>
          <cell r="E37"/>
          <cell r="F37"/>
          <cell r="G37" t="str">
            <v>NONE</v>
          </cell>
          <cell r="H37">
            <v>1</v>
          </cell>
          <cell r="I37"/>
          <cell r="J37"/>
          <cell r="K37"/>
          <cell r="L37">
            <v>938</v>
          </cell>
          <cell r="M37"/>
          <cell r="N37"/>
          <cell r="O37"/>
          <cell r="P37"/>
        </row>
        <row r="38">
          <cell r="C38" t="str">
            <v>704</v>
          </cell>
          <cell r="D38"/>
          <cell r="E38"/>
          <cell r="F38"/>
          <cell r="G38" t="str">
            <v>NONE</v>
          </cell>
          <cell r="H38">
            <v>1</v>
          </cell>
          <cell r="I38"/>
          <cell r="J38"/>
          <cell r="K38"/>
          <cell r="L38">
            <v>938</v>
          </cell>
          <cell r="M38"/>
          <cell r="N38"/>
          <cell r="O38"/>
          <cell r="P38"/>
        </row>
        <row r="39">
          <cell r="C39" t="str">
            <v>902</v>
          </cell>
          <cell r="D39"/>
          <cell r="E39"/>
          <cell r="F39"/>
          <cell r="G39" t="str">
            <v>NONE</v>
          </cell>
          <cell r="H39">
            <v>1</v>
          </cell>
          <cell r="I39"/>
          <cell r="J39"/>
          <cell r="K39"/>
          <cell r="L39">
            <v>938</v>
          </cell>
          <cell r="M39"/>
          <cell r="N39"/>
          <cell r="O39"/>
          <cell r="P39"/>
        </row>
        <row r="40">
          <cell r="C40" t="str">
            <v>903</v>
          </cell>
          <cell r="D40"/>
          <cell r="E40"/>
          <cell r="F40"/>
          <cell r="G40" t="str">
            <v>NONE</v>
          </cell>
          <cell r="H40">
            <v>1</v>
          </cell>
          <cell r="I40"/>
          <cell r="J40"/>
          <cell r="K40"/>
          <cell r="L40">
            <v>938</v>
          </cell>
          <cell r="M40"/>
          <cell r="N40"/>
          <cell r="O40"/>
          <cell r="P40"/>
        </row>
        <row r="41">
          <cell r="C41" t="str">
            <v>904</v>
          </cell>
          <cell r="D41"/>
          <cell r="E41"/>
          <cell r="F41"/>
          <cell r="G41" t="str">
            <v>NONE</v>
          </cell>
          <cell r="H41">
            <v>1</v>
          </cell>
          <cell r="I41"/>
          <cell r="J41"/>
          <cell r="K41"/>
          <cell r="L41">
            <v>938</v>
          </cell>
          <cell r="M41"/>
          <cell r="N41"/>
          <cell r="O41"/>
          <cell r="P41"/>
        </row>
        <row r="42">
          <cell r="C42" t="str">
            <v>905</v>
          </cell>
          <cell r="D42"/>
          <cell r="E42"/>
          <cell r="F42"/>
          <cell r="G42" t="str">
            <v>NONE</v>
          </cell>
          <cell r="H42">
            <v>1</v>
          </cell>
          <cell r="I42"/>
          <cell r="J42"/>
          <cell r="K42"/>
          <cell r="L42">
            <v>938</v>
          </cell>
          <cell r="M42"/>
          <cell r="N42"/>
          <cell r="O42"/>
          <cell r="P42"/>
        </row>
        <row r="43">
          <cell r="C43" t="str">
            <v>906</v>
          </cell>
          <cell r="D43"/>
          <cell r="E43"/>
          <cell r="F43"/>
          <cell r="G43" t="str">
            <v>NONE</v>
          </cell>
          <cell r="H43">
            <v>1</v>
          </cell>
          <cell r="I43"/>
          <cell r="J43"/>
          <cell r="K43"/>
          <cell r="L43">
            <v>938</v>
          </cell>
          <cell r="M43"/>
          <cell r="N43"/>
          <cell r="O43"/>
          <cell r="P43"/>
        </row>
        <row r="44">
          <cell r="C44" t="str">
            <v>907</v>
          </cell>
          <cell r="D44"/>
          <cell r="E44"/>
          <cell r="F44"/>
          <cell r="G44" t="str">
            <v>NONE</v>
          </cell>
          <cell r="H44">
            <v>1</v>
          </cell>
          <cell r="I44"/>
          <cell r="J44"/>
          <cell r="K44"/>
          <cell r="L44">
            <v>938</v>
          </cell>
          <cell r="M44"/>
          <cell r="N44"/>
          <cell r="O44"/>
          <cell r="P44"/>
        </row>
        <row r="45">
          <cell r="C45" t="str">
            <v>908</v>
          </cell>
          <cell r="D45"/>
          <cell r="E45"/>
          <cell r="F45"/>
          <cell r="G45" t="str">
            <v>NONE</v>
          </cell>
          <cell r="H45">
            <v>1</v>
          </cell>
          <cell r="I45"/>
          <cell r="J45"/>
          <cell r="K45"/>
          <cell r="L45">
            <v>938</v>
          </cell>
          <cell r="M45"/>
          <cell r="N45"/>
          <cell r="O45"/>
          <cell r="P45"/>
        </row>
        <row r="46">
          <cell r="C46" t="str">
            <v>912</v>
          </cell>
          <cell r="D46"/>
          <cell r="E46"/>
          <cell r="F46"/>
          <cell r="G46" t="str">
            <v>NONE</v>
          </cell>
          <cell r="H46">
            <v>1</v>
          </cell>
          <cell r="I46"/>
          <cell r="J46"/>
          <cell r="K46"/>
          <cell r="L46">
            <v>938</v>
          </cell>
          <cell r="M46"/>
          <cell r="N46"/>
          <cell r="O46"/>
          <cell r="P46"/>
        </row>
        <row r="47">
          <cell r="C47" t="str">
            <v>913</v>
          </cell>
          <cell r="D47"/>
          <cell r="E47"/>
          <cell r="F47"/>
          <cell r="G47" t="str">
            <v>NONE</v>
          </cell>
          <cell r="H47">
            <v>1</v>
          </cell>
          <cell r="I47"/>
          <cell r="J47"/>
          <cell r="K47"/>
          <cell r="L47">
            <v>938</v>
          </cell>
          <cell r="M47"/>
          <cell r="N47"/>
          <cell r="O47"/>
          <cell r="P47"/>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ions"/>
      <sheetName val="Verification"/>
      <sheetName val="Budget Input"/>
      <sheetName val="Rev Edits"/>
      <sheetName val="Narrative"/>
      <sheetName val="Net to Gross"/>
      <sheetName val="Bud Team Report"/>
      <sheetName val="State rate incr form"/>
      <sheetName val="rate incr_curr yr"/>
      <sheetName val="Bud 14"/>
      <sheetName val="Compare CA Care"/>
      <sheetName val="rate incr_prior yr"/>
      <sheetName val="Cost Shift"/>
      <sheetName val="Bud Spread"/>
      <sheetName val="CA rates"/>
      <sheetName val="CA Calc_Proj"/>
      <sheetName val="CA Calc_Budget"/>
      <sheetName val="CA Calc_Budget Rate incr"/>
      <sheetName val="CA's"/>
      <sheetName val="Target to Bud w rate incr"/>
      <sheetName val="Phys IPOp Split"/>
      <sheetName val="Sheet3"/>
      <sheetName val="State Bi Mthly Report"/>
      <sheetName val="Assumptions"/>
      <sheetName val="Prog Rate Inc"/>
      <sheetName val="State"/>
      <sheetName val="State File"/>
      <sheetName val="Report 5"/>
      <sheetName val="Stats"/>
      <sheetName val="Historical"/>
    </sheetNames>
    <sheetDataSet>
      <sheetData sheetId="0"/>
      <sheetData sheetId="1"/>
      <sheetData sheetId="2">
        <row r="10">
          <cell r="C10" t="str">
            <v>REVENUE</v>
          </cell>
        </row>
        <row r="12">
          <cell r="C12" t="str">
            <v>Medicare:</v>
          </cell>
        </row>
        <row r="13">
          <cell r="C13" t="str">
            <v>Medicare IP DRG Revenue</v>
          </cell>
          <cell r="E13">
            <v>73977499</v>
          </cell>
          <cell r="F13">
            <v>0.42165786555785251</v>
          </cell>
          <cell r="H13">
            <v>82899005</v>
          </cell>
          <cell r="I13">
            <v>0.44324372667993378</v>
          </cell>
          <cell r="K13">
            <v>24509371</v>
          </cell>
          <cell r="L13">
            <v>0.50384129747130135</v>
          </cell>
          <cell r="N13">
            <v>74315730.816080868</v>
          </cell>
          <cell r="O13">
            <v>0.50384129747130135</v>
          </cell>
          <cell r="Q13">
            <v>71669592.598335013</v>
          </cell>
          <cell r="R13">
            <v>0.50384129747130135</v>
          </cell>
          <cell r="T13">
            <v>77692106.883745074</v>
          </cell>
          <cell r="U13">
            <v>0.50384129747130135</v>
          </cell>
        </row>
        <row r="14">
          <cell r="C14" t="str">
            <v>Medicare IP Rehab Revenue</v>
          </cell>
          <cell r="E14">
            <v>0</v>
          </cell>
          <cell r="F14">
            <v>0</v>
          </cell>
          <cell r="H14">
            <v>0</v>
          </cell>
          <cell r="I14">
            <v>0</v>
          </cell>
          <cell r="L14">
            <v>0</v>
          </cell>
          <cell r="N14">
            <v>0</v>
          </cell>
          <cell r="O14">
            <v>0</v>
          </cell>
          <cell r="Q14">
            <v>0</v>
          </cell>
          <cell r="R14">
            <v>0</v>
          </cell>
          <cell r="T14">
            <v>0</v>
          </cell>
          <cell r="U14">
            <v>0</v>
          </cell>
        </row>
        <row r="15">
          <cell r="C15" t="str">
            <v>Medicare IP Psych Revenue</v>
          </cell>
          <cell r="E15">
            <v>4746825</v>
          </cell>
          <cell r="F15">
            <v>2.7056011959483157E-2</v>
          </cell>
          <cell r="H15">
            <v>5461658</v>
          </cell>
          <cell r="I15">
            <v>2.9202348638216753E-2</v>
          </cell>
          <cell r="K15">
            <v>2046218</v>
          </cell>
          <cell r="L15">
            <v>4.2064283576642228E-2</v>
          </cell>
          <cell r="N15">
            <v>6204409.9817583794</v>
          </cell>
          <cell r="O15">
            <v>4.2064283576642228E-2</v>
          </cell>
          <cell r="Q15">
            <v>5983491.393042272</v>
          </cell>
          <cell r="R15">
            <v>4.2064283576642228E-2</v>
          </cell>
          <cell r="T15">
            <v>6486294.0612977417</v>
          </cell>
          <cell r="U15">
            <v>4.2064283576642228E-2</v>
          </cell>
        </row>
        <row r="16">
          <cell r="C16" t="str">
            <v>Medicare IP Swing Revenue</v>
          </cell>
          <cell r="E16">
            <v>1580457</v>
          </cell>
          <cell r="F16">
            <v>9.0083083942316972E-3</v>
          </cell>
          <cell r="H16">
            <v>597900</v>
          </cell>
          <cell r="I16">
            <v>3.1968468642287373E-3</v>
          </cell>
          <cell r="K16">
            <v>501152</v>
          </cell>
          <cell r="L16">
            <v>1.0302225785816275E-2</v>
          </cell>
          <cell r="N16">
            <v>1519560.7072062583</v>
          </cell>
          <cell r="O16">
            <v>1.0302225785816275E-2</v>
          </cell>
          <cell r="Q16">
            <v>1465454.1591394078</v>
          </cell>
          <cell r="R16">
            <v>1.0302225785816275E-2</v>
          </cell>
          <cell r="T16">
            <v>1588598.6934957495</v>
          </cell>
          <cell r="U16">
            <v>1.0302225785816275E-2</v>
          </cell>
        </row>
        <row r="17">
          <cell r="C17" t="str">
            <v>Medicare IP U&amp;C Revenue</v>
          </cell>
          <cell r="E17">
            <v>23730078</v>
          </cell>
          <cell r="F17">
            <v>0.1352569926566638</v>
          </cell>
          <cell r="H17">
            <v>23897605</v>
          </cell>
          <cell r="I17">
            <v>0.12777552033254222</v>
          </cell>
          <cell r="K17">
            <v>3464752</v>
          </cell>
          <cell r="L17">
            <v>0.52463905580620918</v>
          </cell>
          <cell r="N17">
            <v>10252355.300658928</v>
          </cell>
          <cell r="O17">
            <v>0.52463905580620918</v>
          </cell>
          <cell r="Q17">
            <v>10094245.877688723</v>
          </cell>
          <cell r="R17">
            <v>0.52463905580620918</v>
          </cell>
          <cell r="T17">
            <v>10942162.27329216</v>
          </cell>
          <cell r="U17">
            <v>0.52463905580620918</v>
          </cell>
        </row>
        <row r="18">
          <cell r="C18" t="str">
            <v>Medicare OP APC Revenue</v>
          </cell>
          <cell r="E18">
            <v>102981808</v>
          </cell>
          <cell r="F18">
            <v>0.39392432468649685</v>
          </cell>
          <cell r="H18">
            <v>84503200</v>
          </cell>
          <cell r="I18">
            <v>0.32084830507024364</v>
          </cell>
          <cell r="K18">
            <v>35338111</v>
          </cell>
          <cell r="L18">
            <v>0.42581626316109489</v>
          </cell>
          <cell r="N18">
            <v>103397838.5436696</v>
          </cell>
          <cell r="O18">
            <v>0.42581626316109489</v>
          </cell>
          <cell r="Q18">
            <v>103667789.02186321</v>
          </cell>
          <cell r="R18">
            <v>0.42581626316109489</v>
          </cell>
          <cell r="T18">
            <v>112375883.19409728</v>
          </cell>
          <cell r="U18">
            <v>0.42581626316109489</v>
          </cell>
        </row>
        <row r="19">
          <cell r="C19" t="str">
            <v>Medicare OP Fee Based Revenue</v>
          </cell>
          <cell r="E19">
            <v>0</v>
          </cell>
          <cell r="F19">
            <v>0</v>
          </cell>
          <cell r="H19">
            <v>14856126</v>
          </cell>
          <cell r="I19">
            <v>5.6406891656292049E-2</v>
          </cell>
          <cell r="L19">
            <v>0</v>
          </cell>
          <cell r="N19">
            <v>0</v>
          </cell>
          <cell r="O19">
            <v>0</v>
          </cell>
          <cell r="Q19">
            <v>0</v>
          </cell>
          <cell r="R19">
            <v>0</v>
          </cell>
          <cell r="T19">
            <v>0</v>
          </cell>
          <cell r="U19">
            <v>0</v>
          </cell>
        </row>
        <row r="20">
          <cell r="C20" t="str">
            <v>Medicare OP U&amp;C Revenue</v>
          </cell>
          <cell r="F20">
            <v>0</v>
          </cell>
          <cell r="I20">
            <v>0</v>
          </cell>
          <cell r="K20">
            <v>5090042</v>
          </cell>
          <cell r="L20">
            <v>0.33768787879692552</v>
          </cell>
          <cell r="N20">
            <v>15187633.578840213</v>
          </cell>
          <cell r="O20">
            <v>0.33768787879692552</v>
          </cell>
          <cell r="Q20">
            <v>16776972.048722187</v>
          </cell>
          <cell r="R20">
            <v>0.33768787879692552</v>
          </cell>
          <cell r="T20">
            <v>18186237.781859942</v>
          </cell>
          <cell r="U20">
            <v>0.33768787879692552</v>
          </cell>
        </row>
        <row r="21">
          <cell r="C21" t="str">
            <v xml:space="preserve">   TOTAL MEDICARE</v>
          </cell>
          <cell r="E21">
            <v>207016667</v>
          </cell>
          <cell r="F21">
            <v>0.46577484459947882</v>
          </cell>
          <cell r="H21">
            <v>212215494</v>
          </cell>
          <cell r="I21">
            <v>0.46195108873737045</v>
          </cell>
          <cell r="K21">
            <v>70949646</v>
          </cell>
          <cell r="L21">
            <v>0.46278124724845171</v>
          </cell>
          <cell r="N21">
            <v>210877528.92821428</v>
          </cell>
          <cell r="O21">
            <v>0.46363212512675006</v>
          </cell>
          <cell r="Q21">
            <v>209657545.09879079</v>
          </cell>
          <cell r="R21">
            <v>0.46116565274720878</v>
          </cell>
          <cell r="T21">
            <v>227271282.88778794</v>
          </cell>
          <cell r="U21">
            <v>0.46116652095362992</v>
          </cell>
        </row>
        <row r="23">
          <cell r="C23" t="str">
            <v>Medicaid:</v>
          </cell>
        </row>
        <row r="24">
          <cell r="C24" t="str">
            <v>Medicaid IP DRG Revenue</v>
          </cell>
          <cell r="E24">
            <v>23162590</v>
          </cell>
          <cell r="F24">
            <v>0.13202241752173399</v>
          </cell>
          <cell r="H24">
            <v>13895774</v>
          </cell>
          <cell r="I24">
            <v>7.4297811570381705E-2</v>
          </cell>
          <cell r="K24">
            <v>5174558</v>
          </cell>
          <cell r="L24">
            <v>0.10637384437815652</v>
          </cell>
          <cell r="N24">
            <v>15689960.359251888</v>
          </cell>
          <cell r="O24">
            <v>0.10637384437815652</v>
          </cell>
          <cell r="Q24">
            <v>15131292.587494606</v>
          </cell>
          <cell r="R24">
            <v>0.10637384437815652</v>
          </cell>
          <cell r="T24">
            <v>16402800.104994053</v>
          </cell>
          <cell r="U24">
            <v>0.10637384437815652</v>
          </cell>
        </row>
        <row r="25">
          <cell r="C25" t="str">
            <v>Medicaid IP Rehab Revenue</v>
          </cell>
          <cell r="E25">
            <v>0</v>
          </cell>
          <cell r="F25">
            <v>0</v>
          </cell>
          <cell r="H25">
            <v>0</v>
          </cell>
          <cell r="I25">
            <v>0</v>
          </cell>
          <cell r="L25">
            <v>0</v>
          </cell>
          <cell r="N25">
            <v>0</v>
          </cell>
          <cell r="O25">
            <v>0</v>
          </cell>
          <cell r="Q25">
            <v>0</v>
          </cell>
          <cell r="R25">
            <v>0</v>
          </cell>
          <cell r="T25">
            <v>0</v>
          </cell>
          <cell r="U25">
            <v>0</v>
          </cell>
        </row>
        <row r="26">
          <cell r="C26" t="str">
            <v>Medicaid IP Psych Revenue</v>
          </cell>
          <cell r="F26">
            <v>0</v>
          </cell>
          <cell r="H26">
            <v>4058984</v>
          </cell>
          <cell r="I26">
            <v>2.1702542686661008E-2</v>
          </cell>
          <cell r="K26">
            <v>1871994</v>
          </cell>
          <cell r="L26">
            <v>3.8482745469824227E-2</v>
          </cell>
          <cell r="N26">
            <v>5676139.2282698108</v>
          </cell>
          <cell r="O26">
            <v>3.8482745469824227E-2</v>
          </cell>
          <cell r="Q26">
            <v>5474030.619819968</v>
          </cell>
          <cell r="R26">
            <v>3.8482745469824227E-2</v>
          </cell>
          <cell r="T26">
            <v>5934022.4575216342</v>
          </cell>
          <cell r="U26">
            <v>3.8482745469824227E-2</v>
          </cell>
        </row>
        <row r="27">
          <cell r="C27" t="str">
            <v>Medicaid IP U&amp;C Revenue</v>
          </cell>
          <cell r="F27">
            <v>0</v>
          </cell>
          <cell r="I27">
            <v>0</v>
          </cell>
          <cell r="K27">
            <v>1093718</v>
          </cell>
          <cell r="L27">
            <v>0.16561277079521289</v>
          </cell>
          <cell r="N27">
            <v>3236360.2170447065</v>
          </cell>
          <cell r="O27">
            <v>0.16561277079521289</v>
          </cell>
          <cell r="Q27">
            <v>3186449.8275356945</v>
          </cell>
          <cell r="R27">
            <v>0.16561277079521289</v>
          </cell>
          <cell r="T27">
            <v>3454111.5315672099</v>
          </cell>
          <cell r="U27">
            <v>0.16561277079521289</v>
          </cell>
        </row>
        <row r="28">
          <cell r="C28" t="str">
            <v>Medicaid OP Revenue</v>
          </cell>
          <cell r="E28">
            <v>38233235</v>
          </cell>
          <cell r="F28">
            <v>0.14624914410082152</v>
          </cell>
          <cell r="H28">
            <v>32629260</v>
          </cell>
          <cell r="I28">
            <v>0.12388930557299957</v>
          </cell>
          <cell r="K28">
            <v>12893112</v>
          </cell>
          <cell r="L28">
            <v>0.15535909014371116</v>
          </cell>
          <cell r="N28">
            <v>37724707.834593907</v>
          </cell>
          <cell r="O28">
            <v>0.15535909014371116</v>
          </cell>
          <cell r="Q28">
            <v>37823199.28338141</v>
          </cell>
          <cell r="R28">
            <v>0.15535909014371113</v>
          </cell>
          <cell r="T28">
            <v>41000347.984656401</v>
          </cell>
          <cell r="U28">
            <v>0.15535909014371116</v>
          </cell>
        </row>
        <row r="29">
          <cell r="C29" t="str">
            <v>Medicaid OP Fee Based Revenue</v>
          </cell>
          <cell r="F29">
            <v>0</v>
          </cell>
          <cell r="H29">
            <v>7068664</v>
          </cell>
          <cell r="I29">
            <v>2.6838851824677035E-2</v>
          </cell>
          <cell r="L29">
            <v>0</v>
          </cell>
          <cell r="N29">
            <v>0</v>
          </cell>
          <cell r="O29">
            <v>0</v>
          </cell>
          <cell r="Q29">
            <v>0</v>
          </cell>
          <cell r="R29">
            <v>0</v>
          </cell>
          <cell r="T29">
            <v>0</v>
          </cell>
          <cell r="U29">
            <v>0</v>
          </cell>
        </row>
        <row r="30">
          <cell r="C30" t="str">
            <v>Medicaid OP U&amp;C Revenue</v>
          </cell>
          <cell r="E30">
            <v>10525220</v>
          </cell>
          <cell r="F30">
            <v>4.0260899096632781E-2</v>
          </cell>
          <cell r="H30">
            <v>10455466</v>
          </cell>
          <cell r="I30">
            <v>3.9698124388420318E-2</v>
          </cell>
          <cell r="K30">
            <v>2760258</v>
          </cell>
          <cell r="L30">
            <v>0.18312337480756427</v>
          </cell>
          <cell r="N30">
            <v>8236039.5232617594</v>
          </cell>
          <cell r="O30">
            <v>0.18312337480756427</v>
          </cell>
          <cell r="Q30">
            <v>9097915.3636181802</v>
          </cell>
          <cell r="R30">
            <v>0.1831233748075643</v>
          </cell>
          <cell r="T30">
            <v>9862140.2981117163</v>
          </cell>
          <cell r="U30">
            <v>0.18312337480756427</v>
          </cell>
        </row>
        <row r="31">
          <cell r="C31" t="str">
            <v>Medicaid Level II Revenue</v>
          </cell>
          <cell r="F31">
            <v>0</v>
          </cell>
          <cell r="H31">
            <v>2731146</v>
          </cell>
          <cell r="I31">
            <v>1.46028692521339E-2</v>
          </cell>
          <cell r="K31">
            <v>563698</v>
          </cell>
          <cell r="L31">
            <v>1.1587989414415313E-2</v>
          </cell>
          <cell r="N31">
            <v>1709208.6463403387</v>
          </cell>
          <cell r="O31">
            <v>1.1587989414415313E-2</v>
          </cell>
          <cell r="Q31">
            <v>1648349.3602710674</v>
          </cell>
          <cell r="R31">
            <v>1.1587989414415313E-2</v>
          </cell>
          <cell r="T31">
            <v>1786862.8805754883</v>
          </cell>
          <cell r="U31">
            <v>1.1587989414415313E-2</v>
          </cell>
        </row>
        <row r="32">
          <cell r="C32" t="str">
            <v>Catamount IP Revenue</v>
          </cell>
          <cell r="E32">
            <v>2760989</v>
          </cell>
          <cell r="F32">
            <v>1.5737119317438802E-2</v>
          </cell>
          <cell r="H32">
            <v>3270131</v>
          </cell>
          <cell r="I32">
            <v>1.748470987283356E-2</v>
          </cell>
          <cell r="K32">
            <v>639019</v>
          </cell>
          <cell r="L32">
            <v>1.3136369842735399E-2</v>
          </cell>
          <cell r="N32">
            <v>1937592.11488378</v>
          </cell>
          <cell r="O32">
            <v>1.3136369842735399E-2</v>
          </cell>
          <cell r="Q32">
            <v>1868600.8462883623</v>
          </cell>
          <cell r="R32">
            <v>1.3136369842735399E-2</v>
          </cell>
          <cell r="T32">
            <v>2025622.4628834375</v>
          </cell>
          <cell r="U32">
            <v>1.3136369842735399E-2</v>
          </cell>
        </row>
        <row r="33">
          <cell r="C33" t="str">
            <v>Catamount OP Revenue</v>
          </cell>
          <cell r="E33">
            <v>6050347</v>
          </cell>
          <cell r="F33">
            <v>2.3143688214271516E-2</v>
          </cell>
          <cell r="H33">
            <v>6343118</v>
          </cell>
          <cell r="I33">
            <v>2.4084042487864998E-2</v>
          </cell>
          <cell r="K33">
            <v>1682298</v>
          </cell>
          <cell r="L33">
            <v>2.0271311273072395E-2</v>
          </cell>
          <cell r="N33">
            <v>4922333.7655580482</v>
          </cell>
          <cell r="O33">
            <v>2.0271311273072395E-2</v>
          </cell>
          <cell r="Q33">
            <v>4935184.966052725</v>
          </cell>
          <cell r="R33">
            <v>2.0271311273072395E-2</v>
          </cell>
          <cell r="T33">
            <v>5349740.4981738683</v>
          </cell>
          <cell r="U33">
            <v>2.0271311273072395E-2</v>
          </cell>
        </row>
        <row r="34">
          <cell r="C34" t="str">
            <v>Catamount IP Physician Revenue</v>
          </cell>
          <cell r="K34">
            <v>72448</v>
          </cell>
          <cell r="L34">
            <v>1.0970208059638392E-2</v>
          </cell>
          <cell r="N34">
            <v>214376.8549154854</v>
          </cell>
          <cell r="O34">
            <v>1.0970208059638392E-2</v>
          </cell>
          <cell r="Q34">
            <v>211070.78525296832</v>
          </cell>
          <cell r="R34">
            <v>1.0970208059638392E-2</v>
          </cell>
          <cell r="T34">
            <v>228800.72581687529</v>
          </cell>
          <cell r="U34">
            <v>1.0970208059638392E-2</v>
          </cell>
        </row>
        <row r="35">
          <cell r="C35" t="str">
            <v>Catamount OP Physician Revenue</v>
          </cell>
          <cell r="K35">
            <v>379863</v>
          </cell>
          <cell r="L35">
            <v>2.5201192977078877E-2</v>
          </cell>
          <cell r="N35">
            <v>1133432.7013724013</v>
          </cell>
          <cell r="O35">
            <v>2.5201192977078877E-2</v>
          </cell>
          <cell r="Q35">
            <v>1252042.8973560054</v>
          </cell>
          <cell r="R35">
            <v>2.520119297707888E-2</v>
          </cell>
          <cell r="T35">
            <v>1357214.506782196</v>
          </cell>
          <cell r="U35">
            <v>2.5201192977078877E-2</v>
          </cell>
        </row>
        <row r="36">
          <cell r="C36" t="str">
            <v xml:space="preserve">   TOTAL MEDICAID</v>
          </cell>
          <cell r="E36">
            <v>80732381</v>
          </cell>
          <cell r="F36">
            <v>0.18164292160312348</v>
          </cell>
          <cell r="H36">
            <v>80452543</v>
          </cell>
          <cell r="I36">
            <v>0.17512924777556588</v>
          </cell>
          <cell r="K36">
            <v>27130966</v>
          </cell>
          <cell r="L36">
            <v>0.1769663838003552</v>
          </cell>
          <cell r="N36">
            <v>80480151.245492131</v>
          </cell>
          <cell r="O36">
            <v>0.17694243546059246</v>
          </cell>
          <cell r="Q36">
            <v>80628136.537071005</v>
          </cell>
          <cell r="R36">
            <v>0.17735077074564046</v>
          </cell>
          <cell r="T36">
            <v>87401663.451082885</v>
          </cell>
          <cell r="U36">
            <v>0.17735069977669293</v>
          </cell>
        </row>
        <row r="38">
          <cell r="C38" t="str">
            <v>Commercial &amp; Self:</v>
          </cell>
        </row>
        <row r="39">
          <cell r="C39" t="str">
            <v>Blue Cross IP Revenue</v>
          </cell>
          <cell r="E39">
            <v>17094911</v>
          </cell>
          <cell r="F39">
            <v>9.7437785564519486E-2</v>
          </cell>
          <cell r="H39">
            <v>20491874</v>
          </cell>
          <cell r="I39">
            <v>0.10956578548096738</v>
          </cell>
          <cell r="K39">
            <v>5497394</v>
          </cell>
          <cell r="L39">
            <v>0.1130104124528919</v>
          </cell>
          <cell r="N39">
            <v>16668842.815017086</v>
          </cell>
          <cell r="O39">
            <v>0.1130104124528919</v>
          </cell>
          <cell r="Q39">
            <v>16075320.265564194</v>
          </cell>
          <cell r="R39">
            <v>0.1130104124528919</v>
          </cell>
          <cell r="T39">
            <v>17426155.988664862</v>
          </cell>
          <cell r="U39">
            <v>0.11301041245289188</v>
          </cell>
        </row>
        <row r="40">
          <cell r="C40" t="str">
            <v>Blue Cross IP Psych Revenue</v>
          </cell>
          <cell r="F40">
            <v>0</v>
          </cell>
          <cell r="H40">
            <v>338345</v>
          </cell>
          <cell r="I40">
            <v>1.8090602981727247E-3</v>
          </cell>
          <cell r="K40">
            <v>152516</v>
          </cell>
          <cell r="L40">
            <v>3.1352848396286057E-3</v>
          </cell>
          <cell r="N40">
            <v>462449.15877871326</v>
          </cell>
          <cell r="O40">
            <v>3.1352848396286057E-3</v>
          </cell>
          <cell r="Q40">
            <v>445982.86854149227</v>
          </cell>
          <cell r="R40">
            <v>3.1352848396286057E-3</v>
          </cell>
          <cell r="T40">
            <v>483459.54588068638</v>
          </cell>
          <cell r="U40">
            <v>3.1352848396286057E-3</v>
          </cell>
        </row>
        <row r="41">
          <cell r="C41" t="str">
            <v>Blue Cross OP Revenue</v>
          </cell>
          <cell r="E41">
            <v>48226857</v>
          </cell>
          <cell r="F41">
            <v>0.18447658323766516</v>
          </cell>
          <cell r="H41">
            <v>53969859</v>
          </cell>
          <cell r="I41">
            <v>0.20491694734672808</v>
          </cell>
          <cell r="K41">
            <v>17364333</v>
          </cell>
          <cell r="L41">
            <v>0.20923629421914727</v>
          </cell>
          <cell r="N41">
            <v>50807313.949308552</v>
          </cell>
          <cell r="O41">
            <v>0.20923629421914727</v>
          </cell>
          <cell r="Q41">
            <v>50939961.390391722</v>
          </cell>
          <cell r="R41">
            <v>0.20923629421914727</v>
          </cell>
          <cell r="T41">
            <v>55218918.095294029</v>
          </cell>
          <cell r="U41">
            <v>0.20923629421914727</v>
          </cell>
        </row>
        <row r="42">
          <cell r="C42" t="str">
            <v>Blue Shield IP Revenue</v>
          </cell>
          <cell r="E42">
            <v>3012018</v>
          </cell>
          <cell r="F42">
            <v>1.7167937522486829E-2</v>
          </cell>
          <cell r="H42">
            <v>3043980</v>
          </cell>
          <cell r="I42">
            <v>1.6275527542691071E-2</v>
          </cell>
          <cell r="K42">
            <v>864959</v>
          </cell>
          <cell r="L42">
            <v>0.13097366653402115</v>
          </cell>
          <cell r="N42">
            <v>2559452.1594915437</v>
          </cell>
          <cell r="O42">
            <v>1.7352418965580589E-2</v>
          </cell>
          <cell r="Q42">
            <v>2519980.8875555187</v>
          </cell>
          <cell r="R42">
            <v>1.771560844645223E-2</v>
          </cell>
          <cell r="T42">
            <v>2731659.2176711382</v>
          </cell>
          <cell r="U42">
            <v>1.7715090756134762E-2</v>
          </cell>
        </row>
        <row r="43">
          <cell r="C43" t="str">
            <v>Blue Shield OP Revenue</v>
          </cell>
          <cell r="E43">
            <v>8497275</v>
          </cell>
          <cell r="F43">
            <v>3.2503637108900363E-2</v>
          </cell>
          <cell r="H43">
            <v>10042855</v>
          </cell>
          <cell r="I43">
            <v>3.8131490935446488E-2</v>
          </cell>
          <cell r="K43">
            <v>3433081</v>
          </cell>
          <cell r="L43">
            <v>0.22776036830895069</v>
          </cell>
          <cell r="N43">
            <v>10243604.33066728</v>
          </cell>
          <cell r="O43">
            <v>0.22776036830895069</v>
          </cell>
          <cell r="Q43">
            <v>11315565.564684775</v>
          </cell>
          <cell r="R43">
            <v>0.22776036830895069</v>
          </cell>
          <cell r="T43">
            <v>12266073.126780784</v>
          </cell>
          <cell r="U43">
            <v>0.22776036830895069</v>
          </cell>
        </row>
        <row r="44">
          <cell r="C44" t="str">
            <v>M'care HMO IP Revenue</v>
          </cell>
          <cell r="E44">
            <v>4897121</v>
          </cell>
          <cell r="F44">
            <v>2.7912670962809059E-2</v>
          </cell>
          <cell r="H44">
            <v>5508728</v>
          </cell>
          <cell r="I44">
            <v>2.9454022131943543E-2</v>
          </cell>
          <cell r="K44">
            <v>1800590</v>
          </cell>
          <cell r="L44">
            <v>3.7014887155359902E-2</v>
          </cell>
          <cell r="N44">
            <v>5459632.6339883246</v>
          </cell>
          <cell r="O44">
            <v>3.7014887155359902E-2</v>
          </cell>
          <cell r="Q44">
            <v>5265233.1117202491</v>
          </cell>
          <cell r="R44">
            <v>3.7014887155359902E-2</v>
          </cell>
          <cell r="T44">
            <v>5707679.3498210358</v>
          </cell>
          <cell r="U44">
            <v>3.7014887155359902E-2</v>
          </cell>
        </row>
        <row r="45">
          <cell r="C45" t="str">
            <v>M'care HMO IP U&amp;C Revenue</v>
          </cell>
          <cell r="F45">
            <v>0</v>
          </cell>
          <cell r="I45">
            <v>0</v>
          </cell>
          <cell r="K45">
            <v>272282</v>
          </cell>
          <cell r="L45">
            <v>4.1229436159651897E-2</v>
          </cell>
          <cell r="N45">
            <v>805694.55071359046</v>
          </cell>
          <cell r="O45">
            <v>4.1229436159651897E-2</v>
          </cell>
          <cell r="Q45">
            <v>793269.31799702847</v>
          </cell>
          <cell r="R45">
            <v>4.1229436159651897E-2</v>
          </cell>
          <cell r="T45">
            <v>859903.92042389628</v>
          </cell>
          <cell r="U45">
            <v>4.1229436159651897E-2</v>
          </cell>
        </row>
        <row r="46">
          <cell r="C46" t="str">
            <v>M'care HMO OP Revenue</v>
          </cell>
          <cell r="E46">
            <v>6355541</v>
          </cell>
          <cell r="F46">
            <v>2.4311111302710308E-2</v>
          </cell>
          <cell r="H46">
            <v>5631031</v>
          </cell>
          <cell r="I46">
            <v>2.1380335326330824E-2</v>
          </cell>
          <cell r="K46">
            <v>2114384</v>
          </cell>
          <cell r="L46">
            <v>2.5477850068658409E-2</v>
          </cell>
          <cell r="N46">
            <v>6186599.3757085176</v>
          </cell>
          <cell r="O46">
            <v>2.5477850068658409E-2</v>
          </cell>
          <cell r="Q46">
            <v>6202751.3135380447</v>
          </cell>
          <cell r="R46">
            <v>2.5477850068658412E-2</v>
          </cell>
          <cell r="T46">
            <v>6723782.4175567329</v>
          </cell>
          <cell r="U46">
            <v>2.5477850068658409E-2</v>
          </cell>
        </row>
        <row r="47">
          <cell r="C47" t="str">
            <v>M'care HMO OP U&amp;C Revenue</v>
          </cell>
          <cell r="E47">
            <v>1506905</v>
          </cell>
          <cell r="F47">
            <v>5.7641883165588381E-3</v>
          </cell>
          <cell r="H47">
            <v>1620239</v>
          </cell>
          <cell r="I47">
            <v>6.151849124751565E-3</v>
          </cell>
          <cell r="K47">
            <v>312265</v>
          </cell>
          <cell r="L47">
            <v>2.0716549190069936E-2</v>
          </cell>
          <cell r="N47">
            <v>931734.23706455459</v>
          </cell>
          <cell r="O47">
            <v>2.0716549190069936E-2</v>
          </cell>
          <cell r="Q47">
            <v>1029237.3180406437</v>
          </cell>
          <cell r="R47">
            <v>2.0716549190069936E-2</v>
          </cell>
          <cell r="T47">
            <v>1115693.2577280295</v>
          </cell>
          <cell r="U47">
            <v>2.0716549190069936E-2</v>
          </cell>
        </row>
        <row r="48">
          <cell r="C48" t="str">
            <v>Pace VT IP Revenue</v>
          </cell>
          <cell r="E48">
            <v>530963</v>
          </cell>
          <cell r="F48">
            <v>3.0263894872979424E-3</v>
          </cell>
          <cell r="H48">
            <v>10441</v>
          </cell>
          <cell r="I48">
            <v>5.5825854004703538E-5</v>
          </cell>
          <cell r="K48">
            <v>1663</v>
          </cell>
          <cell r="L48">
            <v>3.4186437411828079E-5</v>
          </cell>
          <cell r="N48">
            <v>5042.4411278095422</v>
          </cell>
          <cell r="O48">
            <v>3.4186437411828079E-5</v>
          </cell>
          <cell r="Q48">
            <v>4862.8964199461152</v>
          </cell>
          <cell r="R48">
            <v>3.4186437411828079E-5</v>
          </cell>
          <cell r="T48">
            <v>5271.5336410578657</v>
          </cell>
          <cell r="U48">
            <v>3.4186437411828079E-5</v>
          </cell>
        </row>
        <row r="49">
          <cell r="C49" t="str">
            <v>Pace VT OP Revenue</v>
          </cell>
          <cell r="E49">
            <v>676304</v>
          </cell>
          <cell r="F49">
            <v>2.5869869800962957E-3</v>
          </cell>
          <cell r="H49">
            <v>7192</v>
          </cell>
          <cell r="I49">
            <v>2.7307143517230023E-5</v>
          </cell>
          <cell r="L49">
            <v>0</v>
          </cell>
          <cell r="N49">
            <v>0</v>
          </cell>
          <cell r="O49">
            <v>0</v>
          </cell>
          <cell r="Q49">
            <v>0</v>
          </cell>
          <cell r="R49">
            <v>0</v>
          </cell>
          <cell r="T49">
            <v>0</v>
          </cell>
          <cell r="U49">
            <v>0</v>
          </cell>
        </row>
        <row r="50">
          <cell r="C50" t="str">
            <v>Commercial IP Revenue</v>
          </cell>
          <cell r="E50">
            <v>13309288</v>
          </cell>
          <cell r="F50">
            <v>7.5860444676221619E-2</v>
          </cell>
          <cell r="H50">
            <v>14604464</v>
          </cell>
          <cell r="I50">
            <v>7.8087029506843084E-2</v>
          </cell>
          <cell r="K50">
            <v>3186898</v>
          </cell>
          <cell r="L50">
            <v>6.551334276300666E-2</v>
          </cell>
          <cell r="N50">
            <v>9663106.1607540436</v>
          </cell>
          <cell r="O50">
            <v>6.551334276300666E-2</v>
          </cell>
          <cell r="Q50">
            <v>9319034.8015234116</v>
          </cell>
          <cell r="R50">
            <v>6.551334276300666E-2</v>
          </cell>
          <cell r="T50">
            <v>10102128.693698155</v>
          </cell>
          <cell r="U50">
            <v>6.551334276300666E-2</v>
          </cell>
        </row>
        <row r="51">
          <cell r="C51" t="str">
            <v>Commercial OP Revenue</v>
          </cell>
          <cell r="E51">
            <v>34684053</v>
          </cell>
          <cell r="F51">
            <v>0.1326728712649487</v>
          </cell>
          <cell r="H51">
            <v>32841434</v>
          </cell>
          <cell r="I51">
            <v>0.12469490427553361</v>
          </cell>
          <cell r="K51">
            <v>6168639</v>
          </cell>
          <cell r="L51">
            <v>7.4330707936533263E-2</v>
          </cell>
          <cell r="N51">
            <v>18049180.369493533</v>
          </cell>
          <cell r="O51">
            <v>7.4330707936533263E-2</v>
          </cell>
          <cell r="Q51">
            <v>18096303.065096978</v>
          </cell>
          <cell r="R51">
            <v>7.4330707936533263E-2</v>
          </cell>
          <cell r="T51">
            <v>19616392.504131109</v>
          </cell>
          <cell r="U51">
            <v>7.4330707936533263E-2</v>
          </cell>
        </row>
        <row r="52">
          <cell r="C52" t="str">
            <v>Commercial IP Physician Revenue</v>
          </cell>
          <cell r="K52">
            <v>464865</v>
          </cell>
          <cell r="L52">
            <v>7.0390704638413779E-2</v>
          </cell>
          <cell r="N52">
            <v>1375556.2149443342</v>
          </cell>
          <cell r="O52">
            <v>7.0390704638413779E-2</v>
          </cell>
          <cell r="Q52">
            <v>1354342.7090688648</v>
          </cell>
          <cell r="R52">
            <v>7.0390704638413779E-2</v>
          </cell>
          <cell r="T52">
            <v>1468107.4619984229</v>
          </cell>
          <cell r="U52">
            <v>7.0390704638413779E-2</v>
          </cell>
        </row>
        <row r="53">
          <cell r="C53" t="str">
            <v>Commercial OP Physician Revenue</v>
          </cell>
          <cell r="K53">
            <v>1223712</v>
          </cell>
          <cell r="L53">
            <v>8.1184538268710429E-2</v>
          </cell>
          <cell r="N53">
            <v>3651303.7538844901</v>
          </cell>
          <cell r="O53">
            <v>8.1184538268710429E-2</v>
          </cell>
          <cell r="Q53">
            <v>4033401.299966862</v>
          </cell>
          <cell r="R53">
            <v>8.1184538268710429E-2</v>
          </cell>
          <cell r="T53">
            <v>4372207.0286483672</v>
          </cell>
          <cell r="U53">
            <v>8.1184538268710416E-2</v>
          </cell>
        </row>
        <row r="54">
          <cell r="C54" t="str">
            <v>CDPHP IP Revenue</v>
          </cell>
          <cell r="K54">
            <v>157904</v>
          </cell>
          <cell r="L54">
            <v>3.246046429992364E-3</v>
          </cell>
          <cell r="N54">
            <v>478786.30417657126</v>
          </cell>
          <cell r="O54">
            <v>3.246046429992364E-3</v>
          </cell>
          <cell r="Q54">
            <v>461738.30204159435</v>
          </cell>
          <cell r="R54">
            <v>3.246046429992364E-3</v>
          </cell>
          <cell r="T54">
            <v>500538.93449043977</v>
          </cell>
          <cell r="U54">
            <v>3.246046429992364E-3</v>
          </cell>
        </row>
        <row r="55">
          <cell r="C55" t="str">
            <v>CDPHP OP Revenue</v>
          </cell>
          <cell r="K55">
            <v>251175</v>
          </cell>
          <cell r="L55">
            <v>3.0266020699150561E-3</v>
          </cell>
          <cell r="N55">
            <v>734927.57143148407</v>
          </cell>
          <cell r="O55">
            <v>3.0266020699150561E-3</v>
          </cell>
          <cell r="Q55">
            <v>736846.31607972737</v>
          </cell>
          <cell r="R55">
            <v>3.0266020699150561E-3</v>
          </cell>
          <cell r="T55">
            <v>798741.40587982722</v>
          </cell>
          <cell r="U55">
            <v>3.0266020699150561E-3</v>
          </cell>
        </row>
        <row r="56">
          <cell r="C56" t="str">
            <v>CDPHP IP Physician Revenue</v>
          </cell>
          <cell r="K56">
            <v>30485</v>
          </cell>
          <cell r="L56">
            <v>4.6160942013316643E-3</v>
          </cell>
          <cell r="N56">
            <v>90206.471153083228</v>
          </cell>
          <cell r="O56">
            <v>4.6160942013316643E-3</v>
          </cell>
          <cell r="Q56">
            <v>88815.328075816302</v>
          </cell>
          <cell r="R56">
            <v>4.6160942013316643E-3</v>
          </cell>
          <cell r="T56">
            <v>96275.813363066525</v>
          </cell>
          <cell r="U56">
            <v>4.6160942013316643E-3</v>
          </cell>
        </row>
        <row r="57">
          <cell r="C57" t="str">
            <v>CDPHP OP Physician Revenue</v>
          </cell>
          <cell r="K57">
            <v>46750</v>
          </cell>
          <cell r="L57">
            <v>3.1015281079716569E-3</v>
          </cell>
          <cell r="N57">
            <v>139492.34010461604</v>
          </cell>
          <cell r="O57">
            <v>3.1015281079716573E-3</v>
          </cell>
          <cell r="Q57">
            <v>154089.77829215597</v>
          </cell>
          <cell r="R57">
            <v>3.1015281079716569E-3</v>
          </cell>
          <cell r="T57">
            <v>167033.32041306383</v>
          </cell>
          <cell r="U57">
            <v>3.1015281079716569E-3</v>
          </cell>
        </row>
        <row r="58">
          <cell r="C58" t="str">
            <v>CIGNA IP Revenue</v>
          </cell>
          <cell r="K58">
            <v>1255621</v>
          </cell>
          <cell r="L58">
            <v>2.5811911442860484E-2</v>
          </cell>
          <cell r="N58">
            <v>3807212.8510771771</v>
          </cell>
          <cell r="O58">
            <v>2.5811911442860484E-2</v>
          </cell>
          <cell r="Q58">
            <v>3671650.5506368978</v>
          </cell>
          <cell r="R58">
            <v>2.5811911442860484E-2</v>
          </cell>
          <cell r="T58">
            <v>3980185.4130599634</v>
          </cell>
          <cell r="U58">
            <v>2.5811911442860484E-2</v>
          </cell>
        </row>
        <row r="59">
          <cell r="C59" t="str">
            <v>CIGNA OP Revenue</v>
          </cell>
          <cell r="K59">
            <v>4078368</v>
          </cell>
          <cell r="L59">
            <v>4.9143414076541561E-2</v>
          </cell>
          <cell r="N59">
            <v>11933134.625834094</v>
          </cell>
          <cell r="O59">
            <v>4.9143414076541561E-2</v>
          </cell>
          <cell r="Q59">
            <v>11964289.584622057</v>
          </cell>
          <cell r="R59">
            <v>4.9143414076541561E-2</v>
          </cell>
          <cell r="T59">
            <v>12969289.897542745</v>
          </cell>
          <cell r="U59">
            <v>4.9143414076541561E-2</v>
          </cell>
        </row>
        <row r="60">
          <cell r="C60" t="str">
            <v>CIGNA IP Physician Revenue</v>
          </cell>
          <cell r="K60">
            <v>181833</v>
          </cell>
          <cell r="L60">
            <v>2.753348390719175E-2</v>
          </cell>
          <cell r="N60">
            <v>538051.93600717012</v>
          </cell>
          <cell r="O60">
            <v>2.753348390719175E-2</v>
          </cell>
          <cell r="Q60">
            <v>529754.22502902756</v>
          </cell>
          <cell r="R60">
            <v>2.753348390719175E-2</v>
          </cell>
          <cell r="T60">
            <v>574253.56638499186</v>
          </cell>
          <cell r="U60">
            <v>2.7533483907191753E-2</v>
          </cell>
        </row>
        <row r="61">
          <cell r="C61" t="str">
            <v>CIGNA OP Physician Revenue</v>
          </cell>
          <cell r="K61">
            <v>813967</v>
          </cell>
          <cell r="L61">
            <v>5.4000888330724403E-2</v>
          </cell>
          <cell r="N61">
            <v>2428709.3389932406</v>
          </cell>
          <cell r="O61">
            <v>5.4000888330724403E-2</v>
          </cell>
          <cell r="Q61">
            <v>2682866.1939493334</v>
          </cell>
          <cell r="R61">
            <v>5.4000888330724403E-2</v>
          </cell>
          <cell r="T61">
            <v>2908226.9672012907</v>
          </cell>
          <cell r="U61">
            <v>5.4000888330724403E-2</v>
          </cell>
        </row>
        <row r="62">
          <cell r="C62" t="str">
            <v>Workers Comp IP Revenue</v>
          </cell>
          <cell r="E62">
            <v>669929</v>
          </cell>
          <cell r="F62">
            <v>3.8184696162181231E-3</v>
          </cell>
          <cell r="H62">
            <v>405571</v>
          </cell>
          <cell r="I62">
            <v>2.1685037290050395E-3</v>
          </cell>
          <cell r="K62">
            <v>30212</v>
          </cell>
          <cell r="L62">
            <v>6.2107074388824412E-4</v>
          </cell>
          <cell r="N62">
            <v>91606.873934685442</v>
          </cell>
          <cell r="O62">
            <v>6.2107074388824412E-4</v>
          </cell>
          <cell r="Q62">
            <v>88345.055104877945</v>
          </cell>
          <cell r="R62">
            <v>6.2107074388824412E-4</v>
          </cell>
          <cell r="T62">
            <v>95768.836057510678</v>
          </cell>
          <cell r="U62">
            <v>6.2107074388824412E-4</v>
          </cell>
        </row>
        <row r="63">
          <cell r="C63" t="str">
            <v>Workers Comp OP Revenue</v>
          </cell>
          <cell r="E63">
            <v>3687814</v>
          </cell>
          <cell r="F63">
            <v>1.4106565690897646E-2</v>
          </cell>
          <cell r="H63">
            <v>3405863</v>
          </cell>
          <cell r="I63">
            <v>1.2931644847194605E-2</v>
          </cell>
          <cell r="K63">
            <v>985461</v>
          </cell>
          <cell r="L63">
            <v>1.1874582671127943E-2</v>
          </cell>
          <cell r="N63">
            <v>2883417.7743423576</v>
          </cell>
          <cell r="O63">
            <v>1.1874582671127943E-2</v>
          </cell>
          <cell r="Q63">
            <v>2890945.784772546</v>
          </cell>
          <cell r="R63">
            <v>1.1874582671127943E-2</v>
          </cell>
          <cell r="T63">
            <v>3133785.2277485435</v>
          </cell>
          <cell r="U63">
            <v>1.1874582671127943E-2</v>
          </cell>
        </row>
        <row r="64">
          <cell r="C64" t="str">
            <v>Workers Comp IP Physician Revenue</v>
          </cell>
          <cell r="K64">
            <v>9051</v>
          </cell>
          <cell r="L64">
            <v>1.3705188983517433E-3</v>
          </cell>
          <cell r="N64">
            <v>26782.311642006112</v>
          </cell>
          <cell r="O64">
            <v>1.3705188983517433E-3</v>
          </cell>
          <cell r="Q64">
            <v>26369.281102647641</v>
          </cell>
          <cell r="R64">
            <v>1.3705188983517433E-3</v>
          </cell>
          <cell r="T64">
            <v>28584.300040974747</v>
          </cell>
          <cell r="U64">
            <v>1.3705188983517433E-3</v>
          </cell>
        </row>
        <row r="65">
          <cell r="C65" t="str">
            <v>Workers Comp OP Physician Revenue</v>
          </cell>
          <cell r="K65">
            <v>438484</v>
          </cell>
          <cell r="L65">
            <v>2.9090277024510034E-2</v>
          </cell>
          <cell r="N65">
            <v>1308345.6525867905</v>
          </cell>
          <cell r="O65">
            <v>2.9090277024510031E-2</v>
          </cell>
          <cell r="Q65">
            <v>1445259.9432012348</v>
          </cell>
          <cell r="R65">
            <v>2.9090277024510034E-2</v>
          </cell>
          <cell r="T65">
            <v>1566661.7854118049</v>
          </cell>
          <cell r="U65">
            <v>2.9090277024510031E-2</v>
          </cell>
        </row>
        <row r="66">
          <cell r="C66" t="str">
            <v>Selfpay IP Revenue</v>
          </cell>
          <cell r="E66">
            <v>5971703</v>
          </cell>
          <cell r="F66">
            <v>3.4037586763042971E-2</v>
          </cell>
          <cell r="H66">
            <v>5812433</v>
          </cell>
          <cell r="I66">
            <v>3.1077869559440766E-2</v>
          </cell>
          <cell r="K66">
            <v>1256214</v>
          </cell>
          <cell r="L66">
            <v>2.5824101796068671E-2</v>
          </cell>
          <cell r="N66">
            <v>3809010.9073542613</v>
          </cell>
          <cell r="O66">
            <v>2.5824101796068671E-2</v>
          </cell>
          <cell r="Q66">
            <v>3673384.5840566382</v>
          </cell>
          <cell r="R66">
            <v>2.5824101796068671E-2</v>
          </cell>
          <cell r="T66">
            <v>3982065.1601731009</v>
          </cell>
          <cell r="U66">
            <v>2.5824101796068671E-2</v>
          </cell>
        </row>
        <row r="67">
          <cell r="C67" t="str">
            <v>Selfpay OP Revenue</v>
          </cell>
          <cell r="E67">
            <v>7586791</v>
          </cell>
          <cell r="F67">
            <v>2.9020868629657307E-2</v>
          </cell>
          <cell r="H67">
            <v>8987185</v>
          </cell>
          <cell r="I67">
            <v>3.4123241186164756E-2</v>
          </cell>
          <cell r="K67">
            <v>2113225</v>
          </cell>
          <cell r="L67">
            <v>2.5463884380198046E-2</v>
          </cell>
          <cell r="N67">
            <v>6183208.1900599096</v>
          </cell>
          <cell r="O67">
            <v>2.5463884380198046E-2</v>
          </cell>
          <cell r="Q67">
            <v>6199351.2742015803</v>
          </cell>
          <cell r="R67">
            <v>2.5463884380198046E-2</v>
          </cell>
          <cell r="T67">
            <v>6720096.7749194689</v>
          </cell>
          <cell r="U67">
            <v>2.5463884380198046E-2</v>
          </cell>
        </row>
        <row r="68">
          <cell r="C68" t="str">
            <v>Selfpay IP Physician Revenue</v>
          </cell>
          <cell r="K68">
            <v>149675</v>
          </cell>
          <cell r="L68">
            <v>2.266406099997759E-2</v>
          </cell>
          <cell r="N68">
            <v>442894.98342915304</v>
          </cell>
          <cell r="O68">
            <v>2.266406099997759E-2</v>
          </cell>
          <cell r="Q68">
            <v>436064.76069371181</v>
          </cell>
          <cell r="R68">
            <v>2.266406099997759E-2</v>
          </cell>
          <cell r="T68">
            <v>472694.1894412656</v>
          </cell>
          <cell r="U68">
            <v>2.266406099997759E-2</v>
          </cell>
        </row>
        <row r="69">
          <cell r="C69" t="str">
            <v>Selfpay OP Physician Revenue</v>
          </cell>
          <cell r="K69">
            <v>574793</v>
          </cell>
          <cell r="L69">
            <v>3.8133404187494176E-2</v>
          </cell>
          <cell r="N69">
            <v>1715063.5432246539</v>
          </cell>
          <cell r="O69">
            <v>3.8133404187494176E-2</v>
          </cell>
          <cell r="Q69">
            <v>1894539.592168625</v>
          </cell>
          <cell r="R69">
            <v>3.8133404187494176E-2</v>
          </cell>
          <cell r="T69">
            <v>2053680.9270628064</v>
          </cell>
          <cell r="U69">
            <v>3.8133404187494176E-2</v>
          </cell>
        </row>
        <row r="70">
          <cell r="C70" t="str">
            <v xml:space="preserve">   TOTAL COMMERCIAL AND SELF</v>
          </cell>
          <cell r="E70">
            <v>156707473</v>
          </cell>
          <cell r="F70">
            <v>0.35258223379739773</v>
          </cell>
          <cell r="H70">
            <v>166721494</v>
          </cell>
          <cell r="I70">
            <v>0.36291966348706367</v>
          </cell>
          <cell r="K70">
            <v>55230799</v>
          </cell>
          <cell r="L70">
            <v>0.36025236895119306</v>
          </cell>
          <cell r="N70">
            <v>163480363.82629365</v>
          </cell>
          <cell r="O70">
            <v>0.35942543941265748</v>
          </cell>
          <cell r="Q70">
            <v>164339557.36413819</v>
          </cell>
          <cell r="R70">
            <v>0.36148357650715074</v>
          </cell>
          <cell r="T70">
            <v>178145314.66112912</v>
          </cell>
          <cell r="U70">
            <v>0.36148277926967715</v>
          </cell>
        </row>
        <row r="72">
          <cell r="C72" t="str">
            <v>Total IP Revenue</v>
          </cell>
          <cell r="E72">
            <v>175444371</v>
          </cell>
          <cell r="F72">
            <v>0.39473910880025093</v>
          </cell>
          <cell r="H72">
            <v>187028039</v>
          </cell>
          <cell r="I72">
            <v>0.40712298905218197</v>
          </cell>
          <cell r="K72">
            <v>48645022</v>
          </cell>
          <cell r="L72">
            <v>0.31729550776882487</v>
          </cell>
          <cell r="N72">
            <v>147498292</v>
          </cell>
          <cell r="O72">
            <v>0.32428749957424402</v>
          </cell>
          <cell r="Q72">
            <v>142246364</v>
          </cell>
          <cell r="R72">
            <v>0.31288708104478996</v>
          </cell>
          <cell r="T72">
            <v>154199561</v>
          </cell>
          <cell r="U72">
            <v>0.31289335887656977</v>
          </cell>
        </row>
        <row r="73">
          <cell r="C73" t="str">
            <v>Total OP Revenue</v>
          </cell>
          <cell r="E73">
            <v>261425359</v>
          </cell>
          <cell r="F73">
            <v>0.58819107527505488</v>
          </cell>
          <cell r="H73">
            <v>263374307</v>
          </cell>
          <cell r="I73">
            <v>0.57331368964087259</v>
          </cell>
          <cell r="K73">
            <v>82989106</v>
          </cell>
          <cell r="L73">
            <v>0.54131069213106386</v>
          </cell>
          <cell r="N73">
            <v>242822662</v>
          </cell>
          <cell r="O73">
            <v>0.53386620843000543</v>
          </cell>
          <cell r="Q73">
            <v>243456622</v>
          </cell>
          <cell r="R73">
            <v>0.53551057247835732</v>
          </cell>
          <cell r="T73">
            <v>263906978</v>
          </cell>
          <cell r="U73">
            <v>0.53550568005433552</v>
          </cell>
        </row>
        <row r="74">
          <cell r="C74" t="str">
            <v>Total IP Physician Revenue</v>
          </cell>
          <cell r="K74">
            <v>6604068</v>
          </cell>
          <cell r="L74">
            <v>4.3076167370216169E-2</v>
          </cell>
          <cell r="N74">
            <v>19541731</v>
          </cell>
          <cell r="O74">
            <v>4.2964152312641633E-2</v>
          </cell>
          <cell r="Q74">
            <v>19240363</v>
          </cell>
          <cell r="R74">
            <v>4.2321370107654757E-2</v>
          </cell>
          <cell r="T74">
            <v>20856553</v>
          </cell>
          <cell r="U74">
            <v>4.2320982501092834E-2</v>
          </cell>
        </row>
        <row r="75">
          <cell r="C75" t="str">
            <v>Total OP Physician Revenue</v>
          </cell>
          <cell r="K75">
            <v>15073215</v>
          </cell>
          <cell r="L75">
            <v>9.8317632729895105E-2</v>
          </cell>
          <cell r="N75">
            <v>44975359</v>
          </cell>
          <cell r="O75">
            <v>9.8882139683108813E-2</v>
          </cell>
          <cell r="Q75">
            <v>49681890</v>
          </cell>
          <cell r="R75">
            <v>0.10928097636919802</v>
          </cell>
          <cell r="T75">
            <v>53855169</v>
          </cell>
          <cell r="U75">
            <v>0.10927997856800198</v>
          </cell>
        </row>
        <row r="76">
          <cell r="C76" t="str">
            <v>Total Revenue</v>
          </cell>
          <cell r="E76">
            <v>444456521</v>
          </cell>
          <cell r="H76">
            <v>459389531</v>
          </cell>
          <cell r="K76">
            <v>153311411</v>
          </cell>
          <cell r="N76">
            <v>454838044.00000006</v>
          </cell>
          <cell r="Q76">
            <v>454625239</v>
          </cell>
          <cell r="T76">
            <v>492818260.99999994</v>
          </cell>
        </row>
        <row r="77">
          <cell r="K77">
            <v>153311410</v>
          </cell>
          <cell r="N77" t="str">
            <v>BALANCES</v>
          </cell>
          <cell r="Q77" t="str">
            <v>BALANCES</v>
          </cell>
          <cell r="T77" t="str">
            <v>BALANCES</v>
          </cell>
        </row>
        <row r="78">
          <cell r="C78" t="str">
            <v>Other Payor Revenue</v>
          </cell>
          <cell r="E78">
            <v>55172311</v>
          </cell>
          <cell r="H78">
            <v>53275964</v>
          </cell>
          <cell r="K78">
            <v>11188207</v>
          </cell>
          <cell r="N78">
            <v>33241403.4219543</v>
          </cell>
          <cell r="Q78">
            <v>32988124.939265598</v>
          </cell>
          <cell r="T78">
            <v>35759538.818706229</v>
          </cell>
        </row>
        <row r="79">
          <cell r="C79" t="str">
            <v>Medicaid IP Revenue (w/ Level II)</v>
          </cell>
          <cell r="E79">
            <v>23162590</v>
          </cell>
          <cell r="H79">
            <v>16626920</v>
          </cell>
          <cell r="K79">
            <v>5738256</v>
          </cell>
          <cell r="N79">
            <v>17399169.005592227</v>
          </cell>
          <cell r="Q79">
            <v>16779641.947765674</v>
          </cell>
          <cell r="T79">
            <v>18189662.98556954</v>
          </cell>
        </row>
        <row r="81">
          <cell r="C81" t="str">
            <v>Bad Debt Expense</v>
          </cell>
          <cell r="E81">
            <v>6872448</v>
          </cell>
          <cell r="H81">
            <v>9647180</v>
          </cell>
          <cell r="K81">
            <v>1566557.8</v>
          </cell>
          <cell r="N81">
            <v>7601598.9240000024</v>
          </cell>
          <cell r="Q81">
            <v>9092504.7800000012</v>
          </cell>
          <cell r="T81">
            <v>9856365.2200000025</v>
          </cell>
        </row>
        <row r="82">
          <cell r="C82" t="str">
            <v>Doubtful Accounts % of Gross Revenue</v>
          </cell>
          <cell r="E82">
            <v>1.5462587846697382E-2</v>
          </cell>
          <cell r="H82">
            <v>2.0999999671302914E-2</v>
          </cell>
          <cell r="K82">
            <v>1.0218142209910259E-2</v>
          </cell>
          <cell r="N82">
            <v>1.6712759682872967E-2</v>
          </cell>
          <cell r="Q82">
            <v>2.0000000000000004E-2</v>
          </cell>
          <cell r="T82">
            <v>2.0000000000000007E-2</v>
          </cell>
        </row>
        <row r="83">
          <cell r="T83">
            <v>0</v>
          </cell>
          <cell r="W83" t="str">
            <v>Bad Debt Adder</v>
          </cell>
        </row>
        <row r="84">
          <cell r="C84" t="str">
            <v>DAYS</v>
          </cell>
        </row>
        <row r="86">
          <cell r="C86" t="str">
            <v>Medicare IP DRG Days</v>
          </cell>
          <cell r="E86">
            <v>12714</v>
          </cell>
          <cell r="F86">
            <v>0.4275481723105895</v>
          </cell>
          <cell r="H86">
            <v>14494</v>
          </cell>
          <cell r="I86">
            <v>0.47398541482716899</v>
          </cell>
          <cell r="K86">
            <v>4046</v>
          </cell>
          <cell r="L86">
            <v>0.4225587467362924</v>
          </cell>
          <cell r="N86">
            <v>12497.174934725848</v>
          </cell>
          <cell r="O86">
            <v>0.4225587467362924</v>
          </cell>
          <cell r="Q86">
            <v>12027.289608355091</v>
          </cell>
          <cell r="R86">
            <v>0.4225587467362924</v>
          </cell>
          <cell r="T86">
            <v>12027.289608355091</v>
          </cell>
          <cell r="U86">
            <v>0.4225587467362924</v>
          </cell>
        </row>
        <row r="87">
          <cell r="C87" t="str">
            <v>Medicare Rehab Days</v>
          </cell>
          <cell r="E87">
            <v>0</v>
          </cell>
          <cell r="F87">
            <v>0</v>
          </cell>
          <cell r="H87">
            <v>0</v>
          </cell>
          <cell r="I87">
            <v>0</v>
          </cell>
          <cell r="L87">
            <v>0</v>
          </cell>
          <cell r="N87">
            <v>0</v>
          </cell>
          <cell r="O87">
            <v>0</v>
          </cell>
          <cell r="Q87">
            <v>0</v>
          </cell>
          <cell r="R87">
            <v>0</v>
          </cell>
          <cell r="T87">
            <v>0</v>
          </cell>
          <cell r="U87">
            <v>0</v>
          </cell>
        </row>
        <row r="88">
          <cell r="C88" t="str">
            <v>Medicare Psych Days</v>
          </cell>
          <cell r="E88">
            <v>2592</v>
          </cell>
          <cell r="F88">
            <v>8.7164138951474596E-2</v>
          </cell>
          <cell r="H88">
            <v>2853</v>
          </cell>
          <cell r="I88">
            <v>9.3299323064848422E-2</v>
          </cell>
          <cell r="K88">
            <v>884</v>
          </cell>
          <cell r="L88">
            <v>9.2323759791122714E-2</v>
          </cell>
          <cell r="N88">
            <v>2730.4751958224542</v>
          </cell>
          <cell r="O88">
            <v>9.2323759791122714E-2</v>
          </cell>
          <cell r="Q88">
            <v>2627.8111749347258</v>
          </cell>
          <cell r="R88">
            <v>9.2323759791122714E-2</v>
          </cell>
          <cell r="T88">
            <v>2627.8111749347258</v>
          </cell>
          <cell r="U88">
            <v>9.2323759791122714E-2</v>
          </cell>
        </row>
        <row r="89">
          <cell r="C89" t="str">
            <v>Medicare Swing Days</v>
          </cell>
          <cell r="E89">
            <v>617</v>
          </cell>
          <cell r="F89">
            <v>2.0748562397013823E-2</v>
          </cell>
          <cell r="H89">
            <v>224</v>
          </cell>
          <cell r="I89">
            <v>7.3252885967494035E-3</v>
          </cell>
          <cell r="K89">
            <v>181</v>
          </cell>
          <cell r="L89">
            <v>1.8903394255874673E-2</v>
          </cell>
          <cell r="N89">
            <v>559.06788511749346</v>
          </cell>
          <cell r="O89">
            <v>1.8903394255874673E-2</v>
          </cell>
          <cell r="Q89">
            <v>538.04731070496075</v>
          </cell>
          <cell r="R89">
            <v>1.8903394255874669E-2</v>
          </cell>
          <cell r="T89">
            <v>538.04731070496075</v>
          </cell>
          <cell r="U89">
            <v>1.8903394255874669E-2</v>
          </cell>
        </row>
        <row r="90">
          <cell r="C90" t="str">
            <v>Medicaid DRG Days</v>
          </cell>
          <cell r="E90">
            <v>3487</v>
          </cell>
          <cell r="F90">
            <v>0.11726132427615428</v>
          </cell>
          <cell r="H90">
            <v>3403</v>
          </cell>
          <cell r="I90">
            <v>0.11128552274436705</v>
          </cell>
          <cell r="K90">
            <v>1122</v>
          </cell>
          <cell r="L90">
            <v>0.11718015665796344</v>
          </cell>
          <cell r="N90">
            <v>3465.603133159269</v>
          </cell>
          <cell r="O90">
            <v>0.11718015665796344</v>
          </cell>
          <cell r="Q90">
            <v>3335.2987989556136</v>
          </cell>
          <cell r="R90">
            <v>0.11718015665796344</v>
          </cell>
          <cell r="T90">
            <v>3335.2987989556136</v>
          </cell>
          <cell r="U90">
            <v>0.11718015665796344</v>
          </cell>
        </row>
        <row r="91">
          <cell r="C91" t="str">
            <v>Medicaid Rehab Days</v>
          </cell>
          <cell r="E91">
            <v>0</v>
          </cell>
          <cell r="F91">
            <v>0</v>
          </cell>
          <cell r="H91">
            <v>0</v>
          </cell>
          <cell r="I91">
            <v>0</v>
          </cell>
          <cell r="K91">
            <v>0</v>
          </cell>
          <cell r="L91">
            <v>0</v>
          </cell>
          <cell r="N91">
            <v>0</v>
          </cell>
          <cell r="O91">
            <v>0</v>
          </cell>
          <cell r="Q91">
            <v>0</v>
          </cell>
          <cell r="R91">
            <v>0</v>
          </cell>
          <cell r="T91">
            <v>0</v>
          </cell>
          <cell r="U91">
            <v>0</v>
          </cell>
        </row>
        <row r="92">
          <cell r="C92" t="str">
            <v>Medicaid Psych Days</v>
          </cell>
          <cell r="E92">
            <v>2340</v>
          </cell>
          <cell r="F92">
            <v>7.8689847664525678E-2</v>
          </cell>
          <cell r="H92">
            <v>1984</v>
          </cell>
          <cell r="I92">
            <v>6.4881127571208994E-2</v>
          </cell>
          <cell r="K92">
            <v>1021</v>
          </cell>
          <cell r="L92">
            <v>0.10663185378590079</v>
          </cell>
          <cell r="N92">
            <v>3153.6370757180157</v>
          </cell>
          <cell r="O92">
            <v>0.10663185378590079</v>
          </cell>
          <cell r="Q92">
            <v>3035.0624543080939</v>
          </cell>
          <cell r="R92">
            <v>0.10663185378590079</v>
          </cell>
          <cell r="T92">
            <v>3035.0624543080939</v>
          </cell>
          <cell r="U92">
            <v>0.10663185378590079</v>
          </cell>
        </row>
        <row r="93">
          <cell r="C93" t="str">
            <v>Catamount Days</v>
          </cell>
          <cell r="E93">
            <v>354</v>
          </cell>
          <cell r="F93">
            <v>1.1904361569761577E-2</v>
          </cell>
          <cell r="H93">
            <v>448</v>
          </cell>
          <cell r="I93">
            <v>1.4650577193498807E-2</v>
          </cell>
          <cell r="K93">
            <v>137</v>
          </cell>
          <cell r="L93">
            <v>1.4308093994778068E-2</v>
          </cell>
          <cell r="N93">
            <v>423.16187989556136</v>
          </cell>
          <cell r="O93">
            <v>1.4308093994778068E-2</v>
          </cell>
          <cell r="Q93">
            <v>407.25127937336816</v>
          </cell>
          <cell r="R93">
            <v>1.4308093994778068E-2</v>
          </cell>
          <cell r="T93">
            <v>407.25127937336816</v>
          </cell>
          <cell r="U93">
            <v>1.4308093994778068E-2</v>
          </cell>
        </row>
        <row r="94">
          <cell r="C94" t="str">
            <v>Pace VT Days</v>
          </cell>
          <cell r="E94">
            <v>250</v>
          </cell>
          <cell r="F94">
            <v>8.4070350068937687E-3</v>
          </cell>
          <cell r="H94">
            <v>0</v>
          </cell>
          <cell r="I94">
            <v>0</v>
          </cell>
          <cell r="K94">
            <v>0</v>
          </cell>
          <cell r="L94">
            <v>0</v>
          </cell>
          <cell r="N94">
            <v>0</v>
          </cell>
          <cell r="O94">
            <v>0</v>
          </cell>
          <cell r="Q94">
            <v>0</v>
          </cell>
          <cell r="R94">
            <v>0</v>
          </cell>
          <cell r="T94">
            <v>0</v>
          </cell>
          <cell r="U94">
            <v>0</v>
          </cell>
        </row>
        <row r="95">
          <cell r="C95" t="str">
            <v>Medicaid Level II Days</v>
          </cell>
          <cell r="E95">
            <v>860</v>
          </cell>
          <cell r="F95">
            <v>2.8920200423714564E-2</v>
          </cell>
          <cell r="H95">
            <v>1002</v>
          </cell>
          <cell r="I95">
            <v>3.2767585597959385E-2</v>
          </cell>
          <cell r="K95">
            <v>160</v>
          </cell>
          <cell r="L95">
            <v>1.671018276762402E-2</v>
          </cell>
          <cell r="N95">
            <v>494.20365535248038</v>
          </cell>
          <cell r="O95">
            <v>1.671018276762402E-2</v>
          </cell>
          <cell r="Q95">
            <v>475.6219321148825</v>
          </cell>
          <cell r="R95">
            <v>1.671018276762402E-2</v>
          </cell>
          <cell r="T95">
            <v>475.6219321148825</v>
          </cell>
          <cell r="U95">
            <v>1.671018276762402E-2</v>
          </cell>
        </row>
        <row r="96">
          <cell r="C96" t="str">
            <v>BCBS Days</v>
          </cell>
          <cell r="E96">
            <v>2423</v>
          </cell>
          <cell r="F96">
            <v>8.1480983286814412E-2</v>
          </cell>
          <cell r="H96">
            <v>2689</v>
          </cell>
          <cell r="I96">
            <v>8.7936165342228326E-2</v>
          </cell>
          <cell r="K96">
            <v>722</v>
          </cell>
          <cell r="L96">
            <v>7.5404699738903389E-2</v>
          </cell>
          <cell r="N96">
            <v>2230.0939947780676</v>
          </cell>
          <cell r="O96">
            <v>7.5404699738903389E-2</v>
          </cell>
          <cell r="Q96">
            <v>2146.243968668407</v>
          </cell>
          <cell r="R96">
            <v>7.5404699738903389E-2</v>
          </cell>
          <cell r="T96">
            <v>2146.243968668407</v>
          </cell>
          <cell r="U96">
            <v>7.5404699738903389E-2</v>
          </cell>
        </row>
        <row r="97">
          <cell r="C97" t="str">
            <v>BCBS Psych Days</v>
          </cell>
          <cell r="E97">
            <v>257</v>
          </cell>
          <cell r="F97">
            <v>8.642431987086795E-3</v>
          </cell>
          <cell r="H97">
            <v>294</v>
          </cell>
          <cell r="I97">
            <v>9.6144412832335924E-3</v>
          </cell>
          <cell r="K97">
            <v>113</v>
          </cell>
          <cell r="L97">
            <v>1.1801566579634465E-2</v>
          </cell>
          <cell r="N97">
            <v>349.0313315926893</v>
          </cell>
          <cell r="O97">
            <v>1.1801566579634465E-2</v>
          </cell>
          <cell r="Q97">
            <v>335.90798955613576</v>
          </cell>
          <cell r="R97">
            <v>1.1801566579634465E-2</v>
          </cell>
          <cell r="T97">
            <v>335.90798955613576</v>
          </cell>
          <cell r="U97">
            <v>1.1801566579634465E-2</v>
          </cell>
        </row>
        <row r="98">
          <cell r="C98" t="str">
            <v>M'care HMO Days</v>
          </cell>
          <cell r="E98">
            <v>895</v>
          </cell>
          <cell r="F98">
            <v>3.0097185324679691E-2</v>
          </cell>
          <cell r="H98">
            <v>866</v>
          </cell>
          <cell r="I98">
            <v>2.8320088949932959E-2</v>
          </cell>
          <cell r="K98">
            <v>353</v>
          </cell>
          <cell r="L98">
            <v>3.6866840731070494E-2</v>
          </cell>
          <cell r="N98">
            <v>1090.3368146214098</v>
          </cell>
          <cell r="O98">
            <v>3.6866840731070494E-2</v>
          </cell>
          <cell r="Q98">
            <v>1049.3408877284594</v>
          </cell>
          <cell r="R98">
            <v>3.6866840731070494E-2</v>
          </cell>
          <cell r="T98">
            <v>1049.3408877284594</v>
          </cell>
          <cell r="U98">
            <v>3.6866840731070494E-2</v>
          </cell>
        </row>
        <row r="99">
          <cell r="C99" t="str">
            <v>Commercial Days</v>
          </cell>
          <cell r="E99">
            <v>1911</v>
          </cell>
          <cell r="F99">
            <v>6.4263375592695973E-2</v>
          </cell>
          <cell r="H99">
            <v>1490</v>
          </cell>
          <cell r="I99">
            <v>4.8726250040877724E-2</v>
          </cell>
          <cell r="K99">
            <v>580</v>
          </cell>
          <cell r="L99">
            <v>6.0574412532637074E-2</v>
          </cell>
          <cell r="N99">
            <v>1791.4882506527415</v>
          </cell>
          <cell r="O99">
            <v>6.0574412532637074E-2</v>
          </cell>
          <cell r="Q99">
            <v>1724.129503916449</v>
          </cell>
          <cell r="R99">
            <v>6.0574412532637074E-2</v>
          </cell>
          <cell r="T99">
            <v>1724.129503916449</v>
          </cell>
          <cell r="U99">
            <v>6.0574412532637074E-2</v>
          </cell>
        </row>
        <row r="100">
          <cell r="C100" t="str">
            <v>Workers Comp Days</v>
          </cell>
          <cell r="E100">
            <v>39</v>
          </cell>
          <cell r="F100">
            <v>1.3114974610754278E-3</v>
          </cell>
          <cell r="H100">
            <v>28</v>
          </cell>
          <cell r="I100">
            <v>9.1566107459367543E-4</v>
          </cell>
          <cell r="K100">
            <v>5</v>
          </cell>
          <cell r="L100">
            <v>5.2219321148825064E-4</v>
          </cell>
          <cell r="N100">
            <v>15.443864229765012</v>
          </cell>
          <cell r="O100">
            <v>5.2219321148825064E-4</v>
          </cell>
          <cell r="Q100">
            <v>14.863185378590078</v>
          </cell>
          <cell r="R100">
            <v>5.2219321148825064E-4</v>
          </cell>
          <cell r="T100">
            <v>14.863185378590078</v>
          </cell>
          <cell r="U100">
            <v>5.2219321148825064E-4</v>
          </cell>
        </row>
        <row r="101">
          <cell r="C101" t="str">
            <v>Selfpay Days</v>
          </cell>
          <cell r="E101">
            <v>998</v>
          </cell>
          <cell r="F101">
            <v>3.3560883747519928E-2</v>
          </cell>
          <cell r="H101">
            <v>804</v>
          </cell>
          <cell r="I101">
            <v>2.6292553713332681E-2</v>
          </cell>
          <cell r="K101">
            <v>251</v>
          </cell>
          <cell r="L101">
            <v>2.6214099216710182E-2</v>
          </cell>
          <cell r="N101">
            <v>775.28198433420368</v>
          </cell>
          <cell r="O101">
            <v>2.6214099216710182E-2</v>
          </cell>
          <cell r="Q101">
            <v>746.13190600522194</v>
          </cell>
          <cell r="R101">
            <v>2.6214099216710182E-2</v>
          </cell>
          <cell r="T101">
            <v>746.13190600522194</v>
          </cell>
          <cell r="U101">
            <v>2.6214099216710182E-2</v>
          </cell>
        </row>
        <row r="103">
          <cell r="C103" t="str">
            <v>Total Days</v>
          </cell>
          <cell r="E103">
            <v>29737</v>
          </cell>
          <cell r="H103">
            <v>30579</v>
          </cell>
          <cell r="K103">
            <v>9575</v>
          </cell>
          <cell r="N103">
            <v>29575</v>
          </cell>
          <cell r="Q103">
            <v>28463</v>
          </cell>
          <cell r="T103">
            <v>28463</v>
          </cell>
        </row>
        <row r="104">
          <cell r="N104" t="str">
            <v>BALANCES</v>
          </cell>
          <cell r="Q104" t="str">
            <v>BALANCES</v>
          </cell>
          <cell r="T104" t="str">
            <v>BALANCES</v>
          </cell>
        </row>
        <row r="105">
          <cell r="C105" t="str">
            <v>DISCHARGES</v>
          </cell>
        </row>
        <row r="107">
          <cell r="C107" t="str">
            <v>Medicare IP DRG Discharges</v>
          </cell>
          <cell r="E107">
            <v>2986</v>
          </cell>
          <cell r="F107">
            <v>0.45153485558747919</v>
          </cell>
          <cell r="H107">
            <v>2994</v>
          </cell>
          <cell r="I107">
            <v>0.47659980897803245</v>
          </cell>
          <cell r="K107">
            <v>918</v>
          </cell>
          <cell r="L107">
            <v>0.43445338381448179</v>
          </cell>
          <cell r="N107">
            <v>2672.7572172266919</v>
          </cell>
          <cell r="O107">
            <v>0.43445338381448179</v>
          </cell>
          <cell r="Q107">
            <v>2543.7245622337909</v>
          </cell>
          <cell r="R107">
            <v>0.43445338381448179</v>
          </cell>
          <cell r="T107">
            <v>2543.7245622337909</v>
          </cell>
          <cell r="U107">
            <v>0.43445338381448179</v>
          </cell>
        </row>
        <row r="108">
          <cell r="C108" t="str">
            <v>Medicare Rehab Discharges</v>
          </cell>
          <cell r="E108">
            <v>0</v>
          </cell>
          <cell r="F108">
            <v>0</v>
          </cell>
          <cell r="H108">
            <v>0</v>
          </cell>
          <cell r="I108">
            <v>0</v>
          </cell>
          <cell r="K108">
            <v>0</v>
          </cell>
          <cell r="L108">
            <v>0</v>
          </cell>
          <cell r="N108">
            <v>0</v>
          </cell>
          <cell r="O108">
            <v>0</v>
          </cell>
          <cell r="Q108">
            <v>0</v>
          </cell>
          <cell r="R108">
            <v>0</v>
          </cell>
          <cell r="T108">
            <v>0</v>
          </cell>
          <cell r="U108">
            <v>0</v>
          </cell>
        </row>
        <row r="109">
          <cell r="C109" t="str">
            <v>Medicare Psych Discharges</v>
          </cell>
          <cell r="E109">
            <v>194</v>
          </cell>
          <cell r="F109">
            <v>2.9336156056252834E-2</v>
          </cell>
          <cell r="H109">
            <v>156</v>
          </cell>
          <cell r="I109">
            <v>2.4832855778414518E-2</v>
          </cell>
          <cell r="K109">
            <v>77</v>
          </cell>
          <cell r="L109">
            <v>3.6441079034548039E-2</v>
          </cell>
          <cell r="N109">
            <v>224.18551822053954</v>
          </cell>
          <cell r="O109">
            <v>3.6441079034548039E-2</v>
          </cell>
          <cell r="Q109">
            <v>213.36251774727876</v>
          </cell>
          <cell r="R109">
            <v>3.6441079034548039E-2</v>
          </cell>
          <cell r="T109">
            <v>213.36251774727876</v>
          </cell>
          <cell r="U109">
            <v>3.6441079034548039E-2</v>
          </cell>
        </row>
        <row r="110">
          <cell r="C110" t="str">
            <v>Medicaid DRG Discharges</v>
          </cell>
          <cell r="E110">
            <v>1168</v>
          </cell>
          <cell r="F110">
            <v>0.17662180553455314</v>
          </cell>
          <cell r="H110">
            <v>1007</v>
          </cell>
          <cell r="I110">
            <v>0.16029926774912448</v>
          </cell>
          <cell r="K110">
            <v>401</v>
          </cell>
          <cell r="L110">
            <v>0.18977756743965926</v>
          </cell>
          <cell r="N110">
            <v>1167.5115948887837</v>
          </cell>
          <cell r="O110">
            <v>0.18977756743965926</v>
          </cell>
          <cell r="Q110">
            <v>1111.1476573592049</v>
          </cell>
          <cell r="R110">
            <v>0.18977756743965926</v>
          </cell>
          <cell r="T110">
            <v>1111.1476573592049</v>
          </cell>
          <cell r="U110">
            <v>0.18977756743965926</v>
          </cell>
        </row>
        <row r="111">
          <cell r="C111" t="str">
            <v>Medicaid Rehab Discharges</v>
          </cell>
          <cell r="E111">
            <v>0</v>
          </cell>
          <cell r="F111">
            <v>0</v>
          </cell>
          <cell r="H111">
            <v>0</v>
          </cell>
          <cell r="I111">
            <v>0</v>
          </cell>
          <cell r="K111">
            <v>0</v>
          </cell>
          <cell r="L111">
            <v>0</v>
          </cell>
          <cell r="N111">
            <v>0</v>
          </cell>
          <cell r="O111">
            <v>0</v>
          </cell>
          <cell r="Q111">
            <v>0</v>
          </cell>
          <cell r="R111">
            <v>0</v>
          </cell>
          <cell r="T111">
            <v>0</v>
          </cell>
          <cell r="U111">
            <v>0</v>
          </cell>
        </row>
        <row r="112">
          <cell r="C112" t="str">
            <v>Medicaid Psych Discharges</v>
          </cell>
          <cell r="E112">
            <v>260</v>
          </cell>
          <cell r="F112">
            <v>3.9316497807349159E-2</v>
          </cell>
          <cell r="H112">
            <v>223</v>
          </cell>
          <cell r="I112">
            <v>3.5498248965297678E-2</v>
          </cell>
          <cell r="K112">
            <v>87</v>
          </cell>
          <cell r="L112">
            <v>4.1173686701372454E-2</v>
          </cell>
          <cell r="N112">
            <v>253.30052058684333</v>
          </cell>
          <cell r="O112">
            <v>4.1173686701372454E-2</v>
          </cell>
          <cell r="Q112">
            <v>241.07193563653573</v>
          </cell>
          <cell r="R112">
            <v>4.1173686701372454E-2</v>
          </cell>
          <cell r="T112">
            <v>241.07193563653573</v>
          </cell>
          <cell r="U112">
            <v>4.1173686701372454E-2</v>
          </cell>
        </row>
        <row r="113">
          <cell r="C113" t="str">
            <v>Catamount Discharges</v>
          </cell>
          <cell r="E113">
            <v>94</v>
          </cell>
          <cell r="F113">
            <v>1.4214426130349312E-2</v>
          </cell>
          <cell r="H113">
            <v>104</v>
          </cell>
          <cell r="I113">
            <v>1.6555237185609677E-2</v>
          </cell>
          <cell r="K113">
            <v>24</v>
          </cell>
          <cell r="L113">
            <v>1.1358258400378608E-2</v>
          </cell>
          <cell r="N113">
            <v>69.876005679129193</v>
          </cell>
          <cell r="O113">
            <v>1.1358258400378608E-2</v>
          </cell>
          <cell r="Q113">
            <v>66.502602934216753</v>
          </cell>
          <cell r="R113">
            <v>1.1358258400378608E-2</v>
          </cell>
          <cell r="T113">
            <v>66.502602934216753</v>
          </cell>
          <cell r="U113">
            <v>1.1358258400378608E-2</v>
          </cell>
        </row>
        <row r="114">
          <cell r="C114" t="str">
            <v>Pace VT Discharges</v>
          </cell>
          <cell r="E114">
            <v>29</v>
          </cell>
          <cell r="F114">
            <v>4.385301678512022E-3</v>
          </cell>
          <cell r="H114">
            <v>0</v>
          </cell>
          <cell r="I114">
            <v>0</v>
          </cell>
          <cell r="K114">
            <v>0</v>
          </cell>
          <cell r="L114">
            <v>0</v>
          </cell>
          <cell r="N114">
            <v>0</v>
          </cell>
          <cell r="O114">
            <v>0</v>
          </cell>
          <cell r="Q114">
            <v>0</v>
          </cell>
          <cell r="R114">
            <v>0</v>
          </cell>
          <cell r="T114">
            <v>0</v>
          </cell>
          <cell r="U114">
            <v>0</v>
          </cell>
        </row>
        <row r="115">
          <cell r="C115" t="str">
            <v>BCBS Discharges</v>
          </cell>
          <cell r="E115">
            <v>821</v>
          </cell>
          <cell r="F115">
            <v>0.12414940269166792</v>
          </cell>
          <cell r="H115">
            <v>853</v>
          </cell>
          <cell r="I115">
            <v>0.13578478191658708</v>
          </cell>
          <cell r="K115">
            <v>248</v>
          </cell>
          <cell r="L115">
            <v>0.11736867013724563</v>
          </cell>
          <cell r="N115">
            <v>722.05205868433507</v>
          </cell>
          <cell r="O115">
            <v>0.11736867013724563</v>
          </cell>
          <cell r="Q115">
            <v>687.19356365357316</v>
          </cell>
          <cell r="R115">
            <v>0.11736867013724563</v>
          </cell>
          <cell r="T115">
            <v>687.19356365357316</v>
          </cell>
          <cell r="U115">
            <v>0.11736867013724563</v>
          </cell>
        </row>
        <row r="116">
          <cell r="C116" t="str">
            <v>BCBS Psych Discharges</v>
          </cell>
          <cell r="E116">
            <v>45</v>
          </cell>
          <cell r="F116">
            <v>6.8047784666565858E-3</v>
          </cell>
          <cell r="H116">
            <v>43</v>
          </cell>
          <cell r="I116">
            <v>6.8449538363578475E-3</v>
          </cell>
          <cell r="K116">
            <v>15</v>
          </cell>
          <cell r="L116">
            <v>7.0989115002366302E-3</v>
          </cell>
          <cell r="N116">
            <v>43.672503549455747</v>
          </cell>
          <cell r="O116">
            <v>7.0989115002366302E-3</v>
          </cell>
          <cell r="Q116">
            <v>41.564126833885467</v>
          </cell>
          <cell r="R116">
            <v>7.0989115002366302E-3</v>
          </cell>
          <cell r="T116">
            <v>41.564126833885467</v>
          </cell>
          <cell r="U116">
            <v>7.0989115002366302E-3</v>
          </cell>
        </row>
        <row r="117">
          <cell r="C117" t="str">
            <v>M'care HMO Discharges</v>
          </cell>
          <cell r="E117">
            <v>223</v>
          </cell>
          <cell r="F117">
            <v>3.3721457734764856E-2</v>
          </cell>
          <cell r="H117">
            <v>208</v>
          </cell>
          <cell r="I117">
            <v>3.3110474371219355E-2</v>
          </cell>
          <cell r="K117">
            <v>66</v>
          </cell>
          <cell r="L117">
            <v>3.1235210601041175E-2</v>
          </cell>
          <cell r="N117">
            <v>192.15901561760529</v>
          </cell>
          <cell r="O117">
            <v>3.1235210601041171E-2</v>
          </cell>
          <cell r="Q117">
            <v>182.88215806909608</v>
          </cell>
          <cell r="R117">
            <v>3.1235210601041175E-2</v>
          </cell>
          <cell r="T117">
            <v>182.88215806909608</v>
          </cell>
          <cell r="U117">
            <v>3.1235210601041175E-2</v>
          </cell>
        </row>
        <row r="118">
          <cell r="C118" t="str">
            <v>Commercial Discharges</v>
          </cell>
          <cell r="E118">
            <v>528</v>
          </cell>
          <cell r="F118">
            <v>7.9842734008770608E-2</v>
          </cell>
          <cell r="H118">
            <v>492</v>
          </cell>
          <cell r="I118">
            <v>7.8319006685768869E-2</v>
          </cell>
          <cell r="K118">
            <v>208</v>
          </cell>
          <cell r="L118">
            <v>9.8438239469947938E-2</v>
          </cell>
          <cell r="N118">
            <v>605.59204921911976</v>
          </cell>
          <cell r="O118">
            <v>9.8438239469947938E-2</v>
          </cell>
          <cell r="Q118">
            <v>576.35589209654518</v>
          </cell>
          <cell r="R118">
            <v>9.8438239469947938E-2</v>
          </cell>
          <cell r="T118">
            <v>576.35589209654518</v>
          </cell>
          <cell r="U118">
            <v>9.8438239469947938E-2</v>
          </cell>
        </row>
        <row r="119">
          <cell r="C119" t="str">
            <v>Workers Comp Discharges</v>
          </cell>
          <cell r="E119">
            <v>13</v>
          </cell>
          <cell r="F119">
            <v>1.9658248903674578E-3</v>
          </cell>
          <cell r="H119">
            <v>14</v>
          </cell>
          <cell r="I119">
            <v>2.2285896211397642E-3</v>
          </cell>
          <cell r="K119">
            <v>2</v>
          </cell>
          <cell r="L119">
            <v>9.4652153336488402E-4</v>
          </cell>
          <cell r="N119">
            <v>5.8230004732607661</v>
          </cell>
          <cell r="O119">
            <v>9.4652153336488392E-4</v>
          </cell>
          <cell r="Q119">
            <v>5.5418835778513964</v>
          </cell>
          <cell r="R119">
            <v>9.4652153336488413E-4</v>
          </cell>
          <cell r="T119">
            <v>5.5418835778513964</v>
          </cell>
          <cell r="U119">
            <v>9.4652153336488413E-4</v>
          </cell>
        </row>
        <row r="120">
          <cell r="C120" t="str">
            <v>Selfpay Discharges</v>
          </cell>
          <cell r="E120">
            <v>252</v>
          </cell>
          <cell r="F120">
            <v>3.8106759413276882E-2</v>
          </cell>
          <cell r="H120">
            <v>188</v>
          </cell>
          <cell r="I120">
            <v>2.9926774912448266E-2</v>
          </cell>
          <cell r="K120">
            <v>67</v>
          </cell>
          <cell r="L120">
            <v>3.1708471367723617E-2</v>
          </cell>
          <cell r="N120">
            <v>195.07051585423571</v>
          </cell>
          <cell r="O120">
            <v>3.1708471367723617E-2</v>
          </cell>
          <cell r="Q120">
            <v>185.65309985802179</v>
          </cell>
          <cell r="R120">
            <v>3.1708471367723617E-2</v>
          </cell>
          <cell r="T120">
            <v>185.65309985802179</v>
          </cell>
          <cell r="U120">
            <v>3.1708471367723617E-2</v>
          </cell>
        </row>
        <row r="122">
          <cell r="C122" t="str">
            <v>Total Discharges</v>
          </cell>
          <cell r="E122">
            <v>6613</v>
          </cell>
          <cell r="H122">
            <v>6282</v>
          </cell>
          <cell r="K122">
            <v>2113</v>
          </cell>
          <cell r="N122">
            <v>6152</v>
          </cell>
          <cell r="Q122">
            <v>5855</v>
          </cell>
          <cell r="T122">
            <v>5855</v>
          </cell>
        </row>
        <row r="123">
          <cell r="N123" t="str">
            <v>BALANCES</v>
          </cell>
          <cell r="Q123" t="str">
            <v>BALANCES</v>
          </cell>
          <cell r="T123" t="str">
            <v>BALANCES</v>
          </cell>
        </row>
        <row r="124">
          <cell r="C124" t="str">
            <v>Medicare Swing Bed Discharges</v>
          </cell>
          <cell r="E124">
            <v>55</v>
          </cell>
          <cell r="H124">
            <v>30</v>
          </cell>
          <cell r="K124">
            <v>28</v>
          </cell>
          <cell r="N124">
            <v>74.542384682332468</v>
          </cell>
          <cell r="Q124">
            <v>71.739641427328095</v>
          </cell>
          <cell r="T124">
            <v>71.739641427328095</v>
          </cell>
        </row>
        <row r="126">
          <cell r="T126" t="str">
            <v>25% of the</v>
          </cell>
        </row>
        <row r="127">
          <cell r="T127" t="str">
            <v>8.4% Increase</v>
          </cell>
        </row>
        <row r="128">
          <cell r="T128">
            <v>0.25</v>
          </cell>
        </row>
        <row r="129">
          <cell r="C129" t="str">
            <v>AVERAGE LENGTH OF STAY</v>
          </cell>
        </row>
        <row r="131">
          <cell r="C131" t="str">
            <v xml:space="preserve">Medicare IP DRG </v>
          </cell>
          <cell r="E131">
            <v>4.2578700602813129</v>
          </cell>
          <cell r="H131">
            <v>4.8410153640614562</v>
          </cell>
          <cell r="K131">
            <v>4.4074074074074074</v>
          </cell>
          <cell r="N131">
            <v>4.6757613651468031</v>
          </cell>
          <cell r="Q131">
            <v>4.7282201017052081</v>
          </cell>
          <cell r="T131">
            <v>4.7282201017052081</v>
          </cell>
        </row>
        <row r="132">
          <cell r="C132" t="str">
            <v xml:space="preserve">Medicare Rehab </v>
          </cell>
          <cell r="E132">
            <v>0</v>
          </cell>
          <cell r="H132">
            <v>0</v>
          </cell>
          <cell r="K132">
            <v>0</v>
          </cell>
          <cell r="N132">
            <v>0</v>
          </cell>
          <cell r="Q132">
            <v>0</v>
          </cell>
          <cell r="T132">
            <v>0</v>
          </cell>
        </row>
        <row r="133">
          <cell r="C133" t="str">
            <v>Medicare Psych</v>
          </cell>
          <cell r="E133">
            <v>13.360824742268042</v>
          </cell>
          <cell r="H133">
            <v>18.28846153846154</v>
          </cell>
          <cell r="K133">
            <v>11.480519480519481</v>
          </cell>
          <cell r="N133">
            <v>12.179534242423212</v>
          </cell>
          <cell r="Q133">
            <v>12.316180005183883</v>
          </cell>
          <cell r="T133">
            <v>12.316180005183883</v>
          </cell>
        </row>
        <row r="134">
          <cell r="C134" t="str">
            <v xml:space="preserve">Medicaid DRG </v>
          </cell>
          <cell r="E134">
            <v>2.985445205479452</v>
          </cell>
          <cell r="H134">
            <v>3.3793445878848063</v>
          </cell>
          <cell r="K134">
            <v>2.7980049875311721</v>
          </cell>
          <cell r="N134">
            <v>2.9683672079414336</v>
          </cell>
          <cell r="Q134">
            <v>3.0016701892549631</v>
          </cell>
          <cell r="T134">
            <v>3.0016701892549631</v>
          </cell>
        </row>
        <row r="135">
          <cell r="C135" t="str">
            <v>Medicaid Rehab</v>
          </cell>
          <cell r="E135">
            <v>0</v>
          </cell>
          <cell r="H135">
            <v>0</v>
          </cell>
          <cell r="K135">
            <v>0</v>
          </cell>
          <cell r="N135">
            <v>0</v>
          </cell>
          <cell r="Q135">
            <v>0</v>
          </cell>
          <cell r="T135">
            <v>0</v>
          </cell>
        </row>
        <row r="136">
          <cell r="C136" t="str">
            <v xml:space="preserve">Medicaid Psych </v>
          </cell>
          <cell r="E136">
            <v>9</v>
          </cell>
          <cell r="H136">
            <v>8.896860986547086</v>
          </cell>
          <cell r="K136">
            <v>11.735632183908047</v>
          </cell>
          <cell r="N136">
            <v>12.450180001255863</v>
          </cell>
          <cell r="Q136">
            <v>12.589862218072779</v>
          </cell>
          <cell r="T136">
            <v>12.589862218072779</v>
          </cell>
        </row>
        <row r="137">
          <cell r="C137" t="str">
            <v xml:space="preserve">Catamount </v>
          </cell>
          <cell r="E137">
            <v>3.7659574468085109</v>
          </cell>
          <cell r="H137">
            <v>4.3076923076923075</v>
          </cell>
          <cell r="K137">
            <v>5.708333333333333</v>
          </cell>
          <cell r="N137">
            <v>6.0558968101113546</v>
          </cell>
          <cell r="Q137">
            <v>6.1238396905488681</v>
          </cell>
          <cell r="T137">
            <v>6.1238396905488681</v>
          </cell>
        </row>
        <row r="138">
          <cell r="C138" t="str">
            <v xml:space="preserve">Pace VT </v>
          </cell>
          <cell r="E138">
            <v>8.6206896551724146</v>
          </cell>
          <cell r="H138">
            <v>0</v>
          </cell>
          <cell r="K138">
            <v>0</v>
          </cell>
          <cell r="N138">
            <v>0</v>
          </cell>
          <cell r="Q138">
            <v>0</v>
          </cell>
          <cell r="T138">
            <v>0</v>
          </cell>
        </row>
        <row r="139">
          <cell r="C139" t="str">
            <v xml:space="preserve">BCBS </v>
          </cell>
          <cell r="E139">
            <v>3.0946882217090068</v>
          </cell>
          <cell r="H139">
            <v>3.3292410714285716</v>
          </cell>
          <cell r="K139">
            <v>3.1749049429657794</v>
          </cell>
          <cell r="N139">
            <v>3.3682154831847995</v>
          </cell>
          <cell r="Q139">
            <v>3.4060044794371316</v>
          </cell>
          <cell r="T139">
            <v>3.4060044794371316</v>
          </cell>
        </row>
        <row r="140">
          <cell r="C140" t="str">
            <v xml:space="preserve">M'care HMO </v>
          </cell>
          <cell r="E140">
            <v>4.0134529147982061</v>
          </cell>
          <cell r="H140">
            <v>4.1634615384615383</v>
          </cell>
          <cell r="K140">
            <v>5.3484848484848486</v>
          </cell>
          <cell r="N140">
            <v>5.6741382188966361</v>
          </cell>
          <cell r="Q140">
            <v>5.7377980378599869</v>
          </cell>
          <cell r="T140">
            <v>5.7377980378599869</v>
          </cell>
        </row>
        <row r="141">
          <cell r="C141" t="str">
            <v xml:space="preserve">Commercial </v>
          </cell>
          <cell r="E141">
            <v>3.6193181818181817</v>
          </cell>
          <cell r="H141">
            <v>3.0284552845528454</v>
          </cell>
          <cell r="K141">
            <v>2.7884615384615383</v>
          </cell>
          <cell r="N141">
            <v>2.9582426865788194</v>
          </cell>
          <cell r="Q141">
            <v>2.9914320779211203</v>
          </cell>
          <cell r="T141">
            <v>2.9914320779211203</v>
          </cell>
        </row>
        <row r="142">
          <cell r="C142" t="str">
            <v xml:space="preserve">Workers Comp </v>
          </cell>
          <cell r="E142">
            <v>3</v>
          </cell>
          <cell r="H142">
            <v>2</v>
          </cell>
          <cell r="K142">
            <v>2.5</v>
          </cell>
          <cell r="N142">
            <v>2.6522175810706661</v>
          </cell>
          <cell r="Q142">
            <v>2.6819735871016936</v>
          </cell>
          <cell r="T142">
            <v>2.6819735871016936</v>
          </cell>
        </row>
        <row r="143">
          <cell r="C143" t="str">
            <v>Selfpay</v>
          </cell>
          <cell r="E143">
            <v>3.9603174603174605</v>
          </cell>
          <cell r="H143">
            <v>4.2765957446808507</v>
          </cell>
          <cell r="K143">
            <v>3.7462686567164178</v>
          </cell>
          <cell r="N143">
            <v>3.9743678379029079</v>
          </cell>
          <cell r="Q143">
            <v>4.01895743500015</v>
          </cell>
          <cell r="T143">
            <v>4.01895743500015</v>
          </cell>
        </row>
        <row r="145">
          <cell r="C145" t="str">
            <v>Overall Avg Length of Stay (excl swing &amp; Level II)</v>
          </cell>
          <cell r="E145">
            <v>4.273400877060336</v>
          </cell>
          <cell r="H145">
            <v>4.6725565106653928</v>
          </cell>
          <cell r="K145">
            <v>4.3700899195456699</v>
          </cell>
          <cell r="N145">
            <v>4.6361717261914865</v>
          </cell>
          <cell r="Q145">
            <v>4.6881862949923407</v>
          </cell>
          <cell r="T145">
            <v>4.6881862949923407</v>
          </cell>
        </row>
        <row r="147">
          <cell r="C147" t="str">
            <v xml:space="preserve">Medicare Swing Bed </v>
          </cell>
          <cell r="E147">
            <v>11.218181818181819</v>
          </cell>
          <cell r="H147">
            <v>7.4666666666666668</v>
          </cell>
          <cell r="K147">
            <v>6.4642857142857144</v>
          </cell>
          <cell r="N147">
            <v>7.4999999999999991</v>
          </cell>
          <cell r="Q147">
            <v>7.5000000000000009</v>
          </cell>
          <cell r="T147">
            <v>7.5000000000000009</v>
          </cell>
        </row>
        <row r="149">
          <cell r="C149" t="str">
            <v>REVENUE PER DISCHARGE</v>
          </cell>
        </row>
        <row r="151">
          <cell r="C151" t="str">
            <v xml:space="preserve">Medicare IP DRG </v>
          </cell>
          <cell r="E151">
            <v>24774.781982585399</v>
          </cell>
          <cell r="H151">
            <v>27688.378423513695</v>
          </cell>
          <cell r="K151">
            <v>26698.661220043574</v>
          </cell>
          <cell r="N151">
            <v>27804.893889012637</v>
          </cell>
          <cell r="Q151">
            <v>28175.060170586166</v>
          </cell>
          <cell r="T151">
            <v>30542.657030256123</v>
          </cell>
        </row>
        <row r="152">
          <cell r="C152" t="str">
            <v xml:space="preserve">Medicare Rehab </v>
          </cell>
          <cell r="E152">
            <v>0</v>
          </cell>
          <cell r="H152">
            <v>0</v>
          </cell>
          <cell r="K152">
            <v>0</v>
          </cell>
          <cell r="N152">
            <v>0</v>
          </cell>
          <cell r="Q152">
            <v>0</v>
          </cell>
          <cell r="T152">
            <v>0</v>
          </cell>
        </row>
        <row r="153">
          <cell r="C153" t="str">
            <v>Medicare Psych</v>
          </cell>
          <cell r="E153">
            <v>24468.170103092783</v>
          </cell>
          <cell r="H153">
            <v>35010.628205128203</v>
          </cell>
          <cell r="K153">
            <v>26574.259740259738</v>
          </cell>
          <cell r="N153">
            <v>27675.337956731324</v>
          </cell>
          <cell r="Q153">
            <v>28043.779461440041</v>
          </cell>
          <cell r="T153">
            <v>30400.34458620588</v>
          </cell>
        </row>
        <row r="154">
          <cell r="C154" t="str">
            <v xml:space="preserve">Medicaid DRG </v>
          </cell>
          <cell r="E154">
            <v>19830.984589041094</v>
          </cell>
          <cell r="H154">
            <v>13799.179741807349</v>
          </cell>
          <cell r="K154">
            <v>12904.134663341645</v>
          </cell>
          <cell r="N154">
            <v>13438.804743302358</v>
          </cell>
          <cell r="Q154">
            <v>13617.715419979557</v>
          </cell>
          <cell r="T154">
            <v>14762.034547215409</v>
          </cell>
        </row>
        <row r="155">
          <cell r="C155" t="str">
            <v>Medicaid Rehab</v>
          </cell>
          <cell r="E155">
            <v>0</v>
          </cell>
          <cell r="H155">
            <v>0</v>
          </cell>
          <cell r="K155">
            <v>0</v>
          </cell>
          <cell r="N155">
            <v>0</v>
          </cell>
          <cell r="Q155">
            <v>0</v>
          </cell>
          <cell r="T155">
            <v>0</v>
          </cell>
        </row>
        <row r="156">
          <cell r="C156" t="str">
            <v xml:space="preserve">Medicaid Psych </v>
          </cell>
          <cell r="E156">
            <v>0</v>
          </cell>
          <cell r="H156">
            <v>18201.721973094169</v>
          </cell>
          <cell r="K156">
            <v>21517.172413793105</v>
          </cell>
          <cell r="N156">
            <v>22408.715209583486</v>
          </cell>
          <cell r="Q156">
            <v>22707.042216947088</v>
          </cell>
          <cell r="T156">
            <v>24615.152493189264</v>
          </cell>
        </row>
        <row r="157">
          <cell r="C157" t="str">
            <v xml:space="preserve">Catamount </v>
          </cell>
          <cell r="E157">
            <v>29372.223404255321</v>
          </cell>
          <cell r="H157">
            <v>31443.567307692309</v>
          </cell>
          <cell r="K157">
            <v>26625.791666666668</v>
          </cell>
          <cell r="N157">
            <v>27729.005057633207</v>
          </cell>
          <cell r="Q157">
            <v>28098.1610319336</v>
          </cell>
          <cell r="T157">
            <v>30459.295929922457</v>
          </cell>
        </row>
        <row r="158">
          <cell r="C158" t="str">
            <v xml:space="preserve">Pace VT </v>
          </cell>
          <cell r="E158">
            <v>18309.068965517243</v>
          </cell>
          <cell r="H158">
            <v>0</v>
          </cell>
          <cell r="K158">
            <v>0</v>
          </cell>
          <cell r="N158">
            <v>0</v>
          </cell>
          <cell r="Q158">
            <v>0</v>
          </cell>
          <cell r="T158">
            <v>0</v>
          </cell>
        </row>
        <row r="159">
          <cell r="C159" t="str">
            <v xml:space="preserve">BCBS </v>
          </cell>
          <cell r="E159">
            <v>19740.081986143188</v>
          </cell>
          <cell r="H159">
            <v>23248.012276785714</v>
          </cell>
          <cell r="K159">
            <v>21482.547528517109</v>
          </cell>
          <cell r="N159">
            <v>22372.655676370057</v>
          </cell>
          <cell r="Q159">
            <v>22670.502623519147</v>
          </cell>
          <cell r="T159">
            <v>24575.542417351353</v>
          </cell>
        </row>
        <row r="160">
          <cell r="C160" t="str">
            <v xml:space="preserve">M'care HMO </v>
          </cell>
          <cell r="E160">
            <v>21960.183856502241</v>
          </cell>
          <cell r="H160">
            <v>26484.26923076923</v>
          </cell>
          <cell r="K160">
            <v>27281.666666666668</v>
          </cell>
          <cell r="N160">
            <v>28412.055590735043</v>
          </cell>
          <cell r="Q160">
            <v>28790.305010130905</v>
          </cell>
          <cell r="T160">
            <v>31209.60191023432</v>
          </cell>
        </row>
        <row r="161">
          <cell r="C161" t="str">
            <v xml:space="preserve">Commercial </v>
          </cell>
          <cell r="E161">
            <v>25206.984848484848</v>
          </cell>
          <cell r="H161">
            <v>29683.869918699187</v>
          </cell>
          <cell r="K161">
            <v>15321.625</v>
          </cell>
          <cell r="N161">
            <v>15956.461405353866</v>
          </cell>
          <cell r="Q161">
            <v>16168.889620655398</v>
          </cell>
          <cell r="T161">
            <v>17527.58813126864</v>
          </cell>
        </row>
        <row r="162">
          <cell r="C162" t="str">
            <v xml:space="preserve">Workers Comp </v>
          </cell>
          <cell r="E162">
            <v>51533</v>
          </cell>
          <cell r="H162">
            <v>28969.357142857141</v>
          </cell>
          <cell r="K162">
            <v>15106</v>
          </cell>
          <cell r="N162">
            <v>15731.902196358124</v>
          </cell>
          <cell r="Q162">
            <v>15941.340857097104</v>
          </cell>
          <cell r="T162">
            <v>17280.918069130661</v>
          </cell>
        </row>
        <row r="163">
          <cell r="C163" t="str">
            <v>Selfpay</v>
          </cell>
          <cell r="E163">
            <v>23697.234126984127</v>
          </cell>
          <cell r="H163">
            <v>30917.196808510638</v>
          </cell>
          <cell r="K163">
            <v>18749.462686567163</v>
          </cell>
          <cell r="N163">
            <v>19526.328162275957</v>
          </cell>
          <cell r="Q163">
            <v>19786.281978948151</v>
          </cell>
          <cell r="T163">
            <v>21448.955946431193</v>
          </cell>
        </row>
        <row r="166">
          <cell r="C166" t="str">
            <v>REVENUE PER DAY</v>
          </cell>
        </row>
        <row r="168">
          <cell r="C168" t="str">
            <v xml:space="preserve">Medicare IP DRG </v>
          </cell>
          <cell r="E168">
            <v>5818.5857322636466</v>
          </cell>
          <cell r="H168">
            <v>5719.539464606044</v>
          </cell>
          <cell r="K168">
            <v>6057.6794364804746</v>
          </cell>
          <cell r="N168">
            <v>5946.6024284880623</v>
          </cell>
          <cell r="Q168">
            <v>5958.9146792098309</v>
          </cell>
          <cell r="T168">
            <v>6459.652125593957</v>
          </cell>
        </row>
        <row r="169">
          <cell r="C169" t="str">
            <v xml:space="preserve">Medicare Rehab </v>
          </cell>
          <cell r="E169" t="e">
            <v>#DIV/0!</v>
          </cell>
          <cell r="H169" t="e">
            <v>#DIV/0!</v>
          </cell>
          <cell r="K169" t="e">
            <v>#DIV/0!</v>
          </cell>
          <cell r="N169" t="e">
            <v>#DIV/0!</v>
          </cell>
          <cell r="Q169" t="e">
            <v>#DIV/0!</v>
          </cell>
          <cell r="T169" t="e">
            <v>#DIV/0!</v>
          </cell>
        </row>
        <row r="170">
          <cell r="C170" t="str">
            <v>Medicare Psych</v>
          </cell>
          <cell r="E170">
            <v>1831.3368055555557</v>
          </cell>
          <cell r="H170">
            <v>1914.3561163687348</v>
          </cell>
          <cell r="K170">
            <v>2314.7262443438913</v>
          </cell>
          <cell r="N170">
            <v>2272.2821255622252</v>
          </cell>
          <cell r="Q170">
            <v>2276.9868132518695</v>
          </cell>
          <cell r="T170">
            <v>2468.3257774253357</v>
          </cell>
        </row>
        <row r="171">
          <cell r="C171" t="str">
            <v xml:space="preserve">Medicaid DRG </v>
          </cell>
          <cell r="E171">
            <v>6642.5552050473189</v>
          </cell>
          <cell r="H171">
            <v>4083.3893623273584</v>
          </cell>
          <cell r="K171">
            <v>4611.9055258467024</v>
          </cell>
          <cell r="N171">
            <v>4527.3390392363845</v>
          </cell>
          <cell r="Q171">
            <v>4536.7127503636821</v>
          </cell>
          <cell r="T171">
            <v>4917.94021876849</v>
          </cell>
        </row>
        <row r="172">
          <cell r="C172" t="str">
            <v>Medicaid Rehab</v>
          </cell>
          <cell r="E172" t="e">
            <v>#DIV/0!</v>
          </cell>
          <cell r="H172" t="e">
            <v>#DIV/0!</v>
          </cell>
          <cell r="K172" t="e">
            <v>#DIV/0!</v>
          </cell>
          <cell r="N172" t="e">
            <v>#DIV/0!</v>
          </cell>
          <cell r="Q172" t="e">
            <v>#DIV/0!</v>
          </cell>
          <cell r="T172" t="e">
            <v>#DIV/0!</v>
          </cell>
        </row>
        <row r="173">
          <cell r="C173" t="str">
            <v xml:space="preserve">Medicaid Psych </v>
          </cell>
          <cell r="E173">
            <v>0</v>
          </cell>
          <cell r="H173">
            <v>2045.858870967742</v>
          </cell>
          <cell r="K173">
            <v>1833.4906953966699</v>
          </cell>
          <cell r="N173">
            <v>1799.8707815728844</v>
          </cell>
          <cell r="Q173">
            <v>1803.5973566375549</v>
          </cell>
          <cell r="T173">
            <v>1955.156622592275</v>
          </cell>
        </row>
        <row r="174">
          <cell r="C174" t="str">
            <v xml:space="preserve">Catamount </v>
          </cell>
          <cell r="E174">
            <v>7799.4039548022602</v>
          </cell>
          <cell r="H174">
            <v>7299.3995535714284</v>
          </cell>
          <cell r="K174">
            <v>4664.3722627737225</v>
          </cell>
          <cell r="N174">
            <v>4578.8437166457152</v>
          </cell>
          <cell r="Q174">
            <v>4588.3240665653702</v>
          </cell>
          <cell r="T174">
            <v>4973.8885191477711</v>
          </cell>
        </row>
        <row r="175">
          <cell r="C175" t="str">
            <v xml:space="preserve">Pace VT </v>
          </cell>
          <cell r="E175">
            <v>2123.8519999999999</v>
          </cell>
          <cell r="H175" t="e">
            <v>#DIV/0!</v>
          </cell>
          <cell r="K175" t="e">
            <v>#DIV/0!</v>
          </cell>
          <cell r="N175" t="e">
            <v>#DIV/0!</v>
          </cell>
          <cell r="Q175" t="e">
            <v>#DIV/0!</v>
          </cell>
          <cell r="T175" t="e">
            <v>#DIV/0!</v>
          </cell>
        </row>
        <row r="176">
          <cell r="C176" t="str">
            <v xml:space="preserve">BCBS </v>
          </cell>
          <cell r="E176">
            <v>7055.2666116384644</v>
          </cell>
          <cell r="H176">
            <v>7620.629973968018</v>
          </cell>
          <cell r="K176">
            <v>7614.119113573407</v>
          </cell>
          <cell r="N176">
            <v>7474.5023546309849</v>
          </cell>
          <cell r="Q176">
            <v>7489.9780734330016</v>
          </cell>
          <cell r="T176">
            <v>8119.3733066034256</v>
          </cell>
        </row>
        <row r="177">
          <cell r="C177" t="str">
            <v xml:space="preserve">M'care HMO </v>
          </cell>
          <cell r="E177">
            <v>5471.6435754189943</v>
          </cell>
          <cell r="H177">
            <v>6361.1177829099306</v>
          </cell>
          <cell r="K177">
            <v>5100.8215297450424</v>
          </cell>
          <cell r="N177">
            <v>5007.2900050467761</v>
          </cell>
          <cell r="Q177">
            <v>5017.6574393456276</v>
          </cell>
          <cell r="T177">
            <v>5439.2994846285128</v>
          </cell>
        </row>
        <row r="178">
          <cell r="C178" t="str">
            <v xml:space="preserve">Commercial </v>
          </cell>
          <cell r="E178">
            <v>6964.5672422815278</v>
          </cell>
          <cell r="H178">
            <v>9801.6536912751671</v>
          </cell>
          <cell r="K178">
            <v>5494.6517241379306</v>
          </cell>
          <cell r="N178">
            <v>5393.8987080898924</v>
          </cell>
          <cell r="Q178">
            <v>5405.0666033814423</v>
          </cell>
          <cell r="T178">
            <v>5859.2632808328199</v>
          </cell>
        </row>
        <row r="179">
          <cell r="C179" t="str">
            <v xml:space="preserve">Workers Comp </v>
          </cell>
          <cell r="E179">
            <v>17177.666666666668</v>
          </cell>
          <cell r="H179">
            <v>14484.678571428571</v>
          </cell>
          <cell r="K179">
            <v>6042.4</v>
          </cell>
          <cell r="N179">
            <v>5931.6031643253637</v>
          </cell>
          <cell r="Q179">
            <v>5943.8843595489325</v>
          </cell>
          <cell r="T179">
            <v>6443.3587833374186</v>
          </cell>
        </row>
        <row r="180">
          <cell r="C180" t="str">
            <v>Selfpay</v>
          </cell>
          <cell r="E180">
            <v>5983.6703406813631</v>
          </cell>
          <cell r="H180">
            <v>7229.3942786069656</v>
          </cell>
          <cell r="K180">
            <v>5004.8366533864546</v>
          </cell>
          <cell r="N180">
            <v>4913.0651612204838</v>
          </cell>
          <cell r="Q180">
            <v>4923.2375059845372</v>
          </cell>
          <cell r="T180">
            <v>5336.9452882574251</v>
          </cell>
        </row>
        <row r="183">
          <cell r="C183" t="str">
            <v>REIMBURSEMENT PER DISCHARGE</v>
          </cell>
        </row>
        <row r="185">
          <cell r="C185" t="str">
            <v xml:space="preserve">Medicare IP DRG </v>
          </cell>
          <cell r="E185">
            <v>10487.788774279974</v>
          </cell>
          <cell r="H185">
            <v>10850.729458917836</v>
          </cell>
          <cell r="K185">
            <v>11555.936819172113</v>
          </cell>
          <cell r="N185">
            <v>12364.83631244392</v>
          </cell>
          <cell r="Q185">
            <v>12659.452952485159</v>
          </cell>
          <cell r="T185">
            <v>12659.452952485159</v>
          </cell>
        </row>
        <row r="186">
          <cell r="C186" t="str">
            <v xml:space="preserve">Medicare Rehab </v>
          </cell>
        </row>
        <row r="187">
          <cell r="C187" t="str">
            <v>Medicare Psych</v>
          </cell>
          <cell r="E187">
            <v>12511.22974226804</v>
          </cell>
          <cell r="H187">
            <v>18867.717948717949</v>
          </cell>
          <cell r="K187">
            <v>11359.701298701299</v>
          </cell>
          <cell r="N187">
            <v>11759.25109781514</v>
          </cell>
          <cell r="Q187">
            <v>12027.939826710226</v>
          </cell>
          <cell r="T187">
            <v>12027.939826710226</v>
          </cell>
        </row>
        <row r="188">
          <cell r="C188" t="str">
            <v xml:space="preserve">Medicaid DRG </v>
          </cell>
          <cell r="E188">
            <v>7468.1771746575341</v>
          </cell>
          <cell r="H188">
            <v>5351.0039721946378</v>
          </cell>
          <cell r="K188">
            <v>3672.3441396508729</v>
          </cell>
          <cell r="N188">
            <v>6240.9809227896139</v>
          </cell>
          <cell r="Q188">
            <v>6399.9558455309671</v>
          </cell>
          <cell r="T188">
            <v>6400.8665111848759</v>
          </cell>
        </row>
        <row r="189">
          <cell r="C189" t="str">
            <v>Medicaid Rehab</v>
          </cell>
        </row>
        <row r="190">
          <cell r="C190" t="str">
            <v xml:space="preserve">Medicaid Psych </v>
          </cell>
          <cell r="E190">
            <v>-2.0115384615384615</v>
          </cell>
          <cell r="H190">
            <v>18201.721973094169</v>
          </cell>
          <cell r="K190">
            <v>21367.252873563219</v>
          </cell>
          <cell r="N190">
            <v>10406.607343330568</v>
          </cell>
          <cell r="Q190">
            <v>10671.692210416828</v>
          </cell>
          <cell r="T190">
            <v>10673.210712075228</v>
          </cell>
        </row>
        <row r="191">
          <cell r="C191" t="str">
            <v xml:space="preserve">Catamount </v>
          </cell>
          <cell r="E191">
            <v>-8189.8945744680832</v>
          </cell>
          <cell r="H191">
            <v>17105.298076923078</v>
          </cell>
          <cell r="K191">
            <v>15681.833333333334</v>
          </cell>
          <cell r="N191">
            <v>23015.074197835558</v>
          </cell>
          <cell r="Q191">
            <v>23321.473656504888</v>
          </cell>
          <cell r="T191">
            <v>23321.473656504888</v>
          </cell>
        </row>
        <row r="192">
          <cell r="C192" t="str">
            <v xml:space="preserve">Pace VT </v>
          </cell>
        </row>
        <row r="193">
          <cell r="C193" t="str">
            <v xml:space="preserve">BCBS </v>
          </cell>
          <cell r="E193">
            <v>22806.412484774664</v>
          </cell>
          <cell r="H193">
            <v>22244.214536928488</v>
          </cell>
          <cell r="K193">
            <v>20234.975806451614</v>
          </cell>
          <cell r="N193">
            <v>21258.48565684288</v>
          </cell>
          <cell r="Q193">
            <v>21541.499669372064</v>
          </cell>
          <cell r="T193">
            <v>23351.667479520369</v>
          </cell>
        </row>
        <row r="194">
          <cell r="C194" t="str">
            <v xml:space="preserve">M'care HMO </v>
          </cell>
          <cell r="E194">
            <v>-10360.295470852016</v>
          </cell>
          <cell r="H194">
            <v>10022.254807692309</v>
          </cell>
          <cell r="K194">
            <v>8709.2121212121219</v>
          </cell>
          <cell r="N194">
            <v>12634.841121199872</v>
          </cell>
          <cell r="Q194">
            <v>12803.048638005213</v>
          </cell>
          <cell r="T194">
            <v>12937.664233971107</v>
          </cell>
        </row>
        <row r="195">
          <cell r="C195" t="str">
            <v xml:space="preserve">Commercial </v>
          </cell>
          <cell r="E195">
            <v>16038.471666666668</v>
          </cell>
          <cell r="H195">
            <v>21826.117886178861</v>
          </cell>
          <cell r="K195">
            <v>18949</v>
          </cell>
          <cell r="N195">
            <v>20485.925168167723</v>
          </cell>
          <cell r="Q195">
            <v>21104.154316676482</v>
          </cell>
          <cell r="T195">
            <v>22651.48995285224</v>
          </cell>
        </row>
        <row r="196">
          <cell r="C196" t="str">
            <v xml:space="preserve">Workers Comp </v>
          </cell>
          <cell r="E196">
            <v>50657.775384615379</v>
          </cell>
          <cell r="H196">
            <v>25099.142857142859</v>
          </cell>
          <cell r="K196">
            <v>5000.5</v>
          </cell>
          <cell r="N196">
            <v>13057.478822977244</v>
          </cell>
          <cell r="Q196">
            <v>13231.312911390596</v>
          </cell>
          <cell r="T196">
            <v>14343.161997378449</v>
          </cell>
        </row>
        <row r="197">
          <cell r="C197" t="str">
            <v>Selfpay</v>
          </cell>
          <cell r="E197">
            <v>23697.234126984127</v>
          </cell>
          <cell r="H197">
            <v>30917.196808510638</v>
          </cell>
          <cell r="K197">
            <v>18749.462686567163</v>
          </cell>
          <cell r="N197">
            <v>19526.328162275957</v>
          </cell>
          <cell r="Q197">
            <v>19786.281978948151</v>
          </cell>
          <cell r="T197">
            <v>21448.955946431193</v>
          </cell>
        </row>
        <row r="199">
          <cell r="C199" t="str">
            <v>C/A G/L &amp; BUDGET INPUT</v>
          </cell>
        </row>
        <row r="201">
          <cell r="C201" t="str">
            <v>Medicare Contractual Allowances</v>
          </cell>
        </row>
        <row r="202">
          <cell r="C202" t="str">
            <v>Medicare Target Allowance</v>
          </cell>
          <cell r="E202">
            <v>500000</v>
          </cell>
          <cell r="H202">
            <v>0</v>
          </cell>
          <cell r="K202">
            <v>251938</v>
          </cell>
          <cell r="N202">
            <v>755814</v>
          </cell>
          <cell r="Q202">
            <v>755814</v>
          </cell>
          <cell r="T202">
            <v>819302.37600000005</v>
          </cell>
          <cell r="W202" t="str">
            <v>425800</v>
          </cell>
        </row>
        <row r="203">
          <cell r="C203" t="str">
            <v>Medicare Inpatient</v>
          </cell>
          <cell r="E203">
            <v>42660961.719999999</v>
          </cell>
          <cell r="H203">
            <v>50411921</v>
          </cell>
          <cell r="K203">
            <v>13901021</v>
          </cell>
          <cell r="N203">
            <v>41267525.322169706</v>
          </cell>
          <cell r="Q203">
            <v>39467431.178655431</v>
          </cell>
          <cell r="T203">
            <v>45489945.464065492</v>
          </cell>
          <cell r="W203" t="str">
            <v>424000</v>
          </cell>
        </row>
        <row r="204">
          <cell r="C204" t="str">
            <v>Medicare Billing Adjustment</v>
          </cell>
          <cell r="E204">
            <v>294624.48</v>
          </cell>
          <cell r="H204">
            <v>339000</v>
          </cell>
          <cell r="K204">
            <v>173548</v>
          </cell>
          <cell r="N204">
            <v>520644</v>
          </cell>
          <cell r="Q204">
            <v>520644</v>
          </cell>
          <cell r="T204">
            <v>564378.09600000002</v>
          </cell>
          <cell r="W204" t="str">
            <v>425600</v>
          </cell>
        </row>
        <row r="205">
          <cell r="C205" t="str">
            <v>Medicare Outpatient</v>
          </cell>
          <cell r="E205">
            <v>68913057.920000002</v>
          </cell>
          <cell r="H205">
            <v>70119844</v>
          </cell>
          <cell r="K205">
            <v>24026149</v>
          </cell>
          <cell r="N205">
            <v>76803914.470237777</v>
          </cell>
          <cell r="Q205">
            <v>76781105.915039986</v>
          </cell>
          <cell r="T205">
            <v>85489200.08727406</v>
          </cell>
          <cell r="W205" t="str">
            <v>424800</v>
          </cell>
        </row>
        <row r="206">
          <cell r="C206" t="str">
            <v>Medicare IP Physician</v>
          </cell>
          <cell r="E206">
            <v>8211544.3300000001</v>
          </cell>
          <cell r="H206">
            <v>7493121</v>
          </cell>
          <cell r="K206">
            <v>2305339</v>
          </cell>
          <cell r="N206">
            <v>7233036.6646148739</v>
          </cell>
          <cell r="Q206">
            <v>7121490.466709394</v>
          </cell>
          <cell r="T206">
            <v>7969406.862312831</v>
          </cell>
          <cell r="W206" t="str">
            <v>425000</v>
          </cell>
        </row>
        <row r="207">
          <cell r="C207" t="str">
            <v>Medicare OP Physician</v>
          </cell>
          <cell r="E207">
            <v>8030607.9699999997</v>
          </cell>
          <cell r="H207">
            <v>9708434</v>
          </cell>
          <cell r="K207">
            <v>3836702</v>
          </cell>
          <cell r="N207">
            <v>10714875.48987177</v>
          </cell>
          <cell r="Q207">
            <v>11836153.780373503</v>
          </cell>
          <cell r="T207">
            <v>13245419.513511257</v>
          </cell>
          <cell r="W207" t="str">
            <v>425200</v>
          </cell>
        </row>
        <row r="208">
          <cell r="C208" t="str">
            <v>Medicare Waiver Of Liability</v>
          </cell>
          <cell r="E208">
            <v>4850723.17</v>
          </cell>
          <cell r="H208">
            <v>4302000</v>
          </cell>
          <cell r="K208">
            <v>1612215</v>
          </cell>
          <cell r="N208">
            <v>4836645</v>
          </cell>
          <cell r="Q208">
            <v>4836645</v>
          </cell>
          <cell r="T208">
            <v>5242923.18</v>
          </cell>
          <cell r="W208" t="str">
            <v>425400</v>
          </cell>
        </row>
        <row r="209">
          <cell r="C209" t="str">
            <v>Medicare Rehab</v>
          </cell>
          <cell r="E209">
            <v>48511.81</v>
          </cell>
          <cell r="H209">
            <v>0</v>
          </cell>
          <cell r="K209">
            <v>-136565</v>
          </cell>
          <cell r="N209">
            <v>-136565</v>
          </cell>
          <cell r="Q209">
            <v>0</v>
          </cell>
          <cell r="T209">
            <v>0</v>
          </cell>
          <cell r="W209" t="str">
            <v>424200</v>
          </cell>
        </row>
        <row r="210">
          <cell r="C210" t="str">
            <v>Medicare Psych</v>
          </cell>
          <cell r="E210">
            <v>2319646.4300000002</v>
          </cell>
          <cell r="H210">
            <v>2518294</v>
          </cell>
          <cell r="K210">
            <v>1171521</v>
          </cell>
          <cell r="N210">
            <v>3568156.1805092436</v>
          </cell>
          <cell r="Q210">
            <v>3417179.8683026102</v>
          </cell>
          <cell r="T210">
            <v>3919982.53655808</v>
          </cell>
          <cell r="W210" t="str">
            <v>424400</v>
          </cell>
        </row>
        <row r="211">
          <cell r="C211" t="str">
            <v>Medicare Swing Bed</v>
          </cell>
          <cell r="E211">
            <v>1184888.27</v>
          </cell>
          <cell r="H211">
            <v>535930</v>
          </cell>
          <cell r="K211">
            <v>444085</v>
          </cell>
          <cell r="N211">
            <v>1325208.8927545778</v>
          </cell>
          <cell r="Q211">
            <v>1278022.5721854775</v>
          </cell>
          <cell r="T211">
            <v>1401167.1065418192</v>
          </cell>
          <cell r="W211" t="str">
            <v>424600</v>
          </cell>
        </row>
        <row r="212">
          <cell r="C212" t="str">
            <v>Total Medicare Contractual</v>
          </cell>
          <cell r="E212">
            <v>137014566.10000002</v>
          </cell>
          <cell r="H212">
            <v>145428544</v>
          </cell>
          <cell r="K212">
            <v>47585953</v>
          </cell>
          <cell r="N212">
            <v>146889255.02015793</v>
          </cell>
          <cell r="Q212">
            <v>146014486.78126642</v>
          </cell>
          <cell r="T212">
            <v>164141725.22226357</v>
          </cell>
        </row>
        <row r="214">
          <cell r="C214" t="str">
            <v>Medicaid Contractual Allowances</v>
          </cell>
        </row>
        <row r="215">
          <cell r="C215" t="str">
            <v>Medicaid Outpatient</v>
          </cell>
          <cell r="E215">
            <v>26785083.539999999</v>
          </cell>
          <cell r="H215">
            <v>29178405</v>
          </cell>
          <cell r="K215">
            <v>8995432</v>
          </cell>
          <cell r="N215">
            <v>27969098.388567921</v>
          </cell>
          <cell r="Q215">
            <v>27942119.948698975</v>
          </cell>
          <cell r="T215">
            <v>31119268.649973966</v>
          </cell>
          <cell r="W215" t="str">
            <v>428800</v>
          </cell>
        </row>
        <row r="216">
          <cell r="C216" t="str">
            <v>Medicaid Inpatient</v>
          </cell>
          <cell r="E216">
            <v>14439759.060000001</v>
          </cell>
          <cell r="H216">
            <v>8507313</v>
          </cell>
          <cell r="K216">
            <v>3701948</v>
          </cell>
          <cell r="N216">
            <v>8403542.7684153132</v>
          </cell>
          <cell r="Q216">
            <v>8019996.6425305223</v>
          </cell>
          <cell r="T216">
            <v>9290492.2760219909</v>
          </cell>
          <cell r="W216" t="str">
            <v>428000</v>
          </cell>
        </row>
        <row r="217">
          <cell r="C217" t="str">
            <v>Medicaid IP Psych CA</v>
          </cell>
          <cell r="E217">
            <v>523</v>
          </cell>
          <cell r="H217">
            <v>0</v>
          </cell>
          <cell r="K217">
            <v>13043</v>
          </cell>
          <cell r="N217">
            <v>3040140.1706613111</v>
          </cell>
          <cell r="Q217">
            <v>2901385.1221374427</v>
          </cell>
          <cell r="T217">
            <v>3361010.8917050511</v>
          </cell>
          <cell r="W217" t="str">
            <v>428400</v>
          </cell>
        </row>
        <row r="218">
          <cell r="C218" t="str">
            <v>Medicaid Billing Adjustment</v>
          </cell>
          <cell r="E218">
            <v>685007.29</v>
          </cell>
          <cell r="H218">
            <v>1292000</v>
          </cell>
          <cell r="K218">
            <v>93160</v>
          </cell>
          <cell r="N218">
            <v>279480</v>
          </cell>
          <cell r="Q218">
            <v>279480</v>
          </cell>
          <cell r="T218">
            <v>302956.32</v>
          </cell>
          <cell r="W218" t="str">
            <v>429600</v>
          </cell>
        </row>
        <row r="219">
          <cell r="C219" t="str">
            <v>Medicaid Waiver of Liability</v>
          </cell>
          <cell r="E219">
            <v>568738.31000000006</v>
          </cell>
          <cell r="H219">
            <v>0</v>
          </cell>
          <cell r="K219">
            <v>465251</v>
          </cell>
          <cell r="N219">
            <v>1395753</v>
          </cell>
          <cell r="Q219">
            <v>1395753</v>
          </cell>
          <cell r="T219">
            <v>1512996.2520000001</v>
          </cell>
          <cell r="W219" t="str">
            <v>429400</v>
          </cell>
        </row>
        <row r="220">
          <cell r="C220" t="str">
            <v>Medicaid Level II</v>
          </cell>
          <cell r="E220">
            <v>267453.38</v>
          </cell>
          <cell r="H220">
            <v>2550786</v>
          </cell>
          <cell r="K220">
            <v>188183</v>
          </cell>
          <cell r="N220">
            <v>1680408.6463403387</v>
          </cell>
          <cell r="Q220">
            <v>1562737.4124903886</v>
          </cell>
          <cell r="T220">
            <v>1701250.9327948096</v>
          </cell>
          <cell r="W220" t="str">
            <v>428600</v>
          </cell>
        </row>
        <row r="221">
          <cell r="C221" t="str">
            <v>Mediciad MIC Allowance</v>
          </cell>
          <cell r="E221">
            <v>1208</v>
          </cell>
          <cell r="H221">
            <v>200000</v>
          </cell>
          <cell r="K221">
            <v>0</v>
          </cell>
          <cell r="N221">
            <v>200000</v>
          </cell>
          <cell r="Q221">
            <v>200000</v>
          </cell>
          <cell r="T221">
            <v>216800</v>
          </cell>
          <cell r="W221" t="str">
            <v>429800</v>
          </cell>
        </row>
        <row r="222">
          <cell r="C222" t="str">
            <v>Medicaid Physician IP</v>
          </cell>
          <cell r="E222">
            <v>3108192.64</v>
          </cell>
          <cell r="H222">
            <v>2182636</v>
          </cell>
          <cell r="K222">
            <v>795517</v>
          </cell>
          <cell r="N222">
            <v>2364484.7745728628</v>
          </cell>
          <cell r="Q222">
            <v>2328020.2439975785</v>
          </cell>
          <cell r="T222">
            <v>2595681.9480290939</v>
          </cell>
          <cell r="W222" t="str">
            <v>429000</v>
          </cell>
        </row>
        <row r="223">
          <cell r="C223" t="str">
            <v>Medicaid Physician OP</v>
          </cell>
          <cell r="E223">
            <v>4763435.84</v>
          </cell>
          <cell r="H223">
            <v>5713032</v>
          </cell>
          <cell r="K223">
            <v>2204808</v>
          </cell>
          <cell r="N223">
            <v>6017250.4756950419</v>
          </cell>
          <cell r="Q223">
            <v>6646936.9646594431</v>
          </cell>
          <cell r="T223">
            <v>7411161.8991529793</v>
          </cell>
          <cell r="W223" t="str">
            <v>429200</v>
          </cell>
        </row>
        <row r="224">
          <cell r="C224" t="str">
            <v>Medicaid DSH</v>
          </cell>
          <cell r="E224">
            <v>-4587413.05</v>
          </cell>
          <cell r="H224">
            <v>-5336685</v>
          </cell>
          <cell r="K224">
            <v>-1796700</v>
          </cell>
          <cell r="N224">
            <v>-5395100</v>
          </cell>
          <cell r="Q224">
            <v>-5395100</v>
          </cell>
          <cell r="T224">
            <v>-5395100</v>
          </cell>
          <cell r="W224" t="str">
            <v>429900</v>
          </cell>
        </row>
        <row r="225">
          <cell r="C225" t="str">
            <v>Total Medicaid Contractual</v>
          </cell>
          <cell r="E225">
            <v>46031988.010000005</v>
          </cell>
          <cell r="H225">
            <v>44287487</v>
          </cell>
          <cell r="K225">
            <v>14660642</v>
          </cell>
          <cell r="N225">
            <v>45955058.22425279</v>
          </cell>
          <cell r="Q225">
            <v>45881329.334514357</v>
          </cell>
          <cell r="T225">
            <v>52116519.169677891</v>
          </cell>
        </row>
        <row r="227">
          <cell r="C227" t="str">
            <v>Blue Cross Contractual Allowances</v>
          </cell>
        </row>
        <row r="228">
          <cell r="C228" t="str">
            <v>Blue Cross IP Facility</v>
          </cell>
          <cell r="E228">
            <v>-1629153.65</v>
          </cell>
          <cell r="H228">
            <v>1517559</v>
          </cell>
          <cell r="K228">
            <v>479120</v>
          </cell>
          <cell r="N228">
            <v>1319109.4819822763</v>
          </cell>
          <cell r="Q228">
            <v>1272140.3413261378</v>
          </cell>
          <cell r="T228">
            <v>1379040.3961600072</v>
          </cell>
          <cell r="W228" t="str">
            <v>432000</v>
          </cell>
        </row>
        <row r="229">
          <cell r="C229" t="str">
            <v>Blue Cross OP Facility</v>
          </cell>
          <cell r="E229">
            <v>3236245.94</v>
          </cell>
          <cell r="H229">
            <v>3425308</v>
          </cell>
          <cell r="K229">
            <v>1401235</v>
          </cell>
          <cell r="N229">
            <v>3912163.1740967585</v>
          </cell>
          <cell r="Q229">
            <v>3922377.0270601627</v>
          </cell>
          <cell r="T229">
            <v>4251856.6933376398</v>
          </cell>
          <cell r="W229" t="str">
            <v>432200</v>
          </cell>
        </row>
        <row r="230">
          <cell r="C230" t="str">
            <v>Blue Shield IP Physician</v>
          </cell>
          <cell r="E230">
            <v>6043433.2400000002</v>
          </cell>
          <cell r="H230">
            <v>2289280</v>
          </cell>
          <cell r="K230">
            <v>472025</v>
          </cell>
          <cell r="N230">
            <v>1123855.4432327366</v>
          </cell>
          <cell r="Q230">
            <v>1106523.6077256282</v>
          </cell>
          <cell r="T230">
            <v>1199471.5624793966</v>
          </cell>
          <cell r="W230" t="str">
            <v>432400</v>
          </cell>
        </row>
        <row r="231">
          <cell r="C231" t="str">
            <v>Blue Shield OP Physician</v>
          </cell>
          <cell r="E231">
            <v>4106610.92</v>
          </cell>
          <cell r="H231">
            <v>6029322</v>
          </cell>
          <cell r="K231">
            <v>1953169</v>
          </cell>
          <cell r="N231">
            <v>4497966.6615960021</v>
          </cell>
          <cell r="Q231">
            <v>4968664.8394530835</v>
          </cell>
          <cell r="T231">
            <v>5386032.7099694414</v>
          </cell>
          <cell r="W231" t="str">
            <v>432600</v>
          </cell>
        </row>
        <row r="232">
          <cell r="C232" t="str">
            <v>BC Waiver of Liability</v>
          </cell>
          <cell r="E232">
            <v>152244.13</v>
          </cell>
          <cell r="H232">
            <v>0</v>
          </cell>
          <cell r="K232">
            <v>91304</v>
          </cell>
          <cell r="N232">
            <v>273912</v>
          </cell>
          <cell r="Q232">
            <v>273912</v>
          </cell>
          <cell r="T232">
            <v>296920.60800000001</v>
          </cell>
          <cell r="W232" t="str">
            <v>432800</v>
          </cell>
        </row>
        <row r="233">
          <cell r="C233" t="str">
            <v>BCBS Audit Recovery</v>
          </cell>
          <cell r="E233">
            <v>0</v>
          </cell>
          <cell r="H233">
            <v>0</v>
          </cell>
          <cell r="K233">
            <v>32555</v>
          </cell>
          <cell r="N233">
            <v>97665</v>
          </cell>
          <cell r="Q233">
            <v>97665</v>
          </cell>
          <cell r="T233">
            <v>105868.86</v>
          </cell>
          <cell r="W233" t="str">
            <v>433200</v>
          </cell>
        </row>
        <row r="234">
          <cell r="C234" t="str">
            <v>Blue Cross Billing Adjustment</v>
          </cell>
          <cell r="E234">
            <v>101313.79</v>
          </cell>
          <cell r="H234">
            <v>272000</v>
          </cell>
          <cell r="K234">
            <v>481</v>
          </cell>
          <cell r="N234">
            <v>1443</v>
          </cell>
          <cell r="Q234">
            <v>1443</v>
          </cell>
          <cell r="T234">
            <v>1564.212</v>
          </cell>
          <cell r="W234" t="str">
            <v>433000</v>
          </cell>
        </row>
        <row r="235">
          <cell r="C235" t="str">
            <v>Total Blue Cross Contractual</v>
          </cell>
          <cell r="E235">
            <v>12010694.369999999</v>
          </cell>
          <cell r="H235">
            <v>13533469</v>
          </cell>
          <cell r="K235">
            <v>4429889</v>
          </cell>
          <cell r="N235">
            <v>11226114.760907773</v>
          </cell>
          <cell r="Q235">
            <v>11642725.815565012</v>
          </cell>
          <cell r="T235">
            <v>12620755.041946484</v>
          </cell>
        </row>
        <row r="237">
          <cell r="C237" t="str">
            <v>OTHER CONTRACTUAL ALLOWANCES</v>
          </cell>
        </row>
        <row r="239">
          <cell r="C239" t="str">
            <v>Other Contractual Allowances</v>
          </cell>
        </row>
        <row r="240">
          <cell r="C240" t="str">
            <v>Contract Adjustment - Other</v>
          </cell>
          <cell r="E240">
            <v>1222169.8600000001</v>
          </cell>
          <cell r="H240">
            <v>507200</v>
          </cell>
          <cell r="K240">
            <v>300114</v>
          </cell>
          <cell r="N240">
            <v>900342</v>
          </cell>
          <cell r="Q240">
            <v>900342</v>
          </cell>
          <cell r="T240">
            <v>975970.728</v>
          </cell>
          <cell r="W240" t="str">
            <v>437000</v>
          </cell>
        </row>
        <row r="241">
          <cell r="C241" t="str">
            <v>Aetna C/A</v>
          </cell>
          <cell r="E241">
            <v>217836.94</v>
          </cell>
          <cell r="H241">
            <v>203344</v>
          </cell>
          <cell r="K241">
            <v>57426</v>
          </cell>
          <cell r="N241">
            <v>172278</v>
          </cell>
          <cell r="Q241">
            <v>172278</v>
          </cell>
          <cell r="T241">
            <v>186749.35200000001</v>
          </cell>
          <cell r="W241" t="str">
            <v>439100</v>
          </cell>
        </row>
        <row r="242">
          <cell r="C242" t="str">
            <v>Medicare HMO IP Facility</v>
          </cell>
          <cell r="E242">
            <v>7207466.8899999997</v>
          </cell>
          <cell r="H242">
            <v>3424099</v>
          </cell>
          <cell r="K242">
            <v>1225782</v>
          </cell>
          <cell r="N242">
            <v>3031734.0016537169</v>
          </cell>
          <cell r="Q242">
            <v>2923783.9469382544</v>
          </cell>
          <cell r="T242">
            <v>3341611.3943390409</v>
          </cell>
          <cell r="W242" t="str">
            <v>426000</v>
          </cell>
        </row>
        <row r="243">
          <cell r="C243" t="str">
            <v>Medicare HMO OP Facility</v>
          </cell>
          <cell r="E243">
            <v>717427.19</v>
          </cell>
          <cell r="H243">
            <v>4414820</v>
          </cell>
          <cell r="K243">
            <v>1599518</v>
          </cell>
          <cell r="N243">
            <v>4595406.0162762869</v>
          </cell>
          <cell r="Q243">
            <v>4607403.6756960601</v>
          </cell>
          <cell r="T243">
            <v>5115072.4167834241</v>
          </cell>
          <cell r="W243" t="str">
            <v>426200</v>
          </cell>
        </row>
        <row r="244">
          <cell r="C244" t="str">
            <v>Medicare HMO IP Physician</v>
          </cell>
          <cell r="E244">
            <v>772718.09</v>
          </cell>
          <cell r="H244">
            <v>532745</v>
          </cell>
          <cell r="K244">
            <v>-27893</v>
          </cell>
          <cell r="N244">
            <v>568417.50552843814</v>
          </cell>
          <cell r="Q244">
            <v>559651.50384690356</v>
          </cell>
          <cell r="T244">
            <v>626286.10627377138</v>
          </cell>
          <cell r="W244" t="str">
            <v>426400</v>
          </cell>
        </row>
        <row r="245">
          <cell r="C245" t="str">
            <v>Medicare HMO OP Physician</v>
          </cell>
          <cell r="E245">
            <v>561783.93000000005</v>
          </cell>
          <cell r="H245">
            <v>686862</v>
          </cell>
          <cell r="K245">
            <v>260135</v>
          </cell>
          <cell r="N245">
            <v>657338.5042490433</v>
          </cell>
          <cell r="Q245">
            <v>726126.92787767411</v>
          </cell>
          <cell r="T245">
            <v>812582.86756505992</v>
          </cell>
          <cell r="W245" t="str">
            <v>426600</v>
          </cell>
        </row>
        <row r="246">
          <cell r="C246" t="str">
            <v>Medicare HMO Billing Adjust</v>
          </cell>
          <cell r="E246">
            <v>1847.21</v>
          </cell>
          <cell r="H246">
            <v>0</v>
          </cell>
          <cell r="K246">
            <v>204</v>
          </cell>
          <cell r="N246">
            <v>612</v>
          </cell>
          <cell r="Q246">
            <v>612</v>
          </cell>
          <cell r="T246">
            <v>663.40800000000002</v>
          </cell>
          <cell r="W246" t="str">
            <v>426800</v>
          </cell>
        </row>
        <row r="247">
          <cell r="C247" t="str">
            <v>Medicare HMO Waiver of Liability</v>
          </cell>
          <cell r="E247">
            <v>160054.81</v>
          </cell>
          <cell r="H247">
            <v>0</v>
          </cell>
          <cell r="K247">
            <v>16865</v>
          </cell>
          <cell r="N247">
            <v>50595</v>
          </cell>
          <cell r="Q247">
            <v>50595</v>
          </cell>
          <cell r="T247">
            <v>54844.98</v>
          </cell>
          <cell r="W247" t="str">
            <v>426900</v>
          </cell>
        </row>
        <row r="248">
          <cell r="C248" t="str">
            <v>Courtesy Allowance</v>
          </cell>
          <cell r="E248">
            <v>995396.91</v>
          </cell>
          <cell r="H248">
            <v>486336</v>
          </cell>
          <cell r="K248">
            <v>58809</v>
          </cell>
          <cell r="N248">
            <v>176427</v>
          </cell>
          <cell r="Q248">
            <v>176427</v>
          </cell>
          <cell r="T248">
            <v>191246.86799999999</v>
          </cell>
          <cell r="W248" t="str">
            <v>437600</v>
          </cell>
        </row>
        <row r="249">
          <cell r="C249" t="str">
            <v>Employee Allowances</v>
          </cell>
          <cell r="E249">
            <v>27525.88</v>
          </cell>
          <cell r="H249">
            <v>25969</v>
          </cell>
          <cell r="K249">
            <v>16915</v>
          </cell>
          <cell r="N249">
            <v>50745</v>
          </cell>
          <cell r="Q249">
            <v>50745</v>
          </cell>
          <cell r="T249">
            <v>55007.58</v>
          </cell>
          <cell r="W249" t="str">
            <v>437800</v>
          </cell>
        </row>
        <row r="250">
          <cell r="C250" t="str">
            <v>Hospital Compensation</v>
          </cell>
          <cell r="E250">
            <v>203451.89</v>
          </cell>
          <cell r="H250">
            <v>76080</v>
          </cell>
          <cell r="K250">
            <v>71152</v>
          </cell>
          <cell r="N250">
            <v>213456</v>
          </cell>
          <cell r="Q250">
            <v>213456</v>
          </cell>
          <cell r="T250">
            <v>231386.304</v>
          </cell>
          <cell r="W250" t="str">
            <v>438000</v>
          </cell>
        </row>
        <row r="251">
          <cell r="C251" t="str">
            <v>Administrative Write Off</v>
          </cell>
          <cell r="E251">
            <v>75709.95</v>
          </cell>
          <cell r="H251">
            <v>110260</v>
          </cell>
          <cell r="K251">
            <v>8358</v>
          </cell>
          <cell r="N251">
            <v>25074</v>
          </cell>
          <cell r="Q251">
            <v>25074</v>
          </cell>
          <cell r="T251">
            <v>27180.216</v>
          </cell>
          <cell r="W251" t="str">
            <v>438200</v>
          </cell>
        </row>
        <row r="252">
          <cell r="C252" t="str">
            <v>B/D Bankrupt Allowance</v>
          </cell>
          <cell r="E252">
            <v>62556.9</v>
          </cell>
          <cell r="H252">
            <v>40576</v>
          </cell>
          <cell r="K252">
            <v>325</v>
          </cell>
          <cell r="N252">
            <v>975</v>
          </cell>
          <cell r="Q252">
            <v>975</v>
          </cell>
          <cell r="T252">
            <v>1056.9000000000001</v>
          </cell>
          <cell r="W252" t="str">
            <v>438400</v>
          </cell>
        </row>
        <row r="253">
          <cell r="C253" t="str">
            <v>Bankrupt Allowance</v>
          </cell>
          <cell r="E253">
            <v>76147.509999999995</v>
          </cell>
          <cell r="H253">
            <v>40576</v>
          </cell>
          <cell r="K253">
            <v>12454</v>
          </cell>
          <cell r="N253">
            <v>37362</v>
          </cell>
          <cell r="Q253">
            <v>37362</v>
          </cell>
          <cell r="T253">
            <v>40500.408000000003</v>
          </cell>
          <cell r="W253" t="str">
            <v>438600</v>
          </cell>
        </row>
        <row r="254">
          <cell r="C254" t="str">
            <v>Workers Comp IP Facility</v>
          </cell>
          <cell r="E254">
            <v>11377.92</v>
          </cell>
          <cell r="H254">
            <v>54183</v>
          </cell>
          <cell r="K254">
            <v>20211</v>
          </cell>
          <cell r="N254">
            <v>15573.168568896526</v>
          </cell>
          <cell r="Q254">
            <v>15018.659367829252</v>
          </cell>
          <cell r="T254">
            <v>16280.702129776817</v>
          </cell>
          <cell r="W254" t="str">
            <v>434000</v>
          </cell>
        </row>
        <row r="255">
          <cell r="C255" t="str">
            <v>Workers Comp OP Facility</v>
          </cell>
          <cell r="E255">
            <v>533355.01</v>
          </cell>
          <cell r="H255">
            <v>455010</v>
          </cell>
          <cell r="K255">
            <v>183559</v>
          </cell>
          <cell r="N255">
            <v>490181.02163820085</v>
          </cell>
          <cell r="Q255">
            <v>491460.78341133287</v>
          </cell>
          <cell r="T255">
            <v>532743.48871725239</v>
          </cell>
          <cell r="W255" t="str">
            <v>434200</v>
          </cell>
        </row>
        <row r="256">
          <cell r="C256" t="str">
            <v>Workers Comp IP Physician</v>
          </cell>
          <cell r="E256">
            <v>86180.71</v>
          </cell>
          <cell r="H256">
            <v>45210</v>
          </cell>
          <cell r="K256">
            <v>-54609</v>
          </cell>
          <cell r="N256">
            <v>11082.520557462129</v>
          </cell>
          <cell r="Q256">
            <v>10911.608520275593</v>
          </cell>
          <cell r="T256">
            <v>11828.183356955351</v>
          </cell>
          <cell r="W256" t="str">
            <v>434400</v>
          </cell>
        </row>
        <row r="257">
          <cell r="C257" t="str">
            <v>Workers Comp OP Physician</v>
          </cell>
          <cell r="E257">
            <v>577368.84</v>
          </cell>
          <cell r="H257">
            <v>379659</v>
          </cell>
          <cell r="K257">
            <v>179197</v>
          </cell>
          <cell r="N257">
            <v>541393.43104041391</v>
          </cell>
          <cell r="Q257">
            <v>598048.56449667097</v>
          </cell>
          <cell r="T257">
            <v>648284.6468034049</v>
          </cell>
          <cell r="W257" t="str">
            <v>434600</v>
          </cell>
        </row>
        <row r="258">
          <cell r="C258" t="str">
            <v>Workers Comp Billing Adj</v>
          </cell>
          <cell r="E258">
            <v>44913.84</v>
          </cell>
          <cell r="H258">
            <v>0</v>
          </cell>
          <cell r="K258">
            <v>52988</v>
          </cell>
          <cell r="N258">
            <v>158964</v>
          </cell>
          <cell r="Q258">
            <v>158964</v>
          </cell>
          <cell r="T258">
            <v>172316.976</v>
          </cell>
          <cell r="W258" t="str">
            <v>434800</v>
          </cell>
        </row>
        <row r="259">
          <cell r="C259" t="str">
            <v>Workers Comp Waiver of Liability</v>
          </cell>
          <cell r="E259">
            <v>8701.48</v>
          </cell>
          <cell r="H259">
            <v>0</v>
          </cell>
          <cell r="K259">
            <v>12356</v>
          </cell>
          <cell r="N259">
            <v>37068</v>
          </cell>
          <cell r="Q259">
            <v>37068</v>
          </cell>
          <cell r="T259">
            <v>40181.712</v>
          </cell>
          <cell r="W259" t="str">
            <v>434900</v>
          </cell>
        </row>
        <row r="260">
          <cell r="C260" t="str">
            <v>Settlement Allowance</v>
          </cell>
          <cell r="E260">
            <v>10938.82</v>
          </cell>
          <cell r="H260">
            <v>40576</v>
          </cell>
          <cell r="K260">
            <v>0</v>
          </cell>
          <cell r="N260">
            <v>0</v>
          </cell>
          <cell r="Q260">
            <v>0</v>
          </cell>
          <cell r="T260">
            <v>0</v>
          </cell>
          <cell r="W260" t="str">
            <v>438800</v>
          </cell>
        </row>
        <row r="261">
          <cell r="C261" t="str">
            <v>General Reserve</v>
          </cell>
          <cell r="E261">
            <v>0</v>
          </cell>
          <cell r="H261">
            <v>1521600</v>
          </cell>
          <cell r="N261">
            <v>1000000</v>
          </cell>
          <cell r="Q261">
            <v>1000000</v>
          </cell>
          <cell r="T261">
            <v>1000000</v>
          </cell>
          <cell r="W261" t="str">
            <v>437400</v>
          </cell>
        </row>
        <row r="262">
          <cell r="C262" t="str">
            <v>Accrued C/A</v>
          </cell>
          <cell r="E262">
            <v>230053.31</v>
          </cell>
          <cell r="H262">
            <v>0</v>
          </cell>
          <cell r="K262">
            <v>789908</v>
          </cell>
          <cell r="N262">
            <v>0</v>
          </cell>
          <cell r="Q262">
            <v>0</v>
          </cell>
          <cell r="T262">
            <v>0</v>
          </cell>
          <cell r="W262" t="str">
            <v>436400</v>
          </cell>
        </row>
        <row r="263">
          <cell r="C263" t="str">
            <v>Contractual Default</v>
          </cell>
          <cell r="E263">
            <v>37437.339999999997</v>
          </cell>
          <cell r="H263">
            <v>0</v>
          </cell>
          <cell r="K263">
            <v>169591</v>
          </cell>
          <cell r="N263">
            <v>0</v>
          </cell>
          <cell r="Q263">
            <v>0</v>
          </cell>
          <cell r="T263">
            <v>0</v>
          </cell>
          <cell r="W263" t="str">
            <v>444444</v>
          </cell>
        </row>
        <row r="264">
          <cell r="C264" t="str">
            <v>MVP C/A</v>
          </cell>
          <cell r="E264">
            <v>936284.64</v>
          </cell>
          <cell r="K264">
            <v>396771</v>
          </cell>
          <cell r="N264">
            <v>1190313</v>
          </cell>
          <cell r="Q264">
            <v>1190313</v>
          </cell>
          <cell r="T264">
            <v>1290299.2919999999</v>
          </cell>
          <cell r="W264" t="str">
            <v>435400</v>
          </cell>
        </row>
        <row r="265">
          <cell r="C265" t="str">
            <v>MVP Billing Adjmt C/A</v>
          </cell>
          <cell r="E265">
            <v>2061.2600000000002</v>
          </cell>
          <cell r="H265">
            <v>618784</v>
          </cell>
          <cell r="K265">
            <v>320</v>
          </cell>
          <cell r="N265">
            <v>960</v>
          </cell>
          <cell r="Q265">
            <v>960</v>
          </cell>
          <cell r="T265">
            <v>1040.6400000000001</v>
          </cell>
          <cell r="W265" t="str">
            <v>435800</v>
          </cell>
        </row>
        <row r="266">
          <cell r="C266" t="str">
            <v>MVP Waiver of Liab C/A</v>
          </cell>
          <cell r="E266">
            <v>268638.96999999997</v>
          </cell>
          <cell r="H266">
            <v>182592</v>
          </cell>
          <cell r="K266">
            <v>82383</v>
          </cell>
          <cell r="N266">
            <v>247149</v>
          </cell>
          <cell r="Q266">
            <v>247149</v>
          </cell>
          <cell r="T266">
            <v>267909.516</v>
          </cell>
          <cell r="W266" t="str">
            <v>435600</v>
          </cell>
        </row>
        <row r="267">
          <cell r="C267" t="str">
            <v>Tricare Billing Adjmt</v>
          </cell>
          <cell r="E267">
            <v>-1747.56</v>
          </cell>
          <cell r="H267">
            <v>10144</v>
          </cell>
          <cell r="K267">
            <v>-154</v>
          </cell>
          <cell r="N267">
            <v>-462</v>
          </cell>
          <cell r="Q267">
            <v>-462</v>
          </cell>
          <cell r="T267">
            <v>-500.80799999999999</v>
          </cell>
          <cell r="W267" t="str">
            <v>436200</v>
          </cell>
        </row>
        <row r="268">
          <cell r="C268" t="str">
            <v>Tricare Allowance</v>
          </cell>
          <cell r="E268">
            <v>1401678.04</v>
          </cell>
          <cell r="H268">
            <v>590924</v>
          </cell>
          <cell r="K268">
            <v>515698</v>
          </cell>
          <cell r="N268">
            <v>1547094</v>
          </cell>
          <cell r="Q268">
            <v>1547094</v>
          </cell>
          <cell r="T268">
            <v>1677049.8959999999</v>
          </cell>
          <cell r="W268" t="str">
            <v>436000</v>
          </cell>
        </row>
        <row r="269">
          <cell r="C269" t="str">
            <v>Tricare Waiver of Liability</v>
          </cell>
          <cell r="E269">
            <v>48303.49</v>
          </cell>
          <cell r="H269">
            <v>0</v>
          </cell>
          <cell r="K269">
            <v>5567</v>
          </cell>
          <cell r="N269">
            <v>16701</v>
          </cell>
          <cell r="Q269">
            <v>16701</v>
          </cell>
          <cell r="T269">
            <v>18103.883999999998</v>
          </cell>
          <cell r="W269" t="str">
            <v>436300</v>
          </cell>
        </row>
        <row r="270">
          <cell r="C270" t="str">
            <v>Catamount IP Facility CA</v>
          </cell>
          <cell r="E270">
            <v>3530839.09</v>
          </cell>
          <cell r="H270">
            <v>1491180</v>
          </cell>
          <cell r="K270">
            <v>262655</v>
          </cell>
          <cell r="N270">
            <v>329390.65953024261</v>
          </cell>
          <cell r="Q270">
            <v>317662.14386902162</v>
          </cell>
          <cell r="T270">
            <v>474683.76046409685</v>
          </cell>
          <cell r="W270" t="str">
            <v>430000</v>
          </cell>
        </row>
        <row r="271">
          <cell r="C271" t="str">
            <v>Catamount OP Facility CA</v>
          </cell>
          <cell r="E271">
            <v>-71752.73</v>
          </cell>
          <cell r="H271">
            <v>2892462</v>
          </cell>
          <cell r="K271">
            <v>685863</v>
          </cell>
          <cell r="N271">
            <v>836796.74014486826</v>
          </cell>
          <cell r="Q271">
            <v>838981.44422896334</v>
          </cell>
          <cell r="T271">
            <v>1253536.9763501068</v>
          </cell>
          <cell r="W271" t="str">
            <v>430200</v>
          </cell>
        </row>
        <row r="272">
          <cell r="C272" t="str">
            <v>Catamount IP Physicican CA</v>
          </cell>
          <cell r="E272">
            <v>54171.53</v>
          </cell>
          <cell r="H272">
            <v>0</v>
          </cell>
          <cell r="K272">
            <v>2872</v>
          </cell>
          <cell r="N272">
            <v>144918.75392286811</v>
          </cell>
          <cell r="Q272">
            <v>142683.85083100657</v>
          </cell>
          <cell r="T272">
            <v>160413.79139491354</v>
          </cell>
          <cell r="W272" t="str">
            <v>430400</v>
          </cell>
        </row>
        <row r="273">
          <cell r="C273" t="str">
            <v>Catamount OP Physician CA</v>
          </cell>
          <cell r="E273">
            <v>695220.22</v>
          </cell>
          <cell r="H273">
            <v>0</v>
          </cell>
          <cell r="K273">
            <v>278989</v>
          </cell>
          <cell r="N273">
            <v>766200.50612774317</v>
          </cell>
          <cell r="Q273">
            <v>846380.99861265952</v>
          </cell>
          <cell r="T273">
            <v>951552.60803885013</v>
          </cell>
          <cell r="W273" t="str">
            <v>430600</v>
          </cell>
        </row>
        <row r="274">
          <cell r="C274" t="str">
            <v>Catamount Billing Adjustments</v>
          </cell>
          <cell r="E274">
            <v>220.82</v>
          </cell>
          <cell r="H274">
            <v>0</v>
          </cell>
          <cell r="K274">
            <v>0</v>
          </cell>
          <cell r="N274">
            <v>0</v>
          </cell>
          <cell r="Q274">
            <v>0</v>
          </cell>
          <cell r="T274">
            <v>0</v>
          </cell>
          <cell r="W274" t="str">
            <v>430800</v>
          </cell>
        </row>
        <row r="275">
          <cell r="C275" t="str">
            <v>Catamount Waiver of Liability</v>
          </cell>
          <cell r="E275">
            <v>23645.52</v>
          </cell>
          <cell r="H275">
            <v>439850</v>
          </cell>
          <cell r="K275">
            <v>10065</v>
          </cell>
          <cell r="N275">
            <v>30195</v>
          </cell>
          <cell r="Q275">
            <v>30195</v>
          </cell>
          <cell r="T275">
            <v>32731.38</v>
          </cell>
          <cell r="W275" t="str">
            <v>430900</v>
          </cell>
        </row>
        <row r="276">
          <cell r="C276" t="str">
            <v>Pace VT</v>
          </cell>
          <cell r="E276">
            <v>928686.42999999993</v>
          </cell>
          <cell r="H276">
            <v>0</v>
          </cell>
          <cell r="K276">
            <v>-313</v>
          </cell>
          <cell r="N276">
            <v>-313</v>
          </cell>
          <cell r="Q276">
            <v>0</v>
          </cell>
          <cell r="T276">
            <v>0</v>
          </cell>
          <cell r="W276" t="str">
            <v>427000/427200</v>
          </cell>
        </row>
        <row r="277">
          <cell r="C277" t="str">
            <v>UHC Facility CA</v>
          </cell>
          <cell r="E277">
            <v>17660.79</v>
          </cell>
          <cell r="H277">
            <v>197808</v>
          </cell>
          <cell r="K277">
            <v>-5174</v>
          </cell>
          <cell r="N277">
            <v>-15522</v>
          </cell>
          <cell r="Q277">
            <v>-15522</v>
          </cell>
          <cell r="T277">
            <v>-16825.848000000002</v>
          </cell>
          <cell r="W277" t="str">
            <v>439600</v>
          </cell>
        </row>
        <row r="278">
          <cell r="C278" t="str">
            <v>UHC Physician CA</v>
          </cell>
          <cell r="E278">
            <v>72410.539999999994</v>
          </cell>
          <cell r="H278">
            <v>0</v>
          </cell>
          <cell r="K278">
            <v>-28948</v>
          </cell>
          <cell r="N278">
            <v>-86844</v>
          </cell>
          <cell r="Q278">
            <v>-86844</v>
          </cell>
          <cell r="T278">
            <v>-94138.896000000008</v>
          </cell>
          <cell r="W278" t="str">
            <v>439800</v>
          </cell>
        </row>
        <row r="279">
          <cell r="C279" t="str">
            <v>UHC Billing Adjustment</v>
          </cell>
          <cell r="E279">
            <v>251222.95</v>
          </cell>
          <cell r="H279">
            <v>0</v>
          </cell>
          <cell r="K279">
            <v>104318</v>
          </cell>
          <cell r="N279">
            <v>312954</v>
          </cell>
          <cell r="Q279">
            <v>312954</v>
          </cell>
          <cell r="T279">
            <v>339242.136</v>
          </cell>
          <cell r="W279" t="str">
            <v>439200</v>
          </cell>
        </row>
        <row r="280">
          <cell r="C280" t="str">
            <v>CDPHP Billing Adjustment</v>
          </cell>
          <cell r="E280">
            <v>147395.49</v>
          </cell>
          <cell r="H280">
            <v>0</v>
          </cell>
          <cell r="K280">
            <v>49865</v>
          </cell>
          <cell r="N280">
            <v>149595</v>
          </cell>
          <cell r="Q280">
            <v>149595</v>
          </cell>
          <cell r="T280">
            <v>162160.98000000001</v>
          </cell>
          <cell r="W280" t="str">
            <v>439300</v>
          </cell>
        </row>
        <row r="281">
          <cell r="C281" t="str">
            <v>CDPHP CA</v>
          </cell>
          <cell r="E281">
            <v>3941.51</v>
          </cell>
          <cell r="H281">
            <v>76080</v>
          </cell>
          <cell r="K281">
            <v>1465</v>
          </cell>
          <cell r="N281">
            <v>28868.253737315095</v>
          </cell>
          <cell r="Q281">
            <v>28829.794489785883</v>
          </cell>
          <cell r="T281">
            <v>31251.789482927947</v>
          </cell>
          <cell r="W281" t="str">
            <v>439900</v>
          </cell>
        </row>
        <row r="282">
          <cell r="C282" t="str">
            <v>Comm Allowance</v>
          </cell>
          <cell r="E282">
            <v>658929.35</v>
          </cell>
          <cell r="H282">
            <v>243456</v>
          </cell>
          <cell r="K282">
            <v>339082</v>
          </cell>
          <cell r="N282">
            <v>1017246</v>
          </cell>
          <cell r="Q282">
            <v>1017246</v>
          </cell>
          <cell r="T282">
            <v>1102703.8101442412</v>
          </cell>
          <cell r="W282" t="str">
            <v>439400</v>
          </cell>
        </row>
        <row r="283">
          <cell r="C283" t="str">
            <v>Comm Waiver of Liab</v>
          </cell>
          <cell r="E283">
            <v>266913.58</v>
          </cell>
          <cell r="H283">
            <v>207758</v>
          </cell>
          <cell r="K283">
            <v>55788</v>
          </cell>
          <cell r="N283">
            <v>167364</v>
          </cell>
          <cell r="Q283">
            <v>167364</v>
          </cell>
          <cell r="T283">
            <v>181422.576</v>
          </cell>
          <cell r="W283" t="str">
            <v>436600</v>
          </cell>
        </row>
        <row r="284">
          <cell r="C284" t="str">
            <v>Comm Billing Adjustments</v>
          </cell>
          <cell r="E284">
            <v>35387.56</v>
          </cell>
          <cell r="H284">
            <v>97223</v>
          </cell>
          <cell r="K284">
            <v>4281</v>
          </cell>
          <cell r="N284">
            <v>12843</v>
          </cell>
          <cell r="Q284">
            <v>12843</v>
          </cell>
          <cell r="T284">
            <v>13921.812</v>
          </cell>
          <cell r="W284" t="str">
            <v>436800</v>
          </cell>
        </row>
        <row r="285">
          <cell r="C285" t="str">
            <v>MVP Capitated Contract OP</v>
          </cell>
          <cell r="E285">
            <v>-23255.599999999999</v>
          </cell>
          <cell r="H285">
            <v>307963</v>
          </cell>
          <cell r="K285">
            <v>-1650</v>
          </cell>
          <cell r="N285">
            <v>-4950</v>
          </cell>
          <cell r="Q285">
            <v>-4950</v>
          </cell>
          <cell r="T285">
            <v>-5365.8</v>
          </cell>
          <cell r="W285" t="str">
            <v>437200</v>
          </cell>
        </row>
        <row r="286">
          <cell r="C286" t="str">
            <v>Multiplan Commercial Discount</v>
          </cell>
          <cell r="E286">
            <v>0</v>
          </cell>
          <cell r="H286">
            <v>0</v>
          </cell>
          <cell r="K286">
            <v>-99494</v>
          </cell>
          <cell r="N286">
            <v>-298482</v>
          </cell>
          <cell r="Q286">
            <v>-298482</v>
          </cell>
          <cell r="T286">
            <v>-323554.48800000001</v>
          </cell>
          <cell r="W286" t="str">
            <v>439500</v>
          </cell>
        </row>
        <row r="287">
          <cell r="C287" t="str">
            <v>CIGNA</v>
          </cell>
          <cell r="E287">
            <v>1306194.3600000001</v>
          </cell>
          <cell r="H287">
            <v>2298754</v>
          </cell>
          <cell r="K287">
            <v>394911</v>
          </cell>
          <cell r="N287">
            <v>1184733</v>
          </cell>
          <cell r="Q287">
            <v>942428.02771186572</v>
          </cell>
          <cell r="T287">
            <v>1021597.7922094498</v>
          </cell>
          <cell r="W287" t="str">
            <v>435000</v>
          </cell>
        </row>
        <row r="288">
          <cell r="C288" t="str">
            <v>CIGNA Billing Adjustment</v>
          </cell>
          <cell r="E288">
            <v>593.03</v>
          </cell>
          <cell r="H288">
            <v>0</v>
          </cell>
          <cell r="K288">
            <v>146</v>
          </cell>
          <cell r="N288">
            <v>438</v>
          </cell>
          <cell r="Q288">
            <v>438</v>
          </cell>
          <cell r="T288">
            <v>474.79200000000003</v>
          </cell>
          <cell r="W288" t="str">
            <v>435200</v>
          </cell>
        </row>
        <row r="289">
          <cell r="C289" t="str">
            <v>CIGNA Waiver of Liability</v>
          </cell>
          <cell r="E289">
            <v>161305.53</v>
          </cell>
          <cell r="H289">
            <v>0</v>
          </cell>
          <cell r="K289">
            <v>134804</v>
          </cell>
          <cell r="N289">
            <v>404412</v>
          </cell>
          <cell r="Q289">
            <v>404412</v>
          </cell>
          <cell r="T289">
            <v>438382.60800000001</v>
          </cell>
          <cell r="W289" t="str">
            <v>435300</v>
          </cell>
        </row>
        <row r="290">
          <cell r="C290" t="str">
            <v>Psych ICU</v>
          </cell>
          <cell r="E290">
            <v>-904335.2</v>
          </cell>
          <cell r="H290">
            <v>0</v>
          </cell>
          <cell r="K290">
            <v>-169073</v>
          </cell>
          <cell r="N290">
            <v>-507219</v>
          </cell>
          <cell r="Q290">
            <v>-507219</v>
          </cell>
          <cell r="T290">
            <v>-507219</v>
          </cell>
          <cell r="W290" t="str">
            <v>438900</v>
          </cell>
        </row>
        <row r="291">
          <cell r="C291" t="str">
            <v>Free Care Provision</v>
          </cell>
          <cell r="E291">
            <v>7390442.5099999998</v>
          </cell>
          <cell r="H291">
            <v>5972064</v>
          </cell>
          <cell r="K291">
            <v>2198563</v>
          </cell>
          <cell r="N291">
            <v>7145851.203912003</v>
          </cell>
          <cell r="Q291">
            <v>6818469.3345220014</v>
          </cell>
          <cell r="T291">
            <v>7391288.2784780022</v>
          </cell>
          <cell r="W291" t="str">
            <v>439000</v>
          </cell>
        </row>
        <row r="292">
          <cell r="C292" t="str">
            <v>Bad Debt Provision</v>
          </cell>
          <cell r="E292">
            <v>6872448</v>
          </cell>
          <cell r="H292">
            <v>9647180</v>
          </cell>
          <cell r="K292">
            <v>1566557.8</v>
          </cell>
          <cell r="N292">
            <v>7601598.9240000024</v>
          </cell>
          <cell r="Q292">
            <v>9092504.7800000012</v>
          </cell>
          <cell r="T292">
            <v>9856365.2200000025</v>
          </cell>
          <cell r="W292" t="str">
            <v>439010</v>
          </cell>
        </row>
        <row r="293">
          <cell r="C293" t="str">
            <v>Total Other Contractual Allowance</v>
          </cell>
          <cell r="E293">
            <v>37915925.350000001</v>
          </cell>
          <cell r="H293">
            <v>38319327</v>
          </cell>
          <cell r="K293">
            <v>11739522.800000001</v>
          </cell>
          <cell r="N293">
            <v>34956854.210887507</v>
          </cell>
          <cell r="Q293">
            <v>35968029.044420302</v>
          </cell>
          <cell r="T293">
            <v>39800323.936531276</v>
          </cell>
        </row>
        <row r="295">
          <cell r="C295" t="str">
            <v>Total Contractual Allowances</v>
          </cell>
          <cell r="E295">
            <v>232973173.83000001</v>
          </cell>
          <cell r="H295">
            <v>241568827</v>
          </cell>
          <cell r="K295">
            <v>78416006.799999997</v>
          </cell>
          <cell r="N295">
            <v>239027282.21620601</v>
          </cell>
          <cell r="Q295">
            <v>239506570.97576609</v>
          </cell>
          <cell r="T295">
            <v>268679323.3704192</v>
          </cell>
        </row>
        <row r="296">
          <cell r="E296">
            <v>0</v>
          </cell>
          <cell r="H296">
            <v>5336685</v>
          </cell>
          <cell r="K296">
            <v>0</v>
          </cell>
          <cell r="N296">
            <v>5395100</v>
          </cell>
          <cell r="Q296">
            <v>5395100</v>
          </cell>
          <cell r="T296">
            <v>5395100</v>
          </cell>
        </row>
        <row r="297">
          <cell r="C297" t="str">
            <v>Charity Care Provision % of Gross Revenue</v>
          </cell>
          <cell r="E297">
            <v>1.6628043826136144E-2</v>
          </cell>
          <cell r="H297">
            <v>1.3000000211149783E-2</v>
          </cell>
          <cell r="K297">
            <v>1.434050463471372E-2</v>
          </cell>
          <cell r="N297">
            <v>1.2999999999999999E-2</v>
          </cell>
          <cell r="Q297">
            <v>1.2999999999999999E-2</v>
          </cell>
          <cell r="T297">
            <v>1.2999999999999999E-2</v>
          </cell>
        </row>
        <row r="299">
          <cell r="C299" t="str">
            <v xml:space="preserve">Medicaid  DSH </v>
          </cell>
        </row>
        <row r="300">
          <cell r="C300" t="str">
            <v>Medicaid DSH</v>
          </cell>
          <cell r="E300">
            <v>-4587413.05</v>
          </cell>
          <cell r="H300">
            <v>-5336685</v>
          </cell>
          <cell r="K300">
            <v>-1796700</v>
          </cell>
          <cell r="N300">
            <v>-5395100</v>
          </cell>
          <cell r="Q300">
            <v>-5395100</v>
          </cell>
          <cell r="T300">
            <v>-5395100</v>
          </cell>
        </row>
        <row r="301">
          <cell r="C301" t="str">
            <v>Medicaid Bed Tax</v>
          </cell>
          <cell r="E301">
            <v>11331274.109999999</v>
          </cell>
          <cell r="H301">
            <v>12554261</v>
          </cell>
          <cell r="K301">
            <v>4097624</v>
          </cell>
          <cell r="W301" t="str">
            <v>721-612500</v>
          </cell>
        </row>
        <row r="302">
          <cell r="E302">
            <v>228385760.78</v>
          </cell>
          <cell r="H302">
            <v>236232142</v>
          </cell>
          <cell r="K302">
            <v>76619306.799999997</v>
          </cell>
          <cell r="N302">
            <v>233632182.21620601</v>
          </cell>
          <cell r="Q302">
            <v>234111470.97576609</v>
          </cell>
          <cell r="T302">
            <v>263284223.3704192</v>
          </cell>
        </row>
        <row r="882">
          <cell r="H882">
            <v>41912</v>
          </cell>
        </row>
        <row r="883">
          <cell r="H883">
            <v>41547</v>
          </cell>
        </row>
        <row r="884">
          <cell r="H884">
            <v>41670</v>
          </cell>
          <cell r="K884">
            <v>0</v>
          </cell>
        </row>
        <row r="885">
          <cell r="H885">
            <v>41912</v>
          </cell>
        </row>
        <row r="886">
          <cell r="H886">
            <v>42277</v>
          </cell>
        </row>
        <row r="887">
          <cell r="H887">
            <v>42277</v>
          </cell>
        </row>
        <row r="891">
          <cell r="H891" t="str">
            <v>Month</v>
          </cell>
          <cell r="K891" t="str">
            <v>Period</v>
          </cell>
          <cell r="N891" t="str">
            <v>YTD Days</v>
          </cell>
        </row>
        <row r="893">
          <cell r="H893">
            <v>10</v>
          </cell>
          <cell r="K893">
            <v>1</v>
          </cell>
          <cell r="N893">
            <v>31</v>
          </cell>
        </row>
        <row r="894">
          <cell r="H894">
            <v>11</v>
          </cell>
          <cell r="K894">
            <v>2</v>
          </cell>
          <cell r="N894">
            <v>61</v>
          </cell>
        </row>
        <row r="895">
          <cell r="H895">
            <v>12</v>
          </cell>
          <cell r="K895">
            <v>3</v>
          </cell>
          <cell r="N895">
            <v>92</v>
          </cell>
        </row>
        <row r="896">
          <cell r="H896">
            <v>1</v>
          </cell>
          <cell r="K896">
            <v>4</v>
          </cell>
          <cell r="N896">
            <v>123</v>
          </cell>
        </row>
        <row r="897">
          <cell r="H897">
            <v>2</v>
          </cell>
          <cell r="K897">
            <v>5</v>
          </cell>
          <cell r="N897">
            <v>151</v>
          </cell>
        </row>
        <row r="898">
          <cell r="H898">
            <v>3</v>
          </cell>
          <cell r="K898">
            <v>6</v>
          </cell>
          <cell r="N898">
            <v>182</v>
          </cell>
        </row>
        <row r="899">
          <cell r="H899">
            <v>4</v>
          </cell>
          <cell r="K899">
            <v>7</v>
          </cell>
          <cell r="N899">
            <v>212</v>
          </cell>
        </row>
        <row r="900">
          <cell r="H900">
            <v>5</v>
          </cell>
          <cell r="K900">
            <v>8</v>
          </cell>
          <cell r="N900">
            <v>243</v>
          </cell>
        </row>
        <row r="901">
          <cell r="H901">
            <v>6</v>
          </cell>
          <cell r="K901">
            <v>9</v>
          </cell>
          <cell r="N901">
            <v>273</v>
          </cell>
        </row>
        <row r="902">
          <cell r="H902">
            <v>7</v>
          </cell>
          <cell r="K902">
            <v>10</v>
          </cell>
          <cell r="N902">
            <v>303</v>
          </cell>
        </row>
        <row r="903">
          <cell r="H903">
            <v>8</v>
          </cell>
          <cell r="K903">
            <v>11</v>
          </cell>
          <cell r="N903">
            <v>334</v>
          </cell>
        </row>
        <row r="904">
          <cell r="H904">
            <v>9</v>
          </cell>
          <cell r="K904">
            <v>12</v>
          </cell>
          <cell r="N904">
            <v>365</v>
          </cell>
        </row>
      </sheetData>
      <sheetData sheetId="3"/>
      <sheetData sheetId="4"/>
      <sheetData sheetId="5"/>
      <sheetData sheetId="6"/>
      <sheetData sheetId="7"/>
      <sheetData sheetId="8"/>
      <sheetData sheetId="9"/>
      <sheetData sheetId="10"/>
      <sheetData sheetId="11">
        <row r="24">
          <cell r="G24">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Comparison GHC Cons"/>
      <sheetName val="Budget Comparison"/>
      <sheetName val="GHC Consolidating P&amp;L"/>
      <sheetName val="GHC Consolidated P&amp;L"/>
      <sheetName val="GMC Cons P&amp;L"/>
      <sheetName val="GMC P&amp;L"/>
      <sheetName val="GRN P&amp;L"/>
      <sheetName val="GSS P&amp;L"/>
      <sheetName val="GHC P&amp;L"/>
      <sheetName val="GRC Cons P&amp;L"/>
      <sheetName val="MNH P&amp;L"/>
      <sheetName val="GIL P&amp;L"/>
      <sheetName val="GAD P&amp;L"/>
      <sheetName val="BY2025 0%"/>
      <sheetName val="BY2025 3.4% C"/>
      <sheetName val="BY2025 3.4% R"/>
      <sheetName val="BY2025 3.4% R &amp; C"/>
      <sheetName val="BY2025 6.8% (Charge Only)"/>
      <sheetName val="FY24 Proj"/>
      <sheetName val="BY24"/>
      <sheetName val="FY23 Actual"/>
      <sheetName val="FY22 Actual"/>
    </sheetNames>
    <sheetDataSet>
      <sheetData sheetId="0" refreshError="1"/>
      <sheetData sheetId="1">
        <row r="15">
          <cell r="E15">
            <v>127679107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A1" t="str">
            <v>2025 Budget  0% Gross Charge Increase</v>
          </cell>
          <cell r="B1" t="str">
            <v>GMC</v>
          </cell>
          <cell r="C1" t="str">
            <v>GHC</v>
          </cell>
          <cell r="D1" t="str">
            <v>MNH</v>
          </cell>
          <cell r="E1" t="str">
            <v>GIL</v>
          </cell>
          <cell r="F1" t="str">
            <v>GAD</v>
          </cell>
          <cell r="G1" t="str">
            <v>GRN</v>
          </cell>
          <cell r="H1" t="str">
            <v>GED</v>
          </cell>
          <cell r="I1" t="str">
            <v>GSS</v>
          </cell>
          <cell r="J1" t="str">
            <v>GHC, Inc.</v>
          </cell>
        </row>
        <row r="3">
          <cell r="A3" t="str">
            <v>Patient Revenue</v>
          </cell>
          <cell r="B3">
            <v>10</v>
          </cell>
          <cell r="C3">
            <v>20</v>
          </cell>
          <cell r="D3">
            <v>32</v>
          </cell>
          <cell r="E3">
            <v>31</v>
          </cell>
          <cell r="F3">
            <v>30</v>
          </cell>
          <cell r="G3">
            <v>11</v>
          </cell>
          <cell r="H3">
            <v>18</v>
          </cell>
          <cell r="I3">
            <v>19</v>
          </cell>
          <cell r="J3" t="str">
            <v>00</v>
          </cell>
        </row>
        <row r="4">
          <cell r="A4" t="str">
            <v xml:space="preserve">IP Revenue </v>
          </cell>
          <cell r="B4">
            <v>9143979</v>
          </cell>
          <cell r="C4">
            <v>0</v>
          </cell>
          <cell r="D4">
            <v>0</v>
          </cell>
          <cell r="E4">
            <v>0</v>
          </cell>
          <cell r="F4">
            <v>0</v>
          </cell>
          <cell r="G4">
            <v>0</v>
          </cell>
          <cell r="H4">
            <v>0</v>
          </cell>
          <cell r="I4">
            <v>0</v>
          </cell>
          <cell r="J4">
            <v>9143979</v>
          </cell>
        </row>
        <row r="5">
          <cell r="A5" t="str">
            <v>IP Swing Bed Revenue</v>
          </cell>
          <cell r="B5">
            <v>1281654</v>
          </cell>
          <cell r="C5">
            <v>0</v>
          </cell>
          <cell r="D5">
            <v>0</v>
          </cell>
          <cell r="E5">
            <v>0</v>
          </cell>
          <cell r="F5">
            <v>0</v>
          </cell>
          <cell r="G5">
            <v>0</v>
          </cell>
          <cell r="H5">
            <v>0</v>
          </cell>
          <cell r="I5">
            <v>0</v>
          </cell>
          <cell r="J5">
            <v>1281654</v>
          </cell>
        </row>
        <row r="6">
          <cell r="A6" t="str">
            <v xml:space="preserve">OP Hospital </v>
          </cell>
          <cell r="B6">
            <v>88560008</v>
          </cell>
          <cell r="C6">
            <v>0</v>
          </cell>
          <cell r="D6">
            <v>0</v>
          </cell>
          <cell r="E6">
            <v>0</v>
          </cell>
          <cell r="F6">
            <v>282846</v>
          </cell>
          <cell r="G6">
            <v>0</v>
          </cell>
          <cell r="H6">
            <v>0</v>
          </cell>
          <cell r="I6">
            <v>0</v>
          </cell>
          <cell r="J6">
            <v>88842854</v>
          </cell>
        </row>
        <row r="7">
          <cell r="A7" t="str">
            <v>Hospital Pro Fees</v>
          </cell>
          <cell r="B7">
            <v>28693466</v>
          </cell>
          <cell r="C7">
            <v>0</v>
          </cell>
          <cell r="D7">
            <v>0</v>
          </cell>
          <cell r="E7">
            <v>0</v>
          </cell>
          <cell r="F7">
            <v>0</v>
          </cell>
          <cell r="G7">
            <v>0</v>
          </cell>
          <cell r="H7">
            <v>0</v>
          </cell>
          <cell r="I7">
            <v>0</v>
          </cell>
          <cell r="J7">
            <v>28693466</v>
          </cell>
        </row>
        <row r="8">
          <cell r="A8" t="str">
            <v xml:space="preserve">OP Clinic Revenue </v>
          </cell>
          <cell r="B8">
            <v>0</v>
          </cell>
          <cell r="C8">
            <v>23372855</v>
          </cell>
          <cell r="D8">
            <v>0</v>
          </cell>
          <cell r="E8">
            <v>0</v>
          </cell>
          <cell r="F8">
            <v>0</v>
          </cell>
          <cell r="G8">
            <v>0</v>
          </cell>
          <cell r="H8">
            <v>0</v>
          </cell>
          <cell r="I8">
            <v>0</v>
          </cell>
          <cell r="J8">
            <v>23372855</v>
          </cell>
        </row>
        <row r="9">
          <cell r="A9" t="str">
            <v>NH Revenue</v>
          </cell>
          <cell r="B9">
            <v>0</v>
          </cell>
          <cell r="C9">
            <v>0</v>
          </cell>
          <cell r="D9">
            <v>4837128</v>
          </cell>
          <cell r="E9">
            <v>0</v>
          </cell>
          <cell r="F9">
            <v>0</v>
          </cell>
          <cell r="G9">
            <v>0</v>
          </cell>
          <cell r="H9">
            <v>0</v>
          </cell>
          <cell r="I9">
            <v>0</v>
          </cell>
          <cell r="J9">
            <v>4837128</v>
          </cell>
        </row>
        <row r="10">
          <cell r="A10" t="str">
            <v>Total Gross Patient Revenue</v>
          </cell>
          <cell r="B10">
            <v>127679107</v>
          </cell>
          <cell r="C10">
            <v>23372855</v>
          </cell>
          <cell r="D10">
            <v>4837128</v>
          </cell>
          <cell r="E10">
            <v>0</v>
          </cell>
          <cell r="F10">
            <v>282846</v>
          </cell>
          <cell r="G10">
            <v>0</v>
          </cell>
          <cell r="H10">
            <v>0</v>
          </cell>
          <cell r="I10">
            <v>0</v>
          </cell>
          <cell r="J10">
            <v>156171936</v>
          </cell>
        </row>
        <row r="12">
          <cell r="A12" t="str">
            <v>Deductions From Revenue</v>
          </cell>
        </row>
        <row r="13">
          <cell r="A13" t="str">
            <v>Contractual Allowances</v>
          </cell>
          <cell r="B13">
            <v>60603524</v>
          </cell>
          <cell r="C13">
            <v>12336340</v>
          </cell>
          <cell r="D13">
            <v>720406</v>
          </cell>
          <cell r="E13">
            <v>0</v>
          </cell>
          <cell r="F13">
            <v>0</v>
          </cell>
          <cell r="G13">
            <v>0</v>
          </cell>
          <cell r="H13">
            <v>0</v>
          </cell>
          <cell r="I13">
            <v>0</v>
          </cell>
          <cell r="J13">
            <v>73660270</v>
          </cell>
        </row>
        <row r="14">
          <cell r="A14" t="str">
            <v>Charity Care</v>
          </cell>
          <cell r="B14">
            <v>1221102</v>
          </cell>
          <cell r="C14">
            <v>163987</v>
          </cell>
          <cell r="D14">
            <v>0</v>
          </cell>
          <cell r="E14">
            <v>0</v>
          </cell>
          <cell r="F14">
            <v>0</v>
          </cell>
          <cell r="G14">
            <v>0</v>
          </cell>
          <cell r="H14">
            <v>0</v>
          </cell>
          <cell r="I14">
            <v>0</v>
          </cell>
          <cell r="J14">
            <v>1385089</v>
          </cell>
        </row>
        <row r="15">
          <cell r="A15" t="str">
            <v>Bad Debt</v>
          </cell>
          <cell r="B15">
            <v>1332480</v>
          </cell>
          <cell r="C15">
            <v>303470</v>
          </cell>
          <cell r="D15">
            <v>10000</v>
          </cell>
          <cell r="E15">
            <v>0</v>
          </cell>
          <cell r="F15">
            <v>0</v>
          </cell>
          <cell r="G15">
            <v>0</v>
          </cell>
          <cell r="H15">
            <v>0</v>
          </cell>
          <cell r="I15">
            <v>0</v>
          </cell>
          <cell r="J15">
            <v>1645950</v>
          </cell>
        </row>
        <row r="16">
          <cell r="A16" t="str">
            <v>Total Deductions From Revenue</v>
          </cell>
          <cell r="B16">
            <v>63157106</v>
          </cell>
          <cell r="C16">
            <v>12803797</v>
          </cell>
          <cell r="D16">
            <v>730406</v>
          </cell>
          <cell r="E16">
            <v>0</v>
          </cell>
          <cell r="F16">
            <v>0</v>
          </cell>
          <cell r="G16">
            <v>0</v>
          </cell>
          <cell r="H16">
            <v>0</v>
          </cell>
          <cell r="I16">
            <v>0</v>
          </cell>
          <cell r="J16">
            <v>76691309</v>
          </cell>
        </row>
        <row r="18">
          <cell r="A18" t="str">
            <v>Net Patient Revenue</v>
          </cell>
          <cell r="B18">
            <v>64522001</v>
          </cell>
          <cell r="C18">
            <v>10569058</v>
          </cell>
          <cell r="D18">
            <v>4106722</v>
          </cell>
          <cell r="E18">
            <v>0</v>
          </cell>
          <cell r="F18">
            <v>282846</v>
          </cell>
          <cell r="G18">
            <v>0</v>
          </cell>
          <cell r="H18">
            <v>0</v>
          </cell>
          <cell r="I18">
            <v>0</v>
          </cell>
          <cell r="J18">
            <v>79480627</v>
          </cell>
        </row>
        <row r="20">
          <cell r="A20" t="str">
            <v>Fixed Prospective Payment</v>
          </cell>
          <cell r="B20">
            <v>2588421</v>
          </cell>
          <cell r="C20">
            <v>0</v>
          </cell>
          <cell r="D20">
            <v>0</v>
          </cell>
          <cell r="E20">
            <v>0</v>
          </cell>
          <cell r="F20">
            <v>0</v>
          </cell>
          <cell r="G20">
            <v>0</v>
          </cell>
          <cell r="H20">
            <v>0</v>
          </cell>
          <cell r="I20">
            <v>0</v>
          </cell>
          <cell r="J20">
            <v>2588421</v>
          </cell>
        </row>
        <row r="22">
          <cell r="A22" t="str">
            <v>Total Net Patient Revenue &amp; FPP</v>
          </cell>
          <cell r="B22">
            <v>67110422</v>
          </cell>
          <cell r="C22">
            <v>10569058</v>
          </cell>
          <cell r="D22">
            <v>4106722</v>
          </cell>
          <cell r="E22">
            <v>0</v>
          </cell>
          <cell r="F22">
            <v>282846</v>
          </cell>
          <cell r="G22">
            <v>0</v>
          </cell>
          <cell r="H22">
            <v>0</v>
          </cell>
          <cell r="I22">
            <v>0</v>
          </cell>
          <cell r="J22">
            <v>82069048</v>
          </cell>
        </row>
        <row r="24">
          <cell r="A24" t="str">
            <v>Other Operating Revenue</v>
          </cell>
        </row>
        <row r="25">
          <cell r="A25" t="str">
            <v>Stimulus Funds</v>
          </cell>
          <cell r="B25">
            <v>0</v>
          </cell>
          <cell r="C25">
            <v>0</v>
          </cell>
          <cell r="D25">
            <v>0</v>
          </cell>
          <cell r="E25">
            <v>0</v>
          </cell>
          <cell r="F25">
            <v>0</v>
          </cell>
          <cell r="G25">
            <v>0</v>
          </cell>
          <cell r="H25">
            <v>0</v>
          </cell>
          <cell r="I25">
            <v>0</v>
          </cell>
          <cell r="J25">
            <v>0</v>
          </cell>
        </row>
        <row r="26">
          <cell r="A26" t="str">
            <v xml:space="preserve">DSH </v>
          </cell>
          <cell r="B26">
            <v>404424</v>
          </cell>
          <cell r="C26">
            <v>0</v>
          </cell>
          <cell r="D26">
            <v>0</v>
          </cell>
          <cell r="E26">
            <v>0</v>
          </cell>
          <cell r="F26">
            <v>0</v>
          </cell>
          <cell r="G26">
            <v>0</v>
          </cell>
          <cell r="H26">
            <v>0</v>
          </cell>
          <cell r="I26">
            <v>0</v>
          </cell>
          <cell r="J26">
            <v>404424</v>
          </cell>
        </row>
        <row r="27">
          <cell r="A27" t="str">
            <v xml:space="preserve">OneCare PHM </v>
          </cell>
          <cell r="B27">
            <v>0</v>
          </cell>
          <cell r="C27">
            <v>258456</v>
          </cell>
          <cell r="D27">
            <v>0</v>
          </cell>
          <cell r="E27">
            <v>0</v>
          </cell>
          <cell r="F27">
            <v>0</v>
          </cell>
          <cell r="G27">
            <v>0</v>
          </cell>
          <cell r="H27">
            <v>0</v>
          </cell>
          <cell r="I27">
            <v>0</v>
          </cell>
          <cell r="J27">
            <v>258456</v>
          </cell>
        </row>
        <row r="28">
          <cell r="A28" t="str">
            <v>Independent Living</v>
          </cell>
          <cell r="B28">
            <v>0</v>
          </cell>
          <cell r="C28">
            <v>0</v>
          </cell>
          <cell r="D28">
            <v>0</v>
          </cell>
          <cell r="E28">
            <v>2168952</v>
          </cell>
          <cell r="F28">
            <v>0</v>
          </cell>
          <cell r="G28">
            <v>0</v>
          </cell>
          <cell r="H28">
            <v>0</v>
          </cell>
          <cell r="I28">
            <v>0</v>
          </cell>
          <cell r="J28">
            <v>2168952</v>
          </cell>
        </row>
        <row r="29">
          <cell r="A29" t="str">
            <v>Robin's Nest Day Care</v>
          </cell>
          <cell r="B29">
            <v>0</v>
          </cell>
          <cell r="C29">
            <v>0</v>
          </cell>
          <cell r="D29">
            <v>0</v>
          </cell>
          <cell r="E29">
            <v>0</v>
          </cell>
          <cell r="F29">
            <v>0</v>
          </cell>
          <cell r="G29">
            <v>379687</v>
          </cell>
          <cell r="H29">
            <v>0</v>
          </cell>
          <cell r="I29">
            <v>0</v>
          </cell>
          <cell r="J29">
            <v>379687</v>
          </cell>
        </row>
        <row r="30">
          <cell r="A30" t="str">
            <v>340B</v>
          </cell>
          <cell r="B30">
            <v>0</v>
          </cell>
          <cell r="C30">
            <v>2578406</v>
          </cell>
          <cell r="D30">
            <v>0</v>
          </cell>
          <cell r="E30">
            <v>0</v>
          </cell>
          <cell r="F30">
            <v>0</v>
          </cell>
          <cell r="G30">
            <v>0</v>
          </cell>
          <cell r="H30">
            <v>0</v>
          </cell>
          <cell r="I30">
            <v>0</v>
          </cell>
          <cell r="J30">
            <v>2578406</v>
          </cell>
        </row>
        <row r="31">
          <cell r="A31" t="str">
            <v xml:space="preserve">Grants </v>
          </cell>
          <cell r="B31">
            <v>100000</v>
          </cell>
          <cell r="C31">
            <v>1704120</v>
          </cell>
          <cell r="D31">
            <v>0</v>
          </cell>
          <cell r="E31">
            <v>0</v>
          </cell>
          <cell r="F31">
            <v>0</v>
          </cell>
          <cell r="G31">
            <v>0</v>
          </cell>
          <cell r="H31">
            <v>0</v>
          </cell>
          <cell r="I31">
            <v>0</v>
          </cell>
          <cell r="J31">
            <v>1804120</v>
          </cell>
        </row>
        <row r="32">
          <cell r="A32" t="str">
            <v xml:space="preserve">Other Operating Revenue </v>
          </cell>
          <cell r="B32">
            <v>459770</v>
          </cell>
          <cell r="C32">
            <v>1260890</v>
          </cell>
          <cell r="D32">
            <v>4815</v>
          </cell>
          <cell r="E32">
            <v>3216</v>
          </cell>
          <cell r="F32">
            <v>0</v>
          </cell>
          <cell r="G32">
            <v>0</v>
          </cell>
          <cell r="H32">
            <v>0</v>
          </cell>
          <cell r="I32">
            <v>0</v>
          </cell>
          <cell r="J32">
            <v>1728691</v>
          </cell>
        </row>
        <row r="33">
          <cell r="A33" t="str">
            <v>Intercompany Revenue</v>
          </cell>
          <cell r="B33">
            <v>1137815</v>
          </cell>
          <cell r="C33">
            <v>1108462</v>
          </cell>
          <cell r="D33">
            <v>0</v>
          </cell>
          <cell r="E33">
            <v>0</v>
          </cell>
          <cell r="F33">
            <v>0</v>
          </cell>
          <cell r="G33">
            <v>925259</v>
          </cell>
          <cell r="H33">
            <v>-13783588</v>
          </cell>
          <cell r="I33">
            <v>10612052</v>
          </cell>
          <cell r="J33">
            <v>0</v>
          </cell>
        </row>
        <row r="34">
          <cell r="A34" t="str">
            <v>Total Other Operating Revenue</v>
          </cell>
          <cell r="B34">
            <v>2102009</v>
          </cell>
          <cell r="C34">
            <v>6910334</v>
          </cell>
          <cell r="D34">
            <v>4815</v>
          </cell>
          <cell r="E34">
            <v>2172168</v>
          </cell>
          <cell r="F34">
            <v>0</v>
          </cell>
          <cell r="G34">
            <v>1304946</v>
          </cell>
          <cell r="H34">
            <v>-13783588</v>
          </cell>
          <cell r="I34">
            <v>10612052</v>
          </cell>
          <cell r="J34">
            <v>9322736</v>
          </cell>
        </row>
        <row r="36">
          <cell r="A36" t="str">
            <v>Total Operating Revenue</v>
          </cell>
          <cell r="B36">
            <v>69212431</v>
          </cell>
          <cell r="C36">
            <v>17479392</v>
          </cell>
          <cell r="D36">
            <v>4111537</v>
          </cell>
          <cell r="E36">
            <v>2172168</v>
          </cell>
          <cell r="F36">
            <v>282846</v>
          </cell>
          <cell r="G36">
            <v>1304946</v>
          </cell>
          <cell r="H36">
            <v>-13783588</v>
          </cell>
          <cell r="I36">
            <v>10612052</v>
          </cell>
          <cell r="J36">
            <v>91391784</v>
          </cell>
        </row>
        <row r="39">
          <cell r="A39" t="str">
            <v>Operating Expenses</v>
          </cell>
          <cell r="B39" t="str">
            <v xml:space="preserve"> </v>
          </cell>
        </row>
        <row r="40">
          <cell r="A40" t="str">
            <v>Management Contracts</v>
          </cell>
          <cell r="B40">
            <v>6475363</v>
          </cell>
          <cell r="C40">
            <v>2903271</v>
          </cell>
          <cell r="D40">
            <v>727320</v>
          </cell>
          <cell r="E40">
            <v>330282</v>
          </cell>
          <cell r="F40">
            <v>64084</v>
          </cell>
          <cell r="G40">
            <v>111732</v>
          </cell>
          <cell r="H40">
            <v>-10612052</v>
          </cell>
          <cell r="I40">
            <v>0</v>
          </cell>
          <cell r="J40">
            <v>0</v>
          </cell>
        </row>
        <row r="41">
          <cell r="A41" t="str">
            <v>Staff Salaries</v>
          </cell>
          <cell r="B41">
            <v>15054399</v>
          </cell>
          <cell r="C41">
            <v>4916040</v>
          </cell>
          <cell r="D41">
            <v>2185291</v>
          </cell>
          <cell r="E41">
            <v>845195</v>
          </cell>
          <cell r="F41">
            <v>160142</v>
          </cell>
          <cell r="G41">
            <v>798787</v>
          </cell>
          <cell r="H41">
            <v>0</v>
          </cell>
          <cell r="I41">
            <v>6783429</v>
          </cell>
          <cell r="J41">
            <v>30743283</v>
          </cell>
        </row>
        <row r="42">
          <cell r="A42" t="str">
            <v>Provider Salaries</v>
          </cell>
          <cell r="B42">
            <v>8973170</v>
          </cell>
          <cell r="C42">
            <v>4513378</v>
          </cell>
          <cell r="D42">
            <v>0</v>
          </cell>
          <cell r="E42">
            <v>0</v>
          </cell>
          <cell r="F42">
            <v>0</v>
          </cell>
          <cell r="G42">
            <v>0</v>
          </cell>
          <cell r="H42">
            <v>0</v>
          </cell>
          <cell r="I42">
            <v>0</v>
          </cell>
          <cell r="J42">
            <v>13486548</v>
          </cell>
        </row>
        <row r="43">
          <cell r="A43" t="str">
            <v>Benefits</v>
          </cell>
          <cell r="B43">
            <v>6133998</v>
          </cell>
          <cell r="C43">
            <v>2099849</v>
          </cell>
          <cell r="D43">
            <v>692179</v>
          </cell>
          <cell r="E43">
            <v>177262</v>
          </cell>
          <cell r="F43">
            <v>34374</v>
          </cell>
          <cell r="G43">
            <v>219481</v>
          </cell>
          <cell r="H43">
            <v>-925259</v>
          </cell>
          <cell r="I43">
            <v>2048330</v>
          </cell>
          <cell r="J43">
            <v>10480214</v>
          </cell>
        </row>
        <row r="44">
          <cell r="A44" t="str">
            <v>Contract Labor</v>
          </cell>
          <cell r="B44">
            <v>6899443</v>
          </cell>
          <cell r="C44">
            <v>405426</v>
          </cell>
          <cell r="D44">
            <v>635486</v>
          </cell>
          <cell r="E44">
            <v>2953</v>
          </cell>
          <cell r="F44">
            <v>0</v>
          </cell>
          <cell r="G44">
            <v>0</v>
          </cell>
          <cell r="H44">
            <v>0</v>
          </cell>
          <cell r="I44">
            <v>5165</v>
          </cell>
          <cell r="J44">
            <v>7948473</v>
          </cell>
        </row>
        <row r="45">
          <cell r="A45" t="str">
            <v>Supplies &amp; Expense</v>
          </cell>
          <cell r="B45">
            <v>10501833</v>
          </cell>
          <cell r="C45">
            <v>1798010</v>
          </cell>
          <cell r="D45">
            <v>1262128</v>
          </cell>
          <cell r="E45">
            <v>1020858</v>
          </cell>
          <cell r="F45">
            <v>81890</v>
          </cell>
          <cell r="G45">
            <v>120890</v>
          </cell>
          <cell r="H45">
            <v>-1137815</v>
          </cell>
          <cell r="I45">
            <v>750430</v>
          </cell>
          <cell r="J45">
            <v>14398224</v>
          </cell>
        </row>
        <row r="46">
          <cell r="A46" t="str">
            <v xml:space="preserve">Purchased Services </v>
          </cell>
          <cell r="B46">
            <v>5557767</v>
          </cell>
          <cell r="C46">
            <v>770217</v>
          </cell>
          <cell r="D46">
            <v>244381</v>
          </cell>
          <cell r="E46">
            <v>195461</v>
          </cell>
          <cell r="F46">
            <v>22788</v>
          </cell>
          <cell r="G46">
            <v>53187</v>
          </cell>
          <cell r="H46">
            <v>0</v>
          </cell>
          <cell r="I46">
            <v>1024698</v>
          </cell>
          <cell r="J46">
            <v>7868499</v>
          </cell>
        </row>
        <row r="47">
          <cell r="A47" t="str">
            <v xml:space="preserve">Provider Tax </v>
          </cell>
          <cell r="B47">
            <v>3786047</v>
          </cell>
          <cell r="C47">
            <v>0</v>
          </cell>
          <cell r="D47">
            <v>166228</v>
          </cell>
          <cell r="E47">
            <v>0</v>
          </cell>
          <cell r="F47">
            <v>0</v>
          </cell>
          <cell r="G47">
            <v>0</v>
          </cell>
          <cell r="H47">
            <v>0</v>
          </cell>
          <cell r="I47">
            <v>0</v>
          </cell>
          <cell r="J47">
            <v>3952275</v>
          </cell>
        </row>
        <row r="48">
          <cell r="A48" t="str">
            <v xml:space="preserve">Interest </v>
          </cell>
          <cell r="B48">
            <v>406218</v>
          </cell>
          <cell r="C48">
            <v>0</v>
          </cell>
          <cell r="D48">
            <v>0</v>
          </cell>
          <cell r="E48">
            <v>128214</v>
          </cell>
          <cell r="F48">
            <v>0</v>
          </cell>
          <cell r="G48">
            <v>0</v>
          </cell>
          <cell r="H48">
            <v>0</v>
          </cell>
          <cell r="I48">
            <v>0</v>
          </cell>
          <cell r="J48">
            <v>534432</v>
          </cell>
        </row>
        <row r="49">
          <cell r="A49" t="str">
            <v>Depreciation</v>
          </cell>
          <cell r="B49">
            <v>3609437</v>
          </cell>
          <cell r="C49">
            <v>73201</v>
          </cell>
          <cell r="D49">
            <v>69317</v>
          </cell>
          <cell r="E49">
            <v>739637</v>
          </cell>
          <cell r="F49">
            <v>1243</v>
          </cell>
          <cell r="G49">
            <v>869</v>
          </cell>
          <cell r="H49">
            <v>0</v>
          </cell>
          <cell r="I49">
            <v>0</v>
          </cell>
          <cell r="J49">
            <v>4493704</v>
          </cell>
        </row>
        <row r="50">
          <cell r="A50" t="str">
            <v>FQHC Contribution</v>
          </cell>
          <cell r="B50">
            <v>1108462</v>
          </cell>
          <cell r="C50">
            <v>0</v>
          </cell>
          <cell r="D50">
            <v>0</v>
          </cell>
          <cell r="E50">
            <v>0</v>
          </cell>
          <cell r="F50">
            <v>0</v>
          </cell>
          <cell r="G50">
            <v>0</v>
          </cell>
          <cell r="H50">
            <v>-1108462</v>
          </cell>
          <cell r="I50">
            <v>0</v>
          </cell>
          <cell r="J50">
            <v>0</v>
          </cell>
        </row>
        <row r="51">
          <cell r="A51" t="str">
            <v>Total Operating Expenses</v>
          </cell>
          <cell r="B51">
            <v>68506137</v>
          </cell>
          <cell r="C51">
            <v>17479392</v>
          </cell>
          <cell r="D51">
            <v>5982330</v>
          </cell>
          <cell r="E51">
            <v>3439862</v>
          </cell>
          <cell r="F51">
            <v>364521</v>
          </cell>
          <cell r="G51">
            <v>1304946</v>
          </cell>
          <cell r="H51">
            <v>-13783588</v>
          </cell>
          <cell r="I51">
            <v>10612052</v>
          </cell>
          <cell r="J51">
            <v>93905652</v>
          </cell>
        </row>
        <row r="53">
          <cell r="A53" t="str">
            <v>Operating Income</v>
          </cell>
          <cell r="B53">
            <v>706294</v>
          </cell>
          <cell r="C53">
            <v>0</v>
          </cell>
          <cell r="D53">
            <v>-1870793</v>
          </cell>
          <cell r="E53">
            <v>-1267694</v>
          </cell>
          <cell r="F53">
            <v>-81675</v>
          </cell>
          <cell r="G53">
            <v>0</v>
          </cell>
          <cell r="H53">
            <v>0</v>
          </cell>
          <cell r="I53">
            <v>0</v>
          </cell>
          <cell r="J53">
            <v>-2513868</v>
          </cell>
        </row>
        <row r="55">
          <cell r="A55" t="str">
            <v>Contributions</v>
          </cell>
          <cell r="B55">
            <v>308000</v>
          </cell>
          <cell r="C55">
            <v>9600.02</v>
          </cell>
          <cell r="D55">
            <v>700</v>
          </cell>
          <cell r="E55">
            <v>200</v>
          </cell>
          <cell r="F55">
            <v>200</v>
          </cell>
          <cell r="G55">
            <v>26000</v>
          </cell>
          <cell r="H55">
            <v>0</v>
          </cell>
          <cell r="I55">
            <v>0</v>
          </cell>
          <cell r="J55">
            <v>344700</v>
          </cell>
        </row>
        <row r="56">
          <cell r="A56" t="str">
            <v>Unrealized Investment Gain/Loss</v>
          </cell>
          <cell r="B56">
            <v>0</v>
          </cell>
          <cell r="C56">
            <v>0</v>
          </cell>
          <cell r="D56">
            <v>0</v>
          </cell>
          <cell r="E56">
            <v>0</v>
          </cell>
          <cell r="F56">
            <v>0</v>
          </cell>
          <cell r="G56">
            <v>0</v>
          </cell>
          <cell r="H56">
            <v>0</v>
          </cell>
          <cell r="I56">
            <v>0</v>
          </cell>
          <cell r="J56">
            <v>0</v>
          </cell>
        </row>
        <row r="57">
          <cell r="A57" t="str">
            <v>Realized Investment Gain/Loss</v>
          </cell>
          <cell r="B57">
            <v>0</v>
          </cell>
          <cell r="C57">
            <v>0</v>
          </cell>
          <cell r="D57">
            <v>0</v>
          </cell>
          <cell r="E57">
            <v>0</v>
          </cell>
          <cell r="F57">
            <v>0</v>
          </cell>
          <cell r="G57">
            <v>0</v>
          </cell>
          <cell r="H57">
            <v>0</v>
          </cell>
          <cell r="I57">
            <v>0</v>
          </cell>
          <cell r="J57">
            <v>0</v>
          </cell>
        </row>
        <row r="58">
          <cell r="A58" t="str">
            <v xml:space="preserve">Other Non-Operating </v>
          </cell>
          <cell r="B58">
            <v>0</v>
          </cell>
          <cell r="C58">
            <v>0</v>
          </cell>
          <cell r="D58">
            <v>0</v>
          </cell>
          <cell r="E58">
            <v>0</v>
          </cell>
          <cell r="F58">
            <v>0</v>
          </cell>
          <cell r="G58">
            <v>0</v>
          </cell>
          <cell r="H58">
            <v>0</v>
          </cell>
          <cell r="I58">
            <v>0</v>
          </cell>
          <cell r="J58">
            <v>0</v>
          </cell>
        </row>
        <row r="59">
          <cell r="A59" t="str">
            <v>Total Non-Operating Income</v>
          </cell>
          <cell r="B59">
            <v>308000</v>
          </cell>
          <cell r="C59">
            <v>9600</v>
          </cell>
          <cell r="D59">
            <v>700</v>
          </cell>
          <cell r="E59">
            <v>200</v>
          </cell>
          <cell r="F59">
            <v>200</v>
          </cell>
          <cell r="G59">
            <v>26000</v>
          </cell>
          <cell r="H59">
            <v>0</v>
          </cell>
          <cell r="I59">
            <v>0</v>
          </cell>
          <cell r="J59">
            <v>344700</v>
          </cell>
        </row>
        <row r="61">
          <cell r="A61" t="str">
            <v>Net Income</v>
          </cell>
          <cell r="B61">
            <v>1014294</v>
          </cell>
          <cell r="C61">
            <v>9600</v>
          </cell>
          <cell r="D61">
            <v>-1870093</v>
          </cell>
          <cell r="E61">
            <v>-1267494</v>
          </cell>
          <cell r="F61">
            <v>-81475</v>
          </cell>
          <cell r="G61">
            <v>26000</v>
          </cell>
          <cell r="H61">
            <v>0</v>
          </cell>
          <cell r="I61">
            <v>0</v>
          </cell>
          <cell r="J61">
            <v>-2169168</v>
          </cell>
        </row>
        <row r="63">
          <cell r="A63" t="str">
            <v>Benefits %%</v>
          </cell>
          <cell r="B63">
            <v>0.25528999625388654</v>
          </cell>
          <cell r="C63">
            <v>0.22269126259966415</v>
          </cell>
          <cell r="D63">
            <v>0.31674454340405922</v>
          </cell>
          <cell r="E63">
            <v>0.20972911576618414</v>
          </cell>
          <cell r="F63">
            <v>0.21464700078680171</v>
          </cell>
          <cell r="G63">
            <v>0.27476786677800213</v>
          </cell>
          <cell r="H63">
            <v>0</v>
          </cell>
          <cell r="I63">
            <v>0.30196085195260391</v>
          </cell>
          <cell r="J63">
            <v>0.2369489948989405</v>
          </cell>
        </row>
        <row r="65">
          <cell r="A65" t="str">
            <v>Contractual Allowances</v>
          </cell>
          <cell r="B65">
            <v>0.47465498016053637</v>
          </cell>
          <cell r="C65">
            <v>0.52780629495198594</v>
          </cell>
          <cell r="D65">
            <v>0.14893258975160467</v>
          </cell>
          <cell r="F65">
            <v>0</v>
          </cell>
          <cell r="J65">
            <v>0.47166137455067469</v>
          </cell>
        </row>
        <row r="66">
          <cell r="A66" t="str">
            <v>Charity Care</v>
          </cell>
          <cell r="B66">
            <v>9.5638356869146967E-3</v>
          </cell>
          <cell r="C66">
            <v>7.0161304641645191E-3</v>
          </cell>
          <cell r="D66">
            <v>0</v>
          </cell>
          <cell r="F66">
            <v>0</v>
          </cell>
          <cell r="J66">
            <v>8.8690006378610818E-3</v>
          </cell>
        </row>
        <row r="67">
          <cell r="A67" t="str">
            <v>Bad Debt</v>
          </cell>
          <cell r="B67">
            <v>1.0436163216586407E-2</v>
          </cell>
          <cell r="C67">
            <v>1.2983865257368003E-2</v>
          </cell>
          <cell r="D67">
            <v>2.0673424395633113E-3</v>
          </cell>
          <cell r="F67">
            <v>0</v>
          </cell>
          <cell r="J67">
            <v>1.0539345558218604E-2</v>
          </cell>
        </row>
        <row r="68">
          <cell r="A68" t="str">
            <v>Total Deductions From Revenue</v>
          </cell>
          <cell r="B68">
            <v>0.50534502093596256</v>
          </cell>
          <cell r="C68">
            <v>0.45219370932648151</v>
          </cell>
          <cell r="D68">
            <v>0.84900006780883197</v>
          </cell>
          <cell r="F68">
            <v>1</v>
          </cell>
          <cell r="J68">
            <v>0.50893027925324563</v>
          </cell>
        </row>
        <row r="70">
          <cell r="A70" t="str">
            <v>Operating Margin</v>
          </cell>
          <cell r="B70">
            <v>1.0204727529365354E-2</v>
          </cell>
          <cell r="C70">
            <v>0</v>
          </cell>
          <cell r="D70">
            <v>-0.45501062011602961</v>
          </cell>
          <cell r="E70">
            <v>-0.583607713583848</v>
          </cell>
          <cell r="F70">
            <v>-0.28876137544812369</v>
          </cell>
          <cell r="G70">
            <v>0</v>
          </cell>
          <cell r="H70">
            <v>0</v>
          </cell>
          <cell r="I70">
            <v>0</v>
          </cell>
          <cell r="J70">
            <v>-2.7506498833636948E-2</v>
          </cell>
        </row>
        <row r="71">
          <cell r="A71" t="str">
            <v>Management Contracts</v>
          </cell>
          <cell r="B71">
            <v>9.4522378338162613E-2</v>
          </cell>
          <cell r="C71">
            <v>0.16609679558648263</v>
          </cell>
          <cell r="D71">
            <v>0.12157804734944411</v>
          </cell>
          <cell r="E71">
            <v>9.601606110942823E-2</v>
          </cell>
          <cell r="F71">
            <v>0.17580331448668252</v>
          </cell>
          <cell r="G71">
            <v>8.5621933781167961E-2</v>
          </cell>
          <cell r="H71">
            <v>0.76990490429632685</v>
          </cell>
          <cell r="I71">
            <v>0</v>
          </cell>
          <cell r="J71">
            <v>0</v>
          </cell>
        </row>
        <row r="72">
          <cell r="A72" t="str">
            <v>Staff Salaries</v>
          </cell>
          <cell r="B72">
            <v>0.21975256027062218</v>
          </cell>
          <cell r="C72">
            <v>0.28124776880111163</v>
          </cell>
          <cell r="D72">
            <v>0.36529094851002869</v>
          </cell>
          <cell r="E72">
            <v>0.24570607774381648</v>
          </cell>
          <cell r="F72">
            <v>0.43932174003692515</v>
          </cell>
          <cell r="G72">
            <v>0.61212264722065124</v>
          </cell>
          <cell r="H72">
            <v>0</v>
          </cell>
          <cell r="I72">
            <v>0.63921935173329347</v>
          </cell>
          <cell r="J72">
            <v>0.32738479894692601</v>
          </cell>
        </row>
        <row r="73">
          <cell r="A73" t="str">
            <v>Provider Salaries</v>
          </cell>
          <cell r="B73">
            <v>0.13098344751215502</v>
          </cell>
          <cell r="C73">
            <v>0.25821138401152627</v>
          </cell>
          <cell r="D73">
            <v>0</v>
          </cell>
          <cell r="E73">
            <v>0</v>
          </cell>
          <cell r="F73">
            <v>0</v>
          </cell>
          <cell r="G73">
            <v>0</v>
          </cell>
          <cell r="H73">
            <v>0</v>
          </cell>
          <cell r="I73">
            <v>0</v>
          </cell>
          <cell r="J73">
            <v>0.14361806465067725</v>
          </cell>
        </row>
        <row r="74">
          <cell r="A74" t="str">
            <v>Benefits</v>
          </cell>
          <cell r="B74">
            <v>8.9539394112968296E-2</v>
          </cell>
          <cell r="C74">
            <v>0.1201328398607915</v>
          </cell>
          <cell r="D74">
            <v>0.11570391469544475</v>
          </cell>
          <cell r="E74">
            <v>5.1531718423587926E-2</v>
          </cell>
          <cell r="F74">
            <v>9.429909387936497E-2</v>
          </cell>
          <cell r="G74">
            <v>0.1681916339833219</v>
          </cell>
          <cell r="H74">
            <v>6.7127586808311449E-2</v>
          </cell>
          <cell r="I74">
            <v>0.19301922003397645</v>
          </cell>
          <cell r="J74">
            <v>0.11160365512397485</v>
          </cell>
        </row>
        <row r="75">
          <cell r="A75" t="str">
            <v>Contract Labor</v>
          </cell>
          <cell r="B75">
            <v>0.10071277263816525</v>
          </cell>
          <cell r="C75">
            <v>2.3194513859520972E-2</v>
          </cell>
          <cell r="D75">
            <v>0.10622717235592152</v>
          </cell>
          <cell r="E75">
            <v>8.5846467096645153E-4</v>
          </cell>
          <cell r="F75">
            <v>0</v>
          </cell>
          <cell r="G75">
            <v>0</v>
          </cell>
          <cell r="H75">
            <v>0</v>
          </cell>
          <cell r="I75">
            <v>4.8671076998114976E-4</v>
          </cell>
          <cell r="J75">
            <v>8.464317994405704E-2</v>
          </cell>
        </row>
        <row r="76">
          <cell r="A76" t="str">
            <v>Supplies &amp; Expense</v>
          </cell>
          <cell r="B76">
            <v>0.15329769652607911</v>
          </cell>
          <cell r="C76">
            <v>0.10286456187949787</v>
          </cell>
          <cell r="D76">
            <v>0.21097599096004399</v>
          </cell>
          <cell r="E76">
            <v>0.2967729519381882</v>
          </cell>
          <cell r="F76">
            <v>0.22465098032760802</v>
          </cell>
          <cell r="G76">
            <v>9.2639848698720106E-2</v>
          </cell>
          <cell r="H76">
            <v>8.2548535258018446E-2</v>
          </cell>
          <cell r="I76">
            <v>7.0714881532808166E-2</v>
          </cell>
          <cell r="J76">
            <v>0.15332648986878872</v>
          </cell>
        </row>
        <row r="77">
          <cell r="A77" t="str">
            <v xml:space="preserve">Purchased Services </v>
          </cell>
          <cell r="B77">
            <v>8.1128016311881671E-2</v>
          </cell>
          <cell r="C77">
            <v>4.4064290108031215E-2</v>
          </cell>
          <cell r="D77">
            <v>4.0850471304658888E-2</v>
          </cell>
          <cell r="E77">
            <v>5.6822337640289058E-2</v>
          </cell>
          <cell r="F77">
            <v>6.2514916836067053E-2</v>
          </cell>
          <cell r="G77">
            <v>4.0758008377358143E-2</v>
          </cell>
          <cell r="H77">
            <v>0</v>
          </cell>
          <cell r="I77">
            <v>9.6559835929940788E-2</v>
          </cell>
          <cell r="J77">
            <v>8.3791537915098024E-2</v>
          </cell>
        </row>
        <row r="78">
          <cell r="A78" t="str">
            <v xml:space="preserve">Provider Tax </v>
          </cell>
          <cell r="B78">
            <v>5.5265807791789516E-2</v>
          </cell>
          <cell r="C78">
            <v>0</v>
          </cell>
          <cell r="D78">
            <v>2.7786497902990974E-2</v>
          </cell>
          <cell r="E78">
            <v>0</v>
          </cell>
          <cell r="F78">
            <v>0</v>
          </cell>
          <cell r="G78">
            <v>0</v>
          </cell>
          <cell r="H78">
            <v>0</v>
          </cell>
          <cell r="I78">
            <v>0</v>
          </cell>
          <cell r="J78">
            <v>4.2087722259784743E-2</v>
          </cell>
        </row>
        <row r="79">
          <cell r="A79" t="str">
            <v xml:space="preserve">Interest </v>
          </cell>
          <cell r="B79">
            <v>5.9296585355557273E-3</v>
          </cell>
          <cell r="C79">
            <v>0</v>
          </cell>
          <cell r="D79">
            <v>0</v>
          </cell>
          <cell r="E79">
            <v>3.7273006882252838E-2</v>
          </cell>
          <cell r="F79">
            <v>0</v>
          </cell>
          <cell r="G79">
            <v>0</v>
          </cell>
          <cell r="H79">
            <v>0</v>
          </cell>
          <cell r="I79">
            <v>0</v>
          </cell>
          <cell r="J79">
            <v>5.6911590369448685E-3</v>
          </cell>
        </row>
        <row r="80">
          <cell r="A80" t="str">
            <v>Depreciation</v>
          </cell>
          <cell r="B80">
            <v>5.2687790584367643E-2</v>
          </cell>
          <cell r="C80">
            <v>4.1878458930379274E-3</v>
          </cell>
          <cell r="D80">
            <v>1.1586956921467054E-2</v>
          </cell>
          <cell r="E80">
            <v>0.21501938159147083</v>
          </cell>
          <cell r="F80">
            <v>3.4099544333522623E-3</v>
          </cell>
          <cell r="G80">
            <v>6.6592793878060856E-4</v>
          </cell>
          <cell r="H80">
            <v>0</v>
          </cell>
          <cell r="I80">
            <v>0</v>
          </cell>
          <cell r="J80">
            <v>4.7853392253748475E-2</v>
          </cell>
        </row>
        <row r="81">
          <cell r="B81">
            <v>1</v>
          </cell>
          <cell r="C81">
            <v>1</v>
          </cell>
          <cell r="D81">
            <v>1</v>
          </cell>
          <cell r="E81">
            <v>1</v>
          </cell>
          <cell r="F81">
            <v>1</v>
          </cell>
          <cell r="G81">
            <v>1</v>
          </cell>
          <cell r="H81">
            <v>1</v>
          </cell>
          <cell r="I81">
            <v>1</v>
          </cell>
          <cell r="J81">
            <v>1</v>
          </cell>
        </row>
        <row r="83">
          <cell r="A83" t="str">
            <v>Management Contracts</v>
          </cell>
          <cell r="B83">
            <v>0.10438952446409906</v>
          </cell>
          <cell r="C83">
            <v>0.19917994643430856</v>
          </cell>
          <cell r="D83">
            <v>0.13840506488094217</v>
          </cell>
          <cell r="E83">
            <v>0.10621434405932634</v>
          </cell>
          <cell r="F83">
            <v>0.21330262251320575</v>
          </cell>
          <cell r="G83">
            <v>9.363953155092046E-2</v>
          </cell>
        </row>
        <row r="85">
          <cell r="A85" t="str">
            <v>Provider Tax  Rate</v>
          </cell>
          <cell r="B85">
            <v>5.6415186898988653E-2</v>
          </cell>
          <cell r="C85">
            <v>0</v>
          </cell>
          <cell r="D85">
            <v>4.0477052013747218E-2</v>
          </cell>
        </row>
        <row r="86">
          <cell r="B86">
            <v>8.2593797064046265E-4</v>
          </cell>
          <cell r="C86">
            <v>0</v>
          </cell>
          <cell r="D86">
            <v>-3.0318162951237099E-3</v>
          </cell>
        </row>
        <row r="87">
          <cell r="B87">
            <v>55429.04575550506</v>
          </cell>
          <cell r="C87">
            <v>0</v>
          </cell>
          <cell r="D87">
            <v>-12450.826679143032</v>
          </cell>
        </row>
        <row r="89">
          <cell r="A89" t="str">
            <v>Net Revenue %</v>
          </cell>
          <cell r="B89">
            <v>0.73191625463234578</v>
          </cell>
          <cell r="C89">
            <v>0.18484325634929061</v>
          </cell>
          <cell r="D89">
            <v>4.3479194681405008E-2</v>
          </cell>
          <cell r="E89">
            <v>2.2970513302620933E-2</v>
          </cell>
          <cell r="F89">
            <v>2.9910751864464995E-3</v>
          </cell>
          <cell r="G89">
            <v>1.3799705847891128E-2</v>
          </cell>
        </row>
        <row r="91">
          <cell r="B91">
            <v>7767133.3538036942</v>
          </cell>
          <cell r="C91">
            <v>1961566.2482280021</v>
          </cell>
          <cell r="D91">
            <v>461403.4748771934</v>
          </cell>
          <cell r="E91">
            <v>243764.28163410508</v>
          </cell>
          <cell r="F91">
            <v>31741.445414479949</v>
          </cell>
          <cell r="G91">
            <v>146443.19604252474</v>
          </cell>
        </row>
        <row r="93">
          <cell r="B93">
            <v>6475363</v>
          </cell>
          <cell r="C93">
            <v>2903271</v>
          </cell>
          <cell r="D93">
            <v>727320</v>
          </cell>
          <cell r="E93">
            <v>330282</v>
          </cell>
          <cell r="F93">
            <v>64084</v>
          </cell>
          <cell r="G93">
            <v>111732</v>
          </cell>
        </row>
        <row r="94">
          <cell r="B94">
            <v>1291770.3538036942</v>
          </cell>
          <cell r="C94">
            <v>-941704.75177199789</v>
          </cell>
          <cell r="D94">
            <v>-265916.5251228066</v>
          </cell>
          <cell r="E94">
            <v>-86517.718365894922</v>
          </cell>
          <cell r="F94">
            <v>-32342.554585520051</v>
          </cell>
          <cell r="G94">
            <v>34711.196042524738</v>
          </cell>
        </row>
        <row r="96">
          <cell r="B96">
            <v>1481893</v>
          </cell>
          <cell r="C96">
            <v>-1035337</v>
          </cell>
          <cell r="D96">
            <v>-261570</v>
          </cell>
          <cell r="E96">
            <v>-84250</v>
          </cell>
          <cell r="F96">
            <v>-32036</v>
          </cell>
          <cell r="G96">
            <v>-68698</v>
          </cell>
        </row>
      </sheetData>
      <sheetData sheetId="14">
        <row r="1">
          <cell r="A1" t="str">
            <v>2025 Budget  6.8% Gross Charge Increase</v>
          </cell>
          <cell r="B1" t="str">
            <v>GMC</v>
          </cell>
          <cell r="C1" t="str">
            <v>GHC</v>
          </cell>
          <cell r="D1" t="str">
            <v>MNH</v>
          </cell>
          <cell r="E1" t="str">
            <v>GIL</v>
          </cell>
          <cell r="F1" t="str">
            <v>GAD</v>
          </cell>
          <cell r="G1" t="str">
            <v>GRN</v>
          </cell>
          <cell r="H1" t="str">
            <v>GED</v>
          </cell>
          <cell r="I1" t="str">
            <v>GSS</v>
          </cell>
          <cell r="J1" t="str">
            <v>GHC, Inc.</v>
          </cell>
        </row>
        <row r="3">
          <cell r="A3" t="str">
            <v>Patient Revenue</v>
          </cell>
          <cell r="B3">
            <v>10</v>
          </cell>
          <cell r="C3">
            <v>20</v>
          </cell>
          <cell r="D3">
            <v>32</v>
          </cell>
          <cell r="E3">
            <v>31</v>
          </cell>
          <cell r="F3">
            <v>30</v>
          </cell>
          <cell r="G3">
            <v>11</v>
          </cell>
          <cell r="H3">
            <v>18</v>
          </cell>
          <cell r="I3">
            <v>19</v>
          </cell>
          <cell r="J3" t="str">
            <v>00</v>
          </cell>
        </row>
        <row r="4">
          <cell r="A4" t="str">
            <v xml:space="preserve">IP Revenue </v>
          </cell>
          <cell r="B4">
            <v>9454875</v>
          </cell>
          <cell r="C4">
            <v>0</v>
          </cell>
          <cell r="D4">
            <v>0</v>
          </cell>
          <cell r="E4">
            <v>0</v>
          </cell>
          <cell r="F4">
            <v>0</v>
          </cell>
          <cell r="G4">
            <v>0</v>
          </cell>
          <cell r="H4">
            <v>0</v>
          </cell>
          <cell r="I4">
            <v>0</v>
          </cell>
          <cell r="J4">
            <v>9454875</v>
          </cell>
        </row>
        <row r="5">
          <cell r="A5" t="str">
            <v>IP Swing Bed Revenue</v>
          </cell>
          <cell r="B5">
            <v>1325230</v>
          </cell>
          <cell r="C5">
            <v>0</v>
          </cell>
          <cell r="D5">
            <v>0</v>
          </cell>
          <cell r="E5">
            <v>0</v>
          </cell>
          <cell r="F5">
            <v>0</v>
          </cell>
          <cell r="G5">
            <v>0</v>
          </cell>
          <cell r="H5">
            <v>0</v>
          </cell>
          <cell r="I5">
            <v>0</v>
          </cell>
          <cell r="J5">
            <v>1325230</v>
          </cell>
        </row>
        <row r="6">
          <cell r="A6" t="str">
            <v xml:space="preserve">OP Hospital </v>
          </cell>
          <cell r="B6">
            <v>91571048</v>
          </cell>
          <cell r="C6">
            <v>0</v>
          </cell>
          <cell r="D6">
            <v>0</v>
          </cell>
          <cell r="E6">
            <v>0</v>
          </cell>
          <cell r="F6">
            <v>282846</v>
          </cell>
          <cell r="G6">
            <v>0</v>
          </cell>
          <cell r="H6">
            <v>0</v>
          </cell>
          <cell r="I6">
            <v>0</v>
          </cell>
          <cell r="J6">
            <v>91853894</v>
          </cell>
        </row>
        <row r="7">
          <cell r="A7" t="str">
            <v>Hospital Pro Fees</v>
          </cell>
          <cell r="B7">
            <v>29669044</v>
          </cell>
          <cell r="C7">
            <v>0</v>
          </cell>
          <cell r="D7">
            <v>0</v>
          </cell>
          <cell r="E7">
            <v>0</v>
          </cell>
          <cell r="F7">
            <v>0</v>
          </cell>
          <cell r="G7">
            <v>0</v>
          </cell>
          <cell r="H7">
            <v>0</v>
          </cell>
          <cell r="I7">
            <v>0</v>
          </cell>
          <cell r="J7">
            <v>29669044</v>
          </cell>
        </row>
        <row r="8">
          <cell r="A8" t="str">
            <v xml:space="preserve">OP Clinic Revenue </v>
          </cell>
          <cell r="B8">
            <v>0</v>
          </cell>
          <cell r="C8">
            <v>24167532</v>
          </cell>
          <cell r="D8">
            <v>0</v>
          </cell>
          <cell r="E8">
            <v>0</v>
          </cell>
          <cell r="F8">
            <v>0</v>
          </cell>
          <cell r="G8">
            <v>0</v>
          </cell>
          <cell r="H8">
            <v>0</v>
          </cell>
          <cell r="I8">
            <v>0</v>
          </cell>
          <cell r="J8">
            <v>24167532</v>
          </cell>
        </row>
        <row r="9">
          <cell r="A9" t="str">
            <v>NH Revenue</v>
          </cell>
          <cell r="B9">
            <v>0</v>
          </cell>
          <cell r="C9">
            <v>0</v>
          </cell>
          <cell r="D9">
            <v>4837128</v>
          </cell>
          <cell r="E9">
            <v>0</v>
          </cell>
          <cell r="F9">
            <v>0</v>
          </cell>
          <cell r="G9">
            <v>0</v>
          </cell>
          <cell r="H9">
            <v>0</v>
          </cell>
          <cell r="I9">
            <v>0</v>
          </cell>
          <cell r="J9">
            <v>4837128</v>
          </cell>
        </row>
        <row r="10">
          <cell r="A10" t="str">
            <v>Total Gross Patient Revenue</v>
          </cell>
          <cell r="B10">
            <v>132020197</v>
          </cell>
          <cell r="C10">
            <v>24167532</v>
          </cell>
          <cell r="D10">
            <v>4837128</v>
          </cell>
          <cell r="E10">
            <v>0</v>
          </cell>
          <cell r="F10">
            <v>282846</v>
          </cell>
          <cell r="G10">
            <v>0</v>
          </cell>
          <cell r="H10">
            <v>0</v>
          </cell>
          <cell r="I10">
            <v>0</v>
          </cell>
          <cell r="J10">
            <v>161307703</v>
          </cell>
        </row>
        <row r="12">
          <cell r="A12" t="str">
            <v>Deductions From Revenue</v>
          </cell>
        </row>
        <row r="13">
          <cell r="A13" t="str">
            <v>Contractual Allowances</v>
          </cell>
          <cell r="B13">
            <v>63741978</v>
          </cell>
          <cell r="C13">
            <v>12996274</v>
          </cell>
          <cell r="D13">
            <v>720406</v>
          </cell>
          <cell r="E13">
            <v>0</v>
          </cell>
          <cell r="F13">
            <v>0</v>
          </cell>
          <cell r="G13">
            <v>0</v>
          </cell>
          <cell r="H13">
            <v>0</v>
          </cell>
          <cell r="I13">
            <v>0</v>
          </cell>
          <cell r="J13">
            <v>77458658</v>
          </cell>
        </row>
        <row r="14">
          <cell r="A14" t="str">
            <v>Charity Care</v>
          </cell>
          <cell r="B14">
            <v>1262620</v>
          </cell>
          <cell r="C14">
            <v>169563</v>
          </cell>
          <cell r="D14">
            <v>0</v>
          </cell>
          <cell r="E14">
            <v>0</v>
          </cell>
          <cell r="F14">
            <v>0</v>
          </cell>
          <cell r="G14">
            <v>0</v>
          </cell>
          <cell r="H14">
            <v>0</v>
          </cell>
          <cell r="I14">
            <v>0</v>
          </cell>
          <cell r="J14">
            <v>1432183</v>
          </cell>
        </row>
        <row r="15">
          <cell r="A15" t="str">
            <v>Bad Debt</v>
          </cell>
          <cell r="B15">
            <v>1377784</v>
          </cell>
          <cell r="C15">
            <v>313788</v>
          </cell>
          <cell r="D15">
            <v>10000</v>
          </cell>
          <cell r="E15">
            <v>0</v>
          </cell>
          <cell r="F15">
            <v>0</v>
          </cell>
          <cell r="G15">
            <v>0</v>
          </cell>
          <cell r="H15">
            <v>0</v>
          </cell>
          <cell r="I15">
            <v>0</v>
          </cell>
          <cell r="J15">
            <v>1701572</v>
          </cell>
        </row>
        <row r="16">
          <cell r="A16" t="str">
            <v>Total Deductions From Revenue</v>
          </cell>
          <cell r="B16">
            <v>66382382</v>
          </cell>
          <cell r="C16">
            <v>13479625</v>
          </cell>
          <cell r="D16">
            <v>730406</v>
          </cell>
          <cell r="E16">
            <v>0</v>
          </cell>
          <cell r="F16">
            <v>0</v>
          </cell>
          <cell r="G16">
            <v>0</v>
          </cell>
          <cell r="H16">
            <v>0</v>
          </cell>
          <cell r="I16">
            <v>0</v>
          </cell>
          <cell r="J16">
            <v>80592413</v>
          </cell>
        </row>
        <row r="18">
          <cell r="A18" t="str">
            <v>Net Patient Revenue</v>
          </cell>
          <cell r="B18">
            <v>65637815</v>
          </cell>
          <cell r="C18">
            <v>10687907</v>
          </cell>
          <cell r="D18">
            <v>4106722</v>
          </cell>
          <cell r="E18">
            <v>0</v>
          </cell>
          <cell r="F18">
            <v>282846</v>
          </cell>
          <cell r="G18">
            <v>0</v>
          </cell>
          <cell r="H18">
            <v>0</v>
          </cell>
          <cell r="I18">
            <v>0</v>
          </cell>
          <cell r="J18">
            <v>80715290</v>
          </cell>
        </row>
        <row r="20">
          <cell r="A20" t="str">
            <v>Fixed Prospective Payment</v>
          </cell>
          <cell r="B20">
            <v>2588421</v>
          </cell>
          <cell r="C20">
            <v>0</v>
          </cell>
          <cell r="D20">
            <v>0</v>
          </cell>
          <cell r="E20">
            <v>0</v>
          </cell>
          <cell r="F20">
            <v>0</v>
          </cell>
          <cell r="G20">
            <v>0</v>
          </cell>
          <cell r="H20">
            <v>0</v>
          </cell>
          <cell r="I20">
            <v>0</v>
          </cell>
          <cell r="J20">
            <v>2588421</v>
          </cell>
        </row>
        <row r="22">
          <cell r="A22" t="str">
            <v>Total Net Patient Revenue &amp; FPP</v>
          </cell>
          <cell r="B22">
            <v>68226236</v>
          </cell>
          <cell r="C22">
            <v>10687907</v>
          </cell>
          <cell r="D22">
            <v>4106722</v>
          </cell>
          <cell r="E22">
            <v>0</v>
          </cell>
          <cell r="F22">
            <v>282846</v>
          </cell>
          <cell r="G22">
            <v>0</v>
          </cell>
          <cell r="H22">
            <v>0</v>
          </cell>
          <cell r="I22">
            <v>0</v>
          </cell>
          <cell r="J22">
            <v>83303711</v>
          </cell>
        </row>
        <row r="24">
          <cell r="A24" t="str">
            <v>Other Operating Revenue</v>
          </cell>
        </row>
        <row r="25">
          <cell r="A25" t="str">
            <v>Stimulus Funds</v>
          </cell>
          <cell r="B25">
            <v>0</v>
          </cell>
          <cell r="C25">
            <v>0</v>
          </cell>
          <cell r="D25">
            <v>0</v>
          </cell>
          <cell r="E25">
            <v>0</v>
          </cell>
          <cell r="F25">
            <v>0</v>
          </cell>
          <cell r="G25">
            <v>0</v>
          </cell>
          <cell r="H25">
            <v>0</v>
          </cell>
          <cell r="I25">
            <v>0</v>
          </cell>
          <cell r="J25">
            <v>0</v>
          </cell>
        </row>
        <row r="26">
          <cell r="A26" t="str">
            <v xml:space="preserve">DSH </v>
          </cell>
          <cell r="B26">
            <v>404424</v>
          </cell>
          <cell r="C26">
            <v>0</v>
          </cell>
          <cell r="D26">
            <v>0</v>
          </cell>
          <cell r="E26">
            <v>0</v>
          </cell>
          <cell r="F26">
            <v>0</v>
          </cell>
          <cell r="G26">
            <v>0</v>
          </cell>
          <cell r="H26">
            <v>0</v>
          </cell>
          <cell r="I26">
            <v>0</v>
          </cell>
          <cell r="J26">
            <v>404424</v>
          </cell>
        </row>
        <row r="27">
          <cell r="A27" t="str">
            <v xml:space="preserve">OneCare PHM </v>
          </cell>
          <cell r="B27">
            <v>0</v>
          </cell>
          <cell r="C27">
            <v>258456</v>
          </cell>
          <cell r="D27">
            <v>0</v>
          </cell>
          <cell r="E27">
            <v>0</v>
          </cell>
          <cell r="F27">
            <v>0</v>
          </cell>
          <cell r="G27">
            <v>0</v>
          </cell>
          <cell r="H27">
            <v>0</v>
          </cell>
          <cell r="I27">
            <v>0</v>
          </cell>
          <cell r="J27">
            <v>258456</v>
          </cell>
        </row>
        <row r="28">
          <cell r="A28" t="str">
            <v>Independent Living</v>
          </cell>
          <cell r="B28">
            <v>0</v>
          </cell>
          <cell r="C28">
            <v>0</v>
          </cell>
          <cell r="D28">
            <v>0</v>
          </cell>
          <cell r="E28">
            <v>2168952</v>
          </cell>
          <cell r="F28">
            <v>0</v>
          </cell>
          <cell r="G28">
            <v>0</v>
          </cell>
          <cell r="H28">
            <v>0</v>
          </cell>
          <cell r="I28">
            <v>0</v>
          </cell>
          <cell r="J28">
            <v>2168952</v>
          </cell>
        </row>
        <row r="29">
          <cell r="A29" t="str">
            <v>Robin's Nest Day Care</v>
          </cell>
          <cell r="B29">
            <v>0</v>
          </cell>
          <cell r="C29">
            <v>0</v>
          </cell>
          <cell r="D29">
            <v>0</v>
          </cell>
          <cell r="E29">
            <v>0</v>
          </cell>
          <cell r="F29">
            <v>0</v>
          </cell>
          <cell r="G29">
            <v>379687</v>
          </cell>
          <cell r="H29">
            <v>0</v>
          </cell>
          <cell r="I29">
            <v>0</v>
          </cell>
          <cell r="J29">
            <v>379687</v>
          </cell>
        </row>
        <row r="30">
          <cell r="A30" t="str">
            <v>340B</v>
          </cell>
          <cell r="B30">
            <v>0</v>
          </cell>
          <cell r="C30">
            <v>2578406</v>
          </cell>
          <cell r="D30">
            <v>0</v>
          </cell>
          <cell r="E30">
            <v>0</v>
          </cell>
          <cell r="F30">
            <v>0</v>
          </cell>
          <cell r="G30">
            <v>0</v>
          </cell>
          <cell r="H30">
            <v>0</v>
          </cell>
          <cell r="I30">
            <v>0</v>
          </cell>
          <cell r="J30">
            <v>2578406</v>
          </cell>
        </row>
        <row r="31">
          <cell r="A31" t="str">
            <v xml:space="preserve">Grants </v>
          </cell>
          <cell r="B31">
            <v>100000</v>
          </cell>
          <cell r="C31">
            <v>1704120</v>
          </cell>
          <cell r="D31">
            <v>0</v>
          </cell>
          <cell r="E31">
            <v>0</v>
          </cell>
          <cell r="F31">
            <v>0</v>
          </cell>
          <cell r="G31">
            <v>0</v>
          </cell>
          <cell r="H31">
            <v>0</v>
          </cell>
          <cell r="I31">
            <v>0</v>
          </cell>
          <cell r="J31">
            <v>1804120</v>
          </cell>
        </row>
        <row r="32">
          <cell r="A32" t="str">
            <v xml:space="preserve">Other Operating Revenue </v>
          </cell>
          <cell r="B32">
            <v>459770</v>
          </cell>
          <cell r="C32">
            <v>1260890</v>
          </cell>
          <cell r="D32">
            <v>4815</v>
          </cell>
          <cell r="E32">
            <v>3216</v>
          </cell>
          <cell r="F32">
            <v>0</v>
          </cell>
          <cell r="G32">
            <v>0</v>
          </cell>
          <cell r="H32">
            <v>0</v>
          </cell>
          <cell r="I32">
            <v>0</v>
          </cell>
          <cell r="J32">
            <v>1728691</v>
          </cell>
        </row>
        <row r="33">
          <cell r="A33" t="str">
            <v>Intercompany Revenue</v>
          </cell>
          <cell r="B33">
            <v>1137813</v>
          </cell>
          <cell r="C33">
            <v>990162</v>
          </cell>
          <cell r="D33">
            <v>0</v>
          </cell>
          <cell r="E33">
            <v>0</v>
          </cell>
          <cell r="F33">
            <v>0</v>
          </cell>
          <cell r="G33">
            <v>925261</v>
          </cell>
          <cell r="H33">
            <v>-13665453</v>
          </cell>
          <cell r="I33">
            <v>10612217</v>
          </cell>
          <cell r="J33">
            <v>0</v>
          </cell>
        </row>
        <row r="34">
          <cell r="A34" t="str">
            <v>Total Other Operating Revenue</v>
          </cell>
          <cell r="B34">
            <v>2102007</v>
          </cell>
          <cell r="C34">
            <v>6792034</v>
          </cell>
          <cell r="D34">
            <v>4815</v>
          </cell>
          <cell r="E34">
            <v>2172168</v>
          </cell>
          <cell r="F34">
            <v>0</v>
          </cell>
          <cell r="G34">
            <v>1304948</v>
          </cell>
          <cell r="H34">
            <v>-13665453</v>
          </cell>
          <cell r="I34">
            <v>10612217</v>
          </cell>
          <cell r="J34">
            <v>9322736</v>
          </cell>
        </row>
        <row r="36">
          <cell r="A36" t="str">
            <v>Total Operating Revenue</v>
          </cell>
          <cell r="B36">
            <v>70328243</v>
          </cell>
          <cell r="C36">
            <v>17479941</v>
          </cell>
          <cell r="D36">
            <v>4111537</v>
          </cell>
          <cell r="E36">
            <v>2172168</v>
          </cell>
          <cell r="F36">
            <v>282846</v>
          </cell>
          <cell r="G36">
            <v>1304948</v>
          </cell>
          <cell r="H36">
            <v>-13665453</v>
          </cell>
          <cell r="I36">
            <v>10612217</v>
          </cell>
          <cell r="J36">
            <v>92626447</v>
          </cell>
        </row>
        <row r="39">
          <cell r="A39" t="str">
            <v>Operating Expenses</v>
          </cell>
          <cell r="B39" t="str">
            <v xml:space="preserve"> </v>
          </cell>
        </row>
        <row r="40">
          <cell r="A40" t="str">
            <v>Management Contracts</v>
          </cell>
          <cell r="B40">
            <v>6475461</v>
          </cell>
          <cell r="C40">
            <v>2903317</v>
          </cell>
          <cell r="D40">
            <v>727331</v>
          </cell>
          <cell r="E40">
            <v>330287</v>
          </cell>
          <cell r="F40">
            <v>64085</v>
          </cell>
          <cell r="G40">
            <v>111734</v>
          </cell>
          <cell r="H40">
            <v>-10612215</v>
          </cell>
          <cell r="I40">
            <v>0</v>
          </cell>
          <cell r="J40">
            <v>0</v>
          </cell>
        </row>
        <row r="41">
          <cell r="A41" t="str">
            <v>Staff Salaries</v>
          </cell>
          <cell r="B41">
            <v>15054399</v>
          </cell>
          <cell r="C41">
            <v>4916040</v>
          </cell>
          <cell r="D41">
            <v>2185291</v>
          </cell>
          <cell r="E41">
            <v>845195</v>
          </cell>
          <cell r="F41">
            <v>160142</v>
          </cell>
          <cell r="G41">
            <v>798787</v>
          </cell>
          <cell r="H41">
            <v>0</v>
          </cell>
          <cell r="I41">
            <v>6783429</v>
          </cell>
          <cell r="J41">
            <v>30743283</v>
          </cell>
        </row>
        <row r="42">
          <cell r="A42" t="str">
            <v>Provider Salaries</v>
          </cell>
          <cell r="B42">
            <v>8973170</v>
          </cell>
          <cell r="C42">
            <v>4513378</v>
          </cell>
          <cell r="D42">
            <v>0</v>
          </cell>
          <cell r="E42">
            <v>0</v>
          </cell>
          <cell r="F42">
            <v>0</v>
          </cell>
          <cell r="G42">
            <v>0</v>
          </cell>
          <cell r="H42">
            <v>0</v>
          </cell>
          <cell r="I42">
            <v>0</v>
          </cell>
          <cell r="J42">
            <v>13486548</v>
          </cell>
        </row>
        <row r="43">
          <cell r="A43" t="str">
            <v>Benefits</v>
          </cell>
          <cell r="B43">
            <v>6159246</v>
          </cell>
          <cell r="C43">
            <v>2100350</v>
          </cell>
          <cell r="D43">
            <v>692267</v>
          </cell>
          <cell r="E43">
            <v>177262</v>
          </cell>
          <cell r="F43">
            <v>34374</v>
          </cell>
          <cell r="G43">
            <v>219481</v>
          </cell>
          <cell r="H43">
            <v>-925261</v>
          </cell>
          <cell r="I43">
            <v>2048495</v>
          </cell>
          <cell r="J43">
            <v>10506214</v>
          </cell>
        </row>
        <row r="44">
          <cell r="A44" t="str">
            <v>Contract Labor</v>
          </cell>
          <cell r="B44">
            <v>6899443</v>
          </cell>
          <cell r="C44">
            <v>405426</v>
          </cell>
          <cell r="D44">
            <v>635486</v>
          </cell>
          <cell r="E44">
            <v>2953</v>
          </cell>
          <cell r="F44">
            <v>0</v>
          </cell>
          <cell r="G44">
            <v>0</v>
          </cell>
          <cell r="H44">
            <v>0</v>
          </cell>
          <cell r="I44">
            <v>5165</v>
          </cell>
          <cell r="J44">
            <v>7948473</v>
          </cell>
        </row>
        <row r="45">
          <cell r="A45" t="str">
            <v>Supplies &amp; Expense</v>
          </cell>
          <cell r="B45">
            <v>10501833</v>
          </cell>
          <cell r="C45">
            <v>1798012</v>
          </cell>
          <cell r="D45">
            <v>1262128</v>
          </cell>
          <cell r="E45">
            <v>1020858</v>
          </cell>
          <cell r="F45">
            <v>81890</v>
          </cell>
          <cell r="G45">
            <v>120890</v>
          </cell>
          <cell r="H45">
            <v>-1137815</v>
          </cell>
          <cell r="I45">
            <v>750430</v>
          </cell>
          <cell r="J45">
            <v>14398226</v>
          </cell>
        </row>
        <row r="46">
          <cell r="A46" t="str">
            <v xml:space="preserve">Purchased Services </v>
          </cell>
          <cell r="B46">
            <v>5557767</v>
          </cell>
          <cell r="C46">
            <v>770217</v>
          </cell>
          <cell r="D46">
            <v>244381</v>
          </cell>
          <cell r="E46">
            <v>195461</v>
          </cell>
          <cell r="F46">
            <v>22788</v>
          </cell>
          <cell r="G46">
            <v>53187</v>
          </cell>
          <cell r="H46">
            <v>0</v>
          </cell>
          <cell r="I46">
            <v>1024698</v>
          </cell>
          <cell r="J46">
            <v>7868499</v>
          </cell>
        </row>
        <row r="47">
          <cell r="A47" t="str">
            <v xml:space="preserve">Provider Tax </v>
          </cell>
          <cell r="B47">
            <v>3786047</v>
          </cell>
          <cell r="C47">
            <v>0</v>
          </cell>
          <cell r="D47">
            <v>166228</v>
          </cell>
          <cell r="E47">
            <v>0</v>
          </cell>
          <cell r="F47">
            <v>0</v>
          </cell>
          <cell r="G47">
            <v>0</v>
          </cell>
          <cell r="H47">
            <v>0</v>
          </cell>
          <cell r="I47">
            <v>0</v>
          </cell>
          <cell r="J47">
            <v>3952275</v>
          </cell>
        </row>
        <row r="48">
          <cell r="A48" t="str">
            <v xml:space="preserve">Interest </v>
          </cell>
          <cell r="B48">
            <v>406218</v>
          </cell>
          <cell r="C48">
            <v>0</v>
          </cell>
          <cell r="D48">
            <v>0</v>
          </cell>
          <cell r="E48">
            <v>128214</v>
          </cell>
          <cell r="F48">
            <v>0</v>
          </cell>
          <cell r="G48">
            <v>0</v>
          </cell>
          <cell r="H48">
            <v>0</v>
          </cell>
          <cell r="I48">
            <v>0</v>
          </cell>
          <cell r="J48">
            <v>534432</v>
          </cell>
        </row>
        <row r="49">
          <cell r="A49" t="str">
            <v>Depreciation</v>
          </cell>
          <cell r="B49">
            <v>3609437</v>
          </cell>
          <cell r="C49">
            <v>73201</v>
          </cell>
          <cell r="D49">
            <v>69317</v>
          </cell>
          <cell r="E49">
            <v>739637</v>
          </cell>
          <cell r="F49">
            <v>1243</v>
          </cell>
          <cell r="G49">
            <v>869</v>
          </cell>
          <cell r="H49">
            <v>0</v>
          </cell>
          <cell r="I49">
            <v>0</v>
          </cell>
          <cell r="J49">
            <v>4493704</v>
          </cell>
        </row>
        <row r="50">
          <cell r="A50" t="str">
            <v>FQHC Contribution</v>
          </cell>
          <cell r="B50">
            <v>990162</v>
          </cell>
          <cell r="C50">
            <v>0</v>
          </cell>
          <cell r="D50">
            <v>0</v>
          </cell>
          <cell r="E50">
            <v>0</v>
          </cell>
          <cell r="F50">
            <v>0</v>
          </cell>
          <cell r="G50">
            <v>0</v>
          </cell>
          <cell r="H50">
            <v>-990162</v>
          </cell>
          <cell r="I50">
            <v>0</v>
          </cell>
          <cell r="J50">
            <v>0</v>
          </cell>
        </row>
        <row r="51">
          <cell r="A51" t="str">
            <v>Total Operating Expenses</v>
          </cell>
          <cell r="B51">
            <v>68413183</v>
          </cell>
          <cell r="C51">
            <v>17479941</v>
          </cell>
          <cell r="D51">
            <v>5982429</v>
          </cell>
          <cell r="E51">
            <v>3439867</v>
          </cell>
          <cell r="F51">
            <v>364522</v>
          </cell>
          <cell r="G51">
            <v>1304948</v>
          </cell>
          <cell r="H51">
            <v>-13665453</v>
          </cell>
          <cell r="I51">
            <v>10612217</v>
          </cell>
          <cell r="J51">
            <v>93931654</v>
          </cell>
        </row>
        <row r="53">
          <cell r="A53" t="str">
            <v>Operating Income</v>
          </cell>
          <cell r="B53">
            <v>1915060</v>
          </cell>
          <cell r="C53">
            <v>0</v>
          </cell>
          <cell r="D53">
            <v>-1870892</v>
          </cell>
          <cell r="E53">
            <v>-1267699</v>
          </cell>
          <cell r="F53">
            <v>-81676</v>
          </cell>
          <cell r="G53">
            <v>0</v>
          </cell>
          <cell r="H53">
            <v>0</v>
          </cell>
          <cell r="I53">
            <v>0</v>
          </cell>
          <cell r="J53">
            <v>-1305207</v>
          </cell>
        </row>
        <row r="55">
          <cell r="A55" t="str">
            <v>Contributions</v>
          </cell>
          <cell r="B55">
            <v>308000</v>
          </cell>
          <cell r="C55">
            <v>9600.02</v>
          </cell>
          <cell r="D55">
            <v>700</v>
          </cell>
          <cell r="E55">
            <v>200</v>
          </cell>
          <cell r="F55">
            <v>200</v>
          </cell>
          <cell r="G55">
            <v>26000</v>
          </cell>
          <cell r="H55">
            <v>0</v>
          </cell>
          <cell r="I55">
            <v>0</v>
          </cell>
          <cell r="J55">
            <v>344700</v>
          </cell>
        </row>
        <row r="56">
          <cell r="A56" t="str">
            <v>Unrealized Investment Gain/Loss</v>
          </cell>
          <cell r="B56">
            <v>0</v>
          </cell>
          <cell r="C56">
            <v>0</v>
          </cell>
          <cell r="D56">
            <v>0</v>
          </cell>
          <cell r="E56">
            <v>0</v>
          </cell>
          <cell r="F56">
            <v>0</v>
          </cell>
          <cell r="G56">
            <v>0</v>
          </cell>
          <cell r="H56">
            <v>0</v>
          </cell>
          <cell r="I56">
            <v>0</v>
          </cell>
          <cell r="J56">
            <v>0</v>
          </cell>
        </row>
        <row r="57">
          <cell r="A57" t="str">
            <v>Realized Investment Gain/Loss</v>
          </cell>
          <cell r="B57">
            <v>0</v>
          </cell>
          <cell r="C57">
            <v>0</v>
          </cell>
          <cell r="D57">
            <v>0</v>
          </cell>
          <cell r="E57">
            <v>0</v>
          </cell>
          <cell r="F57">
            <v>0</v>
          </cell>
          <cell r="G57">
            <v>0</v>
          </cell>
          <cell r="H57">
            <v>0</v>
          </cell>
          <cell r="I57">
            <v>0</v>
          </cell>
          <cell r="J57">
            <v>0</v>
          </cell>
        </row>
        <row r="58">
          <cell r="A58" t="str">
            <v xml:space="preserve">Other Non-Operating </v>
          </cell>
          <cell r="B58">
            <v>0</v>
          </cell>
          <cell r="C58">
            <v>0</v>
          </cell>
          <cell r="D58">
            <v>0</v>
          </cell>
          <cell r="E58">
            <v>0</v>
          </cell>
          <cell r="F58">
            <v>0</v>
          </cell>
          <cell r="G58">
            <v>0</v>
          </cell>
          <cell r="H58">
            <v>0</v>
          </cell>
          <cell r="I58">
            <v>0</v>
          </cell>
          <cell r="J58">
            <v>0</v>
          </cell>
        </row>
        <row r="59">
          <cell r="A59" t="str">
            <v>Total Non-Operating Income</v>
          </cell>
          <cell r="B59">
            <v>308000</v>
          </cell>
          <cell r="C59">
            <v>9600</v>
          </cell>
          <cell r="D59">
            <v>700</v>
          </cell>
          <cell r="E59">
            <v>200</v>
          </cell>
          <cell r="F59">
            <v>200</v>
          </cell>
          <cell r="G59">
            <v>26000</v>
          </cell>
          <cell r="H59">
            <v>0</v>
          </cell>
          <cell r="I59">
            <v>0</v>
          </cell>
          <cell r="J59">
            <v>344700</v>
          </cell>
        </row>
        <row r="61">
          <cell r="A61" t="str">
            <v>Net Income</v>
          </cell>
          <cell r="B61">
            <v>2223060</v>
          </cell>
          <cell r="C61">
            <v>9600</v>
          </cell>
          <cell r="D61">
            <v>-1870192</v>
          </cell>
          <cell r="E61">
            <v>-1267499</v>
          </cell>
          <cell r="F61">
            <v>-81476</v>
          </cell>
          <cell r="G61">
            <v>26000</v>
          </cell>
          <cell r="H61">
            <v>0</v>
          </cell>
          <cell r="I61">
            <v>0</v>
          </cell>
          <cell r="J61">
            <v>-960507</v>
          </cell>
        </row>
        <row r="63">
          <cell r="A63" t="str">
            <v>Benefits %%</v>
          </cell>
          <cell r="B63">
            <v>0.25634078919927356</v>
          </cell>
          <cell r="C63">
            <v>0.22274439419272749</v>
          </cell>
          <cell r="D63">
            <v>0.31678481264051334</v>
          </cell>
          <cell r="E63">
            <v>0.20972911576618414</v>
          </cell>
          <cell r="F63">
            <v>0.21464700078680171</v>
          </cell>
          <cell r="G63">
            <v>0.27476786677800213</v>
          </cell>
          <cell r="H63">
            <v>0</v>
          </cell>
          <cell r="I63">
            <v>0.30198517593388241</v>
          </cell>
          <cell r="J63">
            <v>0.23753683345523069</v>
          </cell>
        </row>
        <row r="65">
          <cell r="A65" t="str">
            <v>Contractual Allowances</v>
          </cell>
          <cell r="B65">
            <v>0.48281989762520955</v>
          </cell>
          <cell r="C65">
            <v>0.53775759974166992</v>
          </cell>
          <cell r="D65">
            <v>0.14893258975160467</v>
          </cell>
          <cell r="F65">
            <v>0</v>
          </cell>
          <cell r="J65">
            <v>0.48019193478937583</v>
          </cell>
        </row>
        <row r="66">
          <cell r="A66" t="str">
            <v>Charity Care</v>
          </cell>
          <cell r="B66">
            <v>9.5638396903770708E-3</v>
          </cell>
          <cell r="C66">
            <v>7.0161487734866764E-3</v>
          </cell>
          <cell r="D66">
            <v>0</v>
          </cell>
          <cell r="F66">
            <v>0</v>
          </cell>
          <cell r="J66">
            <v>8.8785778568801522E-3</v>
          </cell>
        </row>
        <row r="67">
          <cell r="A67" t="str">
            <v>Bad Debt</v>
          </cell>
          <cell r="B67">
            <v>1.0436160764098845E-2</v>
          </cell>
          <cell r="C67">
            <v>1.2983866122531667E-2</v>
          </cell>
          <cell r="D67">
            <v>2.0673424395633113E-3</v>
          </cell>
          <cell r="F67">
            <v>0</v>
          </cell>
          <cell r="J67">
            <v>1.054860969658715E-2</v>
          </cell>
        </row>
        <row r="68">
          <cell r="A68" t="str">
            <v>Total Deductions From Revenue</v>
          </cell>
          <cell r="B68">
            <v>0.49718010192031453</v>
          </cell>
          <cell r="C68">
            <v>0.4422423853623117</v>
          </cell>
          <cell r="D68">
            <v>0.84900006780883197</v>
          </cell>
          <cell r="F68">
            <v>1</v>
          </cell>
          <cell r="J68">
            <v>0.50038087765715689</v>
          </cell>
        </row>
        <row r="70">
          <cell r="A70" t="str">
            <v>Operating Margin</v>
          </cell>
          <cell r="B70">
            <v>2.7230312009927506E-2</v>
          </cell>
          <cell r="C70">
            <v>0</v>
          </cell>
          <cell r="D70">
            <v>-0.45503469870269925</v>
          </cell>
          <cell r="E70">
            <v>-0.58361001543158719</v>
          </cell>
          <cell r="F70">
            <v>-0.28876491094093604</v>
          </cell>
          <cell r="G70">
            <v>0</v>
          </cell>
          <cell r="H70">
            <v>0</v>
          </cell>
          <cell r="I70">
            <v>0</v>
          </cell>
          <cell r="J70">
            <v>-1.409108351095449E-2</v>
          </cell>
        </row>
        <row r="71">
          <cell r="A71" t="str">
            <v>Management Contracts</v>
          </cell>
          <cell r="B71">
            <v>9.4652239759111925E-2</v>
          </cell>
          <cell r="C71">
            <v>0.16609421050105375</v>
          </cell>
          <cell r="D71">
            <v>0.12157787413774572</v>
          </cell>
          <cell r="E71">
            <v>9.6017375090374127E-2</v>
          </cell>
          <cell r="F71">
            <v>0.17580557552081905</v>
          </cell>
          <cell r="G71">
            <v>8.5623335182704596E-2</v>
          </cell>
          <cell r="H71">
            <v>0.77657250001152545</v>
          </cell>
          <cell r="I71">
            <v>0</v>
          </cell>
          <cell r="J71">
            <v>0</v>
          </cell>
        </row>
        <row r="72">
          <cell r="A72" t="str">
            <v>Staff Salaries</v>
          </cell>
          <cell r="B72">
            <v>0.22005114131292502</v>
          </cell>
          <cell r="C72">
            <v>0.28123893553187623</v>
          </cell>
          <cell r="D72">
            <v>0.36528490350658571</v>
          </cell>
          <cell r="E72">
            <v>0.2457057205990813</v>
          </cell>
          <cell r="F72">
            <v>0.43932053483740352</v>
          </cell>
          <cell r="G72">
            <v>0.61212170906426921</v>
          </cell>
          <cell r="H72">
            <v>0</v>
          </cell>
          <cell r="I72">
            <v>0.63920941307551471</v>
          </cell>
          <cell r="J72">
            <v>0.32729417284614193</v>
          </cell>
        </row>
        <row r="73">
          <cell r="A73" t="str">
            <v>Provider Salaries</v>
          </cell>
          <cell r="B73">
            <v>0.13116141665269396</v>
          </cell>
          <cell r="C73">
            <v>0.25820327425590278</v>
          </cell>
          <cell r="D73">
            <v>0</v>
          </cell>
          <cell r="E73">
            <v>0</v>
          </cell>
          <cell r="F73">
            <v>0</v>
          </cell>
          <cell r="G73">
            <v>0</v>
          </cell>
          <cell r="H73">
            <v>0</v>
          </cell>
          <cell r="I73">
            <v>0</v>
          </cell>
          <cell r="J73">
            <v>0.14357830854335857</v>
          </cell>
        </row>
        <row r="74">
          <cell r="A74" t="str">
            <v>Benefits</v>
          </cell>
          <cell r="B74">
            <v>9.0030104285602375E-2</v>
          </cell>
          <cell r="C74">
            <v>0.12015772822116505</v>
          </cell>
          <cell r="D74">
            <v>0.11571670971774174</v>
          </cell>
          <cell r="E74">
            <v>5.1531643519938414E-2</v>
          </cell>
          <cell r="F74">
            <v>9.4298835186902297E-2</v>
          </cell>
          <cell r="G74">
            <v>0.16819137620809413</v>
          </cell>
          <cell r="H74">
            <v>6.7708037194229853E-2</v>
          </cell>
          <cell r="I74">
            <v>0.19303176706620304</v>
          </cell>
          <cell r="J74">
            <v>0.111849558190469</v>
          </cell>
        </row>
        <row r="75">
          <cell r="A75" t="str">
            <v>Contract Labor</v>
          </cell>
          <cell r="B75">
            <v>0.10084961256663061</v>
          </cell>
          <cell r="C75">
            <v>2.3193785379481545E-2</v>
          </cell>
          <cell r="D75">
            <v>0.10622541445957821</v>
          </cell>
          <cell r="E75">
            <v>8.5846342314979034E-4</v>
          </cell>
          <cell r="F75">
            <v>0</v>
          </cell>
          <cell r="G75">
            <v>0</v>
          </cell>
          <cell r="H75">
            <v>0</v>
          </cell>
          <cell r="I75">
            <v>4.8670320254476515E-4</v>
          </cell>
          <cell r="J75">
            <v>8.461974916357802E-2</v>
          </cell>
        </row>
        <row r="76">
          <cell r="A76" t="str">
            <v>Supplies &amp; Expense</v>
          </cell>
          <cell r="B76">
            <v>0.15350598436561561</v>
          </cell>
          <cell r="C76">
            <v>0.10286144558497079</v>
          </cell>
          <cell r="D76">
            <v>0.21097249963183851</v>
          </cell>
          <cell r="E76">
            <v>0.29677252056547537</v>
          </cell>
          <cell r="F76">
            <v>0.22465036403838451</v>
          </cell>
          <cell r="G76">
            <v>9.2639706716282952E-2</v>
          </cell>
          <cell r="H76">
            <v>8.3262150182654024E-2</v>
          </cell>
          <cell r="I76">
            <v>7.0713782049500115E-2</v>
          </cell>
          <cell r="J76">
            <v>0.15328406758386262</v>
          </cell>
        </row>
        <row r="77">
          <cell r="A77" t="str">
            <v xml:space="preserve">Purchased Services </v>
          </cell>
          <cell r="B77">
            <v>8.1238246143290838E-2</v>
          </cell>
          <cell r="C77">
            <v>4.4062906161983044E-2</v>
          </cell>
          <cell r="D77">
            <v>4.0849795292179816E-2</v>
          </cell>
          <cell r="E77">
            <v>5.6822255046488718E-2</v>
          </cell>
          <cell r="F77">
            <v>6.2514745337729966E-2</v>
          </cell>
          <cell r="G77">
            <v>4.075794591048839E-2</v>
          </cell>
          <cell r="H77">
            <v>0</v>
          </cell>
          <cell r="I77">
            <v>9.655833460623732E-2</v>
          </cell>
          <cell r="J77">
            <v>8.376834288471062E-2</v>
          </cell>
        </row>
        <row r="78">
          <cell r="A78" t="str">
            <v xml:space="preserve">Provider Tax </v>
          </cell>
          <cell r="B78">
            <v>5.5340898259331098E-2</v>
          </cell>
          <cell r="C78">
            <v>0</v>
          </cell>
          <cell r="D78">
            <v>2.7786038079181549E-2</v>
          </cell>
          <cell r="E78">
            <v>0</v>
          </cell>
          <cell r="F78">
            <v>0</v>
          </cell>
          <cell r="G78">
            <v>0</v>
          </cell>
          <cell r="H78">
            <v>0</v>
          </cell>
          <cell r="I78">
            <v>0</v>
          </cell>
          <cell r="J78">
            <v>4.2076071608405832E-2</v>
          </cell>
        </row>
        <row r="79">
          <cell r="A79" t="str">
            <v xml:space="preserve">Interest </v>
          </cell>
          <cell r="B79">
            <v>5.937715249997943E-3</v>
          </cell>
          <cell r="C79">
            <v>0</v>
          </cell>
          <cell r="D79">
            <v>0</v>
          </cell>
          <cell r="E79">
            <v>3.7272952704276066E-2</v>
          </cell>
          <cell r="F79">
            <v>0</v>
          </cell>
          <cell r="G79">
            <v>0</v>
          </cell>
          <cell r="H79">
            <v>0</v>
          </cell>
          <cell r="I79">
            <v>0</v>
          </cell>
          <cell r="J79">
            <v>5.6895836200222772E-3</v>
          </cell>
        </row>
        <row r="80">
          <cell r="A80" t="str">
            <v>Depreciation</v>
          </cell>
          <cell r="B80">
            <v>5.2759378261935275E-2</v>
          </cell>
          <cell r="C80">
            <v>4.1877143635667882E-3</v>
          </cell>
          <cell r="D80">
            <v>1.1586765175148757E-2</v>
          </cell>
          <cell r="E80">
            <v>0.21501906905121623</v>
          </cell>
          <cell r="F80">
            <v>3.4099450787606783E-3</v>
          </cell>
          <cell r="G80">
            <v>6.6592691816072362E-4</v>
          </cell>
          <cell r="H80">
            <v>0</v>
          </cell>
          <cell r="I80">
            <v>0</v>
          </cell>
          <cell r="J80">
            <v>4.7840145559451132E-2</v>
          </cell>
        </row>
        <row r="81">
          <cell r="B81">
            <v>1</v>
          </cell>
          <cell r="C81">
            <v>1</v>
          </cell>
          <cell r="D81">
            <v>1</v>
          </cell>
          <cell r="E81">
            <v>1</v>
          </cell>
          <cell r="F81">
            <v>1</v>
          </cell>
          <cell r="G81">
            <v>1</v>
          </cell>
          <cell r="H81">
            <v>1</v>
          </cell>
          <cell r="I81">
            <v>1</v>
          </cell>
          <cell r="J81">
            <v>1</v>
          </cell>
        </row>
        <row r="83">
          <cell r="A83" t="str">
            <v>Management Contracts</v>
          </cell>
          <cell r="B83">
            <v>0.10454793607036436</v>
          </cell>
          <cell r="C83">
            <v>0.19917622900885693</v>
          </cell>
          <cell r="D83">
            <v>0.13840484040449863</v>
          </cell>
          <cell r="E83">
            <v>0.10621595199351681</v>
          </cell>
          <cell r="F83">
            <v>0.21330595099804617</v>
          </cell>
          <cell r="G83">
            <v>9.3641207696188611E-2</v>
          </cell>
        </row>
        <row r="85">
          <cell r="A85" t="str">
            <v>Provider Tax  Rate</v>
          </cell>
          <cell r="B85">
            <v>5.5492538090478861E-2</v>
          </cell>
          <cell r="C85">
            <v>0</v>
          </cell>
          <cell r="D85">
            <v>4.0477052013747218E-2</v>
          </cell>
        </row>
        <row r="86">
          <cell r="B86">
            <v>1.7485867791502546E-3</v>
          </cell>
          <cell r="C86">
            <v>0</v>
          </cell>
          <cell r="D86">
            <v>-3.0318162951237099E-3</v>
          </cell>
        </row>
        <row r="87">
          <cell r="B87">
            <v>119299.49426078516</v>
          </cell>
          <cell r="C87">
            <v>0</v>
          </cell>
          <cell r="D87">
            <v>-12450.826679143032</v>
          </cell>
        </row>
        <row r="89">
          <cell r="A89" t="str">
            <v>Net Revenue %</v>
          </cell>
          <cell r="B89">
            <v>0.73503841980747364</v>
          </cell>
          <cell r="C89">
            <v>0.18269229633630787</v>
          </cell>
          <cell r="D89">
            <v>4.2971891953279148E-2</v>
          </cell>
          <cell r="E89">
            <v>2.2702499965431534E-2</v>
          </cell>
          <cell r="F89">
            <v>2.9561761821472591E-3</v>
          </cell>
          <cell r="G89">
            <v>1.3638715755360518E-2</v>
          </cell>
        </row>
        <row r="91">
          <cell r="B91">
            <v>7800387.2143340083</v>
          </cell>
          <cell r="C91">
            <v>1938770.2929492041</v>
          </cell>
          <cell r="D91">
            <v>456027.04230875219</v>
          </cell>
          <cell r="E91">
            <v>240923.85607565194</v>
          </cell>
          <cell r="F91">
            <v>31371.58313517824</v>
          </cell>
          <cell r="G91">
            <v>144737.01119720473</v>
          </cell>
        </row>
        <row r="93">
          <cell r="B93">
            <v>6475461</v>
          </cell>
          <cell r="C93">
            <v>2903317</v>
          </cell>
          <cell r="D93">
            <v>727331</v>
          </cell>
          <cell r="E93">
            <v>330287</v>
          </cell>
          <cell r="F93">
            <v>64085</v>
          </cell>
          <cell r="G93">
            <v>111734</v>
          </cell>
        </row>
        <row r="94">
          <cell r="B94">
            <v>1324926.2143340083</v>
          </cell>
          <cell r="C94">
            <v>-964546.7070507959</v>
          </cell>
          <cell r="D94">
            <v>-271303.95769124781</v>
          </cell>
          <cell r="E94">
            <v>-89363.143924348056</v>
          </cell>
          <cell r="F94">
            <v>-32713.41686482176</v>
          </cell>
          <cell r="G94">
            <v>33003.011197204731</v>
          </cell>
        </row>
        <row r="96">
          <cell r="B96">
            <v>1481893</v>
          </cell>
          <cell r="C96">
            <v>-1035337</v>
          </cell>
          <cell r="D96">
            <v>-261570</v>
          </cell>
          <cell r="E96">
            <v>-84250</v>
          </cell>
          <cell r="F96">
            <v>-32036</v>
          </cell>
          <cell r="G96">
            <v>-68698</v>
          </cell>
        </row>
      </sheetData>
      <sheetData sheetId="15">
        <row r="1">
          <cell r="A1" t="str">
            <v>2025 Budget  6.8% Gross Charge Increase</v>
          </cell>
          <cell r="B1" t="str">
            <v>GMC</v>
          </cell>
          <cell r="C1" t="str">
            <v>GHC</v>
          </cell>
          <cell r="D1" t="str">
            <v>MNH</v>
          </cell>
          <cell r="E1" t="str">
            <v>GIL</v>
          </cell>
          <cell r="F1" t="str">
            <v>GAD</v>
          </cell>
          <cell r="G1" t="str">
            <v>GRN</v>
          </cell>
          <cell r="H1" t="str">
            <v>GED</v>
          </cell>
          <cell r="I1" t="str">
            <v>GSS</v>
          </cell>
          <cell r="J1" t="str">
            <v>GHC, Inc.</v>
          </cell>
        </row>
        <row r="3">
          <cell r="A3" t="str">
            <v>Patient Revenue</v>
          </cell>
          <cell r="B3">
            <v>10</v>
          </cell>
          <cell r="C3">
            <v>20</v>
          </cell>
          <cell r="D3">
            <v>32</v>
          </cell>
          <cell r="E3">
            <v>31</v>
          </cell>
          <cell r="F3">
            <v>30</v>
          </cell>
          <cell r="G3">
            <v>11</v>
          </cell>
          <cell r="H3">
            <v>18</v>
          </cell>
          <cell r="I3">
            <v>19</v>
          </cell>
          <cell r="J3" t="str">
            <v>00</v>
          </cell>
        </row>
        <row r="4">
          <cell r="A4" t="str">
            <v xml:space="preserve">IP Revenue </v>
          </cell>
          <cell r="B4">
            <v>9143979</v>
          </cell>
          <cell r="C4">
            <v>0</v>
          </cell>
          <cell r="D4">
            <v>0</v>
          </cell>
          <cell r="E4">
            <v>0</v>
          </cell>
          <cell r="F4">
            <v>0</v>
          </cell>
          <cell r="G4">
            <v>0</v>
          </cell>
          <cell r="H4">
            <v>0</v>
          </cell>
          <cell r="I4">
            <v>0</v>
          </cell>
          <cell r="J4">
            <v>9143979</v>
          </cell>
        </row>
        <row r="5">
          <cell r="A5" t="str">
            <v>IP Swing Bed Revenue</v>
          </cell>
          <cell r="B5">
            <v>1281654</v>
          </cell>
          <cell r="C5">
            <v>0</v>
          </cell>
          <cell r="D5">
            <v>0</v>
          </cell>
          <cell r="E5">
            <v>0</v>
          </cell>
          <cell r="F5">
            <v>0</v>
          </cell>
          <cell r="G5">
            <v>0</v>
          </cell>
          <cell r="H5">
            <v>0</v>
          </cell>
          <cell r="I5">
            <v>0</v>
          </cell>
          <cell r="J5">
            <v>1281654</v>
          </cell>
        </row>
        <row r="6">
          <cell r="A6" t="str">
            <v xml:space="preserve">OP Hospital </v>
          </cell>
          <cell r="B6">
            <v>88560008</v>
          </cell>
          <cell r="C6">
            <v>0</v>
          </cell>
          <cell r="D6">
            <v>0</v>
          </cell>
          <cell r="E6">
            <v>0</v>
          </cell>
          <cell r="F6">
            <v>282846</v>
          </cell>
          <cell r="G6">
            <v>0</v>
          </cell>
          <cell r="H6">
            <v>0</v>
          </cell>
          <cell r="I6">
            <v>0</v>
          </cell>
          <cell r="J6">
            <v>88842854</v>
          </cell>
        </row>
        <row r="7">
          <cell r="A7" t="str">
            <v>Hospital Pro Fees</v>
          </cell>
          <cell r="B7">
            <v>28693466</v>
          </cell>
          <cell r="C7">
            <v>0</v>
          </cell>
          <cell r="D7">
            <v>0</v>
          </cell>
          <cell r="E7">
            <v>0</v>
          </cell>
          <cell r="F7">
            <v>0</v>
          </cell>
          <cell r="G7">
            <v>0</v>
          </cell>
          <cell r="H7">
            <v>0</v>
          </cell>
          <cell r="I7">
            <v>0</v>
          </cell>
          <cell r="J7">
            <v>28693466</v>
          </cell>
        </row>
        <row r="8">
          <cell r="A8" t="str">
            <v xml:space="preserve">OP Clinic Revenue </v>
          </cell>
          <cell r="B8">
            <v>0</v>
          </cell>
          <cell r="C8">
            <v>23372855</v>
          </cell>
          <cell r="D8">
            <v>0</v>
          </cell>
          <cell r="E8">
            <v>0</v>
          </cell>
          <cell r="F8">
            <v>0</v>
          </cell>
          <cell r="G8">
            <v>0</v>
          </cell>
          <cell r="H8">
            <v>0</v>
          </cell>
          <cell r="I8">
            <v>0</v>
          </cell>
          <cell r="J8">
            <v>23372855</v>
          </cell>
        </row>
        <row r="9">
          <cell r="A9" t="str">
            <v>NH Revenue</v>
          </cell>
          <cell r="B9">
            <v>0</v>
          </cell>
          <cell r="C9">
            <v>0</v>
          </cell>
          <cell r="D9">
            <v>4837128</v>
          </cell>
          <cell r="E9">
            <v>0</v>
          </cell>
          <cell r="F9">
            <v>0</v>
          </cell>
          <cell r="G9">
            <v>0</v>
          </cell>
          <cell r="H9">
            <v>0</v>
          </cell>
          <cell r="I9">
            <v>0</v>
          </cell>
          <cell r="J9">
            <v>4837128</v>
          </cell>
        </row>
        <row r="10">
          <cell r="A10" t="str">
            <v>Total Gross Patient Revenue</v>
          </cell>
          <cell r="B10">
            <v>127679107</v>
          </cell>
          <cell r="C10">
            <v>23372855</v>
          </cell>
          <cell r="D10">
            <v>4837128</v>
          </cell>
          <cell r="E10">
            <v>0</v>
          </cell>
          <cell r="F10">
            <v>282846</v>
          </cell>
          <cell r="G10">
            <v>0</v>
          </cell>
          <cell r="H10">
            <v>0</v>
          </cell>
          <cell r="I10">
            <v>0</v>
          </cell>
          <cell r="J10">
            <v>156171936</v>
          </cell>
        </row>
        <row r="12">
          <cell r="A12" t="str">
            <v>Deductions From Revenue</v>
          </cell>
        </row>
        <row r="13">
          <cell r="A13" t="str">
            <v>Contractual Allowances</v>
          </cell>
          <cell r="B13">
            <v>59463792</v>
          </cell>
          <cell r="C13">
            <v>12212283</v>
          </cell>
          <cell r="D13">
            <v>720406</v>
          </cell>
          <cell r="E13">
            <v>0</v>
          </cell>
          <cell r="F13">
            <v>0</v>
          </cell>
          <cell r="G13">
            <v>0</v>
          </cell>
          <cell r="H13">
            <v>0</v>
          </cell>
          <cell r="I13">
            <v>0</v>
          </cell>
          <cell r="J13">
            <v>72396481</v>
          </cell>
        </row>
        <row r="14">
          <cell r="A14" t="str">
            <v>Charity Care</v>
          </cell>
          <cell r="B14">
            <v>1221102</v>
          </cell>
          <cell r="C14">
            <v>163987</v>
          </cell>
          <cell r="D14">
            <v>0</v>
          </cell>
          <cell r="E14">
            <v>0</v>
          </cell>
          <cell r="F14">
            <v>0</v>
          </cell>
          <cell r="G14">
            <v>0</v>
          </cell>
          <cell r="H14">
            <v>0</v>
          </cell>
          <cell r="I14">
            <v>0</v>
          </cell>
          <cell r="J14">
            <v>1385089</v>
          </cell>
        </row>
        <row r="15">
          <cell r="A15" t="str">
            <v>Bad Debt</v>
          </cell>
          <cell r="B15">
            <v>1332480</v>
          </cell>
          <cell r="C15">
            <v>303470</v>
          </cell>
          <cell r="D15">
            <v>10000</v>
          </cell>
          <cell r="E15">
            <v>0</v>
          </cell>
          <cell r="F15">
            <v>0</v>
          </cell>
          <cell r="G15">
            <v>0</v>
          </cell>
          <cell r="H15">
            <v>0</v>
          </cell>
          <cell r="I15">
            <v>0</v>
          </cell>
          <cell r="J15">
            <v>1645950</v>
          </cell>
        </row>
        <row r="16">
          <cell r="A16" t="str">
            <v>Total Deductions From Revenue</v>
          </cell>
          <cell r="B16">
            <v>62017374</v>
          </cell>
          <cell r="C16">
            <v>12679740</v>
          </cell>
          <cell r="D16">
            <v>730406</v>
          </cell>
          <cell r="E16">
            <v>0</v>
          </cell>
          <cell r="F16">
            <v>0</v>
          </cell>
          <cell r="G16">
            <v>0</v>
          </cell>
          <cell r="H16">
            <v>0</v>
          </cell>
          <cell r="I16">
            <v>0</v>
          </cell>
          <cell r="J16">
            <v>75427520</v>
          </cell>
        </row>
        <row r="18">
          <cell r="A18" t="str">
            <v>Net Patient Revenue</v>
          </cell>
          <cell r="B18">
            <v>65661733</v>
          </cell>
          <cell r="C18">
            <v>10693115</v>
          </cell>
          <cell r="D18">
            <v>4106722</v>
          </cell>
          <cell r="E18">
            <v>0</v>
          </cell>
          <cell r="F18">
            <v>282846</v>
          </cell>
          <cell r="G18">
            <v>0</v>
          </cell>
          <cell r="H18">
            <v>0</v>
          </cell>
          <cell r="I18">
            <v>0</v>
          </cell>
          <cell r="J18">
            <v>80744416</v>
          </cell>
        </row>
        <row r="20">
          <cell r="A20" t="str">
            <v>Fixed Prospective Payment</v>
          </cell>
          <cell r="B20">
            <v>2588421</v>
          </cell>
          <cell r="C20">
            <v>0</v>
          </cell>
          <cell r="D20">
            <v>0</v>
          </cell>
          <cell r="E20">
            <v>0</v>
          </cell>
          <cell r="F20">
            <v>0</v>
          </cell>
          <cell r="G20">
            <v>0</v>
          </cell>
          <cell r="H20">
            <v>0</v>
          </cell>
          <cell r="I20">
            <v>0</v>
          </cell>
          <cell r="J20">
            <v>2588421</v>
          </cell>
        </row>
        <row r="22">
          <cell r="A22" t="str">
            <v>Total Net Patient Revenue &amp; FPP</v>
          </cell>
          <cell r="B22">
            <v>68250154</v>
          </cell>
          <cell r="C22">
            <v>10693115</v>
          </cell>
          <cell r="D22">
            <v>4106722</v>
          </cell>
          <cell r="E22">
            <v>0</v>
          </cell>
          <cell r="F22">
            <v>282846</v>
          </cell>
          <cell r="G22">
            <v>0</v>
          </cell>
          <cell r="H22">
            <v>0</v>
          </cell>
          <cell r="I22">
            <v>0</v>
          </cell>
          <cell r="J22">
            <v>83332837</v>
          </cell>
        </row>
        <row r="24">
          <cell r="A24" t="str">
            <v>Other Operating Revenue</v>
          </cell>
        </row>
        <row r="25">
          <cell r="A25" t="str">
            <v>Stimulus Funds</v>
          </cell>
          <cell r="B25">
            <v>0</v>
          </cell>
          <cell r="C25">
            <v>0</v>
          </cell>
          <cell r="D25">
            <v>0</v>
          </cell>
          <cell r="E25">
            <v>0</v>
          </cell>
          <cell r="F25">
            <v>0</v>
          </cell>
          <cell r="G25">
            <v>0</v>
          </cell>
          <cell r="H25">
            <v>0</v>
          </cell>
          <cell r="I25">
            <v>0</v>
          </cell>
          <cell r="J25">
            <v>0</v>
          </cell>
        </row>
        <row r="26">
          <cell r="A26" t="str">
            <v xml:space="preserve">DSH </v>
          </cell>
          <cell r="B26">
            <v>404424</v>
          </cell>
          <cell r="C26">
            <v>0</v>
          </cell>
          <cell r="D26">
            <v>0</v>
          </cell>
          <cell r="E26">
            <v>0</v>
          </cell>
          <cell r="F26">
            <v>0</v>
          </cell>
          <cell r="G26">
            <v>0</v>
          </cell>
          <cell r="H26">
            <v>0</v>
          </cell>
          <cell r="I26">
            <v>0</v>
          </cell>
          <cell r="J26">
            <v>404424</v>
          </cell>
        </row>
        <row r="27">
          <cell r="A27" t="str">
            <v xml:space="preserve">OneCare PHM </v>
          </cell>
          <cell r="B27">
            <v>0</v>
          </cell>
          <cell r="C27">
            <v>258456</v>
          </cell>
          <cell r="D27">
            <v>0</v>
          </cell>
          <cell r="E27">
            <v>0</v>
          </cell>
          <cell r="F27">
            <v>0</v>
          </cell>
          <cell r="G27">
            <v>0</v>
          </cell>
          <cell r="H27">
            <v>0</v>
          </cell>
          <cell r="I27">
            <v>0</v>
          </cell>
          <cell r="J27">
            <v>258456</v>
          </cell>
        </row>
        <row r="28">
          <cell r="A28" t="str">
            <v>Independent Living</v>
          </cell>
          <cell r="B28">
            <v>0</v>
          </cell>
          <cell r="C28">
            <v>0</v>
          </cell>
          <cell r="D28">
            <v>0</v>
          </cell>
          <cell r="E28">
            <v>2168952</v>
          </cell>
          <cell r="F28">
            <v>0</v>
          </cell>
          <cell r="G28">
            <v>0</v>
          </cell>
          <cell r="H28">
            <v>0</v>
          </cell>
          <cell r="I28">
            <v>0</v>
          </cell>
          <cell r="J28">
            <v>2168952</v>
          </cell>
        </row>
        <row r="29">
          <cell r="A29" t="str">
            <v>Robin's Nest Day Care</v>
          </cell>
          <cell r="B29">
            <v>0</v>
          </cell>
          <cell r="C29">
            <v>0</v>
          </cell>
          <cell r="D29">
            <v>0</v>
          </cell>
          <cell r="E29">
            <v>0</v>
          </cell>
          <cell r="F29">
            <v>0</v>
          </cell>
          <cell r="G29">
            <v>379687</v>
          </cell>
          <cell r="H29">
            <v>0</v>
          </cell>
          <cell r="I29">
            <v>0</v>
          </cell>
          <cell r="J29">
            <v>379687</v>
          </cell>
        </row>
        <row r="30">
          <cell r="A30" t="str">
            <v>340B</v>
          </cell>
          <cell r="B30">
            <v>0</v>
          </cell>
          <cell r="C30">
            <v>2578406</v>
          </cell>
          <cell r="D30">
            <v>0</v>
          </cell>
          <cell r="E30">
            <v>0</v>
          </cell>
          <cell r="F30">
            <v>0</v>
          </cell>
          <cell r="G30">
            <v>0</v>
          </cell>
          <cell r="H30">
            <v>0</v>
          </cell>
          <cell r="I30">
            <v>0</v>
          </cell>
          <cell r="J30">
            <v>2578406</v>
          </cell>
        </row>
        <row r="31">
          <cell r="A31" t="str">
            <v xml:space="preserve">Grants </v>
          </cell>
          <cell r="B31">
            <v>100000</v>
          </cell>
          <cell r="C31">
            <v>1704120</v>
          </cell>
          <cell r="D31">
            <v>0</v>
          </cell>
          <cell r="E31">
            <v>0</v>
          </cell>
          <cell r="F31">
            <v>0</v>
          </cell>
          <cell r="G31">
            <v>0</v>
          </cell>
          <cell r="H31">
            <v>0</v>
          </cell>
          <cell r="I31">
            <v>0</v>
          </cell>
          <cell r="J31">
            <v>1804120</v>
          </cell>
        </row>
        <row r="32">
          <cell r="A32" t="str">
            <v xml:space="preserve">Other Operating Revenue </v>
          </cell>
          <cell r="B32">
            <v>459770</v>
          </cell>
          <cell r="C32">
            <v>1260890</v>
          </cell>
          <cell r="D32">
            <v>4815</v>
          </cell>
          <cell r="E32">
            <v>3216</v>
          </cell>
          <cell r="F32">
            <v>0</v>
          </cell>
          <cell r="G32">
            <v>0</v>
          </cell>
          <cell r="H32">
            <v>0</v>
          </cell>
          <cell r="I32">
            <v>0</v>
          </cell>
          <cell r="J32">
            <v>1728691</v>
          </cell>
        </row>
        <row r="33">
          <cell r="A33" t="str">
            <v>Intercompany Revenue</v>
          </cell>
          <cell r="B33">
            <v>1137813</v>
          </cell>
          <cell r="C33">
            <v>984954</v>
          </cell>
          <cell r="D33">
            <v>0</v>
          </cell>
          <cell r="E33">
            <v>0</v>
          </cell>
          <cell r="F33">
            <v>0</v>
          </cell>
          <cell r="G33">
            <v>925261</v>
          </cell>
          <cell r="H33">
            <v>-13660245</v>
          </cell>
          <cell r="I33">
            <v>10612217</v>
          </cell>
          <cell r="J33">
            <v>0</v>
          </cell>
        </row>
        <row r="34">
          <cell r="A34" t="str">
            <v>Total Other Operating Revenue</v>
          </cell>
          <cell r="B34">
            <v>2102007</v>
          </cell>
          <cell r="C34">
            <v>6786826</v>
          </cell>
          <cell r="D34">
            <v>4815</v>
          </cell>
          <cell r="E34">
            <v>2172168</v>
          </cell>
          <cell r="F34">
            <v>0</v>
          </cell>
          <cell r="G34">
            <v>1304948</v>
          </cell>
          <cell r="H34">
            <v>-13660245</v>
          </cell>
          <cell r="I34">
            <v>10612217</v>
          </cell>
          <cell r="J34">
            <v>9322736</v>
          </cell>
        </row>
        <row r="36">
          <cell r="A36" t="str">
            <v>Total Operating Revenue</v>
          </cell>
          <cell r="B36">
            <v>70352161</v>
          </cell>
          <cell r="C36">
            <v>17479941</v>
          </cell>
          <cell r="D36">
            <v>4111537</v>
          </cell>
          <cell r="E36">
            <v>2172168</v>
          </cell>
          <cell r="F36">
            <v>282846</v>
          </cell>
          <cell r="G36">
            <v>1304948</v>
          </cell>
          <cell r="H36">
            <v>-13660245</v>
          </cell>
          <cell r="I36">
            <v>10612217</v>
          </cell>
          <cell r="J36">
            <v>92655573</v>
          </cell>
        </row>
        <row r="39">
          <cell r="A39" t="str">
            <v>Operating Expenses</v>
          </cell>
          <cell r="B39" t="str">
            <v xml:space="preserve"> </v>
          </cell>
        </row>
        <row r="40">
          <cell r="A40" t="str">
            <v>Management Contracts</v>
          </cell>
          <cell r="B40">
            <v>6475461</v>
          </cell>
          <cell r="C40">
            <v>2903317</v>
          </cell>
          <cell r="D40">
            <v>727331</v>
          </cell>
          <cell r="E40">
            <v>330287</v>
          </cell>
          <cell r="F40">
            <v>64085</v>
          </cell>
          <cell r="G40">
            <v>111734</v>
          </cell>
          <cell r="H40">
            <v>-10612215</v>
          </cell>
          <cell r="I40">
            <v>0</v>
          </cell>
          <cell r="J40">
            <v>0</v>
          </cell>
        </row>
        <row r="41">
          <cell r="A41" t="str">
            <v>Staff Salaries</v>
          </cell>
          <cell r="B41">
            <v>15054399</v>
          </cell>
          <cell r="C41">
            <v>4916040</v>
          </cell>
          <cell r="D41">
            <v>2185291</v>
          </cell>
          <cell r="E41">
            <v>845195</v>
          </cell>
          <cell r="F41">
            <v>160142</v>
          </cell>
          <cell r="G41">
            <v>798787</v>
          </cell>
          <cell r="H41">
            <v>0</v>
          </cell>
          <cell r="I41">
            <v>6783429</v>
          </cell>
          <cell r="J41">
            <v>30743283</v>
          </cell>
        </row>
        <row r="42">
          <cell r="A42" t="str">
            <v>Provider Salaries</v>
          </cell>
          <cell r="B42">
            <v>8973170</v>
          </cell>
          <cell r="C42">
            <v>4513378</v>
          </cell>
          <cell r="D42">
            <v>0</v>
          </cell>
          <cell r="E42">
            <v>0</v>
          </cell>
          <cell r="F42">
            <v>0</v>
          </cell>
          <cell r="G42">
            <v>0</v>
          </cell>
          <cell r="H42">
            <v>0</v>
          </cell>
          <cell r="I42">
            <v>0</v>
          </cell>
          <cell r="J42">
            <v>13486548</v>
          </cell>
        </row>
        <row r="43">
          <cell r="A43" t="str">
            <v>Benefits</v>
          </cell>
          <cell r="B43">
            <v>6159246</v>
          </cell>
          <cell r="C43">
            <v>2100350</v>
          </cell>
          <cell r="D43">
            <v>692267</v>
          </cell>
          <cell r="E43">
            <v>177262</v>
          </cell>
          <cell r="F43">
            <v>34374</v>
          </cell>
          <cell r="G43">
            <v>219481</v>
          </cell>
          <cell r="H43">
            <v>-925261</v>
          </cell>
          <cell r="I43">
            <v>2048495</v>
          </cell>
          <cell r="J43">
            <v>10506214</v>
          </cell>
        </row>
        <row r="44">
          <cell r="A44" t="str">
            <v>Contract Labor</v>
          </cell>
          <cell r="B44">
            <v>6899443</v>
          </cell>
          <cell r="C44">
            <v>405426</v>
          </cell>
          <cell r="D44">
            <v>635486</v>
          </cell>
          <cell r="E44">
            <v>2953</v>
          </cell>
          <cell r="F44">
            <v>0</v>
          </cell>
          <cell r="G44">
            <v>0</v>
          </cell>
          <cell r="H44">
            <v>0</v>
          </cell>
          <cell r="I44">
            <v>5165</v>
          </cell>
          <cell r="J44">
            <v>7948473</v>
          </cell>
        </row>
        <row r="45">
          <cell r="A45" t="str">
            <v>Supplies &amp; Expense</v>
          </cell>
          <cell r="B45">
            <v>10501833</v>
          </cell>
          <cell r="C45">
            <v>1798012</v>
          </cell>
          <cell r="D45">
            <v>1262128</v>
          </cell>
          <cell r="E45">
            <v>1020858</v>
          </cell>
          <cell r="F45">
            <v>81890</v>
          </cell>
          <cell r="G45">
            <v>120890</v>
          </cell>
          <cell r="H45">
            <v>-1137815</v>
          </cell>
          <cell r="I45">
            <v>750430</v>
          </cell>
          <cell r="J45">
            <v>14398226</v>
          </cell>
        </row>
        <row r="46">
          <cell r="A46" t="str">
            <v xml:space="preserve">Purchased Services </v>
          </cell>
          <cell r="B46">
            <v>5557767</v>
          </cell>
          <cell r="C46">
            <v>770217</v>
          </cell>
          <cell r="D46">
            <v>244381</v>
          </cell>
          <cell r="E46">
            <v>195461</v>
          </cell>
          <cell r="F46">
            <v>22788</v>
          </cell>
          <cell r="G46">
            <v>53187</v>
          </cell>
          <cell r="H46">
            <v>0</v>
          </cell>
          <cell r="I46">
            <v>1024698</v>
          </cell>
          <cell r="J46">
            <v>7868499</v>
          </cell>
        </row>
        <row r="47">
          <cell r="A47" t="str">
            <v xml:space="preserve">Provider Tax </v>
          </cell>
          <cell r="B47">
            <v>3786047</v>
          </cell>
          <cell r="C47">
            <v>0</v>
          </cell>
          <cell r="D47">
            <v>166228</v>
          </cell>
          <cell r="E47">
            <v>0</v>
          </cell>
          <cell r="F47">
            <v>0</v>
          </cell>
          <cell r="G47">
            <v>0</v>
          </cell>
          <cell r="H47">
            <v>0</v>
          </cell>
          <cell r="I47">
            <v>0</v>
          </cell>
          <cell r="J47">
            <v>3952275</v>
          </cell>
        </row>
        <row r="48">
          <cell r="A48" t="str">
            <v xml:space="preserve">Interest </v>
          </cell>
          <cell r="B48">
            <v>406218</v>
          </cell>
          <cell r="C48">
            <v>0</v>
          </cell>
          <cell r="D48">
            <v>0</v>
          </cell>
          <cell r="E48">
            <v>128214</v>
          </cell>
          <cell r="F48">
            <v>0</v>
          </cell>
          <cell r="G48">
            <v>0</v>
          </cell>
          <cell r="H48">
            <v>0</v>
          </cell>
          <cell r="I48">
            <v>0</v>
          </cell>
          <cell r="J48">
            <v>534432</v>
          </cell>
        </row>
        <row r="49">
          <cell r="A49" t="str">
            <v>Depreciation</v>
          </cell>
          <cell r="B49">
            <v>3609437</v>
          </cell>
          <cell r="C49">
            <v>73201</v>
          </cell>
          <cell r="D49">
            <v>69317</v>
          </cell>
          <cell r="E49">
            <v>739637</v>
          </cell>
          <cell r="F49">
            <v>1243</v>
          </cell>
          <cell r="G49">
            <v>869</v>
          </cell>
          <cell r="H49">
            <v>0</v>
          </cell>
          <cell r="I49">
            <v>0</v>
          </cell>
          <cell r="J49">
            <v>4493704</v>
          </cell>
        </row>
        <row r="50">
          <cell r="A50" t="str">
            <v>FQHC Contribution</v>
          </cell>
          <cell r="B50">
            <v>984954</v>
          </cell>
          <cell r="C50">
            <v>0</v>
          </cell>
          <cell r="D50">
            <v>0</v>
          </cell>
          <cell r="E50">
            <v>0</v>
          </cell>
          <cell r="F50">
            <v>0</v>
          </cell>
          <cell r="G50">
            <v>0</v>
          </cell>
          <cell r="H50">
            <v>-984954</v>
          </cell>
          <cell r="I50">
            <v>0</v>
          </cell>
          <cell r="J50">
            <v>0</v>
          </cell>
        </row>
        <row r="51">
          <cell r="A51" t="str">
            <v>Total Operating Expenses</v>
          </cell>
          <cell r="B51">
            <v>68407975</v>
          </cell>
          <cell r="C51">
            <v>17479941</v>
          </cell>
          <cell r="D51">
            <v>5982429</v>
          </cell>
          <cell r="E51">
            <v>3439867</v>
          </cell>
          <cell r="F51">
            <v>364522</v>
          </cell>
          <cell r="G51">
            <v>1304948</v>
          </cell>
          <cell r="H51">
            <v>-13660245</v>
          </cell>
          <cell r="I51">
            <v>10612217</v>
          </cell>
          <cell r="J51">
            <v>93931654</v>
          </cell>
        </row>
        <row r="53">
          <cell r="A53" t="str">
            <v>Operating Income</v>
          </cell>
          <cell r="B53">
            <v>1944186</v>
          </cell>
          <cell r="C53">
            <v>0</v>
          </cell>
          <cell r="D53">
            <v>-1870892</v>
          </cell>
          <cell r="E53">
            <v>-1267699</v>
          </cell>
          <cell r="F53">
            <v>-81676</v>
          </cell>
          <cell r="G53">
            <v>0</v>
          </cell>
          <cell r="H53">
            <v>0</v>
          </cell>
          <cell r="I53">
            <v>0</v>
          </cell>
          <cell r="J53">
            <v>-1276081</v>
          </cell>
        </row>
        <row r="55">
          <cell r="A55" t="str">
            <v>Contributions</v>
          </cell>
          <cell r="B55">
            <v>308000</v>
          </cell>
          <cell r="C55">
            <v>9600.02</v>
          </cell>
          <cell r="D55">
            <v>700</v>
          </cell>
          <cell r="E55">
            <v>200</v>
          </cell>
          <cell r="F55">
            <v>200</v>
          </cell>
          <cell r="G55">
            <v>26000</v>
          </cell>
          <cell r="H55">
            <v>0</v>
          </cell>
          <cell r="I55">
            <v>0</v>
          </cell>
          <cell r="J55">
            <v>344700</v>
          </cell>
        </row>
        <row r="56">
          <cell r="A56" t="str">
            <v>Unrealized Investment Gain/Loss</v>
          </cell>
          <cell r="B56">
            <v>0</v>
          </cell>
          <cell r="C56">
            <v>0</v>
          </cell>
          <cell r="D56">
            <v>0</v>
          </cell>
          <cell r="E56">
            <v>0</v>
          </cell>
          <cell r="F56">
            <v>0</v>
          </cell>
          <cell r="G56">
            <v>0</v>
          </cell>
          <cell r="H56">
            <v>0</v>
          </cell>
          <cell r="I56">
            <v>0</v>
          </cell>
          <cell r="J56">
            <v>0</v>
          </cell>
        </row>
        <row r="57">
          <cell r="A57" t="str">
            <v>Realized Investment Gain/Loss</v>
          </cell>
          <cell r="B57">
            <v>0</v>
          </cell>
          <cell r="C57">
            <v>0</v>
          </cell>
          <cell r="D57">
            <v>0</v>
          </cell>
          <cell r="E57">
            <v>0</v>
          </cell>
          <cell r="F57">
            <v>0</v>
          </cell>
          <cell r="G57">
            <v>0</v>
          </cell>
          <cell r="H57">
            <v>0</v>
          </cell>
          <cell r="I57">
            <v>0</v>
          </cell>
          <cell r="J57">
            <v>0</v>
          </cell>
        </row>
        <row r="58">
          <cell r="A58" t="str">
            <v xml:space="preserve">Other Non-Operating </v>
          </cell>
          <cell r="B58">
            <v>0</v>
          </cell>
          <cell r="C58">
            <v>0</v>
          </cell>
          <cell r="D58">
            <v>0</v>
          </cell>
          <cell r="E58">
            <v>0</v>
          </cell>
          <cell r="F58">
            <v>0</v>
          </cell>
          <cell r="G58">
            <v>0</v>
          </cell>
          <cell r="H58">
            <v>0</v>
          </cell>
          <cell r="I58">
            <v>0</v>
          </cell>
          <cell r="J58">
            <v>0</v>
          </cell>
        </row>
        <row r="59">
          <cell r="A59" t="str">
            <v>Total Non-Operating Income</v>
          </cell>
          <cell r="B59">
            <v>308000</v>
          </cell>
          <cell r="C59">
            <v>9600</v>
          </cell>
          <cell r="D59">
            <v>700</v>
          </cell>
          <cell r="E59">
            <v>200</v>
          </cell>
          <cell r="F59">
            <v>200</v>
          </cell>
          <cell r="G59">
            <v>26000</v>
          </cell>
          <cell r="H59">
            <v>0</v>
          </cell>
          <cell r="I59">
            <v>0</v>
          </cell>
          <cell r="J59">
            <v>344700</v>
          </cell>
        </row>
        <row r="61">
          <cell r="A61" t="str">
            <v>Net Income</v>
          </cell>
          <cell r="B61">
            <v>2252186</v>
          </cell>
          <cell r="C61">
            <v>9600</v>
          </cell>
          <cell r="D61">
            <v>-1870192</v>
          </cell>
          <cell r="E61">
            <v>-1267499</v>
          </cell>
          <cell r="F61">
            <v>-81476</v>
          </cell>
          <cell r="G61">
            <v>26000</v>
          </cell>
          <cell r="H61">
            <v>0</v>
          </cell>
          <cell r="I61">
            <v>0</v>
          </cell>
          <cell r="J61">
            <v>-931381</v>
          </cell>
        </row>
        <row r="63">
          <cell r="A63" t="str">
            <v>Benefits %%</v>
          </cell>
          <cell r="B63">
            <v>0.25634078919927356</v>
          </cell>
          <cell r="C63">
            <v>0.22274439419272749</v>
          </cell>
          <cell r="D63">
            <v>0.31678481264051334</v>
          </cell>
          <cell r="E63">
            <v>0.20972911576618414</v>
          </cell>
          <cell r="F63">
            <v>0.21464700078680171</v>
          </cell>
          <cell r="G63">
            <v>0.27476786677800213</v>
          </cell>
          <cell r="H63">
            <v>0</v>
          </cell>
          <cell r="I63">
            <v>0.30198517593388241</v>
          </cell>
          <cell r="J63">
            <v>0.23753683345523069</v>
          </cell>
        </row>
        <row r="65">
          <cell r="A65" t="str">
            <v>Contractual Allowances</v>
          </cell>
          <cell r="B65">
            <v>0.46572844529684876</v>
          </cell>
          <cell r="C65">
            <v>0.52249855655203437</v>
          </cell>
          <cell r="D65">
            <v>0.14893258975160467</v>
          </cell>
          <cell r="F65">
            <v>0</v>
          </cell>
          <cell r="J65">
            <v>0.46356908196361218</v>
          </cell>
        </row>
        <row r="66">
          <cell r="A66" t="str">
            <v>Charity Care</v>
          </cell>
          <cell r="B66">
            <v>9.5638356869146967E-3</v>
          </cell>
          <cell r="C66">
            <v>7.0161304641645191E-3</v>
          </cell>
          <cell r="D66">
            <v>0</v>
          </cell>
          <cell r="F66">
            <v>0</v>
          </cell>
          <cell r="J66">
            <v>8.8690006378610818E-3</v>
          </cell>
        </row>
        <row r="67">
          <cell r="A67" t="str">
            <v>Bad Debt</v>
          </cell>
          <cell r="B67">
            <v>1.0436163216586407E-2</v>
          </cell>
          <cell r="C67">
            <v>1.2983865257368003E-2</v>
          </cell>
          <cell r="D67">
            <v>2.0673424395633113E-3</v>
          </cell>
          <cell r="F67">
            <v>0</v>
          </cell>
          <cell r="J67">
            <v>1.0539345558218604E-2</v>
          </cell>
        </row>
        <row r="68">
          <cell r="A68" t="str">
            <v>Total Deductions From Revenue</v>
          </cell>
          <cell r="B68">
            <v>0.51427155579965012</v>
          </cell>
          <cell r="C68">
            <v>0.45750144772643309</v>
          </cell>
          <cell r="D68">
            <v>0.84900006780883197</v>
          </cell>
          <cell r="F68">
            <v>1</v>
          </cell>
          <cell r="J68">
            <v>0.51702257184030809</v>
          </cell>
        </row>
        <row r="70">
          <cell r="A70" t="str">
            <v>Operating Margin</v>
          </cell>
          <cell r="B70">
            <v>2.7635057294117804E-2</v>
          </cell>
          <cell r="C70">
            <v>0</v>
          </cell>
          <cell r="D70">
            <v>-0.45503469870269925</v>
          </cell>
          <cell r="E70">
            <v>-0.58361001543158719</v>
          </cell>
          <cell r="F70">
            <v>-0.28876491094093604</v>
          </cell>
          <cell r="G70">
            <v>0</v>
          </cell>
          <cell r="H70">
            <v>0</v>
          </cell>
          <cell r="I70">
            <v>0</v>
          </cell>
          <cell r="J70">
            <v>-1.3772307036512527E-2</v>
          </cell>
        </row>
        <row r="71">
          <cell r="A71" t="str">
            <v>Management Contracts</v>
          </cell>
          <cell r="B71">
            <v>9.4659445773683557E-2</v>
          </cell>
          <cell r="C71">
            <v>0.16609421050105375</v>
          </cell>
          <cell r="D71">
            <v>0.12157787413774572</v>
          </cell>
          <cell r="E71">
            <v>9.6017375090374127E-2</v>
          </cell>
          <cell r="F71">
            <v>0.17580557552081905</v>
          </cell>
          <cell r="G71">
            <v>8.5623335182704596E-2</v>
          </cell>
          <cell r="H71">
            <v>0.77686857007323074</v>
          </cell>
          <cell r="I71">
            <v>0</v>
          </cell>
          <cell r="J71">
            <v>0</v>
          </cell>
        </row>
        <row r="72">
          <cell r="A72" t="str">
            <v>Staff Salaries</v>
          </cell>
          <cell r="B72">
            <v>0.22006789413076472</v>
          </cell>
          <cell r="C72">
            <v>0.28123893553187623</v>
          </cell>
          <cell r="D72">
            <v>0.36528490350658571</v>
          </cell>
          <cell r="E72">
            <v>0.2457057205990813</v>
          </cell>
          <cell r="F72">
            <v>0.43932053483740352</v>
          </cell>
          <cell r="G72">
            <v>0.61212170906426921</v>
          </cell>
          <cell r="H72">
            <v>0</v>
          </cell>
          <cell r="I72">
            <v>0.63920941307551471</v>
          </cell>
          <cell r="J72">
            <v>0.32729417284614193</v>
          </cell>
        </row>
        <row r="73">
          <cell r="A73" t="str">
            <v>Provider Salaries</v>
          </cell>
          <cell r="B73">
            <v>0.131171402164733</v>
          </cell>
          <cell r="C73">
            <v>0.25820327425590278</v>
          </cell>
          <cell r="D73">
            <v>0</v>
          </cell>
          <cell r="E73">
            <v>0</v>
          </cell>
          <cell r="F73">
            <v>0</v>
          </cell>
          <cell r="G73">
            <v>0</v>
          </cell>
          <cell r="H73">
            <v>0</v>
          </cell>
          <cell r="I73">
            <v>0</v>
          </cell>
          <cell r="J73">
            <v>0.14357830854335857</v>
          </cell>
        </row>
        <row r="74">
          <cell r="A74" t="str">
            <v>Benefits</v>
          </cell>
          <cell r="B74">
            <v>9.0036958410185358E-2</v>
          </cell>
          <cell r="C74">
            <v>0.12015772822116505</v>
          </cell>
          <cell r="D74">
            <v>0.11571670971774174</v>
          </cell>
          <cell r="E74">
            <v>5.1531643519938414E-2</v>
          </cell>
          <cell r="F74">
            <v>9.4298835186902297E-2</v>
          </cell>
          <cell r="G74">
            <v>0.16819137620809413</v>
          </cell>
          <cell r="H74">
            <v>6.7733851040006968E-2</v>
          </cell>
          <cell r="I74">
            <v>0.19303176706620304</v>
          </cell>
          <cell r="J74">
            <v>0.111849558190469</v>
          </cell>
        </row>
        <row r="75">
          <cell r="A75" t="str">
            <v>Contract Labor</v>
          </cell>
          <cell r="B75">
            <v>0.10085729039633172</v>
          </cell>
          <cell r="C75">
            <v>2.3193785379481545E-2</v>
          </cell>
          <cell r="D75">
            <v>0.10622541445957821</v>
          </cell>
          <cell r="E75">
            <v>8.5846342314979034E-4</v>
          </cell>
          <cell r="F75">
            <v>0</v>
          </cell>
          <cell r="G75">
            <v>0</v>
          </cell>
          <cell r="H75">
            <v>0</v>
          </cell>
          <cell r="I75">
            <v>4.8670320254476515E-4</v>
          </cell>
          <cell r="J75">
            <v>8.461974916357802E-2</v>
          </cell>
        </row>
        <row r="76">
          <cell r="A76" t="str">
            <v>Supplies &amp; Expense</v>
          </cell>
          <cell r="B76">
            <v>0.15351767100254027</v>
          </cell>
          <cell r="C76">
            <v>0.10286144558497079</v>
          </cell>
          <cell r="D76">
            <v>0.21097249963183851</v>
          </cell>
          <cell r="E76">
            <v>0.29677252056547537</v>
          </cell>
          <cell r="F76">
            <v>0.22465036403838451</v>
          </cell>
          <cell r="G76">
            <v>9.2639706716282952E-2</v>
          </cell>
          <cell r="H76">
            <v>8.3293894069981902E-2</v>
          </cell>
          <cell r="I76">
            <v>7.0713782049500115E-2</v>
          </cell>
          <cell r="J76">
            <v>0.15328406758386262</v>
          </cell>
        </row>
        <row r="77">
          <cell r="A77" t="str">
            <v xml:space="preserve">Purchased Services </v>
          </cell>
          <cell r="B77">
            <v>8.12444309307504E-2</v>
          </cell>
          <cell r="C77">
            <v>4.4062906161983044E-2</v>
          </cell>
          <cell r="D77">
            <v>4.0849795292179816E-2</v>
          </cell>
          <cell r="E77">
            <v>5.6822255046488718E-2</v>
          </cell>
          <cell r="F77">
            <v>6.2514745337729966E-2</v>
          </cell>
          <cell r="G77">
            <v>4.075794591048839E-2</v>
          </cell>
          <cell r="H77">
            <v>0</v>
          </cell>
          <cell r="I77">
            <v>9.655833460623732E-2</v>
          </cell>
          <cell r="J77">
            <v>8.376834288471062E-2</v>
          </cell>
        </row>
        <row r="78">
          <cell r="A78" t="str">
            <v xml:space="preserve">Provider Tax </v>
          </cell>
          <cell r="B78">
            <v>5.534511144351225E-2</v>
          </cell>
          <cell r="C78">
            <v>0</v>
          </cell>
          <cell r="D78">
            <v>2.7786038079181549E-2</v>
          </cell>
          <cell r="E78">
            <v>0</v>
          </cell>
          <cell r="F78">
            <v>0</v>
          </cell>
          <cell r="G78">
            <v>0</v>
          </cell>
          <cell r="H78">
            <v>0</v>
          </cell>
          <cell r="I78">
            <v>0</v>
          </cell>
          <cell r="J78">
            <v>4.2076071608405832E-2</v>
          </cell>
        </row>
        <row r="79">
          <cell r="A79" t="str">
            <v xml:space="preserve">Interest </v>
          </cell>
          <cell r="B79">
            <v>5.9381672970147117E-3</v>
          </cell>
          <cell r="C79">
            <v>0</v>
          </cell>
          <cell r="D79">
            <v>0</v>
          </cell>
          <cell r="E79">
            <v>3.7272952704276066E-2</v>
          </cell>
          <cell r="F79">
            <v>0</v>
          </cell>
          <cell r="G79">
            <v>0</v>
          </cell>
          <cell r="H79">
            <v>0</v>
          </cell>
          <cell r="I79">
            <v>0</v>
          </cell>
          <cell r="J79">
            <v>5.6895836200222772E-3</v>
          </cell>
        </row>
        <row r="80">
          <cell r="A80" t="str">
            <v>Depreciation</v>
          </cell>
          <cell r="B80">
            <v>5.2763394911192738E-2</v>
          </cell>
          <cell r="C80">
            <v>4.1877143635667882E-3</v>
          </cell>
          <cell r="D80">
            <v>1.1586765175148757E-2</v>
          </cell>
          <cell r="E80">
            <v>0.21501906905121623</v>
          </cell>
          <cell r="F80">
            <v>3.4099450787606783E-3</v>
          </cell>
          <cell r="G80">
            <v>6.6592691816072362E-4</v>
          </cell>
          <cell r="H80">
            <v>0</v>
          </cell>
          <cell r="I80">
            <v>0</v>
          </cell>
          <cell r="J80">
            <v>4.7840145559451132E-2</v>
          </cell>
        </row>
        <row r="81">
          <cell r="B81">
            <v>1</v>
          </cell>
          <cell r="C81">
            <v>1</v>
          </cell>
          <cell r="D81">
            <v>1</v>
          </cell>
          <cell r="E81">
            <v>1</v>
          </cell>
          <cell r="F81">
            <v>1</v>
          </cell>
          <cell r="G81">
            <v>1</v>
          </cell>
          <cell r="H81">
            <v>1</v>
          </cell>
          <cell r="I81">
            <v>1</v>
          </cell>
          <cell r="J81">
            <v>1</v>
          </cell>
        </row>
        <row r="83">
          <cell r="A83" t="str">
            <v>Management Contracts</v>
          </cell>
          <cell r="B83">
            <v>0.10455672766650487</v>
          </cell>
          <cell r="C83">
            <v>0.19917622900885693</v>
          </cell>
          <cell r="D83">
            <v>0.13840484040449863</v>
          </cell>
          <cell r="E83">
            <v>0.10621595199351681</v>
          </cell>
          <cell r="F83">
            <v>0.21330595099804617</v>
          </cell>
          <cell r="G83">
            <v>9.3641207696188611E-2</v>
          </cell>
        </row>
        <row r="85">
          <cell r="A85" t="str">
            <v>Provider Tax  Rate</v>
          </cell>
          <cell r="B85">
            <v>5.5473090947164752E-2</v>
          </cell>
          <cell r="C85">
            <v>0</v>
          </cell>
          <cell r="D85">
            <v>4.0477052013747218E-2</v>
          </cell>
        </row>
        <row r="86">
          <cell r="B86">
            <v>1.7485867791502546E-3</v>
          </cell>
          <cell r="C86">
            <v>0</v>
          </cell>
          <cell r="D86">
            <v>-3.0318162951237099E-3</v>
          </cell>
        </row>
        <row r="87">
          <cell r="B87">
            <v>119341.31695936887</v>
          </cell>
          <cell r="C87">
            <v>0</v>
          </cell>
          <cell r="D87">
            <v>-12450.826679143032</v>
          </cell>
        </row>
        <row r="89">
          <cell r="A89" t="str">
            <v>Net Revenue %</v>
          </cell>
          <cell r="B89">
            <v>0.73510463833017103</v>
          </cell>
          <cell r="C89">
            <v>0.18264663834331585</v>
          </cell>
          <cell r="D89">
            <v>4.2961152527583576E-2</v>
          </cell>
          <cell r="E89">
            <v>2.2696826214512033E-2</v>
          </cell>
          <cell r="F89">
            <v>2.9554373821315252E-3</v>
          </cell>
          <cell r="G89">
            <v>1.3635307202285941E-2</v>
          </cell>
        </row>
        <row r="91">
          <cell r="B91">
            <v>7801089.9396662926</v>
          </cell>
          <cell r="C91">
            <v>1938285.7604197883</v>
          </cell>
          <cell r="D91">
            <v>455913.07319281541</v>
          </cell>
          <cell r="E91">
            <v>240863.64499969024</v>
          </cell>
          <cell r="F91">
            <v>31363.742829091669</v>
          </cell>
          <cell r="G91">
            <v>144700.83889232131</v>
          </cell>
        </row>
        <row r="93">
          <cell r="B93">
            <v>6475461</v>
          </cell>
          <cell r="C93">
            <v>2903317</v>
          </cell>
          <cell r="D93">
            <v>727331</v>
          </cell>
          <cell r="E93">
            <v>330287</v>
          </cell>
          <cell r="F93">
            <v>64085</v>
          </cell>
          <cell r="G93">
            <v>111734</v>
          </cell>
        </row>
        <row r="94">
          <cell r="B94">
            <v>1325628.9396662926</v>
          </cell>
          <cell r="C94">
            <v>-965031.2395802117</v>
          </cell>
          <cell r="D94">
            <v>-271417.92680718459</v>
          </cell>
          <cell r="E94">
            <v>-89423.355000309763</v>
          </cell>
          <cell r="F94">
            <v>-32721.257170908331</v>
          </cell>
          <cell r="G94">
            <v>32966.838892321306</v>
          </cell>
        </row>
        <row r="96">
          <cell r="B96">
            <v>1481893</v>
          </cell>
          <cell r="C96">
            <v>-1035337</v>
          </cell>
          <cell r="D96">
            <v>-261570</v>
          </cell>
          <cell r="E96">
            <v>-84250</v>
          </cell>
          <cell r="F96">
            <v>-32036</v>
          </cell>
          <cell r="G96">
            <v>-68698</v>
          </cell>
        </row>
      </sheetData>
      <sheetData sheetId="16">
        <row r="1">
          <cell r="A1" t="str">
            <v>2025 Budget  6.8% Gross Charge Increase</v>
          </cell>
          <cell r="B1" t="str">
            <v>GMC</v>
          </cell>
          <cell r="C1" t="str">
            <v>GHC</v>
          </cell>
          <cell r="D1" t="str">
            <v>MNH</v>
          </cell>
          <cell r="E1" t="str">
            <v>GIL</v>
          </cell>
          <cell r="F1" t="str">
            <v>GAD</v>
          </cell>
          <cell r="G1" t="str">
            <v>GRN</v>
          </cell>
          <cell r="H1" t="str">
            <v>GED</v>
          </cell>
          <cell r="I1" t="str">
            <v>GSS</v>
          </cell>
          <cell r="J1" t="str">
            <v>GHC, Inc.</v>
          </cell>
        </row>
        <row r="3">
          <cell r="A3" t="str">
            <v>Patient Revenue</v>
          </cell>
          <cell r="B3">
            <v>10</v>
          </cell>
          <cell r="C3">
            <v>20</v>
          </cell>
          <cell r="D3">
            <v>32</v>
          </cell>
          <cell r="E3">
            <v>31</v>
          </cell>
          <cell r="F3">
            <v>30</v>
          </cell>
          <cell r="G3">
            <v>11</v>
          </cell>
          <cell r="H3">
            <v>18</v>
          </cell>
          <cell r="I3">
            <v>19</v>
          </cell>
          <cell r="J3" t="str">
            <v>00</v>
          </cell>
        </row>
        <row r="4">
          <cell r="A4" t="str">
            <v xml:space="preserve">IP Revenue </v>
          </cell>
          <cell r="B4">
            <v>9454875</v>
          </cell>
          <cell r="C4">
            <v>0</v>
          </cell>
          <cell r="D4">
            <v>0</v>
          </cell>
          <cell r="E4">
            <v>0</v>
          </cell>
          <cell r="F4">
            <v>0</v>
          </cell>
          <cell r="G4">
            <v>0</v>
          </cell>
          <cell r="H4">
            <v>0</v>
          </cell>
          <cell r="I4">
            <v>0</v>
          </cell>
          <cell r="J4">
            <v>9454875</v>
          </cell>
        </row>
        <row r="5">
          <cell r="A5" t="str">
            <v>IP Swing Bed Revenue</v>
          </cell>
          <cell r="B5">
            <v>1325230</v>
          </cell>
          <cell r="C5">
            <v>0</v>
          </cell>
          <cell r="D5">
            <v>0</v>
          </cell>
          <cell r="E5">
            <v>0</v>
          </cell>
          <cell r="F5">
            <v>0</v>
          </cell>
          <cell r="G5">
            <v>0</v>
          </cell>
          <cell r="H5">
            <v>0</v>
          </cell>
          <cell r="I5">
            <v>0</v>
          </cell>
          <cell r="J5">
            <v>1325230</v>
          </cell>
        </row>
        <row r="6">
          <cell r="A6" t="str">
            <v xml:space="preserve">OP Hospital </v>
          </cell>
          <cell r="B6">
            <v>91571048</v>
          </cell>
          <cell r="C6">
            <v>0</v>
          </cell>
          <cell r="D6">
            <v>0</v>
          </cell>
          <cell r="E6">
            <v>0</v>
          </cell>
          <cell r="F6">
            <v>282846</v>
          </cell>
          <cell r="G6">
            <v>0</v>
          </cell>
          <cell r="H6">
            <v>0</v>
          </cell>
          <cell r="I6">
            <v>0</v>
          </cell>
          <cell r="J6">
            <v>91853894</v>
          </cell>
        </row>
        <row r="7">
          <cell r="A7" t="str">
            <v>Hospital Pro Fees</v>
          </cell>
          <cell r="B7">
            <v>29669044</v>
          </cell>
          <cell r="C7">
            <v>0</v>
          </cell>
          <cell r="D7">
            <v>0</v>
          </cell>
          <cell r="E7">
            <v>0</v>
          </cell>
          <cell r="F7">
            <v>0</v>
          </cell>
          <cell r="G7">
            <v>0</v>
          </cell>
          <cell r="H7">
            <v>0</v>
          </cell>
          <cell r="I7">
            <v>0</v>
          </cell>
          <cell r="J7">
            <v>29669044</v>
          </cell>
        </row>
        <row r="8">
          <cell r="A8" t="str">
            <v xml:space="preserve">OP Clinic Revenue </v>
          </cell>
          <cell r="B8">
            <v>0</v>
          </cell>
          <cell r="C8">
            <v>24167532</v>
          </cell>
          <cell r="D8">
            <v>0</v>
          </cell>
          <cell r="E8">
            <v>0</v>
          </cell>
          <cell r="F8">
            <v>0</v>
          </cell>
          <cell r="G8">
            <v>0</v>
          </cell>
          <cell r="H8">
            <v>0</v>
          </cell>
          <cell r="I8">
            <v>0</v>
          </cell>
          <cell r="J8">
            <v>24167532</v>
          </cell>
        </row>
        <row r="9">
          <cell r="A9" t="str">
            <v>NH Revenue</v>
          </cell>
          <cell r="B9">
            <v>0</v>
          </cell>
          <cell r="C9">
            <v>0</v>
          </cell>
          <cell r="D9">
            <v>4837128</v>
          </cell>
          <cell r="E9">
            <v>0</v>
          </cell>
          <cell r="F9">
            <v>0</v>
          </cell>
          <cell r="G9">
            <v>0</v>
          </cell>
          <cell r="H9">
            <v>0</v>
          </cell>
          <cell r="I9">
            <v>0</v>
          </cell>
          <cell r="J9">
            <v>4837128</v>
          </cell>
        </row>
        <row r="10">
          <cell r="A10" t="str">
            <v>Total Gross Patient Revenue</v>
          </cell>
          <cell r="B10">
            <v>132020197</v>
          </cell>
          <cell r="C10">
            <v>24167532</v>
          </cell>
          <cell r="D10">
            <v>4837128</v>
          </cell>
          <cell r="E10">
            <v>0</v>
          </cell>
          <cell r="F10">
            <v>282846</v>
          </cell>
          <cell r="G10">
            <v>0</v>
          </cell>
          <cell r="H10">
            <v>0</v>
          </cell>
          <cell r="I10">
            <v>0</v>
          </cell>
          <cell r="J10">
            <v>161307703</v>
          </cell>
        </row>
        <row r="12">
          <cell r="A12" t="str">
            <v>Deductions From Revenue</v>
          </cell>
        </row>
        <row r="13">
          <cell r="A13" t="str">
            <v>Contractual Allowances</v>
          </cell>
          <cell r="B13">
            <v>62563496</v>
          </cell>
          <cell r="C13">
            <v>12867999</v>
          </cell>
          <cell r="D13">
            <v>720406</v>
          </cell>
          <cell r="E13">
            <v>0</v>
          </cell>
          <cell r="F13">
            <v>0</v>
          </cell>
          <cell r="G13">
            <v>0</v>
          </cell>
          <cell r="H13">
            <v>0</v>
          </cell>
          <cell r="I13">
            <v>0</v>
          </cell>
          <cell r="J13">
            <v>76151901</v>
          </cell>
        </row>
        <row r="14">
          <cell r="A14" t="str">
            <v>Charity Care</v>
          </cell>
          <cell r="B14">
            <v>1262620</v>
          </cell>
          <cell r="C14">
            <v>169563</v>
          </cell>
          <cell r="D14">
            <v>0</v>
          </cell>
          <cell r="E14">
            <v>0</v>
          </cell>
          <cell r="F14">
            <v>0</v>
          </cell>
          <cell r="G14">
            <v>0</v>
          </cell>
          <cell r="H14">
            <v>0</v>
          </cell>
          <cell r="I14">
            <v>0</v>
          </cell>
          <cell r="J14">
            <v>1432183</v>
          </cell>
        </row>
        <row r="15">
          <cell r="A15" t="str">
            <v>Bad Debt</v>
          </cell>
          <cell r="B15">
            <v>1377784</v>
          </cell>
          <cell r="C15">
            <v>313788</v>
          </cell>
          <cell r="D15">
            <v>10000</v>
          </cell>
          <cell r="E15">
            <v>0</v>
          </cell>
          <cell r="F15">
            <v>0</v>
          </cell>
          <cell r="G15">
            <v>0</v>
          </cell>
          <cell r="H15">
            <v>0</v>
          </cell>
          <cell r="I15">
            <v>0</v>
          </cell>
          <cell r="J15">
            <v>1701572</v>
          </cell>
        </row>
        <row r="16">
          <cell r="A16" t="str">
            <v>Total Deductions From Revenue</v>
          </cell>
          <cell r="B16">
            <v>65203900</v>
          </cell>
          <cell r="C16">
            <v>13351350</v>
          </cell>
          <cell r="D16">
            <v>730406</v>
          </cell>
          <cell r="E16">
            <v>0</v>
          </cell>
          <cell r="F16">
            <v>0</v>
          </cell>
          <cell r="G16">
            <v>0</v>
          </cell>
          <cell r="H16">
            <v>0</v>
          </cell>
          <cell r="I16">
            <v>0</v>
          </cell>
          <cell r="J16">
            <v>79285656</v>
          </cell>
        </row>
        <row r="18">
          <cell r="A18" t="str">
            <v>Net Patient Revenue</v>
          </cell>
          <cell r="B18">
            <v>66816297</v>
          </cell>
          <cell r="C18">
            <v>10816182</v>
          </cell>
          <cell r="D18">
            <v>4106722</v>
          </cell>
          <cell r="E18">
            <v>0</v>
          </cell>
          <cell r="F18">
            <v>282846</v>
          </cell>
          <cell r="G18">
            <v>0</v>
          </cell>
          <cell r="H18">
            <v>0</v>
          </cell>
          <cell r="I18">
            <v>0</v>
          </cell>
          <cell r="J18">
            <v>82022047</v>
          </cell>
        </row>
        <row r="20">
          <cell r="A20" t="str">
            <v>Fixed Prospective Payment</v>
          </cell>
          <cell r="B20">
            <v>2588421</v>
          </cell>
          <cell r="C20">
            <v>0</v>
          </cell>
          <cell r="D20">
            <v>0</v>
          </cell>
          <cell r="E20">
            <v>0</v>
          </cell>
          <cell r="F20">
            <v>0</v>
          </cell>
          <cell r="G20">
            <v>0</v>
          </cell>
          <cell r="H20">
            <v>0</v>
          </cell>
          <cell r="I20">
            <v>0</v>
          </cell>
          <cell r="J20">
            <v>2588421</v>
          </cell>
        </row>
        <row r="22">
          <cell r="A22" t="str">
            <v>Total Net Patient Revenue &amp; FPP</v>
          </cell>
          <cell r="B22">
            <v>69404718</v>
          </cell>
          <cell r="C22">
            <v>10816182</v>
          </cell>
          <cell r="D22">
            <v>4106722</v>
          </cell>
          <cell r="E22">
            <v>0</v>
          </cell>
          <cell r="F22">
            <v>282846</v>
          </cell>
          <cell r="G22">
            <v>0</v>
          </cell>
          <cell r="H22">
            <v>0</v>
          </cell>
          <cell r="I22">
            <v>0</v>
          </cell>
          <cell r="J22">
            <v>84610468</v>
          </cell>
        </row>
        <row r="24">
          <cell r="A24" t="str">
            <v>Other Operating Revenue</v>
          </cell>
        </row>
        <row r="25">
          <cell r="A25" t="str">
            <v>Stimulus Funds</v>
          </cell>
          <cell r="B25">
            <v>0</v>
          </cell>
          <cell r="C25">
            <v>0</v>
          </cell>
          <cell r="D25">
            <v>0</v>
          </cell>
          <cell r="E25">
            <v>0</v>
          </cell>
          <cell r="F25">
            <v>0</v>
          </cell>
          <cell r="G25">
            <v>0</v>
          </cell>
          <cell r="H25">
            <v>0</v>
          </cell>
          <cell r="I25">
            <v>0</v>
          </cell>
          <cell r="J25">
            <v>0</v>
          </cell>
        </row>
        <row r="26">
          <cell r="A26" t="str">
            <v xml:space="preserve">DSH </v>
          </cell>
          <cell r="B26">
            <v>404424</v>
          </cell>
          <cell r="C26">
            <v>0</v>
          </cell>
          <cell r="D26">
            <v>0</v>
          </cell>
          <cell r="E26">
            <v>0</v>
          </cell>
          <cell r="F26">
            <v>0</v>
          </cell>
          <cell r="G26">
            <v>0</v>
          </cell>
          <cell r="H26">
            <v>0</v>
          </cell>
          <cell r="I26">
            <v>0</v>
          </cell>
          <cell r="J26">
            <v>404424</v>
          </cell>
        </row>
        <row r="27">
          <cell r="A27" t="str">
            <v xml:space="preserve">OneCare PHM </v>
          </cell>
          <cell r="B27">
            <v>0</v>
          </cell>
          <cell r="C27">
            <v>258456</v>
          </cell>
          <cell r="D27">
            <v>0</v>
          </cell>
          <cell r="E27">
            <v>0</v>
          </cell>
          <cell r="F27">
            <v>0</v>
          </cell>
          <cell r="G27">
            <v>0</v>
          </cell>
          <cell r="H27">
            <v>0</v>
          </cell>
          <cell r="I27">
            <v>0</v>
          </cell>
          <cell r="J27">
            <v>258456</v>
          </cell>
        </row>
        <row r="28">
          <cell r="A28" t="str">
            <v>Independent Living</v>
          </cell>
          <cell r="B28">
            <v>0</v>
          </cell>
          <cell r="C28">
            <v>0</v>
          </cell>
          <cell r="D28">
            <v>0</v>
          </cell>
          <cell r="E28">
            <v>2168952</v>
          </cell>
          <cell r="F28">
            <v>0</v>
          </cell>
          <cell r="G28">
            <v>0</v>
          </cell>
          <cell r="H28">
            <v>0</v>
          </cell>
          <cell r="I28">
            <v>0</v>
          </cell>
          <cell r="J28">
            <v>2168952</v>
          </cell>
        </row>
        <row r="29">
          <cell r="A29" t="str">
            <v>Robin's Nest Day Care</v>
          </cell>
          <cell r="B29">
            <v>0</v>
          </cell>
          <cell r="C29">
            <v>0</v>
          </cell>
          <cell r="D29">
            <v>0</v>
          </cell>
          <cell r="E29">
            <v>0</v>
          </cell>
          <cell r="F29">
            <v>0</v>
          </cell>
          <cell r="G29">
            <v>379687</v>
          </cell>
          <cell r="H29">
            <v>0</v>
          </cell>
          <cell r="I29">
            <v>0</v>
          </cell>
          <cell r="J29">
            <v>379687</v>
          </cell>
        </row>
        <row r="30">
          <cell r="A30" t="str">
            <v>340B</v>
          </cell>
          <cell r="B30">
            <v>0</v>
          </cell>
          <cell r="C30">
            <v>2578406</v>
          </cell>
          <cell r="D30">
            <v>0</v>
          </cell>
          <cell r="E30">
            <v>0</v>
          </cell>
          <cell r="F30">
            <v>0</v>
          </cell>
          <cell r="G30">
            <v>0</v>
          </cell>
          <cell r="H30">
            <v>0</v>
          </cell>
          <cell r="I30">
            <v>0</v>
          </cell>
          <cell r="J30">
            <v>2578406</v>
          </cell>
        </row>
        <row r="31">
          <cell r="A31" t="str">
            <v xml:space="preserve">Grants </v>
          </cell>
          <cell r="B31">
            <v>100000</v>
          </cell>
          <cell r="C31">
            <v>1704120</v>
          </cell>
          <cell r="D31">
            <v>0</v>
          </cell>
          <cell r="E31">
            <v>0</v>
          </cell>
          <cell r="F31">
            <v>0</v>
          </cell>
          <cell r="G31">
            <v>0</v>
          </cell>
          <cell r="H31">
            <v>0</v>
          </cell>
          <cell r="I31">
            <v>0</v>
          </cell>
          <cell r="J31">
            <v>1804120</v>
          </cell>
        </row>
        <row r="32">
          <cell r="A32" t="str">
            <v xml:space="preserve">Other Operating Revenue </v>
          </cell>
          <cell r="B32">
            <v>459770</v>
          </cell>
          <cell r="C32">
            <v>1260890</v>
          </cell>
          <cell r="D32">
            <v>4815</v>
          </cell>
          <cell r="E32">
            <v>3216</v>
          </cell>
          <cell r="F32">
            <v>0</v>
          </cell>
          <cell r="G32">
            <v>0</v>
          </cell>
          <cell r="H32">
            <v>0</v>
          </cell>
          <cell r="I32">
            <v>0</v>
          </cell>
          <cell r="J32">
            <v>1728691</v>
          </cell>
        </row>
        <row r="33">
          <cell r="A33" t="str">
            <v>Intercompany Revenue</v>
          </cell>
          <cell r="B33">
            <v>1137813</v>
          </cell>
          <cell r="C33">
            <v>861887</v>
          </cell>
          <cell r="D33">
            <v>0</v>
          </cell>
          <cell r="E33">
            <v>0</v>
          </cell>
          <cell r="F33">
            <v>0</v>
          </cell>
          <cell r="G33">
            <v>925261</v>
          </cell>
          <cell r="H33">
            <v>-13537178</v>
          </cell>
          <cell r="I33">
            <v>10612217</v>
          </cell>
          <cell r="J33">
            <v>0</v>
          </cell>
        </row>
        <row r="34">
          <cell r="A34" t="str">
            <v>Total Other Operating Revenue</v>
          </cell>
          <cell r="B34">
            <v>2102007</v>
          </cell>
          <cell r="C34">
            <v>6663759</v>
          </cell>
          <cell r="D34">
            <v>4815</v>
          </cell>
          <cell r="E34">
            <v>2172168</v>
          </cell>
          <cell r="F34">
            <v>0</v>
          </cell>
          <cell r="G34">
            <v>1304948</v>
          </cell>
          <cell r="H34">
            <v>-13537178</v>
          </cell>
          <cell r="I34">
            <v>10612217</v>
          </cell>
          <cell r="J34">
            <v>9322736</v>
          </cell>
        </row>
        <row r="36">
          <cell r="A36" t="str">
            <v>Total Operating Revenue</v>
          </cell>
          <cell r="B36">
            <v>71506725</v>
          </cell>
          <cell r="C36">
            <v>17479941</v>
          </cell>
          <cell r="D36">
            <v>4111537</v>
          </cell>
          <cell r="E36">
            <v>2172168</v>
          </cell>
          <cell r="F36">
            <v>282846</v>
          </cell>
          <cell r="G36">
            <v>1304948</v>
          </cell>
          <cell r="H36">
            <v>-13537178</v>
          </cell>
          <cell r="I36">
            <v>10612217</v>
          </cell>
          <cell r="J36">
            <v>93933204</v>
          </cell>
        </row>
        <row r="39">
          <cell r="A39" t="str">
            <v>Operating Expenses</v>
          </cell>
          <cell r="B39" t="str">
            <v xml:space="preserve"> </v>
          </cell>
        </row>
        <row r="40">
          <cell r="A40" t="str">
            <v>Management Contracts</v>
          </cell>
          <cell r="B40">
            <v>6475461</v>
          </cell>
          <cell r="C40">
            <v>2903317</v>
          </cell>
          <cell r="D40">
            <v>727331</v>
          </cell>
          <cell r="E40">
            <v>330287</v>
          </cell>
          <cell r="F40">
            <v>64085</v>
          </cell>
          <cell r="G40">
            <v>111734</v>
          </cell>
          <cell r="H40">
            <v>-10612215</v>
          </cell>
          <cell r="I40">
            <v>0</v>
          </cell>
          <cell r="J40">
            <v>0</v>
          </cell>
        </row>
        <row r="41">
          <cell r="A41" t="str">
            <v>Staff Salaries</v>
          </cell>
          <cell r="B41">
            <v>15054399</v>
          </cell>
          <cell r="C41">
            <v>4916040</v>
          </cell>
          <cell r="D41">
            <v>2185291</v>
          </cell>
          <cell r="E41">
            <v>845195</v>
          </cell>
          <cell r="F41">
            <v>160142</v>
          </cell>
          <cell r="G41">
            <v>798787</v>
          </cell>
          <cell r="H41">
            <v>0</v>
          </cell>
          <cell r="I41">
            <v>6783429</v>
          </cell>
          <cell r="J41">
            <v>30743283</v>
          </cell>
        </row>
        <row r="42">
          <cell r="A42" t="str">
            <v>Provider Salaries</v>
          </cell>
          <cell r="B42">
            <v>8973170</v>
          </cell>
          <cell r="C42">
            <v>4513378</v>
          </cell>
          <cell r="D42">
            <v>0</v>
          </cell>
          <cell r="E42">
            <v>0</v>
          </cell>
          <cell r="F42">
            <v>0</v>
          </cell>
          <cell r="G42">
            <v>0</v>
          </cell>
          <cell r="H42">
            <v>0</v>
          </cell>
          <cell r="I42">
            <v>0</v>
          </cell>
          <cell r="J42">
            <v>13486548</v>
          </cell>
        </row>
        <row r="43">
          <cell r="A43" t="str">
            <v>Benefits</v>
          </cell>
          <cell r="B43">
            <v>6159246</v>
          </cell>
          <cell r="C43">
            <v>2100350</v>
          </cell>
          <cell r="D43">
            <v>692267</v>
          </cell>
          <cell r="E43">
            <v>177262</v>
          </cell>
          <cell r="F43">
            <v>34374</v>
          </cell>
          <cell r="G43">
            <v>219481</v>
          </cell>
          <cell r="H43">
            <v>-925261</v>
          </cell>
          <cell r="I43">
            <v>2048495</v>
          </cell>
          <cell r="J43">
            <v>10506214</v>
          </cell>
        </row>
        <row r="44">
          <cell r="A44" t="str">
            <v>Contract Labor</v>
          </cell>
          <cell r="B44">
            <v>6899443</v>
          </cell>
          <cell r="C44">
            <v>405426</v>
          </cell>
          <cell r="D44">
            <v>635486</v>
          </cell>
          <cell r="E44">
            <v>2953</v>
          </cell>
          <cell r="F44">
            <v>0</v>
          </cell>
          <cell r="G44">
            <v>0</v>
          </cell>
          <cell r="H44">
            <v>0</v>
          </cell>
          <cell r="I44">
            <v>5165</v>
          </cell>
          <cell r="J44">
            <v>7948473</v>
          </cell>
        </row>
        <row r="45">
          <cell r="A45" t="str">
            <v>Supplies &amp; Expense</v>
          </cell>
          <cell r="B45">
            <v>10501833</v>
          </cell>
          <cell r="C45">
            <v>1798012</v>
          </cell>
          <cell r="D45">
            <v>1262128</v>
          </cell>
          <cell r="E45">
            <v>1020858</v>
          </cell>
          <cell r="F45">
            <v>81890</v>
          </cell>
          <cell r="G45">
            <v>120890</v>
          </cell>
          <cell r="H45">
            <v>-1137815</v>
          </cell>
          <cell r="I45">
            <v>750430</v>
          </cell>
          <cell r="J45">
            <v>14398226</v>
          </cell>
        </row>
        <row r="46">
          <cell r="A46" t="str">
            <v xml:space="preserve">Purchased Services </v>
          </cell>
          <cell r="B46">
            <v>5557767</v>
          </cell>
          <cell r="C46">
            <v>770217</v>
          </cell>
          <cell r="D46">
            <v>244381</v>
          </cell>
          <cell r="E46">
            <v>195461</v>
          </cell>
          <cell r="F46">
            <v>22788</v>
          </cell>
          <cell r="G46">
            <v>53187</v>
          </cell>
          <cell r="H46">
            <v>0</v>
          </cell>
          <cell r="I46">
            <v>1024698</v>
          </cell>
          <cell r="J46">
            <v>7868499</v>
          </cell>
        </row>
        <row r="47">
          <cell r="A47" t="str">
            <v xml:space="preserve">Provider Tax </v>
          </cell>
          <cell r="B47">
            <v>3786047</v>
          </cell>
          <cell r="C47">
            <v>0</v>
          </cell>
          <cell r="D47">
            <v>166228</v>
          </cell>
          <cell r="E47">
            <v>0</v>
          </cell>
          <cell r="F47">
            <v>0</v>
          </cell>
          <cell r="G47">
            <v>0</v>
          </cell>
          <cell r="H47">
            <v>0</v>
          </cell>
          <cell r="I47">
            <v>0</v>
          </cell>
          <cell r="J47">
            <v>3952275</v>
          </cell>
        </row>
        <row r="48">
          <cell r="A48" t="str">
            <v xml:space="preserve">Interest </v>
          </cell>
          <cell r="B48">
            <v>406218</v>
          </cell>
          <cell r="C48">
            <v>0</v>
          </cell>
          <cell r="D48">
            <v>0</v>
          </cell>
          <cell r="E48">
            <v>128214</v>
          </cell>
          <cell r="F48">
            <v>0</v>
          </cell>
          <cell r="G48">
            <v>0</v>
          </cell>
          <cell r="H48">
            <v>0</v>
          </cell>
          <cell r="I48">
            <v>0</v>
          </cell>
          <cell r="J48">
            <v>534432</v>
          </cell>
        </row>
        <row r="49">
          <cell r="A49" t="str">
            <v>Depreciation</v>
          </cell>
          <cell r="B49">
            <v>3609437</v>
          </cell>
          <cell r="C49">
            <v>73201</v>
          </cell>
          <cell r="D49">
            <v>69317</v>
          </cell>
          <cell r="E49">
            <v>739637</v>
          </cell>
          <cell r="F49">
            <v>1243</v>
          </cell>
          <cell r="G49">
            <v>869</v>
          </cell>
          <cell r="H49">
            <v>0</v>
          </cell>
          <cell r="I49">
            <v>0</v>
          </cell>
          <cell r="J49">
            <v>4493704</v>
          </cell>
        </row>
        <row r="50">
          <cell r="A50" t="str">
            <v>FQHC Contribution</v>
          </cell>
          <cell r="B50">
            <v>861887</v>
          </cell>
          <cell r="C50">
            <v>0</v>
          </cell>
          <cell r="D50">
            <v>0</v>
          </cell>
          <cell r="E50">
            <v>0</v>
          </cell>
          <cell r="F50">
            <v>0</v>
          </cell>
          <cell r="G50">
            <v>0</v>
          </cell>
          <cell r="H50">
            <v>-861887</v>
          </cell>
          <cell r="I50">
            <v>0</v>
          </cell>
          <cell r="J50">
            <v>0</v>
          </cell>
        </row>
        <row r="51">
          <cell r="A51" t="str">
            <v>Total Operating Expenses</v>
          </cell>
          <cell r="B51">
            <v>68284908</v>
          </cell>
          <cell r="C51">
            <v>17479941</v>
          </cell>
          <cell r="D51">
            <v>5982429</v>
          </cell>
          <cell r="E51">
            <v>3439867</v>
          </cell>
          <cell r="F51">
            <v>364522</v>
          </cell>
          <cell r="G51">
            <v>1304948</v>
          </cell>
          <cell r="H51">
            <v>-13537178</v>
          </cell>
          <cell r="I51">
            <v>10612217</v>
          </cell>
          <cell r="J51">
            <v>93931654</v>
          </cell>
        </row>
        <row r="53">
          <cell r="A53" t="str">
            <v>Operating Income</v>
          </cell>
          <cell r="B53">
            <v>3221817</v>
          </cell>
          <cell r="C53">
            <v>0</v>
          </cell>
          <cell r="D53">
            <v>-1870892</v>
          </cell>
          <cell r="E53">
            <v>-1267699</v>
          </cell>
          <cell r="F53">
            <v>-81676</v>
          </cell>
          <cell r="G53">
            <v>0</v>
          </cell>
          <cell r="H53">
            <v>0</v>
          </cell>
          <cell r="I53">
            <v>0</v>
          </cell>
          <cell r="J53">
            <v>1550</v>
          </cell>
        </row>
        <row r="55">
          <cell r="A55" t="str">
            <v>Contributions</v>
          </cell>
          <cell r="B55">
            <v>308000</v>
          </cell>
          <cell r="C55">
            <v>9600.02</v>
          </cell>
          <cell r="D55">
            <v>700</v>
          </cell>
          <cell r="E55">
            <v>200</v>
          </cell>
          <cell r="F55">
            <v>200</v>
          </cell>
          <cell r="G55">
            <v>26000</v>
          </cell>
          <cell r="H55">
            <v>0</v>
          </cell>
          <cell r="I55">
            <v>0</v>
          </cell>
          <cell r="J55">
            <v>344700</v>
          </cell>
        </row>
        <row r="56">
          <cell r="A56" t="str">
            <v>Unrealized Investment Gain/Loss</v>
          </cell>
          <cell r="B56">
            <v>0</v>
          </cell>
          <cell r="C56">
            <v>0</v>
          </cell>
          <cell r="D56">
            <v>0</v>
          </cell>
          <cell r="E56">
            <v>0</v>
          </cell>
          <cell r="F56">
            <v>0</v>
          </cell>
          <cell r="G56">
            <v>0</v>
          </cell>
          <cell r="H56">
            <v>0</v>
          </cell>
          <cell r="I56">
            <v>0</v>
          </cell>
          <cell r="J56">
            <v>0</v>
          </cell>
        </row>
        <row r="57">
          <cell r="A57" t="str">
            <v>Realized Investment Gain/Loss</v>
          </cell>
          <cell r="B57">
            <v>0</v>
          </cell>
          <cell r="C57">
            <v>0</v>
          </cell>
          <cell r="D57">
            <v>0</v>
          </cell>
          <cell r="E57">
            <v>0</v>
          </cell>
          <cell r="F57">
            <v>0</v>
          </cell>
          <cell r="G57">
            <v>0</v>
          </cell>
          <cell r="H57">
            <v>0</v>
          </cell>
          <cell r="I57">
            <v>0</v>
          </cell>
          <cell r="J57">
            <v>0</v>
          </cell>
        </row>
        <row r="58">
          <cell r="A58" t="str">
            <v xml:space="preserve">Other Non-Operating </v>
          </cell>
          <cell r="B58">
            <v>0</v>
          </cell>
          <cell r="C58">
            <v>0</v>
          </cell>
          <cell r="D58">
            <v>0</v>
          </cell>
          <cell r="E58">
            <v>0</v>
          </cell>
          <cell r="F58">
            <v>0</v>
          </cell>
          <cell r="G58">
            <v>0</v>
          </cell>
          <cell r="H58">
            <v>0</v>
          </cell>
          <cell r="I58">
            <v>0</v>
          </cell>
          <cell r="J58">
            <v>0</v>
          </cell>
        </row>
        <row r="59">
          <cell r="A59" t="str">
            <v>Total Non-Operating Income</v>
          </cell>
          <cell r="B59">
            <v>308000</v>
          </cell>
          <cell r="C59">
            <v>9600</v>
          </cell>
          <cell r="D59">
            <v>700</v>
          </cell>
          <cell r="E59">
            <v>200</v>
          </cell>
          <cell r="F59">
            <v>200</v>
          </cell>
          <cell r="G59">
            <v>26000</v>
          </cell>
          <cell r="H59">
            <v>0</v>
          </cell>
          <cell r="I59">
            <v>0</v>
          </cell>
          <cell r="J59">
            <v>344700</v>
          </cell>
        </row>
        <row r="61">
          <cell r="A61" t="str">
            <v>Net Income</v>
          </cell>
          <cell r="B61">
            <v>3529817</v>
          </cell>
          <cell r="C61">
            <v>9600</v>
          </cell>
          <cell r="D61">
            <v>-1870192</v>
          </cell>
          <cell r="E61">
            <v>-1267499</v>
          </cell>
          <cell r="F61">
            <v>-81476</v>
          </cell>
          <cell r="G61">
            <v>26000</v>
          </cell>
          <cell r="H61">
            <v>0</v>
          </cell>
          <cell r="I61">
            <v>0</v>
          </cell>
          <cell r="J61">
            <v>346250</v>
          </cell>
        </row>
        <row r="63">
          <cell r="A63" t="str">
            <v>Benefits %%</v>
          </cell>
          <cell r="B63">
            <v>0.25634078919927356</v>
          </cell>
          <cell r="C63">
            <v>0.22274439419272749</v>
          </cell>
          <cell r="D63">
            <v>0.31678481264051334</v>
          </cell>
          <cell r="E63">
            <v>0.20972911576618414</v>
          </cell>
          <cell r="F63">
            <v>0.21464700078680171</v>
          </cell>
          <cell r="G63">
            <v>0.27476786677800213</v>
          </cell>
          <cell r="H63">
            <v>0</v>
          </cell>
          <cell r="I63">
            <v>0.30198517593388241</v>
          </cell>
          <cell r="J63">
            <v>0.23753683345523069</v>
          </cell>
        </row>
        <row r="65">
          <cell r="A65" t="str">
            <v>Contractual Allowances</v>
          </cell>
          <cell r="B65">
            <v>0.47389336951224215</v>
          </cell>
          <cell r="C65">
            <v>0.53244985876091944</v>
          </cell>
          <cell r="D65">
            <v>0.14893258975160467</v>
          </cell>
          <cell r="F65">
            <v>0</v>
          </cell>
          <cell r="J65">
            <v>0.47209091434399758</v>
          </cell>
        </row>
        <row r="66">
          <cell r="A66" t="str">
            <v>Charity Care</v>
          </cell>
          <cell r="B66">
            <v>9.5638396903770708E-3</v>
          </cell>
          <cell r="C66">
            <v>7.0161487734866764E-3</v>
          </cell>
          <cell r="D66">
            <v>0</v>
          </cell>
          <cell r="F66">
            <v>0</v>
          </cell>
          <cell r="J66">
            <v>8.8785778568801522E-3</v>
          </cell>
        </row>
        <row r="67">
          <cell r="A67" t="str">
            <v>Bad Debt</v>
          </cell>
          <cell r="B67">
            <v>1.0436160764098845E-2</v>
          </cell>
          <cell r="C67">
            <v>1.2983866122531667E-2</v>
          </cell>
          <cell r="D67">
            <v>2.0673424395633113E-3</v>
          </cell>
          <cell r="F67">
            <v>0</v>
          </cell>
          <cell r="J67">
            <v>1.054860969658715E-2</v>
          </cell>
        </row>
        <row r="68">
          <cell r="A68" t="str">
            <v>Total Deductions From Revenue</v>
          </cell>
          <cell r="B68">
            <v>0.50610663003328193</v>
          </cell>
          <cell r="C68">
            <v>0.44755012634306224</v>
          </cell>
          <cell r="D68">
            <v>0.84900006780883197</v>
          </cell>
          <cell r="F68">
            <v>1</v>
          </cell>
          <cell r="J68">
            <v>0.50848189810253508</v>
          </cell>
        </row>
        <row r="70">
          <cell r="A70" t="str">
            <v>Operating Margin</v>
          </cell>
          <cell r="B70">
            <v>4.5056139824610902E-2</v>
          </cell>
          <cell r="C70">
            <v>0</v>
          </cell>
          <cell r="D70">
            <v>-0.45503469870269925</v>
          </cell>
          <cell r="E70">
            <v>-0.58361001543158719</v>
          </cell>
          <cell r="F70">
            <v>-0.28876491094093604</v>
          </cell>
          <cell r="G70">
            <v>0</v>
          </cell>
          <cell r="H70">
            <v>0</v>
          </cell>
          <cell r="I70">
            <v>0</v>
          </cell>
          <cell r="J70">
            <v>1.6501087304548878E-5</v>
          </cell>
        </row>
        <row r="71">
          <cell r="A71" t="str">
            <v>Management Contracts</v>
          </cell>
          <cell r="B71">
            <v>9.4830046486992406E-2</v>
          </cell>
          <cell r="C71">
            <v>0.16609421050105375</v>
          </cell>
          <cell r="D71">
            <v>0.12157787413774572</v>
          </cell>
          <cell r="E71">
            <v>9.6017375090374127E-2</v>
          </cell>
          <cell r="F71">
            <v>0.17580557552081905</v>
          </cell>
          <cell r="G71">
            <v>8.5623335182704596E-2</v>
          </cell>
          <cell r="H71">
            <v>0.7839311117871095</v>
          </cell>
          <cell r="I71">
            <v>0</v>
          </cell>
          <cell r="J71">
            <v>0</v>
          </cell>
        </row>
        <row r="72">
          <cell r="A72" t="str">
            <v>Staff Salaries</v>
          </cell>
          <cell r="B72">
            <v>0.22046451318349877</v>
          </cell>
          <cell r="C72">
            <v>0.28123893553187623</v>
          </cell>
          <cell r="D72">
            <v>0.36528490350658571</v>
          </cell>
          <cell r="E72">
            <v>0.2457057205990813</v>
          </cell>
          <cell r="F72">
            <v>0.43932053483740352</v>
          </cell>
          <cell r="G72">
            <v>0.61212170906426921</v>
          </cell>
          <cell r="H72">
            <v>0</v>
          </cell>
          <cell r="I72">
            <v>0.63920941307551471</v>
          </cell>
          <cell r="J72">
            <v>0.32729417284614193</v>
          </cell>
        </row>
        <row r="73">
          <cell r="A73" t="str">
            <v>Provider Salaries</v>
          </cell>
          <cell r="B73">
            <v>0.13140780683192838</v>
          </cell>
          <cell r="C73">
            <v>0.25820327425590278</v>
          </cell>
          <cell r="D73">
            <v>0</v>
          </cell>
          <cell r="E73">
            <v>0</v>
          </cell>
          <cell r="F73">
            <v>0</v>
          </cell>
          <cell r="G73">
            <v>0</v>
          </cell>
          <cell r="H73">
            <v>0</v>
          </cell>
          <cell r="I73">
            <v>0</v>
          </cell>
          <cell r="J73">
            <v>0.14357830854335857</v>
          </cell>
        </row>
        <row r="74">
          <cell r="A74" t="str">
            <v>Benefits</v>
          </cell>
          <cell r="B74">
            <v>9.019922821013393E-2</v>
          </cell>
          <cell r="C74">
            <v>0.12015772822116505</v>
          </cell>
          <cell r="D74">
            <v>0.11571670971774174</v>
          </cell>
          <cell r="E74">
            <v>5.1531643519938414E-2</v>
          </cell>
          <cell r="F74">
            <v>9.4298835186902297E-2</v>
          </cell>
          <cell r="G74">
            <v>0.16819137620809413</v>
          </cell>
          <cell r="H74">
            <v>6.834962205564557E-2</v>
          </cell>
          <cell r="I74">
            <v>0.19303176706620304</v>
          </cell>
          <cell r="J74">
            <v>0.111849558190469</v>
          </cell>
        </row>
        <row r="75">
          <cell r="A75" t="str">
            <v>Contract Labor</v>
          </cell>
          <cell r="B75">
            <v>0.1010390612227229</v>
          </cell>
          <cell r="C75">
            <v>2.3193785379481545E-2</v>
          </cell>
          <cell r="D75">
            <v>0.10622541445957821</v>
          </cell>
          <cell r="E75">
            <v>8.5846342314979034E-4</v>
          </cell>
          <cell r="F75">
            <v>0</v>
          </cell>
          <cell r="G75">
            <v>0</v>
          </cell>
          <cell r="H75">
            <v>0</v>
          </cell>
          <cell r="I75">
            <v>4.8670320254476515E-4</v>
          </cell>
          <cell r="J75">
            <v>8.461974916357802E-2</v>
          </cell>
        </row>
        <row r="76">
          <cell r="A76" t="str">
            <v>Supplies &amp; Expense</v>
          </cell>
          <cell r="B76">
            <v>0.15379434940441011</v>
          </cell>
          <cell r="C76">
            <v>0.10286144558497079</v>
          </cell>
          <cell r="D76">
            <v>0.21097249963183851</v>
          </cell>
          <cell r="E76">
            <v>0.29677252056547537</v>
          </cell>
          <cell r="F76">
            <v>0.22465036403838451</v>
          </cell>
          <cell r="G76">
            <v>9.2639706716282952E-2</v>
          </cell>
          <cell r="H76">
            <v>8.4051122028535041E-2</v>
          </cell>
          <cell r="I76">
            <v>7.0713782049500115E-2</v>
          </cell>
          <cell r="J76">
            <v>0.15328406758386262</v>
          </cell>
        </row>
        <row r="77">
          <cell r="A77" t="str">
            <v xml:space="preserve">Purchased Services </v>
          </cell>
          <cell r="B77">
            <v>8.1390854330505941E-2</v>
          </cell>
          <cell r="C77">
            <v>4.4062906161983044E-2</v>
          </cell>
          <cell r="D77">
            <v>4.0849795292179816E-2</v>
          </cell>
          <cell r="E77">
            <v>5.6822255046488718E-2</v>
          </cell>
          <cell r="F77">
            <v>6.2514745337729966E-2</v>
          </cell>
          <cell r="G77">
            <v>4.075794591048839E-2</v>
          </cell>
          <cell r="H77">
            <v>0</v>
          </cell>
          <cell r="I77">
            <v>9.655833460623732E-2</v>
          </cell>
          <cell r="J77">
            <v>8.376834288471062E-2</v>
          </cell>
        </row>
        <row r="78">
          <cell r="A78" t="str">
            <v xml:space="preserve">Provider Tax </v>
          </cell>
          <cell r="B78">
            <v>5.5444857595766256E-2</v>
          </cell>
          <cell r="C78">
            <v>0</v>
          </cell>
          <cell r="D78">
            <v>2.7786038079181549E-2</v>
          </cell>
          <cell r="E78">
            <v>0</v>
          </cell>
          <cell r="F78">
            <v>0</v>
          </cell>
          <cell r="G78">
            <v>0</v>
          </cell>
          <cell r="H78">
            <v>0</v>
          </cell>
          <cell r="I78">
            <v>0</v>
          </cell>
          <cell r="J78">
            <v>4.2076071608405832E-2</v>
          </cell>
        </row>
        <row r="79">
          <cell r="A79" t="str">
            <v xml:space="preserve">Interest </v>
          </cell>
          <cell r="B79">
            <v>5.9488694046420914E-3</v>
          </cell>
          <cell r="C79">
            <v>0</v>
          </cell>
          <cell r="D79">
            <v>0</v>
          </cell>
          <cell r="E79">
            <v>3.7272952704276066E-2</v>
          </cell>
          <cell r="F79">
            <v>0</v>
          </cell>
          <cell r="G79">
            <v>0</v>
          </cell>
          <cell r="H79">
            <v>0</v>
          </cell>
          <cell r="I79">
            <v>0</v>
          </cell>
          <cell r="J79">
            <v>5.6895836200222772E-3</v>
          </cell>
        </row>
        <row r="80">
          <cell r="A80" t="str">
            <v>Depreciation</v>
          </cell>
          <cell r="B80">
            <v>5.2858488144993915E-2</v>
          </cell>
          <cell r="C80">
            <v>4.1877143635667882E-3</v>
          </cell>
          <cell r="D80">
            <v>1.1586765175148757E-2</v>
          </cell>
          <cell r="E80">
            <v>0.21501906905121623</v>
          </cell>
          <cell r="F80">
            <v>3.4099450787606783E-3</v>
          </cell>
          <cell r="G80">
            <v>6.6592691816072362E-4</v>
          </cell>
          <cell r="H80">
            <v>0</v>
          </cell>
          <cell r="I80">
            <v>0</v>
          </cell>
          <cell r="J80">
            <v>4.7840145559451132E-2</v>
          </cell>
        </row>
        <row r="81">
          <cell r="B81">
            <v>1</v>
          </cell>
          <cell r="C81">
            <v>1</v>
          </cell>
          <cell r="D81">
            <v>1</v>
          </cell>
          <cell r="E81">
            <v>1</v>
          </cell>
          <cell r="F81">
            <v>1</v>
          </cell>
          <cell r="G81">
            <v>1</v>
          </cell>
          <cell r="H81">
            <v>1</v>
          </cell>
          <cell r="I81">
            <v>1</v>
          </cell>
          <cell r="J81">
            <v>1</v>
          </cell>
        </row>
        <row r="83">
          <cell r="A83" t="str">
            <v>Management Contracts</v>
          </cell>
          <cell r="B83">
            <v>0.10476490753913395</v>
          </cell>
          <cell r="C83">
            <v>0.19917622900885693</v>
          </cell>
          <cell r="D83">
            <v>0.13840484040449863</v>
          </cell>
          <cell r="E83">
            <v>0.10621595199351681</v>
          </cell>
          <cell r="F83">
            <v>0.21330595099804617</v>
          </cell>
          <cell r="G83">
            <v>9.3641207696188611E-2</v>
          </cell>
        </row>
        <row r="85">
          <cell r="A85" t="str">
            <v>Provider Tax  Rate</v>
          </cell>
          <cell r="B85">
            <v>5.4550282878463682E-2</v>
          </cell>
          <cell r="C85">
            <v>0</v>
          </cell>
          <cell r="D85">
            <v>4.0477052013747218E-2</v>
          </cell>
        </row>
        <row r="86">
          <cell r="B86">
            <v>2.641540502002708E-3</v>
          </cell>
          <cell r="C86">
            <v>0</v>
          </cell>
          <cell r="D86">
            <v>-3.0318162951237099E-3</v>
          </cell>
        </row>
        <row r="87">
          <cell r="B87">
            <v>183335.37362707639</v>
          </cell>
          <cell r="C87">
            <v>0</v>
          </cell>
          <cell r="D87">
            <v>-12450.826679143032</v>
          </cell>
        </row>
        <row r="89">
          <cell r="A89" t="str">
            <v>Net Revenue %</v>
          </cell>
          <cell r="B89">
            <v>0.738262231170702</v>
          </cell>
          <cell r="C89">
            <v>0.180469462744829</v>
          </cell>
          <cell r="D89">
            <v>4.2449049081200334E-2</v>
          </cell>
          <cell r="E89">
            <v>2.2426276607656153E-2</v>
          </cell>
          <cell r="F89">
            <v>2.9202081208125302E-3</v>
          </cell>
          <cell r="G89">
            <v>1.3472772274799961E-2</v>
          </cell>
        </row>
        <row r="91">
          <cell r="B91">
            <v>7834599.0000876533</v>
          </cell>
          <cell r="C91">
            <v>1915181.100521541</v>
          </cell>
          <cell r="D91">
            <v>450478.52029334859</v>
          </cell>
          <cell r="E91">
            <v>237992.51386247095</v>
          </cell>
          <cell r="F91">
            <v>30989.882263224787</v>
          </cell>
          <cell r="G91">
            <v>142975.98297176082</v>
          </cell>
        </row>
        <row r="93">
          <cell r="B93">
            <v>6475461</v>
          </cell>
          <cell r="C93">
            <v>2903317</v>
          </cell>
          <cell r="D93">
            <v>727331</v>
          </cell>
          <cell r="E93">
            <v>330287</v>
          </cell>
          <cell r="F93">
            <v>64085</v>
          </cell>
          <cell r="G93">
            <v>111734</v>
          </cell>
        </row>
        <row r="94">
          <cell r="B94">
            <v>1359138.0000876533</v>
          </cell>
          <cell r="C94">
            <v>-988135.89947845903</v>
          </cell>
          <cell r="D94">
            <v>-276852.47970665141</v>
          </cell>
          <cell r="E94">
            <v>-92294.486137529049</v>
          </cell>
          <cell r="F94">
            <v>-33095.11773677521</v>
          </cell>
          <cell r="G94">
            <v>31241.982971760823</v>
          </cell>
        </row>
        <row r="96">
          <cell r="B96">
            <v>1481893</v>
          </cell>
          <cell r="C96">
            <v>-1035337</v>
          </cell>
          <cell r="D96">
            <v>-261570</v>
          </cell>
          <cell r="E96">
            <v>-84250</v>
          </cell>
          <cell r="F96">
            <v>-32036</v>
          </cell>
          <cell r="G96">
            <v>-68698</v>
          </cell>
        </row>
      </sheetData>
      <sheetData sheetId="17">
        <row r="1">
          <cell r="A1" t="str">
            <v>2025 Budget  6.8% Gross Charge Increase</v>
          </cell>
        </row>
      </sheetData>
      <sheetData sheetId="18">
        <row r="1">
          <cell r="A1" t="str">
            <v>2024 Projection</v>
          </cell>
          <cell r="B1" t="str">
            <v>GMC</v>
          </cell>
          <cell r="C1" t="str">
            <v>GHC</v>
          </cell>
          <cell r="D1" t="str">
            <v>MNH</v>
          </cell>
          <cell r="E1" t="str">
            <v>GIL</v>
          </cell>
          <cell r="F1" t="str">
            <v>GAD</v>
          </cell>
          <cell r="G1" t="str">
            <v>GRN</v>
          </cell>
          <cell r="H1" t="str">
            <v>GED</v>
          </cell>
          <cell r="I1" t="str">
            <v>GSS</v>
          </cell>
          <cell r="J1" t="str">
            <v>GHC, Inc.</v>
          </cell>
        </row>
        <row r="3">
          <cell r="A3" t="str">
            <v>Patient Revenue</v>
          </cell>
          <cell r="B3">
            <v>10</v>
          </cell>
          <cell r="C3">
            <v>20</v>
          </cell>
          <cell r="D3">
            <v>32</v>
          </cell>
          <cell r="E3">
            <v>31</v>
          </cell>
          <cell r="F3">
            <v>30</v>
          </cell>
          <cell r="G3">
            <v>11</v>
          </cell>
          <cell r="H3">
            <v>18</v>
          </cell>
          <cell r="I3">
            <v>19</v>
          </cell>
          <cell r="J3" t="str">
            <v>00</v>
          </cell>
        </row>
        <row r="4">
          <cell r="A4" t="str">
            <v xml:space="preserve">IP Revenue </v>
          </cell>
          <cell r="B4">
            <v>8954035.525969604</v>
          </cell>
          <cell r="C4">
            <v>0</v>
          </cell>
          <cell r="D4">
            <v>0</v>
          </cell>
          <cell r="E4">
            <v>0</v>
          </cell>
          <cell r="F4">
            <v>0</v>
          </cell>
          <cell r="G4">
            <v>0</v>
          </cell>
          <cell r="H4">
            <v>0</v>
          </cell>
          <cell r="I4">
            <v>0</v>
          </cell>
          <cell r="J4">
            <v>8954035.525969604</v>
          </cell>
        </row>
        <row r="5">
          <cell r="A5" t="str">
            <v>IP Swing Bed Revenue</v>
          </cell>
          <cell r="B5">
            <v>1364361.5193695277</v>
          </cell>
          <cell r="C5">
            <v>0</v>
          </cell>
          <cell r="D5">
            <v>0</v>
          </cell>
          <cell r="E5">
            <v>0</v>
          </cell>
          <cell r="F5">
            <v>0</v>
          </cell>
          <cell r="G5">
            <v>0</v>
          </cell>
          <cell r="H5">
            <v>0</v>
          </cell>
          <cell r="I5">
            <v>0</v>
          </cell>
          <cell r="J5">
            <v>1364361.5193695277</v>
          </cell>
        </row>
        <row r="6">
          <cell r="A6" t="str">
            <v xml:space="preserve">OP Hospital </v>
          </cell>
          <cell r="B6">
            <v>86206855.393724412</v>
          </cell>
          <cell r="C6">
            <v>0</v>
          </cell>
          <cell r="D6">
            <v>0</v>
          </cell>
          <cell r="E6">
            <v>0</v>
          </cell>
          <cell r="F6">
            <v>282845.91588404536</v>
          </cell>
          <cell r="G6">
            <v>0</v>
          </cell>
          <cell r="H6">
            <v>0</v>
          </cell>
          <cell r="I6">
            <v>0</v>
          </cell>
          <cell r="J6">
            <v>86489701.309608459</v>
          </cell>
        </row>
        <row r="7">
          <cell r="A7" t="str">
            <v>Hospital Pro Fees</v>
          </cell>
          <cell r="B7">
            <v>25694894.721924972</v>
          </cell>
          <cell r="C7">
            <v>0</v>
          </cell>
          <cell r="D7">
            <v>0</v>
          </cell>
          <cell r="E7">
            <v>0</v>
          </cell>
          <cell r="F7">
            <v>0</v>
          </cell>
          <cell r="G7">
            <v>0</v>
          </cell>
          <cell r="H7">
            <v>0</v>
          </cell>
          <cell r="I7">
            <v>0</v>
          </cell>
          <cell r="J7">
            <v>25694894.721924972</v>
          </cell>
        </row>
        <row r="8">
          <cell r="A8" t="str">
            <v xml:space="preserve">OP Clinic Revenue </v>
          </cell>
          <cell r="B8">
            <v>0</v>
          </cell>
          <cell r="C8">
            <v>21252810.05841323</v>
          </cell>
          <cell r="D8">
            <v>0</v>
          </cell>
          <cell r="E8">
            <v>0</v>
          </cell>
          <cell r="F8">
            <v>0</v>
          </cell>
          <cell r="G8">
            <v>0</v>
          </cell>
          <cell r="H8">
            <v>0</v>
          </cell>
          <cell r="I8">
            <v>0</v>
          </cell>
          <cell r="J8">
            <v>21252810.05841323</v>
          </cell>
        </row>
        <row r="9">
          <cell r="A9" t="str">
            <v>NH Revenue</v>
          </cell>
          <cell r="B9">
            <v>0</v>
          </cell>
          <cell r="C9">
            <v>0</v>
          </cell>
          <cell r="D9">
            <v>4596345.17</v>
          </cell>
          <cell r="E9">
            <v>0</v>
          </cell>
          <cell r="F9">
            <v>0</v>
          </cell>
          <cell r="G9">
            <v>0</v>
          </cell>
          <cell r="H9">
            <v>0</v>
          </cell>
          <cell r="I9">
            <v>0</v>
          </cell>
          <cell r="J9">
            <v>4596345.17</v>
          </cell>
        </row>
        <row r="10">
          <cell r="A10" t="str">
            <v>Total Gross Patient Revenue</v>
          </cell>
          <cell r="B10">
            <v>122220147.16098852</v>
          </cell>
          <cell r="C10">
            <v>21252810.05841323</v>
          </cell>
          <cell r="D10">
            <v>4596345.17</v>
          </cell>
          <cell r="E10">
            <v>0</v>
          </cell>
          <cell r="F10">
            <v>282845.91588404536</v>
          </cell>
          <cell r="G10">
            <v>0</v>
          </cell>
          <cell r="H10">
            <v>0</v>
          </cell>
          <cell r="I10">
            <v>0</v>
          </cell>
          <cell r="J10">
            <v>148352148.30528578</v>
          </cell>
        </row>
        <row r="12">
          <cell r="A12" t="str">
            <v>Deductions From Revenue</v>
          </cell>
        </row>
        <row r="13">
          <cell r="A13" t="str">
            <v>Contractual Allowances</v>
          </cell>
          <cell r="B13">
            <v>60713225.275820836</v>
          </cell>
          <cell r="C13">
            <v>11941547.523131752</v>
          </cell>
          <cell r="D13">
            <v>163593.16285714289</v>
          </cell>
          <cell r="E13">
            <v>0</v>
          </cell>
          <cell r="F13">
            <v>0</v>
          </cell>
          <cell r="G13">
            <v>0</v>
          </cell>
          <cell r="H13">
            <v>0</v>
          </cell>
          <cell r="I13">
            <v>0</v>
          </cell>
          <cell r="J13">
            <v>72818365.961809739</v>
          </cell>
        </row>
        <row r="14">
          <cell r="A14" t="str">
            <v>Charity Care</v>
          </cell>
          <cell r="B14">
            <v>268508.19159494509</v>
          </cell>
          <cell r="C14">
            <v>8263.2277285171822</v>
          </cell>
          <cell r="D14">
            <v>0</v>
          </cell>
          <cell r="E14">
            <v>0</v>
          </cell>
          <cell r="F14">
            <v>0</v>
          </cell>
          <cell r="G14">
            <v>0</v>
          </cell>
          <cell r="H14">
            <v>0</v>
          </cell>
          <cell r="I14">
            <v>0</v>
          </cell>
          <cell r="J14">
            <v>276771.41932346229</v>
          </cell>
        </row>
        <row r="15">
          <cell r="A15" t="str">
            <v>Bad Debt</v>
          </cell>
          <cell r="B15">
            <v>2627610.7751716422</v>
          </cell>
          <cell r="C15">
            <v>782160.30377506325</v>
          </cell>
          <cell r="D15">
            <v>0</v>
          </cell>
          <cell r="E15">
            <v>0</v>
          </cell>
          <cell r="F15">
            <v>0</v>
          </cell>
          <cell r="G15">
            <v>0</v>
          </cell>
          <cell r="H15">
            <v>0</v>
          </cell>
          <cell r="I15">
            <v>0</v>
          </cell>
          <cell r="J15">
            <v>3409771.0789467054</v>
          </cell>
        </row>
        <row r="16">
          <cell r="A16" t="str">
            <v>Total Deductions From Revenue</v>
          </cell>
          <cell r="B16">
            <v>63609344.242587425</v>
          </cell>
          <cell r="C16">
            <v>12731971.054635333</v>
          </cell>
          <cell r="D16">
            <v>163593.16285714289</v>
          </cell>
          <cell r="E16">
            <v>0</v>
          </cell>
          <cell r="F16">
            <v>0</v>
          </cell>
          <cell r="G16">
            <v>0</v>
          </cell>
          <cell r="H16">
            <v>0</v>
          </cell>
          <cell r="I16">
            <v>0</v>
          </cell>
          <cell r="J16">
            <v>76504908.460079908</v>
          </cell>
        </row>
        <row r="18">
          <cell r="A18" t="str">
            <v>Net Patient Revenue</v>
          </cell>
          <cell r="B18">
            <v>58610802.9184011</v>
          </cell>
          <cell r="C18">
            <v>8520839.003777897</v>
          </cell>
          <cell r="D18">
            <v>4432752.0071428567</v>
          </cell>
          <cell r="E18">
            <v>0</v>
          </cell>
          <cell r="F18">
            <v>282845.91588404536</v>
          </cell>
          <cell r="G18">
            <v>0</v>
          </cell>
          <cell r="H18">
            <v>0</v>
          </cell>
          <cell r="I18">
            <v>0</v>
          </cell>
          <cell r="J18">
            <v>71847239.845205873</v>
          </cell>
        </row>
        <row r="20">
          <cell r="A20" t="str">
            <v>Fixed Prospective Payment</v>
          </cell>
          <cell r="B20">
            <v>2588420.5024240515</v>
          </cell>
          <cell r="C20">
            <v>0</v>
          </cell>
          <cell r="D20">
            <v>0</v>
          </cell>
          <cell r="E20">
            <v>0</v>
          </cell>
          <cell r="F20">
            <v>0</v>
          </cell>
          <cell r="G20">
            <v>0</v>
          </cell>
          <cell r="H20">
            <v>0</v>
          </cell>
          <cell r="I20">
            <v>0</v>
          </cell>
          <cell r="J20">
            <v>2588420.5024240515</v>
          </cell>
        </row>
        <row r="22">
          <cell r="A22" t="str">
            <v>Total Net Patient Revenue &amp; FPP</v>
          </cell>
          <cell r="B22">
            <v>61199223.420825154</v>
          </cell>
          <cell r="C22">
            <v>8520839.003777897</v>
          </cell>
          <cell r="D22">
            <v>4432752.0071428567</v>
          </cell>
          <cell r="E22">
            <v>0</v>
          </cell>
          <cell r="F22">
            <v>282845.91588404536</v>
          </cell>
          <cell r="G22">
            <v>0</v>
          </cell>
          <cell r="H22">
            <v>0</v>
          </cell>
          <cell r="I22">
            <v>0</v>
          </cell>
          <cell r="J22">
            <v>74435660.34762992</v>
          </cell>
        </row>
        <row r="24">
          <cell r="A24" t="str">
            <v>Other Operating Revenue</v>
          </cell>
        </row>
        <row r="25">
          <cell r="A25" t="str">
            <v>Stimulus Funds</v>
          </cell>
          <cell r="B25">
            <v>0</v>
          </cell>
          <cell r="C25">
            <v>0</v>
          </cell>
          <cell r="D25">
            <v>0</v>
          </cell>
          <cell r="E25">
            <v>0</v>
          </cell>
          <cell r="F25">
            <v>0</v>
          </cell>
          <cell r="G25">
            <v>0</v>
          </cell>
          <cell r="H25">
            <v>0</v>
          </cell>
          <cell r="I25">
            <v>0</v>
          </cell>
          <cell r="J25">
            <v>0</v>
          </cell>
        </row>
        <row r="26">
          <cell r="A26" t="str">
            <v xml:space="preserve">DSH </v>
          </cell>
          <cell r="B26">
            <v>396350.79428571428</v>
          </cell>
          <cell r="C26">
            <v>0</v>
          </cell>
          <cell r="D26">
            <v>0</v>
          </cell>
          <cell r="E26">
            <v>0</v>
          </cell>
          <cell r="F26">
            <v>0</v>
          </cell>
          <cell r="G26">
            <v>0</v>
          </cell>
          <cell r="H26">
            <v>0</v>
          </cell>
          <cell r="I26">
            <v>0</v>
          </cell>
          <cell r="J26">
            <v>396350.79428571428</v>
          </cell>
        </row>
        <row r="27">
          <cell r="A27" t="str">
            <v xml:space="preserve">OneCare PHM </v>
          </cell>
          <cell r="B27">
            <v>5.3218432835170195E-13</v>
          </cell>
          <cell r="C27">
            <v>419266.85142857156</v>
          </cell>
          <cell r="D27">
            <v>0</v>
          </cell>
          <cell r="E27">
            <v>0</v>
          </cell>
          <cell r="F27">
            <v>0</v>
          </cell>
          <cell r="G27">
            <v>0</v>
          </cell>
          <cell r="H27">
            <v>0</v>
          </cell>
          <cell r="I27">
            <v>0</v>
          </cell>
          <cell r="J27">
            <v>419266.85142857156</v>
          </cell>
        </row>
        <row r="28">
          <cell r="A28" t="str">
            <v>Independent Living</v>
          </cell>
          <cell r="B28">
            <v>0</v>
          </cell>
          <cell r="C28">
            <v>0</v>
          </cell>
          <cell r="D28">
            <v>0</v>
          </cell>
          <cell r="E28">
            <v>1988680.4742857143</v>
          </cell>
          <cell r="F28">
            <v>0</v>
          </cell>
          <cell r="G28">
            <v>0</v>
          </cell>
          <cell r="H28">
            <v>0</v>
          </cell>
          <cell r="I28">
            <v>0</v>
          </cell>
          <cell r="J28">
            <v>1988680.4742857143</v>
          </cell>
        </row>
        <row r="29">
          <cell r="A29" t="str">
            <v>Robin's Nest Day Care</v>
          </cell>
          <cell r="B29">
            <v>0</v>
          </cell>
          <cell r="C29">
            <v>0</v>
          </cell>
          <cell r="D29">
            <v>0</v>
          </cell>
          <cell r="E29">
            <v>0</v>
          </cell>
          <cell r="F29">
            <v>0</v>
          </cell>
          <cell r="G29">
            <v>412120.74857142853</v>
          </cell>
          <cell r="H29">
            <v>0</v>
          </cell>
          <cell r="I29">
            <v>0</v>
          </cell>
          <cell r="J29">
            <v>412120.74857142853</v>
          </cell>
        </row>
        <row r="30">
          <cell r="A30" t="str">
            <v>340B</v>
          </cell>
          <cell r="B30">
            <v>-16271.245714285715</v>
          </cell>
          <cell r="C30">
            <v>2594677.6114285719</v>
          </cell>
          <cell r="D30">
            <v>0</v>
          </cell>
          <cell r="E30">
            <v>0</v>
          </cell>
          <cell r="F30">
            <v>0</v>
          </cell>
          <cell r="G30">
            <v>0</v>
          </cell>
          <cell r="H30">
            <v>0</v>
          </cell>
          <cell r="I30">
            <v>0</v>
          </cell>
          <cell r="J30">
            <v>2578406.365714286</v>
          </cell>
        </row>
        <row r="31">
          <cell r="A31" t="str">
            <v xml:space="preserve">Grants </v>
          </cell>
          <cell r="B31">
            <v>150845.17714285717</v>
          </cell>
          <cell r="C31">
            <v>2637740.2280714288</v>
          </cell>
          <cell r="D31">
            <v>0</v>
          </cell>
          <cell r="E31">
            <v>0</v>
          </cell>
          <cell r="F31">
            <v>0</v>
          </cell>
          <cell r="G31">
            <v>8903.7942857142843</v>
          </cell>
          <cell r="H31">
            <v>0</v>
          </cell>
          <cell r="I31">
            <v>0</v>
          </cell>
          <cell r="J31">
            <v>2797489.1995000001</v>
          </cell>
        </row>
        <row r="32">
          <cell r="A32" t="str">
            <v xml:space="preserve">Other Operating Revenue </v>
          </cell>
          <cell r="B32">
            <v>408573.7028571429</v>
          </cell>
          <cell r="C32">
            <v>1260889.5599999998</v>
          </cell>
          <cell r="D32">
            <v>4816.011428571428</v>
          </cell>
          <cell r="E32">
            <v>3216.4285714285711</v>
          </cell>
          <cell r="F32">
            <v>0</v>
          </cell>
          <cell r="G32">
            <v>0</v>
          </cell>
          <cell r="H32">
            <v>0</v>
          </cell>
          <cell r="I32">
            <v>0</v>
          </cell>
          <cell r="J32">
            <v>1677495.702857143</v>
          </cell>
        </row>
        <row r="33">
          <cell r="A33" t="str">
            <v>Intercompany Revenue</v>
          </cell>
          <cell r="B33">
            <v>966068.21142857149</v>
          </cell>
          <cell r="C33">
            <v>0</v>
          </cell>
          <cell r="D33">
            <v>0</v>
          </cell>
          <cell r="E33">
            <v>0</v>
          </cell>
          <cell r="F33">
            <v>0</v>
          </cell>
          <cell r="G33">
            <v>0</v>
          </cell>
          <cell r="H33">
            <v>-11748281.867057143</v>
          </cell>
          <cell r="I33">
            <v>10782213.655628571</v>
          </cell>
          <cell r="J33">
            <v>0</v>
          </cell>
        </row>
        <row r="34">
          <cell r="A34" t="str">
            <v>Total Other Operating Revenue</v>
          </cell>
          <cell r="B34">
            <v>1905566.6400000001</v>
          </cell>
          <cell r="C34">
            <v>6912574.2509285724</v>
          </cell>
          <cell r="D34">
            <v>4816.011428571428</v>
          </cell>
          <cell r="E34">
            <v>1991896.902857143</v>
          </cell>
          <cell r="F34">
            <v>0</v>
          </cell>
          <cell r="G34">
            <v>421024.54285714281</v>
          </cell>
          <cell r="H34">
            <v>-11748281.867057143</v>
          </cell>
          <cell r="I34">
            <v>10782213.655628571</v>
          </cell>
          <cell r="J34">
            <v>10269810.136642858</v>
          </cell>
        </row>
        <row r="36">
          <cell r="A36" t="str">
            <v>Total Operating Revenue</v>
          </cell>
          <cell r="B36">
            <v>63104790.060825154</v>
          </cell>
          <cell r="C36">
            <v>15433413.254706468</v>
          </cell>
          <cell r="D36">
            <v>4437568.018571428</v>
          </cell>
          <cell r="E36">
            <v>1991896.902857143</v>
          </cell>
          <cell r="F36">
            <v>282845.91588404536</v>
          </cell>
          <cell r="G36">
            <v>421024.54285714281</v>
          </cell>
          <cell r="H36">
            <v>-11748281.867057143</v>
          </cell>
          <cell r="I36">
            <v>10782213.655628571</v>
          </cell>
          <cell r="J36">
            <v>84705470.484272778</v>
          </cell>
        </row>
        <row r="39">
          <cell r="A39" t="str">
            <v>Operating Expenses</v>
          </cell>
          <cell r="B39" t="str">
            <v xml:space="preserve"> </v>
          </cell>
        </row>
        <row r="40">
          <cell r="A40" t="str">
            <v>Management Contracts</v>
          </cell>
          <cell r="B40">
            <v>6579192.3264142843</v>
          </cell>
          <cell r="C40">
            <v>2949824.5035571433</v>
          </cell>
          <cell r="D40">
            <v>738982.88641428552</v>
          </cell>
          <cell r="E40">
            <v>335577.97784285713</v>
          </cell>
          <cell r="F40">
            <v>65112.634985714278</v>
          </cell>
          <cell r="G40">
            <v>113523.32641428572</v>
          </cell>
          <cell r="H40">
            <v>-10782213.655628571</v>
          </cell>
          <cell r="I40">
            <v>0</v>
          </cell>
          <cell r="J40">
            <v>0</v>
          </cell>
        </row>
        <row r="41">
          <cell r="A41" t="str">
            <v>Staff Salaries</v>
          </cell>
          <cell r="B41">
            <v>14759042.612943675</v>
          </cell>
          <cell r="C41">
            <v>4422936.5125827277</v>
          </cell>
          <cell r="D41">
            <v>2603876.0546084335</v>
          </cell>
          <cell r="E41">
            <v>815603.86921091389</v>
          </cell>
          <cell r="F41">
            <v>176324.17448136891</v>
          </cell>
          <cell r="G41">
            <v>722732.05840419256</v>
          </cell>
          <cell r="H41">
            <v>0</v>
          </cell>
          <cell r="I41">
            <v>6694530.4010437774</v>
          </cell>
          <cell r="J41">
            <v>30195045.683275089</v>
          </cell>
        </row>
        <row r="42">
          <cell r="A42" t="str">
            <v>Provider Salaries</v>
          </cell>
          <cell r="B42">
            <v>9050768.8656034842</v>
          </cell>
          <cell r="C42">
            <v>4219976.6416399432</v>
          </cell>
          <cell r="D42">
            <v>0</v>
          </cell>
          <cell r="E42">
            <v>0</v>
          </cell>
          <cell r="F42">
            <v>0</v>
          </cell>
          <cell r="G42">
            <v>0</v>
          </cell>
          <cell r="H42">
            <v>0</v>
          </cell>
          <cell r="I42">
            <v>0</v>
          </cell>
          <cell r="J42">
            <v>13270745.507243428</v>
          </cell>
        </row>
        <row r="43">
          <cell r="A43" t="str">
            <v>Benefits</v>
          </cell>
          <cell r="B43">
            <v>4905501.0274903066</v>
          </cell>
          <cell r="C43">
            <v>1858727.1241602129</v>
          </cell>
          <cell r="D43">
            <v>741931.16057709989</v>
          </cell>
          <cell r="E43">
            <v>182251.35965872396</v>
          </cell>
          <cell r="F43">
            <v>49109.835872334224</v>
          </cell>
          <cell r="G43">
            <v>258433.37660612547</v>
          </cell>
          <cell r="H43">
            <v>0</v>
          </cell>
          <cell r="I43">
            <v>1975538.3179170836</v>
          </cell>
          <cell r="J43">
            <v>9971492.2022818867</v>
          </cell>
        </row>
        <row r="44">
          <cell r="A44" t="str">
            <v>Contract Labor</v>
          </cell>
          <cell r="B44">
            <v>7495507.2547517419</v>
          </cell>
          <cell r="C44">
            <v>359620.04851428571</v>
          </cell>
          <cell r="D44">
            <v>462736.91204414581</v>
          </cell>
          <cell r="E44">
            <v>7762.4921285714299</v>
          </cell>
          <cell r="F44">
            <v>891.94285714285706</v>
          </cell>
          <cell r="G44">
            <v>1427.3828571428576</v>
          </cell>
          <cell r="H44">
            <v>0</v>
          </cell>
          <cell r="I44">
            <v>99546.040714542556</v>
          </cell>
          <cell r="J44">
            <v>8427492.0738675743</v>
          </cell>
        </row>
        <row r="45">
          <cell r="A45" t="str">
            <v>Supplies &amp; Expense</v>
          </cell>
          <cell r="B45">
            <v>9463190.9628941137</v>
          </cell>
          <cell r="C45">
            <v>1907683.0564420496</v>
          </cell>
          <cell r="D45">
            <v>1233445.9165573895</v>
          </cell>
          <cell r="E45">
            <v>986619.94501735549</v>
          </cell>
          <cell r="F45">
            <v>87018.123549594908</v>
          </cell>
          <cell r="G45">
            <v>155936.28115628846</v>
          </cell>
          <cell r="H45">
            <v>-966068.21142857149</v>
          </cell>
          <cell r="I45">
            <v>802109.49083485373</v>
          </cell>
          <cell r="J45">
            <v>13669935.565023078</v>
          </cell>
        </row>
        <row r="46">
          <cell r="A46" t="str">
            <v xml:space="preserve">Purchased Services </v>
          </cell>
          <cell r="B46">
            <v>6020965.4198219785</v>
          </cell>
          <cell r="C46">
            <v>830866.8916425294</v>
          </cell>
          <cell r="D46">
            <v>257613.33479204483</v>
          </cell>
          <cell r="E46">
            <v>179160.75589545115</v>
          </cell>
          <cell r="F46">
            <v>16173.368510237677</v>
          </cell>
          <cell r="G46">
            <v>49435.439188088792</v>
          </cell>
          <cell r="H46">
            <v>0</v>
          </cell>
          <cell r="I46">
            <v>1210489.3935780099</v>
          </cell>
          <cell r="J46">
            <v>8564704.6034283414</v>
          </cell>
        </row>
        <row r="47">
          <cell r="A47" t="str">
            <v xml:space="preserve">Provider Tax </v>
          </cell>
          <cell r="B47">
            <v>3479944.7142857136</v>
          </cell>
          <cell r="C47">
            <v>0</v>
          </cell>
          <cell r="D47">
            <v>147585.96</v>
          </cell>
          <cell r="E47">
            <v>0</v>
          </cell>
          <cell r="F47">
            <v>0</v>
          </cell>
          <cell r="G47">
            <v>0</v>
          </cell>
          <cell r="H47">
            <v>0</v>
          </cell>
          <cell r="I47">
            <v>0</v>
          </cell>
          <cell r="J47">
            <v>3627530.6742857136</v>
          </cell>
        </row>
        <row r="48">
          <cell r="A48" t="str">
            <v xml:space="preserve">Interest </v>
          </cell>
          <cell r="B48">
            <v>470739.09529650578</v>
          </cell>
          <cell r="C48">
            <v>0</v>
          </cell>
          <cell r="D48">
            <v>0</v>
          </cell>
          <cell r="E48">
            <v>164861.96127944454</v>
          </cell>
          <cell r="F48">
            <v>0</v>
          </cell>
          <cell r="G48">
            <v>0</v>
          </cell>
          <cell r="H48">
            <v>0</v>
          </cell>
          <cell r="I48">
            <v>0</v>
          </cell>
          <cell r="J48">
            <v>635601.05657595035</v>
          </cell>
        </row>
        <row r="49">
          <cell r="A49" t="str">
            <v>Depreciation</v>
          </cell>
          <cell r="B49">
            <v>3600188.9079999998</v>
          </cell>
          <cell r="C49">
            <v>73195.529214285722</v>
          </cell>
          <cell r="D49">
            <v>69253.630671428575</v>
          </cell>
          <cell r="E49">
            <v>739637.10927142855</v>
          </cell>
          <cell r="F49">
            <v>1242.96</v>
          </cell>
          <cell r="G49">
            <v>868.95428571428567</v>
          </cell>
          <cell r="H49">
            <v>0</v>
          </cell>
          <cell r="I49">
            <v>0</v>
          </cell>
          <cell r="J49">
            <v>4484387.0914428569</v>
          </cell>
        </row>
        <row r="50">
          <cell r="A50" t="str">
            <v>FQHC Contribution</v>
          </cell>
          <cell r="B50">
            <v>0</v>
          </cell>
          <cell r="C50">
            <v>0</v>
          </cell>
          <cell r="D50">
            <v>0</v>
          </cell>
          <cell r="E50">
            <v>0</v>
          </cell>
          <cell r="F50">
            <v>0</v>
          </cell>
          <cell r="G50">
            <v>0</v>
          </cell>
          <cell r="H50">
            <v>0</v>
          </cell>
          <cell r="I50">
            <v>0</v>
          </cell>
          <cell r="J50">
            <v>0</v>
          </cell>
        </row>
        <row r="51">
          <cell r="A51" t="str">
            <v>Total Operating Expenses</v>
          </cell>
          <cell r="B51">
            <v>65825041.187501796</v>
          </cell>
          <cell r="C51">
            <v>16622830.307753177</v>
          </cell>
          <cell r="D51">
            <v>6255425.8556648279</v>
          </cell>
          <cell r="E51">
            <v>3411475.4703047457</v>
          </cell>
          <cell r="F51">
            <v>395873.04025639279</v>
          </cell>
          <cell r="G51">
            <v>1302356.8189118381</v>
          </cell>
          <cell r="H51">
            <v>-11748281.867057143</v>
          </cell>
          <cell r="I51">
            <v>10782213.644088268</v>
          </cell>
          <cell r="J51">
            <v>92846934.457423896</v>
          </cell>
        </row>
        <row r="53">
          <cell r="A53" t="str">
            <v>Operating Income</v>
          </cell>
          <cell r="B53">
            <v>-2720251.1266766414</v>
          </cell>
          <cell r="C53">
            <v>-1189417.0530467089</v>
          </cell>
          <cell r="D53">
            <v>-1817857.8370933998</v>
          </cell>
          <cell r="E53">
            <v>-1419578.5674476027</v>
          </cell>
          <cell r="F53">
            <v>-113027.12437234743</v>
          </cell>
          <cell r="G53">
            <v>-881332.27605469525</v>
          </cell>
          <cell r="H53">
            <v>0</v>
          </cell>
          <cell r="I53">
            <v>1.1540303006768227E-2</v>
          </cell>
          <cell r="J53">
            <v>-8141463.9731511176</v>
          </cell>
        </row>
        <row r="55">
          <cell r="A55" t="str">
            <v>Contributions</v>
          </cell>
          <cell r="B55">
            <v>307829.02849999996</v>
          </cell>
          <cell r="C55">
            <v>9560</v>
          </cell>
          <cell r="D55">
            <v>614.54950000000008</v>
          </cell>
          <cell r="E55">
            <v>196.7795000000001</v>
          </cell>
          <cell r="F55">
            <v>124.64571428571429</v>
          </cell>
          <cell r="G55">
            <v>25937.25</v>
          </cell>
          <cell r="H55">
            <v>0</v>
          </cell>
          <cell r="I55">
            <v>0</v>
          </cell>
          <cell r="J55">
            <v>344262.25321428571</v>
          </cell>
        </row>
        <row r="56">
          <cell r="A56" t="str">
            <v>Unrealized Investment Gain/Loss</v>
          </cell>
          <cell r="B56">
            <v>-478353.67300000036</v>
          </cell>
          <cell r="C56">
            <v>0</v>
          </cell>
          <cell r="D56">
            <v>0</v>
          </cell>
          <cell r="E56">
            <v>10292.699500000006</v>
          </cell>
          <cell r="F56">
            <v>0</v>
          </cell>
          <cell r="G56">
            <v>0</v>
          </cell>
          <cell r="H56">
            <v>0</v>
          </cell>
          <cell r="I56">
            <v>0</v>
          </cell>
          <cell r="J56">
            <v>-468060.97350000037</v>
          </cell>
        </row>
        <row r="57">
          <cell r="A57" t="str">
            <v>Realized Investment Gain/Loss</v>
          </cell>
          <cell r="B57">
            <v>2696746.4660000005</v>
          </cell>
          <cell r="C57">
            <v>0</v>
          </cell>
          <cell r="D57">
            <v>0</v>
          </cell>
          <cell r="E57">
            <v>7254.3794999999982</v>
          </cell>
          <cell r="F57">
            <v>0</v>
          </cell>
          <cell r="G57">
            <v>0</v>
          </cell>
          <cell r="H57">
            <v>0</v>
          </cell>
          <cell r="I57">
            <v>0</v>
          </cell>
          <cell r="J57">
            <v>2704000.8455000003</v>
          </cell>
        </row>
        <row r="58">
          <cell r="A58" t="str">
            <v xml:space="preserve">Other Non-Operating </v>
          </cell>
          <cell r="B58">
            <v>211604.13085714282</v>
          </cell>
          <cell r="C58">
            <v>1624.4495000000002</v>
          </cell>
          <cell r="D58">
            <v>1236.5995</v>
          </cell>
          <cell r="E58">
            <v>1274.9295</v>
          </cell>
          <cell r="F58">
            <v>0</v>
          </cell>
          <cell r="G58">
            <v>0</v>
          </cell>
          <cell r="H58">
            <v>0</v>
          </cell>
          <cell r="I58">
            <v>0</v>
          </cell>
          <cell r="J58">
            <v>215740.10935714282</v>
          </cell>
        </row>
        <row r="59">
          <cell r="A59" t="str">
            <v>Total Other Non-op</v>
          </cell>
          <cell r="B59">
            <v>2737825.9523571427</v>
          </cell>
          <cell r="C59">
            <v>11184.449500000001</v>
          </cell>
          <cell r="D59">
            <v>1851.1490000000001</v>
          </cell>
          <cell r="E59">
            <v>19018.788000000004</v>
          </cell>
          <cell r="F59">
            <v>124.64571428571429</v>
          </cell>
          <cell r="G59">
            <v>25937.25</v>
          </cell>
          <cell r="H59">
            <v>0</v>
          </cell>
          <cell r="I59">
            <v>0</v>
          </cell>
          <cell r="J59">
            <v>2795942.2345714285</v>
          </cell>
        </row>
        <row r="61">
          <cell r="A61" t="str">
            <v>Bottom Bottom Line</v>
          </cell>
          <cell r="B61">
            <v>17574.825680501293</v>
          </cell>
          <cell r="C61">
            <v>-1178232.6035467088</v>
          </cell>
          <cell r="D61">
            <v>-1816006.6880933999</v>
          </cell>
          <cell r="E61">
            <v>-1400559.7794476028</v>
          </cell>
          <cell r="F61">
            <v>-112902.47865806172</v>
          </cell>
          <cell r="G61">
            <v>-855395.02605469525</v>
          </cell>
          <cell r="H61">
            <v>0</v>
          </cell>
          <cell r="I61">
            <v>1.1540303006768227E-2</v>
          </cell>
          <cell r="J61">
            <v>-5345521.7385796886</v>
          </cell>
        </row>
        <row r="63">
          <cell r="A63" t="str">
            <v>Benefits</v>
          </cell>
          <cell r="B63">
            <v>0.20602855389721184</v>
          </cell>
          <cell r="C63">
            <v>0.21505794296360528</v>
          </cell>
          <cell r="D63">
            <v>0.28493336280888004</v>
          </cell>
          <cell r="E63">
            <v>0.22345573205170027</v>
          </cell>
          <cell r="F63">
            <v>0.27852015196885754</v>
          </cell>
          <cell r="G63">
            <v>0.3575784048887381</v>
          </cell>
          <cell r="H63" t="e">
            <v>#DIV/0!</v>
          </cell>
          <cell r="I63">
            <v>0.29509737047561507</v>
          </cell>
          <cell r="J63">
            <v>0.22941011607438624</v>
          </cell>
        </row>
        <row r="65">
          <cell r="A65" t="str">
            <v>Contractual Allowances</v>
          </cell>
          <cell r="B65">
            <v>0.49675300419863921</v>
          </cell>
          <cell r="C65">
            <v>0.56188087553177557</v>
          </cell>
          <cell r="D65">
            <v>3.5592009913638166E-2</v>
          </cell>
          <cell r="F65">
            <v>0</v>
          </cell>
          <cell r="J65">
            <v>0.49084807192654062</v>
          </cell>
        </row>
        <row r="66">
          <cell r="A66" t="str">
            <v>Charity Care</v>
          </cell>
          <cell r="B66">
            <v>2.1969225028117974E-3</v>
          </cell>
          <cell r="C66">
            <v>3.8880636046742745E-4</v>
          </cell>
          <cell r="D66">
            <v>0</v>
          </cell>
          <cell r="F66">
            <v>0</v>
          </cell>
          <cell r="J66">
            <v>1.8656380947979904E-3</v>
          </cell>
        </row>
        <row r="67">
          <cell r="A67" t="str">
            <v>Bad Debt</v>
          </cell>
          <cell r="B67">
            <v>2.1498998620174709E-2</v>
          </cell>
          <cell r="C67">
            <v>3.6802676993079972E-2</v>
          </cell>
          <cell r="D67">
            <v>0</v>
          </cell>
          <cell r="F67">
            <v>0</v>
          </cell>
          <cell r="J67">
            <v>2.2984305370016778E-2</v>
          </cell>
        </row>
        <row r="68">
          <cell r="A68" t="str">
            <v>Total Deductions From Revenue</v>
          </cell>
          <cell r="B68">
            <v>0.47955107467837427</v>
          </cell>
          <cell r="C68">
            <v>0.40092764111467699</v>
          </cell>
          <cell r="D68">
            <v>0.9644079900863618</v>
          </cell>
          <cell r="F68">
            <v>1</v>
          </cell>
          <cell r="J68">
            <v>0.4843019846086446</v>
          </cell>
        </row>
        <row r="70">
          <cell r="A70" t="str">
            <v>Management Contracts</v>
          </cell>
          <cell r="B70">
            <v>9.9949687956495739E-2</v>
          </cell>
          <cell r="C70">
            <v>0.17745621226616828</v>
          </cell>
          <cell r="D70">
            <v>0.11813470472918686</v>
          </cell>
          <cell r="E70">
            <v>9.8367401660631043E-2</v>
          </cell>
          <cell r="F70">
            <v>0.16447857864618201</v>
          </cell>
          <cell r="G70">
            <v>8.7167606270252565E-2</v>
          </cell>
          <cell r="H70">
            <v>0.91776940472142721</v>
          </cell>
          <cell r="I70">
            <v>0</v>
          </cell>
          <cell r="J70">
            <v>0</v>
          </cell>
        </row>
        <row r="71">
          <cell r="A71" t="str">
            <v>Staff Salaries</v>
          </cell>
          <cell r="B71">
            <v>0.22421623058165249</v>
          </cell>
          <cell r="C71">
            <v>0.26607601898695876</v>
          </cell>
          <cell r="D71">
            <v>0.41625879911123864</v>
          </cell>
          <cell r="E71">
            <v>0.23907657443541763</v>
          </cell>
          <cell r="F71">
            <v>0.4454058664039614</v>
          </cell>
          <cell r="G71">
            <v>0.554941662614443</v>
          </cell>
          <cell r="H71">
            <v>0</v>
          </cell>
          <cell r="I71">
            <v>0.62088645449112312</v>
          </cell>
          <cell r="J71">
            <v>0.32521316788462629</v>
          </cell>
        </row>
        <row r="72">
          <cell r="A72" t="str">
            <v>Provider Salaries</v>
          </cell>
          <cell r="B72">
            <v>0.13749735210681424</v>
          </cell>
          <cell r="C72">
            <v>0.25386631298712548</v>
          </cell>
          <cell r="D72">
            <v>0</v>
          </cell>
          <cell r="E72">
            <v>0</v>
          </cell>
          <cell r="F72">
            <v>0</v>
          </cell>
          <cell r="G72">
            <v>0</v>
          </cell>
          <cell r="H72">
            <v>0</v>
          </cell>
          <cell r="I72">
            <v>0</v>
          </cell>
          <cell r="J72">
            <v>0.14293143424491728</v>
          </cell>
        </row>
        <row r="73">
          <cell r="A73" t="str">
            <v>Benefits</v>
          </cell>
          <cell r="B73">
            <v>7.4523326366284365E-2</v>
          </cell>
          <cell r="C73">
            <v>0.11181772837404652</v>
          </cell>
          <cell r="D73">
            <v>0.11860601942955126</v>
          </cell>
          <cell r="E73">
            <v>5.3423030956879052E-2</v>
          </cell>
          <cell r="F73">
            <v>0.12405450959865198</v>
          </cell>
          <cell r="G73">
            <v>0.19843515452397681</v>
          </cell>
          <cell r="H73">
            <v>0</v>
          </cell>
          <cell r="I73">
            <v>0.18322196008425809</v>
          </cell>
          <cell r="J73">
            <v>0.10739710751413593</v>
          </cell>
        </row>
        <row r="74">
          <cell r="A74" t="str">
            <v>Contract Labor</v>
          </cell>
          <cell r="B74">
            <v>0.11387014910330075</v>
          </cell>
          <cell r="C74">
            <v>2.1634104533122298E-2</v>
          </cell>
          <cell r="D74">
            <v>7.3973686639591071E-2</v>
          </cell>
          <cell r="E74">
            <v>2.2754061098021056E-3</v>
          </cell>
          <cell r="F74">
            <v>2.2531033094983625E-3</v>
          </cell>
          <cell r="G74">
            <v>1.0959998338515883E-3</v>
          </cell>
          <cell r="H74">
            <v>0</v>
          </cell>
          <cell r="I74">
            <v>9.2324307420046537E-3</v>
          </cell>
          <cell r="J74">
            <v>9.0767585630219208E-2</v>
          </cell>
        </row>
        <row r="75">
          <cell r="A75" t="str">
            <v>Supplies &amp; Expense</v>
          </cell>
          <cell r="B75">
            <v>0.14376278073170262</v>
          </cell>
          <cell r="C75">
            <v>0.11476283046409208</v>
          </cell>
          <cell r="D75">
            <v>0.19718016726877161</v>
          </cell>
          <cell r="E75">
            <v>0.28920622575346294</v>
          </cell>
          <cell r="F75">
            <v>0.21981320954121145</v>
          </cell>
          <cell r="G75">
            <v>0.11973391538470873</v>
          </cell>
          <cell r="H75">
            <v>8.2230595278572793E-2</v>
          </cell>
          <cell r="I75">
            <v>7.4391912209478314E-2</v>
          </cell>
          <cell r="J75">
            <v>0.14723087676407448</v>
          </cell>
        </row>
        <row r="76">
          <cell r="A76" t="str">
            <v xml:space="preserve">Purchased Services </v>
          </cell>
          <cell r="B76">
            <v>9.1469223736166533E-2</v>
          </cell>
          <cell r="C76">
            <v>4.9983479122384988E-2</v>
          </cell>
          <cell r="D76">
            <v>4.1182381621349365E-2</v>
          </cell>
          <cell r="E76">
            <v>5.2517087534399536E-2</v>
          </cell>
          <cell r="F76">
            <v>4.0854937986589755E-2</v>
          </cell>
          <cell r="G76">
            <v>3.7958444621492997E-2</v>
          </cell>
          <cell r="H76">
            <v>0</v>
          </cell>
          <cell r="I76">
            <v>0.11226724247313571</v>
          </cell>
          <cell r="J76">
            <v>9.2245421493757473E-2</v>
          </cell>
        </row>
        <row r="77">
          <cell r="A77" t="str">
            <v xml:space="preserve">Provider Tax </v>
          </cell>
          <cell r="B77">
            <v>5.2866578607571775E-2</v>
          </cell>
          <cell r="C77">
            <v>0</v>
          </cell>
          <cell r="D77">
            <v>2.3593271410346613E-2</v>
          </cell>
          <cell r="E77">
            <v>0</v>
          </cell>
          <cell r="F77">
            <v>0</v>
          </cell>
          <cell r="G77">
            <v>0</v>
          </cell>
          <cell r="H77">
            <v>0</v>
          </cell>
          <cell r="I77">
            <v>0</v>
          </cell>
          <cell r="J77">
            <v>3.9070010178409956E-2</v>
          </cell>
        </row>
        <row r="78">
          <cell r="A78" t="str">
            <v xml:space="preserve">Interest </v>
          </cell>
          <cell r="B78">
            <v>7.1513680326551017E-3</v>
          </cell>
          <cell r="C78">
            <v>0</v>
          </cell>
          <cell r="D78">
            <v>0</v>
          </cell>
          <cell r="E78">
            <v>4.8325706197945337E-2</v>
          </cell>
          <cell r="F78">
            <v>0</v>
          </cell>
          <cell r="G78">
            <v>0</v>
          </cell>
          <cell r="H78">
            <v>0</v>
          </cell>
          <cell r="I78">
            <v>0</v>
          </cell>
          <cell r="J78">
            <v>6.8456870470765306E-3</v>
          </cell>
        </row>
        <row r="79">
          <cell r="A79" t="str">
            <v>Depreciation</v>
          </cell>
          <cell r="B79">
            <v>5.4693302777356526E-2</v>
          </cell>
          <cell r="C79">
            <v>4.403313266101625E-3</v>
          </cell>
          <cell r="D79">
            <v>1.1070969789964569E-2</v>
          </cell>
          <cell r="E79">
            <v>0.21680856735146248</v>
          </cell>
          <cell r="F79">
            <v>3.139794513905214E-3</v>
          </cell>
          <cell r="G79">
            <v>6.6721675127429786E-4</v>
          </cell>
          <cell r="H79">
            <v>0</v>
          </cell>
          <cell r="I79">
            <v>0</v>
          </cell>
          <cell r="J79">
            <v>4.8298709242783108E-2</v>
          </cell>
        </row>
        <row r="80">
          <cell r="B80">
            <v>1</v>
          </cell>
          <cell r="C80">
            <v>1</v>
          </cell>
          <cell r="D80">
            <v>1</v>
          </cell>
          <cell r="E80">
            <v>1</v>
          </cell>
          <cell r="F80">
            <v>1</v>
          </cell>
          <cell r="G80">
            <v>1</v>
          </cell>
          <cell r="H80">
            <v>1</v>
          </cell>
          <cell r="I80">
            <v>1</v>
          </cell>
          <cell r="J80">
            <v>1</v>
          </cell>
        </row>
        <row r="83">
          <cell r="A83" t="str">
            <v>Provider Tax  Rate</v>
          </cell>
          <cell r="B83">
            <v>5.6862563277257895E-2</v>
          </cell>
          <cell r="C83">
            <v>0</v>
          </cell>
          <cell r="D83">
            <v>3.3294431938033671E-2</v>
          </cell>
        </row>
      </sheetData>
      <sheetData sheetId="19">
        <row r="1">
          <cell r="A1" t="str">
            <v>2024 Budget</v>
          </cell>
          <cell r="B1" t="str">
            <v>GMC</v>
          </cell>
          <cell r="C1" t="str">
            <v>GHC</v>
          </cell>
          <cell r="D1" t="str">
            <v>MNH</v>
          </cell>
          <cell r="E1" t="str">
            <v>GIL</v>
          </cell>
          <cell r="F1" t="str">
            <v>GAD</v>
          </cell>
          <cell r="G1" t="str">
            <v>GRN</v>
          </cell>
          <cell r="H1" t="str">
            <v>GED</v>
          </cell>
          <cell r="I1" t="str">
            <v>GSS</v>
          </cell>
          <cell r="J1" t="str">
            <v>GHC, Inc.</v>
          </cell>
        </row>
        <row r="3">
          <cell r="A3" t="str">
            <v>Patient Revenue</v>
          </cell>
          <cell r="B3">
            <v>10</v>
          </cell>
          <cell r="C3">
            <v>20</v>
          </cell>
          <cell r="D3">
            <v>32</v>
          </cell>
          <cell r="E3">
            <v>31</v>
          </cell>
          <cell r="F3">
            <v>30</v>
          </cell>
          <cell r="G3">
            <v>11</v>
          </cell>
          <cell r="H3">
            <v>18</v>
          </cell>
          <cell r="I3">
            <v>19</v>
          </cell>
          <cell r="J3" t="str">
            <v>00</v>
          </cell>
        </row>
        <row r="4">
          <cell r="A4" t="str">
            <v xml:space="preserve">IP Revenue </v>
          </cell>
          <cell r="B4">
            <v>17426986.847599834</v>
          </cell>
          <cell r="C4">
            <v>0</v>
          </cell>
          <cell r="D4">
            <v>0</v>
          </cell>
          <cell r="E4">
            <v>0</v>
          </cell>
          <cell r="F4">
            <v>0</v>
          </cell>
          <cell r="G4">
            <v>0</v>
          </cell>
          <cell r="H4">
            <v>0</v>
          </cell>
          <cell r="I4">
            <v>0</v>
          </cell>
          <cell r="J4">
            <v>17426986.847599834</v>
          </cell>
        </row>
        <row r="5">
          <cell r="A5" t="str">
            <v>IP Swing Bed Revenue</v>
          </cell>
          <cell r="B5">
            <v>1266927.9519999977</v>
          </cell>
          <cell r="C5">
            <v>0</v>
          </cell>
          <cell r="D5">
            <v>0</v>
          </cell>
          <cell r="E5">
            <v>0</v>
          </cell>
          <cell r="F5">
            <v>0</v>
          </cell>
          <cell r="G5">
            <v>0</v>
          </cell>
          <cell r="H5">
            <v>0</v>
          </cell>
          <cell r="I5">
            <v>0</v>
          </cell>
          <cell r="J5">
            <v>1266927.9519999977</v>
          </cell>
        </row>
        <row r="6">
          <cell r="A6" t="str">
            <v xml:space="preserve">OP Hospital </v>
          </cell>
          <cell r="B6">
            <v>91585659.571598113</v>
          </cell>
          <cell r="C6">
            <v>0</v>
          </cell>
          <cell r="D6">
            <v>0</v>
          </cell>
          <cell r="E6">
            <v>0</v>
          </cell>
          <cell r="F6">
            <v>200301.9976</v>
          </cell>
          <cell r="G6">
            <v>0</v>
          </cell>
          <cell r="H6">
            <v>0</v>
          </cell>
          <cell r="I6">
            <v>0</v>
          </cell>
          <cell r="J6">
            <v>91785961.569198117</v>
          </cell>
        </row>
        <row r="7">
          <cell r="A7" t="str">
            <v>Hospital Pro Fees</v>
          </cell>
          <cell r="B7">
            <v>20923101.831999928</v>
          </cell>
          <cell r="C7">
            <v>0</v>
          </cell>
          <cell r="D7">
            <v>0</v>
          </cell>
          <cell r="E7">
            <v>0</v>
          </cell>
          <cell r="F7">
            <v>0</v>
          </cell>
          <cell r="G7">
            <v>0</v>
          </cell>
          <cell r="H7">
            <v>0</v>
          </cell>
          <cell r="I7">
            <v>0</v>
          </cell>
          <cell r="J7">
            <v>20923101.831999928</v>
          </cell>
        </row>
        <row r="8">
          <cell r="A8" t="str">
            <v xml:space="preserve">OP Clinic Revenue </v>
          </cell>
          <cell r="B8">
            <v>0</v>
          </cell>
          <cell r="C8">
            <v>16114551.913600013</v>
          </cell>
          <cell r="D8">
            <v>0</v>
          </cell>
          <cell r="E8">
            <v>0</v>
          </cell>
          <cell r="F8">
            <v>0</v>
          </cell>
          <cell r="G8">
            <v>0</v>
          </cell>
          <cell r="H8">
            <v>0</v>
          </cell>
          <cell r="I8">
            <v>0</v>
          </cell>
          <cell r="J8">
            <v>16114551.913600013</v>
          </cell>
        </row>
        <row r="9">
          <cell r="A9" t="str">
            <v>NH Revenue</v>
          </cell>
          <cell r="B9">
            <v>0</v>
          </cell>
          <cell r="C9">
            <v>0</v>
          </cell>
          <cell r="D9">
            <v>4648907.9976000004</v>
          </cell>
          <cell r="E9">
            <v>0</v>
          </cell>
          <cell r="F9">
            <v>0</v>
          </cell>
          <cell r="G9">
            <v>0</v>
          </cell>
          <cell r="H9">
            <v>0</v>
          </cell>
          <cell r="I9">
            <v>0</v>
          </cell>
          <cell r="J9">
            <v>4648907.9976000004</v>
          </cell>
        </row>
        <row r="10">
          <cell r="A10" t="str">
            <v>Total Gross Patient Revenue</v>
          </cell>
          <cell r="B10">
            <v>131202676.20319787</v>
          </cell>
          <cell r="C10">
            <v>16114551.913600013</v>
          </cell>
          <cell r="D10">
            <v>4648907.9976000004</v>
          </cell>
          <cell r="E10">
            <v>0</v>
          </cell>
          <cell r="F10">
            <v>200301.9976</v>
          </cell>
          <cell r="G10">
            <v>0</v>
          </cell>
          <cell r="H10">
            <v>0</v>
          </cell>
          <cell r="I10">
            <v>0</v>
          </cell>
          <cell r="J10">
            <v>152166438.11199787</v>
          </cell>
        </row>
        <row r="12">
          <cell r="A12" t="str">
            <v>Deductions From Revenue</v>
          </cell>
        </row>
        <row r="13">
          <cell r="A13" t="str">
            <v>Contractual Allowances</v>
          </cell>
          <cell r="B13">
            <v>68820168.280800685</v>
          </cell>
          <cell r="C13">
            <v>8307715.1067999993</v>
          </cell>
          <cell r="D13">
            <v>707472</v>
          </cell>
          <cell r="E13">
            <v>0</v>
          </cell>
          <cell r="F13">
            <v>0</v>
          </cell>
          <cell r="G13">
            <v>0</v>
          </cell>
          <cell r="H13">
            <v>0</v>
          </cell>
          <cell r="I13">
            <v>0</v>
          </cell>
          <cell r="J13">
            <v>77835355.38760069</v>
          </cell>
        </row>
        <row r="14">
          <cell r="A14" t="str">
            <v>Charity Care</v>
          </cell>
          <cell r="B14">
            <v>487314.02039999998</v>
          </cell>
          <cell r="C14">
            <v>48343.008399999999</v>
          </cell>
          <cell r="D14">
            <v>0</v>
          </cell>
          <cell r="E14">
            <v>0</v>
          </cell>
          <cell r="F14">
            <v>0</v>
          </cell>
          <cell r="G14">
            <v>0</v>
          </cell>
          <cell r="H14">
            <v>0</v>
          </cell>
          <cell r="I14">
            <v>0</v>
          </cell>
          <cell r="J14">
            <v>535657.02879999997</v>
          </cell>
        </row>
        <row r="15">
          <cell r="A15" t="str">
            <v>Bad Debt</v>
          </cell>
          <cell r="B15">
            <v>1681971.0036000002</v>
          </cell>
          <cell r="C15">
            <v>193375</v>
          </cell>
          <cell r="D15">
            <v>0</v>
          </cell>
          <cell r="E15">
            <v>0</v>
          </cell>
          <cell r="F15">
            <v>0</v>
          </cell>
          <cell r="G15">
            <v>0</v>
          </cell>
          <cell r="H15">
            <v>0</v>
          </cell>
          <cell r="I15">
            <v>0</v>
          </cell>
          <cell r="J15">
            <v>1875346.0036000002</v>
          </cell>
        </row>
        <row r="16">
          <cell r="A16" t="str">
            <v>Total Deductions From Revenue</v>
          </cell>
          <cell r="B16">
            <v>70989453.304800689</v>
          </cell>
          <cell r="C16">
            <v>8549433.115199998</v>
          </cell>
          <cell r="D16">
            <v>707472</v>
          </cell>
          <cell r="E16">
            <v>0</v>
          </cell>
          <cell r="F16">
            <v>0</v>
          </cell>
          <cell r="G16">
            <v>0</v>
          </cell>
          <cell r="H16">
            <v>0</v>
          </cell>
          <cell r="I16">
            <v>0</v>
          </cell>
          <cell r="J16">
            <v>80246358.420000687</v>
          </cell>
        </row>
        <row r="18">
          <cell r="A18" t="str">
            <v>Net Patient Revenue</v>
          </cell>
          <cell r="B18">
            <v>60213222.898397177</v>
          </cell>
          <cell r="C18">
            <v>7565118.7984000146</v>
          </cell>
          <cell r="D18">
            <v>3941435.9976000004</v>
          </cell>
          <cell r="E18">
            <v>0</v>
          </cell>
          <cell r="F18">
            <v>200301.9976</v>
          </cell>
          <cell r="G18">
            <v>0</v>
          </cell>
          <cell r="H18">
            <v>0</v>
          </cell>
          <cell r="I18">
            <v>0</v>
          </cell>
          <cell r="J18">
            <v>71920079.691997185</v>
          </cell>
        </row>
        <row r="20">
          <cell r="A20" t="str">
            <v>Fixed Prospective Payment</v>
          </cell>
          <cell r="B20">
            <v>3855538.9988000002</v>
          </cell>
          <cell r="C20">
            <v>0</v>
          </cell>
          <cell r="D20">
            <v>0</v>
          </cell>
          <cell r="E20">
            <v>0</v>
          </cell>
          <cell r="F20">
            <v>0</v>
          </cell>
          <cell r="G20">
            <v>0</v>
          </cell>
          <cell r="H20">
            <v>0</v>
          </cell>
          <cell r="I20">
            <v>0</v>
          </cell>
          <cell r="J20">
            <v>3855538.9988000002</v>
          </cell>
        </row>
        <row r="22">
          <cell r="A22" t="str">
            <v>Total Net Patient Revenue &amp; FPP</v>
          </cell>
          <cell r="B22">
            <v>64068761.897197179</v>
          </cell>
          <cell r="C22">
            <v>7565118.7984000146</v>
          </cell>
          <cell r="D22">
            <v>3941435.9976000004</v>
          </cell>
          <cell r="E22">
            <v>0</v>
          </cell>
          <cell r="F22">
            <v>200301.9976</v>
          </cell>
          <cell r="G22">
            <v>0</v>
          </cell>
          <cell r="H22">
            <v>0</v>
          </cell>
          <cell r="I22">
            <v>0</v>
          </cell>
          <cell r="J22">
            <v>75775618.69079718</v>
          </cell>
        </row>
        <row r="24">
          <cell r="A24" t="str">
            <v>Other Operating Revenue</v>
          </cell>
        </row>
        <row r="25">
          <cell r="A25" t="str">
            <v>Stimulus Funds</v>
          </cell>
          <cell r="B25">
            <v>0</v>
          </cell>
          <cell r="C25">
            <v>0</v>
          </cell>
          <cell r="D25">
            <v>0</v>
          </cell>
          <cell r="E25">
            <v>0</v>
          </cell>
          <cell r="F25">
            <v>0</v>
          </cell>
          <cell r="G25">
            <v>0</v>
          </cell>
          <cell r="H25">
            <v>0</v>
          </cell>
          <cell r="I25">
            <v>0</v>
          </cell>
          <cell r="J25">
            <v>0</v>
          </cell>
        </row>
        <row r="26">
          <cell r="A26" t="str">
            <v xml:space="preserve">DSH </v>
          </cell>
          <cell r="B26">
            <v>404424</v>
          </cell>
          <cell r="C26">
            <v>0</v>
          </cell>
          <cell r="D26">
            <v>0</v>
          </cell>
          <cell r="E26">
            <v>0</v>
          </cell>
          <cell r="F26">
            <v>0</v>
          </cell>
          <cell r="G26">
            <v>0</v>
          </cell>
          <cell r="H26">
            <v>0</v>
          </cell>
          <cell r="I26">
            <v>0</v>
          </cell>
          <cell r="J26">
            <v>404424</v>
          </cell>
        </row>
        <row r="27">
          <cell r="A27" t="str">
            <v xml:space="preserve">OneCare PHM </v>
          </cell>
          <cell r="B27">
            <v>0</v>
          </cell>
          <cell r="C27">
            <v>258455.9988</v>
          </cell>
          <cell r="D27">
            <v>0</v>
          </cell>
          <cell r="E27">
            <v>0</v>
          </cell>
          <cell r="F27">
            <v>0</v>
          </cell>
          <cell r="G27">
            <v>0</v>
          </cell>
          <cell r="H27">
            <v>0</v>
          </cell>
          <cell r="I27">
            <v>0</v>
          </cell>
          <cell r="J27">
            <v>258455.9988</v>
          </cell>
        </row>
        <row r="28">
          <cell r="A28" t="str">
            <v>Independent Living</v>
          </cell>
          <cell r="B28">
            <v>0</v>
          </cell>
          <cell r="C28">
            <v>0</v>
          </cell>
          <cell r="D28">
            <v>0</v>
          </cell>
          <cell r="E28">
            <v>2168952</v>
          </cell>
          <cell r="F28">
            <v>0</v>
          </cell>
          <cell r="G28">
            <v>0</v>
          </cell>
          <cell r="H28">
            <v>0</v>
          </cell>
          <cell r="I28">
            <v>0</v>
          </cell>
          <cell r="J28">
            <v>2168952</v>
          </cell>
        </row>
        <row r="29">
          <cell r="A29" t="str">
            <v>Robin's Nest Day Care</v>
          </cell>
          <cell r="B29">
            <v>0</v>
          </cell>
          <cell r="C29">
            <v>0</v>
          </cell>
          <cell r="D29">
            <v>0</v>
          </cell>
          <cell r="E29">
            <v>0</v>
          </cell>
          <cell r="F29">
            <v>0</v>
          </cell>
          <cell r="G29">
            <v>378096</v>
          </cell>
          <cell r="H29">
            <v>0</v>
          </cell>
          <cell r="I29">
            <v>0</v>
          </cell>
          <cell r="J29">
            <v>378096</v>
          </cell>
        </row>
        <row r="30">
          <cell r="A30" t="str">
            <v>340B</v>
          </cell>
          <cell r="B30">
            <v>100007.99040000001</v>
          </cell>
          <cell r="C30">
            <v>1500023.9976000004</v>
          </cell>
          <cell r="D30">
            <v>0</v>
          </cell>
          <cell r="E30">
            <v>0</v>
          </cell>
          <cell r="F30">
            <v>0</v>
          </cell>
          <cell r="G30">
            <v>0</v>
          </cell>
          <cell r="H30">
            <v>0</v>
          </cell>
          <cell r="I30">
            <v>0</v>
          </cell>
          <cell r="J30">
            <v>1600031.9880000004</v>
          </cell>
        </row>
        <row r="31">
          <cell r="A31" t="str">
            <v xml:space="preserve">Grants </v>
          </cell>
          <cell r="B31">
            <v>112031.9976</v>
          </cell>
          <cell r="C31">
            <v>3225263.9940000009</v>
          </cell>
          <cell r="D31">
            <v>0</v>
          </cell>
          <cell r="E31">
            <v>0</v>
          </cell>
          <cell r="F31">
            <v>50004</v>
          </cell>
          <cell r="G31">
            <v>8004</v>
          </cell>
          <cell r="H31">
            <v>0</v>
          </cell>
          <cell r="I31">
            <v>0</v>
          </cell>
          <cell r="J31">
            <v>3395303.9916000008</v>
          </cell>
        </row>
        <row r="32">
          <cell r="A32" t="str">
            <v xml:space="preserve">Other Operating Revenue </v>
          </cell>
          <cell r="B32">
            <v>375431.99280000001</v>
          </cell>
          <cell r="C32">
            <v>1177667.9927999997</v>
          </cell>
          <cell r="D32">
            <v>0</v>
          </cell>
          <cell r="E32">
            <v>12600</v>
          </cell>
          <cell r="F32">
            <v>0</v>
          </cell>
          <cell r="G32">
            <v>0</v>
          </cell>
          <cell r="H32">
            <v>0</v>
          </cell>
          <cell r="J32">
            <v>1565699.9855999998</v>
          </cell>
        </row>
        <row r="33">
          <cell r="A33" t="str">
            <v>Intercompany Revenue</v>
          </cell>
          <cell r="B33">
            <v>1139088</v>
          </cell>
          <cell r="C33">
            <v>0</v>
          </cell>
          <cell r="D33">
            <v>0</v>
          </cell>
          <cell r="E33">
            <v>0</v>
          </cell>
          <cell r="F33">
            <v>0</v>
          </cell>
          <cell r="G33">
            <v>0</v>
          </cell>
          <cell r="H33">
            <v>-13259760</v>
          </cell>
          <cell r="I33">
            <v>12120672</v>
          </cell>
          <cell r="J33">
            <v>0</v>
          </cell>
        </row>
        <row r="34">
          <cell r="A34" t="str">
            <v>Total Other Operating Revenue</v>
          </cell>
          <cell r="B34">
            <v>2130983.9808</v>
          </cell>
          <cell r="C34">
            <v>6161411.9832000006</v>
          </cell>
          <cell r="D34">
            <v>0</v>
          </cell>
          <cell r="E34">
            <v>2181552</v>
          </cell>
          <cell r="F34">
            <v>50004</v>
          </cell>
          <cell r="G34">
            <v>386100</v>
          </cell>
          <cell r="H34">
            <v>-13259760</v>
          </cell>
          <cell r="I34">
            <v>12120672</v>
          </cell>
          <cell r="J34">
            <v>9770963.9640000015</v>
          </cell>
        </row>
        <row r="36">
          <cell r="A36" t="str">
            <v>Total Operating Revenue</v>
          </cell>
          <cell r="B36">
            <v>66199745.877997182</v>
          </cell>
          <cell r="C36">
            <v>13726530.781600015</v>
          </cell>
          <cell r="D36">
            <v>3941435.9976000004</v>
          </cell>
          <cell r="E36">
            <v>2181552</v>
          </cell>
          <cell r="F36">
            <v>250305.9976</v>
          </cell>
          <cell r="G36">
            <v>386100</v>
          </cell>
          <cell r="H36">
            <v>-13259760</v>
          </cell>
          <cell r="I36">
            <v>12120672</v>
          </cell>
          <cell r="J36">
            <v>85546582.654797181</v>
          </cell>
        </row>
        <row r="39">
          <cell r="A39" t="str">
            <v>Operating Expenses</v>
          </cell>
          <cell r="B39" t="str">
            <v xml:space="preserve"> </v>
          </cell>
        </row>
        <row r="40">
          <cell r="A40" t="str">
            <v>Management Contracts</v>
          </cell>
          <cell r="B40">
            <v>7627536</v>
          </cell>
          <cell r="C40">
            <v>3461652</v>
          </cell>
          <cell r="D40">
            <v>578172</v>
          </cell>
          <cell r="E40">
            <v>267876</v>
          </cell>
          <cell r="F40">
            <v>48456</v>
          </cell>
          <cell r="G40">
            <v>136980</v>
          </cell>
          <cell r="H40">
            <v>-12120672</v>
          </cell>
          <cell r="I40">
            <v>0</v>
          </cell>
          <cell r="J40">
            <v>0</v>
          </cell>
        </row>
        <row r="41">
          <cell r="A41" t="str">
            <v>Staff Salaries</v>
          </cell>
          <cell r="B41">
            <v>14061607.346600011</v>
          </cell>
          <cell r="C41">
            <v>4129179.1311999839</v>
          </cell>
          <cell r="D41">
            <v>2311017.0838000001</v>
          </cell>
          <cell r="E41">
            <v>699296.02040000004</v>
          </cell>
          <cell r="F41">
            <v>186685.01179999998</v>
          </cell>
          <cell r="G41">
            <v>787029.01560000004</v>
          </cell>
          <cell r="H41">
            <v>0</v>
          </cell>
          <cell r="I41">
            <v>8271513</v>
          </cell>
          <cell r="J41">
            <v>30446326.609399993</v>
          </cell>
        </row>
        <row r="42">
          <cell r="A42" t="str">
            <v>Provider Salaries</v>
          </cell>
          <cell r="B42">
            <v>8170715.0563999917</v>
          </cell>
          <cell r="C42">
            <v>3893414.0453999937</v>
          </cell>
          <cell r="D42">
            <v>0</v>
          </cell>
          <cell r="E42">
            <v>0</v>
          </cell>
          <cell r="F42">
            <v>0</v>
          </cell>
          <cell r="G42">
            <v>0</v>
          </cell>
          <cell r="H42">
            <v>0</v>
          </cell>
          <cell r="I42">
            <v>0</v>
          </cell>
          <cell r="J42">
            <v>12064129.101799985</v>
          </cell>
        </row>
        <row r="43">
          <cell r="A43" t="str">
            <v>Benefits</v>
          </cell>
          <cell r="B43">
            <v>5465151.4584999718</v>
          </cell>
          <cell r="C43">
            <v>2095105.2576000078</v>
          </cell>
          <cell r="D43">
            <v>638208.07570000028</v>
          </cell>
          <cell r="E43">
            <v>141057.02719999995</v>
          </cell>
          <cell r="F43">
            <v>55974.010599999994</v>
          </cell>
          <cell r="G43">
            <v>130160.0208</v>
          </cell>
          <cell r="H43">
            <v>0</v>
          </cell>
          <cell r="I43">
            <v>2028371</v>
          </cell>
          <cell r="J43">
            <v>10554026.85039998</v>
          </cell>
        </row>
        <row r="44">
          <cell r="A44" t="str">
            <v>Contract Labor</v>
          </cell>
          <cell r="B44">
            <v>3393172.0185999987</v>
          </cell>
          <cell r="C44">
            <v>0</v>
          </cell>
          <cell r="D44">
            <v>142403.00459999999</v>
          </cell>
          <cell r="E44">
            <v>0</v>
          </cell>
          <cell r="F44">
            <v>0</v>
          </cell>
          <cell r="G44">
            <v>0</v>
          </cell>
          <cell r="H44">
            <v>0</v>
          </cell>
          <cell r="I44">
            <v>79476</v>
          </cell>
          <cell r="J44">
            <v>3615051.0231999988</v>
          </cell>
        </row>
        <row r="45">
          <cell r="A45" t="str">
            <v>Supplies &amp; Expense</v>
          </cell>
          <cell r="B45">
            <v>9362389.2937999833</v>
          </cell>
          <cell r="C45">
            <v>1628425.0922000026</v>
          </cell>
          <cell r="D45">
            <v>1262058.0468000004</v>
          </cell>
          <cell r="E45">
            <v>922882.02760000015</v>
          </cell>
          <cell r="F45">
            <v>100996.00839999999</v>
          </cell>
          <cell r="G45">
            <v>124692.03039999999</v>
          </cell>
          <cell r="H45">
            <v>-1139088</v>
          </cell>
          <cell r="I45">
            <v>668954</v>
          </cell>
          <cell r="J45">
            <v>12931308.499199986</v>
          </cell>
        </row>
        <row r="46">
          <cell r="A46" t="str">
            <v xml:space="preserve">Purchased Services </v>
          </cell>
          <cell r="B46">
            <v>5191308.0569999972</v>
          </cell>
          <cell r="C46">
            <v>770036.01740000024</v>
          </cell>
          <cell r="D46">
            <v>228766.01019999996</v>
          </cell>
          <cell r="E46">
            <v>73552.007199999993</v>
          </cell>
          <cell r="F46">
            <v>26497.008399999999</v>
          </cell>
          <cell r="G46">
            <v>13781.009400000001</v>
          </cell>
          <cell r="H46">
            <v>0</v>
          </cell>
          <cell r="I46">
            <v>1072358</v>
          </cell>
          <cell r="J46">
            <v>7376298.1095999973</v>
          </cell>
        </row>
        <row r="47">
          <cell r="A47" t="str">
            <v xml:space="preserve">Provider Tax </v>
          </cell>
          <cell r="B47">
            <v>3667368</v>
          </cell>
          <cell r="C47">
            <v>0</v>
          </cell>
          <cell r="D47">
            <v>147588</v>
          </cell>
          <cell r="E47">
            <v>0</v>
          </cell>
          <cell r="F47">
            <v>0</v>
          </cell>
          <cell r="G47">
            <v>0</v>
          </cell>
          <cell r="H47">
            <v>0</v>
          </cell>
          <cell r="I47">
            <v>0</v>
          </cell>
          <cell r="J47">
            <v>3814956</v>
          </cell>
        </row>
        <row r="48">
          <cell r="A48" t="str">
            <v xml:space="preserve">Interest </v>
          </cell>
          <cell r="B48">
            <v>414569</v>
          </cell>
          <cell r="C48">
            <v>0</v>
          </cell>
          <cell r="D48">
            <v>0</v>
          </cell>
          <cell r="E48">
            <v>158620.00099999999</v>
          </cell>
          <cell r="F48">
            <v>0</v>
          </cell>
          <cell r="G48">
            <v>0</v>
          </cell>
          <cell r="H48">
            <v>0</v>
          </cell>
          <cell r="I48">
            <v>0</v>
          </cell>
          <cell r="J48">
            <v>573189.00099999993</v>
          </cell>
        </row>
        <row r="49">
          <cell r="A49" t="str">
            <v>Depreciation</v>
          </cell>
          <cell r="B49">
            <v>3517596.0447999993</v>
          </cell>
          <cell r="C49">
            <v>74352.006200000003</v>
          </cell>
          <cell r="D49">
            <v>46596.004200000003</v>
          </cell>
          <cell r="E49">
            <v>703716.00579999993</v>
          </cell>
          <cell r="F49">
            <v>0</v>
          </cell>
          <cell r="G49">
            <v>852.00120000000004</v>
          </cell>
          <cell r="H49">
            <v>0</v>
          </cell>
          <cell r="I49">
            <v>0</v>
          </cell>
          <cell r="J49">
            <v>4343112.0621999986</v>
          </cell>
        </row>
        <row r="50">
          <cell r="A50" t="str">
            <v>FQHC Contribution</v>
          </cell>
          <cell r="B50">
            <v>0</v>
          </cell>
          <cell r="C50">
            <v>0</v>
          </cell>
          <cell r="D50">
            <v>0</v>
          </cell>
          <cell r="E50">
            <v>0</v>
          </cell>
          <cell r="F50">
            <v>0</v>
          </cell>
          <cell r="G50">
            <v>0</v>
          </cell>
          <cell r="H50">
            <v>0</v>
          </cell>
          <cell r="I50">
            <v>0</v>
          </cell>
          <cell r="J50">
            <v>0</v>
          </cell>
        </row>
        <row r="51">
          <cell r="A51" t="str">
            <v>Total Operating Expenses</v>
          </cell>
          <cell r="B51">
            <v>60871412.275699958</v>
          </cell>
          <cell r="C51">
            <v>16052163.54999999</v>
          </cell>
          <cell r="D51">
            <v>5354808.2253000019</v>
          </cell>
          <cell r="E51">
            <v>2966999.0892000003</v>
          </cell>
          <cell r="F51">
            <v>418608.03919999994</v>
          </cell>
          <cell r="G51">
            <v>1193494.0774000003</v>
          </cell>
          <cell r="H51">
            <v>-13259760</v>
          </cell>
          <cell r="I51">
            <v>12120672</v>
          </cell>
          <cell r="J51">
            <v>85718397.256799921</v>
          </cell>
        </row>
        <row r="53">
          <cell r="A53" t="str">
            <v>Operating Income</v>
          </cell>
          <cell r="B53">
            <v>5328333.6022972241</v>
          </cell>
          <cell r="C53">
            <v>-2325632.7683999743</v>
          </cell>
          <cell r="D53">
            <v>-1413372.2277000016</v>
          </cell>
          <cell r="E53">
            <v>-785447.08920000028</v>
          </cell>
          <cell r="F53">
            <v>-168302.04159999994</v>
          </cell>
          <cell r="G53">
            <v>-807394.0774000003</v>
          </cell>
          <cell r="H53">
            <v>0</v>
          </cell>
          <cell r="I53">
            <v>0</v>
          </cell>
          <cell r="J53">
            <v>-171814.60200273991</v>
          </cell>
        </row>
        <row r="55">
          <cell r="A55" t="str">
            <v>Contributions</v>
          </cell>
          <cell r="B55">
            <v>243191.9964</v>
          </cell>
          <cell r="C55">
            <v>22344</v>
          </cell>
          <cell r="D55">
            <v>0</v>
          </cell>
          <cell r="E55">
            <v>1307.9988000000001</v>
          </cell>
          <cell r="F55">
            <v>0</v>
          </cell>
          <cell r="G55">
            <v>4152</v>
          </cell>
          <cell r="H55">
            <v>0</v>
          </cell>
          <cell r="I55">
            <v>0</v>
          </cell>
          <cell r="J55">
            <v>270995.9952</v>
          </cell>
        </row>
        <row r="56">
          <cell r="A56" t="str">
            <v>Unrealized Investment Gain/Loss</v>
          </cell>
          <cell r="B56">
            <v>0</v>
          </cell>
          <cell r="C56">
            <v>0</v>
          </cell>
          <cell r="D56">
            <v>0</v>
          </cell>
          <cell r="E56">
            <v>0</v>
          </cell>
          <cell r="F56">
            <v>0</v>
          </cell>
          <cell r="G56">
            <v>0</v>
          </cell>
          <cell r="H56">
            <v>0</v>
          </cell>
          <cell r="I56">
            <v>0</v>
          </cell>
          <cell r="J56">
            <v>0</v>
          </cell>
        </row>
        <row r="57">
          <cell r="A57" t="str">
            <v>Realized Investment Gain/Loss</v>
          </cell>
          <cell r="B57">
            <v>0</v>
          </cell>
          <cell r="C57">
            <v>0</v>
          </cell>
          <cell r="D57">
            <v>0</v>
          </cell>
          <cell r="E57">
            <v>0</v>
          </cell>
          <cell r="F57">
            <v>0</v>
          </cell>
          <cell r="G57">
            <v>0</v>
          </cell>
          <cell r="H57">
            <v>0</v>
          </cell>
          <cell r="I57">
            <v>0</v>
          </cell>
          <cell r="J57">
            <v>0</v>
          </cell>
        </row>
        <row r="58">
          <cell r="A58" t="str">
            <v xml:space="preserve">Other Non-Operating </v>
          </cell>
          <cell r="B58">
            <v>1463.9939999999999</v>
          </cell>
          <cell r="C58">
            <v>0</v>
          </cell>
          <cell r="D58">
            <v>0</v>
          </cell>
          <cell r="E58">
            <v>0</v>
          </cell>
          <cell r="F58">
            <v>0</v>
          </cell>
          <cell r="G58">
            <v>0</v>
          </cell>
          <cell r="H58">
            <v>0</v>
          </cell>
          <cell r="I58">
            <v>0</v>
          </cell>
          <cell r="J58">
            <v>1463.9939999999999</v>
          </cell>
        </row>
        <row r="59">
          <cell r="B59">
            <v>244655.99040000001</v>
          </cell>
          <cell r="C59">
            <v>22344</v>
          </cell>
          <cell r="D59">
            <v>0</v>
          </cell>
          <cell r="E59">
            <v>1307.9988000000001</v>
          </cell>
          <cell r="F59">
            <v>0</v>
          </cell>
          <cell r="G59">
            <v>4152</v>
          </cell>
          <cell r="H59">
            <v>0</v>
          </cell>
          <cell r="I59">
            <v>0</v>
          </cell>
          <cell r="J59">
            <v>272459.98920000001</v>
          </cell>
        </row>
        <row r="61">
          <cell r="B61">
            <v>5572989.5926972236</v>
          </cell>
          <cell r="C61">
            <v>-2303288.7683999743</v>
          </cell>
          <cell r="D61">
            <v>-1413372.2277000016</v>
          </cell>
          <cell r="E61">
            <v>-784139.09040000034</v>
          </cell>
          <cell r="F61">
            <v>-168302.04159999994</v>
          </cell>
          <cell r="G61">
            <v>-803242.0774000003</v>
          </cell>
          <cell r="H61">
            <v>0</v>
          </cell>
          <cell r="I61">
            <v>0</v>
          </cell>
          <cell r="J61">
            <v>100645.3871972601</v>
          </cell>
        </row>
        <row r="63">
          <cell r="A63" t="str">
            <v>Benefits</v>
          </cell>
          <cell r="B63">
            <v>0.2458200884025733</v>
          </cell>
          <cell r="C63">
            <v>0.26115062941380829</v>
          </cell>
          <cell r="D63">
            <v>0.27615896056060141</v>
          </cell>
          <cell r="E63">
            <v>0.20171289852230931</v>
          </cell>
          <cell r="F63">
            <v>0.29983130440041034</v>
          </cell>
          <cell r="G63">
            <v>0.16538147669278891</v>
          </cell>
          <cell r="H63" t="e">
            <v>#DIV/0!</v>
          </cell>
          <cell r="I63">
            <v>0.24522369728488608</v>
          </cell>
          <cell r="J63">
            <v>0.24826896521881731</v>
          </cell>
        </row>
        <row r="65">
          <cell r="A65" t="str">
            <v>Contractual Allowances</v>
          </cell>
          <cell r="B65">
            <v>0.52453326618289897</v>
          </cell>
          <cell r="C65">
            <v>0.5155411798815599</v>
          </cell>
          <cell r="D65">
            <v>0.15218025402206981</v>
          </cell>
          <cell r="F65">
            <v>0</v>
          </cell>
          <cell r="J65">
            <v>0.51151460435915663</v>
          </cell>
        </row>
        <row r="66">
          <cell r="A66" t="str">
            <v>Charity Care</v>
          </cell>
          <cell r="B66">
            <v>3.7142079300675306E-3</v>
          </cell>
          <cell r="C66">
            <v>2.9999598288054478E-3</v>
          </cell>
          <cell r="D66">
            <v>0</v>
          </cell>
          <cell r="F66">
            <v>0</v>
          </cell>
          <cell r="J66">
            <v>3.5202048194474035E-3</v>
          </cell>
        </row>
        <row r="67">
          <cell r="A67" t="str">
            <v>Bad Debt</v>
          </cell>
          <cell r="B67">
            <v>1.2819639448474944E-2</v>
          </cell>
          <cell r="C67">
            <v>1.2000023397287238E-2</v>
          </cell>
          <cell r="D67">
            <v>0</v>
          </cell>
          <cell r="F67">
            <v>0</v>
          </cell>
          <cell r="J67">
            <v>1.2324307691422098E-2</v>
          </cell>
        </row>
        <row r="68">
          <cell r="A68" t="str">
            <v>Total Deductions From Revenue</v>
          </cell>
          <cell r="B68">
            <v>0.45893288643855856</v>
          </cell>
          <cell r="C68">
            <v>0.46945883689234752</v>
          </cell>
          <cell r="D68">
            <v>0.84781974597793019</v>
          </cell>
          <cell r="F68">
            <v>1</v>
          </cell>
          <cell r="J68">
            <v>0.47264088312997388</v>
          </cell>
        </row>
        <row r="70">
          <cell r="A70" t="str">
            <v>Management Contracts</v>
          </cell>
          <cell r="B70">
            <v>0.12530571765697202</v>
          </cell>
          <cell r="C70">
            <v>0.2156501825574785</v>
          </cell>
          <cell r="D70">
            <v>0.10797249419097694</v>
          </cell>
          <cell r="E70">
            <v>9.0285164216962435E-2</v>
          </cell>
          <cell r="F70">
            <v>0.11575506311967648</v>
          </cell>
          <cell r="G70">
            <v>0.11477224947643462</v>
          </cell>
          <cell r="H70">
            <v>0.91409437274882799</v>
          </cell>
          <cell r="I70">
            <v>0</v>
          </cell>
          <cell r="J70">
            <v>0</v>
          </cell>
        </row>
        <row r="71">
          <cell r="A71" t="str">
            <v>Staff Salaries</v>
          </cell>
          <cell r="B71">
            <v>0.23100511095277224</v>
          </cell>
          <cell r="C71">
            <v>0.25723505235529365</v>
          </cell>
          <cell r="D71">
            <v>0.43157793642003417</v>
          </cell>
          <cell r="E71">
            <v>0.23569134987114304</v>
          </cell>
          <cell r="F71">
            <v>0.44596614091973225</v>
          </cell>
          <cell r="G71">
            <v>0.6594326947264999</v>
          </cell>
          <cell r="H71">
            <v>0</v>
          </cell>
          <cell r="I71">
            <v>0.68243023159111971</v>
          </cell>
          <cell r="J71">
            <v>0.35519010601874884</v>
          </cell>
        </row>
        <row r="72">
          <cell r="A72" t="str">
            <v>Provider Salaries</v>
          </cell>
          <cell r="B72">
            <v>0.13422910280762065</v>
          </cell>
          <cell r="C72">
            <v>0.24254761878500772</v>
          </cell>
          <cell r="D72">
            <v>0</v>
          </cell>
          <cell r="E72">
            <v>0</v>
          </cell>
          <cell r="F72">
            <v>0</v>
          </cell>
          <cell r="G72">
            <v>0</v>
          </cell>
          <cell r="H72">
            <v>0</v>
          </cell>
          <cell r="I72">
            <v>0</v>
          </cell>
          <cell r="J72">
            <v>0.14074142177037677</v>
          </cell>
        </row>
        <row r="73">
          <cell r="A73" t="str">
            <v>Benefits</v>
          </cell>
          <cell r="B73">
            <v>8.9781906714224133E-2</v>
          </cell>
          <cell r="C73">
            <v>0.13051855913840407</v>
          </cell>
          <cell r="D73">
            <v>0.11918411432264595</v>
          </cell>
          <cell r="E73">
            <v>4.7541985339143979E-2</v>
          </cell>
          <cell r="F73">
            <v>0.13371460975038055</v>
          </cell>
          <cell r="G73">
            <v>0.10905795283337362</v>
          </cell>
          <cell r="H73">
            <v>0</v>
          </cell>
          <cell r="I73">
            <v>0.16734806452975545</v>
          </cell>
          <cell r="J73">
            <v>0.12312440722359334</v>
          </cell>
        </row>
        <row r="74">
          <cell r="A74" t="str">
            <v>Contract Labor</v>
          </cell>
          <cell r="B74">
            <v>5.5743277373483294E-2</v>
          </cell>
          <cell r="C74">
            <v>0</v>
          </cell>
          <cell r="D74">
            <v>2.6593483577466846E-2</v>
          </cell>
          <cell r="E74">
            <v>0</v>
          </cell>
          <cell r="F74">
            <v>0</v>
          </cell>
          <cell r="G74">
            <v>0</v>
          </cell>
          <cell r="H74">
            <v>0</v>
          </cell>
          <cell r="I74">
            <v>6.5570621826908605E-3</v>
          </cell>
          <cell r="J74">
            <v>4.2173572288919832E-2</v>
          </cell>
        </row>
        <row r="75">
          <cell r="A75" t="str">
            <v>Supplies &amp; Expense</v>
          </cell>
          <cell r="B75">
            <v>0.15380601408417585</v>
          </cell>
          <cell r="C75">
            <v>0.10144583234077525</v>
          </cell>
          <cell r="D75">
            <v>0.23568688059399062</v>
          </cell>
          <cell r="E75">
            <v>0.31104897570050799</v>
          </cell>
          <cell r="F75">
            <v>0.24126628956532473</v>
          </cell>
          <cell r="G75">
            <v>0.10447645510871637</v>
          </cell>
          <cell r="H75">
            <v>8.590562725117197E-2</v>
          </cell>
          <cell r="I75">
            <v>5.519116431828202E-2</v>
          </cell>
          <cell r="J75">
            <v>0.15085802946664595</v>
          </cell>
        </row>
        <row r="76">
          <cell r="A76" t="str">
            <v xml:space="preserve">Purchased Services </v>
          </cell>
          <cell r="B76">
            <v>8.5283187343960842E-2</v>
          </cell>
          <cell r="C76">
            <v>4.79708554551826E-2</v>
          </cell>
          <cell r="D76">
            <v>4.2721606558969422E-2</v>
          </cell>
          <cell r="E76">
            <v>2.4790033629512171E-2</v>
          </cell>
          <cell r="F76">
            <v>6.329789664488604E-2</v>
          </cell>
          <cell r="G76">
            <v>1.1546776528645719E-2</v>
          </cell>
          <cell r="H76">
            <v>0</v>
          </cell>
          <cell r="I76">
            <v>8.8473477378151977E-2</v>
          </cell>
          <cell r="J76">
            <v>8.6052683503888616E-2</v>
          </cell>
        </row>
        <row r="77">
          <cell r="A77" t="str">
            <v xml:space="preserve">Provider Tax </v>
          </cell>
          <cell r="B77">
            <v>6.0247788952056625E-2</v>
          </cell>
          <cell r="C77">
            <v>0</v>
          </cell>
          <cell r="D77">
            <v>2.756177136329311E-2</v>
          </cell>
          <cell r="E77">
            <v>0</v>
          </cell>
          <cell r="F77">
            <v>0</v>
          </cell>
          <cell r="G77">
            <v>0</v>
          </cell>
          <cell r="H77">
            <v>0</v>
          </cell>
          <cell r="I77">
            <v>0</v>
          </cell>
          <cell r="J77">
            <v>4.4505685151472719E-2</v>
          </cell>
        </row>
        <row r="78">
          <cell r="A78" t="str">
            <v xml:space="preserve">Interest </v>
          </cell>
          <cell r="B78">
            <v>6.8105697650372591E-3</v>
          </cell>
          <cell r="C78">
            <v>0</v>
          </cell>
          <cell r="D78">
            <v>0</v>
          </cell>
          <cell r="E78">
            <v>5.3461425578923624E-2</v>
          </cell>
          <cell r="F78">
            <v>0</v>
          </cell>
          <cell r="G78">
            <v>0</v>
          </cell>
          <cell r="H78">
            <v>0</v>
          </cell>
          <cell r="I78">
            <v>0</v>
          </cell>
          <cell r="J78">
            <v>6.6868842552294649E-3</v>
          </cell>
        </row>
        <row r="79">
          <cell r="A79" t="str">
            <v>Depreciation</v>
          </cell>
          <cell r="B79">
            <v>5.7787324349696974E-2</v>
          </cell>
          <cell r="C79">
            <v>4.6318993678581138E-3</v>
          </cell>
          <cell r="D79">
            <v>8.7017129726227448E-3</v>
          </cell>
          <cell r="E79">
            <v>0.2371810656638067</v>
          </cell>
          <cell r="F79">
            <v>0</v>
          </cell>
          <cell r="G79">
            <v>7.1387132632954936E-4</v>
          </cell>
          <cell r="H79">
            <v>0</v>
          </cell>
          <cell r="I79">
            <v>0</v>
          </cell>
          <cell r="J79">
            <v>5.066721032112468E-2</v>
          </cell>
        </row>
        <row r="80">
          <cell r="B80">
            <v>1</v>
          </cell>
          <cell r="C80">
            <v>1</v>
          </cell>
          <cell r="D80">
            <v>1</v>
          </cell>
          <cell r="E80">
            <v>1</v>
          </cell>
          <cell r="F80">
            <v>1</v>
          </cell>
          <cell r="G80">
            <v>1</v>
          </cell>
          <cell r="H80">
            <v>1</v>
          </cell>
          <cell r="I80">
            <v>1</v>
          </cell>
          <cell r="J80">
            <v>1</v>
          </cell>
        </row>
        <row r="83">
          <cell r="A83" t="str">
            <v>Provider Tax  Rate</v>
          </cell>
          <cell r="B83">
            <v>5.7241124869629116E-2</v>
          </cell>
          <cell r="C83">
            <v>0</v>
          </cell>
          <cell r="D83">
            <v>3.7445235718623508E-2</v>
          </cell>
        </row>
      </sheetData>
      <sheetData sheetId="20">
        <row r="1">
          <cell r="A1" t="str">
            <v>2023 Actual</v>
          </cell>
          <cell r="B1" t="str">
            <v>GMC</v>
          </cell>
          <cell r="C1" t="str">
            <v>GHC</v>
          </cell>
          <cell r="D1" t="str">
            <v>MNH</v>
          </cell>
          <cell r="E1" t="str">
            <v>GIL</v>
          </cell>
          <cell r="F1" t="str">
            <v>GAD</v>
          </cell>
          <cell r="G1" t="str">
            <v>GRN</v>
          </cell>
          <cell r="H1" t="str">
            <v>GED</v>
          </cell>
          <cell r="I1" t="str">
            <v>GSS</v>
          </cell>
          <cell r="J1" t="str">
            <v>GHC, Inc.</v>
          </cell>
        </row>
        <row r="3">
          <cell r="A3" t="str">
            <v>Patient Revenue</v>
          </cell>
          <cell r="B3">
            <v>10</v>
          </cell>
          <cell r="C3">
            <v>20</v>
          </cell>
          <cell r="D3">
            <v>32</v>
          </cell>
          <cell r="E3">
            <v>31</v>
          </cell>
          <cell r="F3">
            <v>30</v>
          </cell>
          <cell r="G3">
            <v>11</v>
          </cell>
          <cell r="H3">
            <v>18</v>
          </cell>
          <cell r="I3">
            <v>19</v>
          </cell>
          <cell r="J3" t="str">
            <v>00</v>
          </cell>
        </row>
        <row r="4">
          <cell r="A4" t="str">
            <v xml:space="preserve">IP Revenue </v>
          </cell>
          <cell r="B4">
            <v>14007173.379999999</v>
          </cell>
          <cell r="C4">
            <v>0</v>
          </cell>
          <cell r="D4">
            <v>0</v>
          </cell>
          <cell r="E4">
            <v>0</v>
          </cell>
          <cell r="F4">
            <v>0</v>
          </cell>
          <cell r="G4">
            <v>0</v>
          </cell>
          <cell r="H4">
            <v>0</v>
          </cell>
          <cell r="I4">
            <v>0</v>
          </cell>
          <cell r="J4">
            <v>14007173</v>
          </cell>
        </row>
        <row r="5">
          <cell r="A5" t="str">
            <v>IP Swing Bed Revenue</v>
          </cell>
          <cell r="B5">
            <v>1124256.33</v>
          </cell>
          <cell r="C5">
            <v>0</v>
          </cell>
          <cell r="D5">
            <v>0</v>
          </cell>
          <cell r="E5">
            <v>0</v>
          </cell>
          <cell r="F5">
            <v>0</v>
          </cell>
          <cell r="G5">
            <v>0</v>
          </cell>
          <cell r="H5">
            <v>0</v>
          </cell>
          <cell r="I5">
            <v>0</v>
          </cell>
          <cell r="J5">
            <v>1124256</v>
          </cell>
        </row>
        <row r="6">
          <cell r="A6" t="str">
            <v xml:space="preserve">OP Hospital </v>
          </cell>
          <cell r="B6">
            <v>89462302.890000001</v>
          </cell>
          <cell r="C6">
            <v>0</v>
          </cell>
          <cell r="D6">
            <v>0</v>
          </cell>
          <cell r="E6">
            <v>0</v>
          </cell>
          <cell r="F6">
            <v>180039.80000000005</v>
          </cell>
          <cell r="G6">
            <v>0</v>
          </cell>
          <cell r="H6">
            <v>0</v>
          </cell>
          <cell r="I6">
            <v>0</v>
          </cell>
          <cell r="J6">
            <v>89642343</v>
          </cell>
        </row>
        <row r="7">
          <cell r="A7" t="str">
            <v>Hospital Pro Fees</v>
          </cell>
          <cell r="B7">
            <v>16557367.330000002</v>
          </cell>
          <cell r="C7">
            <v>0</v>
          </cell>
          <cell r="D7">
            <v>0</v>
          </cell>
          <cell r="E7">
            <v>0</v>
          </cell>
          <cell r="F7">
            <v>0</v>
          </cell>
          <cell r="G7">
            <v>0</v>
          </cell>
          <cell r="H7">
            <v>0</v>
          </cell>
          <cell r="I7">
            <v>0</v>
          </cell>
          <cell r="J7">
            <v>16557367</v>
          </cell>
        </row>
        <row r="8">
          <cell r="A8" t="str">
            <v xml:space="preserve">OP Clinic Revenue </v>
          </cell>
          <cell r="B8">
            <v>0</v>
          </cell>
          <cell r="C8">
            <v>15887583.310000001</v>
          </cell>
          <cell r="D8">
            <v>0</v>
          </cell>
          <cell r="E8">
            <v>0</v>
          </cell>
          <cell r="F8">
            <v>0</v>
          </cell>
          <cell r="G8">
            <v>0</v>
          </cell>
          <cell r="H8">
            <v>0</v>
          </cell>
          <cell r="I8">
            <v>0</v>
          </cell>
          <cell r="J8">
            <v>15887583</v>
          </cell>
        </row>
        <row r="9">
          <cell r="A9" t="str">
            <v>NH Revenue</v>
          </cell>
          <cell r="B9">
            <v>0</v>
          </cell>
          <cell r="C9">
            <v>0</v>
          </cell>
          <cell r="D9">
            <v>4584437.8100000005</v>
          </cell>
          <cell r="E9">
            <v>0</v>
          </cell>
          <cell r="F9">
            <v>0</v>
          </cell>
          <cell r="G9">
            <v>0</v>
          </cell>
          <cell r="H9">
            <v>0</v>
          </cell>
          <cell r="I9">
            <v>0</v>
          </cell>
          <cell r="J9">
            <v>4584438</v>
          </cell>
        </row>
        <row r="10">
          <cell r="A10" t="str">
            <v>Total Gross Patient Revenue</v>
          </cell>
          <cell r="B10">
            <v>121151099.92999999</v>
          </cell>
          <cell r="C10">
            <v>15887583.310000001</v>
          </cell>
          <cell r="D10">
            <v>4584437.8100000005</v>
          </cell>
          <cell r="E10">
            <v>0</v>
          </cell>
          <cell r="F10">
            <v>180039.80000000005</v>
          </cell>
          <cell r="G10">
            <v>0</v>
          </cell>
          <cell r="H10">
            <v>0</v>
          </cell>
          <cell r="I10">
            <v>0</v>
          </cell>
          <cell r="J10">
            <v>141803160</v>
          </cell>
        </row>
        <row r="12">
          <cell r="A12" t="str">
            <v>Deductions From Revenue</v>
          </cell>
        </row>
        <row r="13">
          <cell r="A13" t="str">
            <v>Contractual Allowances</v>
          </cell>
          <cell r="B13">
            <v>68142854.260000005</v>
          </cell>
          <cell r="C13">
            <v>7321478.6300000008</v>
          </cell>
          <cell r="D13">
            <v>692713.06</v>
          </cell>
          <cell r="E13">
            <v>0</v>
          </cell>
          <cell r="F13">
            <v>0</v>
          </cell>
          <cell r="G13">
            <v>0</v>
          </cell>
          <cell r="H13">
            <v>0</v>
          </cell>
          <cell r="I13">
            <v>0</v>
          </cell>
          <cell r="J13">
            <v>76157046</v>
          </cell>
        </row>
        <row r="14">
          <cell r="A14" t="str">
            <v>Charity Care</v>
          </cell>
          <cell r="B14">
            <v>461950.75</v>
          </cell>
          <cell r="C14">
            <v>20218.419999999998</v>
          </cell>
          <cell r="D14">
            <v>0</v>
          </cell>
          <cell r="E14">
            <v>0</v>
          </cell>
          <cell r="F14">
            <v>0</v>
          </cell>
          <cell r="G14">
            <v>0</v>
          </cell>
          <cell r="H14">
            <v>0</v>
          </cell>
          <cell r="I14">
            <v>0</v>
          </cell>
          <cell r="J14">
            <v>482169</v>
          </cell>
        </row>
        <row r="15">
          <cell r="A15" t="str">
            <v>Bad Debt</v>
          </cell>
          <cell r="B15">
            <v>2149281.63</v>
          </cell>
          <cell r="C15">
            <v>591925.6</v>
          </cell>
          <cell r="D15">
            <v>0</v>
          </cell>
          <cell r="E15">
            <v>0</v>
          </cell>
          <cell r="F15">
            <v>0</v>
          </cell>
          <cell r="G15">
            <v>0</v>
          </cell>
          <cell r="H15">
            <v>0</v>
          </cell>
          <cell r="I15">
            <v>0</v>
          </cell>
          <cell r="J15">
            <v>2741207</v>
          </cell>
        </row>
        <row r="16">
          <cell r="A16" t="str">
            <v>Total Deductions From Revenue</v>
          </cell>
          <cell r="B16">
            <v>70754086.640000001</v>
          </cell>
          <cell r="C16">
            <v>7933622.6500000004</v>
          </cell>
          <cell r="D16">
            <v>692713.06</v>
          </cell>
          <cell r="E16">
            <v>0</v>
          </cell>
          <cell r="F16">
            <v>0</v>
          </cell>
          <cell r="G16">
            <v>0</v>
          </cell>
          <cell r="H16">
            <v>0</v>
          </cell>
          <cell r="I16">
            <v>0</v>
          </cell>
          <cell r="J16">
            <v>79380422</v>
          </cell>
        </row>
        <row r="18">
          <cell r="A18" t="str">
            <v>Net Patient Revenue</v>
          </cell>
          <cell r="B18">
            <v>50397013.289999992</v>
          </cell>
          <cell r="C18">
            <v>7953960.6600000001</v>
          </cell>
          <cell r="D18">
            <v>3891724.7500000005</v>
          </cell>
          <cell r="E18">
            <v>0</v>
          </cell>
          <cell r="F18">
            <v>180039.80000000005</v>
          </cell>
          <cell r="G18">
            <v>0</v>
          </cell>
          <cell r="H18">
            <v>0</v>
          </cell>
          <cell r="I18">
            <v>0</v>
          </cell>
          <cell r="J18">
            <v>62422738</v>
          </cell>
        </row>
        <row r="20">
          <cell r="A20" t="str">
            <v>Fixed Prospective Payment</v>
          </cell>
          <cell r="B20">
            <v>3963518.7599999993</v>
          </cell>
          <cell r="C20">
            <v>0</v>
          </cell>
          <cell r="D20">
            <v>0</v>
          </cell>
          <cell r="E20">
            <v>0</v>
          </cell>
          <cell r="F20">
            <v>0</v>
          </cell>
          <cell r="G20">
            <v>0</v>
          </cell>
          <cell r="H20">
            <v>0</v>
          </cell>
          <cell r="I20">
            <v>0</v>
          </cell>
          <cell r="J20">
            <v>3963519</v>
          </cell>
        </row>
        <row r="22">
          <cell r="A22" t="str">
            <v>Total Net Patient Revenue &amp; FPP</v>
          </cell>
          <cell r="B22">
            <v>54360532.04999999</v>
          </cell>
          <cell r="C22">
            <v>7953960.6600000001</v>
          </cell>
          <cell r="D22">
            <v>3891724.7500000005</v>
          </cell>
          <cell r="E22">
            <v>0</v>
          </cell>
          <cell r="F22">
            <v>180039.80000000005</v>
          </cell>
          <cell r="G22">
            <v>0</v>
          </cell>
          <cell r="H22">
            <v>0</v>
          </cell>
          <cell r="I22">
            <v>0</v>
          </cell>
          <cell r="J22">
            <v>66386257</v>
          </cell>
        </row>
        <row r="24">
          <cell r="A24" t="str">
            <v>Other Operating Revenue</v>
          </cell>
        </row>
        <row r="25">
          <cell r="A25" t="str">
            <v>Stimulus Funds</v>
          </cell>
          <cell r="B25">
            <v>0</v>
          </cell>
          <cell r="C25">
            <v>0</v>
          </cell>
          <cell r="D25">
            <v>0</v>
          </cell>
          <cell r="E25">
            <v>0</v>
          </cell>
          <cell r="F25">
            <v>0</v>
          </cell>
          <cell r="G25">
            <v>0</v>
          </cell>
          <cell r="H25">
            <v>0</v>
          </cell>
          <cell r="I25">
            <v>0</v>
          </cell>
          <cell r="J25">
            <v>0</v>
          </cell>
        </row>
        <row r="26">
          <cell r="A26" t="str">
            <v xml:space="preserve">DSH </v>
          </cell>
          <cell r="B26">
            <v>451393.55999999994</v>
          </cell>
          <cell r="C26">
            <v>0</v>
          </cell>
          <cell r="D26">
            <v>0</v>
          </cell>
          <cell r="E26">
            <v>0</v>
          </cell>
          <cell r="F26">
            <v>0</v>
          </cell>
          <cell r="G26">
            <v>0</v>
          </cell>
          <cell r="H26">
            <v>0</v>
          </cell>
          <cell r="I26">
            <v>0</v>
          </cell>
          <cell r="J26">
            <v>451394</v>
          </cell>
        </row>
        <row r="27">
          <cell r="A27" t="str">
            <v xml:space="preserve">OneCare PHM </v>
          </cell>
          <cell r="B27">
            <v>5138.1499999999996</v>
          </cell>
          <cell r="C27">
            <v>379692.12000000005</v>
          </cell>
          <cell r="D27">
            <v>0</v>
          </cell>
          <cell r="E27">
            <v>0</v>
          </cell>
          <cell r="F27">
            <v>0</v>
          </cell>
          <cell r="G27">
            <v>0</v>
          </cell>
          <cell r="H27">
            <v>0</v>
          </cell>
          <cell r="I27">
            <v>0</v>
          </cell>
          <cell r="J27">
            <v>384830</v>
          </cell>
        </row>
        <row r="28">
          <cell r="A28" t="str">
            <v>Independent Living</v>
          </cell>
          <cell r="B28">
            <v>0</v>
          </cell>
          <cell r="C28">
            <v>0</v>
          </cell>
          <cell r="D28">
            <v>0</v>
          </cell>
          <cell r="E28">
            <v>2083382.2400000002</v>
          </cell>
          <cell r="F28">
            <v>0</v>
          </cell>
          <cell r="G28">
            <v>0</v>
          </cell>
          <cell r="H28">
            <v>0</v>
          </cell>
          <cell r="I28">
            <v>0</v>
          </cell>
          <cell r="J28">
            <v>2083382</v>
          </cell>
        </row>
        <row r="29">
          <cell r="A29" t="str">
            <v>Robin's Nest Day Care</v>
          </cell>
          <cell r="B29">
            <v>0</v>
          </cell>
          <cell r="C29">
            <v>0</v>
          </cell>
          <cell r="D29">
            <v>0</v>
          </cell>
          <cell r="E29">
            <v>0</v>
          </cell>
          <cell r="F29">
            <v>0</v>
          </cell>
          <cell r="G29">
            <v>346816.17</v>
          </cell>
          <cell r="H29">
            <v>0</v>
          </cell>
          <cell r="I29">
            <v>0</v>
          </cell>
          <cell r="J29">
            <v>346816</v>
          </cell>
        </row>
        <row r="30">
          <cell r="A30" t="str">
            <v>340B</v>
          </cell>
          <cell r="B30">
            <v>57407.6</v>
          </cell>
          <cell r="C30">
            <v>1612332.8699999999</v>
          </cell>
          <cell r="D30">
            <v>0</v>
          </cell>
          <cell r="E30">
            <v>0</v>
          </cell>
          <cell r="F30">
            <v>0</v>
          </cell>
          <cell r="G30">
            <v>0</v>
          </cell>
          <cell r="H30">
            <v>0</v>
          </cell>
          <cell r="I30">
            <v>0</v>
          </cell>
          <cell r="J30">
            <v>1669740</v>
          </cell>
        </row>
        <row r="31">
          <cell r="A31" t="str">
            <v xml:space="preserve">Grants </v>
          </cell>
          <cell r="B31">
            <v>174845.43000000002</v>
          </cell>
          <cell r="C31">
            <v>3285497.8399999994</v>
          </cell>
          <cell r="D31">
            <v>24995.23</v>
          </cell>
          <cell r="E31">
            <v>0</v>
          </cell>
          <cell r="F31">
            <v>186003.36000000004</v>
          </cell>
          <cell r="G31">
            <v>14000</v>
          </cell>
          <cell r="H31">
            <v>0</v>
          </cell>
          <cell r="I31">
            <v>0</v>
          </cell>
          <cell r="J31">
            <v>3685342</v>
          </cell>
        </row>
        <row r="32">
          <cell r="A32" t="str">
            <v xml:space="preserve">Other Operating Revenue </v>
          </cell>
          <cell r="B32">
            <v>718180.64999999991</v>
          </cell>
          <cell r="C32">
            <v>1107581.8599999999</v>
          </cell>
          <cell r="D32">
            <v>10127.39</v>
          </cell>
          <cell r="E32">
            <v>16652.82</v>
          </cell>
          <cell r="F32">
            <v>883.65</v>
          </cell>
          <cell r="G32">
            <v>62928.889999999992</v>
          </cell>
          <cell r="H32">
            <v>0</v>
          </cell>
          <cell r="I32">
            <v>0</v>
          </cell>
          <cell r="J32">
            <v>1916355</v>
          </cell>
        </row>
        <row r="33">
          <cell r="A33" t="str">
            <v>Intercompany Revenue</v>
          </cell>
          <cell r="B33">
            <v>1128495.6100000001</v>
          </cell>
          <cell r="C33">
            <v>0</v>
          </cell>
          <cell r="D33">
            <v>0</v>
          </cell>
          <cell r="E33">
            <v>0</v>
          </cell>
          <cell r="F33">
            <v>0</v>
          </cell>
          <cell r="G33">
            <v>0</v>
          </cell>
          <cell r="H33">
            <v>-12249009.910000002</v>
          </cell>
          <cell r="I33">
            <v>11120514.300000003</v>
          </cell>
          <cell r="J33">
            <v>0</v>
          </cell>
        </row>
        <row r="34">
          <cell r="A34" t="str">
            <v>Total Other Operating Revenue</v>
          </cell>
          <cell r="B34">
            <v>2535461</v>
          </cell>
          <cell r="C34">
            <v>6385104.6899999995</v>
          </cell>
          <cell r="D34">
            <v>35122.619999999995</v>
          </cell>
          <cell r="E34">
            <v>2100035.06</v>
          </cell>
          <cell r="F34">
            <v>186887.01000000004</v>
          </cell>
          <cell r="G34">
            <v>423745.06</v>
          </cell>
          <cell r="H34">
            <v>-12249009.910000002</v>
          </cell>
          <cell r="I34">
            <v>11120514.300000003</v>
          </cell>
          <cell r="J34">
            <v>10537860</v>
          </cell>
        </row>
        <row r="36">
          <cell r="A36" t="str">
            <v>Total Operating Revenue</v>
          </cell>
          <cell r="B36">
            <v>56895993.04999999</v>
          </cell>
          <cell r="C36">
            <v>14339065.35</v>
          </cell>
          <cell r="D36">
            <v>3926847.3700000006</v>
          </cell>
          <cell r="E36">
            <v>2100035.06</v>
          </cell>
          <cell r="F36">
            <v>366926.81000000006</v>
          </cell>
          <cell r="G36">
            <v>423745.06</v>
          </cell>
          <cell r="H36">
            <v>-12249009.910000002</v>
          </cell>
          <cell r="I36">
            <v>11120514.300000003</v>
          </cell>
          <cell r="J36">
            <v>76924117</v>
          </cell>
        </row>
        <row r="39">
          <cell r="A39" t="str">
            <v>Operating Expenses</v>
          </cell>
        </row>
        <row r="40">
          <cell r="A40" t="str">
            <v>Management Contracts</v>
          </cell>
          <cell r="B40">
            <v>6855591.9499999993</v>
          </cell>
          <cell r="C40">
            <v>3221541.58</v>
          </cell>
          <cell r="D40">
            <v>522162.5</v>
          </cell>
          <cell r="E40">
            <v>344390.05</v>
          </cell>
          <cell r="F40">
            <v>56462.05</v>
          </cell>
          <cell r="G40">
            <v>120366.17</v>
          </cell>
          <cell r="H40">
            <v>-11120514.300000001</v>
          </cell>
          <cell r="I40">
            <v>0</v>
          </cell>
          <cell r="J40">
            <v>0</v>
          </cell>
        </row>
        <row r="41">
          <cell r="A41" t="str">
            <v>Staff Salaries</v>
          </cell>
          <cell r="B41">
            <v>15464988.91</v>
          </cell>
          <cell r="C41">
            <v>6598477.46</v>
          </cell>
          <cell r="D41">
            <v>2443475.3199999998</v>
          </cell>
          <cell r="E41">
            <v>788812.54999999993</v>
          </cell>
          <cell r="F41">
            <v>178139.14999999997</v>
          </cell>
          <cell r="G41">
            <v>729676.29</v>
          </cell>
          <cell r="H41">
            <v>0</v>
          </cell>
          <cell r="I41">
            <v>7251158.0899999999</v>
          </cell>
          <cell r="J41">
            <v>33454728</v>
          </cell>
        </row>
        <row r="42">
          <cell r="A42" t="str">
            <v>Provider Salaries</v>
          </cell>
          <cell r="B42">
            <v>5786631.9700000007</v>
          </cell>
          <cell r="C42">
            <v>3338980.33</v>
          </cell>
          <cell r="D42">
            <v>0</v>
          </cell>
          <cell r="E42">
            <v>0</v>
          </cell>
          <cell r="F42">
            <v>0</v>
          </cell>
          <cell r="G42">
            <v>0</v>
          </cell>
          <cell r="H42">
            <v>0</v>
          </cell>
          <cell r="I42">
            <v>0</v>
          </cell>
          <cell r="J42">
            <v>9125612</v>
          </cell>
        </row>
        <row r="43">
          <cell r="A43" t="str">
            <v>Benefits</v>
          </cell>
          <cell r="B43">
            <v>4669563.2</v>
          </cell>
          <cell r="C43">
            <v>2214751.58</v>
          </cell>
          <cell r="D43">
            <v>649891.94000000006</v>
          </cell>
          <cell r="E43">
            <v>190556.44999999998</v>
          </cell>
          <cell r="F43">
            <v>46531.62</v>
          </cell>
          <cell r="G43">
            <v>267639.59999999998</v>
          </cell>
          <cell r="H43">
            <v>0</v>
          </cell>
          <cell r="I43">
            <v>2138315.04</v>
          </cell>
          <cell r="J43">
            <v>10177249</v>
          </cell>
        </row>
        <row r="44">
          <cell r="A44" t="str">
            <v>Contract Labor</v>
          </cell>
          <cell r="B44">
            <v>6132771.4199999999</v>
          </cell>
          <cell r="C44">
            <v>1248530.1099999999</v>
          </cell>
          <cell r="D44">
            <v>1004101.62</v>
          </cell>
          <cell r="E44">
            <v>5717.7199999999993</v>
          </cell>
          <cell r="F44">
            <v>0</v>
          </cell>
          <cell r="G44">
            <v>0</v>
          </cell>
          <cell r="H44">
            <v>0</v>
          </cell>
          <cell r="I44">
            <v>157542.49999999997</v>
          </cell>
          <cell r="J44">
            <v>8548663</v>
          </cell>
        </row>
        <row r="45">
          <cell r="A45" t="str">
            <v>Supplies &amp; Expense</v>
          </cell>
          <cell r="B45">
            <v>9685393.1899999995</v>
          </cell>
          <cell r="C45">
            <v>2042475.51</v>
          </cell>
          <cell r="D45">
            <v>1145382.71</v>
          </cell>
          <cell r="E45">
            <v>921387.57000000007</v>
          </cell>
          <cell r="F45">
            <v>61570.62999999999</v>
          </cell>
          <cell r="G45">
            <v>122903.1</v>
          </cell>
          <cell r="H45">
            <v>-1128495.6099999999</v>
          </cell>
          <cell r="I45">
            <v>627354.73</v>
          </cell>
          <cell r="J45">
            <v>13477972</v>
          </cell>
        </row>
        <row r="46">
          <cell r="A46" t="str">
            <v xml:space="preserve">Purchased Services </v>
          </cell>
          <cell r="B46">
            <v>5521633.1400000006</v>
          </cell>
          <cell r="C46">
            <v>824144.83000000019</v>
          </cell>
          <cell r="D46">
            <v>413502.18</v>
          </cell>
          <cell r="E46">
            <v>263522.5</v>
          </cell>
          <cell r="F46">
            <v>24070.880000000001</v>
          </cell>
          <cell r="G46">
            <v>13882.7</v>
          </cell>
          <cell r="H46">
            <v>0</v>
          </cell>
          <cell r="I46">
            <v>946143.94</v>
          </cell>
          <cell r="J46">
            <v>8006900</v>
          </cell>
        </row>
        <row r="47">
          <cell r="A47" t="str">
            <v xml:space="preserve">Provider Tax </v>
          </cell>
          <cell r="B47">
            <v>3468784.3199999994</v>
          </cell>
          <cell r="C47">
            <v>0</v>
          </cell>
          <cell r="D47">
            <v>147585.87</v>
          </cell>
          <cell r="E47">
            <v>0</v>
          </cell>
          <cell r="F47">
            <v>0</v>
          </cell>
          <cell r="G47">
            <v>0</v>
          </cell>
          <cell r="H47">
            <v>0</v>
          </cell>
          <cell r="I47">
            <v>0</v>
          </cell>
          <cell r="J47">
            <v>3616370</v>
          </cell>
        </row>
        <row r="48">
          <cell r="A48" t="str">
            <v xml:space="preserve">Interest </v>
          </cell>
          <cell r="B48">
            <v>438401.62</v>
          </cell>
          <cell r="C48">
            <v>0</v>
          </cell>
          <cell r="D48">
            <v>0</v>
          </cell>
          <cell r="E48">
            <v>195101.49000000002</v>
          </cell>
          <cell r="F48">
            <v>0</v>
          </cell>
          <cell r="G48">
            <v>0</v>
          </cell>
          <cell r="H48">
            <v>0</v>
          </cell>
          <cell r="I48">
            <v>0</v>
          </cell>
          <cell r="J48">
            <v>633503</v>
          </cell>
        </row>
        <row r="49">
          <cell r="A49" t="str">
            <v>Depreciation</v>
          </cell>
          <cell r="B49">
            <v>3606163.4499999997</v>
          </cell>
          <cell r="C49">
            <v>75897.19</v>
          </cell>
          <cell r="D49">
            <v>47024.76</v>
          </cell>
          <cell r="E49">
            <v>698293.33000000007</v>
          </cell>
          <cell r="F49">
            <v>621.48</v>
          </cell>
          <cell r="G49">
            <v>869.04</v>
          </cell>
          <cell r="H49">
            <v>0</v>
          </cell>
          <cell r="I49">
            <v>0</v>
          </cell>
          <cell r="J49">
            <v>4428869</v>
          </cell>
        </row>
        <row r="50">
          <cell r="A50" t="str">
            <v>FQHC Contribution</v>
          </cell>
          <cell r="B50">
            <v>0</v>
          </cell>
          <cell r="C50">
            <v>0</v>
          </cell>
          <cell r="D50">
            <v>0</v>
          </cell>
          <cell r="E50">
            <v>0</v>
          </cell>
          <cell r="F50">
            <v>0</v>
          </cell>
          <cell r="G50">
            <v>0</v>
          </cell>
          <cell r="H50">
            <v>0</v>
          </cell>
          <cell r="I50">
            <v>0</v>
          </cell>
          <cell r="J50">
            <v>0</v>
          </cell>
        </row>
        <row r="51">
          <cell r="A51" t="str">
            <v>Total Operating Expense</v>
          </cell>
          <cell r="B51">
            <v>61629923.169999994</v>
          </cell>
          <cell r="C51">
            <v>19564798.590000004</v>
          </cell>
          <cell r="D51">
            <v>6373126.8999999994</v>
          </cell>
          <cell r="E51">
            <v>3407781.66</v>
          </cell>
          <cell r="F51">
            <v>367395.80999999994</v>
          </cell>
          <cell r="G51">
            <v>1255336.9000000001</v>
          </cell>
          <cell r="H51">
            <v>-12249009.91</v>
          </cell>
          <cell r="I51">
            <v>11120514.299999999</v>
          </cell>
          <cell r="J51">
            <v>91469866</v>
          </cell>
        </row>
        <row r="53">
          <cell r="A53" t="str">
            <v>Operating Income</v>
          </cell>
          <cell r="B53">
            <v>-4733930.1200000048</v>
          </cell>
          <cell r="C53">
            <v>-5225733.2400000039</v>
          </cell>
          <cell r="D53">
            <v>-2446279.5299999989</v>
          </cell>
          <cell r="E53">
            <v>-1307746.6000000001</v>
          </cell>
          <cell r="F53">
            <v>-468.99999999988358</v>
          </cell>
          <cell r="G53">
            <v>-831591.84000000008</v>
          </cell>
          <cell r="H53">
            <v>0</v>
          </cell>
          <cell r="I53">
            <v>0</v>
          </cell>
          <cell r="J53">
            <v>-14545749</v>
          </cell>
        </row>
        <row r="54">
          <cell r="A54" t="str">
            <v>Non- Operating Income</v>
          </cell>
        </row>
        <row r="55">
          <cell r="A55" t="str">
            <v>Realized Investment Gain/Loss</v>
          </cell>
          <cell r="B55">
            <v>1753939.26</v>
          </cell>
          <cell r="C55">
            <v>0</v>
          </cell>
          <cell r="D55">
            <v>0</v>
          </cell>
          <cell r="E55">
            <v>-3221.1699999999992</v>
          </cell>
          <cell r="F55">
            <v>0</v>
          </cell>
          <cell r="G55">
            <v>0</v>
          </cell>
          <cell r="H55">
            <v>0</v>
          </cell>
          <cell r="I55">
            <v>0</v>
          </cell>
          <cell r="J55">
            <v>1750718</v>
          </cell>
        </row>
        <row r="56">
          <cell r="A56" t="str">
            <v>Unrealized Investment Gain/Loss</v>
          </cell>
          <cell r="B56">
            <v>1092855.96</v>
          </cell>
          <cell r="C56">
            <v>0</v>
          </cell>
          <cell r="D56">
            <v>0</v>
          </cell>
          <cell r="E56">
            <v>23202.109999999997</v>
          </cell>
          <cell r="F56">
            <v>0</v>
          </cell>
          <cell r="G56">
            <v>0</v>
          </cell>
          <cell r="H56">
            <v>0</v>
          </cell>
          <cell r="I56">
            <v>0</v>
          </cell>
          <cell r="J56">
            <v>1116058</v>
          </cell>
        </row>
        <row r="57">
          <cell r="A57" t="str">
            <v>Contributions</v>
          </cell>
          <cell r="B57">
            <v>43155.68</v>
          </cell>
          <cell r="C57">
            <v>430.69</v>
          </cell>
          <cell r="D57">
            <v>40.57</v>
          </cell>
          <cell r="E57">
            <v>-10212.52</v>
          </cell>
          <cell r="F57">
            <v>0</v>
          </cell>
          <cell r="G57">
            <v>0</v>
          </cell>
          <cell r="H57">
            <v>0</v>
          </cell>
          <cell r="I57">
            <v>0</v>
          </cell>
          <cell r="J57">
            <v>33414</v>
          </cell>
        </row>
        <row r="58">
          <cell r="A58" t="str">
            <v xml:space="preserve">Other Non-Operating </v>
          </cell>
          <cell r="B58">
            <v>163747.71000000002</v>
          </cell>
          <cell r="C58">
            <v>1843.87</v>
          </cell>
          <cell r="D58">
            <v>1823.83</v>
          </cell>
          <cell r="E58">
            <v>2070.2000000000003</v>
          </cell>
          <cell r="F58">
            <v>0</v>
          </cell>
          <cell r="G58">
            <v>0</v>
          </cell>
          <cell r="H58">
            <v>0</v>
          </cell>
          <cell r="I58">
            <v>0</v>
          </cell>
          <cell r="J58">
            <v>169486</v>
          </cell>
        </row>
        <row r="59">
          <cell r="A59" t="str">
            <v>Total Non Operating Income</v>
          </cell>
          <cell r="B59">
            <v>3053698.61</v>
          </cell>
          <cell r="C59">
            <v>2274.56</v>
          </cell>
          <cell r="D59">
            <v>1864.3999999999999</v>
          </cell>
          <cell r="E59">
            <v>11838.619999999999</v>
          </cell>
          <cell r="F59">
            <v>0</v>
          </cell>
          <cell r="G59">
            <v>0</v>
          </cell>
          <cell r="H59">
            <v>0</v>
          </cell>
          <cell r="I59">
            <v>0</v>
          </cell>
          <cell r="J59">
            <v>3069676</v>
          </cell>
        </row>
        <row r="61">
          <cell r="A61" t="str">
            <v>Net Income</v>
          </cell>
          <cell r="B61">
            <v>-1680231.5100000049</v>
          </cell>
          <cell r="C61">
            <v>-5223458.6800000044</v>
          </cell>
          <cell r="D61">
            <v>-2444415.129999999</v>
          </cell>
          <cell r="E61">
            <v>-1295907.98</v>
          </cell>
          <cell r="F61">
            <v>-468.99999999988358</v>
          </cell>
          <cell r="G61">
            <v>-831591.84000000008</v>
          </cell>
          <cell r="H61">
            <v>0</v>
          </cell>
          <cell r="I61">
            <v>0</v>
          </cell>
          <cell r="J61">
            <v>-11476073</v>
          </cell>
        </row>
        <row r="63">
          <cell r="A63" t="str">
            <v>Benefits %%</v>
          </cell>
          <cell r="B63">
            <v>0.21972739050669529</v>
          </cell>
          <cell r="C63">
            <v>0.22286903016873094</v>
          </cell>
          <cell r="D63">
            <v>0.2659703311429395</v>
          </cell>
          <cell r="E63">
            <v>0.24157380609626458</v>
          </cell>
          <cell r="F63">
            <v>0.2612093972605124</v>
          </cell>
          <cell r="G63">
            <v>0.36679223878851808</v>
          </cell>
          <cell r="H63">
            <v>0</v>
          </cell>
          <cell r="I63">
            <v>0.29489290034221277</v>
          </cell>
          <cell r="J63">
            <v>0.23901286368309882</v>
          </cell>
        </row>
        <row r="65">
          <cell r="A65" t="str">
            <v>Contractual Allowances</v>
          </cell>
          <cell r="B65">
            <v>0.56246170525378913</v>
          </cell>
          <cell r="C65">
            <v>0.46083022742620006</v>
          </cell>
          <cell r="D65">
            <v>0.15110098308869849</v>
          </cell>
          <cell r="E65">
            <v>0</v>
          </cell>
          <cell r="F65">
            <v>0</v>
          </cell>
          <cell r="G65">
            <v>0</v>
          </cell>
          <cell r="H65">
            <v>0</v>
          </cell>
          <cell r="I65">
            <v>0</v>
          </cell>
          <cell r="J65">
            <v>0.53706169876609233</v>
          </cell>
        </row>
        <row r="66">
          <cell r="A66" t="str">
            <v>Charity Care</v>
          </cell>
          <cell r="B66">
            <v>3.8130132559003669E-3</v>
          </cell>
          <cell r="C66">
            <v>1.2725925400670643E-3</v>
          </cell>
          <cell r="D66">
            <v>0</v>
          </cell>
          <cell r="E66">
            <v>0</v>
          </cell>
          <cell r="F66">
            <v>0</v>
          </cell>
          <cell r="G66">
            <v>0</v>
          </cell>
          <cell r="H66">
            <v>0</v>
          </cell>
          <cell r="I66">
            <v>0</v>
          </cell>
          <cell r="J66">
            <v>3.4002697824223383E-3</v>
          </cell>
        </row>
        <row r="67">
          <cell r="A67" t="str">
            <v>Bad Debt</v>
          </cell>
          <cell r="B67">
            <v>1.7740504471208559E-2</v>
          </cell>
          <cell r="C67">
            <v>3.7257120132766115E-2</v>
          </cell>
          <cell r="D67">
            <v>0</v>
          </cell>
          <cell r="E67">
            <v>0</v>
          </cell>
          <cell r="F67">
            <v>0</v>
          </cell>
          <cell r="G67">
            <v>0</v>
          </cell>
          <cell r="H67">
            <v>0</v>
          </cell>
          <cell r="I67">
            <v>0</v>
          </cell>
          <cell r="J67">
            <v>1.9331071324503627E-2</v>
          </cell>
        </row>
        <row r="68">
          <cell r="A68" t="str">
            <v>Total Deductions From Revenue</v>
          </cell>
          <cell r="B68">
            <v>0.41598477701910203</v>
          </cell>
          <cell r="C68">
            <v>0.50064005990096672</v>
          </cell>
          <cell r="D68">
            <v>0.84889901691130154</v>
          </cell>
          <cell r="E68">
            <v>0</v>
          </cell>
          <cell r="F68">
            <v>1</v>
          </cell>
          <cell r="G68">
            <v>0</v>
          </cell>
          <cell r="H68">
            <v>0</v>
          </cell>
          <cell r="I68">
            <v>0</v>
          </cell>
          <cell r="J68">
            <v>0.44020696012698163</v>
          </cell>
        </row>
        <row r="70">
          <cell r="A70" t="str">
            <v>Operating Margin</v>
          </cell>
          <cell r="B70">
            <v>-8.3203225152250079E-2</v>
          </cell>
          <cell r="C70">
            <v>-0.36444029735871203</v>
          </cell>
          <cell r="D70">
            <v>-0.62296272289289367</v>
          </cell>
          <cell r="E70">
            <v>-0.62272607963030868</v>
          </cell>
          <cell r="F70">
            <v>-1.2781840607392072E-3</v>
          </cell>
          <cell r="G70">
            <v>-1.9624814977194072</v>
          </cell>
          <cell r="H70">
            <v>0</v>
          </cell>
          <cell r="I70">
            <v>0</v>
          </cell>
          <cell r="J70">
            <v>-0.18909218028463037</v>
          </cell>
        </row>
        <row r="71">
          <cell r="A71" t="str">
            <v>Management Contracts</v>
          </cell>
          <cell r="B71">
            <v>0.11123804148010266</v>
          </cell>
          <cell r="C71">
            <v>0.16466009425962608</v>
          </cell>
          <cell r="D71">
            <v>8.1931916340783992E-2</v>
          </cell>
          <cell r="E71">
            <v>0.10105989302143259</v>
          </cell>
          <cell r="F71">
            <v>0.15368180165146689</v>
          </cell>
          <cell r="G71">
            <v>9.5883559226212486E-2</v>
          </cell>
          <cell r="H71">
            <v>0.90787046314015107</v>
          </cell>
          <cell r="I71">
            <v>0</v>
          </cell>
          <cell r="J71">
            <v>0</v>
          </cell>
        </row>
        <row r="72">
          <cell r="A72" t="str">
            <v>Staff Salaries</v>
          </cell>
          <cell r="B72">
            <v>0.25093312005827706</v>
          </cell>
          <cell r="C72">
            <v>0.33726273386594563</v>
          </cell>
          <cell r="D72">
            <v>0.38340289756351786</v>
          </cell>
          <cell r="E72">
            <v>0.23147391138902951</v>
          </cell>
          <cell r="F72">
            <v>0.4848698465015156</v>
          </cell>
          <cell r="G72">
            <v>0.58125933364979554</v>
          </cell>
          <cell r="H72">
            <v>0</v>
          </cell>
          <cell r="I72">
            <v>0.65205240462664582</v>
          </cell>
          <cell r="J72">
            <v>0.36574589493768361</v>
          </cell>
        </row>
        <row r="73">
          <cell r="A73" t="str">
            <v>Provider Salaries</v>
          </cell>
          <cell r="B73">
            <v>9.3893220571412264E-2</v>
          </cell>
          <cell r="C73">
            <v>0.17066264774668449</v>
          </cell>
          <cell r="D73">
            <v>0</v>
          </cell>
          <cell r="E73">
            <v>0</v>
          </cell>
          <cell r="F73">
            <v>0</v>
          </cell>
          <cell r="G73">
            <v>0</v>
          </cell>
          <cell r="H73">
            <v>0</v>
          </cell>
          <cell r="I73">
            <v>0</v>
          </cell>
          <cell r="J73">
            <v>9.9766320855876181E-2</v>
          </cell>
        </row>
        <row r="74">
          <cell r="A74" t="str">
            <v>Benefits</v>
          </cell>
          <cell r="B74">
            <v>7.5767792004534484E-2</v>
          </cell>
          <cell r="C74">
            <v>0.11320083719808943</v>
          </cell>
          <cell r="D74">
            <v>0.10197379562613136</v>
          </cell>
          <cell r="E74">
            <v>5.5918033786237345E-2</v>
          </cell>
          <cell r="F74">
            <v>0.12665256035445807</v>
          </cell>
          <cell r="G74">
            <v>0.21320141230613068</v>
          </cell>
          <cell r="H74">
            <v>0</v>
          </cell>
          <cell r="I74">
            <v>0.19228562477546568</v>
          </cell>
          <cell r="J74">
            <v>0.11126340777628339</v>
          </cell>
        </row>
        <row r="75">
          <cell r="A75" t="str">
            <v>Contract Labor</v>
          </cell>
          <cell r="B75">
            <v>9.9509639223196208E-2</v>
          </cell>
          <cell r="C75">
            <v>6.3815127166100799E-2</v>
          </cell>
          <cell r="D75">
            <v>0.15755242846333409</v>
          </cell>
          <cell r="E75">
            <v>1.677842235937146E-3</v>
          </cell>
          <cell r="F75">
            <v>0</v>
          </cell>
          <cell r="G75">
            <v>0</v>
          </cell>
          <cell r="H75">
            <v>0</v>
          </cell>
          <cell r="I75">
            <v>1.4166835791038907E-2</v>
          </cell>
          <cell r="J75">
            <v>9.3458790023809593E-2</v>
          </cell>
        </row>
        <row r="76">
          <cell r="A76" t="str">
            <v>Supplies &amp; Expense</v>
          </cell>
          <cell r="B76">
            <v>0.15715406886495395</v>
          </cell>
          <cell r="C76">
            <v>0.10439542735921412</v>
          </cell>
          <cell r="D76">
            <v>0.17972068153860235</v>
          </cell>
          <cell r="E76">
            <v>0.2703775247150077</v>
          </cell>
          <cell r="F76">
            <v>0.16758664177471158</v>
          </cell>
          <cell r="G76">
            <v>9.7904474886383083E-2</v>
          </cell>
          <cell r="H76">
            <v>9.2129536859848926E-2</v>
          </cell>
          <cell r="I76">
            <v>5.6414183110218209E-2</v>
          </cell>
          <cell r="J76">
            <v>0.14734876729785523</v>
          </cell>
        </row>
        <row r="77">
          <cell r="A77" t="str">
            <v xml:space="preserve">Purchased Services </v>
          </cell>
          <cell r="B77">
            <v>8.9593380228125977E-2</v>
          </cell>
          <cell r="C77">
            <v>4.2123859655843254E-2</v>
          </cell>
          <cell r="D77">
            <v>6.488215070690026E-2</v>
          </cell>
          <cell r="E77">
            <v>7.7329631499924209E-2</v>
          </cell>
          <cell r="F77">
            <v>6.551756809638086E-2</v>
          </cell>
          <cell r="G77">
            <v>1.1058943619039637E-2</v>
          </cell>
          <cell r="H77">
            <v>0</v>
          </cell>
          <cell r="I77">
            <v>8.5080951696631518E-2</v>
          </cell>
          <cell r="J77">
            <v>8.7535932325515819E-2</v>
          </cell>
        </row>
        <row r="78">
          <cell r="A78" t="str">
            <v xml:space="preserve">Provider Tax </v>
          </cell>
          <cell r="B78">
            <v>5.6284092881824691E-2</v>
          </cell>
          <cell r="C78">
            <v>0</v>
          </cell>
          <cell r="D78">
            <v>2.3157528841925304E-2</v>
          </cell>
          <cell r="E78">
            <v>0</v>
          </cell>
          <cell r="F78">
            <v>0</v>
          </cell>
          <cell r="G78">
            <v>0</v>
          </cell>
          <cell r="H78">
            <v>0</v>
          </cell>
          <cell r="I78">
            <v>0</v>
          </cell>
          <cell r="J78">
            <v>3.9536189984141878E-2</v>
          </cell>
        </row>
        <row r="79">
          <cell r="A79" t="str">
            <v xml:space="preserve">Interest </v>
          </cell>
          <cell r="B79">
            <v>7.1134539433176458E-3</v>
          </cell>
          <cell r="C79">
            <v>0</v>
          </cell>
          <cell r="D79">
            <v>0</v>
          </cell>
          <cell r="E79">
            <v>5.7251757731450442E-2</v>
          </cell>
          <cell r="F79">
            <v>0</v>
          </cell>
          <cell r="G79">
            <v>0</v>
          </cell>
          <cell r="H79">
            <v>0</v>
          </cell>
          <cell r="I79">
            <v>0</v>
          </cell>
          <cell r="J79">
            <v>6.9258109550526725E-3</v>
          </cell>
        </row>
        <row r="80">
          <cell r="A80" t="str">
            <v>Depreciation</v>
          </cell>
          <cell r="B80">
            <v>5.851319074425515E-2</v>
          </cell>
          <cell r="C80">
            <v>3.8792727484960013E-3</v>
          </cell>
          <cell r="D80">
            <v>7.3786009188048654E-3</v>
          </cell>
          <cell r="E80">
            <v>0.20491140562098104</v>
          </cell>
          <cell r="F80">
            <v>1.6915816214670496E-3</v>
          </cell>
          <cell r="G80">
            <v>6.9227631243851736E-4</v>
          </cell>
          <cell r="H80">
            <v>0</v>
          </cell>
          <cell r="I80">
            <v>0</v>
          </cell>
          <cell r="J80">
            <v>4.8418885843781602E-2</v>
          </cell>
        </row>
        <row r="81">
          <cell r="B81">
            <v>1</v>
          </cell>
          <cell r="C81">
            <v>1</v>
          </cell>
          <cell r="D81">
            <v>1</v>
          </cell>
          <cell r="E81">
            <v>1</v>
          </cell>
          <cell r="F81">
            <v>1</v>
          </cell>
          <cell r="G81">
            <v>1</v>
          </cell>
          <cell r="H81">
            <v>1</v>
          </cell>
          <cell r="I81">
            <v>1</v>
          </cell>
          <cell r="J81">
            <v>1</v>
          </cell>
        </row>
        <row r="83">
          <cell r="A83" t="str">
            <v>Management Contracts</v>
          </cell>
          <cell r="B83">
            <v>0.12516066919127961</v>
          </cell>
          <cell r="C83">
            <v>0.19711747652434425</v>
          </cell>
          <cell r="D83">
            <v>8.9243834742867359E-2</v>
          </cell>
          <cell r="E83">
            <v>0.11242116380935049</v>
          </cell>
          <cell r="F83">
            <v>0.18158867663646436</v>
          </cell>
          <cell r="G83">
            <v>0.10605222391946617</v>
          </cell>
        </row>
        <row r="85">
          <cell r="A85" t="str">
            <v>Provider Tax  Rate</v>
          </cell>
          <cell r="B85">
            <v>6.3810713199228153E-2</v>
          </cell>
          <cell r="C85">
            <v>0</v>
          </cell>
          <cell r="D85">
            <v>3.7922998022920297E-2</v>
          </cell>
        </row>
        <row r="86">
          <cell r="B86">
            <v>1.7485867791502546E-3</v>
          </cell>
          <cell r="C86">
            <v>0</v>
          </cell>
          <cell r="D86">
            <v>-3.0318162951237099E-3</v>
          </cell>
        </row>
        <row r="87">
          <cell r="B87">
            <v>95054.107650203674</v>
          </cell>
          <cell r="C87">
            <v>0</v>
          </cell>
          <cell r="D87">
            <v>-11798.994513186248</v>
          </cell>
        </row>
        <row r="89">
          <cell r="A89" t="str">
            <v>Net Revenue %</v>
          </cell>
          <cell r="B89">
            <v>0.72894412047791657</v>
          </cell>
          <cell r="C89">
            <v>0.18371025479501882</v>
          </cell>
          <cell r="D89">
            <v>5.0310261741282163E-2</v>
          </cell>
          <cell r="E89">
            <v>2.6905378177321207E-2</v>
          </cell>
          <cell r="F89">
            <v>4.7010189374876851E-3</v>
          </cell>
          <cell r="G89">
            <v>5.4289670240418109E-3</v>
          </cell>
        </row>
      </sheetData>
      <sheetData sheetId="21">
        <row r="1">
          <cell r="A1" t="str">
            <v>FY22 Actual</v>
          </cell>
          <cell r="B1" t="str">
            <v>GMC</v>
          </cell>
          <cell r="C1" t="str">
            <v>GHC</v>
          </cell>
          <cell r="D1" t="str">
            <v>MNH</v>
          </cell>
          <cell r="E1" t="str">
            <v>GIL</v>
          </cell>
          <cell r="F1" t="str">
            <v>GAD</v>
          </cell>
          <cell r="G1" t="str">
            <v>GRN</v>
          </cell>
          <cell r="H1" t="str">
            <v>GED</v>
          </cell>
          <cell r="I1" t="str">
            <v>GSS</v>
          </cell>
          <cell r="J1" t="str">
            <v>GHC, Inc.</v>
          </cell>
        </row>
        <row r="3">
          <cell r="A3" t="str">
            <v>Patient Revenue</v>
          </cell>
          <cell r="B3">
            <v>10</v>
          </cell>
          <cell r="C3">
            <v>20</v>
          </cell>
          <cell r="D3">
            <v>32</v>
          </cell>
          <cell r="E3">
            <v>31</v>
          </cell>
          <cell r="F3">
            <v>30</v>
          </cell>
          <cell r="G3">
            <v>11</v>
          </cell>
          <cell r="H3">
            <v>18</v>
          </cell>
          <cell r="I3">
            <v>19</v>
          </cell>
          <cell r="J3" t="str">
            <v>00</v>
          </cell>
        </row>
        <row r="4">
          <cell r="A4" t="str">
            <v xml:space="preserve">IP Revenue </v>
          </cell>
          <cell r="B4">
            <v>16942656.739999998</v>
          </cell>
          <cell r="C4">
            <v>0</v>
          </cell>
          <cell r="D4">
            <v>0</v>
          </cell>
          <cell r="E4">
            <v>0</v>
          </cell>
          <cell r="F4">
            <v>0</v>
          </cell>
          <cell r="G4">
            <v>0</v>
          </cell>
          <cell r="H4">
            <v>0</v>
          </cell>
          <cell r="I4">
            <v>0</v>
          </cell>
          <cell r="J4">
            <v>16942657</v>
          </cell>
        </row>
        <row r="5">
          <cell r="A5" t="str">
            <v>IP Swing Bed Revenue</v>
          </cell>
          <cell r="B5">
            <v>1339737.24</v>
          </cell>
          <cell r="C5">
            <v>0</v>
          </cell>
          <cell r="D5">
            <v>0</v>
          </cell>
          <cell r="E5">
            <v>0</v>
          </cell>
          <cell r="F5">
            <v>0</v>
          </cell>
          <cell r="G5">
            <v>0</v>
          </cell>
          <cell r="H5">
            <v>0</v>
          </cell>
          <cell r="I5">
            <v>0</v>
          </cell>
          <cell r="J5">
            <v>1339737</v>
          </cell>
        </row>
        <row r="6">
          <cell r="A6" t="str">
            <v xml:space="preserve">OP Hospital </v>
          </cell>
          <cell r="B6">
            <v>86472328.070000008</v>
          </cell>
          <cell r="C6">
            <v>0</v>
          </cell>
          <cell r="D6">
            <v>7.2759999999999993E-12</v>
          </cell>
          <cell r="E6">
            <v>0</v>
          </cell>
          <cell r="F6">
            <v>147697.98999999996</v>
          </cell>
          <cell r="G6">
            <v>0</v>
          </cell>
          <cell r="H6">
            <v>0</v>
          </cell>
          <cell r="I6">
            <v>0</v>
          </cell>
          <cell r="J6">
            <v>86620026</v>
          </cell>
        </row>
        <row r="7">
          <cell r="A7" t="str">
            <v>Hospital Pro Fees</v>
          </cell>
          <cell r="B7">
            <v>15146670.17</v>
          </cell>
          <cell r="C7">
            <v>0</v>
          </cell>
          <cell r="D7">
            <v>0</v>
          </cell>
          <cell r="E7">
            <v>0</v>
          </cell>
          <cell r="F7">
            <v>0</v>
          </cell>
          <cell r="G7">
            <v>0</v>
          </cell>
          <cell r="H7">
            <v>0</v>
          </cell>
          <cell r="I7">
            <v>0</v>
          </cell>
          <cell r="J7">
            <v>15146670</v>
          </cell>
        </row>
        <row r="8">
          <cell r="A8" t="str">
            <v xml:space="preserve">OP Clinic Revenue </v>
          </cell>
          <cell r="B8">
            <v>0</v>
          </cell>
          <cell r="C8">
            <v>15406390.15</v>
          </cell>
          <cell r="D8">
            <v>0</v>
          </cell>
          <cell r="E8">
            <v>0</v>
          </cell>
          <cell r="F8">
            <v>0</v>
          </cell>
          <cell r="G8">
            <v>0</v>
          </cell>
          <cell r="H8">
            <v>0</v>
          </cell>
          <cell r="I8">
            <v>0</v>
          </cell>
          <cell r="J8">
            <v>15406390</v>
          </cell>
        </row>
        <row r="9">
          <cell r="A9" t="str">
            <v>NH Revenue</v>
          </cell>
          <cell r="B9">
            <v>0</v>
          </cell>
          <cell r="C9">
            <v>0</v>
          </cell>
          <cell r="D9">
            <v>4746042.79</v>
          </cell>
          <cell r="E9">
            <v>0</v>
          </cell>
          <cell r="F9">
            <v>0</v>
          </cell>
          <cell r="G9">
            <v>0</v>
          </cell>
          <cell r="H9">
            <v>0</v>
          </cell>
          <cell r="I9">
            <v>0</v>
          </cell>
          <cell r="J9">
            <v>4746043</v>
          </cell>
        </row>
        <row r="10">
          <cell r="A10" t="str">
            <v>Total Gross Patient Revenue</v>
          </cell>
          <cell r="B10">
            <v>119901392.22000001</v>
          </cell>
          <cell r="C10">
            <v>15406390.15</v>
          </cell>
          <cell r="D10">
            <v>4746042.79</v>
          </cell>
          <cell r="E10">
            <v>0</v>
          </cell>
          <cell r="F10">
            <v>147697.98999999996</v>
          </cell>
          <cell r="G10">
            <v>0</v>
          </cell>
          <cell r="H10">
            <v>0</v>
          </cell>
          <cell r="I10">
            <v>0</v>
          </cell>
          <cell r="J10">
            <v>140201523</v>
          </cell>
        </row>
        <row r="12">
          <cell r="A12" t="str">
            <v>Deductions From Revenue</v>
          </cell>
        </row>
        <row r="13">
          <cell r="A13" t="str">
            <v>Contractual Allowances</v>
          </cell>
          <cell r="B13">
            <v>63606813</v>
          </cell>
          <cell r="C13">
            <v>7740792.6100000003</v>
          </cell>
          <cell r="D13">
            <v>833565.96000000008</v>
          </cell>
          <cell r="E13">
            <v>0</v>
          </cell>
          <cell r="F13">
            <v>0</v>
          </cell>
          <cell r="G13">
            <v>0</v>
          </cell>
          <cell r="H13">
            <v>0</v>
          </cell>
          <cell r="I13">
            <v>0</v>
          </cell>
          <cell r="J13">
            <v>72181172</v>
          </cell>
        </row>
        <row r="14">
          <cell r="A14" t="str">
            <v>Charity Care</v>
          </cell>
          <cell r="B14">
            <v>434581.74999999994</v>
          </cell>
          <cell r="C14">
            <v>43150.12</v>
          </cell>
          <cell r="D14">
            <v>0</v>
          </cell>
          <cell r="E14">
            <v>0</v>
          </cell>
          <cell r="F14">
            <v>0</v>
          </cell>
          <cell r="G14">
            <v>0</v>
          </cell>
          <cell r="H14">
            <v>0</v>
          </cell>
          <cell r="I14">
            <v>0</v>
          </cell>
          <cell r="J14">
            <v>477732</v>
          </cell>
        </row>
        <row r="15">
          <cell r="A15" t="str">
            <v>Bad Debt</v>
          </cell>
          <cell r="B15">
            <v>1614396</v>
          </cell>
          <cell r="C15">
            <v>427743</v>
          </cell>
          <cell r="D15">
            <v>0</v>
          </cell>
          <cell r="E15">
            <v>0</v>
          </cell>
          <cell r="F15">
            <v>0</v>
          </cell>
          <cell r="G15">
            <v>0</v>
          </cell>
          <cell r="H15">
            <v>0</v>
          </cell>
          <cell r="I15">
            <v>0</v>
          </cell>
          <cell r="J15">
            <v>2042139</v>
          </cell>
        </row>
        <row r="16">
          <cell r="A16" t="str">
            <v>Total Deductions From Revenue</v>
          </cell>
          <cell r="B16">
            <v>65655790.75</v>
          </cell>
          <cell r="C16">
            <v>8211685.7300000004</v>
          </cell>
          <cell r="D16">
            <v>833565.96000000008</v>
          </cell>
          <cell r="E16">
            <v>0</v>
          </cell>
          <cell r="F16">
            <v>0</v>
          </cell>
          <cell r="G16">
            <v>0</v>
          </cell>
          <cell r="H16">
            <v>0</v>
          </cell>
          <cell r="I16">
            <v>0</v>
          </cell>
          <cell r="J16">
            <v>74701043</v>
          </cell>
        </row>
        <row r="18">
          <cell r="A18" t="str">
            <v>Net Patient Revenue</v>
          </cell>
          <cell r="B18">
            <v>54245601.470000014</v>
          </cell>
          <cell r="C18">
            <v>7194704.4199999999</v>
          </cell>
          <cell r="D18">
            <v>3912476.83</v>
          </cell>
          <cell r="E18">
            <v>0</v>
          </cell>
          <cell r="F18">
            <v>147697.98999999996</v>
          </cell>
          <cell r="G18">
            <v>0</v>
          </cell>
          <cell r="H18">
            <v>0</v>
          </cell>
          <cell r="I18">
            <v>0</v>
          </cell>
          <cell r="J18">
            <v>65500480</v>
          </cell>
        </row>
        <row r="20">
          <cell r="A20" t="str">
            <v>Fixed Prospective Payment</v>
          </cell>
          <cell r="B20">
            <v>4131933.41</v>
          </cell>
          <cell r="C20">
            <v>0</v>
          </cell>
          <cell r="D20">
            <v>0</v>
          </cell>
          <cell r="E20">
            <v>0</v>
          </cell>
          <cell r="F20">
            <v>0</v>
          </cell>
          <cell r="G20">
            <v>0</v>
          </cell>
          <cell r="H20">
            <v>0</v>
          </cell>
          <cell r="I20">
            <v>0</v>
          </cell>
          <cell r="J20">
            <v>4131933</v>
          </cell>
        </row>
        <row r="22">
          <cell r="A22" t="str">
            <v>Total Net Patient Revenue &amp; FPP</v>
          </cell>
          <cell r="B22">
            <v>58377534.88000001</v>
          </cell>
          <cell r="C22">
            <v>7194704.4199999999</v>
          </cell>
          <cell r="D22">
            <v>3912476.83</v>
          </cell>
          <cell r="E22">
            <v>0</v>
          </cell>
          <cell r="F22">
            <v>147697.98999999996</v>
          </cell>
          <cell r="G22">
            <v>0</v>
          </cell>
          <cell r="H22">
            <v>0</v>
          </cell>
          <cell r="I22">
            <v>0</v>
          </cell>
          <cell r="J22">
            <v>69632413</v>
          </cell>
        </row>
        <row r="24">
          <cell r="A24" t="str">
            <v>Other Operating Revenue</v>
          </cell>
        </row>
        <row r="25">
          <cell r="A25" t="str">
            <v>Stimulus Funds</v>
          </cell>
          <cell r="B25">
            <v>1439462.1</v>
          </cell>
          <cell r="C25">
            <v>524109.35</v>
          </cell>
          <cell r="D25">
            <v>101259.47</v>
          </cell>
          <cell r="E25">
            <v>0</v>
          </cell>
          <cell r="F25">
            <v>0</v>
          </cell>
          <cell r="G25">
            <v>0</v>
          </cell>
          <cell r="H25">
            <v>0</v>
          </cell>
          <cell r="I25">
            <v>0</v>
          </cell>
          <cell r="J25">
            <v>2064831</v>
          </cell>
        </row>
        <row r="26">
          <cell r="A26" t="str">
            <v xml:space="preserve">DSH </v>
          </cell>
          <cell r="B26">
            <v>303400.99999999994</v>
          </cell>
          <cell r="C26">
            <v>0</v>
          </cell>
          <cell r="D26">
            <v>0</v>
          </cell>
          <cell r="E26">
            <v>0</v>
          </cell>
          <cell r="F26">
            <v>0</v>
          </cell>
          <cell r="G26">
            <v>0</v>
          </cell>
          <cell r="H26">
            <v>0</v>
          </cell>
          <cell r="I26">
            <v>0</v>
          </cell>
          <cell r="J26">
            <v>303401</v>
          </cell>
        </row>
        <row r="27">
          <cell r="A27" t="str">
            <v xml:space="preserve">OneCare PHM </v>
          </cell>
          <cell r="B27">
            <v>23259.14</v>
          </cell>
          <cell r="C27">
            <v>376236.64</v>
          </cell>
          <cell r="D27">
            <v>0</v>
          </cell>
          <cell r="E27">
            <v>0</v>
          </cell>
          <cell r="F27">
            <v>0</v>
          </cell>
          <cell r="G27">
            <v>0</v>
          </cell>
          <cell r="H27">
            <v>0</v>
          </cell>
          <cell r="I27">
            <v>0</v>
          </cell>
          <cell r="J27">
            <v>399496</v>
          </cell>
        </row>
        <row r="28">
          <cell r="A28" t="str">
            <v>Independent Living</v>
          </cell>
          <cell r="B28">
            <v>0</v>
          </cell>
          <cell r="C28">
            <v>0</v>
          </cell>
          <cell r="D28">
            <v>0</v>
          </cell>
          <cell r="E28">
            <v>2100411.11</v>
          </cell>
          <cell r="F28">
            <v>0</v>
          </cell>
          <cell r="G28">
            <v>0</v>
          </cell>
          <cell r="H28">
            <v>0</v>
          </cell>
          <cell r="I28">
            <v>0</v>
          </cell>
          <cell r="J28">
            <v>2100411</v>
          </cell>
        </row>
        <row r="29">
          <cell r="A29" t="str">
            <v>Robin's Nest Day Care</v>
          </cell>
          <cell r="B29">
            <v>0</v>
          </cell>
          <cell r="C29">
            <v>0</v>
          </cell>
          <cell r="D29">
            <v>0</v>
          </cell>
          <cell r="E29">
            <v>0</v>
          </cell>
          <cell r="F29">
            <v>0</v>
          </cell>
          <cell r="G29">
            <v>309376.18</v>
          </cell>
          <cell r="H29">
            <v>0</v>
          </cell>
          <cell r="I29">
            <v>0</v>
          </cell>
          <cell r="J29">
            <v>309376</v>
          </cell>
        </row>
        <row r="30">
          <cell r="A30" t="str">
            <v>340B</v>
          </cell>
          <cell r="B30">
            <v>46887.789999999994</v>
          </cell>
          <cell r="C30">
            <v>1599237.3700000003</v>
          </cell>
          <cell r="D30">
            <v>0</v>
          </cell>
          <cell r="E30">
            <v>0</v>
          </cell>
          <cell r="F30">
            <v>0</v>
          </cell>
          <cell r="G30">
            <v>0</v>
          </cell>
          <cell r="H30">
            <v>0</v>
          </cell>
          <cell r="I30">
            <v>0</v>
          </cell>
          <cell r="J30">
            <v>1646125</v>
          </cell>
        </row>
        <row r="31">
          <cell r="A31" t="str">
            <v xml:space="preserve">Grants </v>
          </cell>
          <cell r="B31">
            <v>534539.91</v>
          </cell>
          <cell r="C31">
            <v>2721153.2600000002</v>
          </cell>
          <cell r="D31">
            <v>22387.82</v>
          </cell>
          <cell r="E31">
            <v>0</v>
          </cell>
          <cell r="F31">
            <v>369423.75</v>
          </cell>
          <cell r="G31">
            <v>22818.73</v>
          </cell>
          <cell r="H31">
            <v>0</v>
          </cell>
          <cell r="I31">
            <v>0</v>
          </cell>
          <cell r="J31">
            <v>3670323</v>
          </cell>
        </row>
        <row r="32">
          <cell r="A32" t="str">
            <v xml:space="preserve">Other Operating Revenue </v>
          </cell>
          <cell r="B32">
            <v>991406.66000000015</v>
          </cell>
          <cell r="C32">
            <v>1108216.5</v>
          </cell>
          <cell r="D32">
            <v>16185.14</v>
          </cell>
          <cell r="E32">
            <v>12544.48</v>
          </cell>
          <cell r="F32">
            <v>0</v>
          </cell>
          <cell r="G32">
            <v>68335.98</v>
          </cell>
          <cell r="H32">
            <v>0</v>
          </cell>
          <cell r="I32">
            <v>0</v>
          </cell>
          <cell r="J32">
            <v>2196689</v>
          </cell>
        </row>
        <row r="33">
          <cell r="A33" t="str">
            <v>Intercompany Revenue</v>
          </cell>
          <cell r="B33">
            <v>1139088.3399999999</v>
          </cell>
          <cell r="C33">
            <v>0</v>
          </cell>
          <cell r="D33">
            <v>0</v>
          </cell>
          <cell r="E33">
            <v>0</v>
          </cell>
          <cell r="F33">
            <v>0</v>
          </cell>
          <cell r="G33">
            <v>0</v>
          </cell>
          <cell r="H33">
            <v>-11980967.709999997</v>
          </cell>
          <cell r="I33">
            <v>10841879.359999996</v>
          </cell>
          <cell r="J33">
            <v>0</v>
          </cell>
        </row>
        <row r="34">
          <cell r="A34" t="str">
            <v>Total Other Operating Revenue</v>
          </cell>
          <cell r="B34">
            <v>4478044.9399999995</v>
          </cell>
          <cell r="C34">
            <v>6328953.120000001</v>
          </cell>
          <cell r="D34">
            <v>139832.43</v>
          </cell>
          <cell r="E34">
            <v>2112955.59</v>
          </cell>
          <cell r="F34">
            <v>369423.75</v>
          </cell>
          <cell r="G34">
            <v>400530.88999999996</v>
          </cell>
          <cell r="H34">
            <v>-11980967.709999997</v>
          </cell>
          <cell r="I34">
            <v>10841879.359999996</v>
          </cell>
          <cell r="J34">
            <v>12690652</v>
          </cell>
        </row>
        <row r="36">
          <cell r="A36" t="str">
            <v>Total Operating Revenue</v>
          </cell>
          <cell r="B36">
            <v>62855579.820000008</v>
          </cell>
          <cell r="C36">
            <v>13523657.540000001</v>
          </cell>
          <cell r="D36">
            <v>4052309.2600000002</v>
          </cell>
          <cell r="E36">
            <v>2112955.59</v>
          </cell>
          <cell r="F36">
            <v>517121.74</v>
          </cell>
          <cell r="G36">
            <v>400530.88999999996</v>
          </cell>
          <cell r="H36">
            <v>-11980967.709999997</v>
          </cell>
          <cell r="I36">
            <v>10841879.359999996</v>
          </cell>
          <cell r="J36">
            <v>82323065</v>
          </cell>
        </row>
        <row r="39">
          <cell r="A39" t="str">
            <v>Operating Expenses</v>
          </cell>
        </row>
        <row r="40">
          <cell r="A40" t="str">
            <v>Management Contracts</v>
          </cell>
          <cell r="B40">
            <v>6954158.9299999997</v>
          </cell>
          <cell r="C40">
            <v>2950905.93</v>
          </cell>
          <cell r="D40">
            <v>523424.88</v>
          </cell>
          <cell r="E40">
            <v>242370.35</v>
          </cell>
          <cell r="F40">
            <v>48662.35</v>
          </cell>
          <cell r="G40">
            <v>122356.92</v>
          </cell>
          <cell r="H40">
            <v>-10841879.369999999</v>
          </cell>
          <cell r="I40">
            <v>0</v>
          </cell>
          <cell r="J40">
            <v>0</v>
          </cell>
        </row>
        <row r="41">
          <cell r="A41" t="str">
            <v>Staff Salaries</v>
          </cell>
          <cell r="B41">
            <v>14276765.899999999</v>
          </cell>
          <cell r="C41">
            <v>5784056.8999999994</v>
          </cell>
          <cell r="D41">
            <v>2190858.5299999998</v>
          </cell>
          <cell r="E41">
            <v>501031.32</v>
          </cell>
          <cell r="F41">
            <v>157191.28999999998</v>
          </cell>
          <cell r="G41">
            <v>573538.01000000013</v>
          </cell>
          <cell r="H41">
            <v>0</v>
          </cell>
          <cell r="I41">
            <v>6231281.0900000008</v>
          </cell>
          <cell r="J41">
            <v>29714723</v>
          </cell>
        </row>
        <row r="42">
          <cell r="A42" t="str">
            <v>Provider Salaries</v>
          </cell>
          <cell r="B42">
            <v>5154879.5299999993</v>
          </cell>
          <cell r="C42">
            <v>3323185.1399999997</v>
          </cell>
          <cell r="D42">
            <v>0</v>
          </cell>
          <cell r="E42">
            <v>0</v>
          </cell>
          <cell r="F42">
            <v>0</v>
          </cell>
          <cell r="G42">
            <v>0</v>
          </cell>
          <cell r="H42">
            <v>0</v>
          </cell>
          <cell r="I42">
            <v>0</v>
          </cell>
          <cell r="J42">
            <v>8478065</v>
          </cell>
        </row>
        <row r="43">
          <cell r="A43" t="str">
            <v>Benefits</v>
          </cell>
          <cell r="B43">
            <v>5154127.7</v>
          </cell>
          <cell r="C43">
            <v>2367423.9499999997</v>
          </cell>
          <cell r="D43">
            <v>656065.21000000008</v>
          </cell>
          <cell r="E43">
            <v>137035.00999999998</v>
          </cell>
          <cell r="F43">
            <v>45546.73</v>
          </cell>
          <cell r="G43">
            <v>253249.67</v>
          </cell>
          <cell r="H43">
            <v>0</v>
          </cell>
          <cell r="I43">
            <v>1720380.45</v>
          </cell>
          <cell r="J43">
            <v>10333829</v>
          </cell>
        </row>
        <row r="44">
          <cell r="A44" t="str">
            <v>Contract Labor</v>
          </cell>
          <cell r="B44">
            <v>6726571.3200000003</v>
          </cell>
          <cell r="C44">
            <v>1079427.82</v>
          </cell>
          <cell r="D44">
            <v>831281.55</v>
          </cell>
          <cell r="E44">
            <v>0</v>
          </cell>
          <cell r="F44">
            <v>0</v>
          </cell>
          <cell r="G44">
            <v>0</v>
          </cell>
          <cell r="H44">
            <v>0</v>
          </cell>
          <cell r="I44">
            <v>41122.239999999998</v>
          </cell>
          <cell r="J44">
            <v>8678403</v>
          </cell>
        </row>
        <row r="45">
          <cell r="A45" t="str">
            <v>Supplies &amp; Expense</v>
          </cell>
          <cell r="B45">
            <v>8506099.0199999996</v>
          </cell>
          <cell r="C45">
            <v>1999531.96</v>
          </cell>
          <cell r="D45">
            <v>1183321.25</v>
          </cell>
          <cell r="E45">
            <v>787984.54999999993</v>
          </cell>
          <cell r="F45">
            <v>66493.259999999995</v>
          </cell>
          <cell r="G45">
            <v>109984.27</v>
          </cell>
          <cell r="H45">
            <v>-1139088.3399999999</v>
          </cell>
          <cell r="I45">
            <v>1331214.1200000001</v>
          </cell>
          <cell r="J45">
            <v>12845540</v>
          </cell>
        </row>
        <row r="46">
          <cell r="A46" t="str">
            <v xml:space="preserve">Purchased Services </v>
          </cell>
          <cell r="B46">
            <v>4420270.49</v>
          </cell>
          <cell r="C46">
            <v>913120.24000000011</v>
          </cell>
          <cell r="D46">
            <v>407689.77</v>
          </cell>
          <cell r="E46">
            <v>84261.950000000012</v>
          </cell>
          <cell r="F46">
            <v>28911.599999999999</v>
          </cell>
          <cell r="G46">
            <v>3044.69</v>
          </cell>
          <cell r="H46">
            <v>0</v>
          </cell>
          <cell r="I46">
            <v>1517881.4599999997</v>
          </cell>
          <cell r="J46">
            <v>7375180</v>
          </cell>
        </row>
        <row r="47">
          <cell r="A47" t="str">
            <v xml:space="preserve">Provider Tax </v>
          </cell>
          <cell r="B47">
            <v>3468785.3999999994</v>
          </cell>
          <cell r="C47">
            <v>0</v>
          </cell>
          <cell r="D47">
            <v>147585.93000000002</v>
          </cell>
          <cell r="E47">
            <v>0</v>
          </cell>
          <cell r="F47">
            <v>0</v>
          </cell>
          <cell r="G47">
            <v>0</v>
          </cell>
          <cell r="H47">
            <v>0</v>
          </cell>
          <cell r="I47">
            <v>0</v>
          </cell>
          <cell r="J47">
            <v>3616371</v>
          </cell>
        </row>
        <row r="48">
          <cell r="A48" t="str">
            <v xml:space="preserve">Interest </v>
          </cell>
          <cell r="B48">
            <v>427042.49999999994</v>
          </cell>
          <cell r="C48">
            <v>1.8189999999999998E-12</v>
          </cell>
          <cell r="D48">
            <v>2.7739999999999999E-11</v>
          </cell>
          <cell r="E48">
            <v>225530.25</v>
          </cell>
          <cell r="F48">
            <v>0</v>
          </cell>
          <cell r="G48">
            <v>0</v>
          </cell>
          <cell r="H48">
            <v>0</v>
          </cell>
          <cell r="I48">
            <v>0</v>
          </cell>
          <cell r="J48">
            <v>652573</v>
          </cell>
        </row>
        <row r="49">
          <cell r="A49" t="str">
            <v>Depreciation</v>
          </cell>
          <cell r="B49">
            <v>3386213.0500000003</v>
          </cell>
          <cell r="C49">
            <v>78778.249999999985</v>
          </cell>
          <cell r="D49">
            <v>44278.890000000007</v>
          </cell>
          <cell r="E49">
            <v>806035.60999999987</v>
          </cell>
          <cell r="F49">
            <v>0</v>
          </cell>
          <cell r="G49">
            <v>939.06000000000017</v>
          </cell>
          <cell r="H49">
            <v>0</v>
          </cell>
          <cell r="I49">
            <v>0</v>
          </cell>
          <cell r="J49">
            <v>4316245</v>
          </cell>
        </row>
        <row r="50">
          <cell r="A50" t="str">
            <v>FQHC Contribution</v>
          </cell>
          <cell r="B50">
            <v>0</v>
          </cell>
          <cell r="C50">
            <v>0</v>
          </cell>
          <cell r="D50">
            <v>0</v>
          </cell>
          <cell r="E50">
            <v>0</v>
          </cell>
          <cell r="F50">
            <v>0</v>
          </cell>
          <cell r="G50">
            <v>0</v>
          </cell>
          <cell r="H50">
            <v>0</v>
          </cell>
          <cell r="I50">
            <v>0</v>
          </cell>
          <cell r="J50">
            <v>0</v>
          </cell>
        </row>
        <row r="51">
          <cell r="A51" t="str">
            <v>Total Operating Expense</v>
          </cell>
          <cell r="B51">
            <v>58474913.839999989</v>
          </cell>
          <cell r="C51">
            <v>18496430.189999998</v>
          </cell>
          <cell r="D51">
            <v>5984506.0099999988</v>
          </cell>
          <cell r="E51">
            <v>2784249.04</v>
          </cell>
          <cell r="F51">
            <v>346805.23</v>
          </cell>
          <cell r="G51">
            <v>1063112.6200000001</v>
          </cell>
          <cell r="H51">
            <v>-11980967.709999999</v>
          </cell>
          <cell r="I51">
            <v>10841879.360000001</v>
          </cell>
          <cell r="J51">
            <v>86010929</v>
          </cell>
        </row>
        <row r="53">
          <cell r="A53" t="str">
            <v>Operating Income</v>
          </cell>
          <cell r="B53">
            <v>4380665.9800000191</v>
          </cell>
          <cell r="C53">
            <v>-4972772.6499999966</v>
          </cell>
          <cell r="D53">
            <v>-1932196.7499999986</v>
          </cell>
          <cell r="E53">
            <v>-671293.45000000019</v>
          </cell>
          <cell r="F53">
            <v>170316.51</v>
          </cell>
          <cell r="G53">
            <v>-662581.73000000021</v>
          </cell>
          <cell r="H53">
            <v>0</v>
          </cell>
          <cell r="I53">
            <v>0</v>
          </cell>
          <cell r="J53">
            <v>-3687864</v>
          </cell>
        </row>
        <row r="54">
          <cell r="A54" t="str">
            <v>Non- Operating Income</v>
          </cell>
        </row>
        <row r="55">
          <cell r="A55" t="str">
            <v>Realized Investment Gain/Loss</v>
          </cell>
          <cell r="B55">
            <v>2994082.3399999994</v>
          </cell>
          <cell r="C55">
            <v>0</v>
          </cell>
          <cell r="D55">
            <v>-3.6379999999999996E-12</v>
          </cell>
          <cell r="E55">
            <v>31933.11</v>
          </cell>
          <cell r="F55">
            <v>0</v>
          </cell>
          <cell r="G55">
            <v>0</v>
          </cell>
          <cell r="H55">
            <v>0</v>
          </cell>
          <cell r="I55">
            <v>0</v>
          </cell>
          <cell r="J55">
            <v>3026015</v>
          </cell>
        </row>
        <row r="56">
          <cell r="A56" t="str">
            <v>Unrealized Investment Gain/Loss</v>
          </cell>
          <cell r="B56">
            <v>-7834314.0299999993</v>
          </cell>
          <cell r="C56">
            <v>0</v>
          </cell>
          <cell r="D56">
            <v>14351.839999999997</v>
          </cell>
          <cell r="E56">
            <v>-87343.039999999994</v>
          </cell>
          <cell r="F56">
            <v>0</v>
          </cell>
          <cell r="G56">
            <v>0</v>
          </cell>
          <cell r="H56">
            <v>0</v>
          </cell>
          <cell r="I56">
            <v>0</v>
          </cell>
          <cell r="J56">
            <v>-7907305</v>
          </cell>
        </row>
        <row r="57">
          <cell r="A57" t="str">
            <v>Contributions</v>
          </cell>
          <cell r="B57">
            <v>136085</v>
          </cell>
          <cell r="C57">
            <v>10000</v>
          </cell>
          <cell r="D57">
            <v>13770.37</v>
          </cell>
          <cell r="E57">
            <v>-28606.23</v>
          </cell>
          <cell r="F57">
            <v>0</v>
          </cell>
          <cell r="G57">
            <v>0</v>
          </cell>
          <cell r="H57">
            <v>0</v>
          </cell>
          <cell r="I57">
            <v>0</v>
          </cell>
          <cell r="J57">
            <v>131249</v>
          </cell>
        </row>
        <row r="58">
          <cell r="A58" t="str">
            <v xml:space="preserve">Other Non-Operating </v>
          </cell>
          <cell r="B58">
            <v>120470.48999999999</v>
          </cell>
          <cell r="C58">
            <v>729.52</v>
          </cell>
          <cell r="D58">
            <v>834.09999999999991</v>
          </cell>
          <cell r="E58">
            <v>358.98999999999995</v>
          </cell>
          <cell r="F58">
            <v>0</v>
          </cell>
          <cell r="G58">
            <v>0</v>
          </cell>
          <cell r="H58">
            <v>0</v>
          </cell>
          <cell r="I58">
            <v>0</v>
          </cell>
          <cell r="J58">
            <v>122393</v>
          </cell>
        </row>
        <row r="59">
          <cell r="A59" t="str">
            <v>Total Non Operating Income</v>
          </cell>
          <cell r="B59">
            <v>-4583676.1999999993</v>
          </cell>
          <cell r="C59">
            <v>10729.52</v>
          </cell>
          <cell r="D59">
            <v>28956.30999999999</v>
          </cell>
          <cell r="E59">
            <v>-83657.169999999984</v>
          </cell>
          <cell r="F59">
            <v>0</v>
          </cell>
          <cell r="G59">
            <v>0</v>
          </cell>
          <cell r="H59">
            <v>0</v>
          </cell>
          <cell r="I59">
            <v>0</v>
          </cell>
          <cell r="J59">
            <v>-4627648</v>
          </cell>
        </row>
        <row r="61">
          <cell r="A61" t="str">
            <v>Net Income</v>
          </cell>
          <cell r="B61">
            <v>-203010.21999998018</v>
          </cell>
          <cell r="C61">
            <v>-4962043.1299999971</v>
          </cell>
          <cell r="D61">
            <v>-1903240.4399999985</v>
          </cell>
          <cell r="E61">
            <v>-754950.62000000011</v>
          </cell>
          <cell r="F61">
            <v>170316.51</v>
          </cell>
          <cell r="G61">
            <v>-662581.73000000021</v>
          </cell>
          <cell r="H61">
            <v>0</v>
          </cell>
          <cell r="I61">
            <v>0</v>
          </cell>
          <cell r="J61">
            <v>-8315512</v>
          </cell>
        </row>
        <row r="63">
          <cell r="A63" t="str">
            <v>Benefits %%</v>
          </cell>
          <cell r="B63">
            <v>0.26524401747484955</v>
          </cell>
          <cell r="C63">
            <v>0.25994960270101702</v>
          </cell>
          <cell r="D63">
            <v>0.29945576175564387</v>
          </cell>
          <cell r="E63">
            <v>0.27350587584025682</v>
          </cell>
          <cell r="F63">
            <v>0.28975352260293818</v>
          </cell>
          <cell r="G63">
            <v>0.44155690744890641</v>
          </cell>
          <cell r="H63">
            <v>0</v>
          </cell>
          <cell r="I63">
            <v>0.27608776191478146</v>
          </cell>
          <cell r="J63">
            <v>0.27057016628374969</v>
          </cell>
        </row>
        <row r="65">
          <cell r="A65" t="str">
            <v>Contractual Allowances</v>
          </cell>
          <cell r="B65">
            <v>0.53049269756010509</v>
          </cell>
          <cell r="C65">
            <v>0.50244038575123329</v>
          </cell>
          <cell r="D65">
            <v>0.17563389056591291</v>
          </cell>
          <cell r="E65">
            <v>0</v>
          </cell>
          <cell r="F65">
            <v>0</v>
          </cell>
          <cell r="G65">
            <v>0</v>
          </cell>
          <cell r="H65">
            <v>0</v>
          </cell>
          <cell r="I65">
            <v>0</v>
          </cell>
          <cell r="J65">
            <v>0.51483871541110149</v>
          </cell>
        </row>
        <row r="66">
          <cell r="A66" t="str">
            <v>Charity Care</v>
          </cell>
          <cell r="B66">
            <v>3.624492943356416E-3</v>
          </cell>
          <cell r="C66">
            <v>2.8007936693723156E-3</v>
          </cell>
          <cell r="D66">
            <v>0</v>
          </cell>
          <cell r="E66">
            <v>0</v>
          </cell>
          <cell r="F66">
            <v>0</v>
          </cell>
          <cell r="G66">
            <v>0</v>
          </cell>
          <cell r="H66">
            <v>0</v>
          </cell>
          <cell r="I66">
            <v>0</v>
          </cell>
          <cell r="J66">
            <v>3.4074665508448151E-3</v>
          </cell>
        </row>
        <row r="67">
          <cell r="A67" t="str">
            <v>Bad Debt</v>
          </cell>
          <cell r="B67">
            <v>1.3464364092101947E-2</v>
          </cell>
          <cell r="C67">
            <v>2.776399895338234E-2</v>
          </cell>
          <cell r="D67">
            <v>0</v>
          </cell>
          <cell r="E67">
            <v>0</v>
          </cell>
          <cell r="F67">
            <v>0</v>
          </cell>
          <cell r="G67">
            <v>0</v>
          </cell>
          <cell r="H67">
            <v>0</v>
          </cell>
          <cell r="I67">
            <v>0</v>
          </cell>
          <cell r="J67">
            <v>1.4565740487712106E-2</v>
          </cell>
        </row>
        <row r="68">
          <cell r="A68" t="str">
            <v>Total Deductions From Revenue</v>
          </cell>
          <cell r="B68">
            <v>0.4524184454044366</v>
          </cell>
          <cell r="C68">
            <v>0.46699482162601208</v>
          </cell>
          <cell r="D68">
            <v>0.82436610943408706</v>
          </cell>
          <cell r="E68">
            <v>0</v>
          </cell>
          <cell r="F68">
            <v>1</v>
          </cell>
          <cell r="G68">
            <v>0</v>
          </cell>
          <cell r="H68">
            <v>0</v>
          </cell>
          <cell r="I68">
            <v>0</v>
          </cell>
          <cell r="J68">
            <v>0.46718807755034159</v>
          </cell>
        </row>
        <row r="70">
          <cell r="A70" t="str">
            <v>Operating Margin</v>
          </cell>
          <cell r="B70">
            <v>6.9694146367672766E-2</v>
          </cell>
          <cell r="C70">
            <v>-0.3677091522978625</v>
          </cell>
          <cell r="D70">
            <v>-0.47681374397372583</v>
          </cell>
          <cell r="E70">
            <v>-0.31770353015322972</v>
          </cell>
          <cell r="F70">
            <v>0.32935476663580227</v>
          </cell>
          <cell r="G70">
            <v>-1.6542587514286358</v>
          </cell>
          <cell r="H70">
            <v>0</v>
          </cell>
          <cell r="I70">
            <v>0</v>
          </cell>
          <cell r="J70">
            <v>-4.4797457431887407E-2</v>
          </cell>
        </row>
        <row r="71">
          <cell r="A71" t="str">
            <v>Management Contracts</v>
          </cell>
          <cell r="B71">
            <v>0.11892550964723236</v>
          </cell>
          <cell r="C71">
            <v>0.15953921376652413</v>
          </cell>
          <cell r="D71">
            <v>8.7463339350878203E-2</v>
          </cell>
          <cell r="E71">
            <v>8.7050528353598722E-2</v>
          </cell>
          <cell r="F71">
            <v>0.14031607885498151</v>
          </cell>
          <cell r="G71">
            <v>0.11509309333568064</v>
          </cell>
          <cell r="H71">
            <v>0.90492518070562433</v>
          </cell>
          <cell r="I71">
            <v>0</v>
          </cell>
          <cell r="J71">
            <v>0</v>
          </cell>
        </row>
        <row r="72">
          <cell r="A72" t="str">
            <v>Staff Salaries</v>
          </cell>
          <cell r="B72">
            <v>0.24415197838622418</v>
          </cell>
          <cell r="C72">
            <v>0.31271206608976476</v>
          </cell>
          <cell r="D72">
            <v>0.36608845013090735</v>
          </cell>
          <cell r="E72">
            <v>0.17995204911698559</v>
          </cell>
          <cell r="F72">
            <v>0.45325524646788051</v>
          </cell>
          <cell r="G72">
            <v>0.53948941928654748</v>
          </cell>
          <cell r="H72">
            <v>0</v>
          </cell>
          <cell r="I72">
            <v>0.57474178443542467</v>
          </cell>
          <cell r="J72">
            <v>0.34547613129489624</v>
          </cell>
        </row>
        <row r="73">
          <cell r="A73" t="str">
            <v>Provider Salaries</v>
          </cell>
          <cell r="B73">
            <v>8.8155401889173618E-2</v>
          </cell>
          <cell r="C73">
            <v>0.179666298083652</v>
          </cell>
          <cell r="D73">
            <v>0</v>
          </cell>
          <cell r="E73">
            <v>0</v>
          </cell>
          <cell r="F73">
            <v>0</v>
          </cell>
          <cell r="G73">
            <v>0</v>
          </cell>
          <cell r="H73">
            <v>0</v>
          </cell>
          <cell r="I73">
            <v>0</v>
          </cell>
          <cell r="J73">
            <v>9.8569624797332445E-2</v>
          </cell>
        </row>
        <row r="74">
          <cell r="A74" t="str">
            <v>Benefits</v>
          </cell>
          <cell r="B74">
            <v>8.8142544580789101E-2</v>
          </cell>
          <cell r="C74">
            <v>0.12799356014545638</v>
          </cell>
          <cell r="D74">
            <v>0.1096272957038939</v>
          </cell>
          <cell r="E74">
            <v>4.9217942802990057E-2</v>
          </cell>
          <cell r="F74">
            <v>0.13133230430233134</v>
          </cell>
          <cell r="G74">
            <v>0.23821527958157432</v>
          </cell>
          <cell r="H74">
            <v>0</v>
          </cell>
          <cell r="I74">
            <v>0.15867917294368417</v>
          </cell>
          <cell r="J74">
            <v>0.12014553406346767</v>
          </cell>
        </row>
        <row r="75">
          <cell r="A75" t="str">
            <v>Contract Labor</v>
          </cell>
          <cell r="B75">
            <v>0.11503345414762567</v>
          </cell>
          <cell r="C75">
            <v>5.835871078428892E-2</v>
          </cell>
          <cell r="D75">
            <v>0.13890562539513604</v>
          </cell>
          <cell r="E75">
            <v>0</v>
          </cell>
          <cell r="F75">
            <v>0</v>
          </cell>
          <cell r="G75">
            <v>0</v>
          </cell>
          <cell r="H75">
            <v>0</v>
          </cell>
          <cell r="I75">
            <v>3.7929069891439924E-3</v>
          </cell>
          <cell r="J75">
            <v>0.10089884042526735</v>
          </cell>
        </row>
        <row r="76">
          <cell r="A76" t="str">
            <v>Supplies &amp; Expense</v>
          </cell>
          <cell r="B76">
            <v>0.14546578116001208</v>
          </cell>
          <cell r="C76">
            <v>0.10810366862471857</v>
          </cell>
          <cell r="D76">
            <v>0.19773081487806882</v>
          </cell>
          <cell r="E76">
            <v>0.28301511060231882</v>
          </cell>
          <cell r="F76">
            <v>0.19173084558153866</v>
          </cell>
          <cell r="G76">
            <v>0.10345495663479189</v>
          </cell>
          <cell r="H76">
            <v>9.5074819294375681E-2</v>
          </cell>
          <cell r="I76">
            <v>0.12278444315764826</v>
          </cell>
          <cell r="J76">
            <v>0.14934776486369541</v>
          </cell>
        </row>
        <row r="77">
          <cell r="A77" t="str">
            <v xml:space="preserve">Purchased Services </v>
          </cell>
          <cell r="B77">
            <v>7.5592595178418154E-2</v>
          </cell>
          <cell r="C77">
            <v>4.9367376873277635E-2</v>
          </cell>
          <cell r="D77">
            <v>6.8124214315894743E-2</v>
          </cell>
          <cell r="E77">
            <v>3.0263797810270596E-2</v>
          </cell>
          <cell r="F77">
            <v>8.3365524793267962E-2</v>
          </cell>
          <cell r="G77">
            <v>2.8639392880125906E-3</v>
          </cell>
          <cell r="H77">
            <v>0</v>
          </cell>
          <cell r="I77">
            <v>0.14000169247409883</v>
          </cell>
          <cell r="J77">
            <v>8.5747010127050244E-2</v>
          </cell>
        </row>
        <row r="78">
          <cell r="A78" t="str">
            <v xml:space="preserve">Provider Tax </v>
          </cell>
          <cell r="B78">
            <v>5.9320915110560854E-2</v>
          </cell>
          <cell r="C78">
            <v>0</v>
          </cell>
          <cell r="D78">
            <v>2.4661338756012053E-2</v>
          </cell>
          <cell r="E78">
            <v>0</v>
          </cell>
          <cell r="F78">
            <v>0</v>
          </cell>
          <cell r="G78">
            <v>0</v>
          </cell>
          <cell r="H78">
            <v>0</v>
          </cell>
          <cell r="I78">
            <v>0</v>
          </cell>
          <cell r="J78">
            <v>4.2045482382826023E-2</v>
          </cell>
        </row>
        <row r="79">
          <cell r="A79" t="str">
            <v xml:space="preserve">Interest </v>
          </cell>
          <cell r="B79">
            <v>7.3030034925486266E-3</v>
          </cell>
          <cell r="C79">
            <v>9.8343300913461292E-20</v>
          </cell>
          <cell r="D79">
            <v>4.6353032236323218E-18</v>
          </cell>
          <cell r="E79">
            <v>8.1002182908178358E-2</v>
          </cell>
          <cell r="F79">
            <v>0</v>
          </cell>
          <cell r="G79">
            <v>0</v>
          </cell>
          <cell r="H79">
            <v>0</v>
          </cell>
          <cell r="I79">
            <v>0</v>
          </cell>
          <cell r="J79">
            <v>7.5870939610476707E-3</v>
          </cell>
        </row>
        <row r="80">
          <cell r="A80" t="str">
            <v>Depreciation</v>
          </cell>
          <cell r="B80">
            <v>5.790881640741552E-2</v>
          </cell>
          <cell r="C80">
            <v>4.2591056323176921E-3</v>
          </cell>
          <cell r="D80">
            <v>7.3989214692091214E-3</v>
          </cell>
          <cell r="E80">
            <v>0.28949838840565778</v>
          </cell>
          <cell r="F80">
            <v>0</v>
          </cell>
          <cell r="G80">
            <v>8.8331187339305603E-4</v>
          </cell>
          <cell r="H80">
            <v>0</v>
          </cell>
          <cell r="I80">
            <v>0</v>
          </cell>
          <cell r="J80">
            <v>5.018251808441692E-2</v>
          </cell>
        </row>
        <row r="81">
          <cell r="B81">
            <v>1</v>
          </cell>
          <cell r="C81">
            <v>1</v>
          </cell>
          <cell r="D81">
            <v>1</v>
          </cell>
          <cell r="E81">
            <v>1</v>
          </cell>
          <cell r="F81">
            <v>1</v>
          </cell>
          <cell r="G81">
            <v>1</v>
          </cell>
          <cell r="H81">
            <v>1</v>
          </cell>
          <cell r="I81">
            <v>1</v>
          </cell>
          <cell r="J81">
            <v>1</v>
          </cell>
        </row>
        <row r="83">
          <cell r="A83" t="str">
            <v>Management Contracts</v>
          </cell>
          <cell r="B83">
            <v>0.13497781509894419</v>
          </cell>
          <cell r="C83">
            <v>0.18982350679500343</v>
          </cell>
          <cell r="D83">
            <v>9.584638417558175E-2</v>
          </cell>
          <cell r="E83">
            <v>9.5350872153540892E-2</v>
          </cell>
          <cell r="F83">
            <v>0.16321821939869904</v>
          </cell>
          <cell r="G83">
            <v>0.13006237432311066</v>
          </cell>
        </row>
        <row r="85">
          <cell r="A85" t="str">
            <v>Provider Tax  Rate</v>
          </cell>
          <cell r="B85">
            <v>5.9419867713331555E-2</v>
          </cell>
          <cell r="C85">
            <v>0</v>
          </cell>
          <cell r="D85">
            <v>3.7721866841061914E-2</v>
          </cell>
        </row>
        <row r="86">
          <cell r="B86">
            <v>1.7485867791502546E-3</v>
          </cell>
          <cell r="C86">
            <v>0</v>
          </cell>
          <cell r="D86">
            <v>-3.0318162951237099E-3</v>
          </cell>
        </row>
        <row r="87">
          <cell r="B87">
            <v>102078.18569055086</v>
          </cell>
          <cell r="C87">
            <v>0</v>
          </cell>
          <cell r="D87">
            <v>-11861.911007487957</v>
          </cell>
        </row>
        <row r="89">
          <cell r="A89" t="str">
            <v>Net Revenue %</v>
          </cell>
          <cell r="B89">
            <v>0.75310278128595654</v>
          </cell>
          <cell r="C89">
            <v>0.16203341271687907</v>
          </cell>
          <cell r="D89">
            <v>4.8552656471809091E-2</v>
          </cell>
          <cell r="E89">
            <v>2.5316332076160124E-2</v>
          </cell>
          <cell r="F89">
            <v>6.1958830349301075E-3</v>
          </cell>
          <cell r="G89">
            <v>4.7989522666683024E-3</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t Data"/>
      <sheetName val="Crosswalk - Dept"/>
      <sheetName val="Misc Pay FY22PP17"/>
      <sheetName val="Conditional Rest"/>
      <sheetName val="Clinical Stipend"/>
      <sheetName val="Differential"/>
    </sheetNames>
    <sheetDataSet>
      <sheetData sheetId="0" refreshError="1"/>
      <sheetData sheetId="1">
        <row r="1">
          <cell r="A1" t="str">
            <v>Axiom</v>
          </cell>
          <cell r="B1" t="str">
            <v>MediTech</v>
          </cell>
          <cell r="C1" t="str">
            <v>Department 1</v>
          </cell>
          <cell r="D1" t="str">
            <v>Name1</v>
          </cell>
          <cell r="E1" t="str">
            <v>FTE</v>
          </cell>
          <cell r="F1" t="str">
            <v>Total Salary</v>
          </cell>
          <cell r="G1" t="str">
            <v>vlook</v>
          </cell>
          <cell r="H1" t="str">
            <v>DEPT.RptMap</v>
          </cell>
          <cell r="I1" t="str">
            <v>Call Back</v>
          </cell>
          <cell r="J1" t="str">
            <v>Call Back Stipend - Exempt</v>
          </cell>
          <cell r="K1" t="str">
            <v>Conditional Rest</v>
          </cell>
          <cell r="L1" t="str">
            <v>Lead</v>
          </cell>
          <cell r="M1" t="str">
            <v>Miscellaneous Pay Code</v>
          </cell>
          <cell r="N1" t="str">
            <v>On Call - Exempt</v>
          </cell>
          <cell r="O1" t="str">
            <v>On Call Pay</v>
          </cell>
          <cell r="P1" t="str">
            <v>Overtime</v>
          </cell>
          <cell r="Q1" t="str">
            <v>Overtime - Regular</v>
          </cell>
          <cell r="R1" t="str">
            <v>Restricted On Call Pay</v>
          </cell>
          <cell r="S1" t="str">
            <v>Worked Holiday</v>
          </cell>
        </row>
        <row r="2">
          <cell r="A2">
            <v>10214</v>
          </cell>
          <cell r="B2">
            <v>10.6</v>
          </cell>
          <cell r="C2" t="str">
            <v>Nursing Admin</v>
          </cell>
          <cell r="D2" t="str">
            <v>GMC NURSING ADMIN</v>
          </cell>
          <cell r="E2">
            <v>3.7</v>
          </cell>
          <cell r="F2">
            <v>455180</v>
          </cell>
          <cell r="G2">
            <v>10009</v>
          </cell>
          <cell r="H2">
            <v>10009</v>
          </cell>
          <cell r="Q2">
            <v>593</v>
          </cell>
        </row>
        <row r="3">
          <cell r="A3">
            <v>10260</v>
          </cell>
          <cell r="B3">
            <v>10.6005</v>
          </cell>
          <cell r="C3" t="str">
            <v>Staff Education</v>
          </cell>
          <cell r="D3" t="str">
            <v>GMC STAFF EDUCATION</v>
          </cell>
          <cell r="E3">
            <v>1.8</v>
          </cell>
          <cell r="F3">
            <v>187986</v>
          </cell>
          <cell r="G3">
            <v>10011</v>
          </cell>
          <cell r="H3">
            <v>10011</v>
          </cell>
          <cell r="M3">
            <v>135</v>
          </cell>
          <cell r="P3">
            <v>123</v>
          </cell>
          <cell r="Q3">
            <v>1266</v>
          </cell>
        </row>
        <row r="4">
          <cell r="A4">
            <v>10025</v>
          </cell>
          <cell r="B4">
            <v>10.601000000000001</v>
          </cell>
          <cell r="C4" t="str">
            <v>Med Surg</v>
          </cell>
          <cell r="D4" t="str">
            <v>GMC MED/SURG</v>
          </cell>
          <cell r="E4">
            <v>32.5</v>
          </cell>
          <cell r="F4">
            <v>2322128</v>
          </cell>
          <cell r="G4">
            <v>10017</v>
          </cell>
          <cell r="H4">
            <v>10017</v>
          </cell>
          <cell r="M4">
            <v>2738</v>
          </cell>
          <cell r="P4">
            <v>271</v>
          </cell>
          <cell r="Q4">
            <v>3124</v>
          </cell>
        </row>
        <row r="5">
          <cell r="A5">
            <v>10021</v>
          </cell>
          <cell r="B5">
            <v>10.6015</v>
          </cell>
          <cell r="C5" t="str">
            <v>Hospitalist</v>
          </cell>
          <cell r="D5" t="str">
            <v>GMC GMC HOSPITALISTS</v>
          </cell>
          <cell r="E5">
            <v>5.7</v>
          </cell>
          <cell r="F5">
            <v>926696</v>
          </cell>
          <cell r="G5">
            <v>10018</v>
          </cell>
          <cell r="H5">
            <v>10018</v>
          </cell>
          <cell r="P5">
            <v>52</v>
          </cell>
          <cell r="Q5">
            <v>172</v>
          </cell>
        </row>
        <row r="6">
          <cell r="A6">
            <v>10039</v>
          </cell>
          <cell r="B6">
            <v>10.602</v>
          </cell>
          <cell r="C6" t="str">
            <v>Labor &amp; Delivery</v>
          </cell>
          <cell r="D6" t="str">
            <v>GMC LABOR &amp; DELIVERY</v>
          </cell>
          <cell r="E6">
            <v>9.4</v>
          </cell>
          <cell r="F6">
            <v>844673</v>
          </cell>
          <cell r="G6">
            <v>10019</v>
          </cell>
          <cell r="H6">
            <v>10019</v>
          </cell>
          <cell r="P6">
            <v>108</v>
          </cell>
          <cell r="Q6">
            <v>1344</v>
          </cell>
        </row>
        <row r="7">
          <cell r="A7">
            <v>10061</v>
          </cell>
          <cell r="B7">
            <v>10.603999999999999</v>
          </cell>
          <cell r="C7" t="str">
            <v>Emergency Room</v>
          </cell>
          <cell r="D7" t="str">
            <v>GMC EMERGENCY DEPARTMENT</v>
          </cell>
          <cell r="E7">
            <v>10.4</v>
          </cell>
          <cell r="F7">
            <v>878924</v>
          </cell>
          <cell r="G7">
            <v>10020</v>
          </cell>
          <cell r="H7">
            <v>10020</v>
          </cell>
          <cell r="M7">
            <v>1418</v>
          </cell>
          <cell r="P7">
            <v>456</v>
          </cell>
          <cell r="Q7">
            <v>4275</v>
          </cell>
        </row>
        <row r="8">
          <cell r="A8">
            <v>10006</v>
          </cell>
          <cell r="B8">
            <v>10.6045</v>
          </cell>
          <cell r="C8" t="str">
            <v>ED Providers</v>
          </cell>
          <cell r="D8" t="str">
            <v>GMC EMERGENCY PROVIDERS</v>
          </cell>
          <cell r="E8">
            <v>4.38</v>
          </cell>
          <cell r="F8">
            <v>1299681</v>
          </cell>
          <cell r="G8">
            <v>10021</v>
          </cell>
          <cell r="H8">
            <v>10021</v>
          </cell>
          <cell r="Q8">
            <v>2201</v>
          </cell>
        </row>
        <row r="9">
          <cell r="A9">
            <v>10049</v>
          </cell>
          <cell r="B9">
            <v>10.605</v>
          </cell>
          <cell r="C9" t="str">
            <v>Respitatory Therapy</v>
          </cell>
          <cell r="D9" t="str">
            <v>GMC RESPIRATORY THERAPY</v>
          </cell>
          <cell r="E9">
            <v>4.3</v>
          </cell>
          <cell r="F9">
            <v>333362</v>
          </cell>
          <cell r="G9">
            <v>10023</v>
          </cell>
          <cell r="H9">
            <v>10023</v>
          </cell>
          <cell r="P9">
            <v>49</v>
          </cell>
        </row>
        <row r="10">
          <cell r="A10">
            <v>10025</v>
          </cell>
          <cell r="B10">
            <v>10.606</v>
          </cell>
          <cell r="C10" t="str">
            <v>Case Management</v>
          </cell>
          <cell r="D10" t="str">
            <v>GMC CASE MANAGEMENT</v>
          </cell>
          <cell r="E10">
            <v>2.6</v>
          </cell>
          <cell r="F10">
            <v>218043</v>
          </cell>
          <cell r="G10">
            <v>10025</v>
          </cell>
          <cell r="H10">
            <v>10025</v>
          </cell>
          <cell r="I10">
            <v>2638</v>
          </cell>
          <cell r="K10">
            <v>13142</v>
          </cell>
          <cell r="M10">
            <v>22378</v>
          </cell>
          <cell r="O10">
            <v>7730</v>
          </cell>
          <cell r="P10">
            <v>7594</v>
          </cell>
          <cell r="Q10">
            <v>48430</v>
          </cell>
          <cell r="R10">
            <v>-3450</v>
          </cell>
          <cell r="S10">
            <v>48803</v>
          </cell>
        </row>
        <row r="11">
          <cell r="A11">
            <v>10037</v>
          </cell>
          <cell r="B11">
            <v>10.606999999999999</v>
          </cell>
          <cell r="C11" t="str">
            <v>Operating Room</v>
          </cell>
          <cell r="D11" t="str">
            <v>GMC OPERATING ROOM</v>
          </cell>
          <cell r="E11">
            <v>22.4</v>
          </cell>
          <cell r="F11">
            <v>1547274</v>
          </cell>
          <cell r="G11">
            <v>10037</v>
          </cell>
          <cell r="H11">
            <v>10037</v>
          </cell>
          <cell r="I11">
            <v>46850</v>
          </cell>
          <cell r="J11">
            <v>214</v>
          </cell>
          <cell r="M11">
            <v>12082</v>
          </cell>
          <cell r="N11">
            <v>535</v>
          </cell>
          <cell r="O11">
            <v>76558</v>
          </cell>
          <cell r="P11">
            <v>1232</v>
          </cell>
          <cell r="Q11">
            <v>2375</v>
          </cell>
        </row>
        <row r="12">
          <cell r="B12">
            <v>10.611000000000001</v>
          </cell>
          <cell r="C12" t="str">
            <v>Infusion Center</v>
          </cell>
          <cell r="D12" t="str">
            <v>GMC INFUSION CENTER</v>
          </cell>
          <cell r="E12">
            <v>0.2</v>
          </cell>
          <cell r="F12">
            <v>19486</v>
          </cell>
          <cell r="G12">
            <v>10039</v>
          </cell>
          <cell r="H12">
            <v>10039</v>
          </cell>
          <cell r="I12">
            <v>4498</v>
          </cell>
          <cell r="K12">
            <v>939</v>
          </cell>
          <cell r="M12">
            <v>29701</v>
          </cell>
          <cell r="O12">
            <v>1527</v>
          </cell>
          <cell r="P12">
            <v>1077</v>
          </cell>
          <cell r="Q12">
            <v>9989</v>
          </cell>
          <cell r="R12">
            <v>-246</v>
          </cell>
          <cell r="S12">
            <v>22671</v>
          </cell>
        </row>
        <row r="13">
          <cell r="A13">
            <v>10045</v>
          </cell>
          <cell r="B13">
            <v>10.6152</v>
          </cell>
          <cell r="C13" t="str">
            <v>Oncology</v>
          </cell>
          <cell r="D13" t="str">
            <v>GMC GMC SPEC ONCOLOGY</v>
          </cell>
          <cell r="E13">
            <v>0.2</v>
          </cell>
          <cell r="F13">
            <v>19486</v>
          </cell>
          <cell r="G13">
            <v>10041</v>
          </cell>
          <cell r="H13">
            <v>10041</v>
          </cell>
          <cell r="I13">
            <v>1886</v>
          </cell>
          <cell r="K13">
            <v>62886</v>
          </cell>
          <cell r="M13">
            <v>30427</v>
          </cell>
          <cell r="O13">
            <v>0</v>
          </cell>
          <cell r="P13">
            <v>6712</v>
          </cell>
          <cell r="Q13">
            <v>12214</v>
          </cell>
          <cell r="R13">
            <v>-12925</v>
          </cell>
          <cell r="S13">
            <v>12935</v>
          </cell>
        </row>
        <row r="14">
          <cell r="A14">
            <v>10041</v>
          </cell>
          <cell r="B14">
            <v>10.617000000000001</v>
          </cell>
          <cell r="C14" t="str">
            <v>Radiology</v>
          </cell>
          <cell r="D14" t="str">
            <v>GMC RADIOLOGY</v>
          </cell>
          <cell r="E14">
            <v>15.63</v>
          </cell>
          <cell r="F14">
            <v>1142543</v>
          </cell>
          <cell r="G14">
            <v>10043</v>
          </cell>
          <cell r="H14">
            <v>10043</v>
          </cell>
          <cell r="M14">
            <v>1949</v>
          </cell>
          <cell r="Q14">
            <v>858</v>
          </cell>
        </row>
        <row r="15">
          <cell r="A15">
            <v>10022</v>
          </cell>
          <cell r="B15">
            <v>10.619</v>
          </cell>
          <cell r="C15" t="str">
            <v>Radiology</v>
          </cell>
          <cell r="D15" t="str">
            <v>GMC RADIOLOGY PROVIDERS</v>
          </cell>
          <cell r="E15">
            <v>2</v>
          </cell>
          <cell r="F15">
            <v>900000</v>
          </cell>
          <cell r="G15">
            <v>10044</v>
          </cell>
          <cell r="H15">
            <v>10044</v>
          </cell>
          <cell r="M15">
            <v>12826</v>
          </cell>
          <cell r="P15">
            <v>440</v>
          </cell>
          <cell r="Q15">
            <v>9407</v>
          </cell>
          <cell r="S15">
            <v>9312</v>
          </cell>
        </row>
        <row r="16">
          <cell r="A16">
            <v>10043</v>
          </cell>
          <cell r="B16">
            <v>10.621</v>
          </cell>
          <cell r="C16" t="str">
            <v>Nuclear Medicine</v>
          </cell>
          <cell r="D16" t="str">
            <v>GMC NUCLEAR MEDICINE</v>
          </cell>
          <cell r="E16">
            <v>1.3</v>
          </cell>
          <cell r="F16">
            <v>113713</v>
          </cell>
          <cell r="G16">
            <v>10049</v>
          </cell>
          <cell r="H16">
            <v>10049</v>
          </cell>
          <cell r="I16">
            <v>4201</v>
          </cell>
          <cell r="K16">
            <v>252245</v>
          </cell>
          <cell r="M16">
            <v>10469</v>
          </cell>
          <cell r="O16">
            <v>20</v>
          </cell>
          <cell r="P16">
            <v>11237</v>
          </cell>
          <cell r="Q16">
            <v>11586</v>
          </cell>
          <cell r="R16">
            <v>-41748</v>
          </cell>
          <cell r="S16">
            <v>11760</v>
          </cell>
        </row>
        <row r="17">
          <cell r="A17">
            <v>10044</v>
          </cell>
          <cell r="B17">
            <v>10.6211</v>
          </cell>
          <cell r="C17" t="str">
            <v>Laboratory</v>
          </cell>
          <cell r="D17" t="str">
            <v>GMC LABORATORY</v>
          </cell>
          <cell r="E17">
            <v>14.7</v>
          </cell>
          <cell r="F17">
            <v>967715</v>
          </cell>
          <cell r="G17">
            <v>10050</v>
          </cell>
          <cell r="H17">
            <v>10050</v>
          </cell>
          <cell r="M17">
            <v>5755</v>
          </cell>
          <cell r="P17">
            <v>795</v>
          </cell>
          <cell r="Q17">
            <v>3003</v>
          </cell>
          <cell r="S17">
            <v>413</v>
          </cell>
        </row>
        <row r="18">
          <cell r="A18">
            <v>10056</v>
          </cell>
          <cell r="B18">
            <v>10.6213</v>
          </cell>
          <cell r="C18" t="str">
            <v>Pharmacy</v>
          </cell>
          <cell r="D18" t="str">
            <v>GMC PHARMACY</v>
          </cell>
          <cell r="E18">
            <v>3.8</v>
          </cell>
          <cell r="F18">
            <v>471172</v>
          </cell>
          <cell r="G18">
            <v>10051</v>
          </cell>
          <cell r="H18">
            <v>10051</v>
          </cell>
          <cell r="P18">
            <v>115</v>
          </cell>
          <cell r="Q18">
            <v>101</v>
          </cell>
          <cell r="S18">
            <v>276</v>
          </cell>
        </row>
        <row r="19">
          <cell r="A19">
            <v>10053</v>
          </cell>
          <cell r="B19">
            <v>10.622999999999999</v>
          </cell>
          <cell r="C19" t="str">
            <v>Hospital Cardiology</v>
          </cell>
          <cell r="D19" t="str">
            <v>GMC HOSPITAL CARDIOLOGY</v>
          </cell>
          <cell r="E19">
            <v>2.2799999999999998</v>
          </cell>
          <cell r="F19">
            <v>206904</v>
          </cell>
          <cell r="G19">
            <v>10053</v>
          </cell>
          <cell r="H19">
            <v>10053</v>
          </cell>
          <cell r="I19">
            <v>0</v>
          </cell>
          <cell r="K19">
            <v>25703</v>
          </cell>
          <cell r="M19">
            <v>4250</v>
          </cell>
          <cell r="Q19">
            <v>224</v>
          </cell>
          <cell r="R19">
            <v>-6564</v>
          </cell>
          <cell r="S19">
            <v>850</v>
          </cell>
        </row>
        <row r="20">
          <cell r="B20">
            <v>10.624000000000001</v>
          </cell>
          <cell r="C20" t="str">
            <v>Cardiology</v>
          </cell>
          <cell r="D20" t="str">
            <v>GMC GMC SPEC CARDIOLOGY</v>
          </cell>
          <cell r="E20">
            <v>2.9</v>
          </cell>
          <cell r="F20">
            <v>577986</v>
          </cell>
          <cell r="G20">
            <v>10056</v>
          </cell>
          <cell r="H20">
            <v>10056</v>
          </cell>
          <cell r="P20">
            <v>235</v>
          </cell>
          <cell r="Q20">
            <v>446</v>
          </cell>
          <cell r="S20">
            <v>2431</v>
          </cell>
        </row>
        <row r="21">
          <cell r="A21">
            <v>10065</v>
          </cell>
          <cell r="B21">
            <v>10.659000000000001</v>
          </cell>
          <cell r="C21" t="str">
            <v>Anticoagulent Center</v>
          </cell>
          <cell r="D21" t="str">
            <v>GMC ANTICOAGULENT CENTR</v>
          </cell>
          <cell r="E21">
            <v>0.95</v>
          </cell>
          <cell r="F21">
            <v>83904</v>
          </cell>
          <cell r="G21">
            <v>10061</v>
          </cell>
          <cell r="H21">
            <v>10061</v>
          </cell>
          <cell r="I21">
            <v>394</v>
          </cell>
          <cell r="K21">
            <v>736</v>
          </cell>
          <cell r="L21">
            <v>528</v>
          </cell>
          <cell r="M21">
            <v>11396</v>
          </cell>
          <cell r="O21">
            <v>498</v>
          </cell>
          <cell r="P21">
            <v>1480</v>
          </cell>
          <cell r="Q21">
            <v>11556</v>
          </cell>
          <cell r="R21">
            <v>-201</v>
          </cell>
          <cell r="S21">
            <v>18052</v>
          </cell>
        </row>
        <row r="22">
          <cell r="B22">
            <v>10.66</v>
          </cell>
          <cell r="C22" t="str">
            <v>Pre-Op Services</v>
          </cell>
          <cell r="D22" t="str">
            <v>GMC PRE-OP SERVICES</v>
          </cell>
          <cell r="E22">
            <v>1</v>
          </cell>
          <cell r="F22">
            <v>95323</v>
          </cell>
          <cell r="G22">
            <v>10065</v>
          </cell>
          <cell r="H22">
            <v>10065</v>
          </cell>
          <cell r="Q22">
            <v>0</v>
          </cell>
        </row>
        <row r="23">
          <cell r="A23">
            <v>10050</v>
          </cell>
          <cell r="B23">
            <v>10.701000000000001</v>
          </cell>
          <cell r="C23" t="str">
            <v>Physical Therapy</v>
          </cell>
          <cell r="D23" t="str">
            <v>GMC PHYSICAL THERAPY</v>
          </cell>
          <cell r="E23">
            <v>1.1000000000000001</v>
          </cell>
          <cell r="F23">
            <v>119471</v>
          </cell>
          <cell r="G23">
            <v>10214</v>
          </cell>
          <cell r="H23">
            <v>10214</v>
          </cell>
          <cell r="M23">
            <v>750</v>
          </cell>
          <cell r="P23">
            <v>722</v>
          </cell>
          <cell r="Q23">
            <v>10208</v>
          </cell>
          <cell r="S23">
            <v>6058</v>
          </cell>
        </row>
        <row r="24">
          <cell r="A24">
            <v>10051</v>
          </cell>
          <cell r="B24">
            <v>10.7011</v>
          </cell>
          <cell r="C24" t="str">
            <v>Occupational Therapy</v>
          </cell>
          <cell r="D24" t="str">
            <v>GMC OCCUPATIONAL THERAPY</v>
          </cell>
          <cell r="E24">
            <v>0.9</v>
          </cell>
          <cell r="F24">
            <v>77905</v>
          </cell>
          <cell r="G24">
            <v>10260</v>
          </cell>
          <cell r="H24">
            <v>10260</v>
          </cell>
          <cell r="P24">
            <v>195</v>
          </cell>
          <cell r="Q24">
            <v>1795</v>
          </cell>
          <cell r="S24">
            <v>0</v>
          </cell>
        </row>
        <row r="25">
          <cell r="A25">
            <v>10052</v>
          </cell>
          <cell r="B25">
            <v>10.7012</v>
          </cell>
          <cell r="C25" t="str">
            <v>Speech Therapy</v>
          </cell>
          <cell r="D25" t="str">
            <v>GMC SPEECH THERAPY</v>
          </cell>
          <cell r="E25">
            <v>0.25</v>
          </cell>
          <cell r="F25">
            <v>24473</v>
          </cell>
          <cell r="G25" t="e">
            <v>#N/A</v>
          </cell>
          <cell r="H25">
            <v>10550</v>
          </cell>
          <cell r="M25">
            <v>100</v>
          </cell>
          <cell r="T25">
            <v>100</v>
          </cell>
        </row>
        <row r="26">
          <cell r="A26">
            <v>10050</v>
          </cell>
          <cell r="B26">
            <v>10.7013</v>
          </cell>
          <cell r="C26" t="str">
            <v>PT Kingwood</v>
          </cell>
          <cell r="D26" t="str">
            <v>GMC GMC PT KINGWOOD</v>
          </cell>
          <cell r="E26">
            <v>6.45</v>
          </cell>
          <cell r="F26">
            <v>579707</v>
          </cell>
          <cell r="G26" t="e">
            <v>#N/A</v>
          </cell>
          <cell r="H26">
            <v>10630</v>
          </cell>
          <cell r="Q26">
            <v>0</v>
          </cell>
          <cell r="T26">
            <v>0</v>
          </cell>
        </row>
        <row r="27">
          <cell r="A27">
            <v>10050</v>
          </cell>
          <cell r="B27">
            <v>10.7014</v>
          </cell>
          <cell r="C27" t="str">
            <v>OT Kingwood</v>
          </cell>
          <cell r="D27" t="str">
            <v>GMC GMC OT KINGWOOD</v>
          </cell>
          <cell r="E27">
            <v>0.5</v>
          </cell>
          <cell r="F27">
            <v>48949</v>
          </cell>
          <cell r="G27" t="e">
            <v>#N/A</v>
          </cell>
          <cell r="H27">
            <v>10640</v>
          </cell>
          <cell r="Q27">
            <v>0</v>
          </cell>
          <cell r="T27">
            <v>0</v>
          </cell>
        </row>
        <row r="28">
          <cell r="A28">
            <v>10050</v>
          </cell>
          <cell r="B28">
            <v>10.701499999999999</v>
          </cell>
          <cell r="C28" t="str">
            <v>ST Kingwood</v>
          </cell>
          <cell r="D28" t="str">
            <v>GMC GMC ST KINGWOOD</v>
          </cell>
          <cell r="E28">
            <v>0.25</v>
          </cell>
          <cell r="F28">
            <v>24473</v>
          </cell>
          <cell r="G28">
            <v>10697</v>
          </cell>
          <cell r="H28">
            <v>10697</v>
          </cell>
          <cell r="Q28">
            <v>51</v>
          </cell>
        </row>
        <row r="29">
          <cell r="A29">
            <v>10095</v>
          </cell>
          <cell r="B29">
            <v>10.7033</v>
          </cell>
          <cell r="C29" t="str">
            <v>Twin River</v>
          </cell>
          <cell r="D29" t="str">
            <v>GMC GMC PT TWIN RIVER</v>
          </cell>
          <cell r="E29">
            <v>2.65</v>
          </cell>
          <cell r="F29">
            <v>214500</v>
          </cell>
          <cell r="G29" t="e">
            <v>#N/A</v>
          </cell>
          <cell r="H29">
            <v>10704</v>
          </cell>
          <cell r="Q29">
            <v>0</v>
          </cell>
          <cell r="T29">
            <v>0</v>
          </cell>
        </row>
        <row r="30">
          <cell r="A30">
            <v>10090</v>
          </cell>
          <cell r="B30">
            <v>10.7035</v>
          </cell>
          <cell r="C30" t="str">
            <v>Nutrition Services</v>
          </cell>
          <cell r="D30" t="str">
            <v>GMC GMC NUTRITION SERV</v>
          </cell>
          <cell r="E30">
            <v>1.9</v>
          </cell>
          <cell r="F30">
            <v>151595</v>
          </cell>
          <cell r="G30" t="e">
            <v>#N/A</v>
          </cell>
          <cell r="H30">
            <v>10705</v>
          </cell>
          <cell r="Q30">
            <v>0</v>
          </cell>
          <cell r="T30">
            <v>0</v>
          </cell>
        </row>
        <row r="31">
          <cell r="A31">
            <v>10017</v>
          </cell>
          <cell r="B31">
            <v>10.704000000000001</v>
          </cell>
          <cell r="C31" t="str">
            <v>General Surgery</v>
          </cell>
          <cell r="D31" t="str">
            <v>GMC GMC SPEC GEN SURG</v>
          </cell>
          <cell r="E31">
            <v>6.3</v>
          </cell>
          <cell r="F31">
            <v>1138368</v>
          </cell>
          <cell r="G31" t="e">
            <v>#N/A</v>
          </cell>
          <cell r="H31">
            <v>10747</v>
          </cell>
          <cell r="P31">
            <v>5</v>
          </cell>
          <cell r="Q31">
            <v>10</v>
          </cell>
          <cell r="S31">
            <v>78</v>
          </cell>
          <cell r="T31">
            <v>93</v>
          </cell>
        </row>
        <row r="32">
          <cell r="A32">
            <v>10009</v>
          </cell>
          <cell r="B32">
            <v>10.7041</v>
          </cell>
          <cell r="C32" t="str">
            <v>Neurology</v>
          </cell>
          <cell r="D32" t="str">
            <v>GMC GMC SPEC NEUROLOGY</v>
          </cell>
          <cell r="E32">
            <v>2.1</v>
          </cell>
          <cell r="F32">
            <v>240862</v>
          </cell>
          <cell r="G32" t="e">
            <v>#N/A</v>
          </cell>
          <cell r="H32">
            <v>10906</v>
          </cell>
          <cell r="P32">
            <v>-21</v>
          </cell>
          <cell r="Q32">
            <v>32</v>
          </cell>
          <cell r="T32">
            <v>11</v>
          </cell>
        </row>
        <row r="33">
          <cell r="A33">
            <v>10020</v>
          </cell>
          <cell r="B33">
            <v>10.7042</v>
          </cell>
          <cell r="C33" t="str">
            <v>Orthopedics</v>
          </cell>
          <cell r="D33" t="str">
            <v>GMC GMC SPEC ORTHOPEDICS</v>
          </cell>
          <cell r="E33">
            <v>5.2</v>
          </cell>
          <cell r="F33">
            <v>448940</v>
          </cell>
          <cell r="G33">
            <v>11003</v>
          </cell>
          <cell r="H33">
            <v>11003</v>
          </cell>
          <cell r="P33">
            <v>348</v>
          </cell>
          <cell r="Q33">
            <v>2723</v>
          </cell>
        </row>
        <row r="34">
          <cell r="A34">
            <v>10018</v>
          </cell>
          <cell r="B34">
            <v>10.7043</v>
          </cell>
          <cell r="C34" t="str">
            <v>Urology</v>
          </cell>
          <cell r="D34" t="str">
            <v>GMC GMC SPEC UROLOGY</v>
          </cell>
          <cell r="E34">
            <v>3.5</v>
          </cell>
          <cell r="F34">
            <v>659345</v>
          </cell>
          <cell r="G34" t="e">
            <v>#N/A</v>
          </cell>
          <cell r="H34">
            <v>11004</v>
          </cell>
          <cell r="M34">
            <v>0</v>
          </cell>
          <cell r="P34">
            <v>19</v>
          </cell>
          <cell r="T34">
            <v>19</v>
          </cell>
        </row>
        <row r="35">
          <cell r="A35">
            <v>10011</v>
          </cell>
          <cell r="B35">
            <v>10.7044</v>
          </cell>
          <cell r="C35" t="str">
            <v>Podiatry</v>
          </cell>
          <cell r="D35" t="str">
            <v>GMC GMC SPEC PODIATRY</v>
          </cell>
          <cell r="E35">
            <v>4.7</v>
          </cell>
          <cell r="F35">
            <v>487702</v>
          </cell>
          <cell r="G35">
            <v>11007</v>
          </cell>
          <cell r="H35">
            <v>11007</v>
          </cell>
          <cell r="M35">
            <v>3789</v>
          </cell>
          <cell r="P35">
            <v>231</v>
          </cell>
          <cell r="Q35">
            <v>1531</v>
          </cell>
        </row>
        <row r="36">
          <cell r="A36">
            <v>10019</v>
          </cell>
          <cell r="B36">
            <v>10.704499999999999</v>
          </cell>
          <cell r="C36" t="str">
            <v>GMC PT Sharon</v>
          </cell>
          <cell r="D36" t="str">
            <v>GMC GMC SPEC SHARON</v>
          </cell>
          <cell r="E36">
            <v>3.9</v>
          </cell>
          <cell r="F36">
            <v>340078</v>
          </cell>
          <cell r="G36">
            <v>11008</v>
          </cell>
          <cell r="H36">
            <v>11008</v>
          </cell>
          <cell r="P36">
            <v>79</v>
          </cell>
          <cell r="Q36">
            <v>112</v>
          </cell>
        </row>
        <row r="37">
          <cell r="A37">
            <v>10019</v>
          </cell>
          <cell r="B37">
            <v>10.704499999999999</v>
          </cell>
          <cell r="C37" t="str">
            <v>GMC Sharon</v>
          </cell>
          <cell r="D37" t="str">
            <v>GMC GMC SPEC SHARON</v>
          </cell>
          <cell r="E37">
            <v>11.02</v>
          </cell>
          <cell r="F37">
            <v>1030173</v>
          </cell>
          <cell r="G37">
            <v>11010</v>
          </cell>
          <cell r="H37">
            <v>11010</v>
          </cell>
          <cell r="M37">
            <v>3044</v>
          </cell>
          <cell r="P37">
            <v>211</v>
          </cell>
          <cell r="Q37">
            <v>1502</v>
          </cell>
        </row>
        <row r="38">
          <cell r="A38">
            <v>10019</v>
          </cell>
          <cell r="B38">
            <v>10.704499999999999</v>
          </cell>
          <cell r="C38" t="str">
            <v>OT Sharon</v>
          </cell>
          <cell r="D38" t="str">
            <v>GMC GMC SPEC SHARON</v>
          </cell>
          <cell r="E38">
            <v>0.4</v>
          </cell>
          <cell r="F38">
            <v>39157</v>
          </cell>
          <cell r="G38" t="e">
            <v>#N/A</v>
          </cell>
          <cell r="H38">
            <v>11012</v>
          </cell>
          <cell r="I38">
            <v>327</v>
          </cell>
          <cell r="L38">
            <v>0</v>
          </cell>
          <cell r="M38">
            <v>2892</v>
          </cell>
          <cell r="P38">
            <v>1768</v>
          </cell>
          <cell r="Q38">
            <v>12556</v>
          </cell>
          <cell r="S38">
            <v>115</v>
          </cell>
        </row>
        <row r="39">
          <cell r="A39">
            <v>10023</v>
          </cell>
          <cell r="B39">
            <v>10.706</v>
          </cell>
          <cell r="C39" t="str">
            <v>GMC Berlin</v>
          </cell>
          <cell r="D39" t="str">
            <v>GMC GMC SPEC BERLIN</v>
          </cell>
          <cell r="E39">
            <v>2.8</v>
          </cell>
          <cell r="F39">
            <v>325500</v>
          </cell>
          <cell r="G39">
            <v>11013</v>
          </cell>
          <cell r="H39">
            <v>11013</v>
          </cell>
          <cell r="M39">
            <v>1392</v>
          </cell>
        </row>
        <row r="40">
          <cell r="A40">
            <v>10023</v>
          </cell>
          <cell r="B40">
            <v>10.706</v>
          </cell>
          <cell r="C40" t="str">
            <v>PT Berlin</v>
          </cell>
          <cell r="D40" t="str">
            <v>GMC GMC SPEC BERLIN</v>
          </cell>
          <cell r="E40">
            <v>0.85</v>
          </cell>
          <cell r="F40">
            <v>92759</v>
          </cell>
          <cell r="G40">
            <v>11014</v>
          </cell>
          <cell r="H40">
            <v>11014</v>
          </cell>
          <cell r="M40">
            <v>882</v>
          </cell>
          <cell r="P40">
            <v>730</v>
          </cell>
          <cell r="Q40">
            <v>3937</v>
          </cell>
        </row>
        <row r="41">
          <cell r="A41">
            <v>11010</v>
          </cell>
          <cell r="B41">
            <v>10.72</v>
          </cell>
          <cell r="C41" t="str">
            <v>OB/GYN</v>
          </cell>
          <cell r="D41" t="str">
            <v>GMC GMC OB/GYN MIDWIFRY</v>
          </cell>
          <cell r="E41">
            <v>11.7</v>
          </cell>
          <cell r="F41">
            <v>1245484</v>
          </cell>
          <cell r="G41" t="e">
            <v>#N/A</v>
          </cell>
          <cell r="H41">
            <v>11016</v>
          </cell>
          <cell r="M41">
            <v>1650</v>
          </cell>
          <cell r="P41">
            <v>152</v>
          </cell>
          <cell r="Q41">
            <v>456</v>
          </cell>
        </row>
        <row r="42">
          <cell r="A42">
            <v>10697</v>
          </cell>
          <cell r="B42">
            <v>10.8</v>
          </cell>
          <cell r="C42" t="str">
            <v>Hospital Practice Admin</v>
          </cell>
          <cell r="D42" t="str">
            <v>GMC PRACTICE ADMIN</v>
          </cell>
          <cell r="E42">
            <v>1.5</v>
          </cell>
          <cell r="F42">
            <v>309646</v>
          </cell>
          <cell r="G42" t="e">
            <v>#N/A</v>
          </cell>
          <cell r="H42">
            <v>11078</v>
          </cell>
          <cell r="Q42">
            <v>42</v>
          </cell>
        </row>
        <row r="43">
          <cell r="B43">
            <v>11.834</v>
          </cell>
          <cell r="C43" t="str">
            <v>Cafeteria</v>
          </cell>
          <cell r="D43" t="str">
            <v>GRN CAFETERIA</v>
          </cell>
          <cell r="E43">
            <v>1</v>
          </cell>
          <cell r="F43">
            <v>41858</v>
          </cell>
          <cell r="G43">
            <v>11600</v>
          </cell>
          <cell r="H43">
            <v>11600</v>
          </cell>
          <cell r="M43">
            <v>27</v>
          </cell>
          <cell r="P43">
            <v>71</v>
          </cell>
          <cell r="Q43">
            <v>164</v>
          </cell>
        </row>
        <row r="44">
          <cell r="B44">
            <v>11.837</v>
          </cell>
          <cell r="C44" t="str">
            <v>Admin</v>
          </cell>
          <cell r="D44" t="str">
            <v>GRN ADMINISTRATION</v>
          </cell>
          <cell r="E44">
            <v>1.75</v>
          </cell>
          <cell r="F44">
            <v>123965</v>
          </cell>
          <cell r="G44">
            <v>11739</v>
          </cell>
          <cell r="H44">
            <v>11739</v>
          </cell>
          <cell r="M44">
            <v>2764</v>
          </cell>
        </row>
        <row r="45">
          <cell r="B45">
            <v>11.85</v>
          </cell>
          <cell r="C45" t="str">
            <v>Activities</v>
          </cell>
          <cell r="D45" t="str">
            <v>GRN ACTIVITIES</v>
          </cell>
          <cell r="E45">
            <v>12.5</v>
          </cell>
          <cell r="F45">
            <v>553272</v>
          </cell>
          <cell r="G45">
            <v>11741</v>
          </cell>
          <cell r="H45">
            <v>11741</v>
          </cell>
          <cell r="M45">
            <v>90</v>
          </cell>
          <cell r="P45">
            <v>679</v>
          </cell>
          <cell r="Q45">
            <v>2577</v>
          </cell>
        </row>
        <row r="46">
          <cell r="B46">
            <v>11.86</v>
          </cell>
          <cell r="C46" t="str">
            <v>After School Program</v>
          </cell>
          <cell r="D46" t="str">
            <v>GRN AFTER SCHOOL PROGRAM</v>
          </cell>
          <cell r="E46">
            <v>1.88</v>
          </cell>
          <cell r="F46">
            <v>83854</v>
          </cell>
          <cell r="G46" t="e">
            <v>#N/A</v>
          </cell>
          <cell r="H46">
            <v>11903</v>
          </cell>
          <cell r="Q46">
            <v>216</v>
          </cell>
          <cell r="T46">
            <v>216</v>
          </cell>
        </row>
        <row r="47">
          <cell r="A47">
            <v>19540</v>
          </cell>
          <cell r="B47">
            <v>19.809999999999999</v>
          </cell>
          <cell r="C47" t="str">
            <v>Human Resources</v>
          </cell>
          <cell r="D47" t="str">
            <v>GSS HUMAN RESOURCES</v>
          </cell>
          <cell r="E47">
            <v>4</v>
          </cell>
          <cell r="F47">
            <v>339440</v>
          </cell>
          <cell r="G47">
            <v>12035</v>
          </cell>
          <cell r="H47">
            <v>12035</v>
          </cell>
          <cell r="I47">
            <v>717</v>
          </cell>
          <cell r="M47">
            <v>45137</v>
          </cell>
          <cell r="O47">
            <v>5427</v>
          </cell>
          <cell r="P47">
            <v>4228</v>
          </cell>
          <cell r="Q47">
            <v>26711</v>
          </cell>
          <cell r="S47">
            <v>23643</v>
          </cell>
        </row>
        <row r="48">
          <cell r="A48">
            <v>19520</v>
          </cell>
          <cell r="B48">
            <v>19.811</v>
          </cell>
          <cell r="C48" t="str">
            <v>Employee Health</v>
          </cell>
          <cell r="D48" t="str">
            <v>GSS EMPLOYEE HEALTH</v>
          </cell>
          <cell r="E48">
            <v>0.3</v>
          </cell>
          <cell r="F48">
            <v>27532</v>
          </cell>
          <cell r="G48" t="e">
            <v>#N/A</v>
          </cell>
          <cell r="H48">
            <v>12036</v>
          </cell>
          <cell r="Q48">
            <v>0</v>
          </cell>
          <cell r="T48">
            <v>0</v>
          </cell>
        </row>
        <row r="49">
          <cell r="A49">
            <v>19470</v>
          </cell>
          <cell r="B49">
            <v>19.821999999999999</v>
          </cell>
          <cell r="C49" t="str">
            <v>Information Technology</v>
          </cell>
          <cell r="D49" t="str">
            <v>GSS INFORMATION TECH</v>
          </cell>
          <cell r="E49">
            <v>7</v>
          </cell>
          <cell r="F49">
            <v>556326</v>
          </cell>
          <cell r="G49" t="e">
            <v>#N/A</v>
          </cell>
          <cell r="H49">
            <v>12050</v>
          </cell>
          <cell r="Q49">
            <v>0</v>
          </cell>
          <cell r="T49">
            <v>0</v>
          </cell>
        </row>
        <row r="50">
          <cell r="B50">
            <v>19.829999999999998</v>
          </cell>
          <cell r="C50" t="str">
            <v>Clinical Informatics</v>
          </cell>
          <cell r="D50" t="str">
            <v>GSS CLINICAL INFORMATICS</v>
          </cell>
          <cell r="E50">
            <v>3.8</v>
          </cell>
          <cell r="F50">
            <v>301066</v>
          </cell>
          <cell r="G50" t="e">
            <v>#N/A</v>
          </cell>
          <cell r="H50">
            <v>12051</v>
          </cell>
          <cell r="P50">
            <v>0</v>
          </cell>
          <cell r="T50">
            <v>0</v>
          </cell>
        </row>
        <row r="51">
          <cell r="A51">
            <v>19580</v>
          </cell>
          <cell r="B51">
            <v>19.831</v>
          </cell>
          <cell r="C51" t="str">
            <v>Materials Management</v>
          </cell>
          <cell r="D51" t="str">
            <v>GSS MATERIALS MANAGEMENT</v>
          </cell>
          <cell r="E51">
            <v>5</v>
          </cell>
          <cell r="F51">
            <v>281299</v>
          </cell>
          <cell r="G51" t="e">
            <v>#N/A</v>
          </cell>
          <cell r="H51">
            <v>12209</v>
          </cell>
          <cell r="Q51">
            <v>0</v>
          </cell>
          <cell r="S51">
            <v>233</v>
          </cell>
          <cell r="T51">
            <v>233</v>
          </cell>
        </row>
        <row r="52">
          <cell r="A52">
            <v>19210</v>
          </cell>
          <cell r="B52">
            <v>19.832000000000001</v>
          </cell>
          <cell r="C52" t="str">
            <v>Environmental Services</v>
          </cell>
          <cell r="D52" t="str">
            <v>GSS ENVIRONMNTL SERVICES</v>
          </cell>
          <cell r="E52">
            <v>14.23</v>
          </cell>
          <cell r="F52">
            <v>640010</v>
          </cell>
          <cell r="G52">
            <v>12210</v>
          </cell>
          <cell r="H52">
            <v>12210</v>
          </cell>
          <cell r="M52">
            <v>3640</v>
          </cell>
          <cell r="P52">
            <v>19</v>
          </cell>
          <cell r="Q52">
            <v>517</v>
          </cell>
          <cell r="S52">
            <v>2421</v>
          </cell>
        </row>
        <row r="53">
          <cell r="A53">
            <v>19209</v>
          </cell>
          <cell r="B53">
            <v>19.832999999999998</v>
          </cell>
          <cell r="C53" t="str">
            <v>Laundry &amp; Linen</v>
          </cell>
          <cell r="D53" t="str">
            <v>GSS LAUNDRY &amp; LINEN</v>
          </cell>
          <cell r="E53">
            <v>1</v>
          </cell>
          <cell r="F53">
            <v>48690</v>
          </cell>
          <cell r="G53">
            <v>12211</v>
          </cell>
          <cell r="H53">
            <v>12211</v>
          </cell>
          <cell r="M53">
            <v>5720</v>
          </cell>
          <cell r="P53">
            <v>696</v>
          </cell>
          <cell r="Q53">
            <v>3341</v>
          </cell>
          <cell r="S53">
            <v>5858</v>
          </cell>
        </row>
        <row r="54">
          <cell r="A54">
            <v>19211</v>
          </cell>
          <cell r="B54">
            <v>19.834</v>
          </cell>
          <cell r="C54" t="str">
            <v>Cafeteria</v>
          </cell>
          <cell r="D54" t="str">
            <v>GSS CAFETERIA</v>
          </cell>
          <cell r="E54">
            <v>12.2</v>
          </cell>
          <cell r="F54">
            <v>656955</v>
          </cell>
          <cell r="G54">
            <v>12213</v>
          </cell>
          <cell r="H54">
            <v>12213</v>
          </cell>
          <cell r="M54">
            <v>1040</v>
          </cell>
        </row>
        <row r="55">
          <cell r="A55">
            <v>19208</v>
          </cell>
          <cell r="B55">
            <v>19.835999999999999</v>
          </cell>
          <cell r="C55" t="str">
            <v>Plant Operations</v>
          </cell>
          <cell r="D55" t="str">
            <v>GSS PLANT OPERATIONS</v>
          </cell>
          <cell r="E55">
            <v>8.1999999999999993</v>
          </cell>
          <cell r="F55">
            <v>529282</v>
          </cell>
          <cell r="G55">
            <v>12270</v>
          </cell>
          <cell r="H55">
            <v>12270</v>
          </cell>
          <cell r="I55">
            <v>236</v>
          </cell>
          <cell r="M55">
            <v>3573</v>
          </cell>
          <cell r="O55">
            <v>1579</v>
          </cell>
          <cell r="P55">
            <v>334</v>
          </cell>
          <cell r="Q55">
            <v>1876</v>
          </cell>
          <cell r="S55">
            <v>1741</v>
          </cell>
        </row>
        <row r="56">
          <cell r="A56">
            <v>19530</v>
          </cell>
          <cell r="B56">
            <v>19.837</v>
          </cell>
          <cell r="C56" t="str">
            <v>Administration</v>
          </cell>
          <cell r="D56" t="str">
            <v>GSS ADMINISTRATION</v>
          </cell>
          <cell r="E56">
            <v>5</v>
          </cell>
          <cell r="F56">
            <v>948374</v>
          </cell>
          <cell r="G56" t="e">
            <v>#N/A</v>
          </cell>
          <cell r="H56">
            <v>12310</v>
          </cell>
          <cell r="Q56">
            <v>0</v>
          </cell>
          <cell r="S56">
            <v>0</v>
          </cell>
          <cell r="T56">
            <v>0</v>
          </cell>
        </row>
        <row r="57">
          <cell r="A57" t="str">
            <v>19510.19560.19570</v>
          </cell>
          <cell r="B57">
            <v>19.838000000000001</v>
          </cell>
          <cell r="C57" t="str">
            <v>Public Relations &amp; Development</v>
          </cell>
          <cell r="D57" t="str">
            <v>GSS PR/COMM REL &amp; DEVEL</v>
          </cell>
          <cell r="E57">
            <v>3.8</v>
          </cell>
          <cell r="F57">
            <v>261603</v>
          </cell>
          <cell r="G57" t="e">
            <v>#N/A</v>
          </cell>
          <cell r="H57">
            <v>13630</v>
          </cell>
          <cell r="P57">
            <v>121</v>
          </cell>
          <cell r="Q57">
            <v>976</v>
          </cell>
          <cell r="T57">
            <v>1097</v>
          </cell>
        </row>
        <row r="58">
          <cell r="A58">
            <v>19550</v>
          </cell>
          <cell r="B58">
            <v>19.8385</v>
          </cell>
          <cell r="C58" t="str">
            <v>Chaplaincy</v>
          </cell>
          <cell r="D58" t="str">
            <v>GSS CHAPLAINCY</v>
          </cell>
          <cell r="E58">
            <v>0.4</v>
          </cell>
          <cell r="F58">
            <v>25310</v>
          </cell>
          <cell r="G58" t="e">
            <v>#N/A</v>
          </cell>
          <cell r="H58">
            <v>13640</v>
          </cell>
          <cell r="Q58">
            <v>16</v>
          </cell>
          <cell r="T58">
            <v>16</v>
          </cell>
        </row>
        <row r="59">
          <cell r="A59">
            <v>19280</v>
          </cell>
          <cell r="B59">
            <v>19.838999999999999</v>
          </cell>
          <cell r="C59" t="str">
            <v>Quality</v>
          </cell>
          <cell r="D59" t="str">
            <v>GSS QUALITY</v>
          </cell>
          <cell r="E59">
            <v>4.5</v>
          </cell>
          <cell r="F59">
            <v>395563</v>
          </cell>
          <cell r="G59" t="e">
            <v>#N/A</v>
          </cell>
          <cell r="H59">
            <v>13704</v>
          </cell>
          <cell r="Q59">
            <v>0</v>
          </cell>
          <cell r="T59">
            <v>0</v>
          </cell>
        </row>
        <row r="60">
          <cell r="A60">
            <v>19690</v>
          </cell>
          <cell r="B60">
            <v>19.84</v>
          </cell>
          <cell r="C60" t="str">
            <v>Compliance</v>
          </cell>
          <cell r="D60" t="str">
            <v>GSS COMPLIANCE</v>
          </cell>
          <cell r="E60">
            <v>0.75</v>
          </cell>
          <cell r="F60">
            <v>0</v>
          </cell>
          <cell r="G60" t="e">
            <v>#N/A</v>
          </cell>
          <cell r="H60">
            <v>13705</v>
          </cell>
          <cell r="Q60">
            <v>0</v>
          </cell>
          <cell r="T60">
            <v>0</v>
          </cell>
        </row>
        <row r="61">
          <cell r="A61">
            <v>19290</v>
          </cell>
          <cell r="B61">
            <v>19.841000000000001</v>
          </cell>
          <cell r="C61" t="str">
            <v>Infection Control</v>
          </cell>
          <cell r="D61" t="str">
            <v>GSS INFECTION CONTROL</v>
          </cell>
          <cell r="E61">
            <v>0.9</v>
          </cell>
          <cell r="F61">
            <v>63702</v>
          </cell>
          <cell r="G61">
            <v>14208</v>
          </cell>
          <cell r="H61">
            <v>14208</v>
          </cell>
          <cell r="Q61">
            <v>118</v>
          </cell>
        </row>
        <row r="62">
          <cell r="A62">
            <v>19460</v>
          </cell>
          <cell r="B62">
            <v>19.841999999999999</v>
          </cell>
          <cell r="C62" t="str">
            <v>Accounting</v>
          </cell>
          <cell r="D62" t="str">
            <v>GSS ACCOUNTING</v>
          </cell>
          <cell r="E62">
            <v>5.8</v>
          </cell>
          <cell r="F62">
            <v>417901</v>
          </cell>
          <cell r="G62">
            <v>14211</v>
          </cell>
          <cell r="H62">
            <v>14211</v>
          </cell>
          <cell r="P62">
            <v>296</v>
          </cell>
          <cell r="Q62">
            <v>5252</v>
          </cell>
          <cell r="S62">
            <v>3189</v>
          </cell>
        </row>
        <row r="63">
          <cell r="A63">
            <v>19465</v>
          </cell>
          <cell r="B63">
            <v>19.843</v>
          </cell>
          <cell r="C63" t="str">
            <v>Finance</v>
          </cell>
          <cell r="D63" t="str">
            <v>GSS FINANCE</v>
          </cell>
          <cell r="E63">
            <v>1</v>
          </cell>
          <cell r="F63">
            <v>106488</v>
          </cell>
          <cell r="G63">
            <v>14310</v>
          </cell>
          <cell r="H63">
            <v>14310</v>
          </cell>
          <cell r="M63">
            <v>522</v>
          </cell>
          <cell r="P63">
            <v>774</v>
          </cell>
          <cell r="Q63">
            <v>3334</v>
          </cell>
          <cell r="S63">
            <v>6768</v>
          </cell>
        </row>
        <row r="64">
          <cell r="A64">
            <v>19217</v>
          </cell>
          <cell r="B64">
            <v>19.844000000000001</v>
          </cell>
          <cell r="C64" t="str">
            <v>HIM</v>
          </cell>
          <cell r="D64" t="str">
            <v>GSS HIM</v>
          </cell>
          <cell r="E64">
            <v>17.3</v>
          </cell>
          <cell r="F64">
            <v>969526</v>
          </cell>
          <cell r="G64">
            <v>15036</v>
          </cell>
          <cell r="H64">
            <v>15036</v>
          </cell>
          <cell r="M64">
            <v>4680</v>
          </cell>
          <cell r="P64">
            <v>110</v>
          </cell>
          <cell r="Q64">
            <v>575</v>
          </cell>
        </row>
        <row r="65">
          <cell r="A65">
            <v>19450</v>
          </cell>
          <cell r="B65">
            <v>19.844999999999999</v>
          </cell>
          <cell r="C65" t="str">
            <v>Patient Financial Services</v>
          </cell>
          <cell r="D65" t="str">
            <v>GSS PT FINANCIAL SERVCES</v>
          </cell>
          <cell r="E65">
            <v>10.5</v>
          </cell>
          <cell r="F65">
            <v>620523</v>
          </cell>
          <cell r="G65">
            <v>19208</v>
          </cell>
          <cell r="H65">
            <v>19208</v>
          </cell>
          <cell r="I65">
            <v>8721</v>
          </cell>
          <cell r="M65">
            <v>8534</v>
          </cell>
          <cell r="O65">
            <v>17950</v>
          </cell>
          <cell r="P65">
            <v>751</v>
          </cell>
          <cell r="Q65">
            <v>1533</v>
          </cell>
          <cell r="S65">
            <v>608</v>
          </cell>
        </row>
        <row r="66">
          <cell r="A66">
            <v>19703</v>
          </cell>
          <cell r="B66">
            <v>19.846</v>
          </cell>
          <cell r="C66" t="str">
            <v>Financial Advocacy</v>
          </cell>
          <cell r="D66" t="str">
            <v>GSS FINANCIAL ADVOCACY</v>
          </cell>
          <cell r="E66">
            <v>1.2</v>
          </cell>
          <cell r="F66">
            <v>82051</v>
          </cell>
          <cell r="G66">
            <v>19209</v>
          </cell>
          <cell r="H66">
            <v>19209</v>
          </cell>
          <cell r="P66">
            <v>17</v>
          </cell>
          <cell r="Q66">
            <v>242</v>
          </cell>
          <cell r="S66">
            <v>486</v>
          </cell>
        </row>
        <row r="67">
          <cell r="A67">
            <v>19480</v>
          </cell>
          <cell r="B67">
            <v>19.847000000000001</v>
          </cell>
          <cell r="C67" t="str">
            <v>Patient Access</v>
          </cell>
          <cell r="D67" t="str">
            <v>GSS PATIENT ACCESS</v>
          </cell>
          <cell r="E67">
            <v>11.34</v>
          </cell>
          <cell r="F67">
            <v>578631</v>
          </cell>
          <cell r="G67">
            <v>19210</v>
          </cell>
          <cell r="H67">
            <v>19210</v>
          </cell>
          <cell r="P67">
            <v>279</v>
          </cell>
          <cell r="Q67">
            <v>4422</v>
          </cell>
          <cell r="S67">
            <v>4436</v>
          </cell>
        </row>
        <row r="68">
          <cell r="A68">
            <v>19490</v>
          </cell>
          <cell r="B68">
            <v>19.847999999999999</v>
          </cell>
          <cell r="C68" t="str">
            <v>Revenue Integrity</v>
          </cell>
          <cell r="D68" t="str">
            <v>GSS REVENUE INTEGRITY</v>
          </cell>
          <cell r="E68">
            <v>2</v>
          </cell>
          <cell r="F68">
            <v>159842</v>
          </cell>
          <cell r="G68">
            <v>19211</v>
          </cell>
          <cell r="H68">
            <v>19211</v>
          </cell>
          <cell r="M68">
            <v>520</v>
          </cell>
          <cell r="P68">
            <v>2684</v>
          </cell>
          <cell r="Q68">
            <v>11329</v>
          </cell>
          <cell r="S68">
            <v>7040</v>
          </cell>
        </row>
        <row r="69">
          <cell r="A69" t="str">
            <v>11012.11016.11078</v>
          </cell>
          <cell r="B69">
            <v>20.707000000000001</v>
          </cell>
          <cell r="C69" t="str">
            <v>PC Randolph</v>
          </cell>
          <cell r="D69" t="str">
            <v>GHC GHC PC RANDOLPH</v>
          </cell>
          <cell r="E69">
            <v>32.880000000000003</v>
          </cell>
          <cell r="F69">
            <v>2877791</v>
          </cell>
          <cell r="G69">
            <v>19217</v>
          </cell>
          <cell r="H69">
            <v>19217</v>
          </cell>
          <cell r="M69">
            <v>7837</v>
          </cell>
          <cell r="P69">
            <v>119</v>
          </cell>
          <cell r="Q69">
            <v>5547</v>
          </cell>
          <cell r="S69">
            <v>270</v>
          </cell>
        </row>
        <row r="70">
          <cell r="A70">
            <v>11014</v>
          </cell>
          <cell r="B70">
            <v>20.707999999999998</v>
          </cell>
          <cell r="C70" t="str">
            <v>PC Berlin</v>
          </cell>
          <cell r="D70" t="str">
            <v>GHC GHC PC BERLIN</v>
          </cell>
          <cell r="E70">
            <v>12</v>
          </cell>
          <cell r="F70">
            <v>1003107</v>
          </cell>
          <cell r="G70">
            <v>19280</v>
          </cell>
          <cell r="H70">
            <v>19280</v>
          </cell>
          <cell r="M70">
            <v>5457</v>
          </cell>
        </row>
        <row r="71">
          <cell r="A71">
            <v>11008</v>
          </cell>
          <cell r="B71">
            <v>20.709099999999999</v>
          </cell>
          <cell r="C71" t="str">
            <v>PC Chelsea</v>
          </cell>
          <cell r="D71" t="str">
            <v>GHC GHC PC CHELSEA</v>
          </cell>
          <cell r="E71">
            <v>4.5999999999999996</v>
          </cell>
          <cell r="F71">
            <v>437718</v>
          </cell>
          <cell r="G71">
            <v>19290</v>
          </cell>
          <cell r="H71">
            <v>19290</v>
          </cell>
          <cell r="M71">
            <v>1696</v>
          </cell>
        </row>
        <row r="72">
          <cell r="A72">
            <v>11013</v>
          </cell>
          <cell r="B72">
            <v>20.709199999999999</v>
          </cell>
          <cell r="C72" t="str">
            <v>Rochester Primary Care</v>
          </cell>
          <cell r="D72" t="str">
            <v>GHC GHC PC ROCHESTER</v>
          </cell>
          <cell r="E72">
            <v>2.7</v>
          </cell>
          <cell r="F72">
            <v>229694</v>
          </cell>
          <cell r="G72">
            <v>19450</v>
          </cell>
          <cell r="H72">
            <v>19450</v>
          </cell>
          <cell r="M72">
            <v>5787</v>
          </cell>
          <cell r="P72">
            <v>2472</v>
          </cell>
          <cell r="Q72">
            <v>12071</v>
          </cell>
        </row>
        <row r="73">
          <cell r="A73">
            <v>11007</v>
          </cell>
          <cell r="B73">
            <v>20.709299999999999</v>
          </cell>
          <cell r="C73" t="str">
            <v>Bethel Primary Care</v>
          </cell>
          <cell r="D73" t="str">
            <v>GHC GHC PC BETHEL</v>
          </cell>
          <cell r="E73">
            <v>13.45</v>
          </cell>
          <cell r="F73">
            <v>1107991</v>
          </cell>
          <cell r="G73">
            <v>19460</v>
          </cell>
          <cell r="H73">
            <v>19460</v>
          </cell>
          <cell r="M73">
            <v>6096</v>
          </cell>
          <cell r="P73">
            <v>415</v>
          </cell>
          <cell r="Q73">
            <v>1599</v>
          </cell>
          <cell r="S73">
            <v>121</v>
          </cell>
        </row>
        <row r="74">
          <cell r="A74">
            <v>11004.110780000001</v>
          </cell>
          <cell r="B74">
            <v>20.710999999999999</v>
          </cell>
          <cell r="C74" t="str">
            <v>PC Kingwood</v>
          </cell>
          <cell r="D74" t="str">
            <v>GHC GHC PC KINGWOOD</v>
          </cell>
          <cell r="E74">
            <v>4.4000000000000004</v>
          </cell>
          <cell r="F74">
            <v>458465</v>
          </cell>
          <cell r="G74">
            <v>19465</v>
          </cell>
          <cell r="H74">
            <v>19465</v>
          </cell>
          <cell r="M74">
            <v>3225</v>
          </cell>
        </row>
        <row r="75">
          <cell r="A75">
            <v>11003</v>
          </cell>
          <cell r="B75">
            <v>20.715199999999999</v>
          </cell>
          <cell r="C75" t="str">
            <v>Pediatrics</v>
          </cell>
          <cell r="D75" t="str">
            <v>GHC GHC PEDIATRICS</v>
          </cell>
          <cell r="E75">
            <v>9.8000000000000007</v>
          </cell>
          <cell r="F75">
            <v>1216172</v>
          </cell>
          <cell r="G75">
            <v>19470</v>
          </cell>
          <cell r="H75">
            <v>19470</v>
          </cell>
          <cell r="I75">
            <v>7132</v>
          </cell>
          <cell r="J75">
            <v>2116</v>
          </cell>
          <cell r="M75">
            <v>2206</v>
          </cell>
          <cell r="N75">
            <v>4035</v>
          </cell>
          <cell r="O75">
            <v>14036</v>
          </cell>
        </row>
        <row r="76">
          <cell r="B76">
            <v>20.73</v>
          </cell>
          <cell r="C76" t="str">
            <v>GHC Primary Care</v>
          </cell>
          <cell r="D76" t="str">
            <v>GHC NH COVERAGE GROUP</v>
          </cell>
          <cell r="E76">
            <v>0</v>
          </cell>
          <cell r="F76">
            <v>0</v>
          </cell>
          <cell r="G76">
            <v>19480</v>
          </cell>
          <cell r="H76">
            <v>19480</v>
          </cell>
          <cell r="O76">
            <v>12182</v>
          </cell>
          <cell r="P76">
            <v>289</v>
          </cell>
          <cell r="Q76">
            <v>6263</v>
          </cell>
          <cell r="S76">
            <v>4709</v>
          </cell>
        </row>
        <row r="77">
          <cell r="A77">
            <v>11600</v>
          </cell>
          <cell r="B77">
            <v>20.74</v>
          </cell>
          <cell r="C77" t="str">
            <v>CHT</v>
          </cell>
          <cell r="D77" t="str">
            <v>GHC COMM HEALTH TEAM</v>
          </cell>
          <cell r="E77">
            <v>7.25</v>
          </cell>
          <cell r="F77">
            <v>527631</v>
          </cell>
          <cell r="G77" t="e">
            <v>#N/A</v>
          </cell>
          <cell r="H77">
            <v>19510</v>
          </cell>
          <cell r="M77">
            <v>1214</v>
          </cell>
          <cell r="T77">
            <v>1214</v>
          </cell>
        </row>
        <row r="78">
          <cell r="A78">
            <v>11739</v>
          </cell>
          <cell r="B78">
            <v>20.741</v>
          </cell>
          <cell r="C78" t="str">
            <v>Blue Print</v>
          </cell>
          <cell r="D78" t="str">
            <v>GHC BLUEPRINT</v>
          </cell>
          <cell r="E78">
            <v>1.6</v>
          </cell>
          <cell r="F78">
            <v>61491</v>
          </cell>
          <cell r="G78">
            <v>19520</v>
          </cell>
          <cell r="H78">
            <v>19520</v>
          </cell>
          <cell r="P78">
            <v>41</v>
          </cell>
          <cell r="Q78">
            <v>217</v>
          </cell>
        </row>
        <row r="79">
          <cell r="A79">
            <v>11024.116969999999</v>
          </cell>
          <cell r="B79">
            <v>20.8</v>
          </cell>
          <cell r="C79" t="str">
            <v>Practice Admin</v>
          </cell>
          <cell r="D79" t="str">
            <v>GHC PRACTICE ADMIN</v>
          </cell>
          <cell r="E79">
            <v>1.5</v>
          </cell>
          <cell r="F79">
            <v>309646</v>
          </cell>
          <cell r="G79">
            <v>19530</v>
          </cell>
          <cell r="H79">
            <v>19530</v>
          </cell>
          <cell r="M79">
            <v>7800</v>
          </cell>
        </row>
        <row r="80">
          <cell r="A80">
            <v>11240</v>
          </cell>
          <cell r="B80">
            <v>20.802399999999999</v>
          </cell>
          <cell r="C80" t="str">
            <v>Population Health</v>
          </cell>
          <cell r="D80" t="str">
            <v>GHC POPULATION HEALTH</v>
          </cell>
          <cell r="E80">
            <v>1</v>
          </cell>
          <cell r="F80">
            <v>53500</v>
          </cell>
          <cell r="G80">
            <v>19540</v>
          </cell>
          <cell r="H80">
            <v>19540</v>
          </cell>
          <cell r="M80">
            <v>3480</v>
          </cell>
          <cell r="P80">
            <v>68</v>
          </cell>
          <cell r="Q80">
            <v>541</v>
          </cell>
        </row>
        <row r="81">
          <cell r="A81">
            <v>11911</v>
          </cell>
          <cell r="B81">
            <v>20.911000000000001</v>
          </cell>
          <cell r="C81" t="str">
            <v>340B Rite Aid</v>
          </cell>
          <cell r="D81" t="str">
            <v>GHC GHC 340B RITE AID</v>
          </cell>
          <cell r="E81">
            <v>0.3</v>
          </cell>
          <cell r="F81">
            <v>27577</v>
          </cell>
          <cell r="G81" t="e">
            <v>#N/A</v>
          </cell>
          <cell r="H81">
            <v>19560</v>
          </cell>
          <cell r="M81">
            <v>1747</v>
          </cell>
          <cell r="P81">
            <v>12</v>
          </cell>
          <cell r="Q81">
            <v>277</v>
          </cell>
          <cell r="S81">
            <v>105</v>
          </cell>
          <cell r="T81">
            <v>2141</v>
          </cell>
        </row>
        <row r="82">
          <cell r="B82">
            <v>20.92</v>
          </cell>
          <cell r="C82" t="str">
            <v>340B Kinney</v>
          </cell>
          <cell r="D82" t="str">
            <v>GHC GHC 340B KINNEY</v>
          </cell>
          <cell r="E82">
            <v>0.2</v>
          </cell>
          <cell r="F82">
            <v>6619</v>
          </cell>
          <cell r="G82" t="e">
            <v>#N/A</v>
          </cell>
          <cell r="H82">
            <v>19570</v>
          </cell>
          <cell r="S82">
            <v>265</v>
          </cell>
          <cell r="T82">
            <v>265</v>
          </cell>
        </row>
        <row r="83">
          <cell r="B83">
            <v>20.93</v>
          </cell>
          <cell r="C83" t="str">
            <v>340B Kinney</v>
          </cell>
          <cell r="D83" t="str">
            <v>GHC GHC 340B NORTHFIELD</v>
          </cell>
          <cell r="E83">
            <v>0.2</v>
          </cell>
          <cell r="F83">
            <v>6619</v>
          </cell>
          <cell r="G83">
            <v>19580</v>
          </cell>
          <cell r="H83">
            <v>19580</v>
          </cell>
          <cell r="M83">
            <v>1248</v>
          </cell>
          <cell r="P83">
            <v>97</v>
          </cell>
          <cell r="Q83">
            <v>129</v>
          </cell>
        </row>
        <row r="84">
          <cell r="B84">
            <v>20.94</v>
          </cell>
          <cell r="C84" t="str">
            <v>340B Wallmart</v>
          </cell>
          <cell r="D84" t="str">
            <v>GHC GHC 340B WALMART</v>
          </cell>
          <cell r="E84">
            <v>0.2</v>
          </cell>
          <cell r="F84">
            <v>6619</v>
          </cell>
          <cell r="G84" t="e">
            <v>#N/A</v>
          </cell>
          <cell r="H84" t="str">
            <v>Grand Total</v>
          </cell>
          <cell r="I84">
            <v>77601</v>
          </cell>
          <cell r="J84">
            <v>2331</v>
          </cell>
          <cell r="K84">
            <v>355651</v>
          </cell>
          <cell r="L84">
            <v>528</v>
          </cell>
          <cell r="M84">
            <v>284065</v>
          </cell>
          <cell r="N84">
            <v>4570</v>
          </cell>
          <cell r="O84">
            <v>137506</v>
          </cell>
          <cell r="P84">
            <v>50990</v>
          </cell>
          <cell r="Q84">
            <v>247964</v>
          </cell>
          <cell r="R84">
            <v>-65133</v>
          </cell>
          <cell r="S84">
            <v>195647</v>
          </cell>
        </row>
        <row r="85">
          <cell r="B85">
            <v>20.940999999999999</v>
          </cell>
          <cell r="C85" t="str">
            <v>340B Wallmart</v>
          </cell>
          <cell r="D85" t="str">
            <v>GHC 340B MAILORDER</v>
          </cell>
          <cell r="E85">
            <v>0.1</v>
          </cell>
          <cell r="F85">
            <v>3309</v>
          </cell>
        </row>
        <row r="86">
          <cell r="A86">
            <v>11741</v>
          </cell>
          <cell r="B86">
            <v>20.960999999999999</v>
          </cell>
          <cell r="C86" t="str">
            <v>Medical Assistant Program</v>
          </cell>
          <cell r="D86" t="str">
            <v>GHC GHC HRSA SUBGRANT A</v>
          </cell>
          <cell r="E86">
            <v>3.98</v>
          </cell>
          <cell r="F86">
            <v>181777</v>
          </cell>
        </row>
        <row r="87">
          <cell r="A87">
            <v>15036</v>
          </cell>
          <cell r="B87">
            <v>30.87</v>
          </cell>
          <cell r="C87" t="str">
            <v>LTC Nursing</v>
          </cell>
          <cell r="D87" t="str">
            <v>GAD LTC NURSING</v>
          </cell>
          <cell r="E87">
            <v>3.45</v>
          </cell>
          <cell r="F87">
            <v>183393</v>
          </cell>
        </row>
        <row r="88">
          <cell r="B88">
            <v>31.832000000000001</v>
          </cell>
          <cell r="C88" t="str">
            <v>Enviro Services</v>
          </cell>
          <cell r="D88" t="str">
            <v>GIL ENVIRONMNTL SERVICES</v>
          </cell>
          <cell r="E88">
            <v>2</v>
          </cell>
          <cell r="F88">
            <v>78455</v>
          </cell>
        </row>
        <row r="89">
          <cell r="A89">
            <v>14211</v>
          </cell>
          <cell r="B89">
            <v>31.834</v>
          </cell>
          <cell r="C89" t="str">
            <v>Cafeteria</v>
          </cell>
          <cell r="D89" t="str">
            <v>GIL CAFETERIA</v>
          </cell>
          <cell r="E89">
            <v>5.56</v>
          </cell>
          <cell r="F89">
            <v>284608</v>
          </cell>
        </row>
        <row r="90">
          <cell r="A90">
            <v>14208</v>
          </cell>
          <cell r="B90">
            <v>31.835999999999999</v>
          </cell>
          <cell r="C90" t="str">
            <v>Plant Ops</v>
          </cell>
          <cell r="D90" t="str">
            <v>GIL PLANT OPERATIONS</v>
          </cell>
          <cell r="E90">
            <v>1</v>
          </cell>
          <cell r="F90">
            <v>55827</v>
          </cell>
        </row>
        <row r="91">
          <cell r="A91">
            <v>14213</v>
          </cell>
          <cell r="B91">
            <v>31.837</v>
          </cell>
          <cell r="C91" t="str">
            <v>Admin</v>
          </cell>
          <cell r="D91" t="str">
            <v>GIL ADMINISTRATION</v>
          </cell>
          <cell r="E91">
            <v>5.05</v>
          </cell>
          <cell r="F91">
            <v>290304</v>
          </cell>
        </row>
        <row r="92">
          <cell r="B92">
            <v>31.85</v>
          </cell>
          <cell r="C92" t="str">
            <v>Activities</v>
          </cell>
          <cell r="D92" t="str">
            <v>GIL ACTIVITIES</v>
          </cell>
          <cell r="E92">
            <v>1</v>
          </cell>
          <cell r="F92">
            <v>52736</v>
          </cell>
        </row>
        <row r="93">
          <cell r="A93">
            <v>14310</v>
          </cell>
          <cell r="B93">
            <v>31.87</v>
          </cell>
          <cell r="C93" t="str">
            <v>LTC Nursing</v>
          </cell>
          <cell r="D93" t="str">
            <v>GIL LTC NURSING</v>
          </cell>
          <cell r="E93">
            <v>0.2</v>
          </cell>
          <cell r="F93">
            <v>17398</v>
          </cell>
        </row>
        <row r="94">
          <cell r="B94">
            <v>32.6</v>
          </cell>
          <cell r="C94" t="str">
            <v>Nursing Admin</v>
          </cell>
          <cell r="D94" t="str">
            <v>MNH NURSING ADMIN</v>
          </cell>
          <cell r="E94">
            <v>2</v>
          </cell>
          <cell r="F94">
            <v>196515</v>
          </cell>
        </row>
        <row r="95">
          <cell r="B95">
            <v>32.606000000000002</v>
          </cell>
          <cell r="C95" t="str">
            <v>Case Management</v>
          </cell>
          <cell r="D95" t="str">
            <v>MNH CASE MANAGEMENT</v>
          </cell>
          <cell r="E95">
            <v>1</v>
          </cell>
          <cell r="F95">
            <v>50615</v>
          </cell>
        </row>
        <row r="96">
          <cell r="A96">
            <v>12210</v>
          </cell>
          <cell r="B96">
            <v>32.832000000000001</v>
          </cell>
          <cell r="C96" t="str">
            <v>Environmental Services</v>
          </cell>
          <cell r="D96" t="str">
            <v>MNH ENVIRONMNTL SERVICES</v>
          </cell>
          <cell r="E96">
            <v>3.4</v>
          </cell>
          <cell r="F96">
            <v>154107</v>
          </cell>
        </row>
        <row r="97">
          <cell r="A97">
            <v>12211</v>
          </cell>
          <cell r="B97">
            <v>32.834000000000003</v>
          </cell>
          <cell r="C97" t="str">
            <v>Cafeteria</v>
          </cell>
          <cell r="D97" t="str">
            <v>MNH CAFETERIA</v>
          </cell>
          <cell r="E97">
            <v>7.99</v>
          </cell>
          <cell r="F97">
            <v>383171</v>
          </cell>
        </row>
        <row r="98">
          <cell r="B98">
            <v>32.835999999999999</v>
          </cell>
          <cell r="C98" t="str">
            <v>Plant Operations</v>
          </cell>
          <cell r="D98" t="str">
            <v>MNH PLANT OPERATIONS</v>
          </cell>
          <cell r="E98">
            <v>0.8</v>
          </cell>
          <cell r="F98">
            <v>50807</v>
          </cell>
        </row>
        <row r="99">
          <cell r="A99">
            <v>12213</v>
          </cell>
          <cell r="B99">
            <v>32.837000000000003</v>
          </cell>
          <cell r="C99" t="str">
            <v>Administration</v>
          </cell>
          <cell r="D99" t="str">
            <v>MNH ADMINISTRATION</v>
          </cell>
          <cell r="E99">
            <v>1.95</v>
          </cell>
          <cell r="F99">
            <v>225884</v>
          </cell>
        </row>
        <row r="100">
          <cell r="A100">
            <v>12270</v>
          </cell>
          <cell r="B100">
            <v>32.85</v>
          </cell>
          <cell r="C100" t="str">
            <v>Activities</v>
          </cell>
          <cell r="D100" t="str">
            <v>MNH ACTIVITIES</v>
          </cell>
          <cell r="E100">
            <v>1.8</v>
          </cell>
          <cell r="F100">
            <v>61832</v>
          </cell>
        </row>
        <row r="101">
          <cell r="A101">
            <v>12035</v>
          </cell>
          <cell r="B101">
            <v>32.869999999999997</v>
          </cell>
          <cell r="C101" t="str">
            <v>SNF Nursing</v>
          </cell>
          <cell r="D101" t="str">
            <v>MNH LTC NURSING</v>
          </cell>
          <cell r="E101">
            <v>21.65</v>
          </cell>
          <cell r="F101">
            <v>1155233</v>
          </cell>
        </row>
      </sheetData>
      <sheetData sheetId="2">
        <row r="1">
          <cell r="B1" t="str">
            <v>DEPT.RptMap1</v>
          </cell>
          <cell r="C1" t="str">
            <v>Miscellaneous Pay Code</v>
          </cell>
        </row>
        <row r="2">
          <cell r="B2">
            <v>10011</v>
          </cell>
          <cell r="C2">
            <v>0</v>
          </cell>
        </row>
        <row r="3">
          <cell r="B3">
            <v>10017</v>
          </cell>
          <cell r="C3">
            <v>2738</v>
          </cell>
        </row>
        <row r="4">
          <cell r="B4">
            <v>10020</v>
          </cell>
          <cell r="C4">
            <v>1418</v>
          </cell>
        </row>
        <row r="5">
          <cell r="B5">
            <v>10025</v>
          </cell>
          <cell r="C5">
            <v>0</v>
          </cell>
        </row>
        <row r="6">
          <cell r="B6">
            <v>10037</v>
          </cell>
          <cell r="C6">
            <v>9301</v>
          </cell>
        </row>
        <row r="7">
          <cell r="B7">
            <v>10039</v>
          </cell>
          <cell r="C7">
            <v>5284</v>
          </cell>
        </row>
        <row r="8">
          <cell r="B8">
            <v>10041</v>
          </cell>
          <cell r="C8">
            <v>17284</v>
          </cell>
        </row>
        <row r="9">
          <cell r="B9">
            <v>10043</v>
          </cell>
          <cell r="C9">
            <v>1949</v>
          </cell>
        </row>
        <row r="10">
          <cell r="B10">
            <v>10044</v>
          </cell>
          <cell r="C10">
            <v>6953</v>
          </cell>
        </row>
        <row r="11">
          <cell r="B11">
            <v>10049</v>
          </cell>
          <cell r="C11">
            <v>6640</v>
          </cell>
        </row>
        <row r="12">
          <cell r="B12">
            <v>10050</v>
          </cell>
          <cell r="C12">
            <v>5755</v>
          </cell>
        </row>
        <row r="13">
          <cell r="B13">
            <v>10053</v>
          </cell>
          <cell r="C13">
            <v>4250</v>
          </cell>
        </row>
        <row r="14">
          <cell r="B14">
            <v>10061</v>
          </cell>
          <cell r="C14">
            <v>3976</v>
          </cell>
        </row>
        <row r="15">
          <cell r="B15">
            <v>10214</v>
          </cell>
          <cell r="C15">
            <v>0</v>
          </cell>
        </row>
        <row r="16">
          <cell r="B16">
            <v>10550</v>
          </cell>
          <cell r="C16">
            <v>0</v>
          </cell>
        </row>
        <row r="17">
          <cell r="B17">
            <v>11004</v>
          </cell>
          <cell r="C17">
            <v>1818</v>
          </cell>
        </row>
        <row r="18">
          <cell r="B18">
            <v>11007</v>
          </cell>
          <cell r="C18">
            <v>3789</v>
          </cell>
        </row>
        <row r="19">
          <cell r="B19">
            <v>11010</v>
          </cell>
          <cell r="C19">
            <v>3044</v>
          </cell>
        </row>
        <row r="20">
          <cell r="B20">
            <v>11012</v>
          </cell>
          <cell r="C20">
            <v>2892</v>
          </cell>
        </row>
        <row r="21">
          <cell r="B21">
            <v>11013</v>
          </cell>
          <cell r="C21">
            <v>1392</v>
          </cell>
        </row>
        <row r="22">
          <cell r="B22">
            <v>11014</v>
          </cell>
          <cell r="C22">
            <v>882</v>
          </cell>
        </row>
        <row r="23">
          <cell r="B23">
            <v>11016</v>
          </cell>
          <cell r="C23">
            <v>1650</v>
          </cell>
        </row>
        <row r="24">
          <cell r="B24">
            <v>11600</v>
          </cell>
          <cell r="C24">
            <v>27</v>
          </cell>
        </row>
        <row r="25">
          <cell r="B25">
            <v>11739</v>
          </cell>
          <cell r="C25">
            <v>2764</v>
          </cell>
        </row>
        <row r="26">
          <cell r="B26">
            <v>11741</v>
          </cell>
          <cell r="C26">
            <v>0</v>
          </cell>
        </row>
        <row r="27">
          <cell r="B27">
            <v>12035</v>
          </cell>
          <cell r="C27">
            <v>7389</v>
          </cell>
        </row>
        <row r="28">
          <cell r="B28">
            <v>12210</v>
          </cell>
          <cell r="C28">
            <v>0</v>
          </cell>
        </row>
        <row r="29">
          <cell r="B29">
            <v>12211</v>
          </cell>
          <cell r="C29">
            <v>0</v>
          </cell>
        </row>
        <row r="30">
          <cell r="B30">
            <v>12213</v>
          </cell>
          <cell r="C30">
            <v>0</v>
          </cell>
        </row>
        <row r="31">
          <cell r="B31">
            <v>12270</v>
          </cell>
          <cell r="C31">
            <v>973</v>
          </cell>
        </row>
        <row r="32">
          <cell r="B32">
            <v>14310</v>
          </cell>
          <cell r="C32">
            <v>522</v>
          </cell>
        </row>
        <row r="33">
          <cell r="B33">
            <v>15036</v>
          </cell>
          <cell r="C33">
            <v>0</v>
          </cell>
        </row>
        <row r="34">
          <cell r="B34">
            <v>19208</v>
          </cell>
          <cell r="C34">
            <v>7494</v>
          </cell>
        </row>
        <row r="35">
          <cell r="B35">
            <v>19211</v>
          </cell>
          <cell r="C35">
            <v>0</v>
          </cell>
        </row>
        <row r="36">
          <cell r="B36">
            <v>19217</v>
          </cell>
          <cell r="C36">
            <v>7837</v>
          </cell>
        </row>
        <row r="37">
          <cell r="B37">
            <v>19280</v>
          </cell>
          <cell r="C37">
            <v>5457</v>
          </cell>
        </row>
        <row r="38">
          <cell r="B38">
            <v>19290</v>
          </cell>
          <cell r="C38">
            <v>1696</v>
          </cell>
        </row>
        <row r="39">
          <cell r="B39">
            <v>19450</v>
          </cell>
          <cell r="C39">
            <v>5787</v>
          </cell>
        </row>
        <row r="40">
          <cell r="B40">
            <v>19460</v>
          </cell>
          <cell r="C40">
            <v>6096</v>
          </cell>
        </row>
        <row r="41">
          <cell r="B41">
            <v>19465</v>
          </cell>
          <cell r="C41">
            <v>3225</v>
          </cell>
        </row>
        <row r="42">
          <cell r="B42">
            <v>19470</v>
          </cell>
          <cell r="C42">
            <v>1972</v>
          </cell>
        </row>
        <row r="43">
          <cell r="B43">
            <v>19510</v>
          </cell>
          <cell r="C43">
            <v>1214</v>
          </cell>
        </row>
        <row r="44">
          <cell r="B44">
            <v>19530</v>
          </cell>
          <cell r="C44">
            <v>0</v>
          </cell>
        </row>
        <row r="45">
          <cell r="B45">
            <v>19540</v>
          </cell>
          <cell r="C45">
            <v>3480</v>
          </cell>
        </row>
        <row r="46">
          <cell r="B46">
            <v>19560</v>
          </cell>
          <cell r="C46">
            <v>1747</v>
          </cell>
        </row>
        <row r="47">
          <cell r="B47">
            <v>19580</v>
          </cell>
          <cell r="C47">
            <v>1248</v>
          </cell>
        </row>
      </sheetData>
      <sheetData sheetId="3" refreshError="1"/>
      <sheetData sheetId="4">
        <row r="1">
          <cell r="A1" t="str">
            <v>DEPT.RptMap1</v>
          </cell>
          <cell r="B1" t="str">
            <v>DEPT.Description1</v>
          </cell>
          <cell r="D1" t="str">
            <v>Clinical Stipend</v>
          </cell>
          <cell r="E1" t="str">
            <v>Annualized</v>
          </cell>
          <cell r="F1" t="str">
            <v>Difference to Add</v>
          </cell>
        </row>
        <row r="2">
          <cell r="A2">
            <v>10025</v>
          </cell>
          <cell r="B2" t="str">
            <v>GMC: HP &amp; SCU/ICU</v>
          </cell>
          <cell r="C2" t="str">
            <v>Act Pay27 2023.Dllrs10</v>
          </cell>
          <cell r="D2">
            <v>5225</v>
          </cell>
          <cell r="E2">
            <v>22641.666666666668</v>
          </cell>
          <cell r="F2">
            <v>17416.666666666668</v>
          </cell>
        </row>
        <row r="3">
          <cell r="A3">
            <v>10037</v>
          </cell>
          <cell r="B3" t="str">
            <v>GMC: OR and RR</v>
          </cell>
          <cell r="C3" t="str">
            <v>Act Pay27 2023.Dllrs10</v>
          </cell>
          <cell r="D3">
            <v>100</v>
          </cell>
          <cell r="E3">
            <v>433.33333333333337</v>
          </cell>
          <cell r="F3">
            <v>333.33333333333337</v>
          </cell>
        </row>
        <row r="4">
          <cell r="A4">
            <v>10039</v>
          </cell>
          <cell r="B4" t="str">
            <v>GMC: LABOR &amp; DELIVERY</v>
          </cell>
          <cell r="C4" t="str">
            <v>Act Pay27 2023.Dllrs10</v>
          </cell>
          <cell r="D4">
            <v>4445</v>
          </cell>
          <cell r="E4">
            <v>19261.666666666668</v>
          </cell>
          <cell r="F4">
            <v>14816.666666666668</v>
          </cell>
        </row>
        <row r="5">
          <cell r="A5">
            <v>10041</v>
          </cell>
          <cell r="B5" t="str">
            <v>GMC: DIAGNOSTIC IMAGING</v>
          </cell>
          <cell r="C5" t="str">
            <v>Act Pay27 2023.Dllrs10</v>
          </cell>
          <cell r="D5">
            <v>4680</v>
          </cell>
          <cell r="E5">
            <v>20280</v>
          </cell>
          <cell r="F5">
            <v>15600</v>
          </cell>
        </row>
        <row r="6">
          <cell r="A6">
            <v>10061</v>
          </cell>
          <cell r="B6" t="str">
            <v>GMC: EMERGENCY ROOM</v>
          </cell>
          <cell r="C6" t="str">
            <v>Act Pay27 2023.Dllrs10</v>
          </cell>
          <cell r="D6">
            <v>1530</v>
          </cell>
          <cell r="E6">
            <v>6630</v>
          </cell>
          <cell r="F6">
            <v>5100</v>
          </cell>
        </row>
        <row r="7">
          <cell r="A7">
            <v>12035</v>
          </cell>
          <cell r="B7" t="str">
            <v>GRC: MENIG EXTENDED CARE</v>
          </cell>
          <cell r="C7" t="str">
            <v>Act Pay27 2023.Dllrs10</v>
          </cell>
          <cell r="D7">
            <v>1520</v>
          </cell>
          <cell r="E7">
            <v>6586.666666666667</v>
          </cell>
          <cell r="F7">
            <v>5066.666666666667</v>
          </cell>
        </row>
        <row r="8">
          <cell r="A8">
            <v>12270</v>
          </cell>
          <cell r="B8" t="str">
            <v>GRC: ACTIVITIES</v>
          </cell>
          <cell r="C8" t="str">
            <v>Act Pay27 2023.Dllrs10</v>
          </cell>
          <cell r="D8">
            <v>50</v>
          </cell>
          <cell r="E8">
            <v>216.66666666666669</v>
          </cell>
          <cell r="F8">
            <v>166.66666666666669</v>
          </cell>
        </row>
        <row r="9">
          <cell r="A9">
            <v>15036</v>
          </cell>
          <cell r="B9" t="str">
            <v>GADS: ADULT DAYCARE</v>
          </cell>
          <cell r="C9" t="str">
            <v>Act Pay27 2023.Dllrs10</v>
          </cell>
          <cell r="D9">
            <v>90</v>
          </cell>
          <cell r="E9">
            <v>390</v>
          </cell>
          <cell r="F9">
            <v>300</v>
          </cell>
        </row>
      </sheetData>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Instructions"/>
      <sheetName val="User"/>
      <sheetName val="Settings"/>
      <sheetName val="Orientation"/>
      <sheetName val="Options"/>
      <sheetName val="RptClose"/>
      <sheetName val="Hidden"/>
    </sheetNames>
    <sheetDataSet>
      <sheetData sheetId="0"/>
      <sheetData sheetId="1"/>
      <sheetData sheetId="2"/>
      <sheetData sheetId="3"/>
      <sheetData sheetId="4"/>
      <sheetData sheetId="5">
        <row r="3">
          <cell r="A3" t="str">
            <v>Department</v>
          </cell>
          <cell r="G3" t="str">
            <v>Account</v>
          </cell>
        </row>
        <row r="4">
          <cell r="A4" t="str">
            <v>Dept Rpt Map</v>
          </cell>
          <cell r="G4" t="str">
            <v>Acct Type</v>
          </cell>
          <cell r="L4" t="str">
            <v>FY10 Actual</v>
          </cell>
        </row>
        <row r="5">
          <cell r="A5" t="str">
            <v>Division</v>
          </cell>
          <cell r="G5" t="str">
            <v>Budget Detail</v>
          </cell>
          <cell r="L5" t="str">
            <v>FY10 Budget</v>
          </cell>
        </row>
        <row r="6">
          <cell r="A6" t="str">
            <v>Division Type</v>
          </cell>
          <cell r="G6" t="str">
            <v>Acct Smry</v>
          </cell>
          <cell r="L6" t="str">
            <v>FY10 Projection</v>
          </cell>
        </row>
        <row r="7">
          <cell r="A7" t="str">
            <v>Entity</v>
          </cell>
          <cell r="G7" t="str">
            <v>Acct Detail Smry</v>
          </cell>
          <cell r="L7" t="str">
            <v>FY10 Flex Bdgt</v>
          </cell>
        </row>
        <row r="8">
          <cell r="A8" t="str">
            <v>Senior VP</v>
          </cell>
          <cell r="G8" t="str">
            <v>PayorSummary</v>
          </cell>
          <cell r="L8" t="str">
            <v>FY08 Actual</v>
          </cell>
        </row>
        <row r="9">
          <cell r="A9" t="str">
            <v>VP</v>
          </cell>
          <cell r="L9" t="str">
            <v>FY08 Budget</v>
          </cell>
        </row>
        <row r="10">
          <cell r="A10" t="str">
            <v>Director</v>
          </cell>
          <cell r="L10" t="str">
            <v>FY07 Actual</v>
          </cell>
        </row>
        <row r="11">
          <cell r="A11" t="str">
            <v>Manager</v>
          </cell>
          <cell r="L11" t="str">
            <v>FY07 Budget</v>
          </cell>
        </row>
        <row r="12">
          <cell r="A12" t="str">
            <v>Manager</v>
          </cell>
          <cell r="L12" t="str">
            <v>FY09 Actual</v>
          </cell>
        </row>
        <row r="13">
          <cell r="L13" t="str">
            <v>FY09 Budget</v>
          </cell>
        </row>
        <row r="14">
          <cell r="L14" t="str">
            <v>FY11 Budget</v>
          </cell>
        </row>
        <row r="15">
          <cell r="L15" t="str">
            <v>FY11 Orig Budget</v>
          </cell>
        </row>
      </sheetData>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Y24 Hos Pt Days, LOS, &amp; Visits"/>
      <sheetName val="FY24 Hospital Patient Days"/>
      <sheetName val="FY24 Provider Visits"/>
      <sheetName val="FY24 ED Visit Trend"/>
      <sheetName val="FY24 Cases Trend"/>
      <sheetName val="FY24 - Budgeted Stats"/>
      <sheetName val="FY23 Actual Stats"/>
      <sheetName val="FTE Report"/>
      <sheetName val="FTE Variance"/>
      <sheetName val="FTEs"/>
      <sheetName val="NSB_Occupancy &amp; Census"/>
      <sheetName val="AR ATB"/>
      <sheetName val="Gross Charge Summary"/>
      <sheetName val="Bond Covenents Calc"/>
      <sheetName val="DS-DC JP Morgan Chase A i-3 Wvr"/>
      <sheetName val="NSB_Covenant DSCR"/>
      <sheetName val="BUD P&amp;L Download"/>
      <sheetName val="P&amp;L Download"/>
      <sheetName val="BS Download"/>
      <sheetName val="Table"/>
      <sheetName val="BY24 FTEs"/>
      <sheetName val="KPI"/>
      <sheetName val="CONS BS"/>
      <sheetName val="Combining P&amp;L Current Month"/>
      <sheetName val="Combining P&amp;L YTD"/>
      <sheetName val="COMB BS"/>
      <sheetName val="Comb P&amp;L"/>
      <sheetName val="GMC P&amp;L"/>
      <sheetName val="GHC P&amp;L"/>
      <sheetName val="MNH P&amp;L"/>
      <sheetName val="GIL P&amp;L"/>
      <sheetName val="GAD P&amp;L"/>
      <sheetName val="GRN P&amp;L"/>
      <sheetName val="GSS P&amp;L"/>
      <sheetName val="GHC 330 Grant P&amp;L"/>
      <sheetName val="GMC BS"/>
      <sheetName val="GHC BS"/>
      <sheetName val="MNH BS"/>
      <sheetName val="GIL BS"/>
      <sheetName val="GAD BS"/>
      <sheetName val="GSS BS"/>
      <sheetName val="GRN BS"/>
      <sheetName val="Leadership Summary"/>
      <sheetName val="330 Grant GL Detail"/>
      <sheetName val="GHC GY24 12 Month P&amp;L"/>
      <sheetName val="PY12 Month P&amp;L"/>
      <sheetName val="2PY Combining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
          <cell r="A1" t="str">
            <v>COMB</v>
          </cell>
          <cell r="B1" t="str">
            <v>Gifford Health Care - Combined</v>
          </cell>
        </row>
        <row r="2">
          <cell r="A2" t="str">
            <v>GMC</v>
          </cell>
          <cell r="B2" t="str">
            <v>Gifford Medical Center</v>
          </cell>
        </row>
        <row r="3">
          <cell r="A3" t="str">
            <v>GRN</v>
          </cell>
          <cell r="B3" t="str">
            <v>Gifford Robin's Nest</v>
          </cell>
        </row>
        <row r="4">
          <cell r="A4" t="str">
            <v>GSS</v>
          </cell>
          <cell r="B4" t="str">
            <v>Gifford Shared Services</v>
          </cell>
        </row>
        <row r="5">
          <cell r="A5" t="str">
            <v>GHC</v>
          </cell>
          <cell r="B5" t="str">
            <v>Gifford Health Care</v>
          </cell>
        </row>
        <row r="6">
          <cell r="A6" t="str">
            <v>GAD</v>
          </cell>
          <cell r="B6" t="str">
            <v>Gifford Adult Daycare</v>
          </cell>
        </row>
        <row r="7">
          <cell r="A7" t="str">
            <v>GIL</v>
          </cell>
          <cell r="B7" t="str">
            <v>Gifford Independent Living</v>
          </cell>
        </row>
        <row r="8">
          <cell r="A8" t="str">
            <v>MNH</v>
          </cell>
          <cell r="B8" t="str">
            <v>Menig Nursing Home</v>
          </cell>
        </row>
      </sheetData>
      <sheetData sheetId="20" refreshError="1"/>
      <sheetData sheetId="21">
        <row r="5">
          <cell r="B5" t="str">
            <v>Apr-2024</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ient Profile"/>
      <sheetName val="Financial Profile"/>
      <sheetName val="Midpoint Summary"/>
      <sheetName val="Midpoint Cash"/>
      <sheetName val="High Range Cash"/>
      <sheetName val="Low Range Cash"/>
      <sheetName val="Midpoint P&amp;L Summary"/>
      <sheetName val="Midpoint P&amp;L"/>
      <sheetName val="High Range P&amp;L"/>
      <sheetName val="Low Range P&amp;L"/>
      <sheetName val="Benefit Summary"/>
      <sheetName val="Assumptions"/>
      <sheetName val="Level 1 Phasing"/>
      <sheetName val="Level 1 Implementation"/>
      <sheetName val="Level 2 Phasing"/>
      <sheetName val="Level 2 Implementation"/>
      <sheetName val="Level 3 Phasing"/>
      <sheetName val="Level 3 Implementation"/>
      <sheetName val="Benefit - LOS Reduction"/>
      <sheetName val="Benefit - Lab Unnecessary"/>
      <sheetName val="Benefit - Radiology Unnecessary"/>
      <sheetName val="Benefit - Drug Utilization"/>
      <sheetName val="Adverse Drug Events"/>
      <sheetName val="Lab Duplicate Orders"/>
      <sheetName val="Transcription"/>
    </sheetNames>
    <sheetDataSet>
      <sheetData sheetId="0">
        <row r="7">
          <cell r="L7">
            <v>2</v>
          </cell>
        </row>
        <row r="9">
          <cell r="L9">
            <v>0</v>
          </cell>
        </row>
      </sheetData>
      <sheetData sheetId="1"/>
      <sheetData sheetId="2"/>
      <sheetData sheetId="3"/>
      <sheetData sheetId="4"/>
      <sheetData sheetId="5"/>
      <sheetData sheetId="6"/>
      <sheetData sheetId="7"/>
      <sheetData sheetId="8"/>
      <sheetData sheetId="9"/>
      <sheetData sheetId="10"/>
      <sheetData sheetId="11">
        <row r="20">
          <cell r="C20">
            <v>5</v>
          </cell>
        </row>
        <row r="21">
          <cell r="C21">
            <v>7</v>
          </cell>
        </row>
        <row r="22">
          <cell r="C22">
            <v>3</v>
          </cell>
        </row>
        <row r="30">
          <cell r="C30">
            <v>0.03</v>
          </cell>
          <cell r="D30">
            <v>0.02</v>
          </cell>
          <cell r="E30">
            <v>0.06</v>
          </cell>
          <cell r="F30">
            <v>0.06</v>
          </cell>
          <cell r="G30">
            <v>0.05</v>
          </cell>
          <cell r="H30">
            <v>0.02</v>
          </cell>
          <cell r="I30">
            <v>0.06</v>
          </cell>
          <cell r="J30">
            <v>0.03</v>
          </cell>
          <cell r="K30">
            <v>0.05</v>
          </cell>
          <cell r="L30">
            <v>7.0000000000000007E-2</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loyee Roster"/>
      <sheetName val="SLT &amp; APP"/>
      <sheetName val="2023 Compression Group"/>
      <sheetName val=" Final_Grades_&amp;_Ranges"/>
      <sheetName val="RN Step System"/>
      <sheetName val="Rad &amp; Lab Tech Step Sys"/>
    </sheetNames>
    <sheetDataSet>
      <sheetData sheetId="0"/>
      <sheetData sheetId="1"/>
      <sheetData sheetId="2">
        <row r="1">
          <cell r="A1" t="str">
            <v>Employee Number</v>
          </cell>
          <cell r="B1" t="str">
            <v>First Name</v>
          </cell>
          <cell r="C1" t="str">
            <v>Middle Name</v>
          </cell>
          <cell r="D1" t="str">
            <v>Last Name</v>
          </cell>
          <cell r="E1" t="str">
            <v>Bring to 
Halfway</v>
          </cell>
          <cell r="F1" t="str">
            <v>% ∆</v>
          </cell>
          <cell r="G1" t="str">
            <v>Cost</v>
          </cell>
          <cell r="I1" t="str">
            <v>Bring to Maximum</v>
          </cell>
          <cell r="J1" t="str">
            <v>% ∆</v>
          </cell>
          <cell r="K1" t="str">
            <v>Cost</v>
          </cell>
          <cell r="M1" t="str">
            <v>COLA</v>
          </cell>
          <cell r="N1" t="str">
            <v xml:space="preserve">Lump Sum </v>
          </cell>
          <cell r="O1">
            <v>1.03</v>
          </cell>
          <cell r="P1" t="str">
            <v>Final Rate</v>
          </cell>
          <cell r="Q1">
            <v>0.03</v>
          </cell>
          <cell r="R1" t="str">
            <v>Max ∆</v>
          </cell>
          <cell r="S1" t="str">
            <v>3% Cap</v>
          </cell>
          <cell r="T1" t="str">
            <v>Lump Sum</v>
          </cell>
          <cell r="V1" t="str">
            <v>Category</v>
          </cell>
          <cell r="W1" t="str">
            <v>April FY 23 Status</v>
          </cell>
          <cell r="X1" t="str">
            <v>April 23 Eligible From the 2022 Compression</v>
          </cell>
        </row>
        <row r="2">
          <cell r="A2" t="str">
            <v>000002162</v>
          </cell>
          <cell r="B2" t="str">
            <v>Angie</v>
          </cell>
          <cell r="C2" t="str">
            <v>Elaine</v>
          </cell>
          <cell r="D2" t="str">
            <v>Maxham</v>
          </cell>
          <cell r="E2">
            <v>20.312728870887621</v>
          </cell>
          <cell r="F2">
            <v>0.21852002824760763</v>
          </cell>
          <cell r="G2">
            <v>7576.8760514462492</v>
          </cell>
          <cell r="I2">
            <v>23.955457741775241</v>
          </cell>
          <cell r="J2">
            <v>0.43704005649521527</v>
          </cell>
          <cell r="K2">
            <v>15153.752102892498</v>
          </cell>
          <cell r="M2">
            <v>17.170100000000001</v>
          </cell>
          <cell r="N2" t="str">
            <v>-</v>
          </cell>
          <cell r="Q2">
            <v>0</v>
          </cell>
          <cell r="V2" t="str">
            <v>Bring to Halfway</v>
          </cell>
          <cell r="X2" t="str">
            <v>Yes</v>
          </cell>
        </row>
        <row r="3">
          <cell r="A3" t="str">
            <v>000002674</v>
          </cell>
          <cell r="B3" t="str">
            <v>Dawn</v>
          </cell>
          <cell r="C3" t="str">
            <v>L</v>
          </cell>
          <cell r="D3" t="str">
            <v>Abdel-Fatah</v>
          </cell>
          <cell r="E3">
            <v>17.23</v>
          </cell>
          <cell r="F3">
            <v>9.6753660089115179E-2</v>
          </cell>
          <cell r="G3">
            <v>0</v>
          </cell>
          <cell r="I3">
            <v>18.75</v>
          </cell>
          <cell r="J3">
            <v>0.19350732017823036</v>
          </cell>
          <cell r="K3">
            <v>0</v>
          </cell>
          <cell r="M3">
            <v>16.1813</v>
          </cell>
          <cell r="N3" t="str">
            <v>-</v>
          </cell>
          <cell r="Q3">
            <v>0</v>
          </cell>
          <cell r="V3" t="str">
            <v>Bring to Halfway</v>
          </cell>
          <cell r="W3" t="str">
            <v>Terminated</v>
          </cell>
          <cell r="X3" t="str">
            <v>No</v>
          </cell>
        </row>
        <row r="4">
          <cell r="A4" t="str">
            <v>000002500</v>
          </cell>
          <cell r="B4" t="str">
            <v>Cassandra</v>
          </cell>
          <cell r="C4" t="str">
            <v>M</v>
          </cell>
          <cell r="D4" t="str">
            <v>Adams</v>
          </cell>
          <cell r="E4">
            <v>16.4725</v>
          </cell>
          <cell r="F4">
            <v>2.5046670815183563E-2</v>
          </cell>
          <cell r="G4">
            <v>837.1999999999997</v>
          </cell>
          <cell r="I4">
            <v>16.875</v>
          </cell>
          <cell r="J4">
            <v>5.0093341630367126E-2</v>
          </cell>
          <cell r="K4">
            <v>1674.3999999999994</v>
          </cell>
          <cell r="M4">
            <v>16.552099999999999</v>
          </cell>
          <cell r="N4" t="str">
            <v>-</v>
          </cell>
          <cell r="P4">
            <v>16.552099999999999</v>
          </cell>
          <cell r="Q4">
            <v>-4.9533291848164358E-3</v>
          </cell>
          <cell r="S4">
            <v>165.5679999999993</v>
          </cell>
          <cell r="V4" t="str">
            <v>Bring to 3%</v>
          </cell>
          <cell r="W4" t="str">
            <v>Promoted - At Proper Rate</v>
          </cell>
          <cell r="X4" t="str">
            <v>No</v>
          </cell>
        </row>
        <row r="5">
          <cell r="A5" t="str">
            <v>000002331</v>
          </cell>
          <cell r="B5" t="str">
            <v>Joanna</v>
          </cell>
          <cell r="D5" t="str">
            <v>Alexander</v>
          </cell>
          <cell r="E5">
            <v>24.354825528001818</v>
          </cell>
          <cell r="F5">
            <v>0.17316115260124357</v>
          </cell>
          <cell r="G5">
            <v>7477.2370982437787</v>
          </cell>
          <cell r="I5">
            <v>27.949651056003631</v>
          </cell>
          <cell r="J5">
            <v>0.34632230520248697</v>
          </cell>
          <cell r="K5">
            <v>14954.47419648755</v>
          </cell>
          <cell r="M5">
            <v>21.382800000000003</v>
          </cell>
          <cell r="N5" t="str">
            <v>-</v>
          </cell>
          <cell r="Q5">
            <v>0</v>
          </cell>
          <cell r="V5" t="str">
            <v>Bring to Halfway</v>
          </cell>
          <cell r="W5" t="str">
            <v>Eligible for April 23 Rate Increase</v>
          </cell>
          <cell r="X5" t="str">
            <v>Yes</v>
          </cell>
        </row>
        <row r="6">
          <cell r="A6" t="str">
            <v>000001060</v>
          </cell>
          <cell r="B6" t="str">
            <v>Angela</v>
          </cell>
          <cell r="C6" t="str">
            <v>Marie</v>
          </cell>
          <cell r="D6" t="str">
            <v>Allard</v>
          </cell>
          <cell r="E6">
            <v>33.43511909080587</v>
          </cell>
          <cell r="F6">
            <v>9.086848583379678E-2</v>
          </cell>
          <cell r="G6">
            <v>5793.0477088762118</v>
          </cell>
          <cell r="I6">
            <v>36.220238181611741</v>
          </cell>
          <cell r="J6">
            <v>0.18173697166759356</v>
          </cell>
          <cell r="K6">
            <v>11586.095417752424</v>
          </cell>
          <cell r="M6">
            <v>31.569499999999998</v>
          </cell>
          <cell r="N6" t="str">
            <v>-</v>
          </cell>
          <cell r="Q6">
            <v>0</v>
          </cell>
          <cell r="V6" t="str">
            <v>Bring to Halfway</v>
          </cell>
          <cell r="X6" t="str">
            <v>No</v>
          </cell>
        </row>
        <row r="7">
          <cell r="A7" t="str">
            <v>000002315</v>
          </cell>
          <cell r="B7" t="str">
            <v>Heather</v>
          </cell>
          <cell r="C7" t="str">
            <v>A</v>
          </cell>
          <cell r="D7" t="str">
            <v>Allard-Hurley</v>
          </cell>
          <cell r="E7">
            <v>34.051117922708499</v>
          </cell>
          <cell r="F7">
            <v>9.5948436521033117E-2</v>
          </cell>
          <cell r="G7">
            <v>6200.7252792336785</v>
          </cell>
          <cell r="I7">
            <v>37.032235845417006</v>
          </cell>
          <cell r="J7">
            <v>0.19189687304206648</v>
          </cell>
          <cell r="K7">
            <v>12401.450558467372</v>
          </cell>
          <cell r="M7">
            <v>32.002099999999999</v>
          </cell>
          <cell r="N7" t="str">
            <v>-</v>
          </cell>
          <cell r="Q7">
            <v>0</v>
          </cell>
          <cell r="V7" t="str">
            <v>Bring to Halfway</v>
          </cell>
          <cell r="X7" t="str">
            <v>Yes</v>
          </cell>
        </row>
        <row r="8">
          <cell r="A8" t="str">
            <v>000002448</v>
          </cell>
          <cell r="B8" t="str">
            <v>Tiffany</v>
          </cell>
          <cell r="C8" t="str">
            <v>L</v>
          </cell>
          <cell r="D8" t="str">
            <v>Anderson</v>
          </cell>
          <cell r="E8">
            <v>20.767078721158096</v>
          </cell>
          <cell r="F8">
            <v>8.6712648935536221E-2</v>
          </cell>
          <cell r="G8">
            <v>2757.378992007074</v>
          </cell>
          <cell r="I8">
            <v>22.424157442316194</v>
          </cell>
          <cell r="J8">
            <v>0.17342529787107244</v>
          </cell>
          <cell r="K8">
            <v>5514.757984014148</v>
          </cell>
          <cell r="M8">
            <v>19.683299999999999</v>
          </cell>
          <cell r="N8" t="str">
            <v>-</v>
          </cell>
          <cell r="Q8">
            <v>0</v>
          </cell>
          <cell r="V8" t="str">
            <v>Bring to Halfway</v>
          </cell>
          <cell r="X8" t="str">
            <v>Yes</v>
          </cell>
        </row>
        <row r="9">
          <cell r="A9" t="str">
            <v>000002543</v>
          </cell>
          <cell r="B9" t="str">
            <v>Danielle</v>
          </cell>
          <cell r="C9" t="str">
            <v>R</v>
          </cell>
          <cell r="D9" t="str">
            <v>Anderson</v>
          </cell>
          <cell r="E9">
            <v>20.897057117114919</v>
          </cell>
          <cell r="F9">
            <v>0.14692958930378267</v>
          </cell>
          <cell r="G9">
            <v>5568.2788035990334</v>
          </cell>
          <cell r="I9">
            <v>23.574114234229842</v>
          </cell>
          <cell r="J9">
            <v>0.29385917860756555</v>
          </cell>
          <cell r="K9">
            <v>11136.557607198074</v>
          </cell>
          <cell r="M9">
            <v>18.7666</v>
          </cell>
          <cell r="N9" t="str">
            <v>-</v>
          </cell>
          <cell r="Q9">
            <v>0</v>
          </cell>
          <cell r="V9" t="str">
            <v>Bring to Halfway</v>
          </cell>
          <cell r="X9" t="str">
            <v>Yes</v>
          </cell>
        </row>
        <row r="10">
          <cell r="A10" t="str">
            <v>000002391</v>
          </cell>
          <cell r="B10" t="str">
            <v>Shelby</v>
          </cell>
          <cell r="C10" t="str">
            <v>J</v>
          </cell>
          <cell r="D10" t="str">
            <v>Andrews</v>
          </cell>
          <cell r="E10">
            <v>21.907115994720002</v>
          </cell>
          <cell r="F10">
            <v>0.11316646314634156</v>
          </cell>
          <cell r="G10">
            <v>4632.4012690176041</v>
          </cell>
          <cell r="I10">
            <v>24.134231989440003</v>
          </cell>
          <cell r="J10">
            <v>0.22633292629268312</v>
          </cell>
          <cell r="K10">
            <v>9264.8025380352083</v>
          </cell>
          <cell r="M10">
            <v>20.270399999999999</v>
          </cell>
          <cell r="N10" t="str">
            <v>-</v>
          </cell>
          <cell r="P10">
            <v>24.134231989440003</v>
          </cell>
          <cell r="Q10">
            <v>0</v>
          </cell>
          <cell r="V10" t="str">
            <v>Bring to Maximum</v>
          </cell>
          <cell r="X10" t="str">
            <v>No</v>
          </cell>
        </row>
        <row r="11">
          <cell r="A11" t="str">
            <v>000000827</v>
          </cell>
          <cell r="B11" t="str">
            <v>Julie</v>
          </cell>
          <cell r="C11" t="str">
            <v>A.</v>
          </cell>
          <cell r="D11" t="str">
            <v>Arms</v>
          </cell>
          <cell r="E11">
            <v>21.865801716104126</v>
          </cell>
          <cell r="F11">
            <v>0.10044296507821467</v>
          </cell>
          <cell r="G11">
            <v>3321.0140555972648</v>
          </cell>
          <cell r="I11">
            <v>23.861603432208252</v>
          </cell>
          <cell r="J11">
            <v>0.20088593015642933</v>
          </cell>
          <cell r="K11">
            <v>6642.0281111945296</v>
          </cell>
          <cell r="M11">
            <v>20.466100000000001</v>
          </cell>
          <cell r="N11" t="str">
            <v>-</v>
          </cell>
          <cell r="Q11">
            <v>0</v>
          </cell>
          <cell r="V11" t="str">
            <v>Bring to Halfway</v>
          </cell>
          <cell r="X11" t="str">
            <v>Yes</v>
          </cell>
        </row>
        <row r="12">
          <cell r="A12" t="str">
            <v>000000417</v>
          </cell>
          <cell r="B12" t="str">
            <v>Ella</v>
          </cell>
          <cell r="C12" t="str">
            <v>M</v>
          </cell>
          <cell r="D12" t="str">
            <v>Armstrong</v>
          </cell>
          <cell r="E12" t="str">
            <v>-</v>
          </cell>
          <cell r="F12">
            <v>0</v>
          </cell>
          <cell r="G12" t="str">
            <v>-</v>
          </cell>
          <cell r="I12">
            <v>0</v>
          </cell>
          <cell r="J12">
            <v>0</v>
          </cell>
          <cell r="K12" t="str">
            <v>-</v>
          </cell>
          <cell r="M12">
            <v>30.9206</v>
          </cell>
          <cell r="N12">
            <v>0</v>
          </cell>
          <cell r="Q12">
            <v>-0.03</v>
          </cell>
          <cell r="V12" t="str">
            <v>PD Rate Does Not Change</v>
          </cell>
          <cell r="W12" t="str">
            <v xml:space="preserve">Per Diem </v>
          </cell>
          <cell r="X12" t="str">
            <v>No</v>
          </cell>
        </row>
        <row r="13">
          <cell r="A13" t="str">
            <v>000001698</v>
          </cell>
          <cell r="B13" t="str">
            <v>Dawn</v>
          </cell>
          <cell r="C13" t="str">
            <v>R</v>
          </cell>
          <cell r="D13" t="str">
            <v>Arnold</v>
          </cell>
          <cell r="E13">
            <v>47.448157230277999</v>
          </cell>
          <cell r="F13">
            <v>4.2358462879569334E-2</v>
          </cell>
          <cell r="G13">
            <v>4010.5670389782326</v>
          </cell>
          <cell r="I13">
            <v>49.376314460556003</v>
          </cell>
          <cell r="J13">
            <v>8.4716925759138834E-2</v>
          </cell>
          <cell r="K13">
            <v>8021.1340779564798</v>
          </cell>
          <cell r="M13">
            <v>46.885600000000004</v>
          </cell>
          <cell r="N13" t="str">
            <v>-</v>
          </cell>
          <cell r="Q13">
            <v>0</v>
          </cell>
          <cell r="V13" t="str">
            <v>Bring to Halfway</v>
          </cell>
          <cell r="X13" t="str">
            <v>Yes</v>
          </cell>
        </row>
        <row r="14">
          <cell r="A14" t="str">
            <v>000002332</v>
          </cell>
          <cell r="B14" t="str">
            <v>Laura</v>
          </cell>
          <cell r="C14" t="str">
            <v>A</v>
          </cell>
          <cell r="D14" t="str">
            <v>Auszura</v>
          </cell>
          <cell r="E14">
            <v>36.348677881993865</v>
          </cell>
          <cell r="F14">
            <v>0.2456709349552387</v>
          </cell>
          <cell r="G14">
            <v>14910.849994547239</v>
          </cell>
          <cell r="I14">
            <v>43.517355763987737</v>
          </cell>
          <cell r="J14">
            <v>0.49134186991047762</v>
          </cell>
          <cell r="K14">
            <v>29821.699989094494</v>
          </cell>
          <cell r="M14">
            <v>30.055399999999999</v>
          </cell>
          <cell r="N14" t="str">
            <v>-</v>
          </cell>
          <cell r="Q14">
            <v>0</v>
          </cell>
          <cell r="V14" t="str">
            <v>Bring to Halfway</v>
          </cell>
          <cell r="X14" t="str">
            <v>Yes</v>
          </cell>
        </row>
        <row r="15">
          <cell r="A15" t="str">
            <v>000002621</v>
          </cell>
          <cell r="B15" t="str">
            <v>Angeline</v>
          </cell>
          <cell r="C15" t="str">
            <v>M</v>
          </cell>
          <cell r="D15" t="str">
            <v>Bachman</v>
          </cell>
          <cell r="E15">
            <v>52.2567891952</v>
          </cell>
          <cell r="F15">
            <v>0.1221127162379214</v>
          </cell>
          <cell r="G15">
            <v>11828.521526015998</v>
          </cell>
          <cell r="I15">
            <v>57.943578390399999</v>
          </cell>
          <cell r="J15">
            <v>0.2442254324758428</v>
          </cell>
          <cell r="K15">
            <v>23657.043052031997</v>
          </cell>
          <cell r="M15">
            <v>47.967100000000002</v>
          </cell>
          <cell r="N15" t="str">
            <v>-</v>
          </cell>
          <cell r="Q15">
            <v>0</v>
          </cell>
          <cell r="V15" t="str">
            <v>Bring to Halfway</v>
          </cell>
          <cell r="X15" t="str">
            <v>Yes</v>
          </cell>
        </row>
        <row r="16">
          <cell r="A16" t="str">
            <v>000002700</v>
          </cell>
          <cell r="B16" t="str">
            <v>Katja</v>
          </cell>
          <cell r="C16" t="str">
            <v>M</v>
          </cell>
          <cell r="D16" t="str">
            <v>Bahnemann-Evans</v>
          </cell>
          <cell r="E16" t="str">
            <v>-</v>
          </cell>
          <cell r="F16">
            <v>0</v>
          </cell>
          <cell r="G16" t="str">
            <v>-</v>
          </cell>
          <cell r="I16">
            <v>0</v>
          </cell>
          <cell r="J16">
            <v>0</v>
          </cell>
          <cell r="K16" t="str">
            <v>-</v>
          </cell>
          <cell r="M16">
            <v>25.039300000000001</v>
          </cell>
          <cell r="N16">
            <v>1213.5552000000034</v>
          </cell>
          <cell r="Q16">
            <v>-0.03</v>
          </cell>
          <cell r="V16" t="str">
            <v>Lump Sum</v>
          </cell>
          <cell r="W16" t="str">
            <v>Promoted - At Proper Rate</v>
          </cell>
          <cell r="X16" t="str">
            <v>No</v>
          </cell>
        </row>
        <row r="17">
          <cell r="A17" t="str">
            <v>000001410</v>
          </cell>
          <cell r="B17" t="str">
            <v>Angela</v>
          </cell>
          <cell r="C17" t="str">
            <v>R</v>
          </cell>
          <cell r="D17" t="str">
            <v>Bailey</v>
          </cell>
          <cell r="E17">
            <v>19.981428571428573</v>
          </cell>
          <cell r="F17">
            <v>4.7793842235373508E-2</v>
          </cell>
          <cell r="G17">
            <v>1895.7714285714314</v>
          </cell>
          <cell r="I17">
            <v>20.892857142857142</v>
          </cell>
          <cell r="J17">
            <v>9.5587684470746823E-2</v>
          </cell>
          <cell r="K17">
            <v>3791.5428571428556</v>
          </cell>
          <cell r="M17">
            <v>19.642099999999999</v>
          </cell>
          <cell r="N17" t="str">
            <v>-</v>
          </cell>
          <cell r="Q17">
            <v>0</v>
          </cell>
          <cell r="V17" t="str">
            <v>Bring to Halfway</v>
          </cell>
          <cell r="X17" t="str">
            <v>Yes</v>
          </cell>
        </row>
        <row r="18">
          <cell r="A18" t="str">
            <v>000002868</v>
          </cell>
          <cell r="B18" t="str">
            <v>Kevin</v>
          </cell>
          <cell r="C18" t="str">
            <v>M</v>
          </cell>
          <cell r="D18" t="str">
            <v>Bailey</v>
          </cell>
          <cell r="E18">
            <v>31.139192809560008</v>
          </cell>
          <cell r="F18">
            <v>0.15330343739111141</v>
          </cell>
          <cell r="G18">
            <v>8609.5210438848171</v>
          </cell>
          <cell r="I18">
            <v>35.278385619120016</v>
          </cell>
          <cell r="J18">
            <v>0.30660687478222282</v>
          </cell>
          <cell r="K18">
            <v>17219.042087769634</v>
          </cell>
          <cell r="M18">
            <v>27.810000000000002</v>
          </cell>
          <cell r="N18" t="str">
            <v>-</v>
          </cell>
          <cell r="Q18">
            <v>0</v>
          </cell>
          <cell r="V18" t="str">
            <v>Bring to Halfway</v>
          </cell>
          <cell r="X18" t="str">
            <v>Yes</v>
          </cell>
        </row>
        <row r="19">
          <cell r="A19" t="str">
            <v>000001313</v>
          </cell>
          <cell r="B19" t="str">
            <v>Charlene</v>
          </cell>
          <cell r="C19" t="str">
            <v>A</v>
          </cell>
          <cell r="D19" t="str">
            <v>Baker</v>
          </cell>
          <cell r="E19">
            <v>17.807462784551113</v>
          </cell>
          <cell r="F19">
            <v>4.7497810855947828E-2</v>
          </cell>
          <cell r="G19">
            <v>734.79113394151295</v>
          </cell>
          <cell r="I19">
            <v>18.614925569102223</v>
          </cell>
          <cell r="J19">
            <v>9.4995621711895448E-2</v>
          </cell>
          <cell r="K19">
            <v>1469.5822678830227</v>
          </cell>
          <cell r="M19">
            <v>17.510000000000002</v>
          </cell>
          <cell r="N19" t="str">
            <v>-</v>
          </cell>
          <cell r="Q19">
            <v>0</v>
          </cell>
          <cell r="V19" t="str">
            <v>Bring to Halfway</v>
          </cell>
          <cell r="X19" t="str">
            <v>Yes</v>
          </cell>
        </row>
        <row r="20">
          <cell r="A20" t="str">
            <v>000002789</v>
          </cell>
          <cell r="B20" t="str">
            <v>James</v>
          </cell>
          <cell r="C20" t="str">
            <v>E</v>
          </cell>
          <cell r="D20" t="str">
            <v>Baker</v>
          </cell>
          <cell r="E20">
            <v>20.189999999999998</v>
          </cell>
          <cell r="F20">
            <v>0.12919463087248315</v>
          </cell>
          <cell r="G20">
            <v>4804.7999999999975</v>
          </cell>
          <cell r="I20">
            <v>22.5</v>
          </cell>
          <cell r="J20">
            <v>0.25838926174496651</v>
          </cell>
          <cell r="K20">
            <v>9609.6000000000022</v>
          </cell>
          <cell r="M20">
            <v>18.416399999999999</v>
          </cell>
          <cell r="N20" t="str">
            <v>-</v>
          </cell>
          <cell r="Q20">
            <v>0</v>
          </cell>
          <cell r="V20" t="str">
            <v>Bring to Halfway</v>
          </cell>
          <cell r="W20" t="str">
            <v>Terminated</v>
          </cell>
          <cell r="X20" t="str">
            <v>No</v>
          </cell>
        </row>
        <row r="21">
          <cell r="A21" t="str">
            <v>000002636</v>
          </cell>
          <cell r="B21" t="str">
            <v>Melissa</v>
          </cell>
          <cell r="C21" t="str">
            <v>A</v>
          </cell>
          <cell r="D21" t="str">
            <v>Barrett</v>
          </cell>
          <cell r="E21">
            <v>29.294487992960001</v>
          </cell>
          <cell r="F21">
            <v>0.10921953778720184</v>
          </cell>
          <cell r="G21">
            <v>5999.7350253568011</v>
          </cell>
          <cell r="I21">
            <v>32.178975985920005</v>
          </cell>
          <cell r="J21">
            <v>0.21843907557440381</v>
          </cell>
          <cell r="K21">
            <v>11999.470050713609</v>
          </cell>
          <cell r="M21">
            <v>27.202300000000001</v>
          </cell>
          <cell r="N21" t="str">
            <v>-</v>
          </cell>
          <cell r="P21">
            <v>32.178975985920005</v>
          </cell>
          <cell r="Q21">
            <v>0</v>
          </cell>
          <cell r="V21" t="str">
            <v>Bring to Maximum</v>
          </cell>
          <cell r="X21" t="str">
            <v>No</v>
          </cell>
        </row>
        <row r="22">
          <cell r="A22" t="str">
            <v>000002901</v>
          </cell>
          <cell r="B22" t="str">
            <v>Jeffery</v>
          </cell>
          <cell r="C22" t="str">
            <v>C</v>
          </cell>
          <cell r="D22" t="str">
            <v>Barrett</v>
          </cell>
          <cell r="E22">
            <v>18.570568881013333</v>
          </cell>
          <cell r="F22">
            <v>5.9963977226788444E-2</v>
          </cell>
          <cell r="G22">
            <v>2185.1832725077338</v>
          </cell>
          <cell r="I22">
            <v>19.621137762026667</v>
          </cell>
          <cell r="J22">
            <v>0.11992795445357689</v>
          </cell>
          <cell r="K22">
            <v>4370.3665450154676</v>
          </cell>
          <cell r="M22">
            <v>18.0456</v>
          </cell>
          <cell r="N22" t="str">
            <v>-</v>
          </cell>
          <cell r="Q22">
            <v>0</v>
          </cell>
          <cell r="V22" t="str">
            <v>Bring to Halfway</v>
          </cell>
          <cell r="X22" t="str">
            <v>Yes</v>
          </cell>
        </row>
        <row r="23">
          <cell r="A23" t="str">
            <v>000001074</v>
          </cell>
          <cell r="B23" t="str">
            <v>Betina</v>
          </cell>
          <cell r="C23" t="str">
            <v>A</v>
          </cell>
          <cell r="D23" t="str">
            <v>Barrett-Gallant</v>
          </cell>
          <cell r="E23">
            <v>27.673301993840006</v>
          </cell>
          <cell r="F23">
            <v>1.7774990578889479E-2</v>
          </cell>
          <cell r="G23">
            <v>1005.2681471872103</v>
          </cell>
          <cell r="I23">
            <v>28.156603987680015</v>
          </cell>
          <cell r="J23">
            <v>3.554998115777909E-2</v>
          </cell>
          <cell r="K23">
            <v>2010.5362943744281</v>
          </cell>
          <cell r="M23">
            <v>28.005700000000001</v>
          </cell>
          <cell r="N23" t="str">
            <v>-</v>
          </cell>
          <cell r="P23">
            <v>28.005700000000001</v>
          </cell>
          <cell r="Q23">
            <v>-1.222500942111052E-2</v>
          </cell>
          <cell r="S23">
            <v>691.38785281278979</v>
          </cell>
          <cell r="V23" t="str">
            <v>Bring to 3%</v>
          </cell>
          <cell r="W23" t="str">
            <v xml:space="preserve">Terminated </v>
          </cell>
          <cell r="X23" t="str">
            <v>No</v>
          </cell>
        </row>
        <row r="24">
          <cell r="A24" t="str">
            <v>000002575</v>
          </cell>
          <cell r="B24" t="str">
            <v>Lori</v>
          </cell>
          <cell r="C24" t="str">
            <v>L</v>
          </cell>
          <cell r="D24" t="str">
            <v>Bartlett</v>
          </cell>
          <cell r="E24">
            <v>18.541428571428572</v>
          </cell>
          <cell r="F24">
            <v>0.14523956586958434</v>
          </cell>
          <cell r="G24">
            <v>4890.9714285714272</v>
          </cell>
          <cell r="I24">
            <v>20.892857142857142</v>
          </cell>
          <cell r="J24">
            <v>0.29047913173916867</v>
          </cell>
          <cell r="K24">
            <v>9781.9428571428543</v>
          </cell>
          <cell r="M24">
            <v>16.675700000000003</v>
          </cell>
          <cell r="N24" t="str">
            <v>-</v>
          </cell>
          <cell r="Q24">
            <v>0</v>
          </cell>
          <cell r="V24" t="str">
            <v>Bring to Halfway</v>
          </cell>
          <cell r="X24" t="str">
            <v>Yes</v>
          </cell>
        </row>
        <row r="25">
          <cell r="A25" t="str">
            <v>000000881</v>
          </cell>
          <cell r="B25" t="str">
            <v>Julie</v>
          </cell>
          <cell r="C25" t="str">
            <v>Kathleen</v>
          </cell>
          <cell r="D25" t="str">
            <v>Bascom</v>
          </cell>
          <cell r="E25">
            <v>41.409377342530306</v>
          </cell>
          <cell r="F25">
            <v>8.2881206656127179E-2</v>
          </cell>
          <cell r="G25">
            <v>3296.1524362315158</v>
          </cell>
          <cell r="I25">
            <v>44.578754685060609</v>
          </cell>
          <cell r="J25">
            <v>0.16576241331225436</v>
          </cell>
          <cell r="K25">
            <v>6592.3048724630316</v>
          </cell>
          <cell r="M25">
            <v>39.3872</v>
          </cell>
          <cell r="N25" t="str">
            <v>-</v>
          </cell>
          <cell r="Q25">
            <v>0</v>
          </cell>
          <cell r="V25" t="str">
            <v>Bring to Halfway</v>
          </cell>
          <cell r="X25" t="str">
            <v>Yes</v>
          </cell>
        </row>
        <row r="26">
          <cell r="A26" t="str">
            <v>000002921</v>
          </cell>
          <cell r="B26" t="str">
            <v>Peter</v>
          </cell>
          <cell r="C26" t="str">
            <v>J.L.</v>
          </cell>
          <cell r="D26" t="str">
            <v>Bayliss</v>
          </cell>
          <cell r="E26">
            <v>28.008618360633644</v>
          </cell>
          <cell r="F26">
            <v>0.14836483643434373</v>
          </cell>
          <cell r="G26">
            <v>7526.7261901179781</v>
          </cell>
          <cell r="I26">
            <v>31.627236721267288</v>
          </cell>
          <cell r="J26">
            <v>0.29672967286868746</v>
          </cell>
          <cell r="K26">
            <v>15053.452380235956</v>
          </cell>
          <cell r="M26">
            <v>25.121700000000001</v>
          </cell>
          <cell r="N26" t="str">
            <v>-</v>
          </cell>
          <cell r="Q26">
            <v>0</v>
          </cell>
          <cell r="V26" t="str">
            <v>Bring to Halfway</v>
          </cell>
          <cell r="X26" t="str">
            <v>Yes</v>
          </cell>
        </row>
        <row r="27">
          <cell r="A27" t="str">
            <v>000002709</v>
          </cell>
          <cell r="B27" t="str">
            <v>Keli</v>
          </cell>
          <cell r="C27" t="str">
            <v>A</v>
          </cell>
          <cell r="D27" t="str">
            <v>Bayrouty</v>
          </cell>
          <cell r="E27">
            <v>18.712078721158097</v>
          </cell>
          <cell r="F27">
            <v>0.24747191474387312</v>
          </cell>
          <cell r="G27">
            <v>0</v>
          </cell>
          <cell r="I27">
            <v>22.424157442316194</v>
          </cell>
          <cell r="J27">
            <v>0.49494382948774623</v>
          </cell>
          <cell r="K27">
            <v>0</v>
          </cell>
          <cell r="M27">
            <v>15.450000000000001</v>
          </cell>
          <cell r="N27" t="str">
            <v>-</v>
          </cell>
          <cell r="Q27">
            <v>0</v>
          </cell>
          <cell r="V27" t="str">
            <v>Bring to Halfway</v>
          </cell>
          <cell r="X27" t="str">
            <v>Yes</v>
          </cell>
        </row>
        <row r="28">
          <cell r="A28" t="str">
            <v>000001765</v>
          </cell>
          <cell r="B28" t="str">
            <v>Amanda</v>
          </cell>
          <cell r="C28" t="str">
            <v>S</v>
          </cell>
          <cell r="D28" t="str">
            <v>Beattie</v>
          </cell>
          <cell r="E28">
            <v>20.375437147875559</v>
          </cell>
          <cell r="F28">
            <v>0.15507013309952142</v>
          </cell>
          <cell r="G28">
            <v>5689.7092675811609</v>
          </cell>
          <cell r="I28">
            <v>23.110874295751117</v>
          </cell>
          <cell r="J28">
            <v>0.31014026619904284</v>
          </cell>
          <cell r="K28">
            <v>11379.418535162322</v>
          </cell>
          <cell r="M28">
            <v>18.1692</v>
          </cell>
          <cell r="N28" t="str">
            <v>-</v>
          </cell>
          <cell r="Q28">
            <v>0</v>
          </cell>
          <cell r="V28" t="str">
            <v>Bring to Halfway</v>
          </cell>
          <cell r="X28" t="str">
            <v>Yes</v>
          </cell>
        </row>
        <row r="29">
          <cell r="A29" t="str">
            <v>000002117</v>
          </cell>
          <cell r="B29" t="str">
            <v>Amanda</v>
          </cell>
          <cell r="C29" t="str">
            <v>L</v>
          </cell>
          <cell r="D29" t="str">
            <v>Belanger</v>
          </cell>
          <cell r="E29">
            <v>21.550801716104125</v>
          </cell>
          <cell r="F29">
            <v>0.12010403929855129</v>
          </cell>
          <cell r="G29">
            <v>3845.1740555972669</v>
          </cell>
          <cell r="I29">
            <v>23.861603432208252</v>
          </cell>
          <cell r="J29">
            <v>0.24020807859710258</v>
          </cell>
          <cell r="K29">
            <v>7690.3481111945339</v>
          </cell>
          <cell r="M29">
            <v>19.8172</v>
          </cell>
          <cell r="N29" t="str">
            <v>-</v>
          </cell>
          <cell r="Q29">
            <v>0</v>
          </cell>
          <cell r="V29" t="str">
            <v>Bring to Halfway</v>
          </cell>
          <cell r="X29" t="str">
            <v>Yes</v>
          </cell>
        </row>
        <row r="30">
          <cell r="A30" t="str">
            <v>000002857</v>
          </cell>
          <cell r="B30" t="str">
            <v>Kaitlin</v>
          </cell>
          <cell r="C30" t="str">
            <v>R</v>
          </cell>
          <cell r="D30" t="str">
            <v>Belanger</v>
          </cell>
          <cell r="E30" t="str">
            <v>-</v>
          </cell>
          <cell r="F30">
            <v>0</v>
          </cell>
          <cell r="G30" t="str">
            <v>-</v>
          </cell>
          <cell r="I30">
            <v>0</v>
          </cell>
          <cell r="J30">
            <v>0</v>
          </cell>
          <cell r="K30" t="str">
            <v>-</v>
          </cell>
          <cell r="M30">
            <v>25.254776000000003</v>
          </cell>
          <cell r="N30">
            <v>1529.9980800000037</v>
          </cell>
          <cell r="Q30">
            <v>-0.03</v>
          </cell>
          <cell r="V30" t="str">
            <v>Lump Sum</v>
          </cell>
          <cell r="X30" t="str">
            <v>No</v>
          </cell>
        </row>
        <row r="31">
          <cell r="A31" t="str">
            <v>000002752</v>
          </cell>
          <cell r="B31" t="str">
            <v>Ginni-Lind</v>
          </cell>
          <cell r="D31" t="str">
            <v>Benjamin</v>
          </cell>
          <cell r="E31">
            <v>16.470505672011853</v>
          </cell>
          <cell r="F31">
            <v>6.2613269162055063E-2</v>
          </cell>
          <cell r="G31">
            <v>1614.9214382277241</v>
          </cell>
          <cell r="I31">
            <v>17.441011344023703</v>
          </cell>
          <cell r="J31">
            <v>0.1252265383241099</v>
          </cell>
          <cell r="K31">
            <v>3229.8428764554428</v>
          </cell>
          <cell r="M31">
            <v>15.965</v>
          </cell>
          <cell r="N31" t="str">
            <v>-</v>
          </cell>
          <cell r="Q31">
            <v>0</v>
          </cell>
          <cell r="V31" t="str">
            <v>Bring to Halfway</v>
          </cell>
          <cell r="X31" t="str">
            <v>Yes</v>
          </cell>
        </row>
        <row r="32">
          <cell r="A32" t="str">
            <v>000002609</v>
          </cell>
          <cell r="B32" t="str">
            <v>Kate</v>
          </cell>
          <cell r="C32" t="str">
            <v>M</v>
          </cell>
          <cell r="D32" t="str">
            <v>Benoir</v>
          </cell>
          <cell r="E32">
            <v>16.920909736319999</v>
          </cell>
          <cell r="F32">
            <v>7.5709455582962382E-2</v>
          </cell>
          <cell r="G32">
            <v>0</v>
          </cell>
          <cell r="I32">
            <v>18.111819472640001</v>
          </cell>
          <cell r="J32">
            <v>0.15141891116592499</v>
          </cell>
          <cell r="K32">
            <v>0</v>
          </cell>
          <cell r="M32">
            <v>16.201900000000002</v>
          </cell>
          <cell r="N32" t="str">
            <v>-</v>
          </cell>
          <cell r="Q32">
            <v>0</v>
          </cell>
          <cell r="V32" t="str">
            <v>Bring to Halfway</v>
          </cell>
          <cell r="X32" t="str">
            <v>Yes</v>
          </cell>
        </row>
        <row r="33">
          <cell r="A33" t="str">
            <v>000002819</v>
          </cell>
          <cell r="B33" t="str">
            <v>Kenneth</v>
          </cell>
          <cell r="C33" t="str">
            <v>L</v>
          </cell>
          <cell r="D33" t="str">
            <v>Benoir</v>
          </cell>
          <cell r="E33">
            <v>16.375</v>
          </cell>
          <cell r="F33">
            <v>0.16964285714285715</v>
          </cell>
          <cell r="G33">
            <v>4940</v>
          </cell>
          <cell r="I33">
            <v>18.75</v>
          </cell>
          <cell r="J33">
            <v>0.3392857142857143</v>
          </cell>
          <cell r="K33">
            <v>9880</v>
          </cell>
          <cell r="M33">
            <v>14.42</v>
          </cell>
          <cell r="N33" t="str">
            <v>-</v>
          </cell>
          <cell r="Q33">
            <v>0</v>
          </cell>
          <cell r="V33" t="str">
            <v>Bring to Halfway</v>
          </cell>
          <cell r="X33" t="str">
            <v>Yes</v>
          </cell>
        </row>
        <row r="34">
          <cell r="A34" t="str">
            <v>000000516</v>
          </cell>
          <cell r="B34" t="str">
            <v>Kathrine</v>
          </cell>
          <cell r="C34" t="str">
            <v>M</v>
          </cell>
          <cell r="D34" t="str">
            <v>Benson</v>
          </cell>
          <cell r="E34">
            <v>22.034546315093333</v>
          </cell>
          <cell r="F34">
            <v>0.10615192344846042</v>
          </cell>
          <cell r="G34">
            <v>4398.2563353941296</v>
          </cell>
          <cell r="I34">
            <v>24.149092630186665</v>
          </cell>
          <cell r="J34">
            <v>0.21230384689692083</v>
          </cell>
          <cell r="K34">
            <v>8796.5126707882591</v>
          </cell>
          <cell r="M34">
            <v>20.517600000000002</v>
          </cell>
          <cell r="N34" t="str">
            <v>-</v>
          </cell>
          <cell r="Q34">
            <v>0</v>
          </cell>
          <cell r="V34" t="str">
            <v>Bring to Halfway</v>
          </cell>
          <cell r="X34" t="str">
            <v>Yes</v>
          </cell>
        </row>
        <row r="35">
          <cell r="A35" t="str">
            <v>000001269</v>
          </cell>
          <cell r="B35" t="str">
            <v>Tera</v>
          </cell>
          <cell r="C35" t="str">
            <v>M</v>
          </cell>
          <cell r="D35" t="str">
            <v>Benson</v>
          </cell>
          <cell r="E35" t="str">
            <v>-</v>
          </cell>
          <cell r="F35">
            <v>0</v>
          </cell>
          <cell r="G35" t="str">
            <v>-</v>
          </cell>
          <cell r="I35">
            <v>0</v>
          </cell>
          <cell r="J35">
            <v>0</v>
          </cell>
          <cell r="K35" t="str">
            <v>-</v>
          </cell>
          <cell r="M35">
            <v>40.221499999999999</v>
          </cell>
          <cell r="N35">
            <v>1949.3760000000032</v>
          </cell>
          <cell r="Q35">
            <v>-0.03</v>
          </cell>
          <cell r="V35" t="str">
            <v>Lump Sum</v>
          </cell>
          <cell r="X35" t="str">
            <v>No</v>
          </cell>
        </row>
        <row r="36">
          <cell r="A36" t="str">
            <v>000002808</v>
          </cell>
          <cell r="B36" t="str">
            <v>Eric</v>
          </cell>
          <cell r="C36" t="str">
            <v>J</v>
          </cell>
          <cell r="D36" t="str">
            <v>Best</v>
          </cell>
          <cell r="E36">
            <v>17.285909736320001</v>
          </cell>
          <cell r="F36">
            <v>5.0176776204131218E-2</v>
          </cell>
          <cell r="G36">
            <v>858.94612577279986</v>
          </cell>
          <cell r="I36">
            <v>18.111819472640001</v>
          </cell>
          <cell r="J36">
            <v>0.10035355240826244</v>
          </cell>
          <cell r="K36">
            <v>1717.8922515455997</v>
          </cell>
          <cell r="M36">
            <v>16.953800000000001</v>
          </cell>
          <cell r="N36" t="str">
            <v>-</v>
          </cell>
          <cell r="P36">
            <v>18.111819472640001</v>
          </cell>
          <cell r="Q36">
            <v>0</v>
          </cell>
          <cell r="V36" t="str">
            <v>Bring to Halfway</v>
          </cell>
          <cell r="W36" t="str">
            <v>Terminated</v>
          </cell>
          <cell r="X36" t="str">
            <v>No</v>
          </cell>
        </row>
        <row r="37">
          <cell r="A37" t="str">
            <v>000002617</v>
          </cell>
          <cell r="B37" t="str">
            <v>Jessica</v>
          </cell>
          <cell r="C37" t="str">
            <v>Lynn</v>
          </cell>
          <cell r="D37" t="str">
            <v>Bingham</v>
          </cell>
          <cell r="E37">
            <v>17.062121929244444</v>
          </cell>
          <cell r="F37">
            <v>0.21872299494603173</v>
          </cell>
          <cell r="G37">
            <v>5095.3708902627559</v>
          </cell>
          <cell r="I37">
            <v>20.124243858488889</v>
          </cell>
          <cell r="J37">
            <v>0.43744598989206346</v>
          </cell>
          <cell r="K37">
            <v>10190.741780525512</v>
          </cell>
          <cell r="M37">
            <v>14.42</v>
          </cell>
          <cell r="N37" t="str">
            <v>-</v>
          </cell>
          <cell r="Q37">
            <v>0</v>
          </cell>
          <cell r="V37" t="str">
            <v>Bring to Halfway</v>
          </cell>
          <cell r="W37" t="str">
            <v>Terminated</v>
          </cell>
          <cell r="X37" t="str">
            <v>No</v>
          </cell>
        </row>
        <row r="38">
          <cell r="A38" t="str">
            <v>000002541</v>
          </cell>
          <cell r="B38" t="str">
            <v>John</v>
          </cell>
          <cell r="C38" t="str">
            <v>E</v>
          </cell>
          <cell r="D38" t="str">
            <v>Blaisdell</v>
          </cell>
          <cell r="E38">
            <v>19.551071428571429</v>
          </cell>
          <cell r="F38">
            <v>0.15892539588449486</v>
          </cell>
          <cell r="G38">
            <v>5576.6285714285714</v>
          </cell>
          <cell r="I38">
            <v>22.232142857142858</v>
          </cell>
          <cell r="J38">
            <v>0.31785079176898973</v>
          </cell>
          <cell r="K38">
            <v>11153.257142857143</v>
          </cell>
          <cell r="M38">
            <v>17.376100000000001</v>
          </cell>
          <cell r="N38" t="str">
            <v>-</v>
          </cell>
          <cell r="Q38">
            <v>0</v>
          </cell>
          <cell r="V38" t="str">
            <v>Bring to Halfway</v>
          </cell>
          <cell r="X38" t="str">
            <v>Yes</v>
          </cell>
        </row>
        <row r="39">
          <cell r="A39" t="str">
            <v>000000304</v>
          </cell>
          <cell r="B39" t="str">
            <v>Tabitha</v>
          </cell>
          <cell r="C39" t="str">
            <v>A</v>
          </cell>
          <cell r="D39" t="str">
            <v>Blanchard</v>
          </cell>
          <cell r="E39">
            <v>46.237402555322461</v>
          </cell>
          <cell r="F39">
            <v>3.1624331890282485E-2</v>
          </cell>
          <cell r="G39">
            <v>2948.197315070719</v>
          </cell>
          <cell r="I39">
            <v>47.654805110644922</v>
          </cell>
          <cell r="J39">
            <v>6.324866378056497E-2</v>
          </cell>
          <cell r="K39">
            <v>5896.394630141438</v>
          </cell>
          <cell r="M39">
            <v>46.1646</v>
          </cell>
          <cell r="N39" t="str">
            <v>-</v>
          </cell>
          <cell r="Q39">
            <v>0</v>
          </cell>
          <cell r="V39" t="str">
            <v>Bring to Halfway</v>
          </cell>
          <cell r="X39" t="str">
            <v>Yes</v>
          </cell>
        </row>
        <row r="40">
          <cell r="A40" t="str">
            <v>000001986</v>
          </cell>
          <cell r="B40" t="str">
            <v>Jill</v>
          </cell>
          <cell r="D40" t="str">
            <v>Blomquist</v>
          </cell>
          <cell r="E40">
            <v>22.378353793066665</v>
          </cell>
          <cell r="F40">
            <v>9.7516125211704996E-2</v>
          </cell>
          <cell r="G40">
            <v>4135.7758895786628</v>
          </cell>
          <cell r="I40">
            <v>24.366707586133334</v>
          </cell>
          <cell r="J40">
            <v>0.19503225042341016</v>
          </cell>
          <cell r="K40">
            <v>8271.5517791573329</v>
          </cell>
          <cell r="M40">
            <v>21.0017</v>
          </cell>
          <cell r="N40" t="str">
            <v>-</v>
          </cell>
          <cell r="Q40">
            <v>0</v>
          </cell>
          <cell r="V40" t="str">
            <v>Bring to Halfway</v>
          </cell>
          <cell r="W40" t="str">
            <v>Terminated</v>
          </cell>
          <cell r="X40" t="str">
            <v>No</v>
          </cell>
        </row>
        <row r="41">
          <cell r="A41" t="str">
            <v>000002757</v>
          </cell>
          <cell r="B41" t="str">
            <v>Sean</v>
          </cell>
          <cell r="C41" t="str">
            <v>P</v>
          </cell>
          <cell r="D41" t="str">
            <v>Boardman</v>
          </cell>
          <cell r="E41">
            <v>20.56956791913651</v>
          </cell>
          <cell r="F41">
            <v>0.13393428440664332</v>
          </cell>
          <cell r="G41">
            <v>5053.5012718039397</v>
          </cell>
          <cell r="I41">
            <v>22.999135838273016</v>
          </cell>
          <cell r="J41">
            <v>0.26786856881328641</v>
          </cell>
          <cell r="K41">
            <v>10107.002543607872</v>
          </cell>
          <cell r="M41">
            <v>18.684200000000001</v>
          </cell>
          <cell r="N41" t="str">
            <v>-</v>
          </cell>
          <cell r="Q41">
            <v>0</v>
          </cell>
          <cell r="V41" t="str">
            <v>Bring to Halfway</v>
          </cell>
          <cell r="X41" t="str">
            <v>Yes</v>
          </cell>
        </row>
        <row r="42">
          <cell r="A42" t="str">
            <v>000001785</v>
          </cell>
          <cell r="B42" t="str">
            <v>Karen</v>
          </cell>
          <cell r="C42" t="str">
            <v>A</v>
          </cell>
          <cell r="D42" t="str">
            <v>Boguzewski</v>
          </cell>
          <cell r="E42">
            <v>22.609546315093333</v>
          </cell>
          <cell r="F42">
            <v>7.3068168727732904E-2</v>
          </cell>
          <cell r="G42">
            <v>3202.2563353941314</v>
          </cell>
          <cell r="I42">
            <v>24.149092630186665</v>
          </cell>
          <cell r="J42">
            <v>0.14613633745546581</v>
          </cell>
          <cell r="K42">
            <v>6404.5126707882628</v>
          </cell>
          <cell r="M42">
            <v>21.702100000000002</v>
          </cell>
          <cell r="N42" t="str">
            <v>-</v>
          </cell>
          <cell r="Q42">
            <v>0</v>
          </cell>
          <cell r="V42" t="str">
            <v>Bring to Halfway</v>
          </cell>
          <cell r="W42" t="str">
            <v>Transfer - Eligible for April 23 Increase</v>
          </cell>
          <cell r="X42" t="str">
            <v>Yes</v>
          </cell>
        </row>
        <row r="43">
          <cell r="A43" t="str">
            <v>000001953</v>
          </cell>
          <cell r="B43" t="str">
            <v>Casey</v>
          </cell>
          <cell r="C43" t="str">
            <v>Lynn</v>
          </cell>
          <cell r="D43" t="str">
            <v>Booth</v>
          </cell>
          <cell r="E43" t="str">
            <v>-</v>
          </cell>
          <cell r="F43">
            <v>0</v>
          </cell>
          <cell r="G43" t="str">
            <v>-</v>
          </cell>
          <cell r="I43">
            <v>0</v>
          </cell>
          <cell r="J43">
            <v>0</v>
          </cell>
          <cell r="K43" t="str">
            <v>-</v>
          </cell>
          <cell r="M43">
            <v>23.381</v>
          </cell>
          <cell r="N43">
            <v>1416.4800000000018</v>
          </cell>
          <cell r="Q43">
            <v>-0.03</v>
          </cell>
          <cell r="V43" t="str">
            <v>Lump Sum</v>
          </cell>
          <cell r="X43" t="str">
            <v>No</v>
          </cell>
        </row>
        <row r="44">
          <cell r="A44" t="str">
            <v>000002288</v>
          </cell>
          <cell r="B44" t="str">
            <v>Karen</v>
          </cell>
          <cell r="C44" t="str">
            <v>L</v>
          </cell>
          <cell r="D44" t="str">
            <v>Boulanger</v>
          </cell>
          <cell r="E44">
            <v>21.594546315093332</v>
          </cell>
          <cell r="F44">
            <v>0.13416734848179271</v>
          </cell>
          <cell r="G44">
            <v>5313.4563353941321</v>
          </cell>
          <cell r="I44">
            <v>24.149092630186665</v>
          </cell>
          <cell r="J44">
            <v>0.26833469696358542</v>
          </cell>
          <cell r="K44">
            <v>10626.912670788264</v>
          </cell>
          <cell r="M44">
            <v>19.6112</v>
          </cell>
          <cell r="N44" t="str">
            <v>-</v>
          </cell>
          <cell r="Q44">
            <v>0</v>
          </cell>
          <cell r="V44" t="str">
            <v>Bring to Halfway</v>
          </cell>
          <cell r="X44" t="str">
            <v>Yes</v>
          </cell>
        </row>
        <row r="45">
          <cell r="A45" t="str">
            <v>000001562</v>
          </cell>
          <cell r="B45" t="str">
            <v>Teresa</v>
          </cell>
          <cell r="C45" t="str">
            <v>J</v>
          </cell>
          <cell r="D45" t="str">
            <v>Bradley</v>
          </cell>
          <cell r="E45">
            <v>23.524092630186665</v>
          </cell>
          <cell r="F45">
            <v>0.10701612377349012</v>
          </cell>
          <cell r="G45">
            <v>4730.1126707882631</v>
          </cell>
          <cell r="I45">
            <v>25.798185260373334</v>
          </cell>
          <cell r="J45">
            <v>0.21403224754698041</v>
          </cell>
          <cell r="K45">
            <v>9460.2253415765335</v>
          </cell>
          <cell r="M45">
            <v>21.887499999999999</v>
          </cell>
          <cell r="N45" t="str">
            <v>-</v>
          </cell>
          <cell r="Q45">
            <v>0</v>
          </cell>
          <cell r="V45" t="str">
            <v>Bring to Halfway</v>
          </cell>
          <cell r="W45" t="str">
            <v xml:space="preserve">Per Diem </v>
          </cell>
          <cell r="X45" t="str">
            <v>Yes</v>
          </cell>
        </row>
        <row r="46">
          <cell r="A46" t="str">
            <v>000001272</v>
          </cell>
          <cell r="B46" t="str">
            <v>Marilyn</v>
          </cell>
          <cell r="C46" t="str">
            <v>A.</v>
          </cell>
          <cell r="D46" t="str">
            <v>Bradshaw</v>
          </cell>
          <cell r="E46">
            <v>18.51642857142857</v>
          </cell>
          <cell r="F46">
            <v>0.14723844928305879</v>
          </cell>
          <cell r="G46">
            <v>0</v>
          </cell>
          <cell r="I46">
            <v>20.892857142857142</v>
          </cell>
          <cell r="J46">
            <v>0.29447689856611781</v>
          </cell>
          <cell r="K46">
            <v>0</v>
          </cell>
          <cell r="M46">
            <v>16.624200000000002</v>
          </cell>
          <cell r="N46" t="str">
            <v>-</v>
          </cell>
          <cell r="Q46">
            <v>0</v>
          </cell>
          <cell r="V46" t="str">
            <v>Bring to Halfway</v>
          </cell>
          <cell r="W46" t="str">
            <v>Terminated</v>
          </cell>
          <cell r="X46" t="str">
            <v>No</v>
          </cell>
        </row>
        <row r="47">
          <cell r="A47" t="str">
            <v>000001942</v>
          </cell>
          <cell r="B47" t="str">
            <v>Brittany</v>
          </cell>
          <cell r="C47" t="str">
            <v>Marie</v>
          </cell>
          <cell r="D47" t="str">
            <v>Brassard</v>
          </cell>
          <cell r="E47">
            <v>17.420909736319999</v>
          </cell>
          <cell r="F47">
            <v>4.1297653097429665E-2</v>
          </cell>
          <cell r="G47">
            <v>0</v>
          </cell>
          <cell r="I47">
            <v>18.111819472640001</v>
          </cell>
          <cell r="J47">
            <v>8.2595306194859539E-2</v>
          </cell>
          <cell r="K47">
            <v>0</v>
          </cell>
          <cell r="M47">
            <v>17.2319</v>
          </cell>
          <cell r="N47" t="str">
            <v>-</v>
          </cell>
          <cell r="Q47">
            <v>0</v>
          </cell>
          <cell r="V47" t="str">
            <v>Bring to Halfway</v>
          </cell>
          <cell r="W47" t="str">
            <v>Eligible for April 23 Rate Increase</v>
          </cell>
          <cell r="X47" t="str">
            <v>Yes</v>
          </cell>
        </row>
        <row r="48">
          <cell r="A48" t="str">
            <v>000002883</v>
          </cell>
          <cell r="B48" t="str">
            <v>Jeremiah</v>
          </cell>
          <cell r="C48" t="str">
            <v>A</v>
          </cell>
          <cell r="D48" t="str">
            <v>Breer</v>
          </cell>
          <cell r="E48" t="str">
            <v>-</v>
          </cell>
          <cell r="F48">
            <v>0</v>
          </cell>
          <cell r="G48" t="str">
            <v>-</v>
          </cell>
          <cell r="I48">
            <v>0</v>
          </cell>
          <cell r="J48">
            <v>0</v>
          </cell>
          <cell r="K48" t="str">
            <v>-</v>
          </cell>
          <cell r="M48">
            <v>53.233180999999995</v>
          </cell>
          <cell r="N48">
            <v>3225.0004799999952</v>
          </cell>
          <cell r="Q48">
            <v>-0.03</v>
          </cell>
          <cell r="V48" t="str">
            <v>Lump Sum</v>
          </cell>
          <cell r="W48" t="str">
            <v>Terminated</v>
          </cell>
          <cell r="X48" t="str">
            <v>No</v>
          </cell>
        </row>
        <row r="49">
          <cell r="A49" t="str">
            <v>000002886</v>
          </cell>
          <cell r="B49" t="str">
            <v>Riley</v>
          </cell>
          <cell r="C49" t="str">
            <v>R</v>
          </cell>
          <cell r="D49" t="str">
            <v>Browder</v>
          </cell>
          <cell r="E49">
            <v>16.455101607703703</v>
          </cell>
          <cell r="F49">
            <v>1.9523024021295091E-2</v>
          </cell>
          <cell r="G49">
            <v>524.32907521896141</v>
          </cell>
          <cell r="I49">
            <v>16.77020321540741</v>
          </cell>
          <cell r="J49">
            <v>3.9046048042590403E-2</v>
          </cell>
          <cell r="K49">
            <v>1048.6581504379287</v>
          </cell>
          <cell r="M49">
            <v>16.624200000000002</v>
          </cell>
          <cell r="N49" t="str">
            <v>-</v>
          </cell>
          <cell r="P49">
            <v>16.624200000000002</v>
          </cell>
          <cell r="Q49">
            <v>-1.0476975978704908E-2</v>
          </cell>
          <cell r="S49">
            <v>281.37972478103984</v>
          </cell>
          <cell r="V49" t="str">
            <v>Bring to 3%</v>
          </cell>
          <cell r="W49" t="str">
            <v>Terminated</v>
          </cell>
          <cell r="X49" t="str">
            <v>No</v>
          </cell>
        </row>
        <row r="50">
          <cell r="A50" t="str">
            <v>000001764</v>
          </cell>
          <cell r="B50" t="str">
            <v>Amy</v>
          </cell>
          <cell r="C50" t="str">
            <v>E</v>
          </cell>
          <cell r="D50" t="str">
            <v>Brown</v>
          </cell>
          <cell r="E50">
            <v>19.316781073937783</v>
          </cell>
          <cell r="F50">
            <v>0.136281239643399</v>
          </cell>
          <cell r="G50">
            <v>4818.9046337905884</v>
          </cell>
          <cell r="I50">
            <v>21.633562147875566</v>
          </cell>
          <cell r="J50">
            <v>0.272562479286798</v>
          </cell>
          <cell r="K50">
            <v>9637.8092675811768</v>
          </cell>
          <cell r="M50">
            <v>17.510000000000002</v>
          </cell>
          <cell r="N50" t="str">
            <v>-</v>
          </cell>
          <cell r="Q50">
            <v>0</v>
          </cell>
          <cell r="V50" t="str">
            <v>Bring to Halfway</v>
          </cell>
          <cell r="X50" t="str">
            <v>Yes</v>
          </cell>
        </row>
        <row r="51">
          <cell r="A51" t="str">
            <v>000002474</v>
          </cell>
          <cell r="B51" t="str">
            <v>Magan</v>
          </cell>
          <cell r="C51" t="str">
            <v>Marie</v>
          </cell>
          <cell r="D51" t="str">
            <v>Brown</v>
          </cell>
          <cell r="E51">
            <v>22.283312518125715</v>
          </cell>
          <cell r="F51">
            <v>4.714814464876476E-2</v>
          </cell>
          <cell r="G51">
            <v>2086.8900377014852</v>
          </cell>
          <cell r="I51">
            <v>23.286625036251429</v>
          </cell>
          <cell r="J51">
            <v>9.429628929752952E-2</v>
          </cell>
          <cell r="K51">
            <v>4173.7800754029704</v>
          </cell>
          <cell r="M51">
            <v>21.918400000000002</v>
          </cell>
          <cell r="N51" t="str">
            <v>-</v>
          </cell>
          <cell r="Q51">
            <v>0</v>
          </cell>
          <cell r="V51" t="str">
            <v>Bring to Halfway</v>
          </cell>
          <cell r="X51" t="str">
            <v>Yes</v>
          </cell>
        </row>
        <row r="52">
          <cell r="A52" t="str">
            <v>000002780</v>
          </cell>
          <cell r="B52" t="str">
            <v>Brandi</v>
          </cell>
          <cell r="D52" t="str">
            <v>Brown</v>
          </cell>
          <cell r="E52">
            <v>16.400101607703704</v>
          </cell>
          <cell r="F52">
            <v>2.3088060368290857E-2</v>
          </cell>
          <cell r="G52">
            <v>769.81134402370117</v>
          </cell>
          <cell r="I52">
            <v>16.77020321540741</v>
          </cell>
          <cell r="J52">
            <v>4.6176120736581935E-2</v>
          </cell>
          <cell r="K52">
            <v>1539.6226880474096</v>
          </cell>
          <cell r="M52">
            <v>16.510900000000003</v>
          </cell>
          <cell r="N52" t="str">
            <v>-</v>
          </cell>
          <cell r="P52">
            <v>16.510900000000003</v>
          </cell>
          <cell r="Q52">
            <v>-6.9119396317091422E-3</v>
          </cell>
          <cell r="V52" t="str">
            <v>Bring to 3%</v>
          </cell>
          <cell r="W52" t="str">
            <v>Terminated</v>
          </cell>
          <cell r="X52" t="str">
            <v>No</v>
          </cell>
        </row>
        <row r="53">
          <cell r="A53" t="str">
            <v>000001952</v>
          </cell>
          <cell r="B53" t="str">
            <v>Samantha</v>
          </cell>
          <cell r="C53" t="str">
            <v>J</v>
          </cell>
          <cell r="D53" t="str">
            <v>Bruce</v>
          </cell>
          <cell r="E53">
            <v>19.783334122168888</v>
          </cell>
          <cell r="F53">
            <v>0.13501630075553003</v>
          </cell>
          <cell r="G53">
            <v>0</v>
          </cell>
          <cell r="I53">
            <v>22.13666824433778</v>
          </cell>
          <cell r="J53">
            <v>0.27003260151106029</v>
          </cell>
          <cell r="K53">
            <v>0</v>
          </cell>
          <cell r="M53">
            <v>17.9529</v>
          </cell>
          <cell r="N53" t="str">
            <v>-</v>
          </cell>
          <cell r="Q53">
            <v>0</v>
          </cell>
          <cell r="V53" t="str">
            <v>Bring to Halfway</v>
          </cell>
          <cell r="X53" t="str">
            <v>Yes</v>
          </cell>
        </row>
        <row r="54">
          <cell r="A54" t="str">
            <v>000002892</v>
          </cell>
          <cell r="B54" t="str">
            <v>Britney</v>
          </cell>
          <cell r="C54" t="str">
            <v>M</v>
          </cell>
          <cell r="D54" t="str">
            <v>Buckholts</v>
          </cell>
          <cell r="E54">
            <v>15.680101607703705</v>
          </cell>
          <cell r="F54">
            <v>7.4715668793948239E-2</v>
          </cell>
          <cell r="G54">
            <v>1360.4468064142236</v>
          </cell>
          <cell r="I54">
            <v>16.77020321540741</v>
          </cell>
          <cell r="J54">
            <v>0.14943133758789648</v>
          </cell>
          <cell r="K54">
            <v>2720.8936128284472</v>
          </cell>
          <cell r="M54">
            <v>15.027699999999999</v>
          </cell>
          <cell r="N54" t="str">
            <v>-</v>
          </cell>
          <cell r="Q54">
            <v>0</v>
          </cell>
          <cell r="V54" t="str">
            <v>Bring to Halfway</v>
          </cell>
          <cell r="W54" t="str">
            <v>Terminated</v>
          </cell>
          <cell r="X54" t="str">
            <v>No</v>
          </cell>
        </row>
        <row r="55">
          <cell r="A55" t="str">
            <v>000001731</v>
          </cell>
          <cell r="B55" t="str">
            <v>Nathon</v>
          </cell>
          <cell r="C55" t="str">
            <v>L</v>
          </cell>
          <cell r="D55" t="str">
            <v>Bump</v>
          </cell>
          <cell r="E55">
            <v>28.201820184062338</v>
          </cell>
          <cell r="F55">
            <v>0.23800790974812716</v>
          </cell>
          <cell r="G55">
            <v>11277.385982849661</v>
          </cell>
          <cell r="I55">
            <v>33.623640368124676</v>
          </cell>
          <cell r="J55">
            <v>0.47601581949625432</v>
          </cell>
          <cell r="K55">
            <v>22554.771965699321</v>
          </cell>
          <cell r="M55">
            <v>23.4634</v>
          </cell>
          <cell r="N55" t="str">
            <v>-</v>
          </cell>
          <cell r="Q55">
            <v>0</v>
          </cell>
          <cell r="V55" t="str">
            <v>Bring to Halfway</v>
          </cell>
          <cell r="X55" t="str">
            <v>Yes</v>
          </cell>
        </row>
        <row r="56">
          <cell r="A56" t="str">
            <v>000002773</v>
          </cell>
          <cell r="B56" t="str">
            <v>Peter</v>
          </cell>
          <cell r="D56" t="str">
            <v>Busha</v>
          </cell>
          <cell r="E56" t="str">
            <v>-</v>
          </cell>
          <cell r="F56">
            <v>0</v>
          </cell>
          <cell r="G56" t="str">
            <v>-</v>
          </cell>
          <cell r="I56">
            <v>0</v>
          </cell>
          <cell r="J56">
            <v>0</v>
          </cell>
          <cell r="K56" t="str">
            <v>-</v>
          </cell>
          <cell r="M56">
            <v>21.887499999999999</v>
          </cell>
          <cell r="N56">
            <v>1325.9999999999986</v>
          </cell>
          <cell r="Q56">
            <v>-0.03</v>
          </cell>
          <cell r="V56" t="str">
            <v>Lump Sum</v>
          </cell>
          <cell r="W56" t="str">
            <v>Terminated</v>
          </cell>
          <cell r="X56" t="str">
            <v>No</v>
          </cell>
        </row>
        <row r="57">
          <cell r="A57" t="str">
            <v>000001834</v>
          </cell>
          <cell r="B57" t="str">
            <v>Karen</v>
          </cell>
          <cell r="C57" t="str">
            <v>A</v>
          </cell>
          <cell r="D57" t="str">
            <v>Bushway</v>
          </cell>
          <cell r="E57">
            <v>18.464285714285715</v>
          </cell>
          <cell r="F57">
            <v>0.19124423963133647</v>
          </cell>
          <cell r="G57">
            <v>6165.7142857142881</v>
          </cell>
          <cell r="I57">
            <v>21.428571428571427</v>
          </cell>
          <cell r="J57">
            <v>0.38248847926267271</v>
          </cell>
          <cell r="K57">
            <v>12331.428571428569</v>
          </cell>
          <cell r="M57">
            <v>15.965</v>
          </cell>
          <cell r="N57" t="str">
            <v>-</v>
          </cell>
          <cell r="Q57">
            <v>0</v>
          </cell>
          <cell r="V57" t="str">
            <v>Bring to Halfway</v>
          </cell>
          <cell r="X57" t="str">
            <v>Yes</v>
          </cell>
        </row>
        <row r="58">
          <cell r="A58" t="str">
            <v>000002831</v>
          </cell>
          <cell r="B58" t="str">
            <v>Jennifer</v>
          </cell>
          <cell r="C58" t="str">
            <v>P</v>
          </cell>
          <cell r="D58" t="str">
            <v>Bussiere</v>
          </cell>
          <cell r="E58">
            <v>16.80590973632</v>
          </cell>
          <cell r="F58">
            <v>8.4252241052903243E-2</v>
          </cell>
          <cell r="G58">
            <v>2444.6630263910406</v>
          </cell>
          <cell r="I58">
            <v>18.111819472640001</v>
          </cell>
          <cell r="J58">
            <v>0.16850448210580649</v>
          </cell>
          <cell r="K58">
            <v>4889.3260527820812</v>
          </cell>
          <cell r="M58">
            <v>15.965</v>
          </cell>
          <cell r="N58" t="str">
            <v>-</v>
          </cell>
          <cell r="Q58">
            <v>0</v>
          </cell>
          <cell r="V58" t="str">
            <v>Bring to Halfway</v>
          </cell>
          <cell r="W58" t="str">
            <v>Transfer - At Proper Rate</v>
          </cell>
          <cell r="X58" t="str">
            <v>No</v>
          </cell>
        </row>
        <row r="59">
          <cell r="A59" t="str">
            <v>000002011</v>
          </cell>
          <cell r="B59" t="str">
            <v>Sharon</v>
          </cell>
          <cell r="C59" t="str">
            <v>M</v>
          </cell>
          <cell r="D59" t="str">
            <v>Butler</v>
          </cell>
          <cell r="E59" t="str">
            <v>-</v>
          </cell>
          <cell r="F59">
            <v>0</v>
          </cell>
          <cell r="G59" t="str">
            <v>-</v>
          </cell>
          <cell r="I59">
            <v>0</v>
          </cell>
          <cell r="J59">
            <v>0</v>
          </cell>
          <cell r="K59" t="str">
            <v>-</v>
          </cell>
          <cell r="M59">
            <v>21.928699999999999</v>
          </cell>
          <cell r="N59">
            <v>1195.6464000000001</v>
          </cell>
          <cell r="Q59">
            <v>-0.03</v>
          </cell>
          <cell r="V59" t="str">
            <v>Lump Sum</v>
          </cell>
          <cell r="W59" t="str">
            <v>Terminated</v>
          </cell>
          <cell r="X59" t="str">
            <v>No</v>
          </cell>
        </row>
        <row r="60">
          <cell r="A60" t="str">
            <v>000002839</v>
          </cell>
          <cell r="B60" t="str">
            <v>Brendan</v>
          </cell>
          <cell r="C60" t="str">
            <v>E</v>
          </cell>
          <cell r="D60" t="str">
            <v>Cacciola</v>
          </cell>
          <cell r="E60">
            <v>23.703618884212119</v>
          </cell>
          <cell r="F60">
            <v>3.5544730633993819E-2</v>
          </cell>
          <cell r="G60">
            <v>1353.8618233289653</v>
          </cell>
          <cell r="I60">
            <v>24.517237768424241</v>
          </cell>
          <cell r="J60">
            <v>7.1089461267987791E-2</v>
          </cell>
          <cell r="K60">
            <v>2707.7236466579366</v>
          </cell>
          <cell r="M60">
            <v>23.576700000000002</v>
          </cell>
          <cell r="N60" t="str">
            <v>-</v>
          </cell>
          <cell r="Q60">
            <v>0</v>
          </cell>
          <cell r="V60" t="str">
            <v>Bring to Halfway</v>
          </cell>
          <cell r="X60" t="str">
            <v>Yes</v>
          </cell>
        </row>
        <row r="61">
          <cell r="A61" t="str">
            <v>000001856</v>
          </cell>
          <cell r="B61" t="str">
            <v>Mary Anne</v>
          </cell>
          <cell r="D61" t="str">
            <v>Cahill</v>
          </cell>
          <cell r="E61">
            <v>19.759602258586668</v>
          </cell>
          <cell r="F61">
            <v>0.16369860180133494</v>
          </cell>
          <cell r="G61">
            <v>5781.5726978602679</v>
          </cell>
          <cell r="I61">
            <v>22.539204517173332</v>
          </cell>
          <cell r="J61">
            <v>0.32739720360266966</v>
          </cell>
          <cell r="K61">
            <v>11563.145395720529</v>
          </cell>
          <cell r="M61">
            <v>17.4894</v>
          </cell>
          <cell r="N61" t="str">
            <v>-</v>
          </cell>
          <cell r="Q61">
            <v>0</v>
          </cell>
          <cell r="T61">
            <v>1059.55</v>
          </cell>
          <cell r="V61" t="str">
            <v>Bring to Halfway</v>
          </cell>
          <cell r="X61" t="str">
            <v>Yes</v>
          </cell>
        </row>
        <row r="62">
          <cell r="A62" t="str">
            <v>000000759</v>
          </cell>
          <cell r="B62" t="str">
            <v>Pamela</v>
          </cell>
          <cell r="C62" t="str">
            <v>M</v>
          </cell>
          <cell r="D62" t="str">
            <v>Caron</v>
          </cell>
          <cell r="E62">
            <v>49.310871034980195</v>
          </cell>
          <cell r="F62">
            <v>3.856088953201766E-2</v>
          </cell>
          <cell r="G62">
            <v>3427.3905774829313</v>
          </cell>
          <cell r="I62">
            <v>51.141742069960394</v>
          </cell>
          <cell r="J62">
            <v>7.712177906403532E-2</v>
          </cell>
          <cell r="K62">
            <v>6854.7811549658627</v>
          </cell>
          <cell r="M62">
            <v>48.904399999999995</v>
          </cell>
          <cell r="N62" t="str">
            <v>-</v>
          </cell>
          <cell r="Q62">
            <v>0</v>
          </cell>
          <cell r="V62" t="str">
            <v>Bring to Halfway</v>
          </cell>
          <cell r="X62" t="str">
            <v>Yes</v>
          </cell>
        </row>
        <row r="63">
          <cell r="A63" t="str">
            <v>000000710</v>
          </cell>
          <cell r="B63" t="str">
            <v>John</v>
          </cell>
          <cell r="C63" t="str">
            <v>P.</v>
          </cell>
          <cell r="D63" t="str">
            <v>Caruso</v>
          </cell>
          <cell r="E63" t="str">
            <v>-</v>
          </cell>
          <cell r="F63">
            <v>0</v>
          </cell>
          <cell r="G63" t="str">
            <v>-</v>
          </cell>
          <cell r="I63">
            <v>0</v>
          </cell>
          <cell r="J63">
            <v>0</v>
          </cell>
          <cell r="K63" t="str">
            <v>-</v>
          </cell>
          <cell r="M63">
            <v>26.460700000000003</v>
          </cell>
          <cell r="N63">
            <v>1603.0560000000032</v>
          </cell>
          <cell r="Q63">
            <v>-0.03</v>
          </cell>
          <cell r="V63" t="str">
            <v>Lump Sum</v>
          </cell>
          <cell r="X63" t="str">
            <v>No</v>
          </cell>
        </row>
        <row r="64">
          <cell r="A64" t="str">
            <v>000002849</v>
          </cell>
          <cell r="B64" t="str">
            <v>Bobbisue</v>
          </cell>
          <cell r="D64" t="str">
            <v>Champney</v>
          </cell>
          <cell r="E64">
            <v>20.883312518125713</v>
          </cell>
          <cell r="F64">
            <v>0.1300493786864563</v>
          </cell>
          <cell r="G64">
            <v>4998.8900377014825</v>
          </cell>
          <cell r="I64">
            <v>23.286625036251429</v>
          </cell>
          <cell r="J64">
            <v>0.26009875737291283</v>
          </cell>
          <cell r="K64">
            <v>9997.7800754029722</v>
          </cell>
          <cell r="M64">
            <v>19.034400000000002</v>
          </cell>
          <cell r="N64" t="str">
            <v>-</v>
          </cell>
          <cell r="Q64">
            <v>0</v>
          </cell>
          <cell r="V64" t="str">
            <v>Bring to Halfway</v>
          </cell>
          <cell r="X64" t="str">
            <v>Yes</v>
          </cell>
        </row>
        <row r="65">
          <cell r="A65" t="str">
            <v>000002783</v>
          </cell>
          <cell r="B65" t="str">
            <v>Tailor</v>
          </cell>
          <cell r="D65" t="str">
            <v>Chapin</v>
          </cell>
          <cell r="E65">
            <v>16.05590973632</v>
          </cell>
          <cell r="F65">
            <v>0.14685069545142859</v>
          </cell>
          <cell r="G65">
            <v>0</v>
          </cell>
          <cell r="I65">
            <v>18.111819472640001</v>
          </cell>
          <cell r="J65">
            <v>0.29370139090285718</v>
          </cell>
          <cell r="K65">
            <v>0</v>
          </cell>
          <cell r="M65">
            <v>14.42</v>
          </cell>
          <cell r="N65" t="str">
            <v>-</v>
          </cell>
          <cell r="Q65">
            <v>0</v>
          </cell>
          <cell r="V65" t="str">
            <v>Bring to Halfway</v>
          </cell>
          <cell r="W65" t="str">
            <v>Terminated</v>
          </cell>
          <cell r="X65" t="str">
            <v>No</v>
          </cell>
        </row>
        <row r="66">
          <cell r="A66" t="str">
            <v>000001116</v>
          </cell>
          <cell r="B66" t="str">
            <v>Eileen</v>
          </cell>
          <cell r="D66" t="str">
            <v>Chase</v>
          </cell>
          <cell r="E66" t="str">
            <v>-</v>
          </cell>
          <cell r="F66">
            <v>0</v>
          </cell>
          <cell r="G66" t="str">
            <v>-</v>
          </cell>
          <cell r="I66">
            <v>0</v>
          </cell>
          <cell r="J66">
            <v>0</v>
          </cell>
          <cell r="K66" t="str">
            <v>-</v>
          </cell>
          <cell r="M66">
            <v>26.6873</v>
          </cell>
          <cell r="N66">
            <v>1455.1056000000008</v>
          </cell>
          <cell r="Q66">
            <v>-0.03</v>
          </cell>
          <cell r="V66" t="str">
            <v>Lump Sum</v>
          </cell>
          <cell r="X66" t="str">
            <v>No</v>
          </cell>
        </row>
        <row r="67">
          <cell r="A67" t="str">
            <v>000001905</v>
          </cell>
          <cell r="B67" t="str">
            <v>Sara</v>
          </cell>
          <cell r="C67" t="str">
            <v>Lynn</v>
          </cell>
          <cell r="D67" t="str">
            <v>Chase</v>
          </cell>
          <cell r="E67">
            <v>20.407078721158097</v>
          </cell>
          <cell r="F67">
            <v>0.10968345411408899</v>
          </cell>
          <cell r="G67">
            <v>0</v>
          </cell>
          <cell r="I67">
            <v>22.424157442316194</v>
          </cell>
          <cell r="J67">
            <v>0.21936690822817798</v>
          </cell>
          <cell r="K67">
            <v>0</v>
          </cell>
          <cell r="M67">
            <v>18.941700000000001</v>
          </cell>
          <cell r="N67" t="str">
            <v>-</v>
          </cell>
          <cell r="Q67">
            <v>0</v>
          </cell>
          <cell r="V67" t="str">
            <v>Bring to Halfway</v>
          </cell>
          <cell r="W67" t="str">
            <v>Transfer - At Proper Rate</v>
          </cell>
          <cell r="X67" t="str">
            <v>No</v>
          </cell>
        </row>
        <row r="68">
          <cell r="A68" t="str">
            <v>000001555</v>
          </cell>
          <cell r="B68" t="str">
            <v>Amy</v>
          </cell>
          <cell r="C68" t="str">
            <v>L</v>
          </cell>
          <cell r="D68" t="str">
            <v>Chiriatti</v>
          </cell>
          <cell r="E68">
            <v>45.918157230277998</v>
          </cell>
          <cell r="F68">
            <v>8.1445059592039501E-2</v>
          </cell>
          <cell r="G68">
            <v>7192.967038978235</v>
          </cell>
          <cell r="I68">
            <v>49.376314460556003</v>
          </cell>
          <cell r="J68">
            <v>0.16289011918407917</v>
          </cell>
          <cell r="K68">
            <v>14385.934077956485</v>
          </cell>
          <cell r="M68">
            <v>43.733800000000002</v>
          </cell>
          <cell r="N68" t="str">
            <v>-</v>
          </cell>
          <cell r="Q68">
            <v>0</v>
          </cell>
          <cell r="V68" t="str">
            <v>Bring to Halfway</v>
          </cell>
          <cell r="W68" t="str">
            <v>Eligible for April 23 Rate Increase</v>
          </cell>
          <cell r="X68" t="str">
            <v>Yes</v>
          </cell>
        </row>
        <row r="69">
          <cell r="A69" t="str">
            <v>000002329</v>
          </cell>
          <cell r="B69" t="str">
            <v>Patrick</v>
          </cell>
          <cell r="C69" t="str">
            <v>T</v>
          </cell>
          <cell r="D69" t="str">
            <v>Clark</v>
          </cell>
          <cell r="E69" t="str">
            <v>-</v>
          </cell>
          <cell r="F69">
            <v>0</v>
          </cell>
          <cell r="G69" t="str">
            <v>-</v>
          </cell>
          <cell r="I69">
            <v>0</v>
          </cell>
          <cell r="J69">
            <v>0</v>
          </cell>
          <cell r="K69" t="str">
            <v>-</v>
          </cell>
          <cell r="M69">
            <v>45.628999999999998</v>
          </cell>
          <cell r="N69">
            <v>2764.3200000000015</v>
          </cell>
          <cell r="Q69">
            <v>-0.03</v>
          </cell>
          <cell r="V69" t="str">
            <v>Lump Sum</v>
          </cell>
          <cell r="W69" t="str">
            <v>Terminated</v>
          </cell>
          <cell r="X69" t="str">
            <v>No</v>
          </cell>
        </row>
        <row r="70">
          <cell r="A70" t="str">
            <v>000002744</v>
          </cell>
          <cell r="B70" t="str">
            <v>Brittany</v>
          </cell>
          <cell r="C70" t="str">
            <v>R</v>
          </cell>
          <cell r="D70" t="str">
            <v>Clark</v>
          </cell>
          <cell r="E70">
            <v>18.167121929244445</v>
          </cell>
          <cell r="F70">
            <v>0.12073546756597432</v>
          </cell>
          <cell r="G70">
            <v>3256.6508902627547</v>
          </cell>
          <cell r="I70">
            <v>20.124243858488889</v>
          </cell>
          <cell r="J70">
            <v>0.24147093513194864</v>
          </cell>
          <cell r="K70">
            <v>6513.3017805255095</v>
          </cell>
          <cell r="M70">
            <v>16.696300000000001</v>
          </cell>
          <cell r="N70" t="str">
            <v>-</v>
          </cell>
          <cell r="Q70">
            <v>0</v>
          </cell>
          <cell r="V70" t="str">
            <v>Bring to Halfway</v>
          </cell>
          <cell r="X70" t="str">
            <v>Yes</v>
          </cell>
        </row>
        <row r="71">
          <cell r="A71" t="str">
            <v>000002036</v>
          </cell>
          <cell r="B71" t="str">
            <v>Matthew</v>
          </cell>
          <cell r="C71" t="str">
            <v>Eric</v>
          </cell>
          <cell r="D71" t="str">
            <v>Clayton</v>
          </cell>
          <cell r="E71">
            <v>42.184377342530304</v>
          </cell>
          <cell r="F71">
            <v>6.0175354172664113E-2</v>
          </cell>
          <cell r="G71">
            <v>4980.3048724630344</v>
          </cell>
          <cell r="I71">
            <v>44.578754685060609</v>
          </cell>
          <cell r="J71">
            <v>0.12035070834532823</v>
          </cell>
          <cell r="K71">
            <v>9960.6097449260687</v>
          </cell>
          <cell r="M71">
            <v>40.983699999999999</v>
          </cell>
          <cell r="N71" t="str">
            <v>-</v>
          </cell>
          <cell r="Q71">
            <v>0</v>
          </cell>
          <cell r="V71" t="str">
            <v>Bring to Halfway</v>
          </cell>
          <cell r="X71" t="str">
            <v>Yes</v>
          </cell>
        </row>
        <row r="72">
          <cell r="A72" t="str">
            <v>000002916</v>
          </cell>
          <cell r="B72" t="str">
            <v>Alicia</v>
          </cell>
          <cell r="C72" t="str">
            <v>Maria</v>
          </cell>
          <cell r="D72" t="str">
            <v>Clayton</v>
          </cell>
          <cell r="E72" t="str">
            <v>-</v>
          </cell>
          <cell r="F72">
            <v>0</v>
          </cell>
          <cell r="G72" t="str">
            <v>-</v>
          </cell>
          <cell r="I72">
            <v>0</v>
          </cell>
          <cell r="J72">
            <v>0</v>
          </cell>
          <cell r="K72" t="str">
            <v>-</v>
          </cell>
          <cell r="M72">
            <v>17.2319</v>
          </cell>
          <cell r="N72">
            <v>835.16159999999854</v>
          </cell>
          <cell r="Q72">
            <v>-0.03</v>
          </cell>
          <cell r="V72" t="str">
            <v>Other</v>
          </cell>
          <cell r="W72" t="str">
            <v>Terminated</v>
          </cell>
          <cell r="X72" t="str">
            <v>No</v>
          </cell>
        </row>
        <row r="73">
          <cell r="A73" t="str">
            <v>000002558</v>
          </cell>
          <cell r="B73" t="str">
            <v>Dawn</v>
          </cell>
          <cell r="C73" t="str">
            <v>M</v>
          </cell>
          <cell r="D73" t="str">
            <v>Cogger</v>
          </cell>
          <cell r="E73">
            <v>18.428674977475559</v>
          </cell>
          <cell r="F73">
            <v>0.13546980760785943</v>
          </cell>
          <cell r="G73">
            <v>0</v>
          </cell>
          <cell r="I73">
            <v>20.627349954951118</v>
          </cell>
          <cell r="J73">
            <v>0.27093961521571885</v>
          </cell>
          <cell r="K73">
            <v>0</v>
          </cell>
          <cell r="M73">
            <v>16.716900000000003</v>
          </cell>
          <cell r="N73" t="str">
            <v>-</v>
          </cell>
          <cell r="Q73">
            <v>0</v>
          </cell>
          <cell r="V73" t="str">
            <v>Bring to Halfway</v>
          </cell>
          <cell r="W73" t="str">
            <v xml:space="preserve">Promoted - Needs adjustment </v>
          </cell>
          <cell r="X73" t="str">
            <v>Yes</v>
          </cell>
        </row>
        <row r="74">
          <cell r="A74" t="str">
            <v>000000814</v>
          </cell>
          <cell r="B74" t="str">
            <v>Joanne</v>
          </cell>
          <cell r="C74" t="str">
            <v>E</v>
          </cell>
          <cell r="D74" t="str">
            <v>Colson</v>
          </cell>
          <cell r="E74">
            <v>22.114546315093332</v>
          </cell>
          <cell r="F74">
            <v>0.10132202764409032</v>
          </cell>
          <cell r="G74">
            <v>3385.4850683153072</v>
          </cell>
          <cell r="I74">
            <v>24.149092630186665</v>
          </cell>
          <cell r="J74">
            <v>0.20264405528818064</v>
          </cell>
          <cell r="K74">
            <v>6770.9701366306144</v>
          </cell>
          <cell r="M74">
            <v>20.682399999999998</v>
          </cell>
          <cell r="N74" t="str">
            <v>-</v>
          </cell>
          <cell r="Q74">
            <v>0</v>
          </cell>
          <cell r="V74" t="str">
            <v>Bring to Halfway</v>
          </cell>
          <cell r="X74" t="str">
            <v>Yes</v>
          </cell>
        </row>
        <row r="75">
          <cell r="A75" t="str">
            <v>000001095</v>
          </cell>
          <cell r="B75" t="str">
            <v>Barbara</v>
          </cell>
          <cell r="C75" t="str">
            <v>P.</v>
          </cell>
          <cell r="D75" t="str">
            <v>Conant</v>
          </cell>
          <cell r="E75" t="str">
            <v>-</v>
          </cell>
          <cell r="F75">
            <v>0</v>
          </cell>
          <cell r="G75" t="str">
            <v>-</v>
          </cell>
          <cell r="I75">
            <v>0</v>
          </cell>
          <cell r="J75">
            <v>0</v>
          </cell>
          <cell r="K75" t="str">
            <v>-</v>
          </cell>
          <cell r="M75">
            <v>17.777800000000003</v>
          </cell>
          <cell r="N75">
            <v>861.61920000000191</v>
          </cell>
          <cell r="P75" t="str">
            <v>-</v>
          </cell>
          <cell r="Q75">
            <v>-0.03</v>
          </cell>
          <cell r="V75" t="str">
            <v>Lump Sum</v>
          </cell>
          <cell r="X75" t="str">
            <v>No</v>
          </cell>
        </row>
        <row r="76">
          <cell r="A76" t="str">
            <v>000000893</v>
          </cell>
          <cell r="B76" t="str">
            <v>Patrice</v>
          </cell>
          <cell r="C76" t="str">
            <v>Marie</v>
          </cell>
          <cell r="D76" t="str">
            <v>Conard</v>
          </cell>
          <cell r="E76">
            <v>48.218157230278003</v>
          </cell>
          <cell r="F76">
            <v>2.4610225887760313E-2</v>
          </cell>
          <cell r="G76">
            <v>2408.9670389782405</v>
          </cell>
          <cell r="I76">
            <v>49.376314460556003</v>
          </cell>
          <cell r="J76">
            <v>4.9220451775520625E-2</v>
          </cell>
          <cell r="K76">
            <v>4817.9340779564809</v>
          </cell>
          <cell r="M76">
            <v>48.471800000000002</v>
          </cell>
          <cell r="N76" t="str">
            <v>-</v>
          </cell>
          <cell r="P76">
            <v>48.471800000000002</v>
          </cell>
          <cell r="Q76">
            <v>-5.3897741122396862E-3</v>
          </cell>
          <cell r="S76">
            <v>527.57696102175396</v>
          </cell>
          <cell r="V76" t="str">
            <v>Bring to 3%</v>
          </cell>
          <cell r="X76" t="str">
            <v>Yes</v>
          </cell>
        </row>
        <row r="77">
          <cell r="A77" t="str">
            <v>000000306</v>
          </cell>
          <cell r="B77" t="str">
            <v>Kim</v>
          </cell>
          <cell r="C77" t="str">
            <v>A</v>
          </cell>
          <cell r="D77" t="str">
            <v>Connolly</v>
          </cell>
          <cell r="E77">
            <v>22.149546315093332</v>
          </cell>
          <cell r="F77">
            <v>9.9233067746567413E-2</v>
          </cell>
          <cell r="G77">
            <v>4159.0563353941334</v>
          </cell>
          <cell r="I77">
            <v>24.149092630186665</v>
          </cell>
          <cell r="J77">
            <v>0.19846613549313483</v>
          </cell>
          <cell r="K77">
            <v>8318.1126707882668</v>
          </cell>
          <cell r="M77">
            <v>20.7545</v>
          </cell>
          <cell r="N77" t="str">
            <v>-</v>
          </cell>
          <cell r="Q77">
            <v>0</v>
          </cell>
          <cell r="V77" t="str">
            <v>Bring to Halfway</v>
          </cell>
          <cell r="X77" t="str">
            <v>Yes</v>
          </cell>
        </row>
        <row r="78">
          <cell r="A78" t="str">
            <v>000002787</v>
          </cell>
          <cell r="B78" t="str">
            <v>Kevin</v>
          </cell>
          <cell r="C78" t="str">
            <v>E</v>
          </cell>
          <cell r="D78" t="str">
            <v>Conroy</v>
          </cell>
          <cell r="E78">
            <v>63.430183780307694</v>
          </cell>
          <cell r="F78">
            <v>8.3208250670837425E-2</v>
          </cell>
          <cell r="G78">
            <v>10134.766263040008</v>
          </cell>
          <cell r="I78">
            <v>68.30266756061539</v>
          </cell>
          <cell r="J78">
            <v>0.16641650134167485</v>
          </cell>
          <cell r="K78">
            <v>20269.532526080016</v>
          </cell>
          <cell r="M78">
            <v>60.314430999999999</v>
          </cell>
          <cell r="N78" t="str">
            <v>-</v>
          </cell>
          <cell r="Q78">
            <v>0</v>
          </cell>
          <cell r="V78" t="str">
            <v>Bring to Halfway</v>
          </cell>
          <cell r="X78" t="str">
            <v>Yes</v>
          </cell>
        </row>
        <row r="79">
          <cell r="A79" t="str">
            <v>000001895</v>
          </cell>
          <cell r="B79" t="str">
            <v>Stephen</v>
          </cell>
          <cell r="C79" t="str">
            <v>G</v>
          </cell>
          <cell r="D79" t="str">
            <v>Conti</v>
          </cell>
          <cell r="E79" t="str">
            <v>-</v>
          </cell>
          <cell r="F79">
            <v>0</v>
          </cell>
          <cell r="G79" t="str">
            <v>-</v>
          </cell>
          <cell r="I79">
            <v>0</v>
          </cell>
          <cell r="J79">
            <v>0</v>
          </cell>
          <cell r="K79" t="str">
            <v>-</v>
          </cell>
          <cell r="M79">
            <v>51.995224</v>
          </cell>
          <cell r="N79">
            <v>3150.0019199999961</v>
          </cell>
          <cell r="Q79">
            <v>-0.03</v>
          </cell>
          <cell r="V79" t="str">
            <v>Lump Sum</v>
          </cell>
          <cell r="X79" t="str">
            <v>No</v>
          </cell>
        </row>
        <row r="80">
          <cell r="A80" t="str">
            <v>000002421</v>
          </cell>
          <cell r="B80" t="str">
            <v>Amy</v>
          </cell>
          <cell r="C80" t="str">
            <v>M</v>
          </cell>
          <cell r="D80" t="str">
            <v>Courville</v>
          </cell>
          <cell r="E80">
            <v>19.38305056910222</v>
          </cell>
          <cell r="F80">
            <v>2.664462760075325E-2</v>
          </cell>
          <cell r="G80">
            <v>837.07614698609632</v>
          </cell>
          <cell r="I80">
            <v>19.886101138204442</v>
          </cell>
          <cell r="J80">
            <v>5.32892552015065E-2</v>
          </cell>
          <cell r="K80">
            <v>1674.1522939721926</v>
          </cell>
          <cell r="M80">
            <v>19.446400000000001</v>
          </cell>
          <cell r="N80" t="str">
            <v>-</v>
          </cell>
          <cell r="P80">
            <v>19.446400000000001</v>
          </cell>
          <cell r="Q80">
            <v>-3.3553723992467491E-3</v>
          </cell>
          <cell r="S80">
            <v>105.41345301390902</v>
          </cell>
          <cell r="V80" t="str">
            <v>Bring to 3%</v>
          </cell>
          <cell r="W80" t="str">
            <v>Terminated</v>
          </cell>
          <cell r="X80" t="str">
            <v>No</v>
          </cell>
        </row>
        <row r="81">
          <cell r="A81" t="str">
            <v>000001866</v>
          </cell>
          <cell r="B81" t="str">
            <v>Christine</v>
          </cell>
          <cell r="C81" t="str">
            <v>Marie</v>
          </cell>
          <cell r="D81" t="str">
            <v>Covino</v>
          </cell>
          <cell r="E81">
            <v>30.559487992960001</v>
          </cell>
          <cell r="F81">
            <v>5.596019326053904E-2</v>
          </cell>
          <cell r="G81">
            <v>2694.8280202854403</v>
          </cell>
          <cell r="I81">
            <v>32.178975985920005</v>
          </cell>
          <cell r="J81">
            <v>0.11192038652107821</v>
          </cell>
          <cell r="K81">
            <v>5389.656040570886</v>
          </cell>
          <cell r="M81">
            <v>29.808200000000003</v>
          </cell>
          <cell r="N81" t="str">
            <v>-</v>
          </cell>
          <cell r="P81">
            <v>32.178975985920005</v>
          </cell>
          <cell r="Q81">
            <v>0</v>
          </cell>
          <cell r="V81" t="str">
            <v>Bring to Maximum</v>
          </cell>
          <cell r="X81" t="str">
            <v>No</v>
          </cell>
        </row>
        <row r="82">
          <cell r="A82" t="str">
            <v>000001911</v>
          </cell>
          <cell r="B82" t="str">
            <v>Kyle</v>
          </cell>
          <cell r="C82" t="str">
            <v>George</v>
          </cell>
          <cell r="D82" t="str">
            <v>Covino</v>
          </cell>
          <cell r="E82">
            <v>25.018832906361908</v>
          </cell>
          <cell r="F82">
            <v>0.12748233016502508</v>
          </cell>
          <cell r="G82">
            <v>5883.9724452327655</v>
          </cell>
          <cell r="I82">
            <v>27.847665812723811</v>
          </cell>
          <cell r="J82">
            <v>0.25496466033005</v>
          </cell>
          <cell r="K82">
            <v>11767.944890465524</v>
          </cell>
          <cell r="M82">
            <v>22.855700000000002</v>
          </cell>
          <cell r="N82" t="str">
            <v>-</v>
          </cell>
          <cell r="Q82">
            <v>0</v>
          </cell>
          <cell r="V82" t="str">
            <v>Bring to Halfway</v>
          </cell>
          <cell r="X82" t="str">
            <v>Yes</v>
          </cell>
        </row>
        <row r="83">
          <cell r="A83" t="str">
            <v>000002882</v>
          </cell>
          <cell r="B83" t="str">
            <v>Michael</v>
          </cell>
          <cell r="C83" t="str">
            <v>W</v>
          </cell>
          <cell r="D83" t="str">
            <v>Crochiere</v>
          </cell>
          <cell r="E83">
            <v>47.225314875094291</v>
          </cell>
          <cell r="F83">
            <v>6.1930302647427729E-2</v>
          </cell>
          <cell r="G83">
            <v>5728.5589401961188</v>
          </cell>
          <cell r="I83">
            <v>49.979429750188579</v>
          </cell>
          <cell r="J83">
            <v>0.12386060529485546</v>
          </cell>
          <cell r="K83">
            <v>11457.117880392238</v>
          </cell>
          <cell r="M83">
            <v>45.805336000000004</v>
          </cell>
          <cell r="N83" t="str">
            <v>-</v>
          </cell>
          <cell r="Q83">
            <v>0</v>
          </cell>
          <cell r="V83" t="str">
            <v>Bring to Halfway</v>
          </cell>
          <cell r="X83" t="str">
            <v>Yes</v>
          </cell>
        </row>
        <row r="84">
          <cell r="A84" t="str">
            <v>000002918</v>
          </cell>
          <cell r="B84" t="str">
            <v>Michele</v>
          </cell>
          <cell r="C84" t="str">
            <v>D</v>
          </cell>
          <cell r="D84" t="str">
            <v>Crochiere</v>
          </cell>
          <cell r="E84">
            <v>21.930801716104128</v>
          </cell>
          <cell r="F84">
            <v>9.6540085805206385E-2</v>
          </cell>
          <cell r="G84">
            <v>4016.0675694965857</v>
          </cell>
          <cell r="I84">
            <v>23.861603432208252</v>
          </cell>
          <cell r="J84">
            <v>0.1930801716104126</v>
          </cell>
          <cell r="K84">
            <v>8032.1351389931642</v>
          </cell>
          <cell r="M84">
            <v>20.6</v>
          </cell>
          <cell r="N84" t="str">
            <v>-</v>
          </cell>
          <cell r="Q84">
            <v>0</v>
          </cell>
          <cell r="V84" t="str">
            <v>Bring to Halfway</v>
          </cell>
          <cell r="W84" t="str">
            <v>Terminated</v>
          </cell>
          <cell r="X84" t="str">
            <v>No</v>
          </cell>
        </row>
        <row r="85">
          <cell r="A85" t="str">
            <v>000002715</v>
          </cell>
          <cell r="B85" t="str">
            <v>Emily</v>
          </cell>
          <cell r="C85" t="str">
            <v>A</v>
          </cell>
          <cell r="D85" t="str">
            <v>Cron</v>
          </cell>
          <cell r="E85">
            <v>37.004088478822865</v>
          </cell>
          <cell r="F85">
            <v>8.294083929829861E-2</v>
          </cell>
          <cell r="G85">
            <v>5894.9040359515566</v>
          </cell>
          <cell r="I85">
            <v>39.838176957645722</v>
          </cell>
          <cell r="J85">
            <v>0.165881678596597</v>
          </cell>
          <cell r="K85">
            <v>11789.808071903097</v>
          </cell>
          <cell r="M85">
            <v>35.195100000000004</v>
          </cell>
          <cell r="N85" t="str">
            <v>-</v>
          </cell>
          <cell r="Q85">
            <v>0</v>
          </cell>
          <cell r="V85" t="str">
            <v>Bring to Halfway</v>
          </cell>
          <cell r="X85" t="str">
            <v>Yes</v>
          </cell>
        </row>
        <row r="86">
          <cell r="A86" t="str">
            <v>000000336</v>
          </cell>
          <cell r="B86" t="str">
            <v>Marion</v>
          </cell>
          <cell r="D86" t="str">
            <v>Currier</v>
          </cell>
          <cell r="E86">
            <v>23.219546315093332</v>
          </cell>
          <cell r="F86">
            <v>4.1702391883953922E-2</v>
          </cell>
          <cell r="G86">
            <v>1933.4563353941326</v>
          </cell>
          <cell r="I86">
            <v>24.149092630186665</v>
          </cell>
          <cell r="J86">
            <v>8.3404783767907845E-2</v>
          </cell>
          <cell r="K86">
            <v>3866.9126707882651</v>
          </cell>
          <cell r="M86">
            <v>22.9587</v>
          </cell>
          <cell r="N86" t="str">
            <v>-</v>
          </cell>
          <cell r="Q86">
            <v>0</v>
          </cell>
          <cell r="V86" t="str">
            <v>Bring to Halfway</v>
          </cell>
          <cell r="X86" t="str">
            <v>Yes</v>
          </cell>
        </row>
        <row r="87">
          <cell r="A87" t="str">
            <v>000000340</v>
          </cell>
          <cell r="B87" t="str">
            <v>Loretta</v>
          </cell>
          <cell r="C87" t="str">
            <v>A</v>
          </cell>
          <cell r="D87" t="str">
            <v>Cushing</v>
          </cell>
          <cell r="E87">
            <v>23.219546315093332</v>
          </cell>
          <cell r="F87">
            <v>4.1702391883953922E-2</v>
          </cell>
          <cell r="G87">
            <v>1546.7650683153061</v>
          </cell>
          <cell r="I87">
            <v>24.149092630186665</v>
          </cell>
          <cell r="J87">
            <v>8.3404783767907845E-2</v>
          </cell>
          <cell r="K87">
            <v>3093.5301366306121</v>
          </cell>
          <cell r="M87">
            <v>22.9587</v>
          </cell>
          <cell r="N87" t="str">
            <v>-</v>
          </cell>
          <cell r="Q87">
            <v>0</v>
          </cell>
          <cell r="V87" t="str">
            <v>Bring to Halfway</v>
          </cell>
          <cell r="X87" t="str">
            <v>Yes</v>
          </cell>
        </row>
        <row r="88">
          <cell r="A88" t="str">
            <v>000000984</v>
          </cell>
          <cell r="B88" t="str">
            <v>Jamie</v>
          </cell>
          <cell r="C88" t="str">
            <v>Guyette</v>
          </cell>
          <cell r="D88" t="str">
            <v>Cushman</v>
          </cell>
          <cell r="E88" t="str">
            <v>-</v>
          </cell>
          <cell r="F88">
            <v>0</v>
          </cell>
          <cell r="G88" t="str">
            <v>-</v>
          </cell>
          <cell r="I88">
            <v>0</v>
          </cell>
          <cell r="J88">
            <v>0</v>
          </cell>
          <cell r="K88" t="str">
            <v>-</v>
          </cell>
          <cell r="M88">
            <v>51.407299999999999</v>
          </cell>
          <cell r="N88">
            <v>2491.5072000000046</v>
          </cell>
          <cell r="Q88">
            <v>-0.03</v>
          </cell>
          <cell r="V88" t="str">
            <v>Lump Sum</v>
          </cell>
          <cell r="X88" t="str">
            <v>No</v>
          </cell>
        </row>
        <row r="89">
          <cell r="A89" t="str">
            <v>000002812</v>
          </cell>
          <cell r="B89" t="str">
            <v>Ella</v>
          </cell>
          <cell r="C89" t="str">
            <v>M</v>
          </cell>
          <cell r="D89" t="str">
            <v>Davignon</v>
          </cell>
          <cell r="E89">
            <v>15.885101607703705</v>
          </cell>
          <cell r="F89">
            <v>5.9006773846913656E-2</v>
          </cell>
          <cell r="G89">
            <v>0</v>
          </cell>
          <cell r="I89">
            <v>16.77020321540741</v>
          </cell>
          <cell r="J89">
            <v>0.11801354769382731</v>
          </cell>
          <cell r="K89">
            <v>0</v>
          </cell>
          <cell r="M89">
            <v>15.450000000000001</v>
          </cell>
          <cell r="N89" t="str">
            <v>-</v>
          </cell>
          <cell r="Q89">
            <v>0</v>
          </cell>
          <cell r="V89" t="str">
            <v>Bring to Halfway</v>
          </cell>
          <cell r="X89" t="str">
            <v>Yes</v>
          </cell>
        </row>
        <row r="90">
          <cell r="A90" t="str">
            <v>000000966</v>
          </cell>
          <cell r="B90" t="str">
            <v>Jennifer</v>
          </cell>
          <cell r="C90" t="str">
            <v>Lynne</v>
          </cell>
          <cell r="D90" t="str">
            <v>Davis</v>
          </cell>
          <cell r="E90" t="str">
            <v>-</v>
          </cell>
          <cell r="F90">
            <v>0</v>
          </cell>
          <cell r="G90" t="str">
            <v>-</v>
          </cell>
          <cell r="I90">
            <v>0</v>
          </cell>
          <cell r="J90">
            <v>0</v>
          </cell>
          <cell r="K90" t="str">
            <v>-</v>
          </cell>
          <cell r="M90">
            <v>50.892299999999999</v>
          </cell>
          <cell r="N90">
            <v>3083.1840000000047</v>
          </cell>
          <cell r="Q90">
            <v>-0.03</v>
          </cell>
          <cell r="V90" t="str">
            <v>Lump Sum</v>
          </cell>
          <cell r="W90" t="str">
            <v>Promoted - At Proper Rate</v>
          </cell>
          <cell r="X90" t="str">
            <v>No</v>
          </cell>
        </row>
        <row r="91">
          <cell r="A91" t="str">
            <v>000001028</v>
          </cell>
          <cell r="B91" t="str">
            <v>Danielle</v>
          </cell>
          <cell r="C91" t="str">
            <v>Marie</v>
          </cell>
          <cell r="D91" t="str">
            <v>Davis</v>
          </cell>
          <cell r="E91">
            <v>42.052137576493251</v>
          </cell>
          <cell r="F91">
            <v>2.8169622897145547E-2</v>
          </cell>
          <cell r="G91">
            <v>2396.4461591059662</v>
          </cell>
          <cell r="I91">
            <v>43.204275152986511</v>
          </cell>
          <cell r="J91">
            <v>5.6339245794291268E-2</v>
          </cell>
          <cell r="K91">
            <v>4792.892318211947</v>
          </cell>
          <cell r="M91">
            <v>42.127000000000002</v>
          </cell>
          <cell r="N91" t="str">
            <v>-</v>
          </cell>
          <cell r="P91">
            <v>42.127000000000002</v>
          </cell>
          <cell r="Q91">
            <v>-1.8303771028544517E-3</v>
          </cell>
          <cell r="S91">
            <v>155.71384089403728</v>
          </cell>
          <cell r="V91" t="str">
            <v>Bring to 3%</v>
          </cell>
          <cell r="X91" t="str">
            <v>Yes</v>
          </cell>
        </row>
        <row r="92">
          <cell r="A92" t="str">
            <v>000001202</v>
          </cell>
          <cell r="B92" t="str">
            <v>Shaun</v>
          </cell>
          <cell r="C92" t="str">
            <v>M</v>
          </cell>
          <cell r="D92" t="str">
            <v>Davis</v>
          </cell>
          <cell r="E92">
            <v>26.928618360633642</v>
          </cell>
          <cell r="F92">
            <v>0.21136384888140539</v>
          </cell>
          <cell r="G92">
            <v>9773.1261901179751</v>
          </cell>
          <cell r="I92">
            <v>31.627236721267288</v>
          </cell>
          <cell r="J92">
            <v>0.42272769776281094</v>
          </cell>
          <cell r="K92">
            <v>19546.252380235957</v>
          </cell>
          <cell r="M92">
            <v>22.896900000000002</v>
          </cell>
          <cell r="N92" t="str">
            <v>-</v>
          </cell>
          <cell r="Q92">
            <v>0</v>
          </cell>
          <cell r="V92" t="str">
            <v>Bring to Halfway</v>
          </cell>
          <cell r="X92" t="str">
            <v>Yes</v>
          </cell>
        </row>
        <row r="93">
          <cell r="A93" t="str">
            <v>000000946</v>
          </cell>
          <cell r="B93" t="str">
            <v>Nancy</v>
          </cell>
          <cell r="C93" t="str">
            <v>Diane</v>
          </cell>
          <cell r="D93" t="str">
            <v>Davoll</v>
          </cell>
          <cell r="E93">
            <v>34.584127749600874</v>
          </cell>
          <cell r="F93">
            <v>0.19050353699142422</v>
          </cell>
          <cell r="G93">
            <v>11510.985719169817</v>
          </cell>
          <cell r="I93">
            <v>40.118255499201744</v>
          </cell>
          <cell r="J93">
            <v>0.38100707398284833</v>
          </cell>
          <cell r="K93">
            <v>23021.971438339628</v>
          </cell>
          <cell r="M93">
            <v>29.921500000000002</v>
          </cell>
          <cell r="N93" t="str">
            <v>-</v>
          </cell>
          <cell r="Q93">
            <v>0</v>
          </cell>
          <cell r="V93" t="str">
            <v>Bring to Halfway</v>
          </cell>
          <cell r="X93" t="str">
            <v>Yes</v>
          </cell>
        </row>
        <row r="94">
          <cell r="A94" t="str">
            <v>000002550</v>
          </cell>
          <cell r="B94" t="str">
            <v>Courtney</v>
          </cell>
          <cell r="C94" t="str">
            <v>M</v>
          </cell>
          <cell r="D94" t="str">
            <v>Deblois</v>
          </cell>
          <cell r="E94">
            <v>22.04211599472</v>
          </cell>
          <cell r="F94">
            <v>0.1048679696601504</v>
          </cell>
          <cell r="G94">
            <v>4351.6012690176003</v>
          </cell>
          <cell r="I94">
            <v>24.134231989440003</v>
          </cell>
          <cell r="J94">
            <v>0.20973593932030096</v>
          </cell>
          <cell r="K94">
            <v>8703.2025380352079</v>
          </cell>
          <cell r="M94">
            <v>20.548500000000001</v>
          </cell>
          <cell r="N94" t="str">
            <v>-</v>
          </cell>
          <cell r="P94">
            <v>24.83</v>
          </cell>
          <cell r="Q94">
            <v>0</v>
          </cell>
          <cell r="V94" t="str">
            <v>Bring to Maximum</v>
          </cell>
          <cell r="W94" t="str">
            <v>Quoted a different rate ($24.83) that we honored. Should have been $24.13</v>
          </cell>
          <cell r="X94" t="str">
            <v>No</v>
          </cell>
        </row>
        <row r="95">
          <cell r="A95" t="str">
            <v>000000186</v>
          </cell>
          <cell r="B95" t="str">
            <v>Dawn</v>
          </cell>
          <cell r="C95" t="str">
            <v>Robin</v>
          </cell>
          <cell r="D95" t="str">
            <v>Decoff</v>
          </cell>
          <cell r="E95">
            <v>23.024546315093332</v>
          </cell>
          <cell r="F95">
            <v>5.1349146807914761E-2</v>
          </cell>
          <cell r="G95">
            <v>2105.15070185472</v>
          </cell>
          <cell r="I95">
            <v>24.149092630186665</v>
          </cell>
          <cell r="J95">
            <v>0.10269829361582952</v>
          </cell>
          <cell r="K95">
            <v>4210.3014037094399</v>
          </cell>
          <cell r="M95">
            <v>22.556999999999999</v>
          </cell>
          <cell r="N95" t="str">
            <v>-</v>
          </cell>
          <cell r="Q95">
            <v>0</v>
          </cell>
          <cell r="V95" t="str">
            <v>Bring to Halfway</v>
          </cell>
          <cell r="X95" t="str">
            <v>Yes</v>
          </cell>
        </row>
        <row r="96">
          <cell r="A96" t="str">
            <v>000002438</v>
          </cell>
          <cell r="B96" t="str">
            <v>Melissa</v>
          </cell>
          <cell r="C96" t="str">
            <v>A</v>
          </cell>
          <cell r="D96" t="str">
            <v>DeFlorio</v>
          </cell>
          <cell r="E96">
            <v>19.396071428571428</v>
          </cell>
          <cell r="F96">
            <v>0.17126035196687378</v>
          </cell>
          <cell r="G96">
            <v>5899.0285714285728</v>
          </cell>
          <cell r="I96">
            <v>22.232142857142858</v>
          </cell>
          <cell r="J96">
            <v>0.34252070393374756</v>
          </cell>
          <cell r="K96">
            <v>11798.057142857146</v>
          </cell>
          <cell r="M96">
            <v>17.056799999999999</v>
          </cell>
          <cell r="N96" t="str">
            <v>-</v>
          </cell>
          <cell r="Q96">
            <v>0</v>
          </cell>
          <cell r="V96" t="str">
            <v>Bring to Halfway</v>
          </cell>
          <cell r="X96" t="str">
            <v>Yes</v>
          </cell>
        </row>
        <row r="97">
          <cell r="A97" t="str">
            <v>000000323</v>
          </cell>
          <cell r="B97" t="str">
            <v>Lisa</v>
          </cell>
          <cell r="C97" t="str">
            <v>D</v>
          </cell>
          <cell r="D97" t="str">
            <v>Delegato</v>
          </cell>
          <cell r="E97">
            <v>34.792411193265451</v>
          </cell>
          <cell r="F97">
            <v>1.4947817773204494E-2</v>
          </cell>
          <cell r="G97">
            <v>852.65222559370886</v>
          </cell>
          <cell r="I97">
            <v>35.304822386530908</v>
          </cell>
          <cell r="J97">
            <v>2.9895635546409192E-2</v>
          </cell>
          <cell r="K97">
            <v>1705.3044511874295</v>
          </cell>
          <cell r="M97">
            <v>35.308399999999999</v>
          </cell>
          <cell r="N97" t="str">
            <v>-</v>
          </cell>
          <cell r="P97">
            <v>35.304822386530908</v>
          </cell>
          <cell r="Q97">
            <v>-1.5052182226795505E-2</v>
          </cell>
          <cell r="S97">
            <v>852.65222559372069</v>
          </cell>
          <cell r="V97" t="str">
            <v>Bring to 3%</v>
          </cell>
          <cell r="X97" t="str">
            <v>Yes</v>
          </cell>
        </row>
        <row r="98">
          <cell r="A98" t="str">
            <v>000000287</v>
          </cell>
          <cell r="B98" t="str">
            <v>Kevin</v>
          </cell>
          <cell r="C98" t="str">
            <v>E</v>
          </cell>
          <cell r="D98" t="str">
            <v>Dempsey</v>
          </cell>
          <cell r="E98">
            <v>62.340023820799999</v>
          </cell>
          <cell r="F98">
            <v>0.25914004889517273</v>
          </cell>
          <cell r="G98">
            <v>0</v>
          </cell>
          <cell r="I98">
            <v>75.170047641599993</v>
          </cell>
          <cell r="J98">
            <v>0.51828009779034534</v>
          </cell>
          <cell r="K98">
            <v>0</v>
          </cell>
          <cell r="M98">
            <v>50.9953</v>
          </cell>
          <cell r="N98" t="str">
            <v>-</v>
          </cell>
          <cell r="Q98">
            <v>0</v>
          </cell>
          <cell r="V98" t="str">
            <v>Bring to Halfway</v>
          </cell>
          <cell r="X98" t="str">
            <v>Yes</v>
          </cell>
        </row>
        <row r="99">
          <cell r="A99" t="str">
            <v>000001544</v>
          </cell>
          <cell r="B99" t="str">
            <v>Tammy</v>
          </cell>
          <cell r="C99" t="str">
            <v>RC</v>
          </cell>
          <cell r="D99" t="str">
            <v>Dempsey</v>
          </cell>
          <cell r="E99" t="str">
            <v>-</v>
          </cell>
          <cell r="F99">
            <v>0</v>
          </cell>
          <cell r="G99" t="str">
            <v>-</v>
          </cell>
          <cell r="I99">
            <v>0</v>
          </cell>
          <cell r="J99">
            <v>0</v>
          </cell>
          <cell r="K99" t="str">
            <v>-</v>
          </cell>
          <cell r="M99">
            <v>23.401599999999998</v>
          </cell>
          <cell r="N99">
            <v>1417.7279999999992</v>
          </cell>
          <cell r="Q99">
            <v>-0.03</v>
          </cell>
          <cell r="V99" t="str">
            <v>Lump Sum</v>
          </cell>
          <cell r="X99" t="str">
            <v>No</v>
          </cell>
        </row>
        <row r="100">
          <cell r="A100" t="str">
            <v>000002136</v>
          </cell>
          <cell r="B100" t="str">
            <v>Victoria</v>
          </cell>
          <cell r="C100" t="str">
            <v>Anne</v>
          </cell>
          <cell r="D100" t="str">
            <v>Dewey</v>
          </cell>
          <cell r="E100">
            <v>26.594308122480001</v>
          </cell>
          <cell r="F100">
            <v>0.15879338224313733</v>
          </cell>
          <cell r="G100">
            <v>7580.1608947584036</v>
          </cell>
          <cell r="I100">
            <v>30.238616244960003</v>
          </cell>
          <cell r="J100">
            <v>0.31758676448627465</v>
          </cell>
          <cell r="K100">
            <v>15160.321789516807</v>
          </cell>
          <cell r="M100">
            <v>23.638500000000001</v>
          </cell>
          <cell r="N100" t="str">
            <v>-</v>
          </cell>
          <cell r="Q100">
            <v>0</v>
          </cell>
          <cell r="V100" t="str">
            <v>Bring to Halfway</v>
          </cell>
          <cell r="X100" t="str">
            <v>Yes</v>
          </cell>
        </row>
        <row r="101">
          <cell r="A101" t="str">
            <v>000000326</v>
          </cell>
          <cell r="B101" t="str">
            <v>Daryl</v>
          </cell>
          <cell r="C101" t="str">
            <v>L</v>
          </cell>
          <cell r="D101" t="str">
            <v>Donahue</v>
          </cell>
          <cell r="E101">
            <v>26.406689172373333</v>
          </cell>
          <cell r="F101">
            <v>1.525140993361522E-2</v>
          </cell>
          <cell r="G101">
            <v>825.11347853653035</v>
          </cell>
          <cell r="I101">
            <v>26.803378344746669</v>
          </cell>
          <cell r="J101">
            <v>3.0502819867230576E-2</v>
          </cell>
          <cell r="K101">
            <v>1650.2269570730682</v>
          </cell>
          <cell r="M101">
            <v>26.790300000000002</v>
          </cell>
          <cell r="N101" t="str">
            <v>-</v>
          </cell>
          <cell r="P101">
            <v>26.790300000000002</v>
          </cell>
          <cell r="Q101">
            <v>-1.4748590066384779E-2</v>
          </cell>
          <cell r="S101">
            <v>797.91052146347647</v>
          </cell>
          <cell r="V101" t="str">
            <v>Bring to 3%</v>
          </cell>
          <cell r="X101" t="str">
            <v>Yes</v>
          </cell>
        </row>
        <row r="102">
          <cell r="A102" t="str">
            <v>000002906</v>
          </cell>
          <cell r="B102" t="str">
            <v>Armando</v>
          </cell>
          <cell r="C102" t="str">
            <v>T</v>
          </cell>
          <cell r="D102" t="str">
            <v>Donato</v>
          </cell>
          <cell r="E102">
            <v>29.382115688663895</v>
          </cell>
          <cell r="F102">
            <v>0.20914056331950179</v>
          </cell>
          <cell r="G102">
            <v>10570.8006324209</v>
          </cell>
          <cell r="I102">
            <v>34.464231377327792</v>
          </cell>
          <cell r="J102">
            <v>0.41828112663900374</v>
          </cell>
          <cell r="K102">
            <v>21141.601264841807</v>
          </cell>
          <cell r="M102">
            <v>25.029</v>
          </cell>
          <cell r="N102" t="str">
            <v>-</v>
          </cell>
          <cell r="Q102">
            <v>0</v>
          </cell>
          <cell r="V102" t="str">
            <v>Bring to Halfway</v>
          </cell>
          <cell r="X102" t="str">
            <v>Yes</v>
          </cell>
        </row>
        <row r="103">
          <cell r="A103" t="str">
            <v>000002052</v>
          </cell>
          <cell r="B103" t="str">
            <v>Joshua</v>
          </cell>
          <cell r="C103" t="str">
            <v>David</v>
          </cell>
          <cell r="D103" t="str">
            <v>Doolittle</v>
          </cell>
          <cell r="E103" t="str">
            <v>-</v>
          </cell>
          <cell r="F103">
            <v>0</v>
          </cell>
          <cell r="G103" t="str">
            <v>-</v>
          </cell>
          <cell r="I103">
            <v>0</v>
          </cell>
          <cell r="J103">
            <v>0</v>
          </cell>
          <cell r="K103" t="str">
            <v>-</v>
          </cell>
          <cell r="M103">
            <v>30.900000000000002</v>
          </cell>
          <cell r="N103">
            <v>1872.0000000000045</v>
          </cell>
          <cell r="Q103">
            <v>-0.03</v>
          </cell>
          <cell r="V103" t="str">
            <v>Lump Sum</v>
          </cell>
          <cell r="X103" t="str">
            <v>No</v>
          </cell>
        </row>
        <row r="104">
          <cell r="A104" t="str">
            <v>000001988</v>
          </cell>
          <cell r="B104" t="str">
            <v>Richard</v>
          </cell>
          <cell r="C104" t="str">
            <v>H</v>
          </cell>
          <cell r="D104" t="str">
            <v>Dorson</v>
          </cell>
          <cell r="E104">
            <v>17.52</v>
          </cell>
          <cell r="F104">
            <v>7.5506445672191558E-2</v>
          </cell>
          <cell r="G104">
            <v>2558.400000000001</v>
          </cell>
          <cell r="I104">
            <v>18.75</v>
          </cell>
          <cell r="J104">
            <v>0.15101289134438312</v>
          </cell>
          <cell r="K104">
            <v>5116.800000000002</v>
          </cell>
          <cell r="M104">
            <v>16.778700000000001</v>
          </cell>
          <cell r="N104" t="str">
            <v>-</v>
          </cell>
          <cell r="Q104">
            <v>0</v>
          </cell>
          <cell r="V104" t="str">
            <v>Bring to Halfway</v>
          </cell>
          <cell r="W104" t="str">
            <v>Terminated</v>
          </cell>
          <cell r="X104" t="str">
            <v>No</v>
          </cell>
        </row>
        <row r="105">
          <cell r="A105" t="str">
            <v>000000342</v>
          </cell>
          <cell r="B105" t="str">
            <v>Darlene</v>
          </cell>
          <cell r="C105" t="str">
            <v>A</v>
          </cell>
          <cell r="D105" t="str">
            <v>Doyle</v>
          </cell>
          <cell r="E105">
            <v>23.274546315093332</v>
          </cell>
          <cell r="F105">
            <v>3.9042246209523811E-2</v>
          </cell>
          <cell r="G105">
            <v>1455.2450683153065</v>
          </cell>
          <cell r="I105">
            <v>24.149092630186665</v>
          </cell>
          <cell r="J105">
            <v>7.8084492419047621E-2</v>
          </cell>
          <cell r="K105">
            <v>2910.4901366306131</v>
          </cell>
          <cell r="M105">
            <v>23.071999999999999</v>
          </cell>
          <cell r="N105" t="str">
            <v>-</v>
          </cell>
          <cell r="Q105">
            <v>0</v>
          </cell>
          <cell r="V105" t="str">
            <v>Bring to Halfway</v>
          </cell>
          <cell r="X105" t="str">
            <v>Yes</v>
          </cell>
        </row>
        <row r="106">
          <cell r="A106" t="str">
            <v>000002655</v>
          </cell>
          <cell r="B106" t="str">
            <v>Margaret</v>
          </cell>
          <cell r="D106" t="str">
            <v>Dundas</v>
          </cell>
          <cell r="E106">
            <v>22.951689172373335</v>
          </cell>
          <cell r="F106">
            <v>0.20165911897242583</v>
          </cell>
          <cell r="G106">
            <v>8011.5134785365344</v>
          </cell>
          <cell r="I106">
            <v>26.803378344746669</v>
          </cell>
          <cell r="J106">
            <v>0.40331823794485167</v>
          </cell>
          <cell r="K106">
            <v>16023.026957073069</v>
          </cell>
          <cell r="M106">
            <v>19.673000000000002</v>
          </cell>
          <cell r="N106" t="str">
            <v>-</v>
          </cell>
          <cell r="Q106">
            <v>0</v>
          </cell>
          <cell r="V106" t="str">
            <v>Bring to Halfway</v>
          </cell>
          <cell r="X106" t="str">
            <v>Yes</v>
          </cell>
        </row>
        <row r="107">
          <cell r="A107" t="str">
            <v>000002295</v>
          </cell>
          <cell r="B107" t="str">
            <v>Shawn</v>
          </cell>
          <cell r="C107" t="str">
            <v>Keegan</v>
          </cell>
          <cell r="D107" t="str">
            <v>Dunwoody</v>
          </cell>
          <cell r="E107">
            <v>16.436875000000001</v>
          </cell>
          <cell r="F107">
            <v>5.8395041854475291E-2</v>
          </cell>
          <cell r="G107">
            <v>1886.3000000000025</v>
          </cell>
          <cell r="I107">
            <v>17.34375</v>
          </cell>
          <cell r="J107">
            <v>0.11679008370895047</v>
          </cell>
          <cell r="K107">
            <v>3772.6000000000013</v>
          </cell>
          <cell r="M107">
            <v>15.995899999999999</v>
          </cell>
          <cell r="N107" t="str">
            <v>-</v>
          </cell>
          <cell r="Q107">
            <v>0</v>
          </cell>
          <cell r="V107" t="str">
            <v>Bring to Halfway</v>
          </cell>
          <cell r="W107" t="str">
            <v>Terminated</v>
          </cell>
          <cell r="X107" t="str">
            <v>No</v>
          </cell>
        </row>
        <row r="108">
          <cell r="A108" t="str">
            <v>000000861</v>
          </cell>
          <cell r="B108" t="str">
            <v>Cynthia</v>
          </cell>
          <cell r="C108" t="str">
            <v>L</v>
          </cell>
          <cell r="D108" t="str">
            <v>Duval</v>
          </cell>
          <cell r="E108">
            <v>19.645</v>
          </cell>
          <cell r="F108">
            <v>0.17004169148302564</v>
          </cell>
          <cell r="G108">
            <v>5938.4000000000005</v>
          </cell>
          <cell r="I108">
            <v>22.5</v>
          </cell>
          <cell r="J108">
            <v>0.34008338296605128</v>
          </cell>
          <cell r="K108">
            <v>11876.800000000001</v>
          </cell>
          <cell r="M108">
            <v>17.293700000000001</v>
          </cell>
          <cell r="N108" t="str">
            <v>-</v>
          </cell>
          <cell r="Q108">
            <v>0</v>
          </cell>
          <cell r="V108" t="str">
            <v>Bring to Halfway</v>
          </cell>
          <cell r="X108" t="str">
            <v>Yes</v>
          </cell>
        </row>
        <row r="109">
          <cell r="A109" t="str">
            <v>000002335</v>
          </cell>
          <cell r="B109" t="str">
            <v>Kali-Jean</v>
          </cell>
          <cell r="D109" t="str">
            <v>Eaccarino</v>
          </cell>
          <cell r="E109">
            <v>17.885568881013334</v>
          </cell>
          <cell r="F109">
            <v>0.10746556538782266</v>
          </cell>
          <cell r="G109">
            <v>3248.9849452569647</v>
          </cell>
          <cell r="I109">
            <v>19.621137762026667</v>
          </cell>
          <cell r="J109">
            <v>0.2149311307756451</v>
          </cell>
          <cell r="K109">
            <v>6497.969890513923</v>
          </cell>
          <cell r="M109">
            <v>16.634499999999999</v>
          </cell>
          <cell r="N109" t="str">
            <v>-</v>
          </cell>
          <cell r="Q109">
            <v>0</v>
          </cell>
          <cell r="V109" t="str">
            <v>Bring to Halfway</v>
          </cell>
          <cell r="X109" t="str">
            <v>Yes</v>
          </cell>
        </row>
        <row r="110">
          <cell r="A110" t="str">
            <v>000000203</v>
          </cell>
          <cell r="B110" t="str">
            <v>Marcia</v>
          </cell>
          <cell r="C110" t="str">
            <v>S</v>
          </cell>
          <cell r="D110" t="str">
            <v>Eaton</v>
          </cell>
          <cell r="E110" t="str">
            <v>-</v>
          </cell>
          <cell r="F110">
            <v>0</v>
          </cell>
          <cell r="G110" t="str">
            <v>-</v>
          </cell>
          <cell r="I110">
            <v>0</v>
          </cell>
          <cell r="J110">
            <v>0</v>
          </cell>
          <cell r="K110" t="str">
            <v>-</v>
          </cell>
          <cell r="M110">
            <v>33.5471</v>
          </cell>
          <cell r="N110">
            <v>2032.3680000000002</v>
          </cell>
          <cell r="P110" t="str">
            <v>-</v>
          </cell>
          <cell r="Q110">
            <v>-0.03</v>
          </cell>
          <cell r="V110" t="str">
            <v>Lump Sum</v>
          </cell>
          <cell r="X110" t="str">
            <v>No</v>
          </cell>
        </row>
        <row r="111">
          <cell r="A111" t="str">
            <v>000001768</v>
          </cell>
          <cell r="B111" t="str">
            <v>Timothy</v>
          </cell>
          <cell r="C111" t="str">
            <v>C</v>
          </cell>
          <cell r="D111" t="str">
            <v>Eberhardt</v>
          </cell>
          <cell r="E111">
            <v>28.19502455168</v>
          </cell>
          <cell r="F111">
            <v>3.8490775384162103E-2</v>
          </cell>
          <cell r="G111">
            <v>869.46042699776081</v>
          </cell>
          <cell r="I111">
            <v>29.240049103360001</v>
          </cell>
          <cell r="J111">
            <v>7.6981550768324206E-2</v>
          </cell>
          <cell r="K111">
            <v>1738.9208539955216</v>
          </cell>
          <cell r="M111">
            <v>27.964500000000001</v>
          </cell>
          <cell r="N111" t="str">
            <v>-</v>
          </cell>
          <cell r="Q111">
            <v>0</v>
          </cell>
          <cell r="V111" t="str">
            <v>Bring to Halfway</v>
          </cell>
          <cell r="X111" t="str">
            <v>Yes</v>
          </cell>
        </row>
        <row r="112">
          <cell r="A112" t="str">
            <v>000002440</v>
          </cell>
          <cell r="B112" t="str">
            <v>Stuart</v>
          </cell>
          <cell r="C112" t="str">
            <v>P</v>
          </cell>
          <cell r="D112" t="str">
            <v>Edson</v>
          </cell>
          <cell r="E112">
            <v>22.157115994720002</v>
          </cell>
          <cell r="F112">
            <v>9.7974033435084332E-2</v>
          </cell>
          <cell r="G112">
            <v>4112.4012690176041</v>
          </cell>
          <cell r="I112">
            <v>24.134231989440003</v>
          </cell>
          <cell r="J112">
            <v>0.19594806687016866</v>
          </cell>
          <cell r="K112">
            <v>8224.8025380352083</v>
          </cell>
          <cell r="M112">
            <v>20.785399999999999</v>
          </cell>
          <cell r="N112" t="str">
            <v>-</v>
          </cell>
          <cell r="Q112">
            <v>0</v>
          </cell>
          <cell r="V112" t="str">
            <v>Bring to Halfway</v>
          </cell>
          <cell r="X112" t="str">
            <v>Yes</v>
          </cell>
        </row>
        <row r="113">
          <cell r="A113" t="str">
            <v>000002717</v>
          </cell>
          <cell r="B113" t="str">
            <v>Andrew</v>
          </cell>
          <cell r="C113" t="str">
            <v>C</v>
          </cell>
          <cell r="D113" t="str">
            <v>Ellis</v>
          </cell>
          <cell r="E113" t="str">
            <v>-</v>
          </cell>
          <cell r="F113">
            <v>0</v>
          </cell>
          <cell r="G113" t="str">
            <v>-</v>
          </cell>
          <cell r="I113">
            <v>0</v>
          </cell>
          <cell r="J113">
            <v>0</v>
          </cell>
          <cell r="K113" t="str">
            <v>-</v>
          </cell>
          <cell r="M113">
            <v>43.352700000000006</v>
          </cell>
          <cell r="N113">
            <v>2626.4160000000047</v>
          </cell>
          <cell r="Q113">
            <v>-0.03</v>
          </cell>
          <cell r="V113" t="str">
            <v>Lump Sum</v>
          </cell>
          <cell r="X113" t="str">
            <v>No</v>
          </cell>
        </row>
        <row r="114">
          <cell r="A114" t="str">
            <v>000002885</v>
          </cell>
          <cell r="B114" t="str">
            <v>Kristy</v>
          </cell>
          <cell r="C114" t="str">
            <v>A</v>
          </cell>
          <cell r="D114" t="str">
            <v>Engelhard</v>
          </cell>
          <cell r="E114">
            <v>14.8125</v>
          </cell>
          <cell r="F114">
            <v>5.8035714285714288E-2</v>
          </cell>
          <cell r="G114">
            <v>1690</v>
          </cell>
          <cell r="I114">
            <v>15.625</v>
          </cell>
          <cell r="J114">
            <v>0.11607142857142858</v>
          </cell>
          <cell r="K114">
            <v>3380</v>
          </cell>
          <cell r="M114">
            <v>14.42</v>
          </cell>
          <cell r="N114" t="str">
            <v>-</v>
          </cell>
          <cell r="P114">
            <v>15</v>
          </cell>
          <cell r="Q114">
            <v>0</v>
          </cell>
          <cell r="V114" t="str">
            <v>Other</v>
          </cell>
          <cell r="X114" t="str">
            <v>Yes</v>
          </cell>
        </row>
        <row r="115">
          <cell r="A115" t="str">
            <v>000001066</v>
          </cell>
          <cell r="B115" t="str">
            <v>Tamela</v>
          </cell>
          <cell r="C115" t="str">
            <v>T</v>
          </cell>
          <cell r="D115" t="str">
            <v>Ennis</v>
          </cell>
          <cell r="E115">
            <v>22.224567919136508</v>
          </cell>
          <cell r="F115">
            <v>3.6110392500536527E-2</v>
          </cell>
          <cell r="G115">
            <v>1449.991144623544</v>
          </cell>
          <cell r="I115">
            <v>22.999135838273016</v>
          </cell>
          <cell r="J115">
            <v>7.2220785001073054E-2</v>
          </cell>
          <cell r="K115">
            <v>2899.9822892470879</v>
          </cell>
          <cell r="M115">
            <v>22.093499999999999</v>
          </cell>
          <cell r="N115" t="str">
            <v>-</v>
          </cell>
          <cell r="Q115">
            <v>0</v>
          </cell>
          <cell r="V115" t="str">
            <v>Bring to Halfway</v>
          </cell>
          <cell r="X115" t="str">
            <v>Yes</v>
          </cell>
        </row>
        <row r="116">
          <cell r="A116" t="str">
            <v>000002234</v>
          </cell>
          <cell r="B116" t="str">
            <v>Stacy</v>
          </cell>
          <cell r="C116" t="str">
            <v>Ann</v>
          </cell>
          <cell r="D116" t="str">
            <v>Ensminger</v>
          </cell>
          <cell r="E116">
            <v>20.954567919136508</v>
          </cell>
          <cell r="F116">
            <v>0.10812098990674289</v>
          </cell>
          <cell r="G116">
            <v>2126.3506359019684</v>
          </cell>
          <cell r="I116">
            <v>22.999135838273016</v>
          </cell>
          <cell r="J116">
            <v>0.21624197981348578</v>
          </cell>
          <cell r="K116">
            <v>4252.7012718039368</v>
          </cell>
          <cell r="M116">
            <v>19.4773</v>
          </cell>
          <cell r="N116" t="str">
            <v>-</v>
          </cell>
          <cell r="Q116">
            <v>0</v>
          </cell>
          <cell r="V116" t="str">
            <v>Bring to Halfway</v>
          </cell>
          <cell r="W116" t="str">
            <v>Eligible for April 23 Rate Increase</v>
          </cell>
          <cell r="X116" t="str">
            <v>Yes</v>
          </cell>
        </row>
        <row r="117">
          <cell r="A117" t="str">
            <v>000002387</v>
          </cell>
          <cell r="B117" t="str">
            <v>Annie</v>
          </cell>
          <cell r="C117" t="str">
            <v>P</v>
          </cell>
          <cell r="D117" t="str">
            <v>Evans</v>
          </cell>
          <cell r="E117">
            <v>19.983334122168891</v>
          </cell>
          <cell r="F117">
            <v>0.1207702816695958</v>
          </cell>
          <cell r="G117">
            <v>4478.9349741112974</v>
          </cell>
          <cell r="I117">
            <v>22.13666824433778</v>
          </cell>
          <cell r="J117">
            <v>0.24154056333919138</v>
          </cell>
          <cell r="K117">
            <v>8957.8699482225875</v>
          </cell>
          <cell r="M117">
            <v>18.364899999999999</v>
          </cell>
          <cell r="N117" t="str">
            <v>-</v>
          </cell>
          <cell r="Q117">
            <v>0</v>
          </cell>
          <cell r="V117" t="str">
            <v>Bring to Halfway</v>
          </cell>
          <cell r="X117" t="str">
            <v>Yes</v>
          </cell>
        </row>
        <row r="118">
          <cell r="A118" t="str">
            <v>000000940</v>
          </cell>
          <cell r="B118" t="str">
            <v>Diane</v>
          </cell>
          <cell r="C118" t="str">
            <v>Marie</v>
          </cell>
          <cell r="D118" t="str">
            <v>Everett</v>
          </cell>
          <cell r="E118" t="str">
            <v>-</v>
          </cell>
          <cell r="F118">
            <v>0</v>
          </cell>
          <cell r="G118" t="str">
            <v>-</v>
          </cell>
          <cell r="I118">
            <v>0</v>
          </cell>
          <cell r="J118">
            <v>0</v>
          </cell>
          <cell r="K118" t="str">
            <v>-</v>
          </cell>
          <cell r="M118">
            <v>52.468199999999996</v>
          </cell>
          <cell r="N118">
            <v>2542.9247999999975</v>
          </cell>
          <cell r="Q118">
            <v>-0.03</v>
          </cell>
          <cell r="V118" t="str">
            <v>Lump Sum</v>
          </cell>
          <cell r="X118" t="str">
            <v>No</v>
          </cell>
        </row>
        <row r="119">
          <cell r="A119" t="str">
            <v>000002795</v>
          </cell>
          <cell r="B119" t="str">
            <v>Kasey</v>
          </cell>
          <cell r="C119" t="str">
            <v>L</v>
          </cell>
          <cell r="D119" t="str">
            <v>Farnham</v>
          </cell>
          <cell r="E119">
            <v>18.257121929244445</v>
          </cell>
          <cell r="F119">
            <v>0.11391836053962441</v>
          </cell>
          <cell r="G119">
            <v>0</v>
          </cell>
          <cell r="I119">
            <v>20.124243858488889</v>
          </cell>
          <cell r="J119">
            <v>0.22783672107924882</v>
          </cell>
          <cell r="K119">
            <v>0</v>
          </cell>
          <cell r="M119">
            <v>16.881700000000002</v>
          </cell>
          <cell r="N119" t="str">
            <v>-</v>
          </cell>
          <cell r="Q119">
            <v>0</v>
          </cell>
          <cell r="V119" t="str">
            <v>Bring to Halfway</v>
          </cell>
          <cell r="W119" t="str">
            <v>Terminated</v>
          </cell>
          <cell r="X119" t="str">
            <v>No</v>
          </cell>
        </row>
        <row r="120">
          <cell r="A120" t="str">
            <v>000002816</v>
          </cell>
          <cell r="B120" t="str">
            <v>Chelsea</v>
          </cell>
          <cell r="C120" t="str">
            <v>M</v>
          </cell>
          <cell r="D120" t="str">
            <v>Faure</v>
          </cell>
          <cell r="E120">
            <v>16.215101607703705</v>
          </cell>
          <cell r="F120">
            <v>3.5447101385932614E-2</v>
          </cell>
          <cell r="G120">
            <v>923.68907521896472</v>
          </cell>
          <cell r="I120">
            <v>16.77020321540741</v>
          </cell>
          <cell r="J120">
            <v>7.0894202771865228E-2</v>
          </cell>
          <cell r="K120">
            <v>1847.3781504379294</v>
          </cell>
          <cell r="M120">
            <v>16.129799999999999</v>
          </cell>
          <cell r="N120" t="str">
            <v>-</v>
          </cell>
          <cell r="Q120">
            <v>0</v>
          </cell>
          <cell r="V120" t="str">
            <v>Bring to Halfway</v>
          </cell>
          <cell r="W120" t="str">
            <v xml:space="preserve">Terminated </v>
          </cell>
          <cell r="X120" t="str">
            <v>No</v>
          </cell>
        </row>
        <row r="121">
          <cell r="A121" t="str">
            <v>000000386</v>
          </cell>
          <cell r="B121" t="str">
            <v>Donna</v>
          </cell>
          <cell r="C121" t="str">
            <v>S</v>
          </cell>
          <cell r="D121" t="str">
            <v>Ferris</v>
          </cell>
          <cell r="E121">
            <v>20.594999999999999</v>
          </cell>
          <cell r="F121">
            <v>0.1019261637239164</v>
          </cell>
          <cell r="G121">
            <v>3962.3999999999951</v>
          </cell>
          <cell r="I121">
            <v>22.5</v>
          </cell>
          <cell r="J121">
            <v>0.20385232744783299</v>
          </cell>
          <cell r="K121">
            <v>7924.7999999999975</v>
          </cell>
          <cell r="M121">
            <v>19.250700000000002</v>
          </cell>
          <cell r="N121" t="str">
            <v>-</v>
          </cell>
          <cell r="Q121">
            <v>0</v>
          </cell>
          <cell r="V121" t="str">
            <v>Bring to Halfway</v>
          </cell>
          <cell r="X121" t="str">
            <v>Yes</v>
          </cell>
        </row>
        <row r="122">
          <cell r="A122" t="str">
            <v>000002896</v>
          </cell>
          <cell r="B122" t="str">
            <v>Jacqueline</v>
          </cell>
          <cell r="D122" t="str">
            <v>Fitzpatrick</v>
          </cell>
          <cell r="E122" t="str">
            <v>-</v>
          </cell>
          <cell r="F122">
            <v>0</v>
          </cell>
          <cell r="G122" t="str">
            <v>-</v>
          </cell>
          <cell r="I122">
            <v>0</v>
          </cell>
          <cell r="J122">
            <v>0</v>
          </cell>
          <cell r="K122" t="str">
            <v>-</v>
          </cell>
          <cell r="M122">
            <v>27.480399999999999</v>
          </cell>
          <cell r="N122">
            <v>1664.8319999999994</v>
          </cell>
          <cell r="P122" t="str">
            <v>-</v>
          </cell>
          <cell r="Q122">
            <v>-0.03</v>
          </cell>
          <cell r="V122" t="str">
            <v>Other</v>
          </cell>
          <cell r="X122" t="str">
            <v>No</v>
          </cell>
        </row>
        <row r="123">
          <cell r="A123" t="str">
            <v>000001314</v>
          </cell>
          <cell r="B123" t="str">
            <v>Timothy</v>
          </cell>
          <cell r="C123" t="str">
            <v>S</v>
          </cell>
          <cell r="D123" t="str">
            <v>Flanagan</v>
          </cell>
          <cell r="E123">
            <v>35.257411193265455</v>
          </cell>
          <cell r="F123">
            <v>1.3465263636879788E-3</v>
          </cell>
          <cell r="G123">
            <v>88.753753792929388</v>
          </cell>
          <cell r="I123">
            <v>35.304822386530908</v>
          </cell>
          <cell r="J123">
            <v>2.6930527273759577E-3</v>
          </cell>
          <cell r="K123">
            <v>177.50750758585878</v>
          </cell>
          <cell r="M123">
            <v>36.266300000000001</v>
          </cell>
          <cell r="N123" t="str">
            <v>-</v>
          </cell>
          <cell r="P123">
            <v>35.304822386530908</v>
          </cell>
          <cell r="Q123">
            <v>-2.8653473636312019E-2</v>
          </cell>
          <cell r="R123">
            <v>88.753753792929388</v>
          </cell>
          <cell r="T123">
            <v>1784.4469427048182</v>
          </cell>
          <cell r="V123" t="str">
            <v>Bring to Max &amp; Lump Sum Difference to 3%</v>
          </cell>
          <cell r="X123" t="str">
            <v>No</v>
          </cell>
        </row>
        <row r="124">
          <cell r="A124" t="str">
            <v>000002837</v>
          </cell>
          <cell r="B124" t="str">
            <v>Scott</v>
          </cell>
          <cell r="C124" t="str">
            <v>B</v>
          </cell>
          <cell r="D124" t="str">
            <v>Fleishman</v>
          </cell>
          <cell r="E124" t="str">
            <v>-</v>
          </cell>
          <cell r="F124">
            <v>0</v>
          </cell>
          <cell r="G124" t="str">
            <v>-</v>
          </cell>
          <cell r="I124">
            <v>0</v>
          </cell>
          <cell r="J124">
            <v>0</v>
          </cell>
          <cell r="K124" t="str">
            <v>-</v>
          </cell>
          <cell r="M124">
            <v>28.84</v>
          </cell>
          <cell r="N124">
            <v>1747.1999999999998</v>
          </cell>
          <cell r="Q124">
            <v>-0.03</v>
          </cell>
          <cell r="V124" t="str">
            <v>Lump Sum</v>
          </cell>
          <cell r="W124" t="str">
            <v xml:space="preserve">Per Diem </v>
          </cell>
          <cell r="X124" t="str">
            <v>No</v>
          </cell>
        </row>
        <row r="125">
          <cell r="A125" t="str">
            <v>000001455</v>
          </cell>
          <cell r="B125" t="str">
            <v>Angela</v>
          </cell>
          <cell r="C125" t="str">
            <v>M</v>
          </cell>
          <cell r="D125" t="str">
            <v>Fletcher</v>
          </cell>
          <cell r="E125">
            <v>22.90573708370286</v>
          </cell>
          <cell r="F125">
            <v>0.22753146214913503</v>
          </cell>
          <cell r="G125">
            <v>8831.1331341019486</v>
          </cell>
          <cell r="I125">
            <v>27.151474167405716</v>
          </cell>
          <cell r="J125">
            <v>0.45506292429826989</v>
          </cell>
          <cell r="K125">
            <v>17662.26626820389</v>
          </cell>
          <cell r="M125">
            <v>19.219799999999999</v>
          </cell>
          <cell r="N125" t="str">
            <v>-</v>
          </cell>
          <cell r="Q125">
            <v>0</v>
          </cell>
          <cell r="V125" t="str">
            <v>Bring to Halfway</v>
          </cell>
          <cell r="X125" t="str">
            <v>Yes</v>
          </cell>
        </row>
        <row r="126">
          <cell r="A126" t="str">
            <v>000000154</v>
          </cell>
          <cell r="B126" t="str">
            <v>Lesley</v>
          </cell>
          <cell r="C126" t="str">
            <v>M</v>
          </cell>
          <cell r="D126" t="str">
            <v>Flint</v>
          </cell>
          <cell r="E126">
            <v>21.324546315093333</v>
          </cell>
          <cell r="F126">
            <v>0.15267817919423418</v>
          </cell>
          <cell r="G126">
            <v>5875.0563353941316</v>
          </cell>
          <cell r="I126">
            <v>24.149092630186665</v>
          </cell>
          <cell r="J126">
            <v>0.30535635838846836</v>
          </cell>
          <cell r="K126">
            <v>11750.112670788263</v>
          </cell>
          <cell r="M126">
            <v>19.055</v>
          </cell>
          <cell r="N126" t="str">
            <v>-</v>
          </cell>
          <cell r="Q126">
            <v>0</v>
          </cell>
          <cell r="V126" t="str">
            <v>Bring to Halfway</v>
          </cell>
          <cell r="X126" t="str">
            <v>Yes</v>
          </cell>
        </row>
        <row r="127">
          <cell r="A127" t="str">
            <v>000000641</v>
          </cell>
          <cell r="B127" t="str">
            <v>W. James</v>
          </cell>
          <cell r="C127" t="str">
            <v>J</v>
          </cell>
          <cell r="D127" t="str">
            <v>Floyd</v>
          </cell>
          <cell r="E127" t="str">
            <v>-</v>
          </cell>
          <cell r="F127">
            <v>0</v>
          </cell>
          <cell r="G127" t="str">
            <v>-</v>
          </cell>
          <cell r="I127">
            <v>0</v>
          </cell>
          <cell r="J127">
            <v>0</v>
          </cell>
          <cell r="K127" t="str">
            <v>-</v>
          </cell>
          <cell r="M127">
            <v>47.740500000000004</v>
          </cell>
          <cell r="N127">
            <v>2892.2400000000061</v>
          </cell>
          <cell r="Q127">
            <v>-0.03</v>
          </cell>
          <cell r="V127" t="str">
            <v>Lump Sum</v>
          </cell>
          <cell r="X127" t="str">
            <v>No</v>
          </cell>
        </row>
        <row r="128">
          <cell r="A128" t="str">
            <v>000002128</v>
          </cell>
          <cell r="B128" t="str">
            <v>Careen</v>
          </cell>
          <cell r="C128" t="str">
            <v>W.</v>
          </cell>
          <cell r="D128" t="str">
            <v>Floyd</v>
          </cell>
          <cell r="E128">
            <v>47.073134627353852</v>
          </cell>
          <cell r="F128">
            <v>3.4347058390548323E-2</v>
          </cell>
          <cell r="G128">
            <v>2601.0560199168135</v>
          </cell>
          <cell r="I128">
            <v>48.636269254707699</v>
          </cell>
          <cell r="J128">
            <v>6.8694116781096479E-2</v>
          </cell>
          <cell r="K128">
            <v>5202.1120398336143</v>
          </cell>
          <cell r="M128">
            <v>46.875299999999996</v>
          </cell>
          <cell r="N128" t="str">
            <v>-</v>
          </cell>
          <cell r="Q128">
            <v>0</v>
          </cell>
          <cell r="V128" t="str">
            <v>Bring to Halfway</v>
          </cell>
          <cell r="X128" t="str">
            <v>Yes</v>
          </cell>
        </row>
        <row r="129">
          <cell r="A129" t="str">
            <v>000001684</v>
          </cell>
          <cell r="B129" t="str">
            <v>Noreen</v>
          </cell>
          <cell r="C129" t="str">
            <v>Ellen</v>
          </cell>
          <cell r="D129" t="str">
            <v>Fordham</v>
          </cell>
          <cell r="E129">
            <v>24.099825528001816</v>
          </cell>
          <cell r="F129">
            <v>0.19011484088897856</v>
          </cell>
          <cell r="G129">
            <v>4003.8185491218883</v>
          </cell>
          <cell r="I129">
            <v>27.949651056003631</v>
          </cell>
          <cell r="J129">
            <v>0.38022968177795713</v>
          </cell>
          <cell r="K129">
            <v>8007.6370982437766</v>
          </cell>
          <cell r="M129">
            <v>20.857500000000002</v>
          </cell>
          <cell r="N129" t="str">
            <v>-</v>
          </cell>
          <cell r="Q129">
            <v>0</v>
          </cell>
          <cell r="V129" t="str">
            <v>Bring to Halfway</v>
          </cell>
          <cell r="X129" t="str">
            <v>Yes</v>
          </cell>
        </row>
        <row r="130">
          <cell r="A130" t="str">
            <v>000001984</v>
          </cell>
          <cell r="B130" t="str">
            <v>Chelsea</v>
          </cell>
          <cell r="C130" t="str">
            <v>Marie</v>
          </cell>
          <cell r="D130" t="str">
            <v>Fullam</v>
          </cell>
          <cell r="E130">
            <v>19.114319472639998</v>
          </cell>
          <cell r="F130">
            <v>1.2410989016949116E-2</v>
          </cell>
          <cell r="G130">
            <v>389.90760247295884</v>
          </cell>
          <cell r="I130">
            <v>19.348638945280001</v>
          </cell>
          <cell r="J130">
            <v>2.482197803389842E-2</v>
          </cell>
          <cell r="K130">
            <v>779.8152049459236</v>
          </cell>
          <cell r="M130">
            <v>19.446400000000001</v>
          </cell>
          <cell r="N130" t="str">
            <v>-</v>
          </cell>
          <cell r="P130">
            <v>19.348638945280001</v>
          </cell>
          <cell r="Q130">
            <v>-1.7589010983050882E-2</v>
          </cell>
          <cell r="R130">
            <v>389.90760247296475</v>
          </cell>
          <cell r="T130">
            <v>160.98067602472963</v>
          </cell>
          <cell r="V130" t="str">
            <v>Bring to Max &amp; Lump Sum Difference to 3%</v>
          </cell>
          <cell r="X130" t="str">
            <v>No</v>
          </cell>
        </row>
        <row r="131">
          <cell r="A131" t="str">
            <v>000002781</v>
          </cell>
          <cell r="B131" t="str">
            <v>Khatuna</v>
          </cell>
          <cell r="D131" t="str">
            <v>Gabunia</v>
          </cell>
          <cell r="E131">
            <v>17.652794827555557</v>
          </cell>
          <cell r="F131">
            <v>0.17685298850370376</v>
          </cell>
          <cell r="G131">
            <v>2758.9066206577791</v>
          </cell>
          <cell r="I131">
            <v>20.305589655111113</v>
          </cell>
          <cell r="J131">
            <v>0.35370597700740752</v>
          </cell>
          <cell r="K131">
            <v>5517.8132413155581</v>
          </cell>
          <cell r="M131">
            <v>15.450000000000001</v>
          </cell>
          <cell r="N131" t="str">
            <v>-</v>
          </cell>
          <cell r="Q131">
            <v>0</v>
          </cell>
          <cell r="V131" t="str">
            <v>Bring to Halfway</v>
          </cell>
          <cell r="X131" t="str">
            <v>Yes</v>
          </cell>
        </row>
        <row r="132">
          <cell r="A132" t="str">
            <v>000001003</v>
          </cell>
          <cell r="B132" t="str">
            <v>Mary-Beth</v>
          </cell>
          <cell r="D132" t="str">
            <v>Gacetta</v>
          </cell>
          <cell r="E132">
            <v>41.669377342530304</v>
          </cell>
          <cell r="F132">
            <v>7.5061334946602318E-2</v>
          </cell>
          <cell r="G132">
            <v>0</v>
          </cell>
          <cell r="I132">
            <v>44.578754685060609</v>
          </cell>
          <cell r="J132">
            <v>0.15012266989320464</v>
          </cell>
          <cell r="K132">
            <v>0</v>
          </cell>
          <cell r="M132">
            <v>39.922800000000002</v>
          </cell>
          <cell r="N132" t="str">
            <v>-</v>
          </cell>
          <cell r="Q132">
            <v>0</v>
          </cell>
          <cell r="V132" t="str">
            <v>Bring to Halfway</v>
          </cell>
          <cell r="X132" t="str">
            <v>Yes</v>
          </cell>
        </row>
        <row r="133">
          <cell r="A133" t="str">
            <v>000002321</v>
          </cell>
          <cell r="B133" t="str">
            <v>Elizabeth</v>
          </cell>
          <cell r="C133" t="str">
            <v>Alessandra</v>
          </cell>
          <cell r="D133" t="str">
            <v>Garibay</v>
          </cell>
          <cell r="E133">
            <v>24.904825528001815</v>
          </cell>
          <cell r="F133">
            <v>0.13928753559020202</v>
          </cell>
          <cell r="G133">
            <v>6333.2370982437769</v>
          </cell>
          <cell r="I133">
            <v>27.949651056003631</v>
          </cell>
          <cell r="J133">
            <v>0.27857507118040403</v>
          </cell>
          <cell r="K133">
            <v>12666.474196487554</v>
          </cell>
          <cell r="M133">
            <v>22.515799999999999</v>
          </cell>
          <cell r="N133" t="str">
            <v>-</v>
          </cell>
          <cell r="Q133">
            <v>0</v>
          </cell>
          <cell r="V133" t="str">
            <v>Bring to Halfway</v>
          </cell>
          <cell r="W133" t="str">
            <v>Terminated</v>
          </cell>
          <cell r="X133" t="str">
            <v>No</v>
          </cell>
        </row>
        <row r="134">
          <cell r="A134" t="str">
            <v>000002363</v>
          </cell>
          <cell r="B134" t="str">
            <v>Danielle</v>
          </cell>
          <cell r="C134" t="str">
            <v>A</v>
          </cell>
          <cell r="D134" t="str">
            <v>Garrow</v>
          </cell>
          <cell r="E134">
            <v>15.671875</v>
          </cell>
          <cell r="F134">
            <v>0.11941964285714286</v>
          </cell>
          <cell r="G134">
            <v>3477.5</v>
          </cell>
          <cell r="I134">
            <v>17.34375</v>
          </cell>
          <cell r="J134">
            <v>0.23883928571428573</v>
          </cell>
          <cell r="K134">
            <v>6955</v>
          </cell>
          <cell r="M134">
            <v>14.42</v>
          </cell>
          <cell r="N134" t="str">
            <v>-</v>
          </cell>
          <cell r="Q134">
            <v>0</v>
          </cell>
          <cell r="V134" t="str">
            <v>Bring to Halfway</v>
          </cell>
          <cell r="X134" t="str">
            <v>Yes</v>
          </cell>
        </row>
        <row r="135">
          <cell r="A135" t="str">
            <v>000001441</v>
          </cell>
          <cell r="B135" t="str">
            <v>David</v>
          </cell>
          <cell r="C135" t="str">
            <v>A</v>
          </cell>
          <cell r="D135" t="str">
            <v>Gehlbach</v>
          </cell>
          <cell r="E135" t="str">
            <v>-</v>
          </cell>
          <cell r="F135">
            <v>0</v>
          </cell>
          <cell r="G135" t="str">
            <v>-</v>
          </cell>
          <cell r="I135">
            <v>0</v>
          </cell>
          <cell r="J135">
            <v>0</v>
          </cell>
          <cell r="K135" t="str">
            <v>-</v>
          </cell>
          <cell r="M135">
            <v>39.376899999999999</v>
          </cell>
          <cell r="N135">
            <v>2385.5520000000047</v>
          </cell>
          <cell r="Q135">
            <v>-0.03</v>
          </cell>
          <cell r="V135" t="str">
            <v>Lump Sum</v>
          </cell>
          <cell r="X135" t="str">
            <v>No</v>
          </cell>
        </row>
        <row r="136">
          <cell r="A136" t="str">
            <v>000002741</v>
          </cell>
          <cell r="B136" t="str">
            <v>Sheila</v>
          </cell>
          <cell r="C136" t="str">
            <v>A</v>
          </cell>
          <cell r="D136" t="str">
            <v>Geoffrey</v>
          </cell>
          <cell r="E136">
            <v>21.60454631509333</v>
          </cell>
          <cell r="F136">
            <v>0.13350190530395234</v>
          </cell>
          <cell r="G136">
            <v>5292.6563353941292</v>
          </cell>
          <cell r="I136">
            <v>24.149092630186665</v>
          </cell>
          <cell r="J136">
            <v>0.26700381060790485</v>
          </cell>
          <cell r="K136">
            <v>10585.312670788266</v>
          </cell>
          <cell r="M136">
            <v>19.631799999999998</v>
          </cell>
          <cell r="N136" t="str">
            <v>-</v>
          </cell>
          <cell r="Q136">
            <v>0</v>
          </cell>
          <cell r="V136" t="str">
            <v>Bring to Halfway</v>
          </cell>
          <cell r="W136" t="str">
            <v>Terminated</v>
          </cell>
          <cell r="X136" t="str">
            <v>No</v>
          </cell>
        </row>
        <row r="137">
          <cell r="A137" t="str">
            <v>000002597</v>
          </cell>
          <cell r="B137" t="str">
            <v>Diane</v>
          </cell>
          <cell r="C137" t="str">
            <v>P</v>
          </cell>
          <cell r="D137" t="str">
            <v>Gerstenmaier</v>
          </cell>
          <cell r="E137">
            <v>17.57</v>
          </cell>
          <cell r="F137">
            <v>7.1995118974984729E-2</v>
          </cell>
          <cell r="G137">
            <v>1227.1999999999998</v>
          </cell>
          <cell r="I137">
            <v>18.75</v>
          </cell>
          <cell r="J137">
            <v>0.14399023794996946</v>
          </cell>
          <cell r="K137">
            <v>2454.3999999999996</v>
          </cell>
          <cell r="M137">
            <v>16.881700000000002</v>
          </cell>
          <cell r="N137" t="str">
            <v>-</v>
          </cell>
          <cell r="Q137">
            <v>0</v>
          </cell>
          <cell r="V137" t="str">
            <v>Bring to Halfway</v>
          </cell>
          <cell r="X137" t="str">
            <v>Yes</v>
          </cell>
        </row>
        <row r="138">
          <cell r="A138" t="str">
            <v>000002276</v>
          </cell>
          <cell r="B138" t="str">
            <v>Claire</v>
          </cell>
          <cell r="C138" t="str">
            <v>L</v>
          </cell>
          <cell r="D138" t="str">
            <v>Gillich</v>
          </cell>
          <cell r="E138">
            <v>20.212078721158097</v>
          </cell>
          <cell r="F138">
            <v>0.12289326228656093</v>
          </cell>
          <cell r="G138">
            <v>4601.1237400088412</v>
          </cell>
          <cell r="I138">
            <v>22.424157442316194</v>
          </cell>
          <cell r="J138">
            <v>0.24578652457312186</v>
          </cell>
          <cell r="K138">
            <v>9202.2474800176824</v>
          </cell>
          <cell r="M138">
            <v>18.54</v>
          </cell>
          <cell r="N138" t="str">
            <v>-</v>
          </cell>
          <cell r="Q138">
            <v>0</v>
          </cell>
          <cell r="V138" t="str">
            <v>Bring to Halfway</v>
          </cell>
          <cell r="X138" t="str">
            <v>Yes</v>
          </cell>
        </row>
        <row r="139">
          <cell r="A139" t="str">
            <v>000001855</v>
          </cell>
          <cell r="B139" t="str">
            <v>Patrick</v>
          </cell>
          <cell r="C139" t="str">
            <v>C</v>
          </cell>
          <cell r="D139" t="str">
            <v>Giordano</v>
          </cell>
          <cell r="E139" t="str">
            <v>-</v>
          </cell>
          <cell r="F139">
            <v>0</v>
          </cell>
          <cell r="G139" t="str">
            <v>-</v>
          </cell>
          <cell r="I139">
            <v>0</v>
          </cell>
          <cell r="J139">
            <v>0</v>
          </cell>
          <cell r="K139" t="str">
            <v>-</v>
          </cell>
          <cell r="M139">
            <v>47.225500000000004</v>
          </cell>
          <cell r="N139">
            <v>2861.040000000005</v>
          </cell>
          <cell r="Q139">
            <v>-0.03</v>
          </cell>
          <cell r="V139" t="str">
            <v>Lump Sum</v>
          </cell>
          <cell r="X139" t="str">
            <v>No</v>
          </cell>
        </row>
        <row r="140">
          <cell r="A140" t="str">
            <v>000001970</v>
          </cell>
          <cell r="B140" t="str">
            <v>Denise</v>
          </cell>
          <cell r="C140" t="str">
            <v>F</v>
          </cell>
          <cell r="D140" t="str">
            <v>Glatzer</v>
          </cell>
          <cell r="E140">
            <v>22.45</v>
          </cell>
          <cell r="F140">
            <v>2.2321428571428891E-3</v>
          </cell>
          <cell r="G140">
            <v>83.200000000001182</v>
          </cell>
          <cell r="I140">
            <v>22.5</v>
          </cell>
          <cell r="J140">
            <v>4.4642857142857782E-3</v>
          </cell>
          <cell r="K140">
            <v>166.40000000000236</v>
          </cell>
          <cell r="M140">
            <v>23.071999999999999</v>
          </cell>
          <cell r="N140" t="str">
            <v>-</v>
          </cell>
          <cell r="P140">
            <v>22.5</v>
          </cell>
          <cell r="Q140">
            <v>-2.7767857142857108E-2</v>
          </cell>
          <cell r="R140">
            <v>83.200000000001182</v>
          </cell>
          <cell r="T140">
            <v>973.43999999999994</v>
          </cell>
          <cell r="V140" t="str">
            <v>Bring to Max &amp; Lump Sum Difference to 3%</v>
          </cell>
          <cell r="X140" t="str">
            <v>No</v>
          </cell>
        </row>
        <row r="141">
          <cell r="A141" t="str">
            <v>000000132</v>
          </cell>
          <cell r="B141" t="str">
            <v>Claudette</v>
          </cell>
          <cell r="C141" t="str">
            <v>S</v>
          </cell>
          <cell r="D141" t="str">
            <v>Goad</v>
          </cell>
          <cell r="E141">
            <v>29.719487992960005</v>
          </cell>
          <cell r="F141">
            <v>9.0223330629493878E-2</v>
          </cell>
          <cell r="G141">
            <v>5115.7350253568065</v>
          </cell>
          <cell r="I141">
            <v>32.178975985920005</v>
          </cell>
          <cell r="J141">
            <v>0.18044666125898762</v>
          </cell>
          <cell r="K141">
            <v>10231.470050713606</v>
          </cell>
          <cell r="M141">
            <v>28.077800000000003</v>
          </cell>
          <cell r="N141" t="str">
            <v>-</v>
          </cell>
          <cell r="Q141">
            <v>0</v>
          </cell>
          <cell r="V141" t="str">
            <v>Bring to Halfway</v>
          </cell>
          <cell r="X141" t="str">
            <v>Yes</v>
          </cell>
        </row>
        <row r="142">
          <cell r="A142" t="str">
            <v>000002506</v>
          </cell>
          <cell r="B142" t="str">
            <v>Allison</v>
          </cell>
          <cell r="C142" t="str">
            <v>Elizabeth</v>
          </cell>
          <cell r="D142" t="str">
            <v>Godfrey</v>
          </cell>
          <cell r="E142">
            <v>17.309015832782222</v>
          </cell>
          <cell r="F142">
            <v>0.11671069888917564</v>
          </cell>
          <cell r="G142">
            <v>3762.7529321870225</v>
          </cell>
          <cell r="I142">
            <v>19.118031665564445</v>
          </cell>
          <cell r="J142">
            <v>0.23342139777835128</v>
          </cell>
          <cell r="K142">
            <v>7525.5058643740449</v>
          </cell>
          <cell r="M142">
            <v>15.965</v>
          </cell>
          <cell r="N142" t="str">
            <v>-</v>
          </cell>
          <cell r="Q142">
            <v>0</v>
          </cell>
          <cell r="V142" t="str">
            <v>Bring to Halfway</v>
          </cell>
          <cell r="W142" t="str">
            <v>Terminated</v>
          </cell>
          <cell r="X142" t="str">
            <v>No</v>
          </cell>
        </row>
        <row r="143">
          <cell r="A143" t="str">
            <v>000002409</v>
          </cell>
          <cell r="B143" t="str">
            <v>Rachel</v>
          </cell>
          <cell r="C143" t="str">
            <v>M</v>
          </cell>
          <cell r="D143" t="str">
            <v>Gordon</v>
          </cell>
          <cell r="E143">
            <v>17.754015832782223</v>
          </cell>
          <cell r="F143">
            <v>8.3222442512643199E-2</v>
          </cell>
          <cell r="G143">
            <v>0</v>
          </cell>
          <cell r="I143">
            <v>19.118031665564445</v>
          </cell>
          <cell r="J143">
            <v>0.1664448850252864</v>
          </cell>
          <cell r="K143">
            <v>0</v>
          </cell>
          <cell r="M143">
            <v>16.881700000000002</v>
          </cell>
          <cell r="N143" t="str">
            <v>-</v>
          </cell>
          <cell r="Q143">
            <v>0</v>
          </cell>
          <cell r="V143" t="str">
            <v>Bring to Halfway</v>
          </cell>
          <cell r="W143" t="str">
            <v>Eligible - Per Diem to Reg Hours</v>
          </cell>
          <cell r="X143" t="str">
            <v>Yes</v>
          </cell>
        </row>
        <row r="144">
          <cell r="A144" t="str">
            <v>000002912</v>
          </cell>
          <cell r="B144" t="str">
            <v>Erika</v>
          </cell>
          <cell r="C144" t="str">
            <v>Rae</v>
          </cell>
          <cell r="D144" t="str">
            <v>Graham</v>
          </cell>
          <cell r="E144">
            <v>16.345505672011853</v>
          </cell>
          <cell r="F144">
            <v>7.1836437508973991E-2</v>
          </cell>
          <cell r="G144">
            <v>0</v>
          </cell>
          <cell r="I144">
            <v>17.441011344023703</v>
          </cell>
          <cell r="J144">
            <v>0.14367287501794776</v>
          </cell>
          <cell r="K144">
            <v>0</v>
          </cell>
          <cell r="M144">
            <v>15.7075</v>
          </cell>
          <cell r="N144" t="str">
            <v>-</v>
          </cell>
          <cell r="Q144">
            <v>0</v>
          </cell>
          <cell r="V144" t="str">
            <v>Bring to Halfway</v>
          </cell>
          <cell r="W144" t="str">
            <v>Terminated</v>
          </cell>
          <cell r="X144" t="str">
            <v>No</v>
          </cell>
        </row>
        <row r="145">
          <cell r="A145" t="str">
            <v>000000375</v>
          </cell>
          <cell r="B145" t="str">
            <v>Tina</v>
          </cell>
          <cell r="C145" t="str">
            <v>Marie</v>
          </cell>
          <cell r="D145" t="str">
            <v>Grant</v>
          </cell>
          <cell r="E145">
            <v>19.988312518125717</v>
          </cell>
          <cell r="F145">
            <v>0.1976220801752975</v>
          </cell>
          <cell r="G145">
            <v>6860.4900377014892</v>
          </cell>
          <cell r="I145">
            <v>23.286625036251429</v>
          </cell>
          <cell r="J145">
            <v>0.39524416035059484</v>
          </cell>
          <cell r="K145">
            <v>13720.980075402971</v>
          </cell>
          <cell r="M145">
            <v>17.190700000000003</v>
          </cell>
          <cell r="N145" t="str">
            <v>-</v>
          </cell>
          <cell r="Q145">
            <v>0</v>
          </cell>
          <cell r="V145" t="str">
            <v>Bring to Halfway</v>
          </cell>
          <cell r="X145" t="str">
            <v>Yes</v>
          </cell>
        </row>
        <row r="146">
          <cell r="A146" t="str">
            <v>000002860</v>
          </cell>
          <cell r="B146" t="str">
            <v>Cheyanne</v>
          </cell>
          <cell r="C146" t="str">
            <v>M</v>
          </cell>
          <cell r="D146" t="str">
            <v>Green</v>
          </cell>
          <cell r="E146">
            <v>20.673255550666667</v>
          </cell>
          <cell r="F146">
            <v>8.8066081614035105E-2</v>
          </cell>
          <cell r="G146">
            <v>3480.3715453866675</v>
          </cell>
          <cell r="I146">
            <v>22.346511101333338</v>
          </cell>
          <cell r="J146">
            <v>0.1761321632280704</v>
          </cell>
          <cell r="K146">
            <v>6960.7430907733424</v>
          </cell>
          <cell r="M146">
            <v>19.57</v>
          </cell>
          <cell r="N146" t="str">
            <v>-</v>
          </cell>
          <cell r="P146">
            <v>22.346511101333338</v>
          </cell>
          <cell r="Q146">
            <v>0</v>
          </cell>
          <cell r="V146" t="str">
            <v>Bring to Maximum</v>
          </cell>
          <cell r="X146" t="str">
            <v>No</v>
          </cell>
        </row>
        <row r="147">
          <cell r="A147" t="str">
            <v>000002771</v>
          </cell>
          <cell r="B147" t="str">
            <v>Taylor</v>
          </cell>
          <cell r="C147" t="str">
            <v>L</v>
          </cell>
          <cell r="D147" t="str">
            <v>Haggett-Hannigan</v>
          </cell>
          <cell r="E147">
            <v>16.470505672011853</v>
          </cell>
          <cell r="F147">
            <v>6.2613269162055063E-2</v>
          </cell>
          <cell r="G147">
            <v>1009.3258988923276</v>
          </cell>
          <cell r="I147">
            <v>17.441011344023703</v>
          </cell>
          <cell r="J147">
            <v>0.1252265383241099</v>
          </cell>
          <cell r="K147">
            <v>2018.6517977846515</v>
          </cell>
          <cell r="M147">
            <v>15.965</v>
          </cell>
          <cell r="N147" t="str">
            <v>-</v>
          </cell>
          <cell r="Q147">
            <v>0</v>
          </cell>
          <cell r="V147" t="str">
            <v>Bring to Halfway</v>
          </cell>
          <cell r="W147" t="str">
            <v>Terminated</v>
          </cell>
          <cell r="X147" t="str">
            <v>No</v>
          </cell>
        </row>
        <row r="148">
          <cell r="A148" t="str">
            <v>000002861</v>
          </cell>
          <cell r="B148" t="str">
            <v>Megan</v>
          </cell>
          <cell r="C148" t="str">
            <v>M</v>
          </cell>
          <cell r="D148" t="str">
            <v>Hale</v>
          </cell>
          <cell r="E148">
            <v>22.062115994720003</v>
          </cell>
          <cell r="F148">
            <v>0.10365762855027535</v>
          </cell>
          <cell r="G148">
            <v>4310.001269017609</v>
          </cell>
          <cell r="I148">
            <v>24.134231989440003</v>
          </cell>
          <cell r="J148">
            <v>0.20731525710055054</v>
          </cell>
          <cell r="K148">
            <v>8620.0025380352108</v>
          </cell>
          <cell r="M148">
            <v>20.589700000000001</v>
          </cell>
          <cell r="N148" t="str">
            <v>-</v>
          </cell>
          <cell r="P148">
            <v>24.134231989440003</v>
          </cell>
          <cell r="Q148">
            <v>0</v>
          </cell>
          <cell r="V148" t="str">
            <v>Bring to Maximum</v>
          </cell>
          <cell r="W148" t="str">
            <v>Terminated</v>
          </cell>
          <cell r="X148" t="str">
            <v>No</v>
          </cell>
        </row>
        <row r="149">
          <cell r="A149" t="str">
            <v>000001065</v>
          </cell>
          <cell r="B149" t="str">
            <v>Catherine</v>
          </cell>
          <cell r="C149" t="str">
            <v>M</v>
          </cell>
          <cell r="D149" t="str">
            <v>Haraden</v>
          </cell>
          <cell r="E149">
            <v>22.425801716104125</v>
          </cell>
          <cell r="F149">
            <v>6.8404083663845969E-2</v>
          </cell>
          <cell r="G149">
            <v>2986.4675694965836</v>
          </cell>
          <cell r="I149">
            <v>23.861603432208252</v>
          </cell>
          <cell r="J149">
            <v>0.13680816732769194</v>
          </cell>
          <cell r="K149">
            <v>5972.9351389931671</v>
          </cell>
          <cell r="M149">
            <v>21.619699999999998</v>
          </cell>
          <cell r="N149" t="str">
            <v>-</v>
          </cell>
          <cell r="Q149">
            <v>0</v>
          </cell>
          <cell r="V149" t="str">
            <v>Bring to Halfway</v>
          </cell>
          <cell r="W149" t="str">
            <v>Promoted - At Proper Rate</v>
          </cell>
          <cell r="X149" t="str">
            <v>No</v>
          </cell>
        </row>
        <row r="150">
          <cell r="A150" t="str">
            <v>000000234</v>
          </cell>
          <cell r="B150" t="str">
            <v>Nancy</v>
          </cell>
          <cell r="C150" t="str">
            <v>T</v>
          </cell>
          <cell r="D150" t="str">
            <v>Harrington</v>
          </cell>
          <cell r="E150" t="str">
            <v>-</v>
          </cell>
          <cell r="F150">
            <v>0</v>
          </cell>
          <cell r="G150" t="str">
            <v>-</v>
          </cell>
          <cell r="I150">
            <v>0</v>
          </cell>
          <cell r="J150">
            <v>0</v>
          </cell>
          <cell r="K150" t="str">
            <v>-</v>
          </cell>
          <cell r="M150">
            <v>30.312899999999999</v>
          </cell>
          <cell r="N150">
            <v>0</v>
          </cell>
          <cell r="Q150">
            <v>-0.03</v>
          </cell>
          <cell r="V150" t="str">
            <v>PD Rate Does Not Change</v>
          </cell>
          <cell r="X150" t="str">
            <v>No</v>
          </cell>
        </row>
        <row r="151">
          <cell r="A151" t="str">
            <v>000002582</v>
          </cell>
          <cell r="B151" t="str">
            <v>Jenna</v>
          </cell>
          <cell r="C151" t="str">
            <v>L</v>
          </cell>
          <cell r="D151" t="str">
            <v>Harrington</v>
          </cell>
          <cell r="E151">
            <v>17.900909736320003</v>
          </cell>
          <cell r="F151">
            <v>1.1922540210288378E-2</v>
          </cell>
          <cell r="G151">
            <v>438.69225154560297</v>
          </cell>
          <cell r="I151">
            <v>18.111819472640001</v>
          </cell>
          <cell r="J151">
            <v>2.3845080420576557E-2</v>
          </cell>
          <cell r="K151">
            <v>877.38450309119855</v>
          </cell>
          <cell r="M151">
            <v>18.220700000000001</v>
          </cell>
          <cell r="N151" t="str">
            <v>-</v>
          </cell>
          <cell r="Q151">
            <v>-1.807745978971162E-2</v>
          </cell>
          <cell r="R151">
            <v>438.69225154559558</v>
          </cell>
          <cell r="T151">
            <v>226.03550701854721</v>
          </cell>
          <cell r="V151" t="str">
            <v>Bring to Max &amp; Lump Sum Difference to 3%</v>
          </cell>
          <cell r="W151" t="str">
            <v>Terminated</v>
          </cell>
          <cell r="X151" t="str">
            <v>No</v>
          </cell>
        </row>
        <row r="152">
          <cell r="A152" t="str">
            <v>000002236</v>
          </cell>
          <cell r="B152" t="str">
            <v>Evelyn</v>
          </cell>
          <cell r="C152" t="str">
            <v>E</v>
          </cell>
          <cell r="D152" t="str">
            <v>Harris</v>
          </cell>
          <cell r="E152">
            <v>23.998353793066666</v>
          </cell>
          <cell r="F152">
            <v>1.5588395813231798E-2</v>
          </cell>
          <cell r="G152">
            <v>766.17588957866815</v>
          </cell>
          <cell r="I152">
            <v>24.366707586133334</v>
          </cell>
          <cell r="J152">
            <v>3.1176791626463595E-2</v>
          </cell>
          <cell r="K152">
            <v>1532.3517791573363</v>
          </cell>
          <cell r="M152">
            <v>24.338899999999999</v>
          </cell>
          <cell r="N152" t="str">
            <v>-</v>
          </cell>
          <cell r="P152">
            <v>24.338899999999999</v>
          </cell>
          <cell r="Q152">
            <v>-1.4411604186768201E-2</v>
          </cell>
          <cell r="S152">
            <v>708.33611042133271</v>
          </cell>
          <cell r="V152" t="str">
            <v>Bring to 3%</v>
          </cell>
          <cell r="W152" t="str">
            <v>Terminated</v>
          </cell>
          <cell r="X152" t="str">
            <v>No</v>
          </cell>
        </row>
        <row r="153">
          <cell r="A153" t="str">
            <v>000002683</v>
          </cell>
          <cell r="B153" t="str">
            <v>Kimberly</v>
          </cell>
          <cell r="C153" t="str">
            <v>J</v>
          </cell>
          <cell r="D153" t="str">
            <v>Harris</v>
          </cell>
          <cell r="E153" t="str">
            <v>-</v>
          </cell>
          <cell r="F153">
            <v>0</v>
          </cell>
          <cell r="G153" t="str">
            <v>-</v>
          </cell>
          <cell r="I153">
            <v>0</v>
          </cell>
          <cell r="J153">
            <v>0</v>
          </cell>
          <cell r="K153" t="str">
            <v>-</v>
          </cell>
          <cell r="M153">
            <v>57.442276</v>
          </cell>
          <cell r="N153">
            <v>3479.9980800000039</v>
          </cell>
          <cell r="Q153">
            <v>-0.03</v>
          </cell>
          <cell r="V153" t="str">
            <v>Lump Sum</v>
          </cell>
          <cell r="W153" t="str">
            <v>Terminated</v>
          </cell>
          <cell r="X153" t="str">
            <v>No</v>
          </cell>
        </row>
        <row r="154">
          <cell r="A154" t="str">
            <v>000002790</v>
          </cell>
          <cell r="B154" t="str">
            <v>Jessica</v>
          </cell>
          <cell r="C154" t="str">
            <v>M</v>
          </cell>
          <cell r="D154" t="str">
            <v>Harris</v>
          </cell>
          <cell r="E154">
            <v>16.375</v>
          </cell>
          <cell r="F154">
            <v>0.16964285714285715</v>
          </cell>
          <cell r="G154">
            <v>0</v>
          </cell>
          <cell r="I154">
            <v>18.75</v>
          </cell>
          <cell r="J154">
            <v>0.3392857142857143</v>
          </cell>
          <cell r="K154">
            <v>0</v>
          </cell>
          <cell r="M154">
            <v>14.42</v>
          </cell>
          <cell r="N154" t="str">
            <v>-</v>
          </cell>
          <cell r="Q154">
            <v>0</v>
          </cell>
          <cell r="V154" t="str">
            <v>Bring to Halfway</v>
          </cell>
          <cell r="W154" t="str">
            <v>Per Diem - Eligible</v>
          </cell>
          <cell r="X154" t="str">
            <v>Yes</v>
          </cell>
        </row>
        <row r="155">
          <cell r="A155" t="str">
            <v>000002805</v>
          </cell>
          <cell r="B155" t="str">
            <v>Rachel</v>
          </cell>
          <cell r="C155" t="str">
            <v>L</v>
          </cell>
          <cell r="D155" t="str">
            <v>Harrison</v>
          </cell>
          <cell r="E155" t="str">
            <v>-</v>
          </cell>
          <cell r="F155">
            <v>0</v>
          </cell>
          <cell r="G155" t="str">
            <v>-</v>
          </cell>
          <cell r="I155">
            <v>0</v>
          </cell>
          <cell r="J155">
            <v>0</v>
          </cell>
          <cell r="K155" t="str">
            <v>-</v>
          </cell>
          <cell r="M155">
            <v>58.927845000000005</v>
          </cell>
          <cell r="N155">
            <v>3569.9976000000083</v>
          </cell>
          <cell r="Q155">
            <v>-0.03</v>
          </cell>
          <cell r="V155" t="str">
            <v>Lump Sum</v>
          </cell>
          <cell r="X155" t="str">
            <v>No</v>
          </cell>
        </row>
        <row r="156">
          <cell r="A156" t="str">
            <v>000001533</v>
          </cell>
          <cell r="B156" t="str">
            <v>Lindsay</v>
          </cell>
          <cell r="C156" t="str">
            <v>Murray</v>
          </cell>
          <cell r="D156" t="str">
            <v>Haupt</v>
          </cell>
          <cell r="E156">
            <v>40.130810794421507</v>
          </cell>
          <cell r="F156">
            <v>0.14659459412632878</v>
          </cell>
          <cell r="G156">
            <v>8537.6691619173871</v>
          </cell>
          <cell r="I156">
            <v>45.261621588843006</v>
          </cell>
          <cell r="J156">
            <v>0.29318918825265733</v>
          </cell>
          <cell r="K156">
            <v>17075.338323834763</v>
          </cell>
          <cell r="M156">
            <v>36.050000000000004</v>
          </cell>
          <cell r="N156" t="str">
            <v>-</v>
          </cell>
          <cell r="Q156">
            <v>0</v>
          </cell>
          <cell r="V156" t="str">
            <v>Bring to Halfway</v>
          </cell>
          <cell r="X156" t="str">
            <v>Yes</v>
          </cell>
        </row>
        <row r="157">
          <cell r="A157" t="str">
            <v>000002225</v>
          </cell>
          <cell r="B157" t="str">
            <v>Karen</v>
          </cell>
          <cell r="C157" t="str">
            <v>Anne</v>
          </cell>
          <cell r="D157" t="str">
            <v>Hedding</v>
          </cell>
          <cell r="E157">
            <v>19.713214285714287</v>
          </cell>
          <cell r="F157">
            <v>0.11185641769398118</v>
          </cell>
          <cell r="G157">
            <v>4125.0857142857158</v>
          </cell>
          <cell r="I157">
            <v>21.696428571428573</v>
          </cell>
          <cell r="J157">
            <v>0.22371283538796236</v>
          </cell>
          <cell r="K157">
            <v>8250.1714285714315</v>
          </cell>
          <cell r="M157">
            <v>18.261900000000001</v>
          </cell>
          <cell r="N157" t="str">
            <v>-</v>
          </cell>
          <cell r="Q157">
            <v>0</v>
          </cell>
          <cell r="V157" t="str">
            <v>Bring to Halfway</v>
          </cell>
          <cell r="X157" t="str">
            <v>Yes</v>
          </cell>
        </row>
        <row r="158">
          <cell r="A158" t="str">
            <v>000002778</v>
          </cell>
          <cell r="B158" t="str">
            <v>Sierra</v>
          </cell>
          <cell r="D158" t="str">
            <v>Hein</v>
          </cell>
          <cell r="E158" t="str">
            <v>-</v>
          </cell>
          <cell r="F158">
            <v>0</v>
          </cell>
          <cell r="G158" t="str">
            <v>-</v>
          </cell>
          <cell r="I158">
            <v>0</v>
          </cell>
          <cell r="J158">
            <v>0</v>
          </cell>
          <cell r="K158" t="str">
            <v>-</v>
          </cell>
          <cell r="M158">
            <v>23.69</v>
          </cell>
          <cell r="N158">
            <v>0</v>
          </cell>
          <cell r="Q158">
            <v>-0.03</v>
          </cell>
          <cell r="V158" t="str">
            <v>PD Rate Does Not Change</v>
          </cell>
          <cell r="W158" t="str">
            <v>Terminated</v>
          </cell>
          <cell r="X158" t="str">
            <v>No</v>
          </cell>
        </row>
        <row r="159">
          <cell r="A159" t="str">
            <v>000001353</v>
          </cell>
          <cell r="B159" t="str">
            <v>Stephanie</v>
          </cell>
          <cell r="C159" t="str">
            <v>N</v>
          </cell>
          <cell r="D159" t="str">
            <v>Herring</v>
          </cell>
          <cell r="E159">
            <v>21.62205711711492</v>
          </cell>
          <cell r="F159">
            <v>9.9240321154800124E-2</v>
          </cell>
          <cell r="G159">
            <v>4060.2788035990307</v>
          </cell>
          <cell r="I159">
            <v>23.574114234229842</v>
          </cell>
          <cell r="J159">
            <v>0.19848064230960041</v>
          </cell>
          <cell r="K159">
            <v>8120.5576071980686</v>
          </cell>
          <cell r="M159">
            <v>20.260100000000001</v>
          </cell>
          <cell r="N159" t="str">
            <v>-</v>
          </cell>
          <cell r="Q159">
            <v>0</v>
          </cell>
          <cell r="V159" t="str">
            <v>Bring to Halfway</v>
          </cell>
          <cell r="X159" t="str">
            <v>Yes</v>
          </cell>
        </row>
        <row r="160">
          <cell r="A160" t="str">
            <v>000002201</v>
          </cell>
          <cell r="B160" t="str">
            <v>Carolyn</v>
          </cell>
          <cell r="C160" t="str">
            <v>Anne</v>
          </cell>
          <cell r="D160" t="str">
            <v>Higgins</v>
          </cell>
          <cell r="E160">
            <v>25.772708994280002</v>
          </cell>
          <cell r="F160">
            <v>1.4673582451968642E-2</v>
          </cell>
          <cell r="G160">
            <v>387.61735405120362</v>
          </cell>
          <cell r="I160">
            <v>26.145417988560006</v>
          </cell>
          <cell r="J160">
            <v>2.9347164903937285E-2</v>
          </cell>
          <cell r="K160">
            <v>775.23470810240724</v>
          </cell>
          <cell r="M160">
            <v>26.161999999999999</v>
          </cell>
          <cell r="N160" t="str">
            <v>-</v>
          </cell>
          <cell r="P160">
            <v>26.145417988560006</v>
          </cell>
          <cell r="Q160">
            <v>-1.5326417548031357E-2</v>
          </cell>
          <cell r="R160">
            <v>387.61735405120362</v>
          </cell>
          <cell r="T160">
            <v>27.191234708102407</v>
          </cell>
          <cell r="V160" t="str">
            <v>Bring to Max &amp; Lump Sum Difference to 3%</v>
          </cell>
          <cell r="X160" t="str">
            <v>No</v>
          </cell>
        </row>
        <row r="161">
          <cell r="A161" t="str">
            <v>000002270</v>
          </cell>
          <cell r="B161" t="str">
            <v>Grace</v>
          </cell>
          <cell r="C161" t="str">
            <v>S</v>
          </cell>
          <cell r="D161" t="str">
            <v>Hodgdon</v>
          </cell>
          <cell r="E161">
            <v>17.614015832782222</v>
          </cell>
          <cell r="F161">
            <v>9.3359145424098247E-2</v>
          </cell>
          <cell r="G161">
            <v>3128.3529321870228</v>
          </cell>
          <cell r="I161">
            <v>19.118031665564445</v>
          </cell>
          <cell r="J161">
            <v>0.18671829084819649</v>
          </cell>
          <cell r="K161">
            <v>6256.7058643740456</v>
          </cell>
          <cell r="M161">
            <v>16.593299999999999</v>
          </cell>
          <cell r="N161" t="str">
            <v>-</v>
          </cell>
          <cell r="Q161">
            <v>0</v>
          </cell>
          <cell r="V161" t="str">
            <v>Bring to Halfway</v>
          </cell>
          <cell r="W161" t="str">
            <v>Eligible for April 23 Rate Increase</v>
          </cell>
          <cell r="X161" t="str">
            <v>Yes</v>
          </cell>
        </row>
        <row r="162">
          <cell r="A162" t="str">
            <v>000002840</v>
          </cell>
          <cell r="B162" t="str">
            <v>Leigh</v>
          </cell>
          <cell r="C162" t="str">
            <v>E</v>
          </cell>
          <cell r="D162" t="str">
            <v>Holliday</v>
          </cell>
          <cell r="E162">
            <v>20.673255550666667</v>
          </cell>
          <cell r="F162">
            <v>8.8066081614035105E-2</v>
          </cell>
          <cell r="G162">
            <v>1044.1114636160003</v>
          </cell>
          <cell r="I162">
            <v>22.346511101333338</v>
          </cell>
          <cell r="J162">
            <v>0.1761321632280704</v>
          </cell>
          <cell r="K162">
            <v>2088.2229272320028</v>
          </cell>
          <cell r="M162">
            <v>19.57</v>
          </cell>
          <cell r="N162" t="str">
            <v>-</v>
          </cell>
          <cell r="P162">
            <v>22.346511101333338</v>
          </cell>
          <cell r="Q162">
            <v>0</v>
          </cell>
          <cell r="V162" t="str">
            <v>Bring to Maximum</v>
          </cell>
          <cell r="W162" t="str">
            <v>Terminated</v>
          </cell>
          <cell r="X162" t="str">
            <v>No</v>
          </cell>
        </row>
        <row r="163">
          <cell r="A163" t="str">
            <v>000002809</v>
          </cell>
          <cell r="B163" t="str">
            <v>Maria</v>
          </cell>
          <cell r="C163" t="str">
            <v>Z</v>
          </cell>
          <cell r="D163" t="str">
            <v>Holtz</v>
          </cell>
          <cell r="E163" t="str">
            <v>-</v>
          </cell>
          <cell r="F163">
            <v>0</v>
          </cell>
          <cell r="G163" t="str">
            <v>-</v>
          </cell>
          <cell r="I163">
            <v>0</v>
          </cell>
          <cell r="J163">
            <v>0</v>
          </cell>
          <cell r="K163" t="str">
            <v>-</v>
          </cell>
          <cell r="M163">
            <v>33.99</v>
          </cell>
          <cell r="N163">
            <v>0</v>
          </cell>
          <cell r="Q163">
            <v>-0.03</v>
          </cell>
          <cell r="V163" t="str">
            <v>PD Rate Does Not Change</v>
          </cell>
          <cell r="W163" t="str">
            <v>Terminated</v>
          </cell>
          <cell r="X163" t="str">
            <v>No</v>
          </cell>
        </row>
        <row r="164">
          <cell r="A164" t="str">
            <v>000000182</v>
          </cell>
          <cell r="B164" t="str">
            <v>Martha</v>
          </cell>
          <cell r="C164" t="str">
            <v>A</v>
          </cell>
          <cell r="D164" t="str">
            <v>Howe</v>
          </cell>
          <cell r="E164">
            <v>20.829546315093332</v>
          </cell>
          <cell r="F164">
            <v>0.18958002941709479</v>
          </cell>
          <cell r="G164">
            <v>6904.6563353941265</v>
          </cell>
          <cell r="I164">
            <v>24.149092630186665</v>
          </cell>
          <cell r="J164">
            <v>0.37916005883418979</v>
          </cell>
          <cell r="K164">
            <v>13809.31267078826</v>
          </cell>
          <cell r="M164">
            <v>18.035300000000003</v>
          </cell>
          <cell r="N164" t="str">
            <v>-</v>
          </cell>
          <cell r="Q164">
            <v>0</v>
          </cell>
          <cell r="V164" t="str">
            <v>Bring to Halfway</v>
          </cell>
          <cell r="W164" t="str">
            <v>Terminated</v>
          </cell>
          <cell r="X164" t="str">
            <v>No</v>
          </cell>
        </row>
        <row r="165">
          <cell r="A165" t="str">
            <v>000002418</v>
          </cell>
          <cell r="B165" t="str">
            <v>David</v>
          </cell>
          <cell r="C165" t="str">
            <v>S</v>
          </cell>
          <cell r="D165" t="str">
            <v>Howe</v>
          </cell>
          <cell r="E165">
            <v>23.879092630186669</v>
          </cell>
          <cell r="F165">
            <v>8.739037478081367E-2</v>
          </cell>
          <cell r="G165">
            <v>3991.7126707882699</v>
          </cell>
          <cell r="I165">
            <v>25.798185260373334</v>
          </cell>
          <cell r="J165">
            <v>0.17478074956162717</v>
          </cell>
          <cell r="K165">
            <v>7983.4253415765324</v>
          </cell>
          <cell r="M165">
            <v>22.6188</v>
          </cell>
          <cell r="N165" t="str">
            <v>-</v>
          </cell>
          <cell r="Q165">
            <v>0</v>
          </cell>
          <cell r="V165" t="str">
            <v>Bring to Halfway</v>
          </cell>
          <cell r="X165" t="str">
            <v>Yes</v>
          </cell>
        </row>
        <row r="166">
          <cell r="A166" t="str">
            <v>000002851</v>
          </cell>
          <cell r="B166" t="str">
            <v>Gretchen</v>
          </cell>
          <cell r="C166" t="str">
            <v>E</v>
          </cell>
          <cell r="D166" t="str">
            <v>Hoyum</v>
          </cell>
          <cell r="E166" t="str">
            <v>-</v>
          </cell>
          <cell r="F166">
            <v>0</v>
          </cell>
          <cell r="G166" t="str">
            <v>-</v>
          </cell>
          <cell r="I166">
            <v>0</v>
          </cell>
          <cell r="J166">
            <v>0</v>
          </cell>
          <cell r="K166" t="str">
            <v>-</v>
          </cell>
          <cell r="M166">
            <v>27.235569000000002</v>
          </cell>
          <cell r="N166">
            <v>1649.9995200000046</v>
          </cell>
          <cell r="Q166">
            <v>-0.03</v>
          </cell>
          <cell r="V166" t="str">
            <v>Lump Sum</v>
          </cell>
          <cell r="X166" t="str">
            <v>No</v>
          </cell>
        </row>
        <row r="167">
          <cell r="A167" t="str">
            <v>000002662</v>
          </cell>
          <cell r="B167" t="str">
            <v>Jennifer</v>
          </cell>
          <cell r="C167" t="str">
            <v>L</v>
          </cell>
          <cell r="D167" t="str">
            <v>Hrinsin</v>
          </cell>
          <cell r="E167">
            <v>27.059333747573334</v>
          </cell>
          <cell r="F167">
            <v>8.2373349902933338E-2</v>
          </cell>
          <cell r="G167">
            <v>4283.4141949525338</v>
          </cell>
          <cell r="I167">
            <v>29.118667495146671</v>
          </cell>
          <cell r="J167">
            <v>0.16474669980586681</v>
          </cell>
          <cell r="K167">
            <v>8566.8283899050748</v>
          </cell>
          <cell r="M167">
            <v>25.75</v>
          </cell>
          <cell r="N167" t="str">
            <v>-</v>
          </cell>
          <cell r="Q167">
            <v>0</v>
          </cell>
          <cell r="V167" t="str">
            <v>Bring to Halfway</v>
          </cell>
          <cell r="W167" t="str">
            <v>Transfer - At Proper Rate</v>
          </cell>
          <cell r="X167" t="str">
            <v>No</v>
          </cell>
        </row>
        <row r="168">
          <cell r="A168" t="str">
            <v>000001217</v>
          </cell>
          <cell r="B168" t="str">
            <v>Doris</v>
          </cell>
          <cell r="C168" t="str">
            <v>Andrea</v>
          </cell>
          <cell r="D168" t="str">
            <v>Hunt</v>
          </cell>
          <cell r="E168">
            <v>19.675823320147302</v>
          </cell>
          <cell r="F168">
            <v>0.18244130529731378</v>
          </cell>
          <cell r="G168">
            <v>4104.4331288391513</v>
          </cell>
          <cell r="I168">
            <v>22.711646640294603</v>
          </cell>
          <cell r="J168">
            <v>0.36488261059462757</v>
          </cell>
          <cell r="K168">
            <v>8208.8662576783026</v>
          </cell>
          <cell r="M168">
            <v>17.139200000000002</v>
          </cell>
          <cell r="N168" t="str">
            <v>-</v>
          </cell>
          <cell r="Q168">
            <v>0</v>
          </cell>
          <cell r="V168" t="str">
            <v>Bring to Halfway</v>
          </cell>
          <cell r="X168" t="str">
            <v>Yes</v>
          </cell>
        </row>
        <row r="169">
          <cell r="A169" t="str">
            <v>000001786</v>
          </cell>
          <cell r="B169" t="str">
            <v>Aaron</v>
          </cell>
          <cell r="C169" t="str">
            <v>M</v>
          </cell>
          <cell r="D169" t="str">
            <v>Hutchinson</v>
          </cell>
          <cell r="E169">
            <v>16.609375</v>
          </cell>
          <cell r="F169">
            <v>0.18638392857142858</v>
          </cell>
          <cell r="G169">
            <v>4342</v>
          </cell>
          <cell r="I169">
            <v>19.21875</v>
          </cell>
          <cell r="J169">
            <v>0.37276785714285715</v>
          </cell>
          <cell r="K169">
            <v>8684</v>
          </cell>
          <cell r="M169">
            <v>14.42</v>
          </cell>
          <cell r="N169" t="str">
            <v>-</v>
          </cell>
          <cell r="Q169">
            <v>0</v>
          </cell>
          <cell r="V169" t="str">
            <v>Bring to Halfway</v>
          </cell>
          <cell r="X169" t="str">
            <v>Yes</v>
          </cell>
        </row>
        <row r="170">
          <cell r="A170" t="str">
            <v>000002898</v>
          </cell>
          <cell r="B170" t="str">
            <v>Anne</v>
          </cell>
          <cell r="D170" t="str">
            <v>Hutchinson</v>
          </cell>
          <cell r="E170">
            <v>29.539288903660001</v>
          </cell>
          <cell r="F170">
            <v>5.4974603702142896E-2</v>
          </cell>
          <cell r="G170">
            <v>2561.3767356902422</v>
          </cell>
          <cell r="I170">
            <v>31.078577807320002</v>
          </cell>
          <cell r="J170">
            <v>0.10994920740428579</v>
          </cell>
          <cell r="K170">
            <v>5122.7534713804844</v>
          </cell>
          <cell r="M170">
            <v>28.84</v>
          </cell>
          <cell r="N170" t="str">
            <v>-</v>
          </cell>
          <cell r="Q170">
            <v>0</v>
          </cell>
          <cell r="V170" t="str">
            <v>Bring to Halfway</v>
          </cell>
          <cell r="X170" t="str">
            <v>Yes</v>
          </cell>
        </row>
        <row r="171">
          <cell r="A171" t="str">
            <v>000001336</v>
          </cell>
          <cell r="B171" t="str">
            <v>Dorothy</v>
          </cell>
          <cell r="C171" t="str">
            <v>A</v>
          </cell>
          <cell r="D171" t="str">
            <v>Jamieson-Brown</v>
          </cell>
          <cell r="E171">
            <v>30.814269684840003</v>
          </cell>
          <cell r="F171">
            <v>3.7168282895994678E-2</v>
          </cell>
          <cell r="G171">
            <v>2296.8809444672042</v>
          </cell>
          <cell r="I171">
            <v>31.918539369680005</v>
          </cell>
          <cell r="J171">
            <v>7.4336565791989356E-2</v>
          </cell>
          <cell r="K171">
            <v>4593.7618889344085</v>
          </cell>
          <cell r="M171">
            <v>30.601300000000002</v>
          </cell>
          <cell r="N171" t="str">
            <v>-</v>
          </cell>
          <cell r="Q171">
            <v>0</v>
          </cell>
          <cell r="V171" t="str">
            <v>Bring to Halfway</v>
          </cell>
          <cell r="X171" t="str">
            <v>Yes</v>
          </cell>
        </row>
        <row r="172">
          <cell r="A172" t="str">
            <v>000002697</v>
          </cell>
          <cell r="B172" t="str">
            <v>Erica</v>
          </cell>
          <cell r="D172" t="str">
            <v>Jean</v>
          </cell>
          <cell r="E172">
            <v>16.80590973632</v>
          </cell>
          <cell r="F172">
            <v>8.4252241052903243E-2</v>
          </cell>
          <cell r="G172">
            <v>1358.1461257728004</v>
          </cell>
          <cell r="I172">
            <v>18.111819472640001</v>
          </cell>
          <cell r="J172">
            <v>0.16850448210580649</v>
          </cell>
          <cell r="K172">
            <v>2716.2922515456007</v>
          </cell>
          <cell r="M172">
            <v>15.965</v>
          </cell>
          <cell r="N172" t="str">
            <v>-</v>
          </cell>
          <cell r="Q172">
            <v>0</v>
          </cell>
          <cell r="V172" t="str">
            <v>Bring to Halfway</v>
          </cell>
          <cell r="X172" t="str">
            <v>Yes</v>
          </cell>
        </row>
        <row r="173">
          <cell r="A173" t="str">
            <v>000001922</v>
          </cell>
          <cell r="B173" t="str">
            <v>Anne</v>
          </cell>
          <cell r="C173" t="str">
            <v>Elizabeth</v>
          </cell>
          <cell r="D173" t="str">
            <v>Jeka</v>
          </cell>
          <cell r="E173">
            <v>42.859377342530308</v>
          </cell>
          <cell r="F173">
            <v>4.179332383398901E-2</v>
          </cell>
          <cell r="G173">
            <v>0</v>
          </cell>
          <cell r="I173">
            <v>44.578754685060609</v>
          </cell>
          <cell r="J173">
            <v>8.358664766797784E-2</v>
          </cell>
          <cell r="K173">
            <v>0</v>
          </cell>
          <cell r="M173">
            <v>42.374200000000002</v>
          </cell>
          <cell r="N173" t="str">
            <v>-</v>
          </cell>
          <cell r="Q173">
            <v>0</v>
          </cell>
          <cell r="V173" t="str">
            <v>Bring to Halfway</v>
          </cell>
          <cell r="X173" t="str">
            <v>Yes</v>
          </cell>
        </row>
        <row r="174">
          <cell r="A174" t="str">
            <v>000002283</v>
          </cell>
          <cell r="B174" t="str">
            <v>Annette</v>
          </cell>
          <cell r="C174" t="str">
            <v>L</v>
          </cell>
          <cell r="D174" t="str">
            <v>Johnson</v>
          </cell>
          <cell r="E174">
            <v>21.953312518125713</v>
          </cell>
          <cell r="F174">
            <v>6.4661130849937548E-2</v>
          </cell>
          <cell r="G174">
            <v>2773.2900377014817</v>
          </cell>
          <cell r="I174">
            <v>23.286625036251429</v>
          </cell>
          <cell r="J174">
            <v>0.12932226169987526</v>
          </cell>
          <cell r="K174">
            <v>5546.5800754029706</v>
          </cell>
          <cell r="M174">
            <v>21.238600000000002</v>
          </cell>
          <cell r="N174" t="str">
            <v>-</v>
          </cell>
          <cell r="Q174">
            <v>0</v>
          </cell>
          <cell r="V174" t="str">
            <v>Bring to Halfway</v>
          </cell>
          <cell r="X174" t="str">
            <v>Yes</v>
          </cell>
        </row>
        <row r="175">
          <cell r="A175" t="str">
            <v>000002811</v>
          </cell>
          <cell r="B175" t="str">
            <v>Sarahbeth</v>
          </cell>
          <cell r="C175" t="str">
            <v>M</v>
          </cell>
          <cell r="D175" t="str">
            <v>Johnson</v>
          </cell>
          <cell r="E175">
            <v>18.387121929244444</v>
          </cell>
          <cell r="F175">
            <v>0.10433164740206878</v>
          </cell>
          <cell r="G175">
            <v>2890.5708902627566</v>
          </cell>
          <cell r="I175">
            <v>20.124243858488889</v>
          </cell>
          <cell r="J175">
            <v>0.20866329480413756</v>
          </cell>
          <cell r="K175">
            <v>5781.1417805255132</v>
          </cell>
          <cell r="M175">
            <v>17.1495</v>
          </cell>
          <cell r="N175" t="str">
            <v>-</v>
          </cell>
          <cell r="Q175">
            <v>0</v>
          </cell>
          <cell r="V175" t="str">
            <v>Bring to Halfway</v>
          </cell>
          <cell r="W175" t="str">
            <v>Per Diem - Eligible</v>
          </cell>
          <cell r="X175" t="str">
            <v>Yes</v>
          </cell>
        </row>
        <row r="176">
          <cell r="A176" t="str">
            <v>000002897</v>
          </cell>
          <cell r="B176" t="str">
            <v>James</v>
          </cell>
          <cell r="C176" t="str">
            <v>Walter</v>
          </cell>
          <cell r="D176" t="str">
            <v>Johnson</v>
          </cell>
          <cell r="E176">
            <v>18.084015832782221</v>
          </cell>
          <cell r="F176">
            <v>6.0646089899250452E-2</v>
          </cell>
          <cell r="G176">
            <v>2150.7529321870179</v>
          </cell>
          <cell r="I176">
            <v>19.118031665564445</v>
          </cell>
          <cell r="J176">
            <v>0.12129217979850111</v>
          </cell>
          <cell r="K176">
            <v>4301.5058643740431</v>
          </cell>
          <cell r="M176">
            <v>17.561500000000002</v>
          </cell>
          <cell r="N176" t="str">
            <v>-</v>
          </cell>
          <cell r="Q176">
            <v>0</v>
          </cell>
          <cell r="V176" t="str">
            <v>Bring to Halfway</v>
          </cell>
          <cell r="W176" t="str">
            <v>Promoted - At Proper Rate</v>
          </cell>
          <cell r="X176" t="str">
            <v>No</v>
          </cell>
        </row>
        <row r="177">
          <cell r="A177" t="str">
            <v>000002844</v>
          </cell>
          <cell r="B177" t="str">
            <v>Benazir</v>
          </cell>
          <cell r="C177" t="str">
            <v>I</v>
          </cell>
          <cell r="D177" t="str">
            <v>Jose</v>
          </cell>
          <cell r="E177">
            <v>17.420909736319999</v>
          </cell>
          <cell r="F177">
            <v>4.1297653097429665E-2</v>
          </cell>
          <cell r="G177">
            <v>1437.0922515455964</v>
          </cell>
          <cell r="I177">
            <v>18.111819472640001</v>
          </cell>
          <cell r="J177">
            <v>8.2595306194859539E-2</v>
          </cell>
          <cell r="K177">
            <v>2874.1845030912004</v>
          </cell>
          <cell r="M177">
            <v>17.2319</v>
          </cell>
          <cell r="N177" t="str">
            <v>-</v>
          </cell>
          <cell r="Q177">
            <v>0</v>
          </cell>
          <cell r="V177" t="str">
            <v>Bring to Halfway</v>
          </cell>
          <cell r="W177" t="str">
            <v>Terminated</v>
          </cell>
          <cell r="X177" t="str">
            <v>No</v>
          </cell>
        </row>
        <row r="178">
          <cell r="A178" t="str">
            <v>000002910</v>
          </cell>
          <cell r="B178" t="str">
            <v>Kristina</v>
          </cell>
          <cell r="C178" t="str">
            <v>Marie</v>
          </cell>
          <cell r="D178" t="str">
            <v>Kaufman</v>
          </cell>
          <cell r="E178">
            <v>14.8125</v>
          </cell>
          <cell r="F178">
            <v>5.8035714285714288E-2</v>
          </cell>
          <cell r="G178">
            <v>1690</v>
          </cell>
          <cell r="I178">
            <v>15.625</v>
          </cell>
          <cell r="J178">
            <v>0.11607142857142858</v>
          </cell>
          <cell r="K178">
            <v>3380</v>
          </cell>
          <cell r="M178">
            <v>14.42</v>
          </cell>
          <cell r="N178" t="str">
            <v>-</v>
          </cell>
          <cell r="P178">
            <v>15</v>
          </cell>
          <cell r="Q178">
            <v>0</v>
          </cell>
          <cell r="V178" t="str">
            <v>Other</v>
          </cell>
          <cell r="W178" t="str">
            <v>Terminated</v>
          </cell>
          <cell r="X178" t="str">
            <v>No</v>
          </cell>
        </row>
        <row r="179">
          <cell r="A179" t="str">
            <v>000000811</v>
          </cell>
          <cell r="B179" t="str">
            <v>Deborah</v>
          </cell>
          <cell r="C179" t="str">
            <v>Jean</v>
          </cell>
          <cell r="D179" t="str">
            <v>Kendall</v>
          </cell>
          <cell r="E179">
            <v>34.326746876045</v>
          </cell>
          <cell r="F179">
            <v>0.21039304922584628</v>
          </cell>
          <cell r="G179">
            <v>12410.833502173602</v>
          </cell>
          <cell r="I179">
            <v>40.293493752090001</v>
          </cell>
          <cell r="J179">
            <v>0.42078609845169257</v>
          </cell>
          <cell r="K179">
            <v>24821.667004347204</v>
          </cell>
          <cell r="M179">
            <v>29.210799999999999</v>
          </cell>
          <cell r="N179" t="str">
            <v>-</v>
          </cell>
          <cell r="Q179">
            <v>0</v>
          </cell>
          <cell r="V179" t="str">
            <v>Bring to Halfway</v>
          </cell>
          <cell r="X179" t="str">
            <v>Yes</v>
          </cell>
        </row>
        <row r="180">
          <cell r="A180" t="str">
            <v>000002872</v>
          </cell>
          <cell r="B180" t="str">
            <v>Cameron</v>
          </cell>
          <cell r="C180" t="str">
            <v>M</v>
          </cell>
          <cell r="D180" t="str">
            <v>Kennedy</v>
          </cell>
          <cell r="E180">
            <v>14.5</v>
          </cell>
          <cell r="F180">
            <v>3.5714285714285712E-2</v>
          </cell>
          <cell r="G180">
            <v>208</v>
          </cell>
          <cell r="I180">
            <v>15</v>
          </cell>
          <cell r="J180">
            <v>7.1428571428571425E-2</v>
          </cell>
          <cell r="K180">
            <v>416</v>
          </cell>
          <cell r="M180">
            <v>14.42</v>
          </cell>
          <cell r="N180" t="str">
            <v>-</v>
          </cell>
          <cell r="P180">
            <v>15</v>
          </cell>
          <cell r="Q180">
            <v>0</v>
          </cell>
          <cell r="V180" t="str">
            <v>Other</v>
          </cell>
          <cell r="W180" t="str">
            <v>Terminated</v>
          </cell>
          <cell r="X180" t="str">
            <v>No</v>
          </cell>
        </row>
        <row r="181">
          <cell r="A181" t="str">
            <v>000000245</v>
          </cell>
          <cell r="B181" t="str">
            <v>Jean</v>
          </cell>
          <cell r="C181" t="str">
            <v>L</v>
          </cell>
          <cell r="D181" t="str">
            <v>Keyes</v>
          </cell>
          <cell r="E181">
            <v>23.929546315093333</v>
          </cell>
          <cell r="F181">
            <v>9.2596505733164112E-3</v>
          </cell>
          <cell r="G181">
            <v>228.3281676970654</v>
          </cell>
          <cell r="I181">
            <v>24.149092630186665</v>
          </cell>
          <cell r="J181">
            <v>1.8519301146632822E-2</v>
          </cell>
          <cell r="K181">
            <v>456.65633539413079</v>
          </cell>
          <cell r="M181">
            <v>24.421300000000002</v>
          </cell>
          <cell r="N181" t="str">
            <v>-</v>
          </cell>
          <cell r="P181">
            <v>24.149092630186665</v>
          </cell>
          <cell r="Q181">
            <v>-2.0740349426683589E-2</v>
          </cell>
          <cell r="R181">
            <v>228.3281676970654</v>
          </cell>
          <cell r="T181">
            <v>279.37967200000003</v>
          </cell>
          <cell r="V181" t="str">
            <v>Bring to Max &amp; Lump Sum Difference to 3%</v>
          </cell>
          <cell r="X181" t="str">
            <v>No</v>
          </cell>
        </row>
        <row r="182">
          <cell r="A182" t="str">
            <v>000002827</v>
          </cell>
          <cell r="B182" t="str">
            <v>Dana</v>
          </cell>
          <cell r="D182" t="str">
            <v>Kievit</v>
          </cell>
          <cell r="E182" t="str">
            <v>-</v>
          </cell>
          <cell r="F182">
            <v>0</v>
          </cell>
          <cell r="G182" t="str">
            <v>-</v>
          </cell>
          <cell r="I182">
            <v>0</v>
          </cell>
          <cell r="J182">
            <v>0</v>
          </cell>
          <cell r="K182" t="str">
            <v>-</v>
          </cell>
          <cell r="M182">
            <v>58.215291000000001</v>
          </cell>
          <cell r="N182">
            <v>3526.8292800000008</v>
          </cell>
          <cell r="Q182">
            <v>-0.03</v>
          </cell>
          <cell r="V182" t="str">
            <v>Lump Sum</v>
          </cell>
          <cell r="W182" t="str">
            <v>Transfer - At Proper Rate</v>
          </cell>
          <cell r="X182" t="str">
            <v>No</v>
          </cell>
        </row>
        <row r="183">
          <cell r="A183" t="str">
            <v>000001747</v>
          </cell>
          <cell r="B183" t="str">
            <v>Kristy</v>
          </cell>
          <cell r="C183" t="str">
            <v>M</v>
          </cell>
          <cell r="D183" t="str">
            <v>Kimball</v>
          </cell>
          <cell r="E183">
            <v>24.739825528001816</v>
          </cell>
          <cell r="F183">
            <v>0.14908618337212332</v>
          </cell>
          <cell r="G183">
            <v>6676.4370982437758</v>
          </cell>
          <cell r="I183">
            <v>27.949651056003631</v>
          </cell>
          <cell r="J183">
            <v>0.29817236674424663</v>
          </cell>
          <cell r="K183">
            <v>13352.874196487552</v>
          </cell>
          <cell r="M183">
            <v>22.175900000000002</v>
          </cell>
          <cell r="N183" t="str">
            <v>-</v>
          </cell>
          <cell r="Q183">
            <v>0</v>
          </cell>
          <cell r="V183" t="str">
            <v>Bring to Halfway</v>
          </cell>
          <cell r="X183" t="str">
            <v>Yes</v>
          </cell>
        </row>
        <row r="184">
          <cell r="A184" t="str">
            <v>000002081</v>
          </cell>
          <cell r="B184" t="str">
            <v>Amanda</v>
          </cell>
          <cell r="C184" t="str">
            <v>L</v>
          </cell>
          <cell r="D184" t="str">
            <v>Koledo</v>
          </cell>
          <cell r="E184">
            <v>21.605823320147302</v>
          </cell>
          <cell r="F184">
            <v>5.39426009827952E-2</v>
          </cell>
          <cell r="G184">
            <v>2300.112505906387</v>
          </cell>
          <cell r="I184">
            <v>22.711646640294603</v>
          </cell>
          <cell r="J184">
            <v>0.1078852019655904</v>
          </cell>
          <cell r="K184">
            <v>4600.225011812774</v>
          </cell>
          <cell r="M184">
            <v>21.115000000000002</v>
          </cell>
          <cell r="N184" t="str">
            <v>-</v>
          </cell>
          <cell r="Q184">
            <v>0</v>
          </cell>
          <cell r="V184" t="str">
            <v>Bring to Halfway</v>
          </cell>
          <cell r="X184" t="str">
            <v>Yes</v>
          </cell>
        </row>
        <row r="185">
          <cell r="A185" t="str">
            <v>000002758</v>
          </cell>
          <cell r="B185" t="str">
            <v>Gae</v>
          </cell>
          <cell r="C185" t="str">
            <v>C</v>
          </cell>
          <cell r="D185" t="str">
            <v>Kovalesky</v>
          </cell>
          <cell r="E185">
            <v>20.005000000000003</v>
          </cell>
          <cell r="F185">
            <v>0.14249000571102233</v>
          </cell>
          <cell r="G185">
            <v>5189.6000000000022</v>
          </cell>
          <cell r="I185">
            <v>22.5</v>
          </cell>
          <cell r="J185">
            <v>0.28498001142204443</v>
          </cell>
          <cell r="K185">
            <v>10379.199999999997</v>
          </cell>
          <cell r="M185">
            <v>18.035300000000003</v>
          </cell>
          <cell r="N185" t="str">
            <v>-</v>
          </cell>
          <cell r="Q185">
            <v>0</v>
          </cell>
          <cell r="V185" t="str">
            <v>Bring to Halfway</v>
          </cell>
          <cell r="X185" t="str">
            <v>Yes</v>
          </cell>
        </row>
        <row r="186">
          <cell r="A186" t="str">
            <v>000002900</v>
          </cell>
          <cell r="B186" t="str">
            <v>Chelsea</v>
          </cell>
          <cell r="C186" t="str">
            <v>M</v>
          </cell>
          <cell r="D186" t="str">
            <v>Kuhn</v>
          </cell>
          <cell r="E186">
            <v>15.164999999999999</v>
          </cell>
          <cell r="F186">
            <v>7.7059659090909019E-2</v>
          </cell>
          <cell r="G186">
            <v>2256.7999999999979</v>
          </cell>
          <cell r="I186">
            <v>16.25</v>
          </cell>
          <cell r="J186">
            <v>0.15411931818181818</v>
          </cell>
          <cell r="K186">
            <v>4513.5999999999995</v>
          </cell>
          <cell r="M186">
            <v>14.5024</v>
          </cell>
          <cell r="N186" t="str">
            <v>-</v>
          </cell>
          <cell r="Q186">
            <v>0</v>
          </cell>
          <cell r="V186" t="str">
            <v>Bring to Halfway</v>
          </cell>
          <cell r="X186" t="str">
            <v>Yes</v>
          </cell>
        </row>
        <row r="187">
          <cell r="A187" t="str">
            <v>000002211</v>
          </cell>
          <cell r="B187" t="str">
            <v>Richard</v>
          </cell>
          <cell r="C187" t="str">
            <v>D</v>
          </cell>
          <cell r="D187" t="str">
            <v>Lacaillade</v>
          </cell>
          <cell r="E187">
            <v>20.274546315093332</v>
          </cell>
          <cell r="F187">
            <v>0.23625282409105691</v>
          </cell>
          <cell r="G187">
            <v>0</v>
          </cell>
          <cell r="I187">
            <v>24.149092630186665</v>
          </cell>
          <cell r="J187">
            <v>0.47250564818211382</v>
          </cell>
          <cell r="K187">
            <v>0</v>
          </cell>
          <cell r="M187">
            <v>16.891999999999999</v>
          </cell>
          <cell r="N187" t="str">
            <v>-</v>
          </cell>
          <cell r="Q187">
            <v>0</v>
          </cell>
          <cell r="V187" t="str">
            <v>Bring to Halfway</v>
          </cell>
          <cell r="X187" t="str">
            <v>Yes</v>
          </cell>
        </row>
        <row r="188">
          <cell r="A188" t="str">
            <v>000001674</v>
          </cell>
          <cell r="B188" t="str">
            <v>Megan</v>
          </cell>
          <cell r="C188" t="str">
            <v>E</v>
          </cell>
          <cell r="D188" t="str">
            <v>Lalinde</v>
          </cell>
          <cell r="E188">
            <v>56.412938502400003</v>
          </cell>
          <cell r="F188">
            <v>0.28444759795992713</v>
          </cell>
          <cell r="G188">
            <v>0</v>
          </cell>
          <cell r="I188">
            <v>68.905877004800004</v>
          </cell>
          <cell r="J188">
            <v>0.56889519591985427</v>
          </cell>
          <cell r="K188">
            <v>0</v>
          </cell>
          <cell r="M188">
            <v>45.2376</v>
          </cell>
          <cell r="N188" t="str">
            <v>-</v>
          </cell>
          <cell r="Q188">
            <v>0</v>
          </cell>
          <cell r="V188" t="str">
            <v>Bring to Halfway</v>
          </cell>
          <cell r="X188" t="str">
            <v>Yes</v>
          </cell>
        </row>
        <row r="189">
          <cell r="A189" t="str">
            <v>000000248</v>
          </cell>
          <cell r="B189" t="str">
            <v>Laura</v>
          </cell>
          <cell r="C189" t="str">
            <v>M</v>
          </cell>
          <cell r="D189" t="str">
            <v>Lambert</v>
          </cell>
          <cell r="E189" t="str">
            <v>-</v>
          </cell>
          <cell r="F189">
            <v>0</v>
          </cell>
          <cell r="G189" t="str">
            <v>-</v>
          </cell>
          <cell r="I189">
            <v>0</v>
          </cell>
          <cell r="J189">
            <v>0</v>
          </cell>
          <cell r="K189" t="str">
            <v>-</v>
          </cell>
          <cell r="M189">
            <v>29.293200000000002</v>
          </cell>
          <cell r="N189">
            <v>1774.6560000000022</v>
          </cell>
          <cell r="Q189">
            <v>-0.03</v>
          </cell>
          <cell r="V189" t="str">
            <v>Lump Sum</v>
          </cell>
          <cell r="X189" t="str">
            <v>No</v>
          </cell>
        </row>
        <row r="190">
          <cell r="A190" t="str">
            <v>000002313</v>
          </cell>
          <cell r="B190" t="str">
            <v>Darci</v>
          </cell>
          <cell r="C190" t="str">
            <v>J</v>
          </cell>
          <cell r="D190" t="str">
            <v>Lambert</v>
          </cell>
          <cell r="E190">
            <v>19.84833412216889</v>
          </cell>
          <cell r="F190">
            <v>0.13031515502100746</v>
          </cell>
          <cell r="G190">
            <v>4759.734974111293</v>
          </cell>
          <cell r="I190">
            <v>22.13666824433778</v>
          </cell>
          <cell r="J190">
            <v>0.26063031004201492</v>
          </cell>
          <cell r="K190">
            <v>9519.469948222586</v>
          </cell>
          <cell r="M190">
            <v>18.0868</v>
          </cell>
          <cell r="N190" t="str">
            <v>-</v>
          </cell>
          <cell r="Q190">
            <v>0</v>
          </cell>
          <cell r="V190" t="str">
            <v>Bring to Halfway</v>
          </cell>
          <cell r="X190" t="str">
            <v>Yes</v>
          </cell>
        </row>
        <row r="191">
          <cell r="A191" t="str">
            <v>000002583</v>
          </cell>
          <cell r="B191" t="str">
            <v>Brandi</v>
          </cell>
          <cell r="C191" t="str">
            <v>B</v>
          </cell>
          <cell r="D191" t="str">
            <v>Lambert</v>
          </cell>
          <cell r="E191">
            <v>18.062121929244444</v>
          </cell>
          <cell r="F191">
            <v>0.12888262057777777</v>
          </cell>
          <cell r="G191">
            <v>4289.2136128284446</v>
          </cell>
          <cell r="I191">
            <v>20.124243858488889</v>
          </cell>
          <cell r="J191">
            <v>0.25776524115555555</v>
          </cell>
          <cell r="K191">
            <v>8578.4272256568893</v>
          </cell>
          <cell r="M191">
            <v>16.48</v>
          </cell>
          <cell r="N191" t="str">
            <v>-</v>
          </cell>
          <cell r="Q191">
            <v>0</v>
          </cell>
          <cell r="V191" t="str">
            <v>Bring to Halfway</v>
          </cell>
          <cell r="X191" t="str">
            <v>Yes</v>
          </cell>
        </row>
        <row r="192">
          <cell r="A192" t="str">
            <v>000000824</v>
          </cell>
          <cell r="B192" t="str">
            <v>Melissa</v>
          </cell>
          <cell r="C192" t="str">
            <v>Lyn</v>
          </cell>
          <cell r="D192" t="str">
            <v>LaPerle</v>
          </cell>
          <cell r="E192">
            <v>26.405976640350477</v>
          </cell>
          <cell r="F192">
            <v>0.10392878931231085</v>
          </cell>
          <cell r="G192">
            <v>4136.6651295431921</v>
          </cell>
          <cell r="I192">
            <v>28.891953280700953</v>
          </cell>
          <cell r="J192">
            <v>0.2078575786246217</v>
          </cell>
          <cell r="K192">
            <v>8273.3302590863841</v>
          </cell>
          <cell r="M192">
            <v>24.637600000000003</v>
          </cell>
          <cell r="N192" t="str">
            <v>-</v>
          </cell>
          <cell r="Q192">
            <v>0</v>
          </cell>
          <cell r="V192" t="str">
            <v>Bring to Halfway</v>
          </cell>
          <cell r="X192" t="str">
            <v>Yes</v>
          </cell>
        </row>
        <row r="193">
          <cell r="A193" t="str">
            <v>000001849</v>
          </cell>
          <cell r="B193" t="str">
            <v>Theresa</v>
          </cell>
          <cell r="C193" t="str">
            <v>A</v>
          </cell>
          <cell r="D193" t="str">
            <v>Larocque</v>
          </cell>
          <cell r="E193">
            <v>19.943334122168892</v>
          </cell>
          <cell r="F193">
            <v>0.12356811955881082</v>
          </cell>
          <cell r="G193">
            <v>3649.7079792890363</v>
          </cell>
          <cell r="I193">
            <v>22.13666824433778</v>
          </cell>
          <cell r="J193">
            <v>0.24713623911762145</v>
          </cell>
          <cell r="K193">
            <v>7299.4159585780671</v>
          </cell>
          <cell r="M193">
            <v>18.282499999999999</v>
          </cell>
          <cell r="N193" t="str">
            <v>-</v>
          </cell>
          <cell r="Q193">
            <v>0</v>
          </cell>
          <cell r="V193" t="str">
            <v>Bring to Halfway</v>
          </cell>
          <cell r="W193" t="str">
            <v>Terminated</v>
          </cell>
          <cell r="X193" t="str">
            <v>No</v>
          </cell>
        </row>
        <row r="194">
          <cell r="A194" t="str">
            <v>000002646</v>
          </cell>
          <cell r="B194" t="str">
            <v>Hillary</v>
          </cell>
          <cell r="C194" t="str">
            <v>J</v>
          </cell>
          <cell r="D194" t="str">
            <v>Leicher</v>
          </cell>
          <cell r="E194">
            <v>16.65625</v>
          </cell>
          <cell r="F194">
            <v>7.459677419354839E-2</v>
          </cell>
          <cell r="G194">
            <v>2405</v>
          </cell>
          <cell r="I194">
            <v>17.8125</v>
          </cell>
          <cell r="J194">
            <v>0.14919354838709678</v>
          </cell>
          <cell r="K194">
            <v>4810</v>
          </cell>
          <cell r="M194">
            <v>15.965</v>
          </cell>
          <cell r="N194" t="str">
            <v>-</v>
          </cell>
          <cell r="Q194">
            <v>0</v>
          </cell>
          <cell r="V194" t="str">
            <v>Bring to Halfway</v>
          </cell>
          <cell r="W194" t="str">
            <v>Terminated</v>
          </cell>
          <cell r="X194" t="str">
            <v>No</v>
          </cell>
        </row>
        <row r="195">
          <cell r="A195" t="str">
            <v>000002457</v>
          </cell>
          <cell r="B195" t="str">
            <v>Shannon</v>
          </cell>
          <cell r="C195" t="str">
            <v>M</v>
          </cell>
          <cell r="D195" t="str">
            <v>Letourneau</v>
          </cell>
          <cell r="E195">
            <v>18.685228025706671</v>
          </cell>
          <cell r="F195">
            <v>0.15056822818390841</v>
          </cell>
          <cell r="G195">
            <v>5086.0742934698792</v>
          </cell>
          <cell r="I195">
            <v>21.13045605141334</v>
          </cell>
          <cell r="J195">
            <v>0.30113645636781661</v>
          </cell>
          <cell r="K195">
            <v>10172.148586939751</v>
          </cell>
          <cell r="M195">
            <v>16.7272</v>
          </cell>
          <cell r="N195" t="str">
            <v>-</v>
          </cell>
          <cell r="Q195">
            <v>0</v>
          </cell>
          <cell r="V195" t="str">
            <v>Bring to Halfway</v>
          </cell>
          <cell r="X195" t="str">
            <v>Yes</v>
          </cell>
        </row>
        <row r="196">
          <cell r="A196" t="str">
            <v>000002357</v>
          </cell>
          <cell r="B196" t="str">
            <v>Charles</v>
          </cell>
          <cell r="C196" t="str">
            <v>Thomas</v>
          </cell>
          <cell r="D196" t="str">
            <v>Litwin</v>
          </cell>
          <cell r="E196">
            <v>26.134784995032383</v>
          </cell>
          <cell r="F196">
            <v>5.509830419993475E-2</v>
          </cell>
          <cell r="G196">
            <v>2838.7527896673582</v>
          </cell>
          <cell r="I196">
            <v>27.499569990064764</v>
          </cell>
          <cell r="J196">
            <v>0.11019660839986936</v>
          </cell>
          <cell r="K196">
            <v>5677.5055793347092</v>
          </cell>
          <cell r="M196">
            <v>25.513100000000001</v>
          </cell>
          <cell r="N196" t="str">
            <v>-</v>
          </cell>
          <cell r="Q196">
            <v>0</v>
          </cell>
          <cell r="V196" t="str">
            <v>Bring to Halfway</v>
          </cell>
          <cell r="X196" t="str">
            <v>Yes</v>
          </cell>
        </row>
        <row r="197">
          <cell r="A197" t="str">
            <v>000002909</v>
          </cell>
          <cell r="B197" t="str">
            <v>Jennifer</v>
          </cell>
          <cell r="C197" t="str">
            <v>L</v>
          </cell>
          <cell r="D197" t="str">
            <v>Lizotte</v>
          </cell>
          <cell r="E197" t="str">
            <v>-</v>
          </cell>
          <cell r="F197">
            <v>0</v>
          </cell>
          <cell r="G197" t="str">
            <v>-</v>
          </cell>
          <cell r="I197">
            <v>0</v>
          </cell>
          <cell r="J197">
            <v>0</v>
          </cell>
          <cell r="K197" t="str">
            <v>-</v>
          </cell>
          <cell r="M197">
            <v>18.354600000000001</v>
          </cell>
          <cell r="N197">
            <v>1111.9680000000021</v>
          </cell>
          <cell r="Q197">
            <v>-0.03</v>
          </cell>
          <cell r="V197" t="str">
            <v>Other</v>
          </cell>
          <cell r="W197" t="str">
            <v xml:space="preserve">Look at Years of Service </v>
          </cell>
          <cell r="X197" t="str">
            <v>No</v>
          </cell>
        </row>
        <row r="198">
          <cell r="A198" t="str">
            <v>000001982</v>
          </cell>
          <cell r="B198" t="str">
            <v>Lisa</v>
          </cell>
          <cell r="C198" t="str">
            <v>R</v>
          </cell>
          <cell r="D198" t="str">
            <v>Locke</v>
          </cell>
          <cell r="E198">
            <v>19.033214285714287</v>
          </cell>
          <cell r="F198">
            <v>0.16268871629287024</v>
          </cell>
          <cell r="G198">
            <v>5539.4857142857145</v>
          </cell>
          <cell r="I198">
            <v>21.696428571428573</v>
          </cell>
          <cell r="J198">
            <v>0.32537743258574048</v>
          </cell>
          <cell r="K198">
            <v>11078.971428571429</v>
          </cell>
          <cell r="M198">
            <v>16.8611</v>
          </cell>
          <cell r="N198" t="str">
            <v>-</v>
          </cell>
          <cell r="Q198">
            <v>0</v>
          </cell>
          <cell r="V198" t="str">
            <v>Bring to Halfway</v>
          </cell>
          <cell r="W198" t="str">
            <v>Terminated</v>
          </cell>
          <cell r="X198" t="str">
            <v>No</v>
          </cell>
        </row>
        <row r="199">
          <cell r="A199" t="str">
            <v>000000795</v>
          </cell>
          <cell r="B199" t="str">
            <v>Joyce</v>
          </cell>
          <cell r="C199" t="str">
            <v>Erlene</v>
          </cell>
          <cell r="D199" t="str">
            <v>Lowe</v>
          </cell>
          <cell r="E199" t="str">
            <v>-</v>
          </cell>
          <cell r="F199">
            <v>0</v>
          </cell>
          <cell r="G199" t="str">
            <v>-</v>
          </cell>
          <cell r="I199">
            <v>0</v>
          </cell>
          <cell r="J199">
            <v>0</v>
          </cell>
          <cell r="K199" t="str">
            <v>-</v>
          </cell>
          <cell r="M199">
            <v>21.1768</v>
          </cell>
          <cell r="N199">
            <v>1026.3552000000022</v>
          </cell>
          <cell r="Q199">
            <v>-0.03</v>
          </cell>
          <cell r="V199" t="str">
            <v>Lump Sum</v>
          </cell>
          <cell r="W199" t="str">
            <v>Terminated</v>
          </cell>
          <cell r="X199" t="str">
            <v>No</v>
          </cell>
        </row>
        <row r="200">
          <cell r="A200" t="str">
            <v>000002820</v>
          </cell>
          <cell r="B200" t="str">
            <v>Kyle</v>
          </cell>
          <cell r="C200" t="str">
            <v>A</v>
          </cell>
          <cell r="D200" t="str">
            <v>Ludwig</v>
          </cell>
          <cell r="E200">
            <v>17.946428571428569</v>
          </cell>
          <cell r="F200">
            <v>0.19642857142857129</v>
          </cell>
          <cell r="G200">
            <v>0</v>
          </cell>
          <cell r="I200">
            <v>20.892857142857142</v>
          </cell>
          <cell r="J200">
            <v>0.39285714285714285</v>
          </cell>
          <cell r="K200">
            <v>0</v>
          </cell>
          <cell r="M200">
            <v>15.450000000000001</v>
          </cell>
          <cell r="N200" t="str">
            <v>-</v>
          </cell>
          <cell r="Q200">
            <v>0</v>
          </cell>
          <cell r="V200" t="str">
            <v>Bring to Halfway</v>
          </cell>
          <cell r="W200" t="str">
            <v>Terminated</v>
          </cell>
          <cell r="X200" t="str">
            <v>No</v>
          </cell>
        </row>
        <row r="201">
          <cell r="A201" t="str">
            <v>000001227</v>
          </cell>
          <cell r="B201" t="str">
            <v>Jenell</v>
          </cell>
          <cell r="C201" t="str">
            <v>A</v>
          </cell>
          <cell r="D201" t="str">
            <v>Lyford</v>
          </cell>
          <cell r="E201">
            <v>29.971672431761561</v>
          </cell>
          <cell r="F201">
            <v>0.120855363940223</v>
          </cell>
          <cell r="G201">
            <v>5377.5029264512414</v>
          </cell>
          <cell r="I201">
            <v>33.203344863523121</v>
          </cell>
          <cell r="J201">
            <v>0.2417107278804459</v>
          </cell>
          <cell r="K201">
            <v>10755.005852902475</v>
          </cell>
          <cell r="M201">
            <v>27.542199999999998</v>
          </cell>
          <cell r="N201" t="str">
            <v>-</v>
          </cell>
          <cell r="Q201">
            <v>0</v>
          </cell>
          <cell r="V201" t="str">
            <v>Bring to Halfway</v>
          </cell>
          <cell r="X201" t="str">
            <v>Yes</v>
          </cell>
        </row>
        <row r="202">
          <cell r="A202" t="str">
            <v>000002601</v>
          </cell>
          <cell r="B202" t="str">
            <v>Shane</v>
          </cell>
          <cell r="C202" t="str">
            <v>P</v>
          </cell>
          <cell r="D202" t="str">
            <v>Lyford</v>
          </cell>
          <cell r="E202">
            <v>20.559546315093332</v>
          </cell>
          <cell r="F202">
            <v>0.21152305922765666</v>
          </cell>
          <cell r="G202">
            <v>7466.2563353941332</v>
          </cell>
          <cell r="I202">
            <v>24.149092630186665</v>
          </cell>
          <cell r="J202">
            <v>0.42304611845531331</v>
          </cell>
          <cell r="K202">
            <v>14932.512670788266</v>
          </cell>
          <cell r="M202">
            <v>17.479099999999999</v>
          </cell>
          <cell r="N202" t="str">
            <v>-</v>
          </cell>
          <cell r="Q202">
            <v>0</v>
          </cell>
          <cell r="V202" t="str">
            <v>Bring to Halfway</v>
          </cell>
          <cell r="X202" t="str">
            <v>Yes</v>
          </cell>
        </row>
        <row r="203">
          <cell r="A203" t="str">
            <v>000001795</v>
          </cell>
          <cell r="B203" t="str">
            <v>Rachel</v>
          </cell>
          <cell r="C203" t="str">
            <v>L</v>
          </cell>
          <cell r="D203" t="str">
            <v>MacAdams</v>
          </cell>
          <cell r="E203">
            <v>14.5</v>
          </cell>
          <cell r="F203">
            <v>3.5714285714285712E-2</v>
          </cell>
          <cell r="G203">
            <v>0</v>
          </cell>
          <cell r="I203">
            <v>15</v>
          </cell>
          <cell r="J203">
            <v>7.1428571428571425E-2</v>
          </cell>
          <cell r="K203">
            <v>0</v>
          </cell>
          <cell r="M203">
            <v>14.42</v>
          </cell>
          <cell r="N203" t="str">
            <v>-</v>
          </cell>
          <cell r="P203">
            <v>15</v>
          </cell>
          <cell r="Q203">
            <v>0</v>
          </cell>
          <cell r="V203" t="str">
            <v>Other</v>
          </cell>
          <cell r="W203" t="str">
            <v>Transfer - At Proper Rate</v>
          </cell>
          <cell r="X203" t="str">
            <v>No</v>
          </cell>
        </row>
        <row r="204">
          <cell r="A204" t="str">
            <v>000002668</v>
          </cell>
          <cell r="B204" t="str">
            <v>Kimberly</v>
          </cell>
          <cell r="C204" t="str">
            <v>A</v>
          </cell>
          <cell r="D204" t="str">
            <v>Marcotte</v>
          </cell>
          <cell r="E204" t="str">
            <v>-</v>
          </cell>
          <cell r="F204">
            <v>0</v>
          </cell>
          <cell r="G204" t="str">
            <v>-</v>
          </cell>
          <cell r="I204">
            <v>0</v>
          </cell>
          <cell r="J204">
            <v>0</v>
          </cell>
          <cell r="K204" t="str">
            <v>-</v>
          </cell>
          <cell r="M204">
            <v>24.091699999999999</v>
          </cell>
          <cell r="N204">
            <v>1459.5359999999978</v>
          </cell>
          <cell r="Q204">
            <v>-0.03</v>
          </cell>
          <cell r="V204" t="str">
            <v>Lump Sum</v>
          </cell>
          <cell r="X204" t="str">
            <v>No</v>
          </cell>
        </row>
        <row r="205">
          <cell r="A205" t="str">
            <v>000000328</v>
          </cell>
          <cell r="B205" t="str">
            <v>Laurie</v>
          </cell>
          <cell r="C205" t="str">
            <v>K</v>
          </cell>
          <cell r="D205" t="str">
            <v>Marshall</v>
          </cell>
          <cell r="E205">
            <v>27.598321898057147</v>
          </cell>
          <cell r="F205">
            <v>0.12416789808786748</v>
          </cell>
          <cell r="G205">
            <v>3804.3057287753186</v>
          </cell>
          <cell r="I205">
            <v>30.646643796114294</v>
          </cell>
          <cell r="J205">
            <v>0.24833579617573495</v>
          </cell>
          <cell r="K205">
            <v>7608.6114575506372</v>
          </cell>
          <cell r="M205">
            <v>25.2865</v>
          </cell>
          <cell r="N205" t="str">
            <v>-</v>
          </cell>
          <cell r="P205">
            <v>30.646643796114294</v>
          </cell>
          <cell r="Q205">
            <v>0</v>
          </cell>
          <cell r="V205" t="str">
            <v>Bring to Maximum</v>
          </cell>
          <cell r="W205" t="str">
            <v>Transfer - At Proper Rate</v>
          </cell>
          <cell r="X205" t="str">
            <v>No</v>
          </cell>
        </row>
        <row r="206">
          <cell r="A206" t="str">
            <v>000001634</v>
          </cell>
          <cell r="B206" t="str">
            <v>Connie</v>
          </cell>
          <cell r="C206" t="str">
            <v>E</v>
          </cell>
          <cell r="D206" t="str">
            <v>Martin</v>
          </cell>
          <cell r="E206" t="str">
            <v>-</v>
          </cell>
          <cell r="F206">
            <v>0</v>
          </cell>
          <cell r="G206" t="str">
            <v>-</v>
          </cell>
          <cell r="I206">
            <v>0</v>
          </cell>
          <cell r="J206">
            <v>0</v>
          </cell>
          <cell r="K206" t="str">
            <v>-</v>
          </cell>
          <cell r="M206">
            <v>18.035300000000003</v>
          </cell>
          <cell r="N206">
            <v>655.57440000000179</v>
          </cell>
          <cell r="Q206">
            <v>-0.03</v>
          </cell>
          <cell r="V206" t="str">
            <v>Lump Sum</v>
          </cell>
          <cell r="X206" t="str">
            <v>No</v>
          </cell>
        </row>
        <row r="207">
          <cell r="A207" t="str">
            <v>000001734</v>
          </cell>
          <cell r="B207" t="str">
            <v>Ann</v>
          </cell>
          <cell r="C207" t="str">
            <v>E</v>
          </cell>
          <cell r="D207" t="str">
            <v>Mason</v>
          </cell>
          <cell r="E207">
            <v>36.772567202683405</v>
          </cell>
          <cell r="F207">
            <v>9.4096019121791288E-2</v>
          </cell>
          <cell r="G207">
            <v>6578.1397815814835</v>
          </cell>
          <cell r="I207">
            <v>39.93513440536681</v>
          </cell>
          <cell r="J207">
            <v>0.18819203824358258</v>
          </cell>
          <cell r="K207">
            <v>13156.279563162967</v>
          </cell>
          <cell r="M207">
            <v>34.618299999999998</v>
          </cell>
          <cell r="N207" t="str">
            <v>-</v>
          </cell>
          <cell r="Q207">
            <v>0</v>
          </cell>
          <cell r="V207" t="str">
            <v>Bring to Halfway</v>
          </cell>
          <cell r="X207" t="str">
            <v>Yes</v>
          </cell>
        </row>
        <row r="208">
          <cell r="A208" t="str">
            <v>000002862</v>
          </cell>
          <cell r="B208" t="str">
            <v>Zachary</v>
          </cell>
          <cell r="C208" t="str">
            <v>S</v>
          </cell>
          <cell r="D208" t="str">
            <v>Maxey</v>
          </cell>
          <cell r="E208" t="str">
            <v>-</v>
          </cell>
          <cell r="F208">
            <v>0</v>
          </cell>
          <cell r="G208" t="str">
            <v>-</v>
          </cell>
          <cell r="I208">
            <v>0</v>
          </cell>
          <cell r="J208">
            <v>0</v>
          </cell>
          <cell r="K208" t="str">
            <v>-</v>
          </cell>
          <cell r="M208">
            <v>23.69</v>
          </cell>
          <cell r="N208">
            <v>1435.2000000000025</v>
          </cell>
          <cell r="P208">
            <v>23.69</v>
          </cell>
          <cell r="Q208">
            <v>-0.03</v>
          </cell>
          <cell r="V208" t="str">
            <v>Lump Sum</v>
          </cell>
          <cell r="W208" t="str">
            <v>Terminated</v>
          </cell>
          <cell r="X208" t="str">
            <v>No</v>
          </cell>
        </row>
        <row r="209">
          <cell r="A209" t="str">
            <v>000000429</v>
          </cell>
          <cell r="B209" t="str">
            <v>Penny</v>
          </cell>
          <cell r="C209" t="str">
            <v>S.</v>
          </cell>
          <cell r="D209" t="str">
            <v>Maxfield</v>
          </cell>
          <cell r="E209">
            <v>30.454487992960004</v>
          </cell>
          <cell r="F209">
            <v>6.0023946848590456E-2</v>
          </cell>
          <cell r="G209">
            <v>3586.9350253568082</v>
          </cell>
          <cell r="I209">
            <v>32.178975985920005</v>
          </cell>
          <cell r="J209">
            <v>0.12004789369718079</v>
          </cell>
          <cell r="K209">
            <v>7173.8700507136091</v>
          </cell>
          <cell r="M209">
            <v>29.591900000000003</v>
          </cell>
          <cell r="N209" t="str">
            <v>-</v>
          </cell>
          <cell r="Q209">
            <v>0</v>
          </cell>
          <cell r="V209" t="str">
            <v>Bring to Halfway</v>
          </cell>
          <cell r="X209" t="str">
            <v>Yes</v>
          </cell>
        </row>
        <row r="210">
          <cell r="A210" t="str">
            <v>000002920</v>
          </cell>
          <cell r="B210" t="str">
            <v>Hillary</v>
          </cell>
          <cell r="C210" t="str">
            <v>M</v>
          </cell>
          <cell r="D210" t="str">
            <v>McAllister</v>
          </cell>
          <cell r="E210" t="str">
            <v>-</v>
          </cell>
          <cell r="F210">
            <v>0</v>
          </cell>
          <cell r="G210" t="str">
            <v>-</v>
          </cell>
          <cell r="I210">
            <v>0</v>
          </cell>
          <cell r="J210">
            <v>0</v>
          </cell>
          <cell r="K210" t="str">
            <v>-</v>
          </cell>
          <cell r="M210">
            <v>27.235569000000002</v>
          </cell>
          <cell r="N210">
            <v>1484.9995680000043</v>
          </cell>
          <cell r="Q210">
            <v>-0.03</v>
          </cell>
          <cell r="V210" t="str">
            <v>Other</v>
          </cell>
          <cell r="X210" t="str">
            <v>No</v>
          </cell>
        </row>
        <row r="211">
          <cell r="A211" t="str">
            <v>000002347</v>
          </cell>
          <cell r="B211" t="str">
            <v>Suzanne</v>
          </cell>
          <cell r="C211" t="str">
            <v>Kaplan</v>
          </cell>
          <cell r="D211" t="str">
            <v>McCarthy</v>
          </cell>
          <cell r="E211">
            <v>47.308157230277999</v>
          </cell>
          <cell r="F211">
            <v>4.5715234975198867E-2</v>
          </cell>
          <cell r="G211">
            <v>3226.3252792336752</v>
          </cell>
          <cell r="I211">
            <v>49.376314460556003</v>
          </cell>
          <cell r="J211">
            <v>9.14304699503979E-2</v>
          </cell>
          <cell r="K211">
            <v>6452.6505584673614</v>
          </cell>
          <cell r="M211">
            <v>46.597200000000001</v>
          </cell>
          <cell r="N211" t="str">
            <v>-</v>
          </cell>
          <cell r="Q211">
            <v>0</v>
          </cell>
          <cell r="V211" t="str">
            <v>Bring to Halfway</v>
          </cell>
          <cell r="X211" t="str">
            <v>Yes</v>
          </cell>
        </row>
        <row r="212">
          <cell r="A212" t="str">
            <v>000000316</v>
          </cell>
          <cell r="B212" t="str">
            <v>Jane</v>
          </cell>
          <cell r="C212" t="str">
            <v>B.</v>
          </cell>
          <cell r="D212" t="str">
            <v>McConnell</v>
          </cell>
          <cell r="E212">
            <v>81.406326563076931</v>
          </cell>
          <cell r="F212">
            <v>5.2713391479075812E-2</v>
          </cell>
          <cell r="G212">
            <v>8478.7592512000192</v>
          </cell>
          <cell r="I212">
            <v>85.482653126153863</v>
          </cell>
          <cell r="J212">
            <v>0.10542678295815162</v>
          </cell>
          <cell r="K212">
            <v>16957.518502400038</v>
          </cell>
          <cell r="M212">
            <v>79.649900000000002</v>
          </cell>
          <cell r="N212" t="str">
            <v>-</v>
          </cell>
          <cell r="Q212">
            <v>0</v>
          </cell>
          <cell r="V212" t="str">
            <v>Bring to Halfway</v>
          </cell>
          <cell r="X212" t="str">
            <v>Yes</v>
          </cell>
        </row>
        <row r="213">
          <cell r="A213" t="str">
            <v>000000433</v>
          </cell>
          <cell r="B213" t="str">
            <v>James</v>
          </cell>
          <cell r="C213" t="str">
            <v>Greg</v>
          </cell>
          <cell r="D213" t="str">
            <v>McConnell</v>
          </cell>
          <cell r="E213">
            <v>45.133157230278002</v>
          </cell>
          <cell r="F213">
            <v>0.10377004720660311</v>
          </cell>
          <cell r="G213">
            <v>8825.7670389782434</v>
          </cell>
          <cell r="I213">
            <v>49.376314460556003</v>
          </cell>
          <cell r="J213">
            <v>0.20754009441320623</v>
          </cell>
          <cell r="K213">
            <v>17651.534077956487</v>
          </cell>
          <cell r="M213">
            <v>42.116700000000002</v>
          </cell>
          <cell r="N213" t="str">
            <v>-</v>
          </cell>
          <cell r="Q213">
            <v>0</v>
          </cell>
          <cell r="V213" t="str">
            <v>Bring to Halfway</v>
          </cell>
          <cell r="X213" t="str">
            <v>Yes</v>
          </cell>
        </row>
        <row r="214">
          <cell r="A214" t="str">
            <v>000002512</v>
          </cell>
          <cell r="B214" t="str">
            <v>Karissa</v>
          </cell>
          <cell r="C214" t="str">
            <v>Ann</v>
          </cell>
          <cell r="D214" t="str">
            <v>McCoy</v>
          </cell>
          <cell r="E214">
            <v>26.074825528001817</v>
          </cell>
          <cell r="F214">
            <v>7.7472129256273461E-2</v>
          </cell>
          <cell r="G214">
            <v>3899.6370982437811</v>
          </cell>
          <cell r="I214">
            <v>27.949651056003631</v>
          </cell>
          <cell r="J214">
            <v>0.15494425851254678</v>
          </cell>
          <cell r="K214">
            <v>7799.2741964875549</v>
          </cell>
          <cell r="M214">
            <v>24.925999999999998</v>
          </cell>
          <cell r="N214" t="str">
            <v>-</v>
          </cell>
          <cell r="Q214">
            <v>0</v>
          </cell>
          <cell r="V214" t="str">
            <v>Bring to Halfway</v>
          </cell>
          <cell r="W214" t="str">
            <v>Per Diem - Eligible</v>
          </cell>
          <cell r="X214" t="str">
            <v>Yes</v>
          </cell>
        </row>
        <row r="215">
          <cell r="A215" t="str">
            <v>000002858</v>
          </cell>
          <cell r="B215" t="str">
            <v>Quinn</v>
          </cell>
          <cell r="C215" t="str">
            <v>M</v>
          </cell>
          <cell r="D215" t="str">
            <v>McDonagh</v>
          </cell>
          <cell r="E215">
            <v>20.673255550666667</v>
          </cell>
          <cell r="F215">
            <v>8.8066081614035105E-2</v>
          </cell>
          <cell r="G215">
            <v>1044.1114636160003</v>
          </cell>
          <cell r="I215">
            <v>22.346511101333338</v>
          </cell>
          <cell r="J215">
            <v>0.1761321632280704</v>
          </cell>
          <cell r="K215">
            <v>2088.2229272320028</v>
          </cell>
          <cell r="M215">
            <v>19.57</v>
          </cell>
          <cell r="N215" t="str">
            <v>-</v>
          </cell>
          <cell r="P215">
            <v>22.346511101333338</v>
          </cell>
          <cell r="Q215">
            <v>0</v>
          </cell>
          <cell r="V215" t="str">
            <v>Bring to Maximum</v>
          </cell>
          <cell r="X215" t="str">
            <v>No</v>
          </cell>
        </row>
        <row r="216">
          <cell r="A216" t="str">
            <v>000000258</v>
          </cell>
          <cell r="B216" t="str">
            <v>Shelley</v>
          </cell>
          <cell r="C216" t="str">
            <v>M</v>
          </cell>
          <cell r="D216" t="str">
            <v>McDonald</v>
          </cell>
          <cell r="E216" t="str">
            <v>-</v>
          </cell>
          <cell r="F216">
            <v>0</v>
          </cell>
          <cell r="G216" t="str">
            <v>-</v>
          </cell>
          <cell r="I216">
            <v>0</v>
          </cell>
          <cell r="J216">
            <v>0</v>
          </cell>
          <cell r="K216" t="str">
            <v>-</v>
          </cell>
          <cell r="M216">
            <v>25.131999999999998</v>
          </cell>
          <cell r="N216">
            <v>1522.5599999999986</v>
          </cell>
          <cell r="Q216">
            <v>-0.03</v>
          </cell>
          <cell r="V216" t="str">
            <v>Lump Sum</v>
          </cell>
          <cell r="X216" t="str">
            <v>No</v>
          </cell>
        </row>
        <row r="217">
          <cell r="A217" t="str">
            <v>000001373</v>
          </cell>
          <cell r="B217" t="str">
            <v>Dennis</v>
          </cell>
          <cell r="C217" t="str">
            <v>C</v>
          </cell>
          <cell r="D217" t="str">
            <v>McLaughlin</v>
          </cell>
          <cell r="E217">
            <v>28.040024551679998</v>
          </cell>
          <cell r="F217">
            <v>4.471030371385986E-2</v>
          </cell>
          <cell r="G217">
            <v>2496.0510674943971</v>
          </cell>
          <cell r="I217">
            <v>29.240049103360001</v>
          </cell>
          <cell r="J217">
            <v>8.9420607427719845E-2</v>
          </cell>
          <cell r="K217">
            <v>4992.1021349888015</v>
          </cell>
          <cell r="M217">
            <v>27.645199999999999</v>
          </cell>
          <cell r="N217" t="str">
            <v>-</v>
          </cell>
          <cell r="Q217">
            <v>0</v>
          </cell>
          <cell r="V217" t="str">
            <v>Bring to Halfway</v>
          </cell>
          <cell r="X217" t="str">
            <v>Yes</v>
          </cell>
        </row>
        <row r="218">
          <cell r="A218" t="str">
            <v>000002463</v>
          </cell>
          <cell r="B218" t="str">
            <v>Pamala</v>
          </cell>
          <cell r="D218" t="str">
            <v>McNamara</v>
          </cell>
          <cell r="E218">
            <v>19.03107142857143</v>
          </cell>
          <cell r="F218">
            <v>0.20221550401588312</v>
          </cell>
          <cell r="G218">
            <v>6658.2285714285736</v>
          </cell>
          <cell r="I218">
            <v>22.232142857142858</v>
          </cell>
          <cell r="J218">
            <v>0.40443100803176613</v>
          </cell>
          <cell r="K218">
            <v>13316.457142857143</v>
          </cell>
          <cell r="M218">
            <v>16.3049</v>
          </cell>
          <cell r="N218" t="str">
            <v>-</v>
          </cell>
          <cell r="Q218">
            <v>0</v>
          </cell>
          <cell r="V218" t="str">
            <v>Bring to Halfway</v>
          </cell>
          <cell r="X218" t="str">
            <v>Yes</v>
          </cell>
        </row>
        <row r="219">
          <cell r="A219" t="str">
            <v>000000837</v>
          </cell>
          <cell r="B219" t="str">
            <v>Cheryl</v>
          </cell>
          <cell r="C219" t="str">
            <v>L.</v>
          </cell>
          <cell r="D219" t="str">
            <v>McRae</v>
          </cell>
          <cell r="E219">
            <v>24.392937637893333</v>
          </cell>
          <cell r="F219">
            <v>2.4482891133697355E-2</v>
          </cell>
          <cell r="G219">
            <v>970.00822945450784</v>
          </cell>
          <cell r="I219">
            <v>24.97587527578667</v>
          </cell>
          <cell r="J219">
            <v>4.8965782267394856E-2</v>
          </cell>
          <cell r="K219">
            <v>1940.0164589090216</v>
          </cell>
          <cell r="M219">
            <v>24.5243</v>
          </cell>
          <cell r="N219" t="str">
            <v>-</v>
          </cell>
          <cell r="P219">
            <v>24.5243</v>
          </cell>
          <cell r="Q219">
            <v>-5.5171088663026439E-3</v>
          </cell>
          <cell r="S219">
            <v>218.58697054549702</v>
          </cell>
          <cell r="V219" t="str">
            <v>Bring to 3%</v>
          </cell>
          <cell r="X219" t="str">
            <v>Yes</v>
          </cell>
        </row>
        <row r="220">
          <cell r="A220" t="str">
            <v>000000056</v>
          </cell>
          <cell r="B220" t="str">
            <v>Rebecca</v>
          </cell>
          <cell r="C220" t="str">
            <v>L</v>
          </cell>
          <cell r="D220" t="str">
            <v>McShane</v>
          </cell>
          <cell r="E220">
            <v>30.864487992960001</v>
          </cell>
          <cell r="F220">
            <v>4.4483519220304572E-2</v>
          </cell>
          <cell r="G220">
            <v>2734.1350253568003</v>
          </cell>
          <cell r="I220">
            <v>32.178975985920005</v>
          </cell>
          <cell r="J220">
            <v>8.896703844060927E-2</v>
          </cell>
          <cell r="K220">
            <v>5468.2700507136078</v>
          </cell>
          <cell r="M220">
            <v>30.436500000000002</v>
          </cell>
          <cell r="N220" t="str">
            <v>-</v>
          </cell>
          <cell r="P220">
            <v>32.178975985920005</v>
          </cell>
          <cell r="Q220">
            <v>0</v>
          </cell>
          <cell r="V220" t="str">
            <v>Bring to Maximum</v>
          </cell>
          <cell r="X220" t="str">
            <v>No</v>
          </cell>
        </row>
        <row r="221">
          <cell r="A221" t="str">
            <v>000002806</v>
          </cell>
          <cell r="B221" t="str">
            <v>Michael</v>
          </cell>
          <cell r="C221" t="str">
            <v>J</v>
          </cell>
          <cell r="D221" t="str">
            <v>McShane</v>
          </cell>
          <cell r="E221">
            <v>19.520357142857144</v>
          </cell>
          <cell r="F221">
            <v>9.1742569511025995E-2</v>
          </cell>
          <cell r="G221">
            <v>3411.9428571428607</v>
          </cell>
          <cell r="I221">
            <v>21.160714285714285</v>
          </cell>
          <cell r="J221">
            <v>0.1834851390220518</v>
          </cell>
          <cell r="K221">
            <v>6823.8857142857141</v>
          </cell>
          <cell r="M221">
            <v>18.416399999999999</v>
          </cell>
          <cell r="N221" t="str">
            <v>-</v>
          </cell>
          <cell r="Q221">
            <v>0</v>
          </cell>
          <cell r="V221" t="str">
            <v>Bring to Halfway</v>
          </cell>
          <cell r="X221" t="str">
            <v>Yes</v>
          </cell>
        </row>
        <row r="222">
          <cell r="A222" t="str">
            <v>000001379</v>
          </cell>
          <cell r="B222" t="str">
            <v>Melinda</v>
          </cell>
          <cell r="C222" t="str">
            <v>J</v>
          </cell>
          <cell r="D222" t="str">
            <v>Mercier</v>
          </cell>
          <cell r="E222">
            <v>25.192906660800002</v>
          </cell>
          <cell r="F222">
            <v>6.8854758625371312E-2</v>
          </cell>
          <cell r="G222">
            <v>2700.516683571203</v>
          </cell>
          <cell r="I222">
            <v>26.815813321600004</v>
          </cell>
          <cell r="J222">
            <v>0.13770951725074262</v>
          </cell>
          <cell r="K222">
            <v>5401.033367142406</v>
          </cell>
          <cell r="M222">
            <v>24.277100000000001</v>
          </cell>
          <cell r="N222" t="str">
            <v>-</v>
          </cell>
          <cell r="Q222">
            <v>0</v>
          </cell>
          <cell r="V222" t="str">
            <v>Bring to Halfway</v>
          </cell>
          <cell r="X222" t="str">
            <v>Yes</v>
          </cell>
        </row>
        <row r="223">
          <cell r="A223" t="str">
            <v>000002865</v>
          </cell>
          <cell r="B223" t="str">
            <v>Debra</v>
          </cell>
          <cell r="C223" t="str">
            <v>J</v>
          </cell>
          <cell r="D223" t="str">
            <v>Merrill</v>
          </cell>
          <cell r="E223">
            <v>18.420568881013331</v>
          </cell>
          <cell r="F223">
            <v>6.9719447213317784E-2</v>
          </cell>
          <cell r="G223">
            <v>2497.1832725077311</v>
          </cell>
          <cell r="I223">
            <v>19.621137762026667</v>
          </cell>
          <cell r="J223">
            <v>0.13943889442663576</v>
          </cell>
          <cell r="K223">
            <v>4994.3665450154695</v>
          </cell>
          <cell r="M223">
            <v>17.736599999999999</v>
          </cell>
          <cell r="N223" t="str">
            <v>-</v>
          </cell>
          <cell r="Q223">
            <v>0</v>
          </cell>
          <cell r="V223" t="str">
            <v>Bring to Halfway</v>
          </cell>
          <cell r="X223" t="str">
            <v>Yes</v>
          </cell>
        </row>
        <row r="224">
          <cell r="A224" t="str">
            <v>000002881</v>
          </cell>
          <cell r="B224" t="str">
            <v>Gabrielle</v>
          </cell>
          <cell r="C224" t="str">
            <v>A</v>
          </cell>
          <cell r="D224" t="str">
            <v>Messier</v>
          </cell>
          <cell r="E224">
            <v>15.885101607703705</v>
          </cell>
          <cell r="F224">
            <v>5.9006773846913656E-2</v>
          </cell>
          <cell r="G224">
            <v>1841.011344023706</v>
          </cell>
          <cell r="I224">
            <v>16.77020321540741</v>
          </cell>
          <cell r="J224">
            <v>0.11801354769382731</v>
          </cell>
          <cell r="K224">
            <v>3682.022688047412</v>
          </cell>
          <cell r="M224">
            <v>15.450000000000001</v>
          </cell>
          <cell r="N224" t="str">
            <v>-</v>
          </cell>
          <cell r="Q224">
            <v>0</v>
          </cell>
          <cell r="V224" t="str">
            <v>Bring to Halfway</v>
          </cell>
          <cell r="W224" t="str">
            <v>Terminated</v>
          </cell>
          <cell r="X224" t="str">
            <v>No</v>
          </cell>
        </row>
        <row r="225">
          <cell r="A225" t="str">
            <v>000002824</v>
          </cell>
          <cell r="B225" t="str">
            <v>Andrea</v>
          </cell>
          <cell r="C225" t="str">
            <v>M</v>
          </cell>
          <cell r="D225" t="str">
            <v>Michaud</v>
          </cell>
          <cell r="E225" t="str">
            <v>-</v>
          </cell>
          <cell r="F225">
            <v>0</v>
          </cell>
          <cell r="G225" t="str">
            <v>-</v>
          </cell>
          <cell r="I225">
            <v>0</v>
          </cell>
          <cell r="J225">
            <v>0</v>
          </cell>
          <cell r="K225" t="str">
            <v>-</v>
          </cell>
          <cell r="M225">
            <v>23.69</v>
          </cell>
          <cell r="N225">
            <v>1435.2000000000025</v>
          </cell>
          <cell r="Q225">
            <v>-0.03</v>
          </cell>
          <cell r="V225" t="str">
            <v>Lump Sum</v>
          </cell>
          <cell r="W225" t="str">
            <v>Terminated</v>
          </cell>
          <cell r="X225" t="str">
            <v>No</v>
          </cell>
        </row>
        <row r="226">
          <cell r="A226" t="str">
            <v>000002852</v>
          </cell>
          <cell r="B226" t="str">
            <v>Jasmine</v>
          </cell>
          <cell r="C226" t="str">
            <v>J</v>
          </cell>
          <cell r="D226" t="str">
            <v>Micucci</v>
          </cell>
          <cell r="E226">
            <v>19.843334122168891</v>
          </cell>
          <cell r="F226">
            <v>0.13067430895549229</v>
          </cell>
          <cell r="G226">
            <v>4770.1349741112908</v>
          </cell>
          <cell r="I226">
            <v>22.13666824433778</v>
          </cell>
          <cell r="J226">
            <v>0.26134861791098457</v>
          </cell>
          <cell r="K226">
            <v>9540.2699482225817</v>
          </cell>
          <cell r="M226">
            <v>18.076500000000003</v>
          </cell>
          <cell r="N226" t="str">
            <v>-</v>
          </cell>
          <cell r="Q226">
            <v>0</v>
          </cell>
          <cell r="V226" t="str">
            <v>Bring to Halfway</v>
          </cell>
          <cell r="X226" t="str">
            <v>Yes</v>
          </cell>
        </row>
        <row r="227">
          <cell r="A227" t="str">
            <v>000002629</v>
          </cell>
          <cell r="B227" t="str">
            <v>Tasha</v>
          </cell>
          <cell r="C227" t="str">
            <v>M</v>
          </cell>
          <cell r="D227" t="str">
            <v>Miller</v>
          </cell>
          <cell r="E227">
            <v>16.63050567201185</v>
          </cell>
          <cell r="F227">
            <v>5.1232975474832472E-2</v>
          </cell>
          <cell r="G227">
            <v>1685.8517977846475</v>
          </cell>
          <cell r="I227">
            <v>17.441011344023703</v>
          </cell>
          <cell r="J227">
            <v>0.10246595094966517</v>
          </cell>
          <cell r="K227">
            <v>3371.7035955693023</v>
          </cell>
          <cell r="M227">
            <v>16.294599999999999</v>
          </cell>
          <cell r="N227" t="str">
            <v>-</v>
          </cell>
          <cell r="Q227">
            <v>0</v>
          </cell>
          <cell r="V227" t="str">
            <v>Bring to Halfway</v>
          </cell>
          <cell r="W227" t="str">
            <v>Terminated</v>
          </cell>
          <cell r="X227" t="str">
            <v>No</v>
          </cell>
        </row>
        <row r="228">
          <cell r="A228" t="str">
            <v>000002767</v>
          </cell>
          <cell r="B228" t="str">
            <v>Janet</v>
          </cell>
          <cell r="D228" t="str">
            <v>Miller</v>
          </cell>
          <cell r="E228">
            <v>22.074546315093333</v>
          </cell>
          <cell r="F228">
            <v>0.10372731575466662</v>
          </cell>
          <cell r="G228">
            <v>3452.0450683153053</v>
          </cell>
          <cell r="I228">
            <v>24.149092630186665</v>
          </cell>
          <cell r="J228">
            <v>0.20745463150933324</v>
          </cell>
          <cell r="K228">
            <v>6904.0901366306107</v>
          </cell>
          <cell r="M228">
            <v>20.6</v>
          </cell>
          <cell r="N228" t="str">
            <v>-</v>
          </cell>
          <cell r="Q228">
            <v>0</v>
          </cell>
          <cell r="V228" t="str">
            <v>Bring to Halfway</v>
          </cell>
          <cell r="X228" t="str">
            <v>Yes</v>
          </cell>
        </row>
        <row r="229">
          <cell r="A229" t="str">
            <v>000001526</v>
          </cell>
          <cell r="B229" t="str">
            <v>Michael</v>
          </cell>
          <cell r="C229" t="str">
            <v>B</v>
          </cell>
          <cell r="D229" t="str">
            <v>Minchin</v>
          </cell>
          <cell r="E229" t="str">
            <v>-</v>
          </cell>
          <cell r="F229">
            <v>0</v>
          </cell>
          <cell r="G229" t="str">
            <v>-</v>
          </cell>
          <cell r="I229">
            <v>0</v>
          </cell>
          <cell r="J229">
            <v>0</v>
          </cell>
          <cell r="K229" t="str">
            <v>-</v>
          </cell>
          <cell r="M229">
            <v>45.216999999999999</v>
          </cell>
          <cell r="N229">
            <v>2396.9400000000005</v>
          </cell>
          <cell r="Q229">
            <v>-0.03</v>
          </cell>
          <cell r="V229" t="str">
            <v>Lump Sum</v>
          </cell>
          <cell r="X229" t="str">
            <v>No</v>
          </cell>
        </row>
        <row r="230">
          <cell r="A230" t="str">
            <v>000000435</v>
          </cell>
          <cell r="B230" t="str">
            <v>Glenda</v>
          </cell>
          <cell r="C230" t="str">
            <v>D</v>
          </cell>
          <cell r="D230" t="str">
            <v>Mitroff</v>
          </cell>
          <cell r="E230">
            <v>30.554487992960002</v>
          </cell>
          <cell r="F230">
            <v>5.6152367540961028E-2</v>
          </cell>
          <cell r="G230">
            <v>1351.574010142722</v>
          </cell>
          <cell r="I230">
            <v>32.178975985920005</v>
          </cell>
          <cell r="J230">
            <v>0.11230473508192206</v>
          </cell>
          <cell r="K230">
            <v>2703.1480202854441</v>
          </cell>
          <cell r="M230">
            <v>29.797900000000002</v>
          </cell>
          <cell r="N230" t="str">
            <v>-</v>
          </cell>
          <cell r="P230">
            <v>32.178975985920005</v>
          </cell>
          <cell r="Q230">
            <v>0</v>
          </cell>
          <cell r="V230" t="str">
            <v>Bring to Maximum</v>
          </cell>
          <cell r="W230" t="str">
            <v>Terminated</v>
          </cell>
          <cell r="X230" t="str">
            <v>No</v>
          </cell>
        </row>
        <row r="231">
          <cell r="A231" t="str">
            <v>000000301</v>
          </cell>
          <cell r="B231" t="str">
            <v>Susan</v>
          </cell>
          <cell r="C231" t="str">
            <v>A</v>
          </cell>
          <cell r="D231" t="str">
            <v>Molinario</v>
          </cell>
          <cell r="E231">
            <v>30.649487992960005</v>
          </cell>
          <cell r="F231">
            <v>5.2523626131868256E-2</v>
          </cell>
          <cell r="G231">
            <v>2545.068020285446</v>
          </cell>
          <cell r="I231">
            <v>32.178975985920005</v>
          </cell>
          <cell r="J231">
            <v>0.10504725226373639</v>
          </cell>
          <cell r="K231">
            <v>5090.1360405708865</v>
          </cell>
          <cell r="M231">
            <v>29.993600000000001</v>
          </cell>
          <cell r="N231" t="str">
            <v>-</v>
          </cell>
          <cell r="P231">
            <v>32.178975985920005</v>
          </cell>
          <cell r="Q231">
            <v>0</v>
          </cell>
          <cell r="V231" t="str">
            <v>Bring to Maximum</v>
          </cell>
          <cell r="X231" t="str">
            <v>No</v>
          </cell>
        </row>
        <row r="232">
          <cell r="A232" t="str">
            <v>000002871</v>
          </cell>
          <cell r="B232" t="str">
            <v>Shawn</v>
          </cell>
          <cell r="C232" t="str">
            <v>A</v>
          </cell>
          <cell r="D232" t="str">
            <v>Moorby</v>
          </cell>
          <cell r="E232">
            <v>18.784285714285716</v>
          </cell>
          <cell r="F232">
            <v>0.16383430695698359</v>
          </cell>
          <cell r="G232">
            <v>5500.1142857142877</v>
          </cell>
          <cell r="I232">
            <v>21.428571428571427</v>
          </cell>
          <cell r="J232">
            <v>0.32766861391396696</v>
          </cell>
          <cell r="K232">
            <v>11000.228571428566</v>
          </cell>
          <cell r="M232">
            <v>16.624200000000002</v>
          </cell>
          <cell r="N232" t="str">
            <v>-</v>
          </cell>
          <cell r="Q232">
            <v>0</v>
          </cell>
          <cell r="V232" t="str">
            <v>Bring to Halfway</v>
          </cell>
          <cell r="W232" t="str">
            <v>Terminated</v>
          </cell>
          <cell r="X232" t="str">
            <v>No</v>
          </cell>
        </row>
        <row r="233">
          <cell r="A233" t="str">
            <v>000002903</v>
          </cell>
          <cell r="B233" t="str">
            <v>Noah</v>
          </cell>
          <cell r="C233" t="str">
            <v>A</v>
          </cell>
          <cell r="D233" t="str">
            <v>Moorby</v>
          </cell>
          <cell r="E233">
            <v>14.5</v>
          </cell>
          <cell r="F233">
            <v>3.5714285714285712E-2</v>
          </cell>
          <cell r="G233">
            <v>104</v>
          </cell>
          <cell r="I233">
            <v>15</v>
          </cell>
          <cell r="J233">
            <v>7.1428571428571425E-2</v>
          </cell>
          <cell r="K233">
            <v>208</v>
          </cell>
          <cell r="M233">
            <v>14.42</v>
          </cell>
          <cell r="N233" t="str">
            <v>-</v>
          </cell>
          <cell r="P233">
            <v>15</v>
          </cell>
          <cell r="Q233">
            <v>0</v>
          </cell>
          <cell r="V233" t="str">
            <v>Other</v>
          </cell>
          <cell r="W233" t="str">
            <v>Terminated</v>
          </cell>
          <cell r="X233" t="str">
            <v>No</v>
          </cell>
        </row>
        <row r="234">
          <cell r="A234" t="str">
            <v>000001504</v>
          </cell>
          <cell r="B234" t="str">
            <v>Susan</v>
          </cell>
          <cell r="C234" t="str">
            <v>Irene</v>
          </cell>
          <cell r="D234" t="str">
            <v>Moore</v>
          </cell>
          <cell r="E234">
            <v>21.762937637893337</v>
          </cell>
          <cell r="F234">
            <v>0.17320418533117715</v>
          </cell>
          <cell r="G234">
            <v>6682.9102868181399</v>
          </cell>
          <cell r="I234">
            <v>24.97587527578667</v>
          </cell>
          <cell r="J234">
            <v>0.34640837066235414</v>
          </cell>
          <cell r="K234">
            <v>13365.820573636272</v>
          </cell>
          <cell r="M234">
            <v>19.1065</v>
          </cell>
          <cell r="N234" t="str">
            <v>-</v>
          </cell>
          <cell r="Q234">
            <v>0</v>
          </cell>
          <cell r="T234">
            <v>1157.52</v>
          </cell>
          <cell r="V234" t="str">
            <v>Bring to Halfway</v>
          </cell>
          <cell r="X234" t="str">
            <v>Yes</v>
          </cell>
        </row>
        <row r="235">
          <cell r="A235" t="str">
            <v>000000591</v>
          </cell>
          <cell r="B235" t="str">
            <v>Sherri</v>
          </cell>
          <cell r="C235" t="str">
            <v>Lynne</v>
          </cell>
          <cell r="D235" t="str">
            <v>Morgan</v>
          </cell>
          <cell r="E235" t="str">
            <v>-</v>
          </cell>
          <cell r="F235">
            <v>0</v>
          </cell>
          <cell r="G235" t="str">
            <v>-</v>
          </cell>
          <cell r="I235">
            <v>0</v>
          </cell>
          <cell r="J235">
            <v>0</v>
          </cell>
          <cell r="K235" t="str">
            <v>-</v>
          </cell>
          <cell r="M235">
            <v>34.772799999999997</v>
          </cell>
          <cell r="N235">
            <v>2106.6239999999971</v>
          </cell>
          <cell r="Q235">
            <v>-0.03</v>
          </cell>
          <cell r="V235" t="str">
            <v>Lump Sum</v>
          </cell>
          <cell r="X235" t="str">
            <v>No</v>
          </cell>
        </row>
        <row r="236">
          <cell r="A236" t="str">
            <v>000002850</v>
          </cell>
          <cell r="B236" t="str">
            <v>Michael</v>
          </cell>
          <cell r="C236" t="str">
            <v>R</v>
          </cell>
          <cell r="D236" t="str">
            <v>Moyer</v>
          </cell>
          <cell r="E236">
            <v>15.885101607703705</v>
          </cell>
          <cell r="F236">
            <v>5.9006773846913656E-2</v>
          </cell>
          <cell r="G236">
            <v>920.50567201185299</v>
          </cell>
          <cell r="I236">
            <v>16.77020321540741</v>
          </cell>
          <cell r="J236">
            <v>0.11801354769382731</v>
          </cell>
          <cell r="K236">
            <v>1841.011344023706</v>
          </cell>
          <cell r="M236">
            <v>15.450000000000001</v>
          </cell>
          <cell r="N236" t="str">
            <v>-</v>
          </cell>
          <cell r="Q236">
            <v>0</v>
          </cell>
          <cell r="V236" t="str">
            <v>Bring to Halfway</v>
          </cell>
          <cell r="W236" t="str">
            <v>Terminated</v>
          </cell>
          <cell r="X236" t="str">
            <v>No</v>
          </cell>
        </row>
        <row r="237">
          <cell r="A237" t="str">
            <v>000002125</v>
          </cell>
          <cell r="B237" t="str">
            <v>Tyler</v>
          </cell>
          <cell r="C237" t="str">
            <v>Evan</v>
          </cell>
          <cell r="D237" t="str">
            <v>Mugford</v>
          </cell>
          <cell r="E237">
            <v>16.84375</v>
          </cell>
          <cell r="F237">
            <v>0.203125</v>
          </cell>
          <cell r="G237">
            <v>5915</v>
          </cell>
          <cell r="I237">
            <v>19.6875</v>
          </cell>
          <cell r="J237">
            <v>0.40625</v>
          </cell>
          <cell r="K237">
            <v>11830</v>
          </cell>
          <cell r="M237">
            <v>14.42</v>
          </cell>
          <cell r="N237" t="str">
            <v>-</v>
          </cell>
          <cell r="Q237">
            <v>0</v>
          </cell>
          <cell r="V237" t="str">
            <v>Bring to Halfway</v>
          </cell>
          <cell r="X237" t="str">
            <v>Yes</v>
          </cell>
        </row>
        <row r="238">
          <cell r="A238" t="str">
            <v>000002863</v>
          </cell>
          <cell r="B238" t="str">
            <v>Shari</v>
          </cell>
          <cell r="C238" t="str">
            <v>L</v>
          </cell>
          <cell r="D238" t="str">
            <v>Murray</v>
          </cell>
          <cell r="E238">
            <v>15.885101607703705</v>
          </cell>
          <cell r="F238">
            <v>5.9006773846913656E-2</v>
          </cell>
          <cell r="G238">
            <v>1841.011344023706</v>
          </cell>
          <cell r="I238">
            <v>16.77020321540741</v>
          </cell>
          <cell r="J238">
            <v>0.11801354769382731</v>
          </cell>
          <cell r="K238">
            <v>3682.022688047412</v>
          </cell>
          <cell r="M238">
            <v>15.450000000000001</v>
          </cell>
          <cell r="N238" t="str">
            <v>-</v>
          </cell>
          <cell r="Q238">
            <v>0</v>
          </cell>
          <cell r="V238" t="str">
            <v>Bring to Halfway</v>
          </cell>
          <cell r="X238" t="str">
            <v>Yes</v>
          </cell>
        </row>
        <row r="239">
          <cell r="A239" t="str">
            <v>000001861</v>
          </cell>
          <cell r="B239" t="str">
            <v>Melinda</v>
          </cell>
          <cell r="C239" t="str">
            <v>Katherine</v>
          </cell>
          <cell r="D239" t="str">
            <v>Nadeau</v>
          </cell>
          <cell r="E239">
            <v>15.875</v>
          </cell>
          <cell r="F239">
            <v>2.4193548387096774E-2</v>
          </cell>
          <cell r="G239">
            <v>780</v>
          </cell>
          <cell r="I239">
            <v>16.25</v>
          </cell>
          <cell r="J239">
            <v>4.8387096774193547E-2</v>
          </cell>
          <cell r="K239">
            <v>1560</v>
          </cell>
          <cell r="M239">
            <v>15.965</v>
          </cell>
          <cell r="N239" t="str">
            <v>-</v>
          </cell>
          <cell r="P239">
            <v>15.965</v>
          </cell>
          <cell r="Q239">
            <v>-5.8064516129032254E-3</v>
          </cell>
          <cell r="S239">
            <v>187.19999999999709</v>
          </cell>
          <cell r="V239" t="str">
            <v>Bring to 3%</v>
          </cell>
          <cell r="X239" t="str">
            <v>Yes</v>
          </cell>
        </row>
        <row r="240">
          <cell r="A240" t="str">
            <v>000002593</v>
          </cell>
          <cell r="B240" t="str">
            <v>Alicia</v>
          </cell>
          <cell r="C240" t="str">
            <v>G</v>
          </cell>
          <cell r="D240" t="str">
            <v>Nadon</v>
          </cell>
          <cell r="E240" t="str">
            <v>-</v>
          </cell>
          <cell r="F240">
            <v>0</v>
          </cell>
          <cell r="G240" t="str">
            <v>-</v>
          </cell>
          <cell r="I240">
            <v>0</v>
          </cell>
          <cell r="J240">
            <v>0</v>
          </cell>
          <cell r="K240" t="str">
            <v>-</v>
          </cell>
          <cell r="M240">
            <v>20.4146</v>
          </cell>
          <cell r="N240">
            <v>1236.7679999999996</v>
          </cell>
          <cell r="Q240">
            <v>-0.03</v>
          </cell>
          <cell r="V240" t="str">
            <v>Lump Sum</v>
          </cell>
          <cell r="X240" t="str">
            <v>No</v>
          </cell>
        </row>
        <row r="241">
          <cell r="A241" t="str">
            <v>000001452</v>
          </cell>
          <cell r="B241" t="str">
            <v>Kimberly</v>
          </cell>
          <cell r="C241" t="str">
            <v>A</v>
          </cell>
          <cell r="D241" t="str">
            <v>Nelson</v>
          </cell>
          <cell r="E241" t="str">
            <v>-</v>
          </cell>
          <cell r="F241">
            <v>0</v>
          </cell>
          <cell r="G241" t="str">
            <v>-</v>
          </cell>
          <cell r="I241">
            <v>0</v>
          </cell>
          <cell r="J241">
            <v>0</v>
          </cell>
          <cell r="K241" t="str">
            <v>-</v>
          </cell>
          <cell r="M241">
            <v>41.395699999999998</v>
          </cell>
          <cell r="N241">
            <v>2507.8560000000007</v>
          </cell>
          <cell r="Q241">
            <v>-0.03</v>
          </cell>
          <cell r="V241" t="str">
            <v>Lump Sum</v>
          </cell>
          <cell r="X241" t="str">
            <v>No</v>
          </cell>
        </row>
        <row r="242">
          <cell r="A242" t="str">
            <v>000000933</v>
          </cell>
          <cell r="B242" t="str">
            <v>Katrina</v>
          </cell>
          <cell r="C242" t="str">
            <v>A</v>
          </cell>
          <cell r="D242" t="str">
            <v>Nichols</v>
          </cell>
          <cell r="E242">
            <v>16.375</v>
          </cell>
          <cell r="F242">
            <v>0.16964285714285715</v>
          </cell>
          <cell r="G242">
            <v>3952</v>
          </cell>
          <cell r="I242">
            <v>18.75</v>
          </cell>
          <cell r="J242">
            <v>0.3392857142857143</v>
          </cell>
          <cell r="K242">
            <v>7904</v>
          </cell>
          <cell r="M242">
            <v>14.42</v>
          </cell>
          <cell r="N242" t="str">
            <v>-</v>
          </cell>
          <cell r="Q242">
            <v>0</v>
          </cell>
          <cell r="V242" t="str">
            <v>Bring to Halfway</v>
          </cell>
          <cell r="X242" t="str">
            <v>Yes</v>
          </cell>
        </row>
        <row r="243">
          <cell r="A243" t="str">
            <v>000002718</v>
          </cell>
          <cell r="B243" t="str">
            <v>Nicole</v>
          </cell>
          <cell r="C243" t="str">
            <v>P</v>
          </cell>
          <cell r="D243" t="str">
            <v>Noble</v>
          </cell>
          <cell r="E243">
            <v>19.795512762026664</v>
          </cell>
          <cell r="F243">
            <v>6.2561071499015866E-2</v>
          </cell>
          <cell r="G243">
            <v>2424.2665450154641</v>
          </cell>
          <cell r="I243">
            <v>20.96102552405333</v>
          </cell>
          <cell r="J243">
            <v>0.12512214299803173</v>
          </cell>
          <cell r="K243">
            <v>4848.5330900309282</v>
          </cell>
          <cell r="M243">
            <v>19.1889</v>
          </cell>
          <cell r="N243" t="str">
            <v>-</v>
          </cell>
          <cell r="Q243">
            <v>0</v>
          </cell>
          <cell r="V243" t="str">
            <v>Bring to Halfway</v>
          </cell>
          <cell r="X243" t="str">
            <v>Yes</v>
          </cell>
        </row>
        <row r="244">
          <cell r="A244" t="str">
            <v>000002198</v>
          </cell>
          <cell r="B244" t="str">
            <v>Joseph</v>
          </cell>
          <cell r="C244" t="str">
            <v>Albert</v>
          </cell>
          <cell r="D244" t="str">
            <v>Nolet</v>
          </cell>
          <cell r="E244">
            <v>29.739231247200003</v>
          </cell>
          <cell r="F244">
            <v>0.14912021820710988</v>
          </cell>
          <cell r="G244">
            <v>8027.200994176008</v>
          </cell>
          <cell r="I244">
            <v>33.598462494400003</v>
          </cell>
          <cell r="J244">
            <v>0.29824043641421966</v>
          </cell>
          <cell r="K244">
            <v>16054.401988352009</v>
          </cell>
          <cell r="M244">
            <v>26.656400000000001</v>
          </cell>
          <cell r="N244" t="str">
            <v>-</v>
          </cell>
          <cell r="Q244">
            <v>0</v>
          </cell>
          <cell r="V244" t="str">
            <v>Bring to Halfway</v>
          </cell>
          <cell r="X244" t="str">
            <v>Yes</v>
          </cell>
        </row>
        <row r="245">
          <cell r="A245" t="str">
            <v>000002053</v>
          </cell>
          <cell r="B245" t="str">
            <v>Sarah</v>
          </cell>
          <cell r="C245" t="str">
            <v>A</v>
          </cell>
          <cell r="D245" t="str">
            <v>Odonahoe</v>
          </cell>
          <cell r="E245">
            <v>27.34288081769143</v>
          </cell>
          <cell r="F245">
            <v>3.2196331358679948E-2</v>
          </cell>
          <cell r="G245">
            <v>709.59684031927122</v>
          </cell>
          <cell r="I245">
            <v>28.195761635382858</v>
          </cell>
          <cell r="J245">
            <v>6.4392662717359758E-2</v>
          </cell>
          <cell r="K245">
            <v>1419.1936806385395</v>
          </cell>
          <cell r="M245">
            <v>27.284700000000001</v>
          </cell>
          <cell r="N245" t="str">
            <v>-</v>
          </cell>
          <cell r="Q245">
            <v>0</v>
          </cell>
          <cell r="V245" t="str">
            <v>Bring to Halfway</v>
          </cell>
          <cell r="X245" t="str">
            <v>Yes</v>
          </cell>
        </row>
        <row r="246">
          <cell r="A246" t="str">
            <v>000002429</v>
          </cell>
          <cell r="B246" t="str">
            <v>Georgia</v>
          </cell>
          <cell r="D246" t="str">
            <v>Olsen</v>
          </cell>
          <cell r="E246">
            <v>30.579487992960004</v>
          </cell>
          <cell r="F246">
            <v>5.5192822393374877E-2</v>
          </cell>
          <cell r="G246">
            <v>665.38700507136173</v>
          </cell>
          <cell r="I246">
            <v>32.178975985920005</v>
          </cell>
          <cell r="J246">
            <v>0.11038564478674963</v>
          </cell>
          <cell r="K246">
            <v>1330.7740101427219</v>
          </cell>
          <cell r="M246">
            <v>29.849400000000003</v>
          </cell>
          <cell r="N246" t="str">
            <v>-</v>
          </cell>
          <cell r="P246">
            <v>32.178975985920005</v>
          </cell>
          <cell r="Q246">
            <v>0</v>
          </cell>
          <cell r="V246" t="str">
            <v>Bring to Maximum</v>
          </cell>
          <cell r="X246" t="str">
            <v>No</v>
          </cell>
        </row>
        <row r="247">
          <cell r="A247" t="str">
            <v>000002417</v>
          </cell>
          <cell r="B247" t="str">
            <v>David</v>
          </cell>
          <cell r="C247" t="str">
            <v>W</v>
          </cell>
          <cell r="D247" t="str">
            <v>Olson</v>
          </cell>
          <cell r="E247">
            <v>40.795810794421499</v>
          </cell>
          <cell r="F247">
            <v>0.12292350108509498</v>
          </cell>
          <cell r="G247">
            <v>9288.8864523967204</v>
          </cell>
          <cell r="I247">
            <v>45.261621588843006</v>
          </cell>
          <cell r="J247">
            <v>0.24584700217019015</v>
          </cell>
          <cell r="K247">
            <v>18577.772904793455</v>
          </cell>
          <cell r="M247">
            <v>37.419899999999998</v>
          </cell>
          <cell r="N247" t="str">
            <v>-</v>
          </cell>
          <cell r="Q247">
            <v>0</v>
          </cell>
          <cell r="V247" t="str">
            <v>Bring to Halfway</v>
          </cell>
          <cell r="X247" t="str">
            <v>Yes</v>
          </cell>
        </row>
        <row r="248">
          <cell r="A248" t="str">
            <v>000002880</v>
          </cell>
          <cell r="B248" t="str">
            <v>Patrick</v>
          </cell>
          <cell r="C248" t="str">
            <v>M</v>
          </cell>
          <cell r="D248" t="str">
            <v>O'Meara</v>
          </cell>
          <cell r="E248">
            <v>17.125</v>
          </cell>
          <cell r="F248">
            <v>0.10483870967741936</v>
          </cell>
          <cell r="G248">
            <v>2028</v>
          </cell>
          <cell r="I248">
            <v>18.75</v>
          </cell>
          <cell r="J248">
            <v>0.20967741935483872</v>
          </cell>
          <cell r="K248">
            <v>4056</v>
          </cell>
          <cell r="M248">
            <v>15.965</v>
          </cell>
          <cell r="N248" t="str">
            <v>-</v>
          </cell>
          <cell r="Q248">
            <v>0</v>
          </cell>
          <cell r="V248" t="str">
            <v>Bring to Halfway</v>
          </cell>
          <cell r="W248" t="str">
            <v>Terminated</v>
          </cell>
          <cell r="X248" t="str">
            <v>No</v>
          </cell>
        </row>
        <row r="249">
          <cell r="A249" t="str">
            <v>000002442</v>
          </cell>
          <cell r="B249" t="str">
            <v>Margaret</v>
          </cell>
          <cell r="C249" t="str">
            <v>A</v>
          </cell>
          <cell r="D249" t="str">
            <v>Osborn</v>
          </cell>
          <cell r="E249">
            <v>19.949546315093333</v>
          </cell>
          <cell r="F249">
            <v>0.26663786127576716</v>
          </cell>
          <cell r="G249">
            <v>8735.0563353941325</v>
          </cell>
          <cell r="I249">
            <v>24.149092630186665</v>
          </cell>
          <cell r="J249">
            <v>0.53327572255153433</v>
          </cell>
          <cell r="K249">
            <v>17470.112670788265</v>
          </cell>
          <cell r="M249">
            <v>16.2225</v>
          </cell>
          <cell r="N249" t="str">
            <v>-</v>
          </cell>
          <cell r="Q249">
            <v>0</v>
          </cell>
          <cell r="V249" t="str">
            <v>Bring to Halfway</v>
          </cell>
          <cell r="X249" t="str">
            <v>Yes</v>
          </cell>
        </row>
        <row r="250">
          <cell r="A250" t="str">
            <v>000002520</v>
          </cell>
          <cell r="B250" t="str">
            <v>Richard</v>
          </cell>
          <cell r="C250" t="str">
            <v>R</v>
          </cell>
          <cell r="D250" t="str">
            <v>Osborn</v>
          </cell>
          <cell r="E250">
            <v>18.550357142857141</v>
          </cell>
          <cell r="F250">
            <v>0.16376142677899258</v>
          </cell>
          <cell r="G250">
            <v>0</v>
          </cell>
          <cell r="I250">
            <v>21.160714285714285</v>
          </cell>
          <cell r="J250">
            <v>0.32752285355798527</v>
          </cell>
          <cell r="K250">
            <v>0</v>
          </cell>
          <cell r="M250">
            <v>16.418199999999999</v>
          </cell>
          <cell r="N250" t="str">
            <v>-</v>
          </cell>
          <cell r="Q250">
            <v>0</v>
          </cell>
          <cell r="V250" t="str">
            <v>Bring to Halfway</v>
          </cell>
          <cell r="X250" t="str">
            <v>Yes</v>
          </cell>
        </row>
        <row r="251">
          <cell r="A251" t="str">
            <v>000002833</v>
          </cell>
          <cell r="B251" t="str">
            <v>Loriann</v>
          </cell>
          <cell r="C251" t="str">
            <v>P</v>
          </cell>
          <cell r="D251" t="str">
            <v>Osha</v>
          </cell>
          <cell r="E251">
            <v>21.787057117114919</v>
          </cell>
          <cell r="F251">
            <v>8.9352855855745969E-2</v>
          </cell>
          <cell r="G251">
            <v>2973.6630428792264</v>
          </cell>
          <cell r="I251">
            <v>23.574114234229842</v>
          </cell>
          <cell r="J251">
            <v>0.17870571171149213</v>
          </cell>
          <cell r="K251">
            <v>5947.3260857584582</v>
          </cell>
          <cell r="M251">
            <v>20.6</v>
          </cell>
          <cell r="N251" t="str">
            <v>-</v>
          </cell>
          <cell r="Q251">
            <v>0</v>
          </cell>
          <cell r="V251" t="str">
            <v>Bring to Halfway</v>
          </cell>
          <cell r="X251" t="str">
            <v>Yes</v>
          </cell>
        </row>
        <row r="252">
          <cell r="A252" t="str">
            <v>000000167</v>
          </cell>
          <cell r="B252" t="str">
            <v>Kathryn</v>
          </cell>
          <cell r="C252" t="str">
            <v>J</v>
          </cell>
          <cell r="D252" t="str">
            <v>Owens-Martin</v>
          </cell>
          <cell r="E252" t="str">
            <v>-</v>
          </cell>
          <cell r="F252">
            <v>0</v>
          </cell>
          <cell r="G252" t="str">
            <v>-</v>
          </cell>
          <cell r="I252">
            <v>0</v>
          </cell>
          <cell r="J252">
            <v>0</v>
          </cell>
          <cell r="K252" t="str">
            <v>-</v>
          </cell>
          <cell r="M252">
            <v>31.693100000000001</v>
          </cell>
          <cell r="N252">
            <v>1920.0480000000034</v>
          </cell>
          <cell r="Q252">
            <v>-0.03</v>
          </cell>
          <cell r="V252" t="str">
            <v>Lump Sum</v>
          </cell>
          <cell r="X252" t="str">
            <v>No</v>
          </cell>
        </row>
        <row r="253">
          <cell r="A253" t="str">
            <v>000000191</v>
          </cell>
          <cell r="B253" t="str">
            <v>Michele</v>
          </cell>
          <cell r="C253" t="str">
            <v>M</v>
          </cell>
          <cell r="D253" t="str">
            <v>Packard</v>
          </cell>
          <cell r="E253">
            <v>23.199092630186669</v>
          </cell>
          <cell r="F253">
            <v>0.12616954515469261</v>
          </cell>
          <cell r="G253">
            <v>5406.1126707882695</v>
          </cell>
          <cell r="I253">
            <v>25.798185260373334</v>
          </cell>
          <cell r="J253">
            <v>0.25233909030938506</v>
          </cell>
          <cell r="K253">
            <v>10812.225341576532</v>
          </cell>
          <cell r="M253">
            <v>21.218000000000004</v>
          </cell>
          <cell r="N253" t="str">
            <v>-</v>
          </cell>
          <cell r="Q253">
            <v>0</v>
          </cell>
          <cell r="V253" t="str">
            <v>Bring to Halfway</v>
          </cell>
          <cell r="X253" t="str">
            <v>Yes</v>
          </cell>
        </row>
        <row r="254">
          <cell r="A254" t="str">
            <v>000001522</v>
          </cell>
          <cell r="B254" t="str">
            <v>Martha</v>
          </cell>
          <cell r="C254" t="str">
            <v>J</v>
          </cell>
          <cell r="D254" t="str">
            <v>Palmer</v>
          </cell>
          <cell r="E254">
            <v>25.417105327546672</v>
          </cell>
          <cell r="F254">
            <v>3.1538365566017502E-2</v>
          </cell>
          <cell r="G254">
            <v>1293.103265037661</v>
          </cell>
          <cell r="I254">
            <v>26.19421065509334</v>
          </cell>
          <cell r="J254">
            <v>6.3076731132034866E-2</v>
          </cell>
          <cell r="K254">
            <v>2586.2065300753166</v>
          </cell>
          <cell r="M254">
            <v>25.379200000000001</v>
          </cell>
          <cell r="N254" t="str">
            <v>-</v>
          </cell>
          <cell r="Q254">
            <v>0</v>
          </cell>
          <cell r="V254" t="str">
            <v>Bring to Halfway</v>
          </cell>
          <cell r="X254" t="str">
            <v>Yes</v>
          </cell>
        </row>
        <row r="255">
          <cell r="A255" t="str">
            <v>000002553</v>
          </cell>
          <cell r="B255" t="str">
            <v>Kellianne</v>
          </cell>
          <cell r="C255" t="str">
            <v>M</v>
          </cell>
          <cell r="D255" t="str">
            <v>Pascarelli</v>
          </cell>
          <cell r="E255">
            <v>18.813674977475557</v>
          </cell>
          <cell r="F255">
            <v>0.10668676338091512</v>
          </cell>
          <cell r="G255">
            <v>0</v>
          </cell>
          <cell r="I255">
            <v>20.627349954951118</v>
          </cell>
          <cell r="J255">
            <v>0.21337352676183047</v>
          </cell>
          <cell r="K255">
            <v>0</v>
          </cell>
          <cell r="M255">
            <v>17.510000000000002</v>
          </cell>
          <cell r="N255" t="str">
            <v>-</v>
          </cell>
          <cell r="Q255">
            <v>0</v>
          </cell>
          <cell r="V255" t="str">
            <v>Bring to Halfway</v>
          </cell>
          <cell r="W255" t="str">
            <v>Promoted - At Proper Rate</v>
          </cell>
          <cell r="X255" t="str">
            <v>No</v>
          </cell>
        </row>
        <row r="256">
          <cell r="A256" t="str">
            <v>000002913</v>
          </cell>
          <cell r="B256" t="str">
            <v>Jacob</v>
          </cell>
          <cell r="C256" t="str">
            <v>L</v>
          </cell>
          <cell r="D256" t="str">
            <v>Patterson</v>
          </cell>
          <cell r="E256" t="str">
            <v>-</v>
          </cell>
          <cell r="F256">
            <v>0</v>
          </cell>
          <cell r="G256" t="str">
            <v>-</v>
          </cell>
          <cell r="I256">
            <v>0</v>
          </cell>
          <cell r="J256">
            <v>0</v>
          </cell>
          <cell r="K256" t="str">
            <v>-</v>
          </cell>
          <cell r="M256">
            <v>22.690900000000003</v>
          </cell>
          <cell r="N256">
            <v>1374.6720000000032</v>
          </cell>
          <cell r="Q256">
            <v>-0.03</v>
          </cell>
          <cell r="V256" t="str">
            <v>Other</v>
          </cell>
          <cell r="X256" t="str">
            <v>No</v>
          </cell>
        </row>
        <row r="257">
          <cell r="A257" t="str">
            <v>000002203</v>
          </cell>
          <cell r="B257" t="str">
            <v>Averill</v>
          </cell>
          <cell r="C257" t="str">
            <v>Carolyn</v>
          </cell>
          <cell r="D257" t="str">
            <v>Pazdro</v>
          </cell>
          <cell r="E257">
            <v>35.254127749600869</v>
          </cell>
          <cell r="F257">
            <v>0.16005685256995289</v>
          </cell>
          <cell r="G257">
            <v>10117.385719169806</v>
          </cell>
          <cell r="I257">
            <v>40.118255499201744</v>
          </cell>
          <cell r="J257">
            <v>0.320113705139906</v>
          </cell>
          <cell r="K257">
            <v>20234.771438339627</v>
          </cell>
          <cell r="M257">
            <v>31.3017</v>
          </cell>
          <cell r="N257" t="str">
            <v>-</v>
          </cell>
          <cell r="Q257">
            <v>0</v>
          </cell>
          <cell r="V257" t="str">
            <v>Bring to Halfway</v>
          </cell>
          <cell r="X257" t="str">
            <v>Yes</v>
          </cell>
        </row>
        <row r="258">
          <cell r="A258" t="str">
            <v>000000408</v>
          </cell>
          <cell r="B258" t="str">
            <v>Renee</v>
          </cell>
          <cell r="C258" t="str">
            <v>C</v>
          </cell>
          <cell r="D258" t="str">
            <v>Pedersen</v>
          </cell>
          <cell r="E258">
            <v>22.874546315093333</v>
          </cell>
          <cell r="F258">
            <v>5.900677384691351E-2</v>
          </cell>
          <cell r="G258">
            <v>2651.0563353941302</v>
          </cell>
          <cell r="I258">
            <v>24.149092630186665</v>
          </cell>
          <cell r="J258">
            <v>0.11801354769382702</v>
          </cell>
          <cell r="K258">
            <v>5302.1126707882604</v>
          </cell>
          <cell r="M258">
            <v>22.248000000000001</v>
          </cell>
          <cell r="N258" t="str">
            <v>-</v>
          </cell>
          <cell r="Q258">
            <v>0</v>
          </cell>
          <cell r="V258" t="str">
            <v>Bring to Halfway</v>
          </cell>
          <cell r="X258" t="str">
            <v>Yes</v>
          </cell>
        </row>
        <row r="259">
          <cell r="A259" t="str">
            <v>000002766</v>
          </cell>
          <cell r="B259" t="str">
            <v>Tiffany</v>
          </cell>
          <cell r="C259" t="str">
            <v>M</v>
          </cell>
          <cell r="D259" t="str">
            <v>Pelkey</v>
          </cell>
          <cell r="E259">
            <v>52.1467891952</v>
          </cell>
          <cell r="F259">
            <v>0.12506557055447678</v>
          </cell>
          <cell r="G259">
            <v>0</v>
          </cell>
          <cell r="I259">
            <v>57.943578390399999</v>
          </cell>
          <cell r="J259">
            <v>0.25013114110895357</v>
          </cell>
          <cell r="K259">
            <v>0</v>
          </cell>
          <cell r="M259">
            <v>47.740500000000004</v>
          </cell>
          <cell r="N259" t="str">
            <v>-</v>
          </cell>
          <cell r="Q259">
            <v>0</v>
          </cell>
          <cell r="V259" t="str">
            <v>Bring to Halfway</v>
          </cell>
          <cell r="X259" t="str">
            <v>Yes</v>
          </cell>
        </row>
        <row r="260">
          <cell r="A260" t="str">
            <v>000001349</v>
          </cell>
          <cell r="B260" t="str">
            <v>Stacy</v>
          </cell>
          <cell r="C260" t="str">
            <v>J</v>
          </cell>
          <cell r="D260" t="str">
            <v>Pelletier</v>
          </cell>
          <cell r="E260">
            <v>35.909099461005717</v>
          </cell>
          <cell r="F260">
            <v>0.10625691500325679</v>
          </cell>
          <cell r="G260">
            <v>7174.1268788918887</v>
          </cell>
          <cell r="I260">
            <v>39.358198922011432</v>
          </cell>
          <cell r="J260">
            <v>0.21251383000651358</v>
          </cell>
          <cell r="K260">
            <v>14348.253757783777</v>
          </cell>
          <cell r="M260">
            <v>33.433800000000005</v>
          </cell>
          <cell r="N260" t="str">
            <v>-</v>
          </cell>
          <cell r="Q260">
            <v>0</v>
          </cell>
          <cell r="V260" t="str">
            <v>Bring to Halfway</v>
          </cell>
          <cell r="X260" t="str">
            <v>Yes</v>
          </cell>
        </row>
        <row r="261">
          <cell r="A261" t="str">
            <v>000002360</v>
          </cell>
          <cell r="B261" t="str">
            <v>Jennifer</v>
          </cell>
          <cell r="C261" t="str">
            <v>E</v>
          </cell>
          <cell r="D261" t="str">
            <v>Pelletier</v>
          </cell>
          <cell r="E261" t="str">
            <v>-</v>
          </cell>
          <cell r="F261">
            <v>0</v>
          </cell>
          <cell r="G261" t="str">
            <v>-</v>
          </cell>
          <cell r="I261">
            <v>0</v>
          </cell>
          <cell r="J261">
            <v>0</v>
          </cell>
          <cell r="K261" t="str">
            <v>-</v>
          </cell>
          <cell r="M261">
            <v>37.502299999999998</v>
          </cell>
          <cell r="N261">
            <v>1817.5872000000027</v>
          </cell>
          <cell r="Q261">
            <v>-0.03</v>
          </cell>
          <cell r="V261" t="str">
            <v>Lump Sum</v>
          </cell>
          <cell r="X261" t="str">
            <v>No</v>
          </cell>
        </row>
        <row r="262">
          <cell r="A262" t="str">
            <v>000000572</v>
          </cell>
          <cell r="B262" t="str">
            <v>Deanna</v>
          </cell>
          <cell r="C262" t="str">
            <v>J</v>
          </cell>
          <cell r="D262" t="str">
            <v>Perreault</v>
          </cell>
          <cell r="E262">
            <v>47.208157230278005</v>
          </cell>
          <cell r="F262">
            <v>4.8138482022158202E-2</v>
          </cell>
          <cell r="G262">
            <v>3607.8136311826015</v>
          </cell>
          <cell r="I262">
            <v>49.376314460556003</v>
          </cell>
          <cell r="J262">
            <v>9.6276964044316252E-2</v>
          </cell>
          <cell r="K262">
            <v>7215.6272623651912</v>
          </cell>
          <cell r="M262">
            <v>46.391199999999998</v>
          </cell>
          <cell r="N262" t="str">
            <v>-</v>
          </cell>
          <cell r="Q262">
            <v>0</v>
          </cell>
          <cell r="V262" t="str">
            <v>Bring to Halfway</v>
          </cell>
          <cell r="X262" t="str">
            <v>Yes</v>
          </cell>
        </row>
        <row r="263">
          <cell r="A263" t="str">
            <v>000001122</v>
          </cell>
          <cell r="B263" t="str">
            <v>Andra</v>
          </cell>
          <cell r="D263" t="str">
            <v>Perreault</v>
          </cell>
          <cell r="E263">
            <v>47.048157230278001</v>
          </cell>
          <cell r="F263">
            <v>5.2060760963282694E-2</v>
          </cell>
          <cell r="G263">
            <v>4842.5670389782445</v>
          </cell>
          <cell r="I263">
            <v>49.376314460556003</v>
          </cell>
          <cell r="J263">
            <v>0.10412152192656539</v>
          </cell>
          <cell r="K263">
            <v>9685.1340779564889</v>
          </cell>
          <cell r="M263">
            <v>46.061599999999999</v>
          </cell>
          <cell r="N263" t="str">
            <v>-</v>
          </cell>
          <cell r="Q263">
            <v>0</v>
          </cell>
          <cell r="V263" t="str">
            <v>Bring to Halfway</v>
          </cell>
          <cell r="X263" t="str">
            <v>Yes</v>
          </cell>
        </row>
        <row r="264">
          <cell r="A264" t="str">
            <v>000002823</v>
          </cell>
          <cell r="B264" t="str">
            <v>Carol</v>
          </cell>
          <cell r="C264" t="str">
            <v>P</v>
          </cell>
          <cell r="D264" t="str">
            <v>Perrin</v>
          </cell>
          <cell r="E264">
            <v>20.25</v>
          </cell>
          <cell r="F264">
            <v>0.125</v>
          </cell>
          <cell r="G264">
            <v>4680</v>
          </cell>
          <cell r="I264">
            <v>22.5</v>
          </cell>
          <cell r="J264">
            <v>0.25</v>
          </cell>
          <cell r="K264">
            <v>9360</v>
          </cell>
          <cell r="M264">
            <v>18.54</v>
          </cell>
          <cell r="N264" t="str">
            <v>-</v>
          </cell>
          <cell r="Q264">
            <v>0</v>
          </cell>
          <cell r="V264" t="str">
            <v>Bring to Halfway</v>
          </cell>
          <cell r="X264" t="str">
            <v>Yes</v>
          </cell>
        </row>
        <row r="265">
          <cell r="A265" t="str">
            <v>000002728</v>
          </cell>
          <cell r="B265" t="str">
            <v>Christine</v>
          </cell>
          <cell r="C265" t="str">
            <v>E</v>
          </cell>
          <cell r="D265" t="str">
            <v>Perry</v>
          </cell>
          <cell r="E265">
            <v>19.560568881013332</v>
          </cell>
          <cell r="F265">
            <v>3.1060964622221321E-3</v>
          </cell>
          <cell r="G265">
            <v>113.38494525695671</v>
          </cell>
          <cell r="I265">
            <v>19.621137762026667</v>
          </cell>
          <cell r="J265">
            <v>6.2121929244444464E-3</v>
          </cell>
          <cell r="K265">
            <v>226.76989051392007</v>
          </cell>
          <cell r="M265">
            <v>20.085000000000001</v>
          </cell>
          <cell r="N265" t="str">
            <v>-</v>
          </cell>
          <cell r="P265">
            <v>19.621137762026667</v>
          </cell>
          <cell r="Q265">
            <v>-2.6893903537777868E-2</v>
          </cell>
          <cell r="R265">
            <v>113.38494525696336</v>
          </cell>
          <cell r="T265">
            <v>881.53847737233411</v>
          </cell>
          <cell r="V265" t="str">
            <v>Bring to Max &amp; Lump Sum Difference to 3%</v>
          </cell>
          <cell r="W265" t="str">
            <v xml:space="preserve">Terminated </v>
          </cell>
          <cell r="X265" t="str">
            <v>No</v>
          </cell>
        </row>
        <row r="266">
          <cell r="A266" t="str">
            <v>000002731</v>
          </cell>
          <cell r="B266" t="str">
            <v>Tonya</v>
          </cell>
          <cell r="C266" t="str">
            <v>M</v>
          </cell>
          <cell r="D266" t="str">
            <v>Perry</v>
          </cell>
          <cell r="E266">
            <v>20.13178107393778</v>
          </cell>
          <cell r="F266">
            <v>8.0610900372398361E-2</v>
          </cell>
          <cell r="G266">
            <v>3123.7046337905854</v>
          </cell>
          <cell r="I266">
            <v>21.633562147875566</v>
          </cell>
          <cell r="J266">
            <v>0.16122180074479692</v>
          </cell>
          <cell r="K266">
            <v>6247.409267581178</v>
          </cell>
          <cell r="M266">
            <v>19.1889</v>
          </cell>
          <cell r="N266" t="str">
            <v>-</v>
          </cell>
          <cell r="Q266">
            <v>0</v>
          </cell>
          <cell r="V266" t="str">
            <v>Bring to Halfway</v>
          </cell>
          <cell r="W266" t="str">
            <v>Transfer - Eligible for April 23 Increase</v>
          </cell>
          <cell r="X266" t="str">
            <v>Yes</v>
          </cell>
        </row>
        <row r="267">
          <cell r="A267" t="str">
            <v>000002893</v>
          </cell>
          <cell r="B267" t="str">
            <v>Sarah</v>
          </cell>
          <cell r="C267" t="str">
            <v>L</v>
          </cell>
          <cell r="D267" t="str">
            <v>Peterson</v>
          </cell>
          <cell r="E267">
            <v>17.920568881013331</v>
          </cell>
          <cell r="F267">
            <v>0.10484395074064934</v>
          </cell>
          <cell r="G267">
            <v>2829.7466180061851</v>
          </cell>
          <cell r="I267">
            <v>19.621137762026667</v>
          </cell>
          <cell r="J267">
            <v>0.2096879014812989</v>
          </cell>
          <cell r="K267">
            <v>5659.4932360123757</v>
          </cell>
          <cell r="M267">
            <v>16.706599999999998</v>
          </cell>
          <cell r="N267" t="str">
            <v>-</v>
          </cell>
          <cell r="Q267">
            <v>0</v>
          </cell>
          <cell r="V267" t="str">
            <v>Bring to Halfway</v>
          </cell>
          <cell r="W267" t="str">
            <v>Terminated</v>
          </cell>
          <cell r="X267" t="str">
            <v>No</v>
          </cell>
        </row>
        <row r="268">
          <cell r="A268" t="str">
            <v>000002612</v>
          </cell>
          <cell r="B268" t="str">
            <v>Cielo</v>
          </cell>
          <cell r="C268" t="str">
            <v>N</v>
          </cell>
          <cell r="D268" t="str">
            <v>Phillips</v>
          </cell>
          <cell r="E268">
            <v>18.692121929244443</v>
          </cell>
          <cell r="F268">
            <v>8.2973460558774137E-2</v>
          </cell>
          <cell r="G268">
            <v>0</v>
          </cell>
          <cell r="I268">
            <v>20.124243858488889</v>
          </cell>
          <cell r="J268">
            <v>0.1659469211175485</v>
          </cell>
          <cell r="K268">
            <v>0</v>
          </cell>
          <cell r="M268">
            <v>17.777800000000003</v>
          </cell>
          <cell r="N268" t="str">
            <v>-</v>
          </cell>
          <cell r="Q268">
            <v>0</v>
          </cell>
          <cell r="V268" t="str">
            <v>Bring to Halfway</v>
          </cell>
          <cell r="X268" t="str">
            <v>Yes</v>
          </cell>
        </row>
        <row r="269">
          <cell r="A269" t="str">
            <v>000001695</v>
          </cell>
          <cell r="B269" t="str">
            <v>Anne</v>
          </cell>
          <cell r="C269" t="str">
            <v>E</v>
          </cell>
          <cell r="D269" t="str">
            <v>Pietryka</v>
          </cell>
          <cell r="E269">
            <v>20.340823320147301</v>
          </cell>
          <cell r="F269">
            <v>0.13193229383123553</v>
          </cell>
          <cell r="G269">
            <v>4931.3125059063887</v>
          </cell>
          <cell r="I269">
            <v>22.711646640294603</v>
          </cell>
          <cell r="J269">
            <v>0.26386458766247106</v>
          </cell>
          <cell r="K269">
            <v>9862.6250118127773</v>
          </cell>
          <cell r="M269">
            <v>18.5091</v>
          </cell>
          <cell r="N269" t="str">
            <v>-</v>
          </cell>
          <cell r="Q269">
            <v>0</v>
          </cell>
          <cell r="V269" t="str">
            <v>Bring to Halfway</v>
          </cell>
          <cell r="W269" t="str">
            <v>Terminated</v>
          </cell>
          <cell r="X269" t="str">
            <v>No</v>
          </cell>
        </row>
        <row r="270">
          <cell r="A270" t="str">
            <v>000002466</v>
          </cell>
          <cell r="B270" t="str">
            <v>Heather</v>
          </cell>
          <cell r="D270" t="str">
            <v>Placey-Noyes</v>
          </cell>
          <cell r="E270">
            <v>18.342121929244442</v>
          </cell>
          <cell r="F270">
            <v>0.10761605852925382</v>
          </cell>
          <cell r="G270">
            <v>0</v>
          </cell>
          <cell r="I270">
            <v>20.124243858488889</v>
          </cell>
          <cell r="J270">
            <v>0.21523211705850787</v>
          </cell>
          <cell r="K270">
            <v>0</v>
          </cell>
          <cell r="M270">
            <v>17.056799999999999</v>
          </cell>
          <cell r="N270" t="str">
            <v>-</v>
          </cell>
          <cell r="Q270">
            <v>0</v>
          </cell>
          <cell r="V270" t="str">
            <v>Bring to Halfway</v>
          </cell>
          <cell r="X270" t="str">
            <v>Yes</v>
          </cell>
        </row>
        <row r="271">
          <cell r="A271" t="str">
            <v>000001160</v>
          </cell>
          <cell r="B271" t="str">
            <v>Brandie</v>
          </cell>
          <cell r="C271" t="str">
            <v>L</v>
          </cell>
          <cell r="D271" t="str">
            <v>Porter</v>
          </cell>
          <cell r="E271">
            <v>24.773832906361903</v>
          </cell>
          <cell r="F271">
            <v>0.14165128600746102</v>
          </cell>
          <cell r="G271">
            <v>6393.5724452327604</v>
          </cell>
          <cell r="I271">
            <v>27.847665812723811</v>
          </cell>
          <cell r="J271">
            <v>0.2833025720149222</v>
          </cell>
          <cell r="K271">
            <v>12787.144890465528</v>
          </cell>
          <cell r="M271">
            <v>22.350999999999999</v>
          </cell>
          <cell r="N271" t="str">
            <v>-</v>
          </cell>
          <cell r="Q271">
            <v>0</v>
          </cell>
          <cell r="V271" t="str">
            <v>Bring to Halfway</v>
          </cell>
          <cell r="X271" t="str">
            <v>Yes</v>
          </cell>
        </row>
        <row r="272">
          <cell r="A272" t="str">
            <v>000002618</v>
          </cell>
          <cell r="B272" t="str">
            <v>Amanda</v>
          </cell>
          <cell r="C272" t="str">
            <v>W</v>
          </cell>
          <cell r="D272" t="str">
            <v>Porter</v>
          </cell>
          <cell r="E272">
            <v>19.91</v>
          </cell>
          <cell r="F272">
            <v>0.14953810623556582</v>
          </cell>
          <cell r="G272">
            <v>2154.88</v>
          </cell>
          <cell r="I272">
            <v>22.5</v>
          </cell>
          <cell r="J272">
            <v>0.29907621247113164</v>
          </cell>
          <cell r="K272">
            <v>4309.76</v>
          </cell>
          <cell r="M272">
            <v>17.839600000000001</v>
          </cell>
          <cell r="N272" t="str">
            <v>-</v>
          </cell>
          <cell r="Q272">
            <v>0</v>
          </cell>
          <cell r="V272" t="str">
            <v>Bring to Halfway</v>
          </cell>
          <cell r="W272" t="str">
            <v>Per diem</v>
          </cell>
          <cell r="X272" t="str">
            <v>Yes</v>
          </cell>
        </row>
        <row r="273">
          <cell r="A273" t="str">
            <v>000000798</v>
          </cell>
          <cell r="B273" t="str">
            <v>Marie</v>
          </cell>
          <cell r="C273" t="str">
            <v>A.</v>
          </cell>
          <cell r="D273" t="str">
            <v>Poulin</v>
          </cell>
          <cell r="E273">
            <v>22.034546315093333</v>
          </cell>
          <cell r="F273">
            <v>0.10615192344846042</v>
          </cell>
          <cell r="G273">
            <v>2199.1281676970648</v>
          </cell>
          <cell r="I273">
            <v>24.149092630186665</v>
          </cell>
          <cell r="J273">
            <v>0.21230384689692083</v>
          </cell>
          <cell r="K273">
            <v>4398.2563353941296</v>
          </cell>
          <cell r="M273">
            <v>20.517600000000002</v>
          </cell>
          <cell r="N273" t="str">
            <v>-</v>
          </cell>
          <cell r="Q273">
            <v>0</v>
          </cell>
          <cell r="V273" t="str">
            <v>Bring to Halfway</v>
          </cell>
          <cell r="W273" t="str">
            <v>Terminated</v>
          </cell>
          <cell r="X273" t="str">
            <v>No</v>
          </cell>
        </row>
        <row r="274">
          <cell r="A274" t="str">
            <v>000002878</v>
          </cell>
          <cell r="B274" t="str">
            <v>Connie</v>
          </cell>
          <cell r="C274" t="str">
            <v>I</v>
          </cell>
          <cell r="D274" t="str">
            <v>Poulin</v>
          </cell>
          <cell r="E274">
            <v>18.794285714285714</v>
          </cell>
          <cell r="F274">
            <v>0.16301272984441295</v>
          </cell>
          <cell r="G274">
            <v>0</v>
          </cell>
          <cell r="I274">
            <v>21.428571428571427</v>
          </cell>
          <cell r="J274">
            <v>0.3260254596888259</v>
          </cell>
          <cell r="K274">
            <v>0</v>
          </cell>
          <cell r="M274">
            <v>16.6448</v>
          </cell>
          <cell r="N274" t="str">
            <v>-</v>
          </cell>
          <cell r="Q274">
            <v>0</v>
          </cell>
          <cell r="V274" t="str">
            <v>Bring to Halfway</v>
          </cell>
          <cell r="X274" t="str">
            <v>Yes</v>
          </cell>
        </row>
        <row r="275">
          <cell r="A275" t="str">
            <v>000002258</v>
          </cell>
          <cell r="B275" t="str">
            <v>James</v>
          </cell>
          <cell r="C275" t="str">
            <v>Phillip</v>
          </cell>
          <cell r="D275" t="str">
            <v>Pratson</v>
          </cell>
          <cell r="E275">
            <v>40.4658107944215</v>
          </cell>
          <cell r="F275">
            <v>0.13444941952401174</v>
          </cell>
          <cell r="G275">
            <v>9975.2864523967182</v>
          </cell>
          <cell r="I275">
            <v>45.261621588843006</v>
          </cell>
          <cell r="J275">
            <v>0.26889883904802364</v>
          </cell>
          <cell r="K275">
            <v>19950.572904793451</v>
          </cell>
          <cell r="M275">
            <v>36.740100000000005</v>
          </cell>
          <cell r="N275" t="str">
            <v>-</v>
          </cell>
          <cell r="Q275">
            <v>0</v>
          </cell>
          <cell r="V275" t="str">
            <v>Bring to Halfway</v>
          </cell>
          <cell r="X275" t="str">
            <v>Yes</v>
          </cell>
        </row>
        <row r="276">
          <cell r="A276" t="str">
            <v>000002712</v>
          </cell>
          <cell r="B276" t="str">
            <v>Nolan</v>
          </cell>
          <cell r="C276" t="str">
            <v>J</v>
          </cell>
          <cell r="D276" t="str">
            <v>Pritchard</v>
          </cell>
          <cell r="E276" t="str">
            <v>-</v>
          </cell>
          <cell r="F276">
            <v>0</v>
          </cell>
          <cell r="G276" t="str">
            <v>-</v>
          </cell>
          <cell r="I276">
            <v>0</v>
          </cell>
          <cell r="J276">
            <v>0</v>
          </cell>
          <cell r="K276" t="str">
            <v>-</v>
          </cell>
          <cell r="M276">
            <v>32.558402999999998</v>
          </cell>
          <cell r="N276">
            <v>1972.4702399999983</v>
          </cell>
          <cell r="Q276">
            <v>-0.03</v>
          </cell>
          <cell r="V276" t="str">
            <v>Lump Sum</v>
          </cell>
          <cell r="W276" t="str">
            <v xml:space="preserve">Promoted - Needs adjustment </v>
          </cell>
          <cell r="X276" t="str">
            <v>No</v>
          </cell>
        </row>
        <row r="277">
          <cell r="A277" t="str">
            <v>000002055</v>
          </cell>
          <cell r="B277" t="str">
            <v>Diana</v>
          </cell>
          <cell r="D277" t="str">
            <v>Putney</v>
          </cell>
          <cell r="E277">
            <v>61.24037926217143</v>
          </cell>
          <cell r="F277">
            <v>0.16249770808981456</v>
          </cell>
          <cell r="G277">
            <v>14244.471092253261</v>
          </cell>
          <cell r="I277">
            <v>69.800758524342854</v>
          </cell>
          <cell r="J277">
            <v>0.32499541617962896</v>
          </cell>
          <cell r="K277">
            <v>28488.942184506508</v>
          </cell>
          <cell r="M277">
            <v>54.260400000000004</v>
          </cell>
          <cell r="N277" t="str">
            <v>-</v>
          </cell>
          <cell r="Q277">
            <v>0</v>
          </cell>
          <cell r="V277" t="str">
            <v>Bring to Halfway</v>
          </cell>
          <cell r="X277" t="str">
            <v>Yes</v>
          </cell>
        </row>
        <row r="278">
          <cell r="A278" t="str">
            <v>000002914</v>
          </cell>
          <cell r="B278" t="str">
            <v>Veronica</v>
          </cell>
          <cell r="C278" t="str">
            <v>Lee</v>
          </cell>
          <cell r="D278" t="str">
            <v>Quintanilla</v>
          </cell>
          <cell r="E278">
            <v>17.05590973632</v>
          </cell>
          <cell r="F278">
            <v>6.5994358520000018E-2</v>
          </cell>
          <cell r="G278">
            <v>2196.2922515456007</v>
          </cell>
          <cell r="I278">
            <v>18.111819472640001</v>
          </cell>
          <cell r="J278">
            <v>0.13198871704000004</v>
          </cell>
          <cell r="K278">
            <v>4392.5845030912014</v>
          </cell>
          <cell r="M278">
            <v>16.48</v>
          </cell>
          <cell r="N278" t="str">
            <v>-</v>
          </cell>
          <cell r="Q278">
            <v>0</v>
          </cell>
          <cell r="V278" t="str">
            <v>Bring to Halfway</v>
          </cell>
          <cell r="W278" t="str">
            <v>Terminated</v>
          </cell>
          <cell r="X278" t="str">
            <v>No</v>
          </cell>
        </row>
        <row r="279">
          <cell r="A279" t="str">
            <v>000002723</v>
          </cell>
          <cell r="B279" t="str">
            <v>Jada</v>
          </cell>
          <cell r="C279" t="str">
            <v>L</v>
          </cell>
          <cell r="D279" t="str">
            <v>Quintin</v>
          </cell>
          <cell r="E279">
            <v>18.598750000000003</v>
          </cell>
          <cell r="F279">
            <v>6.2178754997144543E-2</v>
          </cell>
          <cell r="G279">
            <v>2264.6000000000022</v>
          </cell>
          <cell r="I279">
            <v>19.6875</v>
          </cell>
          <cell r="J279">
            <v>0.12435750999428888</v>
          </cell>
          <cell r="K279">
            <v>4529.1999999999971</v>
          </cell>
          <cell r="M279">
            <v>18.035300000000003</v>
          </cell>
          <cell r="N279" t="str">
            <v>-</v>
          </cell>
          <cell r="Q279">
            <v>0</v>
          </cell>
          <cell r="V279" t="str">
            <v>Bring to Halfway</v>
          </cell>
          <cell r="X279" t="str">
            <v>Yes</v>
          </cell>
        </row>
        <row r="280">
          <cell r="A280" t="str">
            <v>000002847</v>
          </cell>
          <cell r="B280" t="str">
            <v>Josselyn</v>
          </cell>
          <cell r="C280" t="str">
            <v>M</v>
          </cell>
          <cell r="D280" t="str">
            <v>Rashford</v>
          </cell>
          <cell r="E280">
            <v>15.125</v>
          </cell>
          <cell r="F280">
            <v>8.0357142857142863E-2</v>
          </cell>
          <cell r="G280">
            <v>0</v>
          </cell>
          <cell r="I280">
            <v>16.25</v>
          </cell>
          <cell r="J280">
            <v>0.16071428571428573</v>
          </cell>
          <cell r="K280">
            <v>0</v>
          </cell>
          <cell r="M280">
            <v>14.42</v>
          </cell>
          <cell r="N280" t="str">
            <v>-</v>
          </cell>
          <cell r="Q280">
            <v>0</v>
          </cell>
          <cell r="V280" t="str">
            <v>Bring to Halfway</v>
          </cell>
          <cell r="W280" t="str">
            <v>Terminated</v>
          </cell>
          <cell r="X280" t="str">
            <v>No</v>
          </cell>
        </row>
        <row r="281">
          <cell r="A281" t="str">
            <v>000001581</v>
          </cell>
          <cell r="B281" t="str">
            <v>Kathryn</v>
          </cell>
          <cell r="C281" t="str">
            <v>W</v>
          </cell>
          <cell r="D281" t="str">
            <v>Rathmann</v>
          </cell>
          <cell r="E281">
            <v>19.4575</v>
          </cell>
          <cell r="F281">
            <v>6.3832695462001127E-2</v>
          </cell>
          <cell r="G281">
            <v>0</v>
          </cell>
          <cell r="I281">
            <v>20.625</v>
          </cell>
          <cell r="J281">
            <v>0.12766539092400225</v>
          </cell>
          <cell r="K281">
            <v>0</v>
          </cell>
          <cell r="M281">
            <v>18.838699999999999</v>
          </cell>
          <cell r="N281" t="str">
            <v>-</v>
          </cell>
          <cell r="Q281">
            <v>0</v>
          </cell>
          <cell r="V281" t="str">
            <v>Bring to Halfway</v>
          </cell>
          <cell r="X281" t="str">
            <v>Yes</v>
          </cell>
        </row>
        <row r="282">
          <cell r="A282" t="str">
            <v>000002855</v>
          </cell>
          <cell r="B282" t="str">
            <v>Belinda</v>
          </cell>
          <cell r="C282" t="str">
            <v>L</v>
          </cell>
          <cell r="D282" t="str">
            <v>Reed</v>
          </cell>
          <cell r="E282" t="str">
            <v>-</v>
          </cell>
          <cell r="F282">
            <v>0</v>
          </cell>
          <cell r="G282" t="str">
            <v>-</v>
          </cell>
          <cell r="I282">
            <v>0</v>
          </cell>
          <cell r="J282">
            <v>0</v>
          </cell>
          <cell r="K282" t="str">
            <v>-</v>
          </cell>
          <cell r="M282">
            <v>51.5</v>
          </cell>
          <cell r="N282">
            <v>3120</v>
          </cell>
          <cell r="Q282">
            <v>-0.03</v>
          </cell>
          <cell r="V282" t="str">
            <v>Lump Sum</v>
          </cell>
          <cell r="X282" t="str">
            <v>No</v>
          </cell>
        </row>
        <row r="283">
          <cell r="A283" t="str">
            <v>000002585</v>
          </cell>
          <cell r="B283" t="str">
            <v>Sierra</v>
          </cell>
          <cell r="C283" t="str">
            <v>E</v>
          </cell>
          <cell r="D283" t="str">
            <v>Rikert</v>
          </cell>
          <cell r="E283">
            <v>15.4375</v>
          </cell>
          <cell r="F283">
            <v>0.10267857142857142</v>
          </cell>
          <cell r="G283">
            <v>2990</v>
          </cell>
          <cell r="I283">
            <v>16.875</v>
          </cell>
          <cell r="J283">
            <v>0.20535714285714285</v>
          </cell>
          <cell r="K283">
            <v>5980</v>
          </cell>
          <cell r="M283">
            <v>14.42</v>
          </cell>
          <cell r="N283" t="str">
            <v>-</v>
          </cell>
          <cell r="Q283">
            <v>0</v>
          </cell>
          <cell r="V283" t="str">
            <v>Bring to Halfway</v>
          </cell>
          <cell r="X283" t="str">
            <v>Yes</v>
          </cell>
        </row>
        <row r="284">
          <cell r="A284" t="str">
            <v>000002669</v>
          </cell>
          <cell r="B284" t="str">
            <v>Mariah</v>
          </cell>
          <cell r="C284" t="str">
            <v>R</v>
          </cell>
          <cell r="D284" t="str">
            <v>Rilling</v>
          </cell>
          <cell r="E284">
            <v>21.832115994720002</v>
          </cell>
          <cell r="F284">
            <v>0.11787588298617517</v>
          </cell>
          <cell r="G284">
            <v>2873.0407614105611</v>
          </cell>
          <cell r="I284">
            <v>24.134231989440003</v>
          </cell>
          <cell r="J284">
            <v>0.23575176597235034</v>
          </cell>
          <cell r="K284">
            <v>5746.0815228211222</v>
          </cell>
          <cell r="M284">
            <v>20.115900000000003</v>
          </cell>
          <cell r="N284" t="str">
            <v>-</v>
          </cell>
          <cell r="P284">
            <v>24.134231989440003</v>
          </cell>
          <cell r="Q284">
            <v>0</v>
          </cell>
          <cell r="V284" t="str">
            <v>Bring to Maximum</v>
          </cell>
          <cell r="W284" t="str">
            <v>Promoted - At Proper Rate</v>
          </cell>
          <cell r="X284" t="str">
            <v>No</v>
          </cell>
        </row>
        <row r="285">
          <cell r="A285" t="str">
            <v>000002815</v>
          </cell>
          <cell r="B285" t="str">
            <v>Emily</v>
          </cell>
          <cell r="C285" t="str">
            <v>C</v>
          </cell>
          <cell r="D285" t="str">
            <v>Robtoy</v>
          </cell>
          <cell r="E285">
            <v>16.470505672011853</v>
          </cell>
          <cell r="F285">
            <v>6.2613269162055063E-2</v>
          </cell>
          <cell r="G285">
            <v>2018.6517977846552</v>
          </cell>
          <cell r="I285">
            <v>17.441011344023703</v>
          </cell>
          <cell r="J285">
            <v>0.1252265383241099</v>
          </cell>
          <cell r="K285">
            <v>4037.3035955693031</v>
          </cell>
          <cell r="M285">
            <v>15.965</v>
          </cell>
          <cell r="N285" t="str">
            <v>-</v>
          </cell>
          <cell r="Q285">
            <v>0</v>
          </cell>
          <cell r="V285" t="str">
            <v>Bring to Halfway</v>
          </cell>
          <cell r="X285" t="str">
            <v>Yes</v>
          </cell>
        </row>
        <row r="286">
          <cell r="A286" t="str">
            <v>000002911</v>
          </cell>
          <cell r="B286" t="str">
            <v>Katherine</v>
          </cell>
          <cell r="C286" t="str">
            <v>Lynn</v>
          </cell>
          <cell r="D286" t="str">
            <v>Roche</v>
          </cell>
          <cell r="E286">
            <v>22.489546315093332</v>
          </cell>
          <cell r="F286">
            <v>7.967097047975677E-2</v>
          </cell>
          <cell r="G286">
            <v>3451.8563353941336</v>
          </cell>
          <cell r="I286">
            <v>24.149092630186665</v>
          </cell>
          <cell r="J286">
            <v>0.15934194095951354</v>
          </cell>
          <cell r="K286">
            <v>6903.7126707882671</v>
          </cell>
          <cell r="M286">
            <v>21.454899999999999</v>
          </cell>
          <cell r="N286" t="str">
            <v>-</v>
          </cell>
          <cell r="Q286">
            <v>0</v>
          </cell>
          <cell r="V286" t="str">
            <v>Bring to Halfway</v>
          </cell>
          <cell r="W286" t="str">
            <v>Terminated</v>
          </cell>
          <cell r="X286" t="str">
            <v>No</v>
          </cell>
        </row>
        <row r="287">
          <cell r="A287" t="str">
            <v>000000162</v>
          </cell>
          <cell r="B287" t="str">
            <v>Dessa</v>
          </cell>
          <cell r="C287" t="str">
            <v>R</v>
          </cell>
          <cell r="D287" t="str">
            <v>Rogers</v>
          </cell>
          <cell r="E287">
            <v>54.557840094830773</v>
          </cell>
          <cell r="F287">
            <v>3.3292426038461671E-2</v>
          </cell>
          <cell r="G287">
            <v>3656.3073972480142</v>
          </cell>
          <cell r="I287">
            <v>56.315680189661549</v>
          </cell>
          <cell r="J287">
            <v>6.6584852076923343E-2</v>
          </cell>
          <cell r="K287">
            <v>7312.6147944960285</v>
          </cell>
          <cell r="M287">
            <v>54.384</v>
          </cell>
          <cell r="N287" t="str">
            <v>-</v>
          </cell>
          <cell r="Q287">
            <v>0</v>
          </cell>
          <cell r="V287" t="str">
            <v>Bring to Halfway</v>
          </cell>
          <cell r="X287" t="str">
            <v>Yes</v>
          </cell>
        </row>
        <row r="288">
          <cell r="A288" t="str">
            <v>000000273</v>
          </cell>
          <cell r="B288" t="str">
            <v>Janice</v>
          </cell>
          <cell r="C288" t="str">
            <v>C</v>
          </cell>
          <cell r="D288" t="str">
            <v>Rogers</v>
          </cell>
          <cell r="E288">
            <v>21.53</v>
          </cell>
          <cell r="F288">
            <v>4.7178988326848373E-2</v>
          </cell>
          <cell r="G288">
            <v>1109.6800000000028</v>
          </cell>
          <cell r="I288">
            <v>22.5</v>
          </cell>
          <cell r="J288">
            <v>9.4357976653696565E-2</v>
          </cell>
          <cell r="K288">
            <v>2219.3600000000015</v>
          </cell>
          <cell r="M288">
            <v>21.1768</v>
          </cell>
          <cell r="N288" t="str">
            <v>-</v>
          </cell>
          <cell r="Q288">
            <v>0</v>
          </cell>
          <cell r="V288" t="str">
            <v>Bring to Halfway</v>
          </cell>
          <cell r="W288" t="str">
            <v>Terminated</v>
          </cell>
          <cell r="X288" t="str">
            <v>No</v>
          </cell>
        </row>
        <row r="289">
          <cell r="A289" t="str">
            <v>000002807</v>
          </cell>
          <cell r="B289" t="str">
            <v>Emma</v>
          </cell>
          <cell r="C289" t="str">
            <v>L</v>
          </cell>
          <cell r="D289" t="str">
            <v>Rogers</v>
          </cell>
          <cell r="E289">
            <v>14.8125</v>
          </cell>
          <cell r="F289">
            <v>5.8035714285714288E-2</v>
          </cell>
          <cell r="G289">
            <v>0</v>
          </cell>
          <cell r="I289">
            <v>15.625</v>
          </cell>
          <cell r="J289">
            <v>0.11607142857142858</v>
          </cell>
          <cell r="K289">
            <v>0</v>
          </cell>
          <cell r="M289">
            <v>14.42</v>
          </cell>
          <cell r="N289" t="str">
            <v>-</v>
          </cell>
          <cell r="P289">
            <v>15</v>
          </cell>
          <cell r="Q289">
            <v>0</v>
          </cell>
          <cell r="V289" t="str">
            <v>Other</v>
          </cell>
          <cell r="W289" t="str">
            <v>Terminated</v>
          </cell>
          <cell r="X289" t="str">
            <v>No</v>
          </cell>
        </row>
        <row r="290">
          <cell r="A290" t="str">
            <v>000002877</v>
          </cell>
          <cell r="B290" t="str">
            <v>Taylor</v>
          </cell>
          <cell r="C290" t="str">
            <v>A</v>
          </cell>
          <cell r="D290" t="str">
            <v>Rogers</v>
          </cell>
          <cell r="E290">
            <v>15.549697543395556</v>
          </cell>
          <cell r="F290">
            <v>3.6646502893037079E-2</v>
          </cell>
          <cell r="G290">
            <v>0</v>
          </cell>
          <cell r="I290">
            <v>16.099395086791112</v>
          </cell>
          <cell r="J290">
            <v>7.3293005786074159E-2</v>
          </cell>
          <cell r="K290">
            <v>0</v>
          </cell>
          <cell r="M290">
            <v>15.450000000000001</v>
          </cell>
          <cell r="N290" t="str">
            <v>-</v>
          </cell>
          <cell r="Q290">
            <v>0</v>
          </cell>
          <cell r="V290" t="str">
            <v>Bring to Halfway</v>
          </cell>
          <cell r="X290" t="str">
            <v>Yes</v>
          </cell>
        </row>
        <row r="291">
          <cell r="A291" t="str">
            <v>000002532</v>
          </cell>
          <cell r="B291" t="str">
            <v>Brianna</v>
          </cell>
          <cell r="C291" t="str">
            <v>Rose</v>
          </cell>
          <cell r="D291" t="str">
            <v>Roussell</v>
          </cell>
          <cell r="E291">
            <v>17.09090973632</v>
          </cell>
          <cell r="F291">
            <v>6.3528919497199757E-2</v>
          </cell>
          <cell r="G291">
            <v>1698.7938012364802</v>
          </cell>
          <cell r="I291">
            <v>18.111819472640001</v>
          </cell>
          <cell r="J291">
            <v>0.12705783899439951</v>
          </cell>
          <cell r="K291">
            <v>3397.5876024729605</v>
          </cell>
          <cell r="M291">
            <v>16.552099999999999</v>
          </cell>
          <cell r="N291" t="str">
            <v>-</v>
          </cell>
          <cell r="Q291">
            <v>0</v>
          </cell>
          <cell r="V291" t="str">
            <v>Bring to Halfway</v>
          </cell>
          <cell r="W291" t="str">
            <v>Terminated</v>
          </cell>
          <cell r="X291" t="str">
            <v>No</v>
          </cell>
        </row>
        <row r="292">
          <cell r="A292" t="str">
            <v>000001730</v>
          </cell>
          <cell r="B292" t="str">
            <v>Andrew</v>
          </cell>
          <cell r="C292" t="str">
            <v>J</v>
          </cell>
          <cell r="D292" t="str">
            <v>Roy</v>
          </cell>
          <cell r="E292">
            <v>28.528618360633644</v>
          </cell>
          <cell r="F292">
            <v>0.1218489327815039</v>
          </cell>
          <cell r="G292">
            <v>5156.1009520943844</v>
          </cell>
          <cell r="I292">
            <v>31.627236721267288</v>
          </cell>
          <cell r="J292">
            <v>0.24369786556300779</v>
          </cell>
          <cell r="K292">
            <v>10312.201904188769</v>
          </cell>
          <cell r="M292">
            <v>26.192900000000002</v>
          </cell>
          <cell r="N292" t="str">
            <v>-</v>
          </cell>
          <cell r="Q292">
            <v>0</v>
          </cell>
          <cell r="V292" t="str">
            <v>Bring to Halfway</v>
          </cell>
          <cell r="X292" t="str">
            <v>Yes</v>
          </cell>
        </row>
        <row r="293">
          <cell r="A293" t="str">
            <v>000002375</v>
          </cell>
          <cell r="B293" t="str">
            <v>Karen</v>
          </cell>
          <cell r="C293" t="str">
            <v>E</v>
          </cell>
          <cell r="D293" t="str">
            <v>Ruben</v>
          </cell>
          <cell r="E293" t="str">
            <v>-</v>
          </cell>
          <cell r="F293">
            <v>0</v>
          </cell>
          <cell r="G293" t="str">
            <v>-</v>
          </cell>
          <cell r="I293">
            <v>0</v>
          </cell>
          <cell r="J293">
            <v>0</v>
          </cell>
          <cell r="K293" t="str">
            <v>-</v>
          </cell>
          <cell r="M293">
            <v>20.6</v>
          </cell>
          <cell r="N293">
            <v>1248.000000000003</v>
          </cell>
          <cell r="Q293">
            <v>-0.03</v>
          </cell>
          <cell r="V293" t="str">
            <v>Lump Sum</v>
          </cell>
          <cell r="W293" t="str">
            <v>Transfer - At Proper Rate</v>
          </cell>
          <cell r="X293" t="str">
            <v>No</v>
          </cell>
        </row>
        <row r="294">
          <cell r="A294" t="str">
            <v>000002869</v>
          </cell>
          <cell r="B294" t="str">
            <v>Martina</v>
          </cell>
          <cell r="C294" t="str">
            <v>E. L.</v>
          </cell>
          <cell r="D294" t="str">
            <v>Rutkovsky</v>
          </cell>
          <cell r="E294">
            <v>42.722077342530305</v>
          </cell>
          <cell r="F294">
            <v>4.543396963030593E-2</v>
          </cell>
          <cell r="G294">
            <v>3861.8888724630324</v>
          </cell>
          <cell r="I294">
            <v>44.578754685060609</v>
          </cell>
          <cell r="J294">
            <v>9.086793926061186E-2</v>
          </cell>
          <cell r="K294">
            <v>7723.7777449260648</v>
          </cell>
          <cell r="M294">
            <v>42.091362000000004</v>
          </cell>
          <cell r="N294" t="str">
            <v>-</v>
          </cell>
          <cell r="Q294">
            <v>0</v>
          </cell>
          <cell r="V294" t="str">
            <v>Bring to Halfway</v>
          </cell>
          <cell r="X294" t="str">
            <v>Yes</v>
          </cell>
        </row>
        <row r="295">
          <cell r="A295" t="str">
            <v>000000379</v>
          </cell>
          <cell r="B295" t="str">
            <v>Barbara</v>
          </cell>
          <cell r="C295" t="str">
            <v>J</v>
          </cell>
          <cell r="D295" t="str">
            <v>Salls</v>
          </cell>
          <cell r="E295">
            <v>23.329546315093332</v>
          </cell>
          <cell r="F295">
            <v>3.6408099293350954E-2</v>
          </cell>
          <cell r="G295">
            <v>1704.6563353941265</v>
          </cell>
          <cell r="I295">
            <v>24.149092630186665</v>
          </cell>
          <cell r="J295">
            <v>7.2816198586702061E-2</v>
          </cell>
          <cell r="K295">
            <v>3409.3126707882602</v>
          </cell>
          <cell r="M295">
            <v>23.185300000000002</v>
          </cell>
          <cell r="N295" t="str">
            <v>-</v>
          </cell>
          <cell r="Q295">
            <v>0</v>
          </cell>
          <cell r="V295" t="str">
            <v>Bring to Halfway</v>
          </cell>
          <cell r="X295" t="str">
            <v>Yes</v>
          </cell>
        </row>
        <row r="296">
          <cell r="A296" t="str">
            <v>000001461</v>
          </cell>
          <cell r="B296" t="str">
            <v>Pamela</v>
          </cell>
          <cell r="C296" t="str">
            <v>Jean</v>
          </cell>
          <cell r="D296" t="str">
            <v>Salls</v>
          </cell>
          <cell r="E296">
            <v>23.274546315093332</v>
          </cell>
          <cell r="F296">
            <v>3.9042246209523811E-2</v>
          </cell>
          <cell r="G296">
            <v>1455.2450683153065</v>
          </cell>
          <cell r="I296">
            <v>24.149092630186665</v>
          </cell>
          <cell r="J296">
            <v>7.8084492419047621E-2</v>
          </cell>
          <cell r="K296">
            <v>2910.4901366306131</v>
          </cell>
          <cell r="M296">
            <v>23.071999999999999</v>
          </cell>
          <cell r="N296" t="str">
            <v>-</v>
          </cell>
          <cell r="Q296">
            <v>0</v>
          </cell>
          <cell r="V296" t="str">
            <v>Bring to Halfway</v>
          </cell>
          <cell r="X296" t="str">
            <v>Yes</v>
          </cell>
        </row>
        <row r="297">
          <cell r="A297" t="str">
            <v>000002324</v>
          </cell>
          <cell r="B297" t="str">
            <v>Adam</v>
          </cell>
          <cell r="C297" t="str">
            <v>Michael</v>
          </cell>
          <cell r="D297" t="str">
            <v>Salls</v>
          </cell>
          <cell r="E297">
            <v>26.167880817691429</v>
          </cell>
          <cell r="F297">
            <v>8.4005004875369882E-2</v>
          </cell>
          <cell r="G297">
            <v>4217.992100798172</v>
          </cell>
          <cell r="I297">
            <v>28.195761635382858</v>
          </cell>
          <cell r="J297">
            <v>0.16801000975073976</v>
          </cell>
          <cell r="K297">
            <v>8435.9842015963441</v>
          </cell>
          <cell r="M297">
            <v>24.8642</v>
          </cell>
          <cell r="N297" t="str">
            <v>-</v>
          </cell>
          <cell r="Q297">
            <v>0</v>
          </cell>
          <cell r="V297" t="str">
            <v>Bring to Halfway</v>
          </cell>
          <cell r="X297" t="str">
            <v>Yes</v>
          </cell>
        </row>
        <row r="298">
          <cell r="A298" t="str">
            <v>000002645</v>
          </cell>
          <cell r="B298" t="str">
            <v>Anita</v>
          </cell>
          <cell r="D298" t="str">
            <v>Salvas</v>
          </cell>
          <cell r="E298">
            <v>19.069285714285712</v>
          </cell>
          <cell r="F298">
            <v>0.14119004873044352</v>
          </cell>
          <cell r="G298">
            <v>981.46285714285591</v>
          </cell>
          <cell r="I298">
            <v>21.428571428571427</v>
          </cell>
          <cell r="J298">
            <v>0.28238009746088727</v>
          </cell>
          <cell r="K298">
            <v>1962.9257142857132</v>
          </cell>
          <cell r="M298">
            <v>17.211300000000001</v>
          </cell>
          <cell r="N298" t="str">
            <v>-</v>
          </cell>
          <cell r="Q298">
            <v>0</v>
          </cell>
          <cell r="V298" t="str">
            <v>Bring to Halfway</v>
          </cell>
          <cell r="X298" t="str">
            <v>Yes</v>
          </cell>
        </row>
        <row r="299">
          <cell r="A299" t="str">
            <v>000000221</v>
          </cell>
          <cell r="B299" t="str">
            <v>Judith</v>
          </cell>
          <cell r="C299" t="str">
            <v>E</v>
          </cell>
          <cell r="D299" t="str">
            <v>Santamore</v>
          </cell>
          <cell r="E299">
            <v>32.081820184062337</v>
          </cell>
          <cell r="F299">
            <v>5.0485271252859801E-2</v>
          </cell>
          <cell r="G299">
            <v>3206.9859828496637</v>
          </cell>
          <cell r="I299">
            <v>33.623640368124676</v>
          </cell>
          <cell r="J299">
            <v>0.1009705425057196</v>
          </cell>
          <cell r="K299">
            <v>6413.9719656993275</v>
          </cell>
          <cell r="M299">
            <v>31.456199999999999</v>
          </cell>
          <cell r="N299" t="str">
            <v>-</v>
          </cell>
          <cell r="Q299">
            <v>0</v>
          </cell>
          <cell r="V299" t="str">
            <v>Bring to Halfway</v>
          </cell>
          <cell r="X299" t="str">
            <v>Yes</v>
          </cell>
        </row>
        <row r="300">
          <cell r="A300" t="str">
            <v>000000122</v>
          </cell>
          <cell r="B300" t="str">
            <v>Marilyn</v>
          </cell>
          <cell r="C300" t="str">
            <v>G</v>
          </cell>
          <cell r="D300" t="str">
            <v>Sargeant</v>
          </cell>
          <cell r="E300" t="str">
            <v>-</v>
          </cell>
          <cell r="F300">
            <v>0</v>
          </cell>
          <cell r="G300" t="str">
            <v>-</v>
          </cell>
          <cell r="I300">
            <v>0</v>
          </cell>
          <cell r="J300">
            <v>0</v>
          </cell>
          <cell r="K300" t="str">
            <v>-</v>
          </cell>
          <cell r="M300">
            <v>40.509900000000002</v>
          </cell>
          <cell r="N300">
            <v>1227.0960000000036</v>
          </cell>
          <cell r="Q300">
            <v>-0.03</v>
          </cell>
          <cell r="V300" t="str">
            <v>Lump Sum</v>
          </cell>
          <cell r="W300" t="str">
            <v>Terminated</v>
          </cell>
          <cell r="X300" t="str">
            <v>No</v>
          </cell>
        </row>
        <row r="301">
          <cell r="A301" t="str">
            <v>000002919</v>
          </cell>
          <cell r="B301" t="str">
            <v>Pemma</v>
          </cell>
          <cell r="C301" t="str">
            <v>S</v>
          </cell>
          <cell r="D301" t="str">
            <v>Satcowitz</v>
          </cell>
          <cell r="E301">
            <v>14.8125</v>
          </cell>
          <cell r="F301">
            <v>5.8035714285714288E-2</v>
          </cell>
          <cell r="G301">
            <v>845</v>
          </cell>
          <cell r="I301">
            <v>15.625</v>
          </cell>
          <cell r="J301">
            <v>0.11607142857142858</v>
          </cell>
          <cell r="K301">
            <v>1690</v>
          </cell>
          <cell r="M301">
            <v>14.42</v>
          </cell>
          <cell r="N301" t="str">
            <v>-</v>
          </cell>
          <cell r="P301">
            <v>15</v>
          </cell>
          <cell r="Q301">
            <v>0</v>
          </cell>
          <cell r="V301" t="str">
            <v>Other</v>
          </cell>
          <cell r="X301" t="str">
            <v>No</v>
          </cell>
        </row>
        <row r="302">
          <cell r="A302" t="str">
            <v>000001779</v>
          </cell>
          <cell r="B302" t="str">
            <v>Stephen</v>
          </cell>
          <cell r="C302" t="str">
            <v>W</v>
          </cell>
          <cell r="D302" t="str">
            <v>Scheindel</v>
          </cell>
          <cell r="E302">
            <v>18.866071428571431</v>
          </cell>
          <cell r="F302">
            <v>0.21716589861751165</v>
          </cell>
          <cell r="G302">
            <v>7001.4285714285761</v>
          </cell>
          <cell r="I302">
            <v>22.232142857142858</v>
          </cell>
          <cell r="J302">
            <v>0.43433179723502308</v>
          </cell>
          <cell r="K302">
            <v>14002.857142857143</v>
          </cell>
          <cell r="M302">
            <v>15.965</v>
          </cell>
          <cell r="N302" t="str">
            <v>-</v>
          </cell>
          <cell r="Q302">
            <v>0</v>
          </cell>
          <cell r="V302" t="str">
            <v>Bring to Halfway</v>
          </cell>
          <cell r="W302" t="str">
            <v>Transfer - Eligible for April 23 Increase</v>
          </cell>
          <cell r="X302" t="str">
            <v>Yes</v>
          </cell>
        </row>
        <row r="303">
          <cell r="A303" t="str">
            <v>000001010</v>
          </cell>
          <cell r="B303" t="str">
            <v>Rhonda</v>
          </cell>
          <cell r="C303" t="str">
            <v>Jean</v>
          </cell>
          <cell r="D303" t="str">
            <v>Schumann</v>
          </cell>
          <cell r="E303">
            <v>22.92454631509333</v>
          </cell>
          <cell r="F303">
            <v>5.6430705764669638E-2</v>
          </cell>
          <cell r="G303">
            <v>2547.0563353941288</v>
          </cell>
          <cell r="I303">
            <v>24.149092630186665</v>
          </cell>
          <cell r="J303">
            <v>0.11286141152933944</v>
          </cell>
          <cell r="K303">
            <v>5094.1126707882649</v>
          </cell>
          <cell r="M303">
            <v>22.350999999999999</v>
          </cell>
          <cell r="N303" t="str">
            <v>-</v>
          </cell>
          <cell r="Q303">
            <v>0</v>
          </cell>
          <cell r="V303" t="str">
            <v>Bring to Halfway</v>
          </cell>
          <cell r="X303" t="str">
            <v>Yes</v>
          </cell>
        </row>
        <row r="304">
          <cell r="A304" t="str">
            <v>000002814</v>
          </cell>
          <cell r="B304" t="str">
            <v>Kimberly</v>
          </cell>
          <cell r="C304" t="str">
            <v>J</v>
          </cell>
          <cell r="D304" t="str">
            <v>Senecal</v>
          </cell>
          <cell r="E304">
            <v>16.135101607703703</v>
          </cell>
          <cell r="F304">
            <v>4.0974297271206647E-2</v>
          </cell>
          <cell r="G304">
            <v>792.60680641422141</v>
          </cell>
          <cell r="I304">
            <v>16.77020321540741</v>
          </cell>
          <cell r="J304">
            <v>8.194859454241353E-2</v>
          </cell>
          <cell r="K304">
            <v>1585.2136128284471</v>
          </cell>
          <cell r="M304">
            <v>15.965</v>
          </cell>
          <cell r="N304" t="str">
            <v>-</v>
          </cell>
          <cell r="Q304">
            <v>0</v>
          </cell>
          <cell r="V304" t="str">
            <v>Bring to Halfway</v>
          </cell>
          <cell r="W304" t="str">
            <v>Terminated</v>
          </cell>
          <cell r="X304" t="str">
            <v>No</v>
          </cell>
        </row>
        <row r="305">
          <cell r="A305" t="str">
            <v>000001294</v>
          </cell>
          <cell r="B305" t="str">
            <v>Penny</v>
          </cell>
          <cell r="C305" t="str">
            <v>J</v>
          </cell>
          <cell r="D305" t="str">
            <v>Severance</v>
          </cell>
          <cell r="E305">
            <v>19.050228025706669</v>
          </cell>
          <cell r="F305">
            <v>0.12258267682419981</v>
          </cell>
          <cell r="G305">
            <v>3461.4994347759002</v>
          </cell>
          <cell r="I305">
            <v>21.13045605141334</v>
          </cell>
          <cell r="J305">
            <v>0.24516535364839961</v>
          </cell>
          <cell r="K305">
            <v>6922.9988695518005</v>
          </cell>
          <cell r="M305">
            <v>17.479099999999999</v>
          </cell>
          <cell r="N305" t="str">
            <v>-</v>
          </cell>
          <cell r="Q305">
            <v>0</v>
          </cell>
          <cell r="V305" t="str">
            <v>Bring to Halfway</v>
          </cell>
          <cell r="X305" t="str">
            <v>Yes</v>
          </cell>
        </row>
        <row r="306">
          <cell r="A306" t="str">
            <v>000002634</v>
          </cell>
          <cell r="B306" t="str">
            <v>Amber</v>
          </cell>
          <cell r="D306" t="str">
            <v>Sevigny</v>
          </cell>
          <cell r="E306">
            <v>16.80590973632</v>
          </cell>
          <cell r="F306">
            <v>8.4252241052903243E-2</v>
          </cell>
          <cell r="G306">
            <v>0</v>
          </cell>
          <cell r="I306">
            <v>18.111819472640001</v>
          </cell>
          <cell r="J306">
            <v>0.16850448210580649</v>
          </cell>
          <cell r="K306">
            <v>0</v>
          </cell>
          <cell r="M306">
            <v>15.965</v>
          </cell>
          <cell r="N306" t="str">
            <v>-</v>
          </cell>
          <cell r="Q306">
            <v>0</v>
          </cell>
          <cell r="V306" t="str">
            <v>Bring to Halfway</v>
          </cell>
          <cell r="W306" t="str">
            <v>Eligible for April 23 Rate Increase</v>
          </cell>
          <cell r="X306" t="str">
            <v>Yes</v>
          </cell>
        </row>
        <row r="307">
          <cell r="A307" t="str">
            <v>000000341</v>
          </cell>
          <cell r="B307" t="str">
            <v>Stephannie</v>
          </cell>
          <cell r="C307" t="str">
            <v>Lynne</v>
          </cell>
          <cell r="D307" t="str">
            <v>Sharbonneau</v>
          </cell>
          <cell r="E307" t="str">
            <v>-</v>
          </cell>
          <cell r="F307">
            <v>0</v>
          </cell>
          <cell r="G307" t="str">
            <v>-</v>
          </cell>
          <cell r="I307">
            <v>0</v>
          </cell>
          <cell r="J307">
            <v>0</v>
          </cell>
          <cell r="K307" t="str">
            <v>-</v>
          </cell>
          <cell r="M307">
            <v>40.777700000000003</v>
          </cell>
          <cell r="N307">
            <v>2470.4159999999993</v>
          </cell>
          <cell r="Q307">
            <v>-0.03</v>
          </cell>
          <cell r="V307" t="str">
            <v>Lump Sum</v>
          </cell>
          <cell r="W307" t="str">
            <v xml:space="preserve">Transfer - At Proper Rate - Per diem </v>
          </cell>
          <cell r="X307" t="str">
            <v>No</v>
          </cell>
        </row>
        <row r="308">
          <cell r="A308" t="str">
            <v>000001125</v>
          </cell>
          <cell r="B308" t="str">
            <v>Renee</v>
          </cell>
          <cell r="C308" t="str">
            <v>M</v>
          </cell>
          <cell r="D308" t="str">
            <v>Shaw</v>
          </cell>
          <cell r="E308">
            <v>20.638312518125716</v>
          </cell>
          <cell r="F308">
            <v>0.14721025670515384</v>
          </cell>
          <cell r="G308">
            <v>5508.4900377014919</v>
          </cell>
          <cell r="I308">
            <v>23.286625036251429</v>
          </cell>
          <cell r="J308">
            <v>0.29442051341030745</v>
          </cell>
          <cell r="K308">
            <v>11016.980075402977</v>
          </cell>
          <cell r="M308">
            <v>18.529699999999998</v>
          </cell>
          <cell r="N308" t="str">
            <v>-</v>
          </cell>
          <cell r="Q308">
            <v>0</v>
          </cell>
          <cell r="V308" t="str">
            <v>Bring to Halfway</v>
          </cell>
          <cell r="X308" t="str">
            <v>Yes</v>
          </cell>
        </row>
        <row r="309">
          <cell r="A309" t="str">
            <v>000002915</v>
          </cell>
          <cell r="B309" t="str">
            <v>Heather</v>
          </cell>
          <cell r="C309" t="str">
            <v>Amber</v>
          </cell>
          <cell r="D309" t="str">
            <v>Shaw</v>
          </cell>
          <cell r="E309" t="str">
            <v>-</v>
          </cell>
          <cell r="F309">
            <v>0</v>
          </cell>
          <cell r="G309" t="str">
            <v>-</v>
          </cell>
          <cell r="I309">
            <v>0</v>
          </cell>
          <cell r="J309">
            <v>0</v>
          </cell>
          <cell r="K309" t="str">
            <v>-</v>
          </cell>
          <cell r="M309">
            <v>37.934899999999999</v>
          </cell>
          <cell r="N309">
            <v>2298.1920000000014</v>
          </cell>
          <cell r="Q309">
            <v>-0.03</v>
          </cell>
          <cell r="V309" t="str">
            <v>Other</v>
          </cell>
          <cell r="W309" t="str">
            <v>Terminated</v>
          </cell>
          <cell r="X309" t="str">
            <v>No</v>
          </cell>
        </row>
        <row r="310">
          <cell r="A310" t="str">
            <v>000002875</v>
          </cell>
          <cell r="B310" t="str">
            <v>Kelsie</v>
          </cell>
          <cell r="C310" t="str">
            <v>D</v>
          </cell>
          <cell r="D310" t="str">
            <v>Shedd</v>
          </cell>
          <cell r="E310">
            <v>18.310568881013332</v>
          </cell>
          <cell r="F310">
            <v>7.7092287118431274E-2</v>
          </cell>
          <cell r="G310">
            <v>2725.9832725077295</v>
          </cell>
          <cell r="I310">
            <v>19.621137762026667</v>
          </cell>
          <cell r="J310">
            <v>0.15418457423686274</v>
          </cell>
          <cell r="K310">
            <v>5451.9665450154671</v>
          </cell>
          <cell r="M310">
            <v>17.510000000000002</v>
          </cell>
          <cell r="N310" t="str">
            <v>-</v>
          </cell>
          <cell r="Q310">
            <v>0</v>
          </cell>
          <cell r="V310" t="str">
            <v>Bring to Halfway</v>
          </cell>
          <cell r="X310" t="str">
            <v>Yes</v>
          </cell>
        </row>
        <row r="311">
          <cell r="A311" t="str">
            <v>000001851</v>
          </cell>
          <cell r="B311" t="str">
            <v>Bethany</v>
          </cell>
          <cell r="C311" t="str">
            <v>Osha</v>
          </cell>
          <cell r="D311" t="str">
            <v>Silloway</v>
          </cell>
          <cell r="E311">
            <v>36.291871996197116</v>
          </cell>
          <cell r="F311">
            <v>7.2454846223318936E-2</v>
          </cell>
          <cell r="G311">
            <v>5099.8937520899945</v>
          </cell>
          <cell r="I311">
            <v>38.743743992394236</v>
          </cell>
          <cell r="J311">
            <v>0.14490969244663807</v>
          </cell>
          <cell r="K311">
            <v>10199.787504180005</v>
          </cell>
          <cell r="M311">
            <v>34.855200000000004</v>
          </cell>
          <cell r="N311" t="str">
            <v>-</v>
          </cell>
          <cell r="Q311">
            <v>0</v>
          </cell>
          <cell r="V311" t="str">
            <v>Bring to Halfway</v>
          </cell>
          <cell r="W311" t="str">
            <v>Transfer - At Proper Rate</v>
          </cell>
          <cell r="X311" t="str">
            <v>No</v>
          </cell>
        </row>
        <row r="312">
          <cell r="A312" t="str">
            <v>000002595</v>
          </cell>
          <cell r="B312" t="str">
            <v>Maurene</v>
          </cell>
          <cell r="C312" t="str">
            <v>G</v>
          </cell>
          <cell r="D312" t="str">
            <v>Simonelli</v>
          </cell>
          <cell r="E312" t="str">
            <v>-</v>
          </cell>
          <cell r="F312">
            <v>0</v>
          </cell>
          <cell r="G312" t="str">
            <v>-</v>
          </cell>
          <cell r="I312">
            <v>0</v>
          </cell>
          <cell r="J312">
            <v>0</v>
          </cell>
          <cell r="K312" t="str">
            <v>-</v>
          </cell>
          <cell r="M312">
            <v>17.396700000000003</v>
          </cell>
          <cell r="N312">
            <v>421.57440000000179</v>
          </cell>
          <cell r="Q312">
            <v>-0.03</v>
          </cell>
          <cell r="V312" t="str">
            <v>Lump Sum</v>
          </cell>
          <cell r="W312" t="str">
            <v xml:space="preserve">Per Diem - Not Eligible </v>
          </cell>
          <cell r="X312" t="str">
            <v>No</v>
          </cell>
        </row>
        <row r="313">
          <cell r="A313" t="str">
            <v>000000403</v>
          </cell>
          <cell r="B313" t="str">
            <v>Laudell</v>
          </cell>
          <cell r="C313" t="str">
            <v>C</v>
          </cell>
          <cell r="D313" t="str">
            <v>Slack</v>
          </cell>
          <cell r="E313">
            <v>31.239487992960001</v>
          </cell>
          <cell r="F313">
            <v>3.1006204388118817E-2</v>
          </cell>
          <cell r="G313">
            <v>1563.3080202854403</v>
          </cell>
          <cell r="I313">
            <v>32.178975985920005</v>
          </cell>
          <cell r="J313">
            <v>6.2012408776237753E-2</v>
          </cell>
          <cell r="K313">
            <v>3126.616040570887</v>
          </cell>
          <cell r="M313">
            <v>31.209000000000003</v>
          </cell>
          <cell r="N313" t="str">
            <v>-</v>
          </cell>
          <cell r="P313">
            <v>32.178975985920005</v>
          </cell>
          <cell r="Q313">
            <v>0</v>
          </cell>
          <cell r="V313" t="str">
            <v>Bring to Maximum</v>
          </cell>
          <cell r="X313" t="str">
            <v>No</v>
          </cell>
        </row>
        <row r="314">
          <cell r="A314" t="str">
            <v>000002772</v>
          </cell>
          <cell r="B314" t="str">
            <v>Hailey</v>
          </cell>
          <cell r="C314" t="str">
            <v>Lynn</v>
          </cell>
          <cell r="D314" t="str">
            <v>Smith</v>
          </cell>
          <cell r="E314">
            <v>16.470505672011853</v>
          </cell>
          <cell r="F314">
            <v>6.2613269162055063E-2</v>
          </cell>
          <cell r="G314">
            <v>0</v>
          </cell>
          <cell r="I314">
            <v>17.441011344023703</v>
          </cell>
          <cell r="J314">
            <v>0.1252265383241099</v>
          </cell>
          <cell r="K314">
            <v>0</v>
          </cell>
          <cell r="M314">
            <v>15.965</v>
          </cell>
          <cell r="N314" t="str">
            <v>-</v>
          </cell>
          <cell r="Q314">
            <v>0</v>
          </cell>
          <cell r="V314" t="str">
            <v>Bring to Halfway</v>
          </cell>
          <cell r="X314" t="str">
            <v>Yes</v>
          </cell>
        </row>
        <row r="315">
          <cell r="A315" t="str">
            <v>000002842</v>
          </cell>
          <cell r="B315" t="str">
            <v>Matthew</v>
          </cell>
          <cell r="C315" t="str">
            <v>H</v>
          </cell>
          <cell r="D315" t="str">
            <v>Smith</v>
          </cell>
          <cell r="E315">
            <v>14.8125</v>
          </cell>
          <cell r="F315">
            <v>5.8035714285714288E-2</v>
          </cell>
          <cell r="G315">
            <v>253.5</v>
          </cell>
          <cell r="I315">
            <v>15.625</v>
          </cell>
          <cell r="J315">
            <v>0.11607142857142858</v>
          </cell>
          <cell r="K315">
            <v>507</v>
          </cell>
          <cell r="M315">
            <v>14.42</v>
          </cell>
          <cell r="N315" t="str">
            <v>-</v>
          </cell>
          <cell r="P315">
            <v>15</v>
          </cell>
          <cell r="Q315">
            <v>0</v>
          </cell>
          <cell r="V315" t="str">
            <v>Other</v>
          </cell>
          <cell r="W315" t="str">
            <v>Terminated</v>
          </cell>
          <cell r="X315" t="str">
            <v>No</v>
          </cell>
        </row>
        <row r="316">
          <cell r="A316" t="str">
            <v>000002908</v>
          </cell>
          <cell r="B316" t="str">
            <v>Ayrin</v>
          </cell>
          <cell r="C316" t="str">
            <v>N</v>
          </cell>
          <cell r="D316" t="str">
            <v>Southworth</v>
          </cell>
          <cell r="E316">
            <v>16.745505672011852</v>
          </cell>
          <cell r="F316">
            <v>4.3333686729710358E-2</v>
          </cell>
          <cell r="G316">
            <v>1446.6517977846506</v>
          </cell>
          <cell r="I316">
            <v>17.441011344023703</v>
          </cell>
          <cell r="J316">
            <v>8.6667373459420716E-2</v>
          </cell>
          <cell r="K316">
            <v>2893.3035955693013</v>
          </cell>
          <cell r="M316">
            <v>16.531500000000001</v>
          </cell>
          <cell r="N316" t="str">
            <v>-</v>
          </cell>
          <cell r="Q316">
            <v>0</v>
          </cell>
          <cell r="V316" t="str">
            <v>Bring to Halfway</v>
          </cell>
          <cell r="W316" t="str">
            <v>Terminated</v>
          </cell>
          <cell r="X316" t="str">
            <v>No</v>
          </cell>
        </row>
        <row r="317">
          <cell r="A317" t="str">
            <v>000001445</v>
          </cell>
          <cell r="B317" t="str">
            <v>Jackie</v>
          </cell>
          <cell r="C317" t="str">
            <v>R</v>
          </cell>
          <cell r="D317" t="str">
            <v>Sprague</v>
          </cell>
          <cell r="E317">
            <v>21.257728870887618</v>
          </cell>
          <cell r="F317">
            <v>0.14535177106075536</v>
          </cell>
          <cell r="G317">
            <v>5611.2760514462489</v>
          </cell>
          <cell r="I317">
            <v>23.955457741775241</v>
          </cell>
          <cell r="J317">
            <v>0.29070354212151095</v>
          </cell>
          <cell r="K317">
            <v>11222.552102892505</v>
          </cell>
          <cell r="M317">
            <v>19.116799999999998</v>
          </cell>
          <cell r="N317" t="str">
            <v>-</v>
          </cell>
          <cell r="Q317">
            <v>0</v>
          </cell>
          <cell r="V317" t="str">
            <v>Bring to Halfway</v>
          </cell>
          <cell r="X317" t="str">
            <v>Yes</v>
          </cell>
        </row>
        <row r="318">
          <cell r="A318" t="str">
            <v>000001249</v>
          </cell>
          <cell r="B318" t="str">
            <v>Stuart</v>
          </cell>
          <cell r="C318" t="str">
            <v>I</v>
          </cell>
          <cell r="D318" t="str">
            <v>Standish</v>
          </cell>
          <cell r="E318">
            <v>28.340024551680003</v>
          </cell>
          <cell r="F318">
            <v>3.2799728559766816E-2</v>
          </cell>
          <cell r="G318">
            <v>1872.051067494403</v>
          </cell>
          <cell r="I318">
            <v>29.240049103360001</v>
          </cell>
          <cell r="J318">
            <v>6.5599457119533494E-2</v>
          </cell>
          <cell r="K318">
            <v>3744.1021349887983</v>
          </cell>
          <cell r="M318">
            <v>28.263200000000001</v>
          </cell>
          <cell r="N318" t="str">
            <v>-</v>
          </cell>
          <cell r="Q318">
            <v>0</v>
          </cell>
          <cell r="V318" t="str">
            <v>Bring to Halfway</v>
          </cell>
          <cell r="W318" t="str">
            <v>Terminated</v>
          </cell>
          <cell r="X318" t="str">
            <v>No</v>
          </cell>
        </row>
        <row r="319">
          <cell r="A319" t="str">
            <v>000002867</v>
          </cell>
          <cell r="B319" t="str">
            <v>Edward</v>
          </cell>
          <cell r="C319" t="str">
            <v>J</v>
          </cell>
          <cell r="D319" t="str">
            <v>Staples</v>
          </cell>
          <cell r="E319">
            <v>15.885101607703705</v>
          </cell>
          <cell r="F319">
            <v>5.9006773846913656E-2</v>
          </cell>
          <cell r="G319">
            <v>0</v>
          </cell>
          <cell r="I319">
            <v>16.77020321540741</v>
          </cell>
          <cell r="J319">
            <v>0.11801354769382731</v>
          </cell>
          <cell r="K319">
            <v>0</v>
          </cell>
          <cell r="M319">
            <v>15.450000000000001</v>
          </cell>
          <cell r="N319" t="str">
            <v>-</v>
          </cell>
          <cell r="Q319">
            <v>0</v>
          </cell>
          <cell r="V319" t="str">
            <v>Bring to Halfway</v>
          </cell>
          <cell r="X319" t="str">
            <v>Yes</v>
          </cell>
        </row>
        <row r="320">
          <cell r="A320" t="str">
            <v>000002859</v>
          </cell>
          <cell r="B320" t="str">
            <v>Paige</v>
          </cell>
          <cell r="C320" t="str">
            <v>L</v>
          </cell>
          <cell r="D320" t="str">
            <v>Stevens</v>
          </cell>
          <cell r="E320">
            <v>20.226325328640002</v>
          </cell>
          <cell r="F320">
            <v>6.4543438349473764E-2</v>
          </cell>
          <cell r="G320">
            <v>2040.6053468569626</v>
          </cell>
          <cell r="I320">
            <v>21.452650657280003</v>
          </cell>
          <cell r="J320">
            <v>0.12908687669894753</v>
          </cell>
          <cell r="K320">
            <v>4081.2106937139251</v>
          </cell>
          <cell r="M320">
            <v>19.57</v>
          </cell>
          <cell r="N320" t="str">
            <v>-</v>
          </cell>
          <cell r="P320">
            <v>21.452650657280003</v>
          </cell>
          <cell r="Q320">
            <v>0</v>
          </cell>
          <cell r="V320" t="str">
            <v>Bring to Maximum</v>
          </cell>
          <cell r="W320" t="str">
            <v>Terminated</v>
          </cell>
          <cell r="X320" t="str">
            <v>No</v>
          </cell>
        </row>
        <row r="321">
          <cell r="A321" t="str">
            <v>000000667</v>
          </cell>
          <cell r="B321" t="str">
            <v>Elizabeth</v>
          </cell>
          <cell r="C321" t="str">
            <v>Ann</v>
          </cell>
          <cell r="D321" t="str">
            <v>Steventon</v>
          </cell>
          <cell r="E321">
            <v>18.825228025706672</v>
          </cell>
          <cell r="F321">
            <v>0.13954164804519806</v>
          </cell>
          <cell r="G321">
            <v>4794.8742934698776</v>
          </cell>
          <cell r="I321">
            <v>21.13045605141334</v>
          </cell>
          <cell r="J321">
            <v>0.27908329609039589</v>
          </cell>
          <cell r="K321">
            <v>9589.7485869397478</v>
          </cell>
          <cell r="M321">
            <v>17.015599999999999</v>
          </cell>
          <cell r="N321" t="str">
            <v>-</v>
          </cell>
          <cell r="Q321">
            <v>0</v>
          </cell>
          <cell r="V321" t="str">
            <v>Bring to Halfway</v>
          </cell>
          <cell r="X321" t="str">
            <v>Yes</v>
          </cell>
        </row>
        <row r="322">
          <cell r="A322" t="str">
            <v>000000659</v>
          </cell>
          <cell r="B322" t="str">
            <v>Jennifer</v>
          </cell>
          <cell r="C322" t="str">
            <v>Marie</v>
          </cell>
          <cell r="D322" t="str">
            <v>Stratton</v>
          </cell>
          <cell r="E322">
            <v>36.629077496640001</v>
          </cell>
          <cell r="F322">
            <v>0.11199385235701285</v>
          </cell>
          <cell r="G322">
            <v>5371.2968351078443</v>
          </cell>
          <cell r="I322">
            <v>40.318154993280004</v>
          </cell>
          <cell r="J322">
            <v>0.22398770471402571</v>
          </cell>
          <cell r="K322">
            <v>10742.593670215689</v>
          </cell>
          <cell r="M322">
            <v>33.928199999999997</v>
          </cell>
          <cell r="N322" t="str">
            <v>-</v>
          </cell>
          <cell r="Q322">
            <v>0</v>
          </cell>
          <cell r="V322" t="str">
            <v>Bring to Halfway</v>
          </cell>
          <cell r="X322" t="str">
            <v>Yes</v>
          </cell>
        </row>
        <row r="323">
          <cell r="A323" t="str">
            <v>000001344</v>
          </cell>
          <cell r="B323" t="str">
            <v>Troy</v>
          </cell>
          <cell r="C323" t="str">
            <v>F</v>
          </cell>
          <cell r="D323" t="str">
            <v>Stratton</v>
          </cell>
          <cell r="E323" t="str">
            <v>-</v>
          </cell>
          <cell r="F323">
            <v>0</v>
          </cell>
          <cell r="G323" t="str">
            <v>-</v>
          </cell>
          <cell r="I323">
            <v>0</v>
          </cell>
          <cell r="J323">
            <v>0</v>
          </cell>
          <cell r="K323" t="str">
            <v>-</v>
          </cell>
          <cell r="M323">
            <v>53.0244</v>
          </cell>
          <cell r="N323">
            <v>3212.3520000000062</v>
          </cell>
          <cell r="Q323">
            <v>-0.03</v>
          </cell>
          <cell r="V323" t="str">
            <v>Lump Sum</v>
          </cell>
          <cell r="X323" t="str">
            <v>No</v>
          </cell>
        </row>
        <row r="324">
          <cell r="A324" t="str">
            <v>000000415</v>
          </cell>
          <cell r="B324" t="str">
            <v>Kim</v>
          </cell>
          <cell r="D324" t="str">
            <v>Summers</v>
          </cell>
          <cell r="E324">
            <v>48.615871034980202</v>
          </cell>
          <cell r="F324">
            <v>5.4803016597530889E-2</v>
          </cell>
          <cell r="G324">
            <v>4728.4305774829318</v>
          </cell>
          <cell r="I324">
            <v>51.141742069960394</v>
          </cell>
          <cell r="J324">
            <v>0.10960603319506161</v>
          </cell>
          <cell r="K324">
            <v>9456.8611549658508</v>
          </cell>
          <cell r="M324">
            <v>47.472700000000003</v>
          </cell>
          <cell r="N324" t="str">
            <v>-</v>
          </cell>
          <cell r="Q324">
            <v>0</v>
          </cell>
          <cell r="V324" t="str">
            <v>Bring to Halfway</v>
          </cell>
          <cell r="W324" t="str">
            <v>Transfer - At Proper Rate</v>
          </cell>
          <cell r="X324" t="str">
            <v>No</v>
          </cell>
        </row>
        <row r="325">
          <cell r="A325" t="str">
            <v>000000099</v>
          </cell>
          <cell r="B325" t="str">
            <v>Eleanor</v>
          </cell>
          <cell r="C325" t="str">
            <v>M</v>
          </cell>
          <cell r="D325" t="str">
            <v>Sumner</v>
          </cell>
          <cell r="E325">
            <v>22.774546315093332</v>
          </cell>
          <cell r="F325">
            <v>6.4231136219314644E-2</v>
          </cell>
          <cell r="G325">
            <v>2001.3394347758933</v>
          </cell>
          <cell r="I325">
            <v>24.149092630186665</v>
          </cell>
          <cell r="J325">
            <v>0.12846227243862929</v>
          </cell>
          <cell r="K325">
            <v>4002.6788695517866</v>
          </cell>
          <cell r="M325">
            <v>22.041999999999998</v>
          </cell>
          <cell r="N325" t="str">
            <v>-</v>
          </cell>
          <cell r="Q325">
            <v>0</v>
          </cell>
          <cell r="V325" t="str">
            <v>Bring to Halfway</v>
          </cell>
          <cell r="X325" t="str">
            <v>Yes</v>
          </cell>
        </row>
        <row r="326">
          <cell r="A326" t="str">
            <v>000002800</v>
          </cell>
          <cell r="B326" t="str">
            <v>Bruce</v>
          </cell>
          <cell r="C326" t="str">
            <v>N</v>
          </cell>
          <cell r="D326" t="str">
            <v>Tabor</v>
          </cell>
          <cell r="E326">
            <v>18.098750000000003</v>
          </cell>
          <cell r="F326">
            <v>9.622955784373112E-2</v>
          </cell>
          <cell r="G326">
            <v>3304.6000000000022</v>
          </cell>
          <cell r="I326">
            <v>19.6875</v>
          </cell>
          <cell r="J326">
            <v>0.19245911568746202</v>
          </cell>
          <cell r="K326">
            <v>6609.1999999999971</v>
          </cell>
          <cell r="M326">
            <v>17.005300000000002</v>
          </cell>
          <cell r="N326" t="str">
            <v>-</v>
          </cell>
          <cell r="Q326">
            <v>0</v>
          </cell>
          <cell r="V326" t="str">
            <v>Bring to Halfway</v>
          </cell>
          <cell r="W326" t="str">
            <v>Terminated</v>
          </cell>
          <cell r="X326" t="str">
            <v>No</v>
          </cell>
        </row>
        <row r="327">
          <cell r="A327" t="str">
            <v>000002748</v>
          </cell>
          <cell r="B327" t="str">
            <v>Devyn</v>
          </cell>
          <cell r="C327" t="str">
            <v>J</v>
          </cell>
          <cell r="D327" t="str">
            <v>Taft</v>
          </cell>
          <cell r="E327">
            <v>16.470505672011853</v>
          </cell>
          <cell r="F327">
            <v>6.2613269162055063E-2</v>
          </cell>
          <cell r="G327">
            <v>0</v>
          </cell>
          <cell r="I327">
            <v>17.441011344023703</v>
          </cell>
          <cell r="J327">
            <v>0.1252265383241099</v>
          </cell>
          <cell r="K327">
            <v>0</v>
          </cell>
          <cell r="M327">
            <v>15.965</v>
          </cell>
          <cell r="N327" t="str">
            <v>-</v>
          </cell>
          <cell r="Q327">
            <v>0</v>
          </cell>
          <cell r="V327" t="str">
            <v>Bring to Halfway</v>
          </cell>
          <cell r="W327" t="str">
            <v>Terminated</v>
          </cell>
          <cell r="X327" t="str">
            <v>No</v>
          </cell>
        </row>
        <row r="328">
          <cell r="A328" t="str">
            <v>000002810</v>
          </cell>
          <cell r="B328" t="str">
            <v>Silas</v>
          </cell>
          <cell r="C328" t="str">
            <v>W</v>
          </cell>
          <cell r="D328" t="str">
            <v>Tanner</v>
          </cell>
          <cell r="E328">
            <v>30.719212028380007</v>
          </cell>
          <cell r="F328">
            <v>0.13774859364370395</v>
          </cell>
          <cell r="G328">
            <v>7735.9610190304138</v>
          </cell>
          <cell r="I328">
            <v>34.438424056760013</v>
          </cell>
          <cell r="J328">
            <v>0.27549718728740791</v>
          </cell>
          <cell r="K328">
            <v>15471.922038060828</v>
          </cell>
          <cell r="M328">
            <v>27.810000000000002</v>
          </cell>
          <cell r="N328" t="str">
            <v>-</v>
          </cell>
          <cell r="Q328">
            <v>0</v>
          </cell>
          <cell r="V328" t="str">
            <v>Bring to Halfway</v>
          </cell>
          <cell r="X328" t="str">
            <v>Yes</v>
          </cell>
        </row>
        <row r="329">
          <cell r="A329" t="str">
            <v>000002193</v>
          </cell>
          <cell r="B329" t="str">
            <v>Kayla</v>
          </cell>
          <cell r="C329" t="str">
            <v>D</v>
          </cell>
          <cell r="D329" t="str">
            <v>Thibault</v>
          </cell>
          <cell r="E329">
            <v>27.748697326880006</v>
          </cell>
          <cell r="F329">
            <v>6.7257589495384837E-2</v>
          </cell>
          <cell r="G329">
            <v>1818.6452199552059</v>
          </cell>
          <cell r="I329">
            <v>29.497394653760008</v>
          </cell>
          <cell r="J329">
            <v>0.13451517899076953</v>
          </cell>
          <cell r="K329">
            <v>3637.2904399104082</v>
          </cell>
          <cell r="M329">
            <v>26.78</v>
          </cell>
          <cell r="N329" t="str">
            <v>-</v>
          </cell>
          <cell r="Q329">
            <v>0</v>
          </cell>
          <cell r="V329" t="str">
            <v>Bring to Halfway</v>
          </cell>
          <cell r="X329" t="str">
            <v>Yes</v>
          </cell>
        </row>
        <row r="330">
          <cell r="A330" t="str">
            <v>000002098</v>
          </cell>
          <cell r="B330" t="str">
            <v>Scott</v>
          </cell>
          <cell r="C330" t="str">
            <v>A</v>
          </cell>
          <cell r="D330" t="str">
            <v>Thompson</v>
          </cell>
          <cell r="E330" t="str">
            <v>-</v>
          </cell>
          <cell r="F330">
            <v>0</v>
          </cell>
          <cell r="G330" t="str">
            <v>-</v>
          </cell>
          <cell r="I330">
            <v>0</v>
          </cell>
          <cell r="J330">
            <v>0</v>
          </cell>
          <cell r="K330" t="str">
            <v>-</v>
          </cell>
          <cell r="M330">
            <v>38.243900000000004</v>
          </cell>
          <cell r="N330">
            <v>1853.5296000000017</v>
          </cell>
          <cell r="Q330">
            <v>-0.03</v>
          </cell>
          <cell r="V330" t="str">
            <v>Lump Sum</v>
          </cell>
          <cell r="W330" t="str">
            <v xml:space="preserve">Per Diem - Not Eligible </v>
          </cell>
          <cell r="X330" t="str">
            <v>No</v>
          </cell>
        </row>
        <row r="331">
          <cell r="A331" t="str">
            <v>000002711</v>
          </cell>
          <cell r="B331" t="str">
            <v>Mahalia</v>
          </cell>
          <cell r="C331" t="str">
            <v>E</v>
          </cell>
          <cell r="D331" t="str">
            <v>Thompson</v>
          </cell>
          <cell r="E331">
            <v>20.72522802570667</v>
          </cell>
          <cell r="F331">
            <v>1.9942324099737688E-2</v>
          </cell>
          <cell r="G331">
            <v>758.58686412288591</v>
          </cell>
          <cell r="I331">
            <v>21.13045605141334</v>
          </cell>
          <cell r="J331">
            <v>3.9884648199475375E-2</v>
          </cell>
          <cell r="K331">
            <v>1517.1737282457718</v>
          </cell>
          <cell r="M331">
            <v>20.929600000000001</v>
          </cell>
          <cell r="N331" t="str">
            <v>-</v>
          </cell>
          <cell r="P331">
            <v>20.929600000000001</v>
          </cell>
          <cell r="Q331">
            <v>-1.0057675900262311E-2</v>
          </cell>
          <cell r="S331">
            <v>382.58433587710897</v>
          </cell>
          <cell r="V331" t="str">
            <v>Bring to 3%</v>
          </cell>
          <cell r="W331" t="str">
            <v>Transfer - At Proper Rate</v>
          </cell>
          <cell r="X331" t="str">
            <v>Yes</v>
          </cell>
        </row>
        <row r="332">
          <cell r="A332" t="str">
            <v>000002791</v>
          </cell>
          <cell r="B332" t="str">
            <v>Mollie</v>
          </cell>
          <cell r="C332" t="str">
            <v>M</v>
          </cell>
          <cell r="D332" t="str">
            <v>Thompson</v>
          </cell>
          <cell r="E332">
            <v>14.8125</v>
          </cell>
          <cell r="F332">
            <v>5.8035714285714288E-2</v>
          </cell>
          <cell r="G332">
            <v>633.75</v>
          </cell>
          <cell r="I332">
            <v>15.625</v>
          </cell>
          <cell r="J332">
            <v>0.11607142857142858</v>
          </cell>
          <cell r="K332">
            <v>1267.5</v>
          </cell>
          <cell r="M332">
            <v>14.42</v>
          </cell>
          <cell r="N332" t="str">
            <v>-</v>
          </cell>
          <cell r="P332">
            <v>15</v>
          </cell>
          <cell r="Q332">
            <v>0</v>
          </cell>
          <cell r="V332" t="str">
            <v>Other</v>
          </cell>
          <cell r="X332" t="str">
            <v>Yes</v>
          </cell>
        </row>
        <row r="333">
          <cell r="A333" t="str">
            <v>000002884</v>
          </cell>
          <cell r="B333" t="str">
            <v>Kimberly</v>
          </cell>
          <cell r="C333" t="str">
            <v>A</v>
          </cell>
          <cell r="D333" t="str">
            <v>Thornton</v>
          </cell>
          <cell r="E333">
            <v>22.192115994720002</v>
          </cell>
          <cell r="F333">
            <v>9.5906962702222306E-2</v>
          </cell>
          <cell r="G333">
            <v>4039.6012690176035</v>
          </cell>
          <cell r="I333">
            <v>24.134231989440003</v>
          </cell>
          <cell r="J333">
            <v>0.19181392540444461</v>
          </cell>
          <cell r="K333">
            <v>8079.202538035207</v>
          </cell>
          <cell r="M333">
            <v>20.857500000000002</v>
          </cell>
          <cell r="N333" t="str">
            <v>-</v>
          </cell>
          <cell r="P333">
            <v>24.134231989440003</v>
          </cell>
          <cell r="Q333">
            <v>0</v>
          </cell>
          <cell r="V333" t="str">
            <v>Bring to Maximum</v>
          </cell>
          <cell r="W333" t="str">
            <v>Terminated</v>
          </cell>
          <cell r="X333" t="str">
            <v>No</v>
          </cell>
        </row>
        <row r="334">
          <cell r="A334" t="str">
            <v>000000318</v>
          </cell>
          <cell r="B334" t="str">
            <v>Dorothy</v>
          </cell>
          <cell r="C334" t="str">
            <v>L</v>
          </cell>
          <cell r="D334" t="str">
            <v>Thurston</v>
          </cell>
          <cell r="E334">
            <v>25.339092630186666</v>
          </cell>
          <cell r="F334">
            <v>1.8452276132904635E-2</v>
          </cell>
          <cell r="G334">
            <v>763.93013663061447</v>
          </cell>
          <cell r="I334">
            <v>25.798185260373334</v>
          </cell>
          <cell r="J334">
            <v>3.6904552265809271E-2</v>
          </cell>
          <cell r="K334">
            <v>1527.8602732612289</v>
          </cell>
          <cell r="M334">
            <v>25.6264</v>
          </cell>
          <cell r="N334" t="str">
            <v>-</v>
          </cell>
          <cell r="P334">
            <v>25.6264</v>
          </cell>
          <cell r="Q334">
            <v>-1.1547723867095364E-2</v>
          </cell>
          <cell r="S334">
            <v>478.07946336938767</v>
          </cell>
          <cell r="V334" t="str">
            <v>Bring to 3%</v>
          </cell>
          <cell r="X334" t="str">
            <v>Yes</v>
          </cell>
        </row>
        <row r="335">
          <cell r="A335" t="str">
            <v>000002566</v>
          </cell>
          <cell r="B335" t="str">
            <v>Erin</v>
          </cell>
          <cell r="C335" t="str">
            <v>J</v>
          </cell>
          <cell r="D335" t="str">
            <v>Tortolano</v>
          </cell>
          <cell r="E335">
            <v>26.139333747573335</v>
          </cell>
          <cell r="F335">
            <v>0.12864135352216474</v>
          </cell>
          <cell r="G335">
            <v>6197.0141949525369</v>
          </cell>
          <cell r="I335">
            <v>29.118667495146671</v>
          </cell>
          <cell r="J335">
            <v>0.25728270704432948</v>
          </cell>
          <cell r="K335">
            <v>12394.028389905074</v>
          </cell>
          <cell r="M335">
            <v>23.854800000000001</v>
          </cell>
          <cell r="N335" t="str">
            <v>-</v>
          </cell>
          <cell r="Q335">
            <v>0</v>
          </cell>
          <cell r="V335" t="str">
            <v>Bring to Halfway</v>
          </cell>
          <cell r="X335" t="str">
            <v>Yes</v>
          </cell>
        </row>
        <row r="336">
          <cell r="A336" t="str">
            <v>000002825</v>
          </cell>
          <cell r="B336" t="str">
            <v>Kathleen</v>
          </cell>
          <cell r="C336" t="str">
            <v>M</v>
          </cell>
          <cell r="D336" t="str">
            <v>Towsley</v>
          </cell>
          <cell r="E336">
            <v>19.608214285714286</v>
          </cell>
          <cell r="F336">
            <v>0.11919031311154604</v>
          </cell>
          <cell r="G336">
            <v>4343.4857142857163</v>
          </cell>
          <cell r="I336">
            <v>21.696428571428573</v>
          </cell>
          <cell r="J336">
            <v>0.23838062622309208</v>
          </cell>
          <cell r="K336">
            <v>8686.9714285714326</v>
          </cell>
          <cell r="M336">
            <v>18.0456</v>
          </cell>
          <cell r="N336" t="str">
            <v>-</v>
          </cell>
          <cell r="Q336">
            <v>0</v>
          </cell>
          <cell r="V336" t="str">
            <v>Bring to Halfway</v>
          </cell>
          <cell r="X336" t="str">
            <v>Yes</v>
          </cell>
        </row>
        <row r="337">
          <cell r="A337" t="str">
            <v>000002311</v>
          </cell>
          <cell r="B337" t="str">
            <v>Jocelyn</v>
          </cell>
          <cell r="C337" t="str">
            <v>Marie</v>
          </cell>
          <cell r="D337" t="str">
            <v>Tremblay</v>
          </cell>
          <cell r="E337">
            <v>19.603674977475556</v>
          </cell>
          <cell r="F337">
            <v>5.5095531618706034E-2</v>
          </cell>
          <cell r="G337">
            <v>0</v>
          </cell>
          <cell r="I337">
            <v>20.627349954951118</v>
          </cell>
          <cell r="J337">
            <v>0.11019106323741226</v>
          </cell>
          <cell r="K337">
            <v>0</v>
          </cell>
          <cell r="M337">
            <v>19.1374</v>
          </cell>
          <cell r="N337" t="str">
            <v>-</v>
          </cell>
          <cell r="P337">
            <v>19.1374</v>
          </cell>
          <cell r="Q337">
            <v>0</v>
          </cell>
          <cell r="V337" t="str">
            <v>PD Rate Change</v>
          </cell>
          <cell r="X337" t="str">
            <v>Yes</v>
          </cell>
        </row>
        <row r="338">
          <cell r="A338" t="str">
            <v>000002131</v>
          </cell>
          <cell r="B338" t="str">
            <v>Joshua</v>
          </cell>
          <cell r="C338" t="str">
            <v>Brian</v>
          </cell>
          <cell r="D338" t="str">
            <v>Trudeau</v>
          </cell>
          <cell r="E338" t="str">
            <v>-</v>
          </cell>
          <cell r="F338">
            <v>0</v>
          </cell>
          <cell r="G338" t="str">
            <v>-</v>
          </cell>
          <cell r="I338">
            <v>0</v>
          </cell>
          <cell r="J338">
            <v>0</v>
          </cell>
          <cell r="K338" t="str">
            <v>-</v>
          </cell>
          <cell r="M338">
            <v>42.628095000000002</v>
          </cell>
          <cell r="N338">
            <v>0</v>
          </cell>
          <cell r="Q338">
            <v>-0.03</v>
          </cell>
          <cell r="V338" t="str">
            <v>PD Rate Does Not Change</v>
          </cell>
          <cell r="W338" t="str">
            <v>Terminated</v>
          </cell>
          <cell r="X338" t="str">
            <v>No</v>
          </cell>
        </row>
        <row r="339">
          <cell r="A339" t="str">
            <v>000002291</v>
          </cell>
          <cell r="B339" t="str">
            <v>Megan</v>
          </cell>
          <cell r="C339" t="str">
            <v>E.</v>
          </cell>
          <cell r="D339" t="str">
            <v>Tucker</v>
          </cell>
          <cell r="E339">
            <v>19.075228025706672</v>
          </cell>
          <cell r="F339">
            <v>0.12075370303799483</v>
          </cell>
          <cell r="G339">
            <v>0</v>
          </cell>
          <cell r="I339">
            <v>21.13045605141334</v>
          </cell>
          <cell r="J339">
            <v>0.24150740607598944</v>
          </cell>
          <cell r="K339">
            <v>0</v>
          </cell>
          <cell r="M339">
            <v>17.5306</v>
          </cell>
          <cell r="N339" t="str">
            <v>-</v>
          </cell>
          <cell r="Q339">
            <v>0</v>
          </cell>
          <cell r="V339" t="str">
            <v>Bring to Halfway</v>
          </cell>
          <cell r="X339" t="str">
            <v>Yes</v>
          </cell>
        </row>
        <row r="340">
          <cell r="A340" t="str">
            <v>000001997</v>
          </cell>
          <cell r="B340" t="str">
            <v>William</v>
          </cell>
          <cell r="C340" t="str">
            <v>Dyke</v>
          </cell>
          <cell r="D340" t="str">
            <v>Turinetti</v>
          </cell>
          <cell r="E340">
            <v>18.357121929244443</v>
          </cell>
          <cell r="F340">
            <v>0.10651729531310686</v>
          </cell>
          <cell r="G340">
            <v>3675.6136128284406</v>
          </cell>
          <cell r="I340">
            <v>20.124243858488889</v>
          </cell>
          <cell r="J340">
            <v>0.21303459062621391</v>
          </cell>
          <cell r="K340">
            <v>7351.2272256568885</v>
          </cell>
          <cell r="M340">
            <v>17.087700000000002</v>
          </cell>
          <cell r="N340" t="str">
            <v>-</v>
          </cell>
          <cell r="Q340">
            <v>0</v>
          </cell>
          <cell r="V340" t="str">
            <v>Bring to Halfway</v>
          </cell>
          <cell r="X340" t="str">
            <v>Yes</v>
          </cell>
        </row>
        <row r="341">
          <cell r="A341" t="str">
            <v>000002353</v>
          </cell>
          <cell r="B341" t="str">
            <v>Sara</v>
          </cell>
          <cell r="C341" t="str">
            <v>L</v>
          </cell>
          <cell r="D341" t="str">
            <v>Tuthill</v>
          </cell>
          <cell r="E341">
            <v>21.775801716104127</v>
          </cell>
          <cell r="F341">
            <v>0.10593203230594846</v>
          </cell>
          <cell r="G341">
            <v>0</v>
          </cell>
          <cell r="I341">
            <v>23.861603432208252</v>
          </cell>
          <cell r="J341">
            <v>0.21186406461189691</v>
          </cell>
          <cell r="K341">
            <v>0</v>
          </cell>
          <cell r="M341">
            <v>20.280700000000003</v>
          </cell>
          <cell r="N341" t="str">
            <v>-</v>
          </cell>
          <cell r="Q341">
            <v>0</v>
          </cell>
          <cell r="V341" t="str">
            <v>Bring to Halfway</v>
          </cell>
          <cell r="W341" t="str">
            <v>Terminated</v>
          </cell>
          <cell r="X341" t="str">
            <v>No</v>
          </cell>
        </row>
        <row r="342">
          <cell r="A342" t="str">
            <v>000002899</v>
          </cell>
          <cell r="B342" t="str">
            <v>Michael</v>
          </cell>
          <cell r="D342" t="str">
            <v>Unwin</v>
          </cell>
          <cell r="E342">
            <v>30.902411193265454</v>
          </cell>
          <cell r="F342">
            <v>0.16612872427416808</v>
          </cell>
          <cell r="G342">
            <v>9157.0152819921441</v>
          </cell>
          <cell r="I342">
            <v>35.304822386530908</v>
          </cell>
          <cell r="J342">
            <v>0.33225744854833617</v>
          </cell>
          <cell r="K342">
            <v>18314.030563984288</v>
          </cell>
          <cell r="M342">
            <v>27.295000000000002</v>
          </cell>
          <cell r="N342" t="str">
            <v>-</v>
          </cell>
          <cell r="Q342">
            <v>0</v>
          </cell>
          <cell r="V342" t="str">
            <v>Bring to Halfway</v>
          </cell>
          <cell r="X342" t="str">
            <v>Yes</v>
          </cell>
        </row>
        <row r="343">
          <cell r="A343" t="str">
            <v>000002523</v>
          </cell>
          <cell r="B343" t="str">
            <v>Melany</v>
          </cell>
          <cell r="C343" t="str">
            <v>D</v>
          </cell>
          <cell r="D343" t="str">
            <v>Velarde</v>
          </cell>
          <cell r="E343">
            <v>16.135101607703703</v>
          </cell>
          <cell r="F343">
            <v>4.0974297271206647E-2</v>
          </cell>
          <cell r="G343">
            <v>1188.9102096213321</v>
          </cell>
          <cell r="I343">
            <v>16.77020321540741</v>
          </cell>
          <cell r="J343">
            <v>8.194859454241353E-2</v>
          </cell>
          <cell r="K343">
            <v>2377.8204192426711</v>
          </cell>
          <cell r="M343">
            <v>15.965</v>
          </cell>
          <cell r="N343" t="str">
            <v>-</v>
          </cell>
          <cell r="Q343">
            <v>0</v>
          </cell>
          <cell r="V343" t="str">
            <v>Bring to Halfway</v>
          </cell>
          <cell r="W343" t="str">
            <v>Eligible for April 23 Rate Increase</v>
          </cell>
          <cell r="X343" t="str">
            <v>Yes</v>
          </cell>
        </row>
        <row r="344">
          <cell r="A344" t="str">
            <v>000002200</v>
          </cell>
          <cell r="B344" t="str">
            <v>Brenda</v>
          </cell>
          <cell r="C344" t="str">
            <v>L</v>
          </cell>
          <cell r="D344" t="str">
            <v>Vermette</v>
          </cell>
          <cell r="E344">
            <v>21.92454631509333</v>
          </cell>
          <cell r="F344">
            <v>0.11292113274585437</v>
          </cell>
          <cell r="G344">
            <v>3701.6450683153034</v>
          </cell>
          <cell r="I344">
            <v>24.149092630186665</v>
          </cell>
          <cell r="J344">
            <v>0.22584226549170894</v>
          </cell>
          <cell r="K344">
            <v>7403.2901366306123</v>
          </cell>
          <cell r="M344">
            <v>20.291</v>
          </cell>
          <cell r="N344" t="str">
            <v>-</v>
          </cell>
          <cell r="Q344">
            <v>0</v>
          </cell>
          <cell r="V344" t="str">
            <v>Bring to Halfway</v>
          </cell>
          <cell r="X344" t="str">
            <v>Yes</v>
          </cell>
        </row>
        <row r="345">
          <cell r="A345" t="str">
            <v>000002876</v>
          </cell>
          <cell r="B345" t="str">
            <v>Kelsey</v>
          </cell>
          <cell r="D345" t="str">
            <v>Waite</v>
          </cell>
          <cell r="E345">
            <v>39.573464358565005</v>
          </cell>
          <cell r="F345">
            <v>4.1406956804342233E-2</v>
          </cell>
          <cell r="G345">
            <v>3272.8058658152099</v>
          </cell>
          <cell r="I345">
            <v>41.146928717130002</v>
          </cell>
          <cell r="J345">
            <v>8.2813913608684273E-2</v>
          </cell>
          <cell r="K345">
            <v>6545.6117316304053</v>
          </cell>
          <cell r="M345">
            <v>39.14</v>
          </cell>
          <cell r="N345" t="str">
            <v>-</v>
          </cell>
          <cell r="Q345">
            <v>0</v>
          </cell>
          <cell r="V345" t="str">
            <v>Bring to Halfway</v>
          </cell>
          <cell r="X345" t="str">
            <v>Yes</v>
          </cell>
        </row>
        <row r="346">
          <cell r="A346" t="str">
            <v>000002577</v>
          </cell>
          <cell r="B346" t="str">
            <v>Marissa</v>
          </cell>
          <cell r="C346" t="str">
            <v>E</v>
          </cell>
          <cell r="D346" t="str">
            <v>Waite</v>
          </cell>
          <cell r="E346">
            <v>16.890909736320001</v>
          </cell>
          <cell r="F346">
            <v>7.7913831290363833E-2</v>
          </cell>
          <cell r="G346">
            <v>2539.4922515456024</v>
          </cell>
          <cell r="I346">
            <v>18.111819472640001</v>
          </cell>
          <cell r="J346">
            <v>0.15582766258072756</v>
          </cell>
          <cell r="K346">
            <v>5078.9845030912011</v>
          </cell>
          <cell r="M346">
            <v>16.1401</v>
          </cell>
          <cell r="N346" t="str">
            <v>-</v>
          </cell>
          <cell r="Q346">
            <v>0</v>
          </cell>
          <cell r="V346" t="str">
            <v>Bring to Halfway</v>
          </cell>
          <cell r="X346" t="str">
            <v>Yes</v>
          </cell>
        </row>
        <row r="347">
          <cell r="A347" t="str">
            <v>000002864</v>
          </cell>
          <cell r="B347" t="str">
            <v>William</v>
          </cell>
          <cell r="C347" t="str">
            <v>W</v>
          </cell>
          <cell r="D347" t="str">
            <v>Waite</v>
          </cell>
          <cell r="E347">
            <v>16.220505672011853</v>
          </cell>
          <cell r="F347">
            <v>8.1367044800790225E-2</v>
          </cell>
          <cell r="G347">
            <v>2538.6517977846552</v>
          </cell>
          <cell r="I347">
            <v>17.441011344023703</v>
          </cell>
          <cell r="J347">
            <v>0.16273408960158023</v>
          </cell>
          <cell r="K347">
            <v>5077.3035955693031</v>
          </cell>
          <cell r="M347">
            <v>15.450000000000001</v>
          </cell>
          <cell r="N347" t="str">
            <v>-</v>
          </cell>
          <cell r="Q347">
            <v>0</v>
          </cell>
          <cell r="V347" t="str">
            <v>Bring to Halfway</v>
          </cell>
          <cell r="X347" t="str">
            <v>Yes</v>
          </cell>
        </row>
        <row r="348">
          <cell r="A348" t="str">
            <v>000002323</v>
          </cell>
          <cell r="B348" t="str">
            <v>Carole</v>
          </cell>
          <cell r="C348" t="str">
            <v>A</v>
          </cell>
          <cell r="D348" t="str">
            <v>Wakefield</v>
          </cell>
          <cell r="E348">
            <v>17.937121929244444</v>
          </cell>
          <cell r="F348">
            <v>0.13886488439647265</v>
          </cell>
          <cell r="G348">
            <v>4549.2136128284446</v>
          </cell>
          <cell r="I348">
            <v>20.124243858488889</v>
          </cell>
          <cell r="J348">
            <v>0.27772976879294531</v>
          </cell>
          <cell r="K348">
            <v>9098.4272256568893</v>
          </cell>
          <cell r="M348">
            <v>16.2225</v>
          </cell>
          <cell r="N348" t="str">
            <v>-</v>
          </cell>
          <cell r="Q348">
            <v>0</v>
          </cell>
          <cell r="V348" t="str">
            <v>Bring to Halfway</v>
          </cell>
          <cell r="X348" t="str">
            <v>Yes</v>
          </cell>
        </row>
        <row r="349">
          <cell r="A349" t="str">
            <v>000002455</v>
          </cell>
          <cell r="B349" t="str">
            <v>Jill</v>
          </cell>
          <cell r="C349" t="str">
            <v>C</v>
          </cell>
          <cell r="D349" t="str">
            <v>Wakefield</v>
          </cell>
          <cell r="E349">
            <v>17.812121929244444</v>
          </cell>
          <cell r="F349">
            <v>0.14916915672544803</v>
          </cell>
          <cell r="G349">
            <v>4809.2136128284446</v>
          </cell>
          <cell r="I349">
            <v>20.124243858488889</v>
          </cell>
          <cell r="J349">
            <v>0.29833831345089606</v>
          </cell>
          <cell r="K349">
            <v>9618.4272256568893</v>
          </cell>
          <cell r="M349">
            <v>15.965</v>
          </cell>
          <cell r="N349" t="str">
            <v>-</v>
          </cell>
          <cell r="Q349">
            <v>0</v>
          </cell>
          <cell r="V349" t="str">
            <v>Bring to Halfway</v>
          </cell>
          <cell r="W349" t="str">
            <v>Transfer - Eligible for April 23 Increase</v>
          </cell>
          <cell r="X349" t="str">
            <v>Yes</v>
          </cell>
        </row>
        <row r="350">
          <cell r="A350" t="str">
            <v>000002456</v>
          </cell>
          <cell r="B350" t="str">
            <v>Katrina</v>
          </cell>
          <cell r="C350" t="str">
            <v>J</v>
          </cell>
          <cell r="D350" t="str">
            <v>Walker</v>
          </cell>
          <cell r="E350" t="str">
            <v>-</v>
          </cell>
          <cell r="F350">
            <v>0</v>
          </cell>
          <cell r="G350" t="str">
            <v>-</v>
          </cell>
          <cell r="I350">
            <v>0</v>
          </cell>
          <cell r="J350">
            <v>0</v>
          </cell>
          <cell r="K350" t="str">
            <v>-</v>
          </cell>
          <cell r="M350">
            <v>31.106000000000002</v>
          </cell>
          <cell r="N350">
            <v>1696.0320000000045</v>
          </cell>
          <cell r="Q350">
            <v>-0.03</v>
          </cell>
          <cell r="V350" t="str">
            <v>Lump Sum</v>
          </cell>
          <cell r="W350" t="str">
            <v>Transfer - At Proper Rate</v>
          </cell>
          <cell r="X350" t="str">
            <v>No</v>
          </cell>
        </row>
        <row r="351">
          <cell r="A351" t="str">
            <v>000002799</v>
          </cell>
          <cell r="B351" t="str">
            <v>Heather</v>
          </cell>
          <cell r="C351" t="str">
            <v>L</v>
          </cell>
          <cell r="D351" t="str">
            <v>Walz</v>
          </cell>
          <cell r="E351" t="str">
            <v>-</v>
          </cell>
          <cell r="F351">
            <v>0</v>
          </cell>
          <cell r="G351" t="str">
            <v>-</v>
          </cell>
          <cell r="I351">
            <v>0</v>
          </cell>
          <cell r="J351">
            <v>0</v>
          </cell>
          <cell r="K351" t="str">
            <v>-</v>
          </cell>
          <cell r="M351">
            <v>25.75</v>
          </cell>
          <cell r="N351">
            <v>1560</v>
          </cell>
          <cell r="Q351">
            <v>-0.03</v>
          </cell>
          <cell r="V351" t="str">
            <v>Lump Sum</v>
          </cell>
          <cell r="X351" t="str">
            <v>No</v>
          </cell>
        </row>
        <row r="352">
          <cell r="A352" t="str">
            <v>000001009</v>
          </cell>
          <cell r="B352" t="str">
            <v>Rebecca Jo</v>
          </cell>
          <cell r="C352" t="str">
            <v>L.</v>
          </cell>
          <cell r="D352" t="str">
            <v>Ward</v>
          </cell>
          <cell r="E352">
            <v>33.344143389737141</v>
          </cell>
          <cell r="F352">
            <v>0.13997071417904755</v>
          </cell>
          <cell r="G352">
            <v>8515.8182506532539</v>
          </cell>
          <cell r="I352">
            <v>37.438286779474289</v>
          </cell>
          <cell r="J352">
            <v>0.27994142835809538</v>
          </cell>
          <cell r="K352">
            <v>17031.636501306522</v>
          </cell>
          <cell r="M352">
            <v>30.127500000000001</v>
          </cell>
          <cell r="N352" t="str">
            <v>-</v>
          </cell>
          <cell r="Q352">
            <v>0</v>
          </cell>
          <cell r="V352" t="str">
            <v>Bring to Halfway</v>
          </cell>
          <cell r="X352" t="str">
            <v>Yes</v>
          </cell>
        </row>
        <row r="353">
          <cell r="A353" t="str">
            <v>000000575</v>
          </cell>
          <cell r="B353" t="str">
            <v>Linda</v>
          </cell>
          <cell r="C353" t="str">
            <v>J</v>
          </cell>
          <cell r="D353" t="str">
            <v>Warner</v>
          </cell>
          <cell r="E353">
            <v>23.324546315093333</v>
          </cell>
          <cell r="F353">
            <v>3.6646502893037003E-2</v>
          </cell>
          <cell r="G353">
            <v>1372.0450683153053</v>
          </cell>
          <cell r="I353">
            <v>24.149092630186665</v>
          </cell>
          <cell r="J353">
            <v>7.3293005786074006E-2</v>
          </cell>
          <cell r="K353">
            <v>2744.0901366306107</v>
          </cell>
          <cell r="M353">
            <v>23.175000000000001</v>
          </cell>
          <cell r="N353" t="str">
            <v>-</v>
          </cell>
          <cell r="Q353">
            <v>0</v>
          </cell>
          <cell r="V353" t="str">
            <v>Bring to Halfway</v>
          </cell>
          <cell r="X353" t="str">
            <v>Yes</v>
          </cell>
        </row>
        <row r="354">
          <cell r="A354" t="str">
            <v>000002253</v>
          </cell>
          <cell r="B354" t="str">
            <v>Daniel</v>
          </cell>
          <cell r="C354" t="str">
            <v>S</v>
          </cell>
          <cell r="D354" t="str">
            <v>Warren</v>
          </cell>
          <cell r="E354">
            <v>16.470505672011853</v>
          </cell>
          <cell r="F354">
            <v>6.2613269162055063E-2</v>
          </cell>
          <cell r="G354">
            <v>0</v>
          </cell>
          <cell r="I354">
            <v>17.441011344023703</v>
          </cell>
          <cell r="J354">
            <v>0.1252265383241099</v>
          </cell>
          <cell r="K354">
            <v>0</v>
          </cell>
          <cell r="M354">
            <v>15.965</v>
          </cell>
          <cell r="N354" t="str">
            <v>-</v>
          </cell>
          <cell r="Q354">
            <v>0</v>
          </cell>
          <cell r="V354" t="str">
            <v>Bring to Halfway</v>
          </cell>
          <cell r="X354" t="str">
            <v>Yes</v>
          </cell>
        </row>
        <row r="355">
          <cell r="A355" t="str">
            <v>000002826</v>
          </cell>
          <cell r="B355" t="str">
            <v>Faaron</v>
          </cell>
          <cell r="C355" t="str">
            <v>E</v>
          </cell>
          <cell r="D355" t="str">
            <v>Washburn</v>
          </cell>
          <cell r="E355">
            <v>24.292521482720002</v>
          </cell>
          <cell r="F355">
            <v>5.6196586205217461E-2</v>
          </cell>
          <cell r="G355">
            <v>2688.4446840576034</v>
          </cell>
          <cell r="I355">
            <v>25.585042965440003</v>
          </cell>
          <cell r="J355">
            <v>0.11239317241043492</v>
          </cell>
          <cell r="K355">
            <v>5376.8893681152067</v>
          </cell>
          <cell r="M355">
            <v>23.69</v>
          </cell>
          <cell r="N355" t="str">
            <v>-</v>
          </cell>
          <cell r="Q355">
            <v>0</v>
          </cell>
          <cell r="V355" t="str">
            <v>Bring to Halfway</v>
          </cell>
          <cell r="X355" t="str">
            <v>Yes</v>
          </cell>
        </row>
        <row r="356">
          <cell r="A356" t="str">
            <v>000001777</v>
          </cell>
          <cell r="B356" t="str">
            <v>Caitlyn</v>
          </cell>
          <cell r="C356" t="str">
            <v>M</v>
          </cell>
          <cell r="D356" t="str">
            <v>Welch</v>
          </cell>
          <cell r="E356" t="str">
            <v>-</v>
          </cell>
          <cell r="F356">
            <v>0</v>
          </cell>
          <cell r="G356" t="str">
            <v>-</v>
          </cell>
          <cell r="I356">
            <v>0</v>
          </cell>
          <cell r="J356">
            <v>0</v>
          </cell>
          <cell r="K356" t="str">
            <v>-</v>
          </cell>
          <cell r="M356">
            <v>49.069200000000002</v>
          </cell>
          <cell r="N356">
            <v>2972.7360000000035</v>
          </cell>
          <cell r="Q356">
            <v>-0.03</v>
          </cell>
          <cell r="V356" t="str">
            <v>Lump Sum</v>
          </cell>
          <cell r="X356" t="str">
            <v>No</v>
          </cell>
        </row>
        <row r="357">
          <cell r="A357" t="str">
            <v>000001368</v>
          </cell>
          <cell r="B357" t="str">
            <v>Rachel</v>
          </cell>
          <cell r="C357" t="str">
            <v>A</v>
          </cell>
          <cell r="D357" t="str">
            <v>Westbrook</v>
          </cell>
          <cell r="E357">
            <v>45.163157230278003</v>
          </cell>
          <cell r="F357">
            <v>0.1028854024487912</v>
          </cell>
          <cell r="G357">
            <v>7887.0303350804161</v>
          </cell>
          <cell r="I357">
            <v>49.376314460556003</v>
          </cell>
          <cell r="J357">
            <v>0.2057708048975824</v>
          </cell>
          <cell r="K357">
            <v>15774.060670160832</v>
          </cell>
          <cell r="M357">
            <v>42.178500000000007</v>
          </cell>
          <cell r="N357" t="str">
            <v>-</v>
          </cell>
          <cell r="Q357">
            <v>0</v>
          </cell>
          <cell r="V357" t="str">
            <v>Bring to Halfway</v>
          </cell>
          <cell r="X357" t="str">
            <v>Yes</v>
          </cell>
        </row>
        <row r="358">
          <cell r="A358" t="str">
            <v>000002166</v>
          </cell>
          <cell r="B358" t="str">
            <v>Crystal</v>
          </cell>
          <cell r="C358" t="str">
            <v>Gale</v>
          </cell>
          <cell r="D358" t="str">
            <v>Whitaker</v>
          </cell>
          <cell r="E358">
            <v>34.029481118775252</v>
          </cell>
          <cell r="F358">
            <v>0.10092142085976226</v>
          </cell>
          <cell r="G358">
            <v>6488.5207270525225</v>
          </cell>
          <cell r="I358">
            <v>37.148962237550506</v>
          </cell>
          <cell r="J358">
            <v>0.20184284171952463</v>
          </cell>
          <cell r="K358">
            <v>12977.041454105052</v>
          </cell>
          <cell r="M358">
            <v>31.837300000000003</v>
          </cell>
          <cell r="N358" t="str">
            <v>-</v>
          </cell>
          <cell r="Q358">
            <v>0</v>
          </cell>
          <cell r="V358" t="str">
            <v>Bring to Maximum</v>
          </cell>
          <cell r="X358" t="str">
            <v>No</v>
          </cell>
        </row>
        <row r="359">
          <cell r="A359" t="str">
            <v>000001418</v>
          </cell>
          <cell r="B359" t="str">
            <v>Lisa</v>
          </cell>
          <cell r="C359" t="str">
            <v>S</v>
          </cell>
          <cell r="D359" t="str">
            <v>White</v>
          </cell>
          <cell r="E359">
            <v>42.904377342530303</v>
          </cell>
          <cell r="F359">
            <v>4.0610655894501725E-2</v>
          </cell>
          <cell r="G359">
            <v>2786.1638979704294</v>
          </cell>
          <cell r="I359">
            <v>44.578754685060609</v>
          </cell>
          <cell r="J359">
            <v>8.122131178900345E-2</v>
          </cell>
          <cell r="K359">
            <v>5572.3277959408588</v>
          </cell>
          <cell r="M359">
            <v>42.466899999999995</v>
          </cell>
          <cell r="N359" t="str">
            <v>-</v>
          </cell>
          <cell r="Q359">
            <v>0</v>
          </cell>
          <cell r="V359" t="str">
            <v>Bring to Halfway</v>
          </cell>
          <cell r="X359" t="str">
            <v>Yes</v>
          </cell>
        </row>
        <row r="360">
          <cell r="A360" t="str">
            <v>000002122</v>
          </cell>
          <cell r="B360" t="str">
            <v>Kaitlin</v>
          </cell>
          <cell r="C360" t="str">
            <v>Mott</v>
          </cell>
          <cell r="D360" t="str">
            <v>White</v>
          </cell>
          <cell r="E360">
            <v>54.290853183999999</v>
          </cell>
          <cell r="F360">
            <v>0.18177738754897699</v>
          </cell>
          <cell r="G360">
            <v>0</v>
          </cell>
          <cell r="I360">
            <v>62.641706368000001</v>
          </cell>
          <cell r="J360">
            <v>0.36355477509795397</v>
          </cell>
          <cell r="K360">
            <v>0</v>
          </cell>
          <cell r="M360">
            <v>47.318199999999997</v>
          </cell>
          <cell r="N360" t="str">
            <v>-</v>
          </cell>
          <cell r="Q360">
            <v>0</v>
          </cell>
          <cell r="V360" t="str">
            <v>Bring to Halfway</v>
          </cell>
          <cell r="X360" t="str">
            <v>Yes</v>
          </cell>
        </row>
        <row r="361">
          <cell r="A361" t="str">
            <v>000002579</v>
          </cell>
          <cell r="B361" t="str">
            <v>Jennifer</v>
          </cell>
          <cell r="C361" t="str">
            <v>L</v>
          </cell>
          <cell r="D361" t="str">
            <v>White</v>
          </cell>
          <cell r="E361">
            <v>20.653334122168893</v>
          </cell>
          <cell r="F361">
            <v>7.7377888480380339E-2</v>
          </cell>
          <cell r="G361">
            <v>2468.2679792890349</v>
          </cell>
          <cell r="I361">
            <v>22.13666824433778</v>
          </cell>
          <cell r="J361">
            <v>0.15475577696076048</v>
          </cell>
          <cell r="K361">
            <v>4936.5359585780643</v>
          </cell>
          <cell r="M361">
            <v>19.745100000000001</v>
          </cell>
          <cell r="N361" t="str">
            <v>-</v>
          </cell>
          <cell r="Q361">
            <v>0</v>
          </cell>
          <cell r="V361" t="str">
            <v>Bring to Halfway</v>
          </cell>
          <cell r="W361" t="str">
            <v>Eligible for April 23 Rate Increase</v>
          </cell>
          <cell r="X361" t="str">
            <v>Yes</v>
          </cell>
        </row>
        <row r="362">
          <cell r="A362" t="str">
            <v>000002713</v>
          </cell>
          <cell r="B362" t="str">
            <v>Lea</v>
          </cell>
          <cell r="C362" t="str">
            <v>K</v>
          </cell>
          <cell r="D362" t="str">
            <v>White</v>
          </cell>
          <cell r="E362">
            <v>36.921117922708504</v>
          </cell>
          <cell r="F362">
            <v>3.0186884734719295E-3</v>
          </cell>
          <cell r="G362">
            <v>231.12527923368361</v>
          </cell>
          <cell r="I362">
            <v>37.032235845417006</v>
          </cell>
          <cell r="J362">
            <v>6.0373769469438589E-3</v>
          </cell>
          <cell r="K362">
            <v>462.25055846736723</v>
          </cell>
          <cell r="M362">
            <v>37.914300000000004</v>
          </cell>
          <cell r="N362" t="str">
            <v>-</v>
          </cell>
          <cell r="P362">
            <v>37.032235845417006</v>
          </cell>
          <cell r="Q362">
            <v>-2.6981311526528069E-2</v>
          </cell>
          <cell r="R362">
            <v>231.12527923368361</v>
          </cell>
          <cell r="T362">
            <v>1848.6492134032169</v>
          </cell>
          <cell r="V362" t="str">
            <v>Bring to Max &amp; Lump Sum Difference to 3%</v>
          </cell>
          <cell r="X362" t="str">
            <v>No</v>
          </cell>
        </row>
        <row r="363">
          <cell r="A363" t="str">
            <v>000001079</v>
          </cell>
          <cell r="B363" t="str">
            <v>Melissa</v>
          </cell>
          <cell r="C363" t="str">
            <v>J.</v>
          </cell>
          <cell r="D363" t="str">
            <v>Wight</v>
          </cell>
          <cell r="E363">
            <v>21.717057117114919</v>
          </cell>
          <cell r="F363">
            <v>9.3507407709713983E-2</v>
          </cell>
          <cell r="G363">
            <v>3862.678803599033</v>
          </cell>
          <cell r="I363">
            <v>23.574114234229842</v>
          </cell>
          <cell r="J363">
            <v>0.18701481541942816</v>
          </cell>
          <cell r="K363">
            <v>7725.3576071980733</v>
          </cell>
          <cell r="M363">
            <v>20.4558</v>
          </cell>
          <cell r="N363" t="str">
            <v>-</v>
          </cell>
          <cell r="Q363">
            <v>0</v>
          </cell>
          <cell r="V363" t="str">
            <v>Bring to Halfway</v>
          </cell>
          <cell r="W363" t="str">
            <v>Transfer - Eligible for April 23 Increase</v>
          </cell>
          <cell r="X363" t="str">
            <v>Yes</v>
          </cell>
        </row>
        <row r="364">
          <cell r="A364" t="str">
            <v>000002627</v>
          </cell>
          <cell r="B364" t="str">
            <v>Angel</v>
          </cell>
          <cell r="C364" t="str">
            <v>E</v>
          </cell>
          <cell r="D364" t="str">
            <v>Wight</v>
          </cell>
          <cell r="E364">
            <v>20.272078721158096</v>
          </cell>
          <cell r="F364">
            <v>0.11876814134426569</v>
          </cell>
          <cell r="G364">
            <v>3581.0589920070693</v>
          </cell>
          <cell r="I364">
            <v>22.424157442316194</v>
          </cell>
          <cell r="J364">
            <v>0.23753628268853158</v>
          </cell>
          <cell r="K364">
            <v>7162.1179840141449</v>
          </cell>
          <cell r="M364">
            <v>18.663600000000002</v>
          </cell>
          <cell r="N364" t="str">
            <v>-</v>
          </cell>
          <cell r="Q364">
            <v>0</v>
          </cell>
          <cell r="V364" t="str">
            <v>Bring to Halfway</v>
          </cell>
          <cell r="X364" t="str">
            <v>Yes</v>
          </cell>
        </row>
        <row r="365">
          <cell r="A365" t="str">
            <v>000002150</v>
          </cell>
          <cell r="B365" t="str">
            <v>Nancy</v>
          </cell>
          <cell r="C365" t="str">
            <v>E</v>
          </cell>
          <cell r="D365" t="str">
            <v>Wonkka</v>
          </cell>
          <cell r="E365">
            <v>21.099546315093335</v>
          </cell>
          <cell r="F365">
            <v>0.16894993435420133</v>
          </cell>
          <cell r="G365">
            <v>6343.0563353941343</v>
          </cell>
          <cell r="I365">
            <v>24.149092630186665</v>
          </cell>
          <cell r="J365">
            <v>0.33789986870840244</v>
          </cell>
          <cell r="K365">
            <v>12686.112670788261</v>
          </cell>
          <cell r="M365">
            <v>18.5915</v>
          </cell>
          <cell r="N365" t="str">
            <v>-</v>
          </cell>
          <cell r="Q365">
            <v>0</v>
          </cell>
          <cell r="V365" t="str">
            <v>Bring to Halfway</v>
          </cell>
          <cell r="X365" t="str">
            <v>Yes</v>
          </cell>
        </row>
        <row r="366">
          <cell r="A366" t="str">
            <v>000000104</v>
          </cell>
          <cell r="B366" t="str">
            <v>Tina</v>
          </cell>
          <cell r="D366" t="str">
            <v>Wood</v>
          </cell>
          <cell r="E366">
            <v>21.60454631509333</v>
          </cell>
          <cell r="F366">
            <v>0.13350190530395234</v>
          </cell>
          <cell r="G366">
            <v>5292.6563353941292</v>
          </cell>
          <cell r="I366">
            <v>24.149092630186665</v>
          </cell>
          <cell r="J366">
            <v>0.26700381060790485</v>
          </cell>
          <cell r="K366">
            <v>10585.312670788266</v>
          </cell>
          <cell r="M366">
            <v>19.631799999999998</v>
          </cell>
          <cell r="N366" t="str">
            <v>-</v>
          </cell>
          <cell r="Q366">
            <v>0</v>
          </cell>
          <cell r="V366" t="str">
            <v>Bring to Halfway</v>
          </cell>
          <cell r="X366" t="str">
            <v>Yes</v>
          </cell>
        </row>
        <row r="367">
          <cell r="A367" t="str">
            <v>000002592</v>
          </cell>
          <cell r="B367" t="str">
            <v>Damien</v>
          </cell>
          <cell r="C367" t="str">
            <v>M</v>
          </cell>
          <cell r="D367" t="str">
            <v>Wood</v>
          </cell>
          <cell r="E367">
            <v>15.385101607703705</v>
          </cell>
          <cell r="F367">
            <v>9.89358291216932E-2</v>
          </cell>
          <cell r="G367">
            <v>2881.011344023706</v>
          </cell>
          <cell r="I367">
            <v>16.77020321540741</v>
          </cell>
          <cell r="J367">
            <v>0.1978716582433864</v>
          </cell>
          <cell r="K367">
            <v>5762.022688047412</v>
          </cell>
          <cell r="M367">
            <v>14.42</v>
          </cell>
          <cell r="N367" t="str">
            <v>-</v>
          </cell>
          <cell r="Q367">
            <v>0</v>
          </cell>
          <cell r="V367" t="str">
            <v>Bring to Halfway</v>
          </cell>
          <cell r="W367" t="str">
            <v>Terminated</v>
          </cell>
          <cell r="X367" t="str">
            <v>No</v>
          </cell>
        </row>
        <row r="368">
          <cell r="A368" t="str">
            <v>000001085</v>
          </cell>
          <cell r="B368" t="str">
            <v>Carrie</v>
          </cell>
          <cell r="C368" t="str">
            <v>E</v>
          </cell>
          <cell r="D368" t="str">
            <v>Wright</v>
          </cell>
          <cell r="E368">
            <v>33.285119090805871</v>
          </cell>
          <cell r="F368">
            <v>9.6709030998545956E-2</v>
          </cell>
          <cell r="G368">
            <v>6105.0477088762091</v>
          </cell>
          <cell r="I368">
            <v>36.220238181611741</v>
          </cell>
          <cell r="J368">
            <v>0.19341806199709191</v>
          </cell>
          <cell r="K368">
            <v>12210.095417752418</v>
          </cell>
          <cell r="M368">
            <v>31.260500000000004</v>
          </cell>
          <cell r="N368" t="str">
            <v>-</v>
          </cell>
          <cell r="Q368">
            <v>0</v>
          </cell>
          <cell r="V368" t="str">
            <v>Bring to Halfway</v>
          </cell>
          <cell r="X368" t="str">
            <v>Yes</v>
          </cell>
        </row>
        <row r="369">
          <cell r="A369" t="str">
            <v>000002654</v>
          </cell>
          <cell r="B369" t="str">
            <v>Meghan</v>
          </cell>
          <cell r="C369" t="str">
            <v>E</v>
          </cell>
          <cell r="D369" t="str">
            <v>Yandow</v>
          </cell>
          <cell r="E369" t="str">
            <v>-</v>
          </cell>
          <cell r="F369">
            <v>0</v>
          </cell>
          <cell r="G369" t="str">
            <v>-</v>
          </cell>
          <cell r="I369">
            <v>0</v>
          </cell>
          <cell r="J369">
            <v>0</v>
          </cell>
          <cell r="K369" t="str">
            <v>-</v>
          </cell>
          <cell r="M369">
            <v>30.003899999999998</v>
          </cell>
          <cell r="N369">
            <v>0</v>
          </cell>
          <cell r="Q369">
            <v>-0.03</v>
          </cell>
          <cell r="V369" t="str">
            <v>PD Rate Does Not Change</v>
          </cell>
          <cell r="W369" t="str">
            <v>Not Eligible - Above Max</v>
          </cell>
          <cell r="X369" t="str">
            <v>No</v>
          </cell>
        </row>
        <row r="370">
          <cell r="A370" t="str">
            <v>000000787</v>
          </cell>
          <cell r="B370" t="str">
            <v>Thomas</v>
          </cell>
          <cell r="C370" t="str">
            <v>L.</v>
          </cell>
          <cell r="D370" t="str">
            <v>Young</v>
          </cell>
          <cell r="E370">
            <v>19.68</v>
          </cell>
          <cell r="F370">
            <v>0.16725978647686834</v>
          </cell>
          <cell r="G370">
            <v>2346.2400000000002</v>
          </cell>
          <cell r="I370">
            <v>22.5</v>
          </cell>
          <cell r="J370">
            <v>0.33451957295373669</v>
          </cell>
          <cell r="K370">
            <v>4692.4800000000005</v>
          </cell>
          <cell r="M370">
            <v>17.3658</v>
          </cell>
          <cell r="N370" t="str">
            <v>-</v>
          </cell>
          <cell r="Q370">
            <v>0</v>
          </cell>
          <cell r="V370" t="str">
            <v>Bring to Halfway</v>
          </cell>
          <cell r="X370" t="str">
            <v>Yes</v>
          </cell>
        </row>
        <row r="371">
          <cell r="A371" t="str">
            <v>000000862</v>
          </cell>
          <cell r="B371" t="str">
            <v>Lisa</v>
          </cell>
          <cell r="C371" t="str">
            <v>Marie</v>
          </cell>
          <cell r="D371" t="str">
            <v>Young</v>
          </cell>
          <cell r="E371">
            <v>23.698353793066666</v>
          </cell>
          <cell r="F371">
            <v>2.9021007080619388E-2</v>
          </cell>
          <cell r="G371">
            <v>1390.1758895786622</v>
          </cell>
          <cell r="I371">
            <v>24.366707586133334</v>
          </cell>
          <cell r="J371">
            <v>5.8042014161238928E-2</v>
          </cell>
          <cell r="K371">
            <v>2780.3517791573317</v>
          </cell>
          <cell r="M371">
            <v>23.7209</v>
          </cell>
          <cell r="N371" t="str">
            <v>-</v>
          </cell>
          <cell r="P371">
            <v>23.7209</v>
          </cell>
          <cell r="Q371">
            <v>-9.7899291938061128E-4</v>
          </cell>
          <cell r="S371">
            <v>46.896110421337653</v>
          </cell>
          <cell r="V371" t="str">
            <v>Bring to 3%</v>
          </cell>
          <cell r="X371" t="str">
            <v>Yes</v>
          </cell>
        </row>
        <row r="372">
          <cell r="A372" t="str">
            <v>000001039</v>
          </cell>
          <cell r="B372" t="str">
            <v>Michele</v>
          </cell>
          <cell r="C372" t="str">
            <v>Mary</v>
          </cell>
          <cell r="D372" t="str">
            <v>Young</v>
          </cell>
          <cell r="E372">
            <v>21.818312518125715</v>
          </cell>
          <cell r="F372">
            <v>7.2152949293646879E-2</v>
          </cell>
          <cell r="G372">
            <v>2443.272030161188</v>
          </cell>
          <cell r="I372">
            <v>23.286625036251429</v>
          </cell>
          <cell r="J372">
            <v>0.14430589858729376</v>
          </cell>
          <cell r="K372">
            <v>4886.544060322376</v>
          </cell>
          <cell r="M372">
            <v>20.960500000000003</v>
          </cell>
          <cell r="N372" t="str">
            <v>-</v>
          </cell>
          <cell r="Q372">
            <v>0</v>
          </cell>
          <cell r="V372" t="str">
            <v>Bring to Halfway</v>
          </cell>
          <cell r="X372" t="str">
            <v>Yes</v>
          </cell>
        </row>
        <row r="373">
          <cell r="A373" t="str">
            <v>000002508</v>
          </cell>
          <cell r="B373" t="str">
            <v>Jordan</v>
          </cell>
          <cell r="C373" t="str">
            <v>Charles</v>
          </cell>
          <cell r="D373" t="str">
            <v>Young</v>
          </cell>
          <cell r="E373">
            <v>15.4375</v>
          </cell>
          <cell r="F373">
            <v>0.10267857142857142</v>
          </cell>
          <cell r="G373">
            <v>2990</v>
          </cell>
          <cell r="I373">
            <v>16.875</v>
          </cell>
          <cell r="J373">
            <v>0.20535714285714285</v>
          </cell>
          <cell r="K373">
            <v>5980</v>
          </cell>
          <cell r="M373">
            <v>14.42</v>
          </cell>
          <cell r="N373" t="str">
            <v>-</v>
          </cell>
          <cell r="Q373">
            <v>0</v>
          </cell>
          <cell r="V373" t="str">
            <v>Bring to Halfway</v>
          </cell>
          <cell r="X373" t="str">
            <v>Yes</v>
          </cell>
        </row>
        <row r="374">
          <cell r="A374" t="str">
            <v>000002818</v>
          </cell>
          <cell r="B374" t="str">
            <v>Walter</v>
          </cell>
          <cell r="C374" t="str">
            <v>P</v>
          </cell>
          <cell r="D374" t="str">
            <v>Ziske</v>
          </cell>
          <cell r="E374">
            <v>25.572708994280003</v>
          </cell>
          <cell r="F374">
            <v>2.290835977120011E-2</v>
          </cell>
          <cell r="G374">
            <v>1191.2347081024059</v>
          </cell>
          <cell r="I374">
            <v>26.145417988560006</v>
          </cell>
          <cell r="J374">
            <v>4.5816719542400221E-2</v>
          </cell>
          <cell r="K374">
            <v>2382.4694162048118</v>
          </cell>
          <cell r="M374">
            <v>25.75</v>
          </cell>
          <cell r="N374" t="str">
            <v>-</v>
          </cell>
          <cell r="P374">
            <v>25.75</v>
          </cell>
          <cell r="Q374">
            <v>-7.0916402287998885E-3</v>
          </cell>
          <cell r="S374">
            <v>368.76529189759458</v>
          </cell>
          <cell r="V374" t="str">
            <v>Bring to 3%</v>
          </cell>
          <cell r="X374" t="str">
            <v>Yes</v>
          </cell>
        </row>
        <row r="376">
          <cell r="G376">
            <v>1051329.4690400097</v>
          </cell>
          <cell r="K376">
            <v>2102658.9380800184</v>
          </cell>
          <cell r="N376">
            <v>111688.07956800007</v>
          </cell>
        </row>
        <row r="378">
          <cell r="R378">
            <v>1961.0093540504072</v>
          </cell>
          <cell r="S378">
            <v>5968.050862112982</v>
          </cell>
          <cell r="T378">
            <v>8398.7317232317473</v>
          </cell>
        </row>
        <row r="381">
          <cell r="E381">
            <v>2.5445463150933314</v>
          </cell>
        </row>
      </sheetData>
      <sheetData sheetId="3"/>
      <sheetData sheetId="4"/>
      <sheetData sheetId="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S-Report"/>
      <sheetName val="DOS-Paste"/>
    </sheetNames>
    <sheetDataSet>
      <sheetData sheetId="0" refreshError="1"/>
      <sheetData sheetId="1">
        <row r="2">
          <cell r="C2" t="str">
            <v>110</v>
          </cell>
          <cell r="D2">
            <v>72</v>
          </cell>
          <cell r="E2">
            <v>158396.60999999999</v>
          </cell>
          <cell r="F2">
            <v>25</v>
          </cell>
          <cell r="G2" t="str">
            <v>IP</v>
          </cell>
          <cell r="H2">
            <v>1.0101</v>
          </cell>
          <cell r="I2">
            <v>159996.41576100001</v>
          </cell>
          <cell r="J2">
            <v>72.727199999999996</v>
          </cell>
          <cell r="K2">
            <v>25.252500000000001</v>
          </cell>
          <cell r="L2">
            <v>8288</v>
          </cell>
          <cell r="M2">
            <v>105.3</v>
          </cell>
          <cell r="N2">
            <v>36.5625</v>
          </cell>
          <cell r="O2">
            <v>2199.9529166666671</v>
          </cell>
          <cell r="P2">
            <v>19.304586843750002</v>
          </cell>
        </row>
        <row r="3">
          <cell r="C3" t="str">
            <v>120</v>
          </cell>
          <cell r="D3">
            <v>0</v>
          </cell>
          <cell r="E3">
            <v>0</v>
          </cell>
          <cell r="F3">
            <v>0</v>
          </cell>
          <cell r="G3" t="str">
            <v>IP</v>
          </cell>
          <cell r="H3">
            <v>1.0101</v>
          </cell>
          <cell r="I3">
            <v>0</v>
          </cell>
          <cell r="J3">
            <v>0</v>
          </cell>
          <cell r="K3">
            <v>0</v>
          </cell>
          <cell r="L3">
            <v>8288</v>
          </cell>
          <cell r="M3">
            <v>0</v>
          </cell>
          <cell r="N3">
            <v>0</v>
          </cell>
          <cell r="O3">
            <v>0</v>
          </cell>
          <cell r="P3">
            <v>0</v>
          </cell>
        </row>
        <row r="4">
          <cell r="C4" t="str">
            <v>130</v>
          </cell>
          <cell r="D4">
            <v>1</v>
          </cell>
          <cell r="E4">
            <v>4180.72</v>
          </cell>
          <cell r="F4">
            <v>1</v>
          </cell>
          <cell r="G4" t="str">
            <v>IP</v>
          </cell>
          <cell r="H4">
            <v>1.0101</v>
          </cell>
          <cell r="I4">
            <v>4222.9452719999999</v>
          </cell>
          <cell r="J4">
            <v>1.0101</v>
          </cell>
          <cell r="K4">
            <v>1.0101</v>
          </cell>
          <cell r="L4">
            <v>8288</v>
          </cell>
          <cell r="M4">
            <v>1.4624999999999999</v>
          </cell>
          <cell r="N4">
            <v>1.4624999999999999</v>
          </cell>
          <cell r="O4">
            <v>4180.72</v>
          </cell>
          <cell r="P4">
            <v>0.50952525000000004</v>
          </cell>
        </row>
        <row r="5">
          <cell r="C5" t="str">
            <v>140</v>
          </cell>
          <cell r="D5"/>
          <cell r="E5"/>
          <cell r="F5"/>
          <cell r="G5" t="str">
            <v>IP</v>
          </cell>
          <cell r="H5">
            <v>1.0101</v>
          </cell>
          <cell r="I5"/>
          <cell r="J5"/>
          <cell r="K5"/>
          <cell r="L5">
            <v>8288</v>
          </cell>
          <cell r="M5"/>
          <cell r="N5"/>
          <cell r="O5"/>
          <cell r="P5"/>
        </row>
        <row r="6">
          <cell r="C6" t="str">
            <v>150</v>
          </cell>
          <cell r="D6"/>
          <cell r="E6"/>
          <cell r="F6"/>
          <cell r="G6" t="str">
            <v>IP</v>
          </cell>
          <cell r="H6">
            <v>1.0101</v>
          </cell>
          <cell r="I6"/>
          <cell r="J6"/>
          <cell r="K6"/>
          <cell r="L6">
            <v>8288</v>
          </cell>
          <cell r="M6"/>
          <cell r="N6"/>
          <cell r="O6"/>
          <cell r="P6"/>
        </row>
        <row r="7">
          <cell r="C7" t="str">
            <v>160</v>
          </cell>
          <cell r="D7"/>
          <cell r="E7"/>
          <cell r="F7"/>
          <cell r="G7" t="str">
            <v>IP</v>
          </cell>
          <cell r="H7">
            <v>1.0101</v>
          </cell>
          <cell r="I7"/>
          <cell r="J7"/>
          <cell r="K7"/>
          <cell r="L7">
            <v>8288</v>
          </cell>
          <cell r="M7"/>
          <cell r="N7"/>
          <cell r="O7"/>
          <cell r="P7"/>
        </row>
        <row r="8">
          <cell r="C8" t="str">
            <v>170</v>
          </cell>
          <cell r="D8">
            <v>29</v>
          </cell>
          <cell r="E8">
            <v>27521.24</v>
          </cell>
          <cell r="F8">
            <v>9</v>
          </cell>
          <cell r="G8" t="str">
            <v>IP</v>
          </cell>
          <cell r="H8">
            <v>1.0101</v>
          </cell>
          <cell r="I8">
            <v>27799.204524000001</v>
          </cell>
          <cell r="J8">
            <v>29.292899999999999</v>
          </cell>
          <cell r="K8">
            <v>9.0908999999999995</v>
          </cell>
          <cell r="L8">
            <v>8288</v>
          </cell>
          <cell r="M8">
            <v>42.412500000000001</v>
          </cell>
          <cell r="N8">
            <v>13.1625</v>
          </cell>
          <cell r="O8">
            <v>949.00827586206901</v>
          </cell>
          <cell r="P8">
            <v>3.354151125</v>
          </cell>
        </row>
        <row r="9">
          <cell r="C9" t="str">
            <v>180</v>
          </cell>
          <cell r="D9">
            <v>6</v>
          </cell>
          <cell r="E9">
            <v>714.71</v>
          </cell>
          <cell r="F9">
            <v>0</v>
          </cell>
          <cell r="G9" t="str">
            <v>IP</v>
          </cell>
          <cell r="H9">
            <v>1.0101</v>
          </cell>
          <cell r="I9">
            <v>721.92857099999992</v>
          </cell>
          <cell r="J9">
            <v>6.0606</v>
          </cell>
          <cell r="K9">
            <v>0</v>
          </cell>
          <cell r="L9">
            <v>8288</v>
          </cell>
          <cell r="M9">
            <v>8.7750000000000004</v>
          </cell>
          <cell r="N9">
            <v>0</v>
          </cell>
          <cell r="O9">
            <v>119.11833333333333</v>
          </cell>
          <cell r="P9">
            <v>8.7105281249999986E-2</v>
          </cell>
        </row>
        <row r="10">
          <cell r="C10" t="str">
            <v>190</v>
          </cell>
          <cell r="D10">
            <v>99</v>
          </cell>
          <cell r="E10">
            <v>181512.19</v>
          </cell>
          <cell r="F10">
            <v>0</v>
          </cell>
          <cell r="G10" t="str">
            <v>OT</v>
          </cell>
          <cell r="H10">
            <v>1.0125999999999999</v>
          </cell>
          <cell r="I10">
            <v>183799.243594</v>
          </cell>
          <cell r="J10">
            <v>100.2474</v>
          </cell>
          <cell r="K10">
            <v>0</v>
          </cell>
          <cell r="L10">
            <v>8288</v>
          </cell>
          <cell r="M10">
            <v>145.14584942084943</v>
          </cell>
          <cell r="N10">
            <v>0</v>
          </cell>
          <cell r="O10">
            <v>1833.4564646464646</v>
          </cell>
          <cell r="P10">
            <v>22.176549661438223</v>
          </cell>
        </row>
        <row r="11">
          <cell r="C11" t="str">
            <v>200</v>
          </cell>
          <cell r="D11">
            <v>246</v>
          </cell>
          <cell r="E11">
            <v>131128.09</v>
          </cell>
          <cell r="F11">
            <v>0</v>
          </cell>
          <cell r="G11" t="str">
            <v>OT</v>
          </cell>
          <cell r="H11">
            <v>1.0125999999999999</v>
          </cell>
          <cell r="I11">
            <v>132780.303934</v>
          </cell>
          <cell r="J11">
            <v>249.09959999999998</v>
          </cell>
          <cell r="K11">
            <v>0</v>
          </cell>
          <cell r="L11">
            <v>8288</v>
          </cell>
          <cell r="M11">
            <v>360.665444015444</v>
          </cell>
          <cell r="N11">
            <v>0</v>
          </cell>
          <cell r="O11">
            <v>533.04101626016256</v>
          </cell>
          <cell r="P11">
            <v>16.020789567326254</v>
          </cell>
        </row>
        <row r="12">
          <cell r="C12" t="str">
            <v>210</v>
          </cell>
          <cell r="D12">
            <v>11</v>
          </cell>
          <cell r="E12">
            <v>1485</v>
          </cell>
          <cell r="F12">
            <v>0</v>
          </cell>
          <cell r="G12" t="str">
            <v>OT</v>
          </cell>
          <cell r="H12">
            <v>1.0125999999999999</v>
          </cell>
          <cell r="I12">
            <v>1503.711</v>
          </cell>
          <cell r="J12">
            <v>11.1386</v>
          </cell>
          <cell r="K12">
            <v>0</v>
          </cell>
          <cell r="L12">
            <v>8288</v>
          </cell>
          <cell r="M12">
            <v>16.127316602316604</v>
          </cell>
          <cell r="N12">
            <v>0</v>
          </cell>
          <cell r="O12">
            <v>135</v>
          </cell>
          <cell r="P12">
            <v>0.18143231177606178</v>
          </cell>
        </row>
        <row r="13">
          <cell r="C13" t="str">
            <v>220</v>
          </cell>
          <cell r="D13">
            <v>9</v>
          </cell>
          <cell r="E13">
            <v>5705.94</v>
          </cell>
          <cell r="F13">
            <v>0</v>
          </cell>
          <cell r="G13" t="str">
            <v>OT</v>
          </cell>
          <cell r="H13">
            <v>1.0125999999999999</v>
          </cell>
          <cell r="I13">
            <v>5777.834844</v>
          </cell>
          <cell r="J13">
            <v>9.1133999999999986</v>
          </cell>
          <cell r="K13">
            <v>0</v>
          </cell>
          <cell r="L13">
            <v>8288</v>
          </cell>
          <cell r="M13">
            <v>13.195077220077216</v>
          </cell>
          <cell r="N13">
            <v>0</v>
          </cell>
          <cell r="O13">
            <v>633.99333333333334</v>
          </cell>
          <cell r="P13">
            <v>0.69713258252895749</v>
          </cell>
        </row>
        <row r="14">
          <cell r="C14" t="str">
            <v>230</v>
          </cell>
          <cell r="D14">
            <v>272</v>
          </cell>
          <cell r="E14">
            <v>30410.02</v>
          </cell>
          <cell r="F14">
            <v>0</v>
          </cell>
          <cell r="G14" t="str">
            <v>OT</v>
          </cell>
          <cell r="H14">
            <v>1.0125999999999999</v>
          </cell>
          <cell r="I14">
            <v>30793.186252</v>
          </cell>
          <cell r="J14">
            <v>275.42719999999997</v>
          </cell>
          <cell r="K14">
            <v>0</v>
          </cell>
          <cell r="L14">
            <v>8288</v>
          </cell>
          <cell r="M14">
            <v>398.78455598455594</v>
          </cell>
          <cell r="N14">
            <v>0</v>
          </cell>
          <cell r="O14">
            <v>111.80154411764705</v>
          </cell>
          <cell r="P14">
            <v>3.7153940941119692</v>
          </cell>
        </row>
        <row r="15">
          <cell r="C15" t="str">
            <v>240</v>
          </cell>
          <cell r="D15">
            <v>2719</v>
          </cell>
          <cell r="E15">
            <v>119307.34</v>
          </cell>
          <cell r="F15">
            <v>0</v>
          </cell>
          <cell r="G15" t="str">
            <v>NONE</v>
          </cell>
          <cell r="H15">
            <v>1</v>
          </cell>
          <cell r="I15">
            <v>119307.34</v>
          </cell>
          <cell r="J15">
            <v>2719</v>
          </cell>
          <cell r="K15">
            <v>0</v>
          </cell>
          <cell r="L15">
            <v>8288</v>
          </cell>
          <cell r="M15">
            <v>3936.7760617760619</v>
          </cell>
          <cell r="N15">
            <v>0</v>
          </cell>
          <cell r="O15">
            <v>43.879124678190507</v>
          </cell>
          <cell r="P15">
            <v>14.395190637065635</v>
          </cell>
        </row>
        <row r="16">
          <cell r="C16" t="str">
            <v>250</v>
          </cell>
          <cell r="D16">
            <v>189</v>
          </cell>
          <cell r="E16">
            <v>9567.0300000000007</v>
          </cell>
          <cell r="F16">
            <v>0</v>
          </cell>
          <cell r="G16" t="str">
            <v>NONE</v>
          </cell>
          <cell r="H16">
            <v>1</v>
          </cell>
          <cell r="I16">
            <v>9567.0300000000007</v>
          </cell>
          <cell r="J16">
            <v>189</v>
          </cell>
          <cell r="K16">
            <v>0</v>
          </cell>
          <cell r="L16">
            <v>8288</v>
          </cell>
          <cell r="M16">
            <v>273.64864864864865</v>
          </cell>
          <cell r="N16">
            <v>0</v>
          </cell>
          <cell r="O16">
            <v>50.619206349206351</v>
          </cell>
          <cell r="P16">
            <v>1.1543231177606179</v>
          </cell>
        </row>
        <row r="17">
          <cell r="C17" t="str">
            <v>260</v>
          </cell>
          <cell r="D17"/>
          <cell r="E17"/>
          <cell r="F17"/>
          <cell r="G17" t="str">
            <v>OT</v>
          </cell>
          <cell r="H17">
            <v>1.0125999999999999</v>
          </cell>
          <cell r="I17"/>
          <cell r="J17"/>
          <cell r="K17"/>
          <cell r="L17">
            <v>8288</v>
          </cell>
          <cell r="M17"/>
          <cell r="N17"/>
          <cell r="O17"/>
          <cell r="P17"/>
        </row>
        <row r="18">
          <cell r="C18" t="str">
            <v>270</v>
          </cell>
          <cell r="D18"/>
          <cell r="E18"/>
          <cell r="F18"/>
          <cell r="G18" t="str">
            <v>OT</v>
          </cell>
          <cell r="H18">
            <v>1.0125999999999999</v>
          </cell>
          <cell r="I18"/>
          <cell r="J18"/>
          <cell r="K18"/>
          <cell r="L18">
            <v>8288</v>
          </cell>
          <cell r="M18"/>
          <cell r="N18"/>
          <cell r="O18"/>
          <cell r="P18"/>
        </row>
        <row r="19">
          <cell r="C19" t="str">
            <v>410</v>
          </cell>
          <cell r="D19">
            <v>3</v>
          </cell>
          <cell r="E19">
            <v>167.05</v>
          </cell>
          <cell r="F19">
            <v>0</v>
          </cell>
          <cell r="G19" t="str">
            <v>PH</v>
          </cell>
          <cell r="H19">
            <v>1.0062</v>
          </cell>
          <cell r="I19">
            <v>168.08571000000001</v>
          </cell>
          <cell r="J19">
            <v>3.0186000000000002</v>
          </cell>
          <cell r="K19">
            <v>0</v>
          </cell>
          <cell r="L19">
            <v>8288</v>
          </cell>
          <cell r="M19">
            <v>4.3705598455598462</v>
          </cell>
          <cell r="N19">
            <v>0</v>
          </cell>
          <cell r="O19">
            <v>55.683333333333337</v>
          </cell>
          <cell r="P19">
            <v>2.0280611727799228E-2</v>
          </cell>
        </row>
        <row r="20">
          <cell r="C20" t="str">
            <v>420</v>
          </cell>
          <cell r="D20">
            <v>2600</v>
          </cell>
          <cell r="E20">
            <v>184130.59</v>
          </cell>
          <cell r="F20">
            <v>0</v>
          </cell>
          <cell r="G20" t="str">
            <v>PH</v>
          </cell>
          <cell r="H20">
            <v>1.0062</v>
          </cell>
          <cell r="I20">
            <v>185272.199658</v>
          </cell>
          <cell r="J20">
            <v>2616.12</v>
          </cell>
          <cell r="K20">
            <v>0</v>
          </cell>
          <cell r="L20">
            <v>8288</v>
          </cell>
          <cell r="M20">
            <v>3787.8185328185332</v>
          </cell>
          <cell r="N20">
            <v>0</v>
          </cell>
          <cell r="O20">
            <v>70.819457692307694</v>
          </cell>
          <cell r="P20">
            <v>22.354271194256757</v>
          </cell>
        </row>
        <row r="21">
          <cell r="C21" t="str">
            <v>430</v>
          </cell>
          <cell r="D21">
            <v>38</v>
          </cell>
          <cell r="E21">
            <v>3427.84</v>
          </cell>
          <cell r="F21">
            <v>0</v>
          </cell>
          <cell r="G21" t="str">
            <v>PH</v>
          </cell>
          <cell r="H21">
            <v>1.0062</v>
          </cell>
          <cell r="I21">
            <v>3449.0926079999999</v>
          </cell>
          <cell r="J21">
            <v>38.235599999999998</v>
          </cell>
          <cell r="K21">
            <v>0</v>
          </cell>
          <cell r="L21">
            <v>8288</v>
          </cell>
          <cell r="M21">
            <v>55.360424710424709</v>
          </cell>
          <cell r="N21">
            <v>0</v>
          </cell>
          <cell r="O21">
            <v>90.206315789473692</v>
          </cell>
          <cell r="P21">
            <v>0.41615499613899615</v>
          </cell>
        </row>
        <row r="22">
          <cell r="C22" t="str">
            <v>440</v>
          </cell>
          <cell r="D22">
            <v>355</v>
          </cell>
          <cell r="E22">
            <v>20819.63</v>
          </cell>
          <cell r="F22">
            <v>0</v>
          </cell>
          <cell r="G22" t="str">
            <v>PH</v>
          </cell>
          <cell r="H22">
            <v>1.0062</v>
          </cell>
          <cell r="I22">
            <v>20948.711705999998</v>
          </cell>
          <cell r="J22">
            <v>357.20100000000002</v>
          </cell>
          <cell r="K22">
            <v>0</v>
          </cell>
          <cell r="L22">
            <v>8288</v>
          </cell>
          <cell r="M22">
            <v>517.18291505791512</v>
          </cell>
          <cell r="N22">
            <v>0</v>
          </cell>
          <cell r="O22">
            <v>58.646845070422529</v>
          </cell>
          <cell r="P22">
            <v>2.5275955243725865</v>
          </cell>
        </row>
        <row r="23">
          <cell r="C23" t="str">
            <v>450</v>
          </cell>
          <cell r="D23">
            <v>21</v>
          </cell>
          <cell r="E23">
            <v>2028.16</v>
          </cell>
          <cell r="F23">
            <v>0</v>
          </cell>
          <cell r="G23" t="str">
            <v>PH</v>
          </cell>
          <cell r="H23">
            <v>1.0062</v>
          </cell>
          <cell r="I23">
            <v>2040.734592</v>
          </cell>
          <cell r="J23">
            <v>21.130199999999999</v>
          </cell>
          <cell r="K23">
            <v>0</v>
          </cell>
          <cell r="L23">
            <v>8288</v>
          </cell>
          <cell r="M23">
            <v>30.593918918918916</v>
          </cell>
          <cell r="N23">
            <v>0</v>
          </cell>
          <cell r="O23">
            <v>96.579047619047628</v>
          </cell>
          <cell r="P23">
            <v>0.24622762934362935</v>
          </cell>
        </row>
        <row r="24">
          <cell r="C24" t="str">
            <v>460</v>
          </cell>
          <cell r="D24">
            <v>324</v>
          </cell>
          <cell r="E24">
            <v>151406.01</v>
          </cell>
          <cell r="F24">
            <v>0</v>
          </cell>
          <cell r="G24" t="str">
            <v>PH</v>
          </cell>
          <cell r="H24">
            <v>1.0062</v>
          </cell>
          <cell r="I24">
            <v>152344.72726199997</v>
          </cell>
          <cell r="J24">
            <v>326.00880000000001</v>
          </cell>
          <cell r="K24">
            <v>0</v>
          </cell>
          <cell r="L24">
            <v>8288</v>
          </cell>
          <cell r="M24">
            <v>472.02046332046336</v>
          </cell>
          <cell r="N24">
            <v>0</v>
          </cell>
          <cell r="O24">
            <v>467.30250000000001</v>
          </cell>
          <cell r="P24">
            <v>18.381361880067566</v>
          </cell>
        </row>
        <row r="25">
          <cell r="C25" t="str">
            <v>470</v>
          </cell>
          <cell r="D25">
            <v>110</v>
          </cell>
          <cell r="E25">
            <v>38526.86</v>
          </cell>
          <cell r="F25">
            <v>0</v>
          </cell>
          <cell r="G25" t="str">
            <v>PH</v>
          </cell>
          <cell r="H25">
            <v>1.0062</v>
          </cell>
          <cell r="I25">
            <v>38765.726532000001</v>
          </cell>
          <cell r="J25">
            <v>110.682</v>
          </cell>
          <cell r="K25">
            <v>0</v>
          </cell>
          <cell r="L25">
            <v>8288</v>
          </cell>
          <cell r="M25">
            <v>160.253861003861</v>
          </cell>
          <cell r="N25">
            <v>0</v>
          </cell>
          <cell r="O25">
            <v>350.2441818181818</v>
          </cell>
          <cell r="P25">
            <v>4.6773318692084942</v>
          </cell>
        </row>
        <row r="26">
          <cell r="C26" t="str">
            <v>480</v>
          </cell>
          <cell r="D26">
            <v>709</v>
          </cell>
          <cell r="E26">
            <v>27246.21</v>
          </cell>
          <cell r="F26">
            <v>0</v>
          </cell>
          <cell r="G26" t="str">
            <v>PH</v>
          </cell>
          <cell r="H26">
            <v>1.0062</v>
          </cell>
          <cell r="I26">
            <v>27415.136501999998</v>
          </cell>
          <cell r="J26">
            <v>713.39580000000001</v>
          </cell>
          <cell r="K26">
            <v>0</v>
          </cell>
          <cell r="L26">
            <v>8288</v>
          </cell>
          <cell r="M26">
            <v>1032.9089768339768</v>
          </cell>
          <cell r="N26">
            <v>0</v>
          </cell>
          <cell r="O26">
            <v>38.429069111424539</v>
          </cell>
          <cell r="P26">
            <v>3.3078108713803087</v>
          </cell>
        </row>
        <row r="27">
          <cell r="C27" t="str">
            <v>490</v>
          </cell>
          <cell r="D27">
            <v>366</v>
          </cell>
          <cell r="E27">
            <v>18522.23</v>
          </cell>
          <cell r="F27">
            <v>0</v>
          </cell>
          <cell r="G27" t="str">
            <v>PH</v>
          </cell>
          <cell r="H27">
            <v>1.0062</v>
          </cell>
          <cell r="I27">
            <v>18637.067826000002</v>
          </cell>
          <cell r="J27">
            <v>368.26920000000001</v>
          </cell>
          <cell r="K27">
            <v>0</v>
          </cell>
          <cell r="L27">
            <v>8288</v>
          </cell>
          <cell r="M27">
            <v>533.2083011583012</v>
          </cell>
          <cell r="N27">
            <v>0</v>
          </cell>
          <cell r="O27">
            <v>50.607185792349739</v>
          </cell>
          <cell r="P27">
            <v>2.2486809635617764</v>
          </cell>
        </row>
        <row r="28">
          <cell r="C28" t="str">
            <v>610</v>
          </cell>
          <cell r="D28">
            <v>531</v>
          </cell>
          <cell r="E28">
            <v>130112.26</v>
          </cell>
          <cell r="F28">
            <v>0</v>
          </cell>
          <cell r="G28" t="str">
            <v>AN</v>
          </cell>
          <cell r="H28">
            <v>1.0073000000000001</v>
          </cell>
          <cell r="I28">
            <v>131062.07949799999</v>
          </cell>
          <cell r="J28">
            <v>534.87630000000001</v>
          </cell>
          <cell r="K28">
            <v>0</v>
          </cell>
          <cell r="L28">
            <v>8288</v>
          </cell>
          <cell r="M28">
            <v>774.43479729729722</v>
          </cell>
          <cell r="N28">
            <v>0</v>
          </cell>
          <cell r="O28">
            <v>245.03250470809789</v>
          </cell>
          <cell r="P28">
            <v>15.813474842905405</v>
          </cell>
        </row>
        <row r="29">
          <cell r="C29" t="str">
            <v>620</v>
          </cell>
          <cell r="D29">
            <v>1357</v>
          </cell>
          <cell r="E29">
            <v>81091.86</v>
          </cell>
          <cell r="F29">
            <v>0</v>
          </cell>
          <cell r="G29" t="str">
            <v>AN</v>
          </cell>
          <cell r="H29">
            <v>1.0073000000000001</v>
          </cell>
          <cell r="I29">
            <v>81683.830578000008</v>
          </cell>
          <cell r="J29">
            <v>1366.9061000000002</v>
          </cell>
          <cell r="K29">
            <v>0</v>
          </cell>
          <cell r="L29">
            <v>8288</v>
          </cell>
          <cell r="M29">
            <v>1979.1111486486489</v>
          </cell>
          <cell r="N29">
            <v>0</v>
          </cell>
          <cell r="O29">
            <v>59.758187177597641</v>
          </cell>
          <cell r="P29">
            <v>9.8556745388513516</v>
          </cell>
        </row>
        <row r="30">
          <cell r="C30" t="str">
            <v>630</v>
          </cell>
          <cell r="D30">
            <v>616</v>
          </cell>
          <cell r="E30">
            <v>179212.67</v>
          </cell>
          <cell r="F30">
            <v>0</v>
          </cell>
          <cell r="G30" t="str">
            <v>AN</v>
          </cell>
          <cell r="H30">
            <v>1.0073000000000001</v>
          </cell>
          <cell r="I30">
            <v>180520.922491</v>
          </cell>
          <cell r="J30">
            <v>620.49680000000001</v>
          </cell>
          <cell r="K30">
            <v>0</v>
          </cell>
          <cell r="L30">
            <v>8288</v>
          </cell>
          <cell r="M30">
            <v>898.40270270270275</v>
          </cell>
          <cell r="N30">
            <v>0</v>
          </cell>
          <cell r="O30">
            <v>290.92965909090907</v>
          </cell>
          <cell r="P30">
            <v>21.780999335304056</v>
          </cell>
        </row>
        <row r="31">
          <cell r="C31" t="str">
            <v>640</v>
          </cell>
          <cell r="D31">
            <v>152</v>
          </cell>
          <cell r="E31">
            <v>4033.57</v>
          </cell>
          <cell r="F31">
            <v>0</v>
          </cell>
          <cell r="G31" t="str">
            <v>AN</v>
          </cell>
          <cell r="H31">
            <v>1.0073000000000001</v>
          </cell>
          <cell r="I31">
            <v>4063.015061000001</v>
          </cell>
          <cell r="J31">
            <v>153.1096</v>
          </cell>
          <cell r="K31">
            <v>0</v>
          </cell>
          <cell r="L31">
            <v>8288</v>
          </cell>
          <cell r="M31">
            <v>221.68378378378378</v>
          </cell>
          <cell r="N31">
            <v>0</v>
          </cell>
          <cell r="O31">
            <v>26.53664473684211</v>
          </cell>
          <cell r="P31">
            <v>0.49022865118243253</v>
          </cell>
        </row>
        <row r="32">
          <cell r="C32" t="str">
            <v>650</v>
          </cell>
          <cell r="D32">
            <v>568</v>
          </cell>
          <cell r="E32">
            <v>34688.69</v>
          </cell>
          <cell r="F32">
            <v>0</v>
          </cell>
          <cell r="G32" t="str">
            <v>AN</v>
          </cell>
          <cell r="H32">
            <v>1.0073000000000001</v>
          </cell>
          <cell r="I32">
            <v>34941.917436999996</v>
          </cell>
          <cell r="J32">
            <v>572.14640000000009</v>
          </cell>
          <cell r="K32">
            <v>0</v>
          </cell>
          <cell r="L32">
            <v>8288</v>
          </cell>
          <cell r="M32">
            <v>828.39729729729743</v>
          </cell>
          <cell r="N32">
            <v>0</v>
          </cell>
          <cell r="O32">
            <v>61.071637323943655</v>
          </cell>
          <cell r="P32">
            <v>4.215964941722973</v>
          </cell>
        </row>
        <row r="33">
          <cell r="C33" t="str">
            <v>660</v>
          </cell>
          <cell r="D33">
            <v>175</v>
          </cell>
          <cell r="E33">
            <v>5652.02</v>
          </cell>
          <cell r="F33">
            <v>0</v>
          </cell>
          <cell r="G33" t="str">
            <v>PH</v>
          </cell>
          <cell r="H33">
            <v>1.0062</v>
          </cell>
          <cell r="I33">
            <v>5687.0625239999999</v>
          </cell>
          <cell r="J33">
            <v>176.08500000000001</v>
          </cell>
          <cell r="K33">
            <v>0</v>
          </cell>
          <cell r="L33">
            <v>8288</v>
          </cell>
          <cell r="M33">
            <v>254.94932432432432</v>
          </cell>
          <cell r="N33">
            <v>0</v>
          </cell>
          <cell r="O33">
            <v>32.297257142857148</v>
          </cell>
          <cell r="P33">
            <v>0.6861803238416988</v>
          </cell>
        </row>
        <row r="34">
          <cell r="C34" t="str">
            <v>670</v>
          </cell>
          <cell r="D34">
            <v>2</v>
          </cell>
          <cell r="E34">
            <v>2781.3</v>
          </cell>
          <cell r="F34">
            <v>0</v>
          </cell>
          <cell r="G34" t="str">
            <v>NONE</v>
          </cell>
          <cell r="H34">
            <v>1</v>
          </cell>
          <cell r="I34">
            <v>2781.3</v>
          </cell>
          <cell r="J34">
            <v>2</v>
          </cell>
          <cell r="K34">
            <v>0</v>
          </cell>
          <cell r="L34">
            <v>8288</v>
          </cell>
          <cell r="M34">
            <v>2.8957528957528957</v>
          </cell>
          <cell r="N34">
            <v>0</v>
          </cell>
          <cell r="O34">
            <v>1390.65</v>
          </cell>
          <cell r="P34">
            <v>0.33558156370656372</v>
          </cell>
        </row>
        <row r="35">
          <cell r="C35" t="str">
            <v>701</v>
          </cell>
          <cell r="D35">
            <v>0</v>
          </cell>
          <cell r="E35">
            <v>29.6</v>
          </cell>
          <cell r="F35">
            <v>0</v>
          </cell>
          <cell r="G35" t="str">
            <v>NONE</v>
          </cell>
          <cell r="H35">
            <v>1</v>
          </cell>
          <cell r="I35">
            <v>29.6</v>
          </cell>
          <cell r="J35">
            <v>0</v>
          </cell>
          <cell r="K35">
            <v>0</v>
          </cell>
          <cell r="L35">
            <v>8288</v>
          </cell>
          <cell r="M35">
            <v>0</v>
          </cell>
          <cell r="N35">
            <v>0</v>
          </cell>
          <cell r="O35">
            <v>0</v>
          </cell>
          <cell r="P35">
            <v>3.5714285714285718E-3</v>
          </cell>
        </row>
        <row r="36">
          <cell r="C36" t="str">
            <v>702</v>
          </cell>
          <cell r="D36"/>
          <cell r="E36"/>
          <cell r="F36"/>
          <cell r="G36" t="str">
            <v>NONE</v>
          </cell>
          <cell r="H36">
            <v>1</v>
          </cell>
          <cell r="I36"/>
          <cell r="J36"/>
          <cell r="K36"/>
          <cell r="L36">
            <v>8288</v>
          </cell>
          <cell r="M36"/>
          <cell r="N36"/>
          <cell r="O36"/>
          <cell r="P36"/>
        </row>
        <row r="37">
          <cell r="C37" t="str">
            <v>703</v>
          </cell>
          <cell r="D37">
            <v>0</v>
          </cell>
          <cell r="E37">
            <v>10.84</v>
          </cell>
          <cell r="F37">
            <v>0</v>
          </cell>
          <cell r="G37" t="str">
            <v>NONE</v>
          </cell>
          <cell r="H37">
            <v>1</v>
          </cell>
          <cell r="I37">
            <v>10.84</v>
          </cell>
          <cell r="J37">
            <v>0</v>
          </cell>
          <cell r="K37">
            <v>0</v>
          </cell>
          <cell r="L37">
            <v>8288</v>
          </cell>
          <cell r="M37">
            <v>0</v>
          </cell>
          <cell r="N37">
            <v>0</v>
          </cell>
          <cell r="O37">
            <v>0</v>
          </cell>
          <cell r="P37">
            <v>1.3079150579150577E-3</v>
          </cell>
        </row>
        <row r="38">
          <cell r="C38" t="str">
            <v>704</v>
          </cell>
          <cell r="D38">
            <v>0</v>
          </cell>
          <cell r="E38">
            <v>14.4</v>
          </cell>
          <cell r="F38">
            <v>0</v>
          </cell>
          <cell r="G38" t="str">
            <v>NONE</v>
          </cell>
          <cell r="H38">
            <v>1</v>
          </cell>
          <cell r="I38">
            <v>14.4</v>
          </cell>
          <cell r="J38">
            <v>0</v>
          </cell>
          <cell r="K38">
            <v>0</v>
          </cell>
          <cell r="L38">
            <v>8288</v>
          </cell>
          <cell r="M38">
            <v>0</v>
          </cell>
          <cell r="N38">
            <v>0</v>
          </cell>
          <cell r="O38">
            <v>0</v>
          </cell>
          <cell r="P38">
            <v>1.7374517374517374E-3</v>
          </cell>
        </row>
        <row r="39">
          <cell r="C39" t="str">
            <v>902</v>
          </cell>
          <cell r="D39"/>
          <cell r="E39"/>
          <cell r="F39"/>
          <cell r="G39" t="str">
            <v>NONE</v>
          </cell>
          <cell r="H39">
            <v>1</v>
          </cell>
          <cell r="I39"/>
          <cell r="J39"/>
          <cell r="K39"/>
          <cell r="L39">
            <v>8288</v>
          </cell>
          <cell r="M39"/>
          <cell r="N39"/>
          <cell r="O39"/>
          <cell r="P39"/>
        </row>
        <row r="40">
          <cell r="C40" t="str">
            <v>903</v>
          </cell>
          <cell r="D40">
            <v>0</v>
          </cell>
          <cell r="E40">
            <v>206</v>
          </cell>
          <cell r="F40">
            <v>0</v>
          </cell>
          <cell r="G40" t="str">
            <v>NONE</v>
          </cell>
          <cell r="H40">
            <v>1</v>
          </cell>
          <cell r="I40">
            <v>2740.56</v>
          </cell>
          <cell r="J40">
            <v>0</v>
          </cell>
          <cell r="K40">
            <v>0</v>
          </cell>
          <cell r="L40">
            <v>8288</v>
          </cell>
          <cell r="M40">
            <v>0</v>
          </cell>
          <cell r="N40">
            <v>0</v>
          </cell>
          <cell r="O40">
            <v>0</v>
          </cell>
          <cell r="P40">
            <v>0.33066602316602317</v>
          </cell>
        </row>
        <row r="41">
          <cell r="C41" t="str">
            <v>904</v>
          </cell>
          <cell r="D41"/>
          <cell r="E41"/>
          <cell r="F41"/>
          <cell r="G41" t="str">
            <v>NONE</v>
          </cell>
          <cell r="H41">
            <v>1</v>
          </cell>
          <cell r="I41"/>
          <cell r="J41"/>
          <cell r="K41"/>
          <cell r="L41">
            <v>8288</v>
          </cell>
          <cell r="M41"/>
          <cell r="N41"/>
          <cell r="O41"/>
          <cell r="P41"/>
        </row>
        <row r="42">
          <cell r="C42" t="str">
            <v>905</v>
          </cell>
          <cell r="D42">
            <v>0</v>
          </cell>
          <cell r="E42">
            <v>97350.22</v>
          </cell>
          <cell r="F42">
            <v>0</v>
          </cell>
          <cell r="G42" t="str">
            <v>NONE</v>
          </cell>
          <cell r="H42">
            <v>1</v>
          </cell>
          <cell r="I42">
            <v>97350.22</v>
          </cell>
          <cell r="J42">
            <v>0</v>
          </cell>
          <cell r="K42">
            <v>0</v>
          </cell>
          <cell r="L42">
            <v>8288</v>
          </cell>
          <cell r="M42">
            <v>0</v>
          </cell>
          <cell r="N42">
            <v>0</v>
          </cell>
          <cell r="O42">
            <v>0</v>
          </cell>
          <cell r="P42">
            <v>11.745924227799227</v>
          </cell>
        </row>
        <row r="43">
          <cell r="C43" t="str">
            <v>906</v>
          </cell>
          <cell r="D43"/>
          <cell r="E43"/>
          <cell r="F43"/>
          <cell r="G43" t="str">
            <v>NONE</v>
          </cell>
          <cell r="H43">
            <v>1</v>
          </cell>
          <cell r="I43"/>
          <cell r="J43"/>
          <cell r="K43"/>
          <cell r="L43">
            <v>8288</v>
          </cell>
          <cell r="M43"/>
          <cell r="N43"/>
          <cell r="O43"/>
          <cell r="P43"/>
        </row>
        <row r="44">
          <cell r="C44" t="str">
            <v>907</v>
          </cell>
          <cell r="D44"/>
          <cell r="E44"/>
          <cell r="F44"/>
          <cell r="G44" t="str">
            <v>NONE</v>
          </cell>
          <cell r="H44">
            <v>1</v>
          </cell>
          <cell r="I44"/>
          <cell r="J44"/>
          <cell r="K44"/>
          <cell r="L44">
            <v>8288</v>
          </cell>
          <cell r="M44"/>
          <cell r="N44"/>
          <cell r="O44"/>
          <cell r="P44"/>
        </row>
        <row r="45">
          <cell r="C45" t="str">
            <v>908</v>
          </cell>
          <cell r="D45"/>
          <cell r="E45"/>
          <cell r="F45"/>
          <cell r="G45" t="str">
            <v>NONE</v>
          </cell>
          <cell r="H45">
            <v>1</v>
          </cell>
          <cell r="I45"/>
          <cell r="J45"/>
          <cell r="K45"/>
          <cell r="L45">
            <v>8288</v>
          </cell>
          <cell r="M45"/>
          <cell r="N45"/>
          <cell r="O45"/>
          <cell r="P45"/>
        </row>
        <row r="46">
          <cell r="C46" t="str">
            <v>912</v>
          </cell>
          <cell r="D46"/>
          <cell r="E46"/>
          <cell r="F46"/>
          <cell r="G46" t="str">
            <v>NONE</v>
          </cell>
          <cell r="H46">
            <v>1</v>
          </cell>
          <cell r="I46">
            <v>281.90999999999997</v>
          </cell>
          <cell r="J46"/>
          <cell r="K46"/>
          <cell r="L46">
            <v>8288</v>
          </cell>
          <cell r="M46"/>
          <cell r="N46"/>
          <cell r="O46"/>
          <cell r="P46"/>
        </row>
        <row r="47">
          <cell r="C47" t="str">
            <v>913</v>
          </cell>
          <cell r="D47"/>
          <cell r="E47"/>
          <cell r="F47"/>
          <cell r="G47" t="str">
            <v>NONE</v>
          </cell>
          <cell r="H47">
            <v>1</v>
          </cell>
          <cell r="I47"/>
          <cell r="J47"/>
          <cell r="K47"/>
          <cell r="L47">
            <v>8288</v>
          </cell>
          <cell r="M47"/>
          <cell r="N47"/>
          <cell r="O47"/>
          <cell r="P47"/>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 Sheet"/>
      <sheetName val="Sheet1"/>
      <sheetName val="DOS-Report"/>
      <sheetName val="DOS-Paste"/>
      <sheetName val="ASO DOS-Report"/>
      <sheetName val="ASO DOS-Paste"/>
      <sheetName val="Sheet1 (2)"/>
      <sheetName val="Other Expenses"/>
      <sheetName val="Rx Expenses"/>
      <sheetName val="Managed DOS-Report"/>
      <sheetName val="Managed DOS-Paste"/>
    </sheetNames>
    <sheetDataSet>
      <sheetData sheetId="0" refreshError="1"/>
      <sheetData sheetId="1" refreshError="1"/>
      <sheetData sheetId="2">
        <row r="10">
          <cell r="E10" t="str">
            <v>Freq</v>
          </cell>
        </row>
      </sheetData>
      <sheetData sheetId="3">
        <row r="2">
          <cell r="B2" t="str">
            <v>Order</v>
          </cell>
        </row>
        <row r="3">
          <cell r="C3" t="str">
            <v>110</v>
          </cell>
          <cell r="D3">
            <v>2741</v>
          </cell>
          <cell r="E3">
            <v>4041493.87</v>
          </cell>
          <cell r="F3">
            <v>589</v>
          </cell>
          <cell r="G3" t="str">
            <v>IP</v>
          </cell>
          <cell r="H3">
            <v>1.0055000000000001</v>
          </cell>
          <cell r="I3">
            <v>4063722.0862850002</v>
          </cell>
          <cell r="J3">
            <v>2756.0755000000004</v>
          </cell>
          <cell r="K3">
            <v>592.23950000000002</v>
          </cell>
          <cell r="L3">
            <v>153759</v>
          </cell>
          <cell r="M3">
            <v>215.09574073712761</v>
          </cell>
          <cell r="N3">
            <v>46.220865120090529</v>
          </cell>
          <cell r="O3">
            <v>1474.4596388179498</v>
          </cell>
          <cell r="P3">
            <v>26.429165683212041</v>
          </cell>
        </row>
        <row r="4">
          <cell r="C4" t="str">
            <v>120</v>
          </cell>
          <cell r="D4">
            <v>327</v>
          </cell>
          <cell r="E4">
            <v>304922.64</v>
          </cell>
          <cell r="F4">
            <v>136</v>
          </cell>
          <cell r="G4" t="str">
            <v>IP</v>
          </cell>
          <cell r="H4">
            <v>1.0055000000000001</v>
          </cell>
          <cell r="I4">
            <v>306599.71452000004</v>
          </cell>
          <cell r="J4">
            <v>328.79850000000005</v>
          </cell>
          <cell r="K4">
            <v>136.74800000000002</v>
          </cell>
          <cell r="L4">
            <v>153759</v>
          </cell>
          <cell r="M4">
            <v>25.660819854447549</v>
          </cell>
          <cell r="N4">
            <v>10.672389908883384</v>
          </cell>
          <cell r="O4">
            <v>932.48513761467893</v>
          </cell>
          <cell r="P4">
            <v>1.9940277611066672</v>
          </cell>
        </row>
        <row r="5">
          <cell r="C5" t="str">
            <v>130</v>
          </cell>
          <cell r="D5">
            <v>232</v>
          </cell>
          <cell r="E5">
            <v>142365.85</v>
          </cell>
          <cell r="F5">
            <v>40</v>
          </cell>
          <cell r="G5" t="str">
            <v>IP</v>
          </cell>
          <cell r="H5">
            <v>1.0055000000000001</v>
          </cell>
          <cell r="I5">
            <v>143148.86217500002</v>
          </cell>
          <cell r="J5">
            <v>233.27600000000001</v>
          </cell>
          <cell r="K5">
            <v>40.22</v>
          </cell>
          <cell r="L5">
            <v>153759</v>
          </cell>
          <cell r="M5">
            <v>18.205841609271655</v>
          </cell>
          <cell r="N5">
            <v>3.1389382084951127</v>
          </cell>
          <cell r="O5">
            <v>613.64590517241379</v>
          </cell>
          <cell r="P5">
            <v>0.93099501281225827</v>
          </cell>
        </row>
        <row r="6">
          <cell r="C6" t="str">
            <v>140</v>
          </cell>
          <cell r="D6">
            <v>70</v>
          </cell>
          <cell r="E6">
            <v>20422.259999999998</v>
          </cell>
          <cell r="F6">
            <v>11</v>
          </cell>
          <cell r="G6" t="str">
            <v>IP</v>
          </cell>
          <cell r="H6">
            <v>1.0055000000000001</v>
          </cell>
          <cell r="I6">
            <v>20534.582430000002</v>
          </cell>
          <cell r="J6">
            <v>70.385000000000005</v>
          </cell>
          <cell r="K6">
            <v>11.060500000000001</v>
          </cell>
          <cell r="L6">
            <v>153759</v>
          </cell>
          <cell r="M6">
            <v>5.4931418648664474</v>
          </cell>
          <cell r="N6">
            <v>0.86320800733615599</v>
          </cell>
          <cell r="O6">
            <v>291.74657142857149</v>
          </cell>
          <cell r="P6">
            <v>0.13355044212046124</v>
          </cell>
        </row>
        <row r="7">
          <cell r="C7" t="str">
            <v>150</v>
          </cell>
          <cell r="D7">
            <v>199</v>
          </cell>
          <cell r="E7">
            <v>124848.6</v>
          </cell>
          <cell r="F7">
            <v>34</v>
          </cell>
          <cell r="G7" t="str">
            <v>IP</v>
          </cell>
          <cell r="H7">
            <v>1.0055000000000001</v>
          </cell>
          <cell r="I7">
            <v>125535.26730000001</v>
          </cell>
          <cell r="J7">
            <v>200.09450000000001</v>
          </cell>
          <cell r="K7">
            <v>34.187000000000005</v>
          </cell>
          <cell r="L7">
            <v>153759</v>
          </cell>
          <cell r="M7">
            <v>15.616217587263185</v>
          </cell>
          <cell r="N7">
            <v>2.6680974772208459</v>
          </cell>
          <cell r="O7">
            <v>627.37989949748749</v>
          </cell>
          <cell r="P7">
            <v>0.81644175170233946</v>
          </cell>
        </row>
        <row r="8">
          <cell r="C8" t="str">
            <v>160</v>
          </cell>
          <cell r="D8">
            <v>18</v>
          </cell>
          <cell r="E8">
            <v>2036</v>
          </cell>
          <cell r="F8">
            <v>3</v>
          </cell>
          <cell r="G8" t="str">
            <v>IP</v>
          </cell>
          <cell r="H8">
            <v>1.0055000000000001</v>
          </cell>
          <cell r="I8">
            <v>2047.1980000000001</v>
          </cell>
          <cell r="J8">
            <v>18.099</v>
          </cell>
          <cell r="K8">
            <v>3.0165000000000002</v>
          </cell>
          <cell r="L8">
            <v>153759</v>
          </cell>
          <cell r="M8">
            <v>1.4125221938228005</v>
          </cell>
          <cell r="N8">
            <v>0.23542036563713348</v>
          </cell>
          <cell r="O8">
            <v>113.11111111111111</v>
          </cell>
          <cell r="P8">
            <v>1.3314329567700102E-2</v>
          </cell>
        </row>
        <row r="9">
          <cell r="C9" t="str">
            <v>170</v>
          </cell>
          <cell r="D9">
            <v>427</v>
          </cell>
          <cell r="E9">
            <v>349297.46</v>
          </cell>
          <cell r="F9">
            <v>113</v>
          </cell>
          <cell r="G9" t="str">
            <v>IP</v>
          </cell>
          <cell r="H9">
            <v>1.0055000000000001</v>
          </cell>
          <cell r="I9">
            <v>351218.59603000002</v>
          </cell>
          <cell r="J9">
            <v>429.3485</v>
          </cell>
          <cell r="K9">
            <v>113.62150000000001</v>
          </cell>
          <cell r="L9">
            <v>153759</v>
          </cell>
          <cell r="M9">
            <v>33.50816537568533</v>
          </cell>
          <cell r="N9">
            <v>8.8675004389986949</v>
          </cell>
          <cell r="O9">
            <v>818.02683840749421</v>
          </cell>
          <cell r="P9">
            <v>2.2842148819256112</v>
          </cell>
        </row>
        <row r="10">
          <cell r="C10" t="str">
            <v>180</v>
          </cell>
          <cell r="D10">
            <v>10</v>
          </cell>
          <cell r="E10">
            <v>2413</v>
          </cell>
          <cell r="F10">
            <v>0</v>
          </cell>
          <cell r="G10" t="str">
            <v>IP</v>
          </cell>
          <cell r="H10">
            <v>1.0055000000000001</v>
          </cell>
          <cell r="I10">
            <v>2426.2715000000003</v>
          </cell>
          <cell r="J10">
            <v>10.055</v>
          </cell>
          <cell r="K10">
            <v>0</v>
          </cell>
          <cell r="L10">
            <v>153759</v>
          </cell>
          <cell r="M10">
            <v>0.78473455212377818</v>
          </cell>
          <cell r="N10">
            <v>0</v>
          </cell>
          <cell r="O10">
            <v>241.3</v>
          </cell>
          <cell r="P10">
            <v>1.5779703952288972E-2</v>
          </cell>
        </row>
        <row r="11">
          <cell r="C11" t="str">
            <v>190</v>
          </cell>
          <cell r="D11">
            <v>1095</v>
          </cell>
          <cell r="E11">
            <v>1188161.6299999999</v>
          </cell>
          <cell r="F11">
            <v>0</v>
          </cell>
          <cell r="G11" t="str">
            <v>OT</v>
          </cell>
          <cell r="H11">
            <v>1.0083</v>
          </cell>
          <cell r="I11">
            <v>1198023.3715289999</v>
          </cell>
          <cell r="J11">
            <v>1104.0885000000001</v>
          </cell>
          <cell r="K11">
            <v>0</v>
          </cell>
          <cell r="L11">
            <v>153759</v>
          </cell>
          <cell r="M11">
            <v>86.167717011687131</v>
          </cell>
          <cell r="N11">
            <v>0</v>
          </cell>
          <cell r="O11">
            <v>1085.0791141552511</v>
          </cell>
          <cell r="P11">
            <v>7.7915658369851517</v>
          </cell>
        </row>
        <row r="12">
          <cell r="C12" t="str">
            <v>200</v>
          </cell>
          <cell r="D12">
            <v>3096</v>
          </cell>
          <cell r="E12">
            <v>736631.26</v>
          </cell>
          <cell r="F12">
            <v>0</v>
          </cell>
          <cell r="G12" t="str">
            <v>OT</v>
          </cell>
          <cell r="H12">
            <v>1.0083</v>
          </cell>
          <cell r="I12">
            <v>742745.29945799988</v>
          </cell>
          <cell r="J12">
            <v>3121.6967999999997</v>
          </cell>
          <cell r="K12">
            <v>0</v>
          </cell>
          <cell r="L12">
            <v>153759</v>
          </cell>
          <cell r="M12">
            <v>243.63036700290712</v>
          </cell>
          <cell r="N12">
            <v>0</v>
          </cell>
          <cell r="O12">
            <v>237.92999354005164</v>
          </cell>
          <cell r="P12">
            <v>4.8305809705968423</v>
          </cell>
        </row>
        <row r="13">
          <cell r="C13" t="str">
            <v>210</v>
          </cell>
          <cell r="D13">
            <v>6041</v>
          </cell>
          <cell r="E13">
            <v>164757.54999999999</v>
          </cell>
          <cell r="F13">
            <v>0</v>
          </cell>
          <cell r="G13" t="str">
            <v>OT</v>
          </cell>
          <cell r="H13">
            <v>1.0083</v>
          </cell>
          <cell r="I13">
            <v>166125.03766499998</v>
          </cell>
          <cell r="J13">
            <v>6091.1403</v>
          </cell>
          <cell r="K13">
            <v>0</v>
          </cell>
          <cell r="L13">
            <v>153759</v>
          </cell>
          <cell r="M13">
            <v>475.37824517589212</v>
          </cell>
          <cell r="N13">
            <v>0</v>
          </cell>
          <cell r="O13">
            <v>27.273224631683494</v>
          </cell>
          <cell r="P13">
            <v>1.0804248054748014</v>
          </cell>
        </row>
        <row r="14">
          <cell r="C14" t="str">
            <v>220</v>
          </cell>
          <cell r="D14">
            <v>366</v>
          </cell>
          <cell r="E14">
            <v>161120.38</v>
          </cell>
          <cell r="F14">
            <v>0</v>
          </cell>
          <cell r="G14" t="str">
            <v>OT</v>
          </cell>
          <cell r="H14">
            <v>1.0083</v>
          </cell>
          <cell r="I14">
            <v>162457.67915400001</v>
          </cell>
          <cell r="J14">
            <v>369.0378</v>
          </cell>
          <cell r="K14">
            <v>0</v>
          </cell>
          <cell r="L14">
            <v>153759</v>
          </cell>
          <cell r="M14">
            <v>28.801264316235144</v>
          </cell>
          <cell r="N14">
            <v>0</v>
          </cell>
          <cell r="O14">
            <v>440.21961748633879</v>
          </cell>
          <cell r="P14">
            <v>1.056573463367998</v>
          </cell>
        </row>
        <row r="15">
          <cell r="C15" t="str">
            <v>230</v>
          </cell>
          <cell r="D15">
            <v>27050</v>
          </cell>
          <cell r="E15">
            <v>421470.62</v>
          </cell>
          <cell r="F15">
            <v>0</v>
          </cell>
          <cell r="G15" t="str">
            <v>OT</v>
          </cell>
          <cell r="H15">
            <v>1.0083</v>
          </cell>
          <cell r="I15">
            <v>424968.82614600006</v>
          </cell>
          <cell r="J15">
            <v>27274.514999999999</v>
          </cell>
          <cell r="K15">
            <v>0</v>
          </cell>
          <cell r="L15">
            <v>153759</v>
          </cell>
          <cell r="M15">
            <v>2128.6180321151933</v>
          </cell>
          <cell r="N15">
            <v>0</v>
          </cell>
          <cell r="O15">
            <v>15.581168946395566</v>
          </cell>
          <cell r="P15">
            <v>2.7638630983942409</v>
          </cell>
        </row>
        <row r="16">
          <cell r="C16" t="str">
            <v>240</v>
          </cell>
          <cell r="D16">
            <v>91615</v>
          </cell>
          <cell r="E16">
            <v>3812824.87</v>
          </cell>
          <cell r="F16">
            <v>0</v>
          </cell>
          <cell r="G16" t="str">
            <v>NONE</v>
          </cell>
          <cell r="H16">
            <v>1</v>
          </cell>
          <cell r="I16">
            <v>3812824.87</v>
          </cell>
          <cell r="J16">
            <v>91615</v>
          </cell>
          <cell r="K16">
            <v>0</v>
          </cell>
          <cell r="L16">
            <v>153759</v>
          </cell>
          <cell r="M16">
            <v>7150.0204866056629</v>
          </cell>
          <cell r="N16">
            <v>0</v>
          </cell>
          <cell r="O16">
            <v>41.617910495006285</v>
          </cell>
          <cell r="P16">
            <v>24.797409387417975</v>
          </cell>
        </row>
        <row r="17">
          <cell r="C17" t="str">
            <v>250</v>
          </cell>
          <cell r="D17">
            <v>1315</v>
          </cell>
          <cell r="E17">
            <v>35242.449999999997</v>
          </cell>
          <cell r="F17">
            <v>0</v>
          </cell>
          <cell r="G17" t="str">
            <v>NONE</v>
          </cell>
          <cell r="H17">
            <v>1</v>
          </cell>
          <cell r="I17">
            <v>35242.449999999997</v>
          </cell>
          <cell r="J17">
            <v>1315</v>
          </cell>
          <cell r="K17">
            <v>0</v>
          </cell>
          <cell r="L17">
            <v>153759</v>
          </cell>
          <cell r="M17">
            <v>102.62813884065322</v>
          </cell>
          <cell r="N17">
            <v>0</v>
          </cell>
          <cell r="O17">
            <v>26.800342205323197</v>
          </cell>
          <cell r="P17">
            <v>0.22920577006874396</v>
          </cell>
        </row>
        <row r="18">
          <cell r="C18" t="str">
            <v>260</v>
          </cell>
          <cell r="D18"/>
          <cell r="E18"/>
          <cell r="F18"/>
          <cell r="G18" t="str">
            <v>OT</v>
          </cell>
          <cell r="H18">
            <v>1.0083</v>
          </cell>
          <cell r="I18"/>
          <cell r="J18"/>
          <cell r="K18"/>
          <cell r="L18">
            <v>153759</v>
          </cell>
          <cell r="M18"/>
          <cell r="N18"/>
          <cell r="O18"/>
          <cell r="P18"/>
        </row>
        <row r="19">
          <cell r="C19" t="str">
            <v>270</v>
          </cell>
          <cell r="D19"/>
          <cell r="E19"/>
          <cell r="F19"/>
          <cell r="G19" t="str">
            <v>OT</v>
          </cell>
          <cell r="H19">
            <v>1.0083</v>
          </cell>
          <cell r="I19"/>
          <cell r="J19"/>
          <cell r="K19"/>
          <cell r="L19">
            <v>153759</v>
          </cell>
          <cell r="M19"/>
          <cell r="N19"/>
          <cell r="O19"/>
          <cell r="P19"/>
        </row>
        <row r="20">
          <cell r="C20" t="str">
            <v>410</v>
          </cell>
          <cell r="D20">
            <v>21795</v>
          </cell>
          <cell r="E20">
            <v>1231736.1599999999</v>
          </cell>
          <cell r="F20">
            <v>0</v>
          </cell>
          <cell r="G20" t="str">
            <v>PH</v>
          </cell>
          <cell r="H20">
            <v>1.0037</v>
          </cell>
          <cell r="I20">
            <v>1236293.5837919991</v>
          </cell>
          <cell r="J20">
            <v>21875.641500000002</v>
          </cell>
          <cell r="K20">
            <v>0</v>
          </cell>
          <cell r="L20">
            <v>153759</v>
          </cell>
          <cell r="M20">
            <v>1707.2672038709929</v>
          </cell>
          <cell r="N20">
            <v>0</v>
          </cell>
          <cell r="O20">
            <v>56.514620784583585</v>
          </cell>
          <cell r="P20">
            <v>8.0404632170604593</v>
          </cell>
        </row>
        <row r="21">
          <cell r="C21" t="str">
            <v>420</v>
          </cell>
          <cell r="D21">
            <v>25716</v>
          </cell>
          <cell r="E21">
            <v>1720665.82</v>
          </cell>
          <cell r="F21">
            <v>0</v>
          </cell>
          <cell r="G21" t="str">
            <v>PH</v>
          </cell>
          <cell r="H21">
            <v>1.0037</v>
          </cell>
          <cell r="I21">
            <v>1727032.2835339999</v>
          </cell>
          <cell r="J21">
            <v>25811.1492</v>
          </cell>
          <cell r="K21">
            <v>0</v>
          </cell>
          <cell r="L21">
            <v>153759</v>
          </cell>
          <cell r="M21">
            <v>2014.4108013189473</v>
          </cell>
          <cell r="N21">
            <v>0</v>
          </cell>
          <cell r="O21">
            <v>66.910321200808824</v>
          </cell>
          <cell r="P21">
            <v>11.232072812219121</v>
          </cell>
        </row>
        <row r="22">
          <cell r="C22" t="str">
            <v>430</v>
          </cell>
          <cell r="D22">
            <v>1617</v>
          </cell>
          <cell r="E22">
            <v>141878.67000000001</v>
          </cell>
          <cell r="F22">
            <v>0</v>
          </cell>
          <cell r="G22" t="str">
            <v>PH</v>
          </cell>
          <cell r="H22">
            <v>1.0037</v>
          </cell>
          <cell r="I22">
            <v>142403.62107899997</v>
          </cell>
          <cell r="J22">
            <v>1622.9829</v>
          </cell>
          <cell r="K22">
            <v>0</v>
          </cell>
          <cell r="L22">
            <v>153759</v>
          </cell>
          <cell r="M22">
            <v>126.66442159483348</v>
          </cell>
          <cell r="N22">
            <v>0</v>
          </cell>
          <cell r="O22">
            <v>87.741910946196654</v>
          </cell>
          <cell r="P22">
            <v>0.92614819996878217</v>
          </cell>
        </row>
        <row r="23">
          <cell r="C23" t="str">
            <v>440</v>
          </cell>
          <cell r="D23">
            <v>4100</v>
          </cell>
          <cell r="E23">
            <v>169181.37</v>
          </cell>
          <cell r="F23">
            <v>0</v>
          </cell>
          <cell r="G23" t="str">
            <v>PH</v>
          </cell>
          <cell r="H23">
            <v>1.0037</v>
          </cell>
          <cell r="I23">
            <v>169807.34106899996</v>
          </cell>
          <cell r="J23">
            <v>4115.17</v>
          </cell>
          <cell r="K23">
            <v>0</v>
          </cell>
          <cell r="L23">
            <v>153759</v>
          </cell>
          <cell r="M23">
            <v>321.16520008584865</v>
          </cell>
          <cell r="N23">
            <v>0</v>
          </cell>
          <cell r="O23">
            <v>41.263748780487795</v>
          </cell>
          <cell r="P23">
            <v>1.1043733444481296</v>
          </cell>
        </row>
        <row r="24">
          <cell r="C24" t="str">
            <v>450</v>
          </cell>
          <cell r="D24">
            <v>725</v>
          </cell>
          <cell r="E24">
            <v>25581.72</v>
          </cell>
          <cell r="F24">
            <v>0</v>
          </cell>
          <cell r="G24" t="str">
            <v>PH</v>
          </cell>
          <cell r="H24">
            <v>1.0037</v>
          </cell>
          <cell r="I24">
            <v>25676.372364000003</v>
          </cell>
          <cell r="J24">
            <v>727.6825</v>
          </cell>
          <cell r="K24">
            <v>0</v>
          </cell>
          <cell r="L24">
            <v>153759</v>
          </cell>
          <cell r="M24">
            <v>56.791407332253719</v>
          </cell>
          <cell r="N24">
            <v>0</v>
          </cell>
          <cell r="O24">
            <v>35.28513103448276</v>
          </cell>
          <cell r="P24">
            <v>0.16699102077927147</v>
          </cell>
        </row>
        <row r="25">
          <cell r="C25" t="str">
            <v>460</v>
          </cell>
          <cell r="D25">
            <v>4961</v>
          </cell>
          <cell r="E25">
            <v>1985047.91</v>
          </cell>
          <cell r="F25">
            <v>0</v>
          </cell>
          <cell r="G25" t="str">
            <v>PH</v>
          </cell>
          <cell r="H25">
            <v>1.0037</v>
          </cell>
          <cell r="I25">
            <v>1992392.5872670002</v>
          </cell>
          <cell r="J25">
            <v>4979.3557000000001</v>
          </cell>
          <cell r="K25">
            <v>0</v>
          </cell>
          <cell r="L25">
            <v>153759</v>
          </cell>
          <cell r="M25">
            <v>388.60989210387686</v>
          </cell>
          <cell r="N25">
            <v>0</v>
          </cell>
          <cell r="O25">
            <v>400.13060068534571</v>
          </cell>
          <cell r="P25">
            <v>12.95789246331597</v>
          </cell>
        </row>
        <row r="26">
          <cell r="C26" t="str">
            <v>470</v>
          </cell>
          <cell r="D26">
            <v>1110</v>
          </cell>
          <cell r="E26">
            <v>655218.22</v>
          </cell>
          <cell r="F26">
            <v>0</v>
          </cell>
          <cell r="G26" t="str">
            <v>PH</v>
          </cell>
          <cell r="H26">
            <v>1.0037</v>
          </cell>
          <cell r="I26">
            <v>657642.52741400001</v>
          </cell>
          <cell r="J26">
            <v>1114.107</v>
          </cell>
          <cell r="K26">
            <v>0</v>
          </cell>
          <cell r="L26">
            <v>153759</v>
          </cell>
          <cell r="M26">
            <v>86.94960295007121</v>
          </cell>
          <cell r="N26">
            <v>0</v>
          </cell>
          <cell r="O26">
            <v>590.2866846846847</v>
          </cell>
          <cell r="P26">
            <v>4.277099405003935</v>
          </cell>
        </row>
        <row r="27">
          <cell r="C27" t="str">
            <v>480</v>
          </cell>
          <cell r="D27">
            <v>25444</v>
          </cell>
          <cell r="E27">
            <v>606979.88</v>
          </cell>
          <cell r="F27">
            <v>0</v>
          </cell>
          <cell r="G27" t="str">
            <v>PH</v>
          </cell>
          <cell r="H27">
            <v>1.0037</v>
          </cell>
          <cell r="I27">
            <v>609225.705556</v>
          </cell>
          <cell r="J27">
            <v>25538.142800000001</v>
          </cell>
          <cell r="K27">
            <v>0</v>
          </cell>
          <cell r="L27">
            <v>153759</v>
          </cell>
          <cell r="M27">
            <v>1993.1042319473981</v>
          </cell>
          <cell r="N27">
            <v>0</v>
          </cell>
          <cell r="O27">
            <v>23.855521144474139</v>
          </cell>
          <cell r="P27">
            <v>3.9622116790301707</v>
          </cell>
        </row>
        <row r="28">
          <cell r="C28" t="str">
            <v>490</v>
          </cell>
          <cell r="D28">
            <v>9371</v>
          </cell>
          <cell r="E28">
            <v>443682.74</v>
          </cell>
          <cell r="F28">
            <v>0</v>
          </cell>
          <cell r="G28" t="str">
            <v>PH</v>
          </cell>
          <cell r="H28">
            <v>1.0037</v>
          </cell>
          <cell r="I28">
            <v>445324.36613799998</v>
          </cell>
          <cell r="J28">
            <v>9405.672700000001</v>
          </cell>
          <cell r="K28">
            <v>0</v>
          </cell>
          <cell r="L28">
            <v>153759</v>
          </cell>
          <cell r="M28">
            <v>734.05831463524089</v>
          </cell>
          <cell r="N28">
            <v>0</v>
          </cell>
          <cell r="O28">
            <v>47.346360046953365</v>
          </cell>
          <cell r="P28">
            <v>2.896249105014991</v>
          </cell>
        </row>
        <row r="29">
          <cell r="C29" t="str">
            <v>610</v>
          </cell>
          <cell r="D29">
            <v>12063</v>
          </cell>
          <cell r="E29">
            <v>1117278.8765400001</v>
          </cell>
          <cell r="F29">
            <v>0</v>
          </cell>
          <cell r="G29" t="str">
            <v>AN</v>
          </cell>
          <cell r="H29">
            <v>1.0044999999999999</v>
          </cell>
          <cell r="I29">
            <v>1122306.6314844301</v>
          </cell>
          <cell r="J29">
            <v>12117.2835</v>
          </cell>
          <cell r="K29">
            <v>0</v>
          </cell>
          <cell r="L29">
            <v>153759</v>
          </cell>
          <cell r="M29">
            <v>945.68384289700111</v>
          </cell>
          <cell r="N29">
            <v>0</v>
          </cell>
          <cell r="O29">
            <v>92.62031638398409</v>
          </cell>
          <cell r="P29">
            <v>7.2991280606951792</v>
          </cell>
        </row>
        <row r="30">
          <cell r="C30" t="str">
            <v>620</v>
          </cell>
          <cell r="D30">
            <v>53691</v>
          </cell>
          <cell r="E30">
            <v>1214121.0270600002</v>
          </cell>
          <cell r="F30">
            <v>0</v>
          </cell>
          <cell r="G30" t="str">
            <v>AN</v>
          </cell>
          <cell r="H30">
            <v>1.0044999999999999</v>
          </cell>
          <cell r="I30">
            <v>1219584.5716817703</v>
          </cell>
          <cell r="J30">
            <v>53932.609499999999</v>
          </cell>
          <cell r="K30">
            <v>0</v>
          </cell>
          <cell r="L30">
            <v>153759</v>
          </cell>
          <cell r="M30">
            <v>4209.1280120188085</v>
          </cell>
          <cell r="N30">
            <v>0</v>
          </cell>
          <cell r="O30">
            <v>22.613120021232614</v>
          </cell>
          <cell r="P30">
            <v>7.9317930767094627</v>
          </cell>
        </row>
        <row r="31">
          <cell r="C31" t="str">
            <v>630</v>
          </cell>
          <cell r="D31">
            <v>19487</v>
          </cell>
          <cell r="E31">
            <v>2070894.2463999998</v>
          </cell>
          <cell r="F31">
            <v>0</v>
          </cell>
          <cell r="G31" t="str">
            <v>AN</v>
          </cell>
          <cell r="H31">
            <v>1.0044999999999999</v>
          </cell>
          <cell r="I31">
            <v>2080213.2705087997</v>
          </cell>
          <cell r="J31">
            <v>19574.691500000001</v>
          </cell>
          <cell r="K31">
            <v>0</v>
          </cell>
          <cell r="L31">
            <v>153759</v>
          </cell>
          <cell r="M31">
            <v>1527.6913741634635</v>
          </cell>
          <cell r="N31">
            <v>0</v>
          </cell>
          <cell r="O31">
            <v>106.2705519782419</v>
          </cell>
          <cell r="P31">
            <v>13.529050465395844</v>
          </cell>
        </row>
        <row r="32">
          <cell r="C32" t="str">
            <v>640</v>
          </cell>
          <cell r="D32">
            <v>7367</v>
          </cell>
          <cell r="E32">
            <v>132865.74</v>
          </cell>
          <cell r="F32">
            <v>0</v>
          </cell>
          <cell r="G32" t="str">
            <v>AN</v>
          </cell>
          <cell r="H32">
            <v>1.0044999999999999</v>
          </cell>
          <cell r="I32">
            <v>133463.63582999998</v>
          </cell>
          <cell r="J32">
            <v>7400.1514999999999</v>
          </cell>
          <cell r="K32">
            <v>0</v>
          </cell>
          <cell r="L32">
            <v>153759</v>
          </cell>
          <cell r="M32">
            <v>577.53899283944361</v>
          </cell>
          <cell r="N32">
            <v>0</v>
          </cell>
          <cell r="O32">
            <v>18.03525722817972</v>
          </cell>
          <cell r="P32">
            <v>0.86800535793026745</v>
          </cell>
        </row>
        <row r="33">
          <cell r="C33" t="str">
            <v>650</v>
          </cell>
          <cell r="D33">
            <v>8357</v>
          </cell>
          <cell r="E33">
            <v>214149.82</v>
          </cell>
          <cell r="F33">
            <v>0</v>
          </cell>
          <cell r="G33" t="str">
            <v>AN</v>
          </cell>
          <cell r="H33">
            <v>1.0044999999999999</v>
          </cell>
          <cell r="I33">
            <v>215113.49419</v>
          </cell>
          <cell r="J33">
            <v>8394.6064999999999</v>
          </cell>
          <cell r="K33">
            <v>0</v>
          </cell>
          <cell r="L33">
            <v>153759</v>
          </cell>
          <cell r="M33">
            <v>655.15044972977182</v>
          </cell>
          <cell r="N33">
            <v>0</v>
          </cell>
          <cell r="O33">
            <v>25.625202823979897</v>
          </cell>
          <cell r="P33">
            <v>1.3990302628789208</v>
          </cell>
        </row>
        <row r="34">
          <cell r="C34" t="str">
            <v>660</v>
          </cell>
          <cell r="D34">
            <v>506</v>
          </cell>
          <cell r="E34">
            <v>31264.81</v>
          </cell>
          <cell r="F34">
            <v>0</v>
          </cell>
          <cell r="G34" t="str">
            <v>PH</v>
          </cell>
          <cell r="H34">
            <v>1.0037</v>
          </cell>
          <cell r="I34">
            <v>31380.489797000002</v>
          </cell>
          <cell r="J34">
            <v>507.87220000000002</v>
          </cell>
          <cell r="K34">
            <v>0</v>
          </cell>
          <cell r="L34">
            <v>153759</v>
          </cell>
          <cell r="M34">
            <v>39.636485669131567</v>
          </cell>
          <cell r="N34">
            <v>0</v>
          </cell>
          <cell r="O34">
            <v>61.788162055335974</v>
          </cell>
          <cell r="P34">
            <v>0.2040887999856919</v>
          </cell>
        </row>
        <row r="35">
          <cell r="C35" t="str">
            <v>670</v>
          </cell>
          <cell r="D35">
            <v>168</v>
          </cell>
          <cell r="E35">
            <v>11271.41</v>
          </cell>
          <cell r="F35">
            <v>0</v>
          </cell>
          <cell r="G35" t="str">
            <v>NONE</v>
          </cell>
          <cell r="H35">
            <v>1</v>
          </cell>
          <cell r="I35">
            <v>11271.41</v>
          </cell>
          <cell r="J35">
            <v>168</v>
          </cell>
          <cell r="K35">
            <v>0</v>
          </cell>
          <cell r="L35">
            <v>153759</v>
          </cell>
          <cell r="M35">
            <v>13.111427623748854</v>
          </cell>
          <cell r="N35">
            <v>0</v>
          </cell>
          <cell r="O35">
            <v>67.091726190476194</v>
          </cell>
          <cell r="P35">
            <v>7.3305692674900336E-2</v>
          </cell>
        </row>
        <row r="36">
          <cell r="C36" t="str">
            <v>701</v>
          </cell>
          <cell r="D36">
            <v>0</v>
          </cell>
          <cell r="E36">
            <v>116262.8</v>
          </cell>
          <cell r="F36">
            <v>0</v>
          </cell>
          <cell r="G36" t="str">
            <v>NONE</v>
          </cell>
          <cell r="H36">
            <v>1</v>
          </cell>
          <cell r="I36">
            <v>116262.8</v>
          </cell>
          <cell r="J36">
            <v>0</v>
          </cell>
          <cell r="K36">
            <v>0</v>
          </cell>
          <cell r="L36">
            <v>153759</v>
          </cell>
          <cell r="M36">
            <v>0</v>
          </cell>
          <cell r="N36">
            <v>0</v>
          </cell>
          <cell r="O36">
            <v>0</v>
          </cell>
          <cell r="P36">
            <v>0.75613655135634394</v>
          </cell>
        </row>
        <row r="37">
          <cell r="C37" t="str">
            <v>702</v>
          </cell>
          <cell r="D37"/>
          <cell r="E37"/>
          <cell r="F37"/>
          <cell r="G37" t="str">
            <v>NONE</v>
          </cell>
          <cell r="H37">
            <v>1</v>
          </cell>
          <cell r="I37"/>
          <cell r="J37"/>
          <cell r="K37"/>
          <cell r="L37">
            <v>153759</v>
          </cell>
          <cell r="M37"/>
          <cell r="N37"/>
          <cell r="O37"/>
          <cell r="P37"/>
        </row>
        <row r="38">
          <cell r="C38" t="str">
            <v>703</v>
          </cell>
          <cell r="D38">
            <v>0</v>
          </cell>
          <cell r="E38">
            <v>33036.600000000195</v>
          </cell>
          <cell r="F38">
            <v>0</v>
          </cell>
          <cell r="G38" t="str">
            <v>NONE</v>
          </cell>
          <cell r="H38">
            <v>1</v>
          </cell>
          <cell r="I38">
            <v>33036.600000000195</v>
          </cell>
          <cell r="J38">
            <v>0</v>
          </cell>
          <cell r="K38">
            <v>0</v>
          </cell>
          <cell r="L38">
            <v>153759</v>
          </cell>
          <cell r="M38">
            <v>0</v>
          </cell>
          <cell r="N38">
            <v>0</v>
          </cell>
          <cell r="O38">
            <v>0</v>
          </cell>
          <cell r="P38">
            <v>0.2148596179735833</v>
          </cell>
        </row>
        <row r="39">
          <cell r="C39" t="str">
            <v>704</v>
          </cell>
          <cell r="D39">
            <v>0</v>
          </cell>
          <cell r="E39">
            <v>27043.510000000089</v>
          </cell>
          <cell r="F39">
            <v>0</v>
          </cell>
          <cell r="G39" t="str">
            <v>NONE</v>
          </cell>
          <cell r="H39">
            <v>1</v>
          </cell>
          <cell r="I39">
            <v>27043.510000000089</v>
          </cell>
          <cell r="J39">
            <v>0</v>
          </cell>
          <cell r="K39">
            <v>0</v>
          </cell>
          <cell r="L39">
            <v>153759</v>
          </cell>
          <cell r="M39">
            <v>0</v>
          </cell>
          <cell r="N39">
            <v>0</v>
          </cell>
          <cell r="O39">
            <v>0</v>
          </cell>
          <cell r="P39">
            <v>0.17588245240929046</v>
          </cell>
        </row>
        <row r="40">
          <cell r="C40" t="str">
            <v>902</v>
          </cell>
          <cell r="D40">
            <v>0</v>
          </cell>
          <cell r="E40">
            <v>26971.07</v>
          </cell>
          <cell r="F40">
            <v>0</v>
          </cell>
          <cell r="G40" t="str">
            <v>NONE</v>
          </cell>
          <cell r="H40">
            <v>1</v>
          </cell>
          <cell r="I40">
            <v>26971.07</v>
          </cell>
          <cell r="J40">
            <v>0</v>
          </cell>
          <cell r="K40">
            <v>0</v>
          </cell>
          <cell r="L40">
            <v>153759</v>
          </cell>
          <cell r="M40">
            <v>0</v>
          </cell>
          <cell r="N40">
            <v>0</v>
          </cell>
          <cell r="O40">
            <v>0</v>
          </cell>
          <cell r="P40">
            <v>0.17541132551590474</v>
          </cell>
        </row>
        <row r="41">
          <cell r="C41" t="str">
            <v>903</v>
          </cell>
          <cell r="D41"/>
          <cell r="E41"/>
          <cell r="F41"/>
          <cell r="G41" t="str">
            <v>NONE</v>
          </cell>
          <cell r="H41">
            <v>1</v>
          </cell>
          <cell r="I41"/>
          <cell r="J41"/>
          <cell r="K41"/>
          <cell r="L41">
            <v>153759</v>
          </cell>
          <cell r="M41"/>
          <cell r="N41"/>
          <cell r="O41"/>
          <cell r="P41"/>
        </row>
        <row r="42">
          <cell r="C42" t="str">
            <v>904</v>
          </cell>
          <cell r="D42"/>
          <cell r="E42"/>
          <cell r="F42"/>
          <cell r="G42" t="str">
            <v>NONE</v>
          </cell>
          <cell r="H42">
            <v>1</v>
          </cell>
          <cell r="I42"/>
          <cell r="J42"/>
          <cell r="K42"/>
          <cell r="L42">
            <v>153759</v>
          </cell>
          <cell r="M42"/>
          <cell r="N42"/>
          <cell r="O42"/>
          <cell r="P42"/>
        </row>
        <row r="43">
          <cell r="C43" t="str">
            <v>905</v>
          </cell>
          <cell r="D43"/>
          <cell r="E43"/>
          <cell r="F43"/>
          <cell r="G43" t="str">
            <v>NONE</v>
          </cell>
          <cell r="H43">
            <v>1</v>
          </cell>
          <cell r="I43"/>
          <cell r="J43"/>
          <cell r="K43"/>
          <cell r="L43">
            <v>153759</v>
          </cell>
          <cell r="M43"/>
          <cell r="N43"/>
          <cell r="O43"/>
          <cell r="P43"/>
        </row>
        <row r="44">
          <cell r="C44" t="str">
            <v>906</v>
          </cell>
          <cell r="D44"/>
          <cell r="E44"/>
          <cell r="F44"/>
          <cell r="G44" t="str">
            <v>NONE</v>
          </cell>
          <cell r="H44">
            <v>1</v>
          </cell>
          <cell r="I44"/>
          <cell r="J44"/>
          <cell r="K44"/>
          <cell r="L44">
            <v>153759</v>
          </cell>
          <cell r="M44"/>
          <cell r="N44"/>
          <cell r="O44"/>
          <cell r="P44"/>
        </row>
        <row r="45">
          <cell r="C45" t="str">
            <v>907</v>
          </cell>
          <cell r="D45"/>
          <cell r="E45"/>
          <cell r="F45"/>
          <cell r="G45" t="str">
            <v>NONE</v>
          </cell>
          <cell r="H45">
            <v>1</v>
          </cell>
          <cell r="I45"/>
          <cell r="J45"/>
          <cell r="K45"/>
          <cell r="L45">
            <v>153759</v>
          </cell>
          <cell r="M45"/>
          <cell r="N45"/>
          <cell r="O45"/>
          <cell r="P45"/>
        </row>
        <row r="46">
          <cell r="C46" t="str">
            <v>908</v>
          </cell>
          <cell r="D46"/>
          <cell r="E46"/>
          <cell r="F46"/>
          <cell r="G46" t="str">
            <v>NONE</v>
          </cell>
          <cell r="H46">
            <v>1</v>
          </cell>
          <cell r="I46"/>
          <cell r="J46"/>
          <cell r="K46"/>
          <cell r="L46">
            <v>153759</v>
          </cell>
          <cell r="M46"/>
          <cell r="N46"/>
          <cell r="O46"/>
          <cell r="P46"/>
        </row>
        <row r="47">
          <cell r="C47" t="str">
            <v>912</v>
          </cell>
          <cell r="D47"/>
          <cell r="E47"/>
          <cell r="F47"/>
          <cell r="G47" t="str">
            <v>NONE</v>
          </cell>
          <cell r="H47">
            <v>1</v>
          </cell>
          <cell r="I47"/>
          <cell r="J47"/>
          <cell r="K47"/>
          <cell r="L47">
            <v>153759</v>
          </cell>
          <cell r="M47"/>
          <cell r="N47"/>
          <cell r="O47"/>
          <cell r="P47"/>
        </row>
        <row r="48">
          <cell r="C48" t="str">
            <v>913</v>
          </cell>
          <cell r="D48"/>
          <cell r="E48"/>
          <cell r="F48"/>
          <cell r="G48" t="str">
            <v>NONE</v>
          </cell>
          <cell r="H48">
            <v>1</v>
          </cell>
          <cell r="I48"/>
          <cell r="J48"/>
          <cell r="K48"/>
          <cell r="L48">
            <v>153759</v>
          </cell>
          <cell r="M48"/>
          <cell r="N48"/>
          <cell r="O48"/>
          <cell r="P48"/>
        </row>
        <row r="49">
          <cell r="C49" t="str">
            <v>999</v>
          </cell>
          <cell r="D49">
            <v>6938</v>
          </cell>
          <cell r="E49">
            <v>136183.18</v>
          </cell>
          <cell r="F49">
            <v>0</v>
          </cell>
          <cell r="G49" t="str">
            <v>OT</v>
          </cell>
          <cell r="H49">
            <v>1.0083</v>
          </cell>
          <cell r="I49">
            <v>137313.500394</v>
          </cell>
          <cell r="J49">
            <v>6995.5853999999999</v>
          </cell>
          <cell r="K49">
            <v>0</v>
          </cell>
          <cell r="L49">
            <v>153759</v>
          </cell>
          <cell r="M49">
            <v>545.9649503443701</v>
          </cell>
          <cell r="N49">
            <v>0</v>
          </cell>
          <cell r="O49">
            <v>19.628593254540213</v>
          </cell>
          <cell r="P49">
            <v>0.89304366179540706</v>
          </cell>
        </row>
      </sheetData>
      <sheetData sheetId="4" refreshError="1"/>
      <sheetData sheetId="5" refreshError="1"/>
      <sheetData sheetId="6" refreshError="1"/>
      <sheetData sheetId="7" refreshError="1"/>
      <sheetData sheetId="8" refreshError="1"/>
      <sheetData sheetId="9"/>
      <sheetData sheetId="1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2 ASO Rx"/>
      <sheetName val="2003 Rx Expenses (2)"/>
      <sheetName val="Other Expenses"/>
      <sheetName val="Top Sheet"/>
      <sheetName val="Revised Benchmarks"/>
      <sheetName val="2002 DOS-Report"/>
      <sheetName val="DOS-Paste"/>
      <sheetName val="2003 DOS-Report"/>
      <sheetName val="DOS-Paste (2)"/>
      <sheetName val="2002 ASO"/>
      <sheetName val="2002 ASO DOS-Paste"/>
      <sheetName val="2003 ASO"/>
      <sheetName val="2003 ASO DOS-Paste"/>
      <sheetName val="DOS Summary Report"/>
    </sheetNames>
    <sheetDataSet>
      <sheetData sheetId="0"/>
      <sheetData sheetId="1"/>
      <sheetData sheetId="2"/>
      <sheetData sheetId="3"/>
      <sheetData sheetId="4"/>
      <sheetData sheetId="5"/>
      <sheetData sheetId="6"/>
      <sheetData sheetId="7"/>
      <sheetData sheetId="8">
        <row r="2">
          <cell r="C2" t="str">
            <v>110</v>
          </cell>
          <cell r="D2">
            <v>26</v>
          </cell>
          <cell r="E2">
            <v>86111.7</v>
          </cell>
          <cell r="F2">
            <v>12</v>
          </cell>
          <cell r="G2" t="str">
            <v>IP</v>
          </cell>
          <cell r="H2">
            <v>1.0489999999999999</v>
          </cell>
          <cell r="I2">
            <v>90331.173299999995</v>
          </cell>
          <cell r="J2">
            <v>27.273999999999997</v>
          </cell>
          <cell r="K2">
            <v>12.587999999999999</v>
          </cell>
          <cell r="L2">
            <v>5562</v>
          </cell>
          <cell r="M2">
            <v>58.843581445523192</v>
          </cell>
          <cell r="N2">
            <v>27.158576051779935</v>
          </cell>
          <cell r="O2">
            <v>3311.9884615384613</v>
          </cell>
          <cell r="P2">
            <v>16.240771898597625</v>
          </cell>
        </row>
        <row r="3">
          <cell r="C3" t="str">
            <v>120</v>
          </cell>
          <cell r="D3">
            <v>38</v>
          </cell>
          <cell r="E3">
            <v>27097.25</v>
          </cell>
          <cell r="F3">
            <v>20</v>
          </cell>
          <cell r="G3" t="str">
            <v>IP</v>
          </cell>
          <cell r="H3">
            <v>1.0489999999999999</v>
          </cell>
          <cell r="I3">
            <v>28425.015249999997</v>
          </cell>
          <cell r="J3">
            <v>39.861999999999995</v>
          </cell>
          <cell r="K3">
            <v>20.98</v>
          </cell>
          <cell r="L3">
            <v>5562</v>
          </cell>
          <cell r="M3">
            <v>86.002157497303116</v>
          </cell>
          <cell r="N3">
            <v>45.264293419633219</v>
          </cell>
          <cell r="O3">
            <v>713.08552631578948</v>
          </cell>
          <cell r="P3">
            <v>5.1105744786048177</v>
          </cell>
        </row>
        <row r="4">
          <cell r="C4" t="str">
            <v>130</v>
          </cell>
          <cell r="D4">
            <v>6</v>
          </cell>
          <cell r="E4">
            <v>2976</v>
          </cell>
          <cell r="F4">
            <v>1</v>
          </cell>
          <cell r="G4" t="str">
            <v>IP</v>
          </cell>
          <cell r="H4">
            <v>1.0489999999999999</v>
          </cell>
          <cell r="I4">
            <v>3121.8239999999996</v>
          </cell>
          <cell r="J4">
            <v>6.2939999999999996</v>
          </cell>
          <cell r="K4">
            <v>1.0489999999999999</v>
          </cell>
          <cell r="L4">
            <v>5562</v>
          </cell>
          <cell r="M4">
            <v>13.579288025889968</v>
          </cell>
          <cell r="N4">
            <v>2.263214670981661</v>
          </cell>
          <cell r="O4">
            <v>496</v>
          </cell>
          <cell r="P4">
            <v>0.56127723840345189</v>
          </cell>
        </row>
        <row r="5">
          <cell r="C5" t="str">
            <v>140</v>
          </cell>
          <cell r="D5"/>
          <cell r="E5"/>
          <cell r="F5"/>
          <cell r="G5" t="str">
            <v>IP</v>
          </cell>
          <cell r="H5">
            <v>1.0489999999999999</v>
          </cell>
          <cell r="I5"/>
          <cell r="J5"/>
          <cell r="K5"/>
          <cell r="L5">
            <v>5562</v>
          </cell>
          <cell r="M5"/>
          <cell r="N5"/>
          <cell r="O5"/>
          <cell r="P5"/>
        </row>
        <row r="6">
          <cell r="C6" t="str">
            <v>150</v>
          </cell>
          <cell r="D6"/>
          <cell r="E6"/>
          <cell r="F6"/>
          <cell r="G6" t="str">
            <v>IP</v>
          </cell>
          <cell r="H6">
            <v>1.0489999999999999</v>
          </cell>
          <cell r="I6"/>
          <cell r="J6"/>
          <cell r="K6"/>
          <cell r="L6">
            <v>5562</v>
          </cell>
          <cell r="M6"/>
          <cell r="N6"/>
          <cell r="O6"/>
          <cell r="P6"/>
        </row>
        <row r="7">
          <cell r="C7" t="str">
            <v>160</v>
          </cell>
          <cell r="D7"/>
          <cell r="E7"/>
          <cell r="F7"/>
          <cell r="G7" t="str">
            <v>IP</v>
          </cell>
          <cell r="H7">
            <v>1.0489999999999999</v>
          </cell>
          <cell r="I7"/>
          <cell r="J7"/>
          <cell r="K7"/>
          <cell r="L7">
            <v>5562</v>
          </cell>
          <cell r="M7"/>
          <cell r="N7"/>
          <cell r="O7"/>
          <cell r="P7"/>
        </row>
        <row r="8">
          <cell r="C8" t="str">
            <v>170</v>
          </cell>
          <cell r="D8">
            <v>37</v>
          </cell>
          <cell r="E8">
            <v>18227.53</v>
          </cell>
          <cell r="F8">
            <v>14</v>
          </cell>
          <cell r="G8" t="str">
            <v>IP</v>
          </cell>
          <cell r="H8">
            <v>1.0489999999999999</v>
          </cell>
          <cell r="I8">
            <v>19120.678969999997</v>
          </cell>
          <cell r="J8">
            <v>38.812999999999995</v>
          </cell>
          <cell r="K8">
            <v>14.686</v>
          </cell>
          <cell r="L8">
            <v>5562</v>
          </cell>
          <cell r="M8">
            <v>83.738942826321463</v>
          </cell>
          <cell r="N8">
            <v>31.685005393743257</v>
          </cell>
          <cell r="O8">
            <v>492.63594594594593</v>
          </cell>
          <cell r="P8">
            <v>3.4377344426465295</v>
          </cell>
        </row>
        <row r="9">
          <cell r="C9" t="str">
            <v>180</v>
          </cell>
          <cell r="D9"/>
          <cell r="E9"/>
          <cell r="F9"/>
          <cell r="G9" t="str">
            <v>IP</v>
          </cell>
          <cell r="H9">
            <v>1.0489999999999999</v>
          </cell>
          <cell r="I9"/>
          <cell r="J9"/>
          <cell r="K9"/>
          <cell r="L9">
            <v>5562</v>
          </cell>
          <cell r="M9"/>
          <cell r="N9"/>
          <cell r="O9"/>
          <cell r="P9"/>
        </row>
        <row r="10">
          <cell r="C10" t="str">
            <v>190</v>
          </cell>
          <cell r="D10">
            <v>50</v>
          </cell>
          <cell r="E10">
            <v>58644.11</v>
          </cell>
          <cell r="F10">
            <v>0</v>
          </cell>
          <cell r="G10" t="str">
            <v>OT</v>
          </cell>
          <cell r="H10">
            <v>1.0408999999999999</v>
          </cell>
          <cell r="I10">
            <v>61042.654098999999</v>
          </cell>
          <cell r="J10">
            <v>52.045000000000002</v>
          </cell>
          <cell r="K10">
            <v>0</v>
          </cell>
          <cell r="L10">
            <v>5562</v>
          </cell>
          <cell r="M10">
            <v>112.28694714131606</v>
          </cell>
          <cell r="N10">
            <v>0</v>
          </cell>
          <cell r="O10">
            <v>1172.8822</v>
          </cell>
          <cell r="P10">
            <v>10.974946799532542</v>
          </cell>
        </row>
        <row r="11">
          <cell r="C11" t="str">
            <v>200</v>
          </cell>
          <cell r="D11">
            <v>62</v>
          </cell>
          <cell r="E11">
            <v>17181.349999999999</v>
          </cell>
          <cell r="F11">
            <v>0</v>
          </cell>
          <cell r="G11" t="str">
            <v>OT</v>
          </cell>
          <cell r="H11">
            <v>1.0408999999999999</v>
          </cell>
          <cell r="I11">
            <v>17884.067215000003</v>
          </cell>
          <cell r="J11">
            <v>64.535799999999995</v>
          </cell>
          <cell r="K11">
            <v>0</v>
          </cell>
          <cell r="L11">
            <v>5562</v>
          </cell>
          <cell r="M11">
            <v>139.23581445523192</v>
          </cell>
          <cell r="N11">
            <v>0</v>
          </cell>
          <cell r="O11">
            <v>277.11854838709684</v>
          </cell>
          <cell r="P11">
            <v>3.215402232110752</v>
          </cell>
        </row>
        <row r="12">
          <cell r="C12" t="str">
            <v>210</v>
          </cell>
          <cell r="D12">
            <v>9</v>
          </cell>
          <cell r="E12">
            <v>4773.72</v>
          </cell>
          <cell r="F12">
            <v>0</v>
          </cell>
          <cell r="G12" t="str">
            <v>OT</v>
          </cell>
          <cell r="H12">
            <v>1.0408999999999999</v>
          </cell>
          <cell r="I12">
            <v>4968.9651480000002</v>
          </cell>
          <cell r="J12">
            <v>9.3681000000000001</v>
          </cell>
          <cell r="K12">
            <v>0</v>
          </cell>
          <cell r="L12">
            <v>5562</v>
          </cell>
          <cell r="M12">
            <v>20.211650485436891</v>
          </cell>
          <cell r="N12">
            <v>0</v>
          </cell>
          <cell r="O12">
            <v>530.41333333333341</v>
          </cell>
          <cell r="P12">
            <v>0.89337740884573902</v>
          </cell>
        </row>
        <row r="13">
          <cell r="C13" t="str">
            <v>220</v>
          </cell>
          <cell r="D13">
            <v>6</v>
          </cell>
          <cell r="E13">
            <v>1608.58</v>
          </cell>
          <cell r="F13">
            <v>0</v>
          </cell>
          <cell r="G13" t="str">
            <v>OT</v>
          </cell>
          <cell r="H13">
            <v>1.0408999999999999</v>
          </cell>
          <cell r="I13">
            <v>1674.3709219999998</v>
          </cell>
          <cell r="J13">
            <v>6.2454000000000001</v>
          </cell>
          <cell r="K13">
            <v>0</v>
          </cell>
          <cell r="L13">
            <v>5562</v>
          </cell>
          <cell r="M13">
            <v>13.474433656957929</v>
          </cell>
          <cell r="N13">
            <v>0</v>
          </cell>
          <cell r="O13">
            <v>268.09666666666664</v>
          </cell>
          <cell r="P13">
            <v>0.3010375623876303</v>
          </cell>
        </row>
        <row r="14">
          <cell r="C14" t="str">
            <v>230</v>
          </cell>
          <cell r="D14">
            <v>122</v>
          </cell>
          <cell r="E14">
            <v>9935.65</v>
          </cell>
          <cell r="F14">
            <v>0</v>
          </cell>
          <cell r="G14" t="str">
            <v>OT</v>
          </cell>
          <cell r="H14">
            <v>1.0408999999999999</v>
          </cell>
          <cell r="I14">
            <v>10342.018085</v>
          </cell>
          <cell r="J14">
            <v>126.98979999999999</v>
          </cell>
          <cell r="K14">
            <v>0</v>
          </cell>
          <cell r="L14">
            <v>5562</v>
          </cell>
          <cell r="M14">
            <v>273.98015102481122</v>
          </cell>
          <cell r="N14">
            <v>0</v>
          </cell>
          <cell r="O14">
            <v>81.439754098360652</v>
          </cell>
          <cell r="P14">
            <v>1.8594063439410284</v>
          </cell>
        </row>
        <row r="15">
          <cell r="C15" t="str">
            <v>240</v>
          </cell>
          <cell r="D15">
            <v>3349</v>
          </cell>
          <cell r="E15">
            <v>138801.16</v>
          </cell>
          <cell r="F15">
            <v>0</v>
          </cell>
          <cell r="G15" t="str">
            <v>NONE</v>
          </cell>
          <cell r="H15">
            <v>1</v>
          </cell>
          <cell r="I15">
            <v>138801.16</v>
          </cell>
          <cell r="J15">
            <v>3349</v>
          </cell>
          <cell r="K15">
            <v>0</v>
          </cell>
          <cell r="L15">
            <v>5562</v>
          </cell>
          <cell r="M15">
            <v>7225.4584681769147</v>
          </cell>
          <cell r="N15">
            <v>0</v>
          </cell>
          <cell r="O15">
            <v>41.445553896685581</v>
          </cell>
          <cell r="P15">
            <v>24.955260697590795</v>
          </cell>
        </row>
        <row r="16">
          <cell r="C16" t="str">
            <v>250</v>
          </cell>
          <cell r="D16">
            <v>576</v>
          </cell>
          <cell r="E16">
            <v>11627.1</v>
          </cell>
          <cell r="F16">
            <v>0</v>
          </cell>
          <cell r="G16" t="str">
            <v>NONE</v>
          </cell>
          <cell r="H16">
            <v>1</v>
          </cell>
          <cell r="I16">
            <v>11627.1</v>
          </cell>
          <cell r="J16">
            <v>576</v>
          </cell>
          <cell r="K16">
            <v>0</v>
          </cell>
          <cell r="L16">
            <v>5562</v>
          </cell>
          <cell r="M16">
            <v>1242.7184466019419</v>
          </cell>
          <cell r="N16">
            <v>0</v>
          </cell>
          <cell r="O16">
            <v>20.185937500000001</v>
          </cell>
          <cell r="P16">
            <v>2.0904530744336571</v>
          </cell>
        </row>
        <row r="17">
          <cell r="C17" t="str">
            <v>260</v>
          </cell>
          <cell r="D17"/>
          <cell r="E17"/>
          <cell r="F17"/>
          <cell r="G17" t="str">
            <v>OT</v>
          </cell>
          <cell r="H17">
            <v>1.0408999999999999</v>
          </cell>
          <cell r="I17"/>
          <cell r="J17"/>
          <cell r="K17"/>
          <cell r="L17">
            <v>5562</v>
          </cell>
          <cell r="M17"/>
          <cell r="N17"/>
          <cell r="O17"/>
          <cell r="P17"/>
        </row>
        <row r="18">
          <cell r="C18" t="str">
            <v>270</v>
          </cell>
          <cell r="D18"/>
          <cell r="E18"/>
          <cell r="F18"/>
          <cell r="G18" t="str">
            <v>OT</v>
          </cell>
          <cell r="H18">
            <v>1.0408999999999999</v>
          </cell>
          <cell r="I18"/>
          <cell r="J18"/>
          <cell r="K18"/>
          <cell r="L18">
            <v>5562</v>
          </cell>
          <cell r="M18"/>
          <cell r="N18"/>
          <cell r="O18"/>
          <cell r="P18"/>
        </row>
        <row r="19">
          <cell r="C19" t="str">
            <v>410</v>
          </cell>
          <cell r="D19"/>
          <cell r="E19"/>
          <cell r="F19"/>
          <cell r="G19" t="str">
            <v>PH</v>
          </cell>
          <cell r="H19">
            <v>1.0258</v>
          </cell>
          <cell r="I19">
            <v>0</v>
          </cell>
          <cell r="J19">
            <v>0</v>
          </cell>
          <cell r="K19"/>
          <cell r="L19">
            <v>5562</v>
          </cell>
          <cell r="M19"/>
          <cell r="N19"/>
          <cell r="O19"/>
          <cell r="P19"/>
        </row>
        <row r="20">
          <cell r="C20" t="str">
            <v>420</v>
          </cell>
          <cell r="D20">
            <v>2240</v>
          </cell>
          <cell r="E20">
            <v>148197.64000000001</v>
          </cell>
          <cell r="F20">
            <v>0</v>
          </cell>
          <cell r="G20" t="str">
            <v>PH</v>
          </cell>
          <cell r="H20">
            <v>1.0258</v>
          </cell>
          <cell r="I20">
            <v>152021.13911200003</v>
          </cell>
          <cell r="J20">
            <v>2297.7919999999999</v>
          </cell>
          <cell r="K20">
            <v>0</v>
          </cell>
          <cell r="L20">
            <v>5562</v>
          </cell>
          <cell r="M20">
            <v>4957.4800431499461</v>
          </cell>
          <cell r="N20">
            <v>0</v>
          </cell>
          <cell r="O20">
            <v>66.159660714285721</v>
          </cell>
          <cell r="P20">
            <v>27.332099804386917</v>
          </cell>
        </row>
        <row r="21">
          <cell r="C21" t="str">
            <v>430</v>
          </cell>
          <cell r="D21">
            <v>64</v>
          </cell>
          <cell r="E21">
            <v>4344.33</v>
          </cell>
          <cell r="F21">
            <v>0</v>
          </cell>
          <cell r="G21" t="str">
            <v>PH</v>
          </cell>
          <cell r="H21">
            <v>1.0258</v>
          </cell>
          <cell r="I21">
            <v>4456.4137140000003</v>
          </cell>
          <cell r="J21">
            <v>65.651200000000003</v>
          </cell>
          <cell r="K21">
            <v>0</v>
          </cell>
          <cell r="L21">
            <v>5562</v>
          </cell>
          <cell r="M21">
            <v>141.64228694714132</v>
          </cell>
          <cell r="N21">
            <v>0</v>
          </cell>
          <cell r="O21">
            <v>67.880156249999999</v>
          </cell>
          <cell r="P21">
            <v>0.80122504746494072</v>
          </cell>
        </row>
        <row r="22">
          <cell r="C22" t="str">
            <v>440</v>
          </cell>
          <cell r="D22">
            <v>326</v>
          </cell>
          <cell r="E22">
            <v>16546.48</v>
          </cell>
          <cell r="F22">
            <v>0</v>
          </cell>
          <cell r="G22" t="str">
            <v>PH</v>
          </cell>
          <cell r="H22">
            <v>1.0258</v>
          </cell>
          <cell r="I22">
            <v>16973.379184000001</v>
          </cell>
          <cell r="J22">
            <v>334.41079999999999</v>
          </cell>
          <cell r="K22">
            <v>0</v>
          </cell>
          <cell r="L22">
            <v>5562</v>
          </cell>
          <cell r="M22">
            <v>721.49039913700108</v>
          </cell>
          <cell r="N22">
            <v>0</v>
          </cell>
          <cell r="O22">
            <v>50.756073619631898</v>
          </cell>
          <cell r="P22">
            <v>3.0516683178712696</v>
          </cell>
        </row>
        <row r="23">
          <cell r="C23" t="str">
            <v>450</v>
          </cell>
          <cell r="D23">
            <v>24</v>
          </cell>
          <cell r="E23">
            <v>1986.64</v>
          </cell>
          <cell r="F23">
            <v>0</v>
          </cell>
          <cell r="G23" t="str">
            <v>PH</v>
          </cell>
          <cell r="H23">
            <v>1.0258</v>
          </cell>
          <cell r="I23">
            <v>2037.8953119999999</v>
          </cell>
          <cell r="J23">
            <v>24.619199999999999</v>
          </cell>
          <cell r="K23">
            <v>0</v>
          </cell>
          <cell r="L23">
            <v>5562</v>
          </cell>
          <cell r="M23">
            <v>53.115857605177993</v>
          </cell>
          <cell r="N23">
            <v>0</v>
          </cell>
          <cell r="O23">
            <v>82.776666666666657</v>
          </cell>
          <cell r="P23">
            <v>0.36639613664149584</v>
          </cell>
        </row>
        <row r="24">
          <cell r="C24" t="str">
            <v>460</v>
          </cell>
          <cell r="D24">
            <v>224</v>
          </cell>
          <cell r="E24">
            <v>89562.35</v>
          </cell>
          <cell r="F24">
            <v>0</v>
          </cell>
          <cell r="G24" t="str">
            <v>PH</v>
          </cell>
          <cell r="H24">
            <v>1.0258</v>
          </cell>
          <cell r="I24">
            <v>91873.058630000014</v>
          </cell>
          <cell r="J24">
            <v>229.7792</v>
          </cell>
          <cell r="K24">
            <v>0</v>
          </cell>
          <cell r="L24">
            <v>5562</v>
          </cell>
          <cell r="M24">
            <v>495.7480043149946</v>
          </cell>
          <cell r="N24">
            <v>0</v>
          </cell>
          <cell r="O24">
            <v>399.83191964285714</v>
          </cell>
          <cell r="P24">
            <v>16.517989685364981</v>
          </cell>
        </row>
        <row r="25">
          <cell r="C25" t="str">
            <v>470</v>
          </cell>
          <cell r="D25">
            <v>46</v>
          </cell>
          <cell r="E25">
            <v>33038.120000000003</v>
          </cell>
          <cell r="F25">
            <v>0</v>
          </cell>
          <cell r="G25" t="str">
            <v>PH</v>
          </cell>
          <cell r="H25">
            <v>1.0258</v>
          </cell>
          <cell r="I25">
            <v>33890.503495999998</v>
          </cell>
          <cell r="J25">
            <v>47.186800000000005</v>
          </cell>
          <cell r="K25">
            <v>0</v>
          </cell>
          <cell r="L25">
            <v>5562</v>
          </cell>
          <cell r="M25">
            <v>101.80539374325784</v>
          </cell>
          <cell r="N25">
            <v>0</v>
          </cell>
          <cell r="O25">
            <v>718.22</v>
          </cell>
          <cell r="P25">
            <v>6.0932224911902191</v>
          </cell>
        </row>
        <row r="26">
          <cell r="C26" t="str">
            <v>480</v>
          </cell>
          <cell r="D26">
            <v>1893</v>
          </cell>
          <cell r="E26">
            <v>53671.35</v>
          </cell>
          <cell r="F26">
            <v>0</v>
          </cell>
          <cell r="G26" t="str">
            <v>PH</v>
          </cell>
          <cell r="H26">
            <v>1.0258</v>
          </cell>
          <cell r="I26">
            <v>55056.070829999982</v>
          </cell>
          <cell r="J26">
            <v>1941.8394000000001</v>
          </cell>
          <cell r="K26">
            <v>0</v>
          </cell>
          <cell r="L26">
            <v>5562</v>
          </cell>
          <cell r="M26">
            <v>4189.5132686084144</v>
          </cell>
          <cell r="N26">
            <v>0</v>
          </cell>
          <cell r="O26">
            <v>28.352535657686204</v>
          </cell>
          <cell r="P26">
            <v>9.8986103613807952</v>
          </cell>
        </row>
        <row r="27">
          <cell r="C27" t="str">
            <v>490</v>
          </cell>
          <cell r="D27">
            <v>663</v>
          </cell>
          <cell r="E27">
            <v>19806.650000000001</v>
          </cell>
          <cell r="F27">
            <v>0</v>
          </cell>
          <cell r="G27" t="str">
            <v>PH</v>
          </cell>
          <cell r="H27">
            <v>1.0258</v>
          </cell>
          <cell r="I27">
            <v>20317.661570000004</v>
          </cell>
          <cell r="J27">
            <v>680.10540000000003</v>
          </cell>
          <cell r="K27">
            <v>0</v>
          </cell>
          <cell r="L27">
            <v>5562</v>
          </cell>
          <cell r="M27">
            <v>1467.3255663430421</v>
          </cell>
          <cell r="N27">
            <v>0</v>
          </cell>
          <cell r="O27">
            <v>29.87428355957768</v>
          </cell>
          <cell r="P27">
            <v>3.6529416702624964</v>
          </cell>
        </row>
        <row r="28">
          <cell r="C28" t="str">
            <v>610</v>
          </cell>
          <cell r="D28">
            <v>839</v>
          </cell>
          <cell r="E28">
            <v>41700.949999999997</v>
          </cell>
          <cell r="F28">
            <v>0</v>
          </cell>
          <cell r="G28" t="str">
            <v>AN</v>
          </cell>
          <cell r="H28">
            <v>1.0245</v>
          </cell>
          <cell r="I28">
            <v>42722.623274999998</v>
          </cell>
          <cell r="J28">
            <v>859.55549999999994</v>
          </cell>
          <cell r="K28">
            <v>0</v>
          </cell>
          <cell r="L28">
            <v>5562</v>
          </cell>
          <cell r="M28">
            <v>1854.4886731391584</v>
          </cell>
          <cell r="N28">
            <v>0</v>
          </cell>
          <cell r="O28">
            <v>49.703158522050053</v>
          </cell>
          <cell r="P28">
            <v>7.6811620415318229</v>
          </cell>
        </row>
        <row r="29">
          <cell r="C29" t="str">
            <v>620</v>
          </cell>
          <cell r="D29">
            <v>2557</v>
          </cell>
          <cell r="E29">
            <v>58043.15</v>
          </cell>
          <cell r="F29">
            <v>0</v>
          </cell>
          <cell r="G29" t="str">
            <v>AN</v>
          </cell>
          <cell r="H29">
            <v>1.0245</v>
          </cell>
          <cell r="I29">
            <v>59465.207174999996</v>
          </cell>
          <cell r="J29">
            <v>2619.6464999999998</v>
          </cell>
          <cell r="K29">
            <v>0</v>
          </cell>
          <cell r="L29">
            <v>5562</v>
          </cell>
          <cell r="M29">
            <v>5651.8802588996759</v>
          </cell>
          <cell r="N29">
            <v>0</v>
          </cell>
          <cell r="O29">
            <v>22.699706687524444</v>
          </cell>
          <cell r="P29">
            <v>10.691335342502697</v>
          </cell>
        </row>
        <row r="30">
          <cell r="C30" t="str">
            <v>630</v>
          </cell>
          <cell r="D30">
            <v>712</v>
          </cell>
          <cell r="E30">
            <v>93592.97</v>
          </cell>
          <cell r="F30">
            <v>0</v>
          </cell>
          <cell r="G30" t="str">
            <v>AN</v>
          </cell>
          <cell r="H30">
            <v>1.0245</v>
          </cell>
          <cell r="I30">
            <v>95885.997764999978</v>
          </cell>
          <cell r="J30">
            <v>729.44399999999996</v>
          </cell>
          <cell r="K30">
            <v>0</v>
          </cell>
          <cell r="L30">
            <v>5562</v>
          </cell>
          <cell r="M30">
            <v>1573.7734627831715</v>
          </cell>
          <cell r="N30">
            <v>0</v>
          </cell>
          <cell r="O30">
            <v>131.45080056179773</v>
          </cell>
          <cell r="P30">
            <v>17.239481798813372</v>
          </cell>
        </row>
        <row r="31">
          <cell r="C31" t="str">
            <v>640</v>
          </cell>
          <cell r="D31">
            <v>600</v>
          </cell>
          <cell r="E31">
            <v>15222.3</v>
          </cell>
          <cell r="F31">
            <v>0</v>
          </cell>
          <cell r="G31" t="str">
            <v>AN</v>
          </cell>
          <cell r="H31">
            <v>1.0245</v>
          </cell>
          <cell r="I31">
            <v>15595.246350000001</v>
          </cell>
          <cell r="J31">
            <v>614.70000000000005</v>
          </cell>
          <cell r="K31">
            <v>0</v>
          </cell>
          <cell r="L31">
            <v>5562</v>
          </cell>
          <cell r="M31">
            <v>1326.2135922330096</v>
          </cell>
          <cell r="N31">
            <v>0</v>
          </cell>
          <cell r="O31">
            <v>25.370500000000003</v>
          </cell>
          <cell r="P31">
            <v>2.8038918284789647</v>
          </cell>
        </row>
        <row r="32">
          <cell r="C32" t="str">
            <v>650</v>
          </cell>
          <cell r="D32">
            <v>366</v>
          </cell>
          <cell r="E32">
            <v>11569.7</v>
          </cell>
          <cell r="F32">
            <v>0</v>
          </cell>
          <cell r="G32" t="str">
            <v>AN</v>
          </cell>
          <cell r="H32">
            <v>1.0245</v>
          </cell>
          <cell r="I32">
            <v>11853.157649999999</v>
          </cell>
          <cell r="J32">
            <v>374.96699999999998</v>
          </cell>
          <cell r="K32">
            <v>0</v>
          </cell>
          <cell r="L32">
            <v>5562</v>
          </cell>
          <cell r="M32">
            <v>808.99029126213588</v>
          </cell>
          <cell r="N32">
            <v>0</v>
          </cell>
          <cell r="O32">
            <v>31.611202185792347</v>
          </cell>
          <cell r="P32">
            <v>2.1310963052858685</v>
          </cell>
        </row>
        <row r="33">
          <cell r="C33" t="str">
            <v>660</v>
          </cell>
          <cell r="D33">
            <v>119</v>
          </cell>
          <cell r="E33">
            <v>4875.3100000000004</v>
          </cell>
          <cell r="F33">
            <v>0</v>
          </cell>
          <cell r="G33" t="str">
            <v>PH</v>
          </cell>
          <cell r="H33">
            <v>1.0258</v>
          </cell>
          <cell r="I33">
            <v>5001.0929980000001</v>
          </cell>
          <cell r="J33">
            <v>122.0702</v>
          </cell>
          <cell r="K33">
            <v>0</v>
          </cell>
          <cell r="L33">
            <v>5562</v>
          </cell>
          <cell r="M33">
            <v>263.36612729234088</v>
          </cell>
          <cell r="N33">
            <v>0</v>
          </cell>
          <cell r="O33">
            <v>40.968991596638652</v>
          </cell>
          <cell r="P33">
            <v>0.89915372132326499</v>
          </cell>
        </row>
        <row r="34">
          <cell r="C34" t="str">
            <v>670</v>
          </cell>
          <cell r="D34"/>
          <cell r="E34"/>
          <cell r="F34"/>
          <cell r="G34" t="str">
            <v>NONE</v>
          </cell>
          <cell r="H34">
            <v>1</v>
          </cell>
          <cell r="I34"/>
          <cell r="J34"/>
          <cell r="K34"/>
          <cell r="L34">
            <v>5562</v>
          </cell>
          <cell r="M34"/>
          <cell r="N34"/>
          <cell r="O34"/>
          <cell r="P34"/>
        </row>
        <row r="35">
          <cell r="C35" t="str">
            <v>701</v>
          </cell>
          <cell r="D35"/>
          <cell r="E35"/>
          <cell r="F35"/>
          <cell r="G35" t="str">
            <v>NONE</v>
          </cell>
          <cell r="H35">
            <v>1</v>
          </cell>
          <cell r="I35"/>
          <cell r="J35"/>
          <cell r="K35"/>
          <cell r="L35">
            <v>5562</v>
          </cell>
          <cell r="M35"/>
          <cell r="N35"/>
          <cell r="O35"/>
          <cell r="P35"/>
        </row>
        <row r="36">
          <cell r="C36" t="str">
            <v>702</v>
          </cell>
          <cell r="D36"/>
          <cell r="E36"/>
          <cell r="F36"/>
          <cell r="G36" t="str">
            <v>NONE</v>
          </cell>
          <cell r="H36">
            <v>1</v>
          </cell>
          <cell r="I36"/>
          <cell r="J36"/>
          <cell r="K36"/>
          <cell r="L36">
            <v>5562</v>
          </cell>
          <cell r="M36"/>
          <cell r="N36"/>
          <cell r="O36"/>
          <cell r="P36"/>
        </row>
        <row r="37">
          <cell r="C37" t="str">
            <v>703</v>
          </cell>
          <cell r="D37"/>
          <cell r="E37"/>
          <cell r="F37"/>
          <cell r="G37" t="str">
            <v>NONE</v>
          </cell>
          <cell r="H37">
            <v>1</v>
          </cell>
          <cell r="I37"/>
          <cell r="J37"/>
          <cell r="K37"/>
          <cell r="L37">
            <v>5562</v>
          </cell>
          <cell r="M37"/>
          <cell r="N37"/>
          <cell r="O37"/>
          <cell r="P37"/>
        </row>
        <row r="38">
          <cell r="C38" t="str">
            <v>704</v>
          </cell>
          <cell r="D38"/>
          <cell r="E38"/>
          <cell r="F38"/>
          <cell r="G38" t="str">
            <v>NONE</v>
          </cell>
          <cell r="H38">
            <v>1</v>
          </cell>
          <cell r="I38"/>
          <cell r="J38"/>
          <cell r="K38"/>
          <cell r="L38">
            <v>5562</v>
          </cell>
          <cell r="M38"/>
          <cell r="N38"/>
          <cell r="O38"/>
          <cell r="P38"/>
        </row>
        <row r="39">
          <cell r="C39" t="str">
            <v>902</v>
          </cell>
          <cell r="D39"/>
          <cell r="E39"/>
          <cell r="F39"/>
          <cell r="G39" t="str">
            <v>NONE</v>
          </cell>
          <cell r="H39">
            <v>1</v>
          </cell>
          <cell r="I39"/>
          <cell r="J39"/>
          <cell r="K39"/>
          <cell r="L39">
            <v>5562</v>
          </cell>
          <cell r="M39"/>
          <cell r="N39"/>
          <cell r="O39"/>
          <cell r="P39"/>
        </row>
        <row r="40">
          <cell r="C40" t="str">
            <v>903</v>
          </cell>
          <cell r="D40"/>
          <cell r="E40"/>
          <cell r="F40"/>
          <cell r="G40" t="str">
            <v>NONE</v>
          </cell>
          <cell r="H40">
            <v>1</v>
          </cell>
          <cell r="I40"/>
          <cell r="J40"/>
          <cell r="K40"/>
          <cell r="L40">
            <v>5562</v>
          </cell>
          <cell r="M40"/>
          <cell r="N40"/>
          <cell r="O40"/>
          <cell r="P40"/>
        </row>
        <row r="41">
          <cell r="C41" t="str">
            <v>904</v>
          </cell>
          <cell r="D41"/>
          <cell r="E41"/>
          <cell r="F41"/>
          <cell r="G41" t="str">
            <v>NONE</v>
          </cell>
          <cell r="H41">
            <v>1</v>
          </cell>
          <cell r="I41"/>
          <cell r="J41"/>
          <cell r="K41"/>
          <cell r="L41">
            <v>5562</v>
          </cell>
          <cell r="M41"/>
          <cell r="N41"/>
          <cell r="O41"/>
          <cell r="P41"/>
        </row>
        <row r="42">
          <cell r="C42" t="str">
            <v>905</v>
          </cell>
          <cell r="D42"/>
          <cell r="E42"/>
          <cell r="F42"/>
          <cell r="G42" t="str">
            <v>NONE</v>
          </cell>
          <cell r="H42">
            <v>1</v>
          </cell>
          <cell r="I42"/>
          <cell r="J42"/>
          <cell r="K42"/>
          <cell r="L42">
            <v>5562</v>
          </cell>
          <cell r="M42"/>
          <cell r="N42"/>
          <cell r="O42"/>
          <cell r="P42"/>
        </row>
        <row r="43">
          <cell r="C43" t="str">
            <v>906</v>
          </cell>
          <cell r="D43"/>
          <cell r="E43"/>
          <cell r="F43"/>
          <cell r="G43" t="str">
            <v>NONE</v>
          </cell>
          <cell r="H43">
            <v>1</v>
          </cell>
          <cell r="I43"/>
          <cell r="J43"/>
          <cell r="K43"/>
          <cell r="L43">
            <v>5562</v>
          </cell>
          <cell r="M43"/>
          <cell r="N43"/>
          <cell r="O43"/>
          <cell r="P43"/>
        </row>
        <row r="44">
          <cell r="C44" t="str">
            <v>907</v>
          </cell>
          <cell r="D44"/>
          <cell r="E44"/>
          <cell r="F44"/>
          <cell r="G44" t="str">
            <v>NONE</v>
          </cell>
          <cell r="H44">
            <v>1</v>
          </cell>
          <cell r="I44"/>
          <cell r="J44"/>
          <cell r="K44"/>
          <cell r="L44">
            <v>5562</v>
          </cell>
          <cell r="M44"/>
          <cell r="N44"/>
          <cell r="O44"/>
          <cell r="P44"/>
        </row>
        <row r="45">
          <cell r="C45" t="str">
            <v>908</v>
          </cell>
          <cell r="D45"/>
          <cell r="E45"/>
          <cell r="F45"/>
          <cell r="G45" t="str">
            <v>NONE</v>
          </cell>
          <cell r="H45">
            <v>1</v>
          </cell>
          <cell r="I45"/>
          <cell r="J45"/>
          <cell r="K45"/>
          <cell r="L45">
            <v>5562</v>
          </cell>
          <cell r="M45"/>
          <cell r="N45"/>
          <cell r="O45"/>
          <cell r="P45"/>
        </row>
        <row r="46">
          <cell r="C46" t="str">
            <v>912</v>
          </cell>
          <cell r="D46"/>
          <cell r="E46"/>
          <cell r="F46"/>
          <cell r="G46" t="str">
            <v>NONE</v>
          </cell>
          <cell r="H46">
            <v>1</v>
          </cell>
          <cell r="I46"/>
          <cell r="J46"/>
          <cell r="K46"/>
          <cell r="L46">
            <v>5562</v>
          </cell>
          <cell r="M46"/>
          <cell r="N46"/>
          <cell r="O46"/>
          <cell r="P46"/>
        </row>
        <row r="47">
          <cell r="C47" t="str">
            <v>913</v>
          </cell>
          <cell r="D47"/>
          <cell r="E47"/>
          <cell r="F47"/>
          <cell r="G47" t="str">
            <v>NONE</v>
          </cell>
          <cell r="H47">
            <v>1</v>
          </cell>
          <cell r="I47"/>
          <cell r="J47"/>
          <cell r="K47"/>
          <cell r="L47">
            <v>5562</v>
          </cell>
          <cell r="M47"/>
          <cell r="N47"/>
          <cell r="O47"/>
          <cell r="P47"/>
        </row>
        <row r="48">
          <cell r="C48" t="str">
            <v>999</v>
          </cell>
          <cell r="D48">
            <v>18</v>
          </cell>
          <cell r="E48">
            <v>60</v>
          </cell>
          <cell r="F48">
            <v>0</v>
          </cell>
          <cell r="G48" t="str">
            <v>OT</v>
          </cell>
          <cell r="H48">
            <v>1.0408999999999999</v>
          </cell>
          <cell r="I48">
            <v>62.453999999999994</v>
          </cell>
          <cell r="J48">
            <v>18.7362</v>
          </cell>
          <cell r="K48">
            <v>0</v>
          </cell>
          <cell r="L48">
            <v>5562</v>
          </cell>
          <cell r="M48">
            <v>40.423300970873782</v>
          </cell>
          <cell r="N48">
            <v>0</v>
          </cell>
          <cell r="O48">
            <v>3.3333333333333335</v>
          </cell>
          <cell r="P48">
            <v>1.1228694714131605E-2</v>
          </cell>
        </row>
      </sheetData>
      <sheetData sheetId="9"/>
      <sheetData sheetId="10"/>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 Sheet"/>
      <sheetName val="Sheet1"/>
      <sheetName val="DOS-Report"/>
      <sheetName val="DOS-Paste"/>
      <sheetName val="ASO DOS-Report"/>
      <sheetName val="ASO DOS-Paste"/>
      <sheetName val="Other Expenses"/>
      <sheetName val="Rx Expenses"/>
      <sheetName val="Managed DOS-Report"/>
      <sheetName val="Managed DOS-Paste"/>
    </sheetNames>
    <sheetDataSet>
      <sheetData sheetId="0"/>
      <sheetData sheetId="1"/>
      <sheetData sheetId="2" refreshError="1">
        <row r="10">
          <cell r="E10" t="str">
            <v>Freq</v>
          </cell>
          <cell r="F10" t="str">
            <v>Average Cost</v>
          </cell>
          <cell r="G10" t="str">
            <v>PMPM</v>
          </cell>
          <cell r="H10" t="str">
            <v>Total Dollars</v>
          </cell>
          <cell r="I10" t="str">
            <v>Codes</v>
          </cell>
        </row>
        <row r="11">
          <cell r="B11" t="str">
            <v>INSTITUTIONAL</v>
          </cell>
        </row>
        <row r="12">
          <cell r="B12" t="str">
            <v>Inpatient</v>
          </cell>
          <cell r="D12" t="str">
            <v>admits/1000</v>
          </cell>
          <cell r="E12" t="str">
            <v>days/1000</v>
          </cell>
          <cell r="I12" t="str">
            <v>Days</v>
          </cell>
        </row>
        <row r="13">
          <cell r="B13" t="str">
            <v xml:space="preserve">   Medical/Surgical</v>
          </cell>
          <cell r="D13">
            <v>45.665211581291764</v>
          </cell>
          <cell r="E13">
            <v>154.12008908685971</v>
          </cell>
          <cell r="F13">
            <v>960.36481481481474</v>
          </cell>
          <cell r="G13">
            <v>12.334292567928731</v>
          </cell>
          <cell r="H13">
            <v>27690.486815</v>
          </cell>
          <cell r="I13">
            <v>28.833300000000001</v>
          </cell>
        </row>
        <row r="14">
          <cell r="B14" t="str">
            <v xml:space="preserve">   Obstetrical</v>
          </cell>
          <cell r="D14">
            <v>5.7081514476614705</v>
          </cell>
          <cell r="E14">
            <v>17.124454342984414</v>
          </cell>
          <cell r="F14">
            <v>1397.7133333333334</v>
          </cell>
          <cell r="G14">
            <v>1.9945898467706018</v>
          </cell>
          <cell r="H14">
            <v>4477.8542060000009</v>
          </cell>
          <cell r="I14">
            <v>3.2037000000000004</v>
          </cell>
        </row>
        <row r="15">
          <cell r="B15" t="str">
            <v xml:space="preserve">   Mental Health</v>
          </cell>
          <cell r="D15">
            <v>0</v>
          </cell>
          <cell r="E15">
            <v>0</v>
          </cell>
          <cell r="F15">
            <v>0</v>
          </cell>
          <cell r="G15">
            <v>0</v>
          </cell>
          <cell r="H15">
            <v>0</v>
          </cell>
          <cell r="I15">
            <v>0</v>
          </cell>
        </row>
        <row r="16">
          <cell r="B16" t="str">
            <v xml:space="preserve">   Chemical Treatment</v>
          </cell>
          <cell r="D16">
            <v>0</v>
          </cell>
          <cell r="E16">
            <v>0</v>
          </cell>
          <cell r="F16">
            <v>0</v>
          </cell>
          <cell r="G16">
            <v>0</v>
          </cell>
          <cell r="H16">
            <v>0</v>
          </cell>
          <cell r="I16">
            <v>0</v>
          </cell>
        </row>
        <row r="17">
          <cell r="B17" t="str">
            <v>Subtotal:  Acute Inpatient</v>
          </cell>
          <cell r="D17">
            <v>51.373363028953236</v>
          </cell>
          <cell r="E17">
            <v>171.24454342984413</v>
          </cell>
          <cell r="G17">
            <v>14.328882414699333</v>
          </cell>
          <cell r="H17">
            <v>32168.341021</v>
          </cell>
          <cell r="I17">
            <v>32.036999999999999</v>
          </cell>
        </row>
        <row r="18">
          <cell r="B18" t="str">
            <v>Non-Acute Inpatient</v>
          </cell>
          <cell r="D18"/>
          <cell r="E18">
            <v>0</v>
          </cell>
          <cell r="F18">
            <v>0</v>
          </cell>
          <cell r="G18">
            <v>0</v>
          </cell>
          <cell r="H18">
            <v>0</v>
          </cell>
          <cell r="I18">
            <v>0</v>
          </cell>
        </row>
        <row r="19">
          <cell r="B19" t="str">
            <v>Medicare Primary</v>
          </cell>
          <cell r="D19"/>
          <cell r="E19">
            <v>0</v>
          </cell>
          <cell r="F19">
            <v>0</v>
          </cell>
          <cell r="G19">
            <v>0</v>
          </cell>
          <cell r="H19">
            <v>0</v>
          </cell>
          <cell r="I19">
            <v>0</v>
          </cell>
        </row>
        <row r="20">
          <cell r="B20" t="str">
            <v>Newborn</v>
          </cell>
          <cell r="D20">
            <v>11.416302895322941</v>
          </cell>
          <cell r="E20">
            <v>22.832605790645882</v>
          </cell>
          <cell r="F20">
            <v>411.04500000000002</v>
          </cell>
          <cell r="G20">
            <v>0.78210237060133625</v>
          </cell>
          <cell r="H20">
            <v>1755.8198219999999</v>
          </cell>
          <cell r="I20">
            <v>4.2716000000000003</v>
          </cell>
        </row>
        <row r="21">
          <cell r="B21" t="str">
            <v>Pre-Admission Tests</v>
          </cell>
          <cell r="D21"/>
          <cell r="E21">
            <v>0</v>
          </cell>
          <cell r="F21">
            <v>0</v>
          </cell>
          <cell r="G21">
            <v>0</v>
          </cell>
          <cell r="H21">
            <v>0</v>
          </cell>
          <cell r="I21">
            <v>0</v>
          </cell>
        </row>
        <row r="22">
          <cell r="B22" t="str">
            <v>Subtotal - Inpatient</v>
          </cell>
          <cell r="D22">
            <v>62.789665924276179</v>
          </cell>
          <cell r="E22">
            <v>194.07714922049001</v>
          </cell>
          <cell r="G22">
            <v>15.110984785300669</v>
          </cell>
          <cell r="H22">
            <v>33924.160842999998</v>
          </cell>
          <cell r="I22">
            <v>36.308599999999998</v>
          </cell>
        </row>
        <row r="23">
          <cell r="B23" t="str">
            <v>Outpatient</v>
          </cell>
        </row>
        <row r="24">
          <cell r="B24" t="str">
            <v>Outpatient Surgery</v>
          </cell>
          <cell r="D24" t="str">
            <v>surgeries/1000</v>
          </cell>
          <cell r="E24">
            <v>146.36899777282849</v>
          </cell>
          <cell r="F24">
            <v>2132.7715384615385</v>
          </cell>
          <cell r="G24">
            <v>26.014302713585742</v>
          </cell>
          <cell r="H24">
            <v>58402.109591999993</v>
          </cell>
          <cell r="I24">
            <v>27.383199999999999</v>
          </cell>
        </row>
        <row r="25">
          <cell r="B25" t="str">
            <v>Emergency Room</v>
          </cell>
          <cell r="D25" t="str">
            <v>visits/1000</v>
          </cell>
          <cell r="E25">
            <v>315.2563028953229</v>
          </cell>
          <cell r="F25">
            <v>261.97892857142858</v>
          </cell>
          <cell r="G25">
            <v>6.8825423714922049</v>
          </cell>
          <cell r="H25">
            <v>15451.307624000001</v>
          </cell>
          <cell r="I25">
            <v>58.979199999999992</v>
          </cell>
        </row>
        <row r="26">
          <cell r="B26" t="str">
            <v>Home Health &amp; Hospice</v>
          </cell>
          <cell r="D26" t="str">
            <v>visits/1000</v>
          </cell>
          <cell r="E26">
            <v>22.518307349665921</v>
          </cell>
          <cell r="F26">
            <v>64.5</v>
          </cell>
          <cell r="G26">
            <v>0.12103590200445434</v>
          </cell>
          <cell r="H26">
            <v>271.72559999999999</v>
          </cell>
          <cell r="I26">
            <v>4.2127999999999997</v>
          </cell>
        </row>
        <row r="27">
          <cell r="B27" t="str">
            <v>Ambulance</v>
          </cell>
          <cell r="D27" t="str">
            <v>transports/1000</v>
          </cell>
          <cell r="E27">
            <v>33.777461024498884</v>
          </cell>
          <cell r="F27">
            <v>233.35333333333335</v>
          </cell>
          <cell r="G27">
            <v>0.65684026013363028</v>
          </cell>
          <cell r="H27">
            <v>1474.6063839999999</v>
          </cell>
          <cell r="I27">
            <v>6.3191999999999995</v>
          </cell>
        </row>
        <row r="28">
          <cell r="B28" t="str">
            <v>Durable Medical Equipment</v>
          </cell>
          <cell r="D28" t="str">
            <v>per 1000</v>
          </cell>
          <cell r="E28">
            <v>202.66476614699332</v>
          </cell>
          <cell r="F28">
            <v>66.348888888888894</v>
          </cell>
          <cell r="G28">
            <v>1.1205485042316259</v>
          </cell>
          <cell r="H28">
            <v>2515.6313920000002</v>
          </cell>
          <cell r="I28">
            <v>37.915199999999999</v>
          </cell>
        </row>
        <row r="29">
          <cell r="B29" t="str">
            <v>Prev. Dental - Capitation</v>
          </cell>
          <cell r="E29">
            <v>0</v>
          </cell>
          <cell r="F29">
            <v>0</v>
          </cell>
          <cell r="G29">
            <v>0</v>
          </cell>
          <cell r="H29">
            <v>0</v>
          </cell>
          <cell r="I29">
            <v>0</v>
          </cell>
        </row>
        <row r="30">
          <cell r="B30" t="str">
            <v>Preventive Dental</v>
          </cell>
          <cell r="E30">
            <v>0</v>
          </cell>
          <cell r="F30">
            <v>0</v>
          </cell>
          <cell r="G30">
            <v>0</v>
          </cell>
          <cell r="H30">
            <v>0</v>
          </cell>
          <cell r="I30">
            <v>0</v>
          </cell>
        </row>
        <row r="31">
          <cell r="B31" t="str">
            <v>Subtotal - Outpatient</v>
          </cell>
          <cell r="G31">
            <v>34.795269751447663</v>
          </cell>
          <cell r="H31">
            <v>78115.380592000001</v>
          </cell>
          <cell r="I31">
            <v>134.80959999999999</v>
          </cell>
        </row>
        <row r="33">
          <cell r="B33" t="str">
            <v>Total Institutional</v>
          </cell>
          <cell r="G33">
            <v>49.906254536748335</v>
          </cell>
          <cell r="H33">
            <v>112039.54143499999</v>
          </cell>
          <cell r="I33">
            <v>171.1182</v>
          </cell>
        </row>
        <row r="34">
          <cell r="B34" t="str">
            <v>PHYSICIAN</v>
          </cell>
        </row>
        <row r="35">
          <cell r="B35" t="str">
            <v>Physician Visits</v>
          </cell>
        </row>
        <row r="36">
          <cell r="B36" t="str">
            <v>Physician Visits</v>
          </cell>
          <cell r="D36" t="str">
            <v>visits/1000</v>
          </cell>
          <cell r="E36">
            <v>0</v>
          </cell>
          <cell r="F36">
            <v>0</v>
          </cell>
          <cell r="G36">
            <v>0</v>
          </cell>
          <cell r="H36">
            <v>0</v>
          </cell>
          <cell r="I36">
            <v>0</v>
          </cell>
        </row>
        <row r="37">
          <cell r="B37" t="str">
            <v>Specialist Visits</v>
          </cell>
          <cell r="D37" t="str">
            <v>visits/1000</v>
          </cell>
          <cell r="E37">
            <v>4336.4803563474388</v>
          </cell>
          <cell r="F37">
            <v>65.499349489795932</v>
          </cell>
          <cell r="G37">
            <v>23.669720201336307</v>
          </cell>
          <cell r="H37">
            <v>53138.521852000013</v>
          </cell>
          <cell r="I37">
            <v>811.28319999999997</v>
          </cell>
        </row>
        <row r="38">
          <cell r="B38" t="str">
            <v>ER Physician Visits</v>
          </cell>
          <cell r="D38" t="str">
            <v>visits/1000</v>
          </cell>
          <cell r="E38">
            <v>0</v>
          </cell>
          <cell r="F38">
            <v>0</v>
          </cell>
          <cell r="G38">
            <v>0</v>
          </cell>
          <cell r="H38">
            <v>0</v>
          </cell>
          <cell r="I38">
            <v>0</v>
          </cell>
        </row>
        <row r="39">
          <cell r="B39" t="str">
            <v>Mental Health Visits</v>
          </cell>
          <cell r="D39" t="str">
            <v>visits/1000</v>
          </cell>
          <cell r="E39">
            <v>591.84106904231624</v>
          </cell>
          <cell r="F39">
            <v>41.642990654205612</v>
          </cell>
          <cell r="G39">
            <v>2.0538360089086858</v>
          </cell>
          <cell r="H39">
            <v>4610.8618399999996</v>
          </cell>
          <cell r="I39">
            <v>110.72359999999999</v>
          </cell>
        </row>
        <row r="40">
          <cell r="B40" t="str">
            <v>Substance Abuse Visits</v>
          </cell>
          <cell r="D40" t="str">
            <v>visits/1000</v>
          </cell>
          <cell r="E40">
            <v>5.5312249443207122</v>
          </cell>
          <cell r="F40">
            <v>0</v>
          </cell>
          <cell r="G40">
            <v>0</v>
          </cell>
          <cell r="H40">
            <v>0</v>
          </cell>
          <cell r="I40">
            <v>1.0347999999999999</v>
          </cell>
        </row>
        <row r="41">
          <cell r="B41" t="str">
            <v>Subtotal: Physician Visits</v>
          </cell>
          <cell r="E41">
            <v>4933.8526503340754</v>
          </cell>
          <cell r="G41">
            <v>25.723556210244993</v>
          </cell>
          <cell r="H41">
            <v>57749.38369200001</v>
          </cell>
          <cell r="I41">
            <v>923.04160000000002</v>
          </cell>
        </row>
        <row r="42">
          <cell r="B42" t="str">
            <v>Other Physician Services</v>
          </cell>
        </row>
        <row r="43">
          <cell r="B43" t="str">
            <v>Physician Surgery</v>
          </cell>
          <cell r="D43" t="str">
            <v>surg/1000</v>
          </cell>
          <cell r="E43">
            <v>431.43554565701561</v>
          </cell>
          <cell r="F43">
            <v>502.14897435897439</v>
          </cell>
          <cell r="G43">
            <v>18.053743062806237</v>
          </cell>
          <cell r="H43">
            <v>40530.653176</v>
          </cell>
          <cell r="I43">
            <v>80.714399999999998</v>
          </cell>
        </row>
        <row r="44">
          <cell r="B44" t="str">
            <v>Anesthesia</v>
          </cell>
          <cell r="D44" t="str">
            <v>administrations/1000</v>
          </cell>
          <cell r="E44">
            <v>77.437149220489971</v>
          </cell>
          <cell r="F44">
            <v>619.56785714285718</v>
          </cell>
          <cell r="G44">
            <v>3.9981307171492211</v>
          </cell>
          <cell r="H44">
            <v>8975.803460000001</v>
          </cell>
          <cell r="I44">
            <v>14.4872</v>
          </cell>
        </row>
        <row r="45">
          <cell r="B45" t="str">
            <v>Specialty Services: Physician</v>
          </cell>
          <cell r="D45" t="str">
            <v>services/1000</v>
          </cell>
          <cell r="E45">
            <v>503.34146993318478</v>
          </cell>
          <cell r="F45">
            <v>32.090769230769226</v>
          </cell>
          <cell r="G45">
            <v>1.3460512463251668</v>
          </cell>
          <cell r="H45">
            <v>3021.8850479999996</v>
          </cell>
          <cell r="I45">
            <v>94.166799999999995</v>
          </cell>
        </row>
        <row r="46">
          <cell r="B46" t="str">
            <v>Outpatient Tests: Physician</v>
          </cell>
          <cell r="D46" t="str">
            <v>tests/1000</v>
          </cell>
          <cell r="E46">
            <v>973.49559020044535</v>
          </cell>
          <cell r="F46">
            <v>23.51642045454545</v>
          </cell>
          <cell r="G46">
            <v>1.9077609674832958</v>
          </cell>
          <cell r="H46">
            <v>4282.9233719999993</v>
          </cell>
          <cell r="I46">
            <v>182.12479999999999</v>
          </cell>
        </row>
        <row r="47">
          <cell r="B47" t="str">
            <v>Subtotal: Other Physician Services</v>
          </cell>
          <cell r="G47">
            <v>25.30568599376392</v>
          </cell>
          <cell r="H47">
            <v>56811.265055999997</v>
          </cell>
          <cell r="I47">
            <v>371.4932</v>
          </cell>
        </row>
        <row r="49">
          <cell r="B49" t="str">
            <v>Total Physician</v>
          </cell>
          <cell r="G49">
            <v>51.029242204008909</v>
          </cell>
          <cell r="H49">
            <v>114560.64874800001</v>
          </cell>
          <cell r="I49">
            <v>1294.5347999999999</v>
          </cell>
        </row>
        <row r="50">
          <cell r="B50" t="str">
            <v>PHARMACY</v>
          </cell>
        </row>
        <row r="51">
          <cell r="B51" t="str">
            <v>Pharmacy</v>
          </cell>
        </row>
        <row r="52">
          <cell r="B52" t="str">
            <v xml:space="preserve">Pharmacy </v>
          </cell>
          <cell r="D52" t="str">
            <v>scripts/1000</v>
          </cell>
          <cell r="E52">
            <v>5853.0066815144764</v>
          </cell>
          <cell r="F52">
            <v>39.404219178082187</v>
          </cell>
          <cell r="G52">
            <v>19.219429844097995</v>
          </cell>
          <cell r="H52">
            <v>43147.62</v>
          </cell>
          <cell r="I52">
            <v>1095</v>
          </cell>
        </row>
        <row r="54">
          <cell r="B54" t="str">
            <v>Total Pharmacy</v>
          </cell>
          <cell r="E54">
            <v>5853.0066815144764</v>
          </cell>
          <cell r="F54">
            <v>39.404219178082194</v>
          </cell>
          <cell r="G54">
            <v>19.219429844097995</v>
          </cell>
          <cell r="H54">
            <v>43147.62</v>
          </cell>
          <cell r="I54">
            <v>1095</v>
          </cell>
        </row>
        <row r="55">
          <cell r="B55" t="str">
            <v>ANCILLARY</v>
          </cell>
        </row>
        <row r="56">
          <cell r="B56" t="str">
            <v>Ancillary</v>
          </cell>
        </row>
        <row r="57">
          <cell r="B57" t="str">
            <v>Chiropractic</v>
          </cell>
          <cell r="D57" t="str">
            <v>visits/1000</v>
          </cell>
          <cell r="E57">
            <v>678.84187082405344</v>
          </cell>
          <cell r="F57">
            <v>17.961732283464563</v>
          </cell>
          <cell r="G57">
            <v>1.0160979955456568</v>
          </cell>
          <cell r="H57">
            <v>2281.14</v>
          </cell>
          <cell r="I57">
            <v>127</v>
          </cell>
        </row>
        <row r="58">
          <cell r="B58" t="str">
            <v>Chiro - Capitation</v>
          </cell>
          <cell r="E58">
            <v>0</v>
          </cell>
          <cell r="F58">
            <v>0</v>
          </cell>
          <cell r="G58">
            <v>0</v>
          </cell>
          <cell r="H58">
            <v>0</v>
          </cell>
          <cell r="I58">
            <v>0</v>
          </cell>
        </row>
        <row r="59">
          <cell r="B59" t="str">
            <v>Spec. Svc, Outpt Test: Non-Phys</v>
          </cell>
          <cell r="D59" t="str">
            <v>services/1000</v>
          </cell>
          <cell r="E59">
            <v>1439.8829398663697</v>
          </cell>
          <cell r="F59">
            <v>83.653333333333336</v>
          </cell>
          <cell r="G59">
            <v>10.037583960801783</v>
          </cell>
          <cell r="H59">
            <v>22534.375992000001</v>
          </cell>
          <cell r="I59">
            <v>269.37810000000002</v>
          </cell>
        </row>
        <row r="60">
          <cell r="B60" t="str">
            <v>Laboratory/Pathology</v>
          </cell>
          <cell r="D60" t="str">
            <v>tests/1000</v>
          </cell>
          <cell r="E60">
            <v>4650.6563919821829</v>
          </cell>
          <cell r="F60">
            <v>25.09875444839858</v>
          </cell>
          <cell r="G60">
            <v>9.7271402338530084</v>
          </cell>
          <cell r="H60">
            <v>21837.429825000003</v>
          </cell>
          <cell r="I60">
            <v>870.06029999999998</v>
          </cell>
        </row>
        <row r="61">
          <cell r="B61" t="str">
            <v>Radiology/Imaging</v>
          </cell>
          <cell r="D61" t="str">
            <v>images/1000</v>
          </cell>
          <cell r="E61">
            <v>1136.4593318485524</v>
          </cell>
          <cell r="F61">
            <v>177.51932038834954</v>
          </cell>
          <cell r="G61">
            <v>16.811957353229399</v>
          </cell>
          <cell r="H61">
            <v>37742.844258000005</v>
          </cell>
          <cell r="I61">
            <v>212.61260000000001</v>
          </cell>
        </row>
        <row r="62">
          <cell r="B62" t="str">
            <v>Other - Capitation</v>
          </cell>
          <cell r="E62">
            <v>0</v>
          </cell>
          <cell r="F62">
            <v>0</v>
          </cell>
          <cell r="G62">
            <v>0</v>
          </cell>
          <cell r="H62">
            <v>0</v>
          </cell>
          <cell r="I62">
            <v>0</v>
          </cell>
        </row>
        <row r="63">
          <cell r="B63" t="str">
            <v>Immunizations</v>
          </cell>
          <cell r="D63" t="str">
            <v>per 1000</v>
          </cell>
          <cell r="E63">
            <v>684.08231625835197</v>
          </cell>
          <cell r="F63">
            <v>14.812338709677418</v>
          </cell>
          <cell r="G63">
            <v>0.8444049144766147</v>
          </cell>
          <cell r="H63">
            <v>1895.6890329999999</v>
          </cell>
          <cell r="I63">
            <v>127.9804</v>
          </cell>
        </row>
        <row r="64">
          <cell r="B64" t="str">
            <v>Physical &amp; Other Therapy</v>
          </cell>
          <cell r="D64" t="str">
            <v>visits/1000</v>
          </cell>
          <cell r="E64">
            <v>1732.2729621380847</v>
          </cell>
          <cell r="F64">
            <v>29.557165605095545</v>
          </cell>
          <cell r="G64">
            <v>4.2667565679287307</v>
          </cell>
          <cell r="H64">
            <v>9578.8684950000006</v>
          </cell>
          <cell r="I64">
            <v>324.07940000000002</v>
          </cell>
        </row>
        <row r="65">
          <cell r="B65" t="str">
            <v>Routine Eye Care</v>
          </cell>
          <cell r="D65" t="str">
            <v>visits/1000</v>
          </cell>
          <cell r="E65">
            <v>105.09327394209353</v>
          </cell>
          <cell r="F65">
            <v>64.325263157894739</v>
          </cell>
          <cell r="G65">
            <v>0.56334604187082415</v>
          </cell>
          <cell r="H65">
            <v>1264.7118640000001</v>
          </cell>
          <cell r="I65">
            <v>19.661199999999997</v>
          </cell>
        </row>
        <row r="66">
          <cell r="B66" t="str">
            <v>Other Medical Claims</v>
          </cell>
          <cell r="E66">
            <v>225.18307349665923</v>
          </cell>
          <cell r="F66">
            <v>1.1992499999999999</v>
          </cell>
          <cell r="G66">
            <v>2.2504233407572381E-2</v>
          </cell>
          <cell r="H66">
            <v>50.522003999999995</v>
          </cell>
          <cell r="I66">
            <v>42.128</v>
          </cell>
        </row>
        <row r="68">
          <cell r="B68" t="str">
            <v>Total Ancillary</v>
          </cell>
          <cell r="G68">
            <v>43.289791301113581</v>
          </cell>
          <cell r="H68">
            <v>97185.581470999998</v>
          </cell>
          <cell r="I68">
            <v>1992.8999999999999</v>
          </cell>
        </row>
        <row r="69">
          <cell r="B69" t="str">
            <v>Other Expenses</v>
          </cell>
        </row>
        <row r="70">
          <cell r="B70" t="str">
            <v>Other Related Costs</v>
          </cell>
        </row>
        <row r="71">
          <cell r="B71" t="str">
            <v>CHOICES Rider</v>
          </cell>
          <cell r="G71">
            <v>0</v>
          </cell>
          <cell r="H71">
            <v>0</v>
          </cell>
        </row>
        <row r="72">
          <cell r="B72" t="str">
            <v>Student Rider</v>
          </cell>
          <cell r="G72">
            <v>0</v>
          </cell>
          <cell r="H72">
            <v>0</v>
          </cell>
        </row>
        <row r="73">
          <cell r="B73" t="str">
            <v>HCRA</v>
          </cell>
          <cell r="G73">
            <v>0</v>
          </cell>
          <cell r="H73">
            <v>0</v>
          </cell>
        </row>
        <row r="74">
          <cell r="B74" t="str">
            <v>PHCS</v>
          </cell>
          <cell r="G74">
            <v>1.1447661469933184E-2</v>
          </cell>
          <cell r="H74">
            <v>25.7</v>
          </cell>
        </row>
        <row r="75">
          <cell r="B75" t="str">
            <v>Cap Payments</v>
          </cell>
          <cell r="G75">
            <v>0</v>
          </cell>
          <cell r="H75">
            <v>0</v>
          </cell>
        </row>
        <row r="77">
          <cell r="B77" t="str">
            <v>Total Other Expenses</v>
          </cell>
          <cell r="G77">
            <v>1.1447661469933184E-2</v>
          </cell>
          <cell r="H77">
            <v>25.7</v>
          </cell>
          <cell r="I77">
            <v>0</v>
          </cell>
        </row>
        <row r="79">
          <cell r="B79" t="str">
            <v>TOTAL</v>
          </cell>
          <cell r="G79">
            <v>163.45616554743873</v>
          </cell>
          <cell r="H79">
            <v>366959.09165399999</v>
          </cell>
          <cell r="I79">
            <v>4553.552999999999</v>
          </cell>
        </row>
      </sheetData>
      <sheetData sheetId="3" refreshError="1">
        <row r="2">
          <cell r="B2" t="str">
            <v>Order</v>
          </cell>
        </row>
        <row r="3">
          <cell r="C3" t="str">
            <v>110</v>
          </cell>
          <cell r="D3">
            <v>27</v>
          </cell>
          <cell r="E3">
            <v>25929.85</v>
          </cell>
          <cell r="F3">
            <v>8</v>
          </cell>
          <cell r="G3" t="str">
            <v>IP</v>
          </cell>
          <cell r="H3">
            <v>1.0679000000000001</v>
          </cell>
          <cell r="I3">
            <v>27690.486815</v>
          </cell>
          <cell r="J3">
            <v>28.833300000000001</v>
          </cell>
          <cell r="K3">
            <v>8.5432000000000006</v>
          </cell>
          <cell r="L3">
            <v>2245</v>
          </cell>
          <cell r="M3">
            <v>154.12008908685971</v>
          </cell>
          <cell r="N3">
            <v>45.665211581291764</v>
          </cell>
          <cell r="O3">
            <v>960.36481481481474</v>
          </cell>
          <cell r="P3">
            <v>12.334292567928731</v>
          </cell>
        </row>
        <row r="4">
          <cell r="C4" t="str">
            <v>120</v>
          </cell>
          <cell r="D4">
            <v>3</v>
          </cell>
          <cell r="E4">
            <v>4193.1400000000003</v>
          </cell>
          <cell r="F4">
            <v>1</v>
          </cell>
          <cell r="G4" t="str">
            <v>IP</v>
          </cell>
          <cell r="H4">
            <v>1.0679000000000001</v>
          </cell>
          <cell r="I4">
            <v>4477.8542060000009</v>
          </cell>
          <cell r="J4">
            <v>3.2037000000000004</v>
          </cell>
          <cell r="K4">
            <v>1.0679000000000001</v>
          </cell>
          <cell r="L4">
            <v>2245</v>
          </cell>
          <cell r="M4">
            <v>17.124454342984414</v>
          </cell>
          <cell r="N4">
            <v>5.7081514476614705</v>
          </cell>
          <cell r="O4">
            <v>1397.7133333333334</v>
          </cell>
          <cell r="P4">
            <v>1.9945898467706018</v>
          </cell>
        </row>
        <row r="5">
          <cell r="C5" t="str">
            <v>130</v>
          </cell>
          <cell r="D5"/>
          <cell r="E5"/>
          <cell r="F5"/>
          <cell r="G5" t="str">
            <v>IP</v>
          </cell>
          <cell r="H5">
            <v>1.0679000000000001</v>
          </cell>
          <cell r="I5"/>
          <cell r="J5"/>
          <cell r="K5"/>
          <cell r="L5">
            <v>2245</v>
          </cell>
          <cell r="M5"/>
          <cell r="N5"/>
          <cell r="O5"/>
          <cell r="P5"/>
        </row>
        <row r="6">
          <cell r="C6" t="str">
            <v>140</v>
          </cell>
          <cell r="D6"/>
          <cell r="E6"/>
          <cell r="F6"/>
          <cell r="G6" t="str">
            <v>IP</v>
          </cell>
          <cell r="H6">
            <v>1.0679000000000001</v>
          </cell>
          <cell r="I6"/>
          <cell r="J6"/>
          <cell r="K6"/>
          <cell r="L6">
            <v>2245</v>
          </cell>
          <cell r="M6"/>
          <cell r="N6"/>
          <cell r="O6"/>
          <cell r="P6"/>
        </row>
        <row r="7">
          <cell r="C7" t="str">
            <v>150</v>
          </cell>
          <cell r="D7"/>
          <cell r="E7"/>
          <cell r="F7"/>
          <cell r="G7" t="str">
            <v>IP</v>
          </cell>
          <cell r="H7">
            <v>1.0679000000000001</v>
          </cell>
          <cell r="I7"/>
          <cell r="J7"/>
          <cell r="K7"/>
          <cell r="L7">
            <v>2245</v>
          </cell>
          <cell r="M7"/>
          <cell r="N7"/>
          <cell r="O7"/>
          <cell r="P7"/>
        </row>
        <row r="8">
          <cell r="C8" t="str">
            <v>160</v>
          </cell>
          <cell r="D8"/>
          <cell r="E8"/>
          <cell r="F8"/>
          <cell r="G8" t="str">
            <v>IP</v>
          </cell>
          <cell r="H8">
            <v>1.0679000000000001</v>
          </cell>
          <cell r="I8"/>
          <cell r="J8"/>
          <cell r="K8"/>
          <cell r="L8">
            <v>2245</v>
          </cell>
          <cell r="M8"/>
          <cell r="N8"/>
          <cell r="O8"/>
          <cell r="P8"/>
        </row>
        <row r="9">
          <cell r="C9" t="str">
            <v>170</v>
          </cell>
          <cell r="D9">
            <v>4</v>
          </cell>
          <cell r="E9">
            <v>1644.18</v>
          </cell>
          <cell r="F9">
            <v>2</v>
          </cell>
          <cell r="G9" t="str">
            <v>IP</v>
          </cell>
          <cell r="H9">
            <v>1.0679000000000001</v>
          </cell>
          <cell r="I9">
            <v>1755.8198219999999</v>
          </cell>
          <cell r="J9">
            <v>4.2716000000000003</v>
          </cell>
          <cell r="K9">
            <v>2.1358000000000001</v>
          </cell>
          <cell r="L9">
            <v>2245</v>
          </cell>
          <cell r="M9">
            <v>22.832605790645882</v>
          </cell>
          <cell r="N9">
            <v>11.416302895322941</v>
          </cell>
          <cell r="O9">
            <v>411.04500000000002</v>
          </cell>
          <cell r="P9">
            <v>0.78210237060133625</v>
          </cell>
        </row>
        <row r="10">
          <cell r="C10" t="str">
            <v>180</v>
          </cell>
          <cell r="D10"/>
          <cell r="E10"/>
          <cell r="F10"/>
          <cell r="G10" t="str">
            <v>IP</v>
          </cell>
          <cell r="H10">
            <v>1.0679000000000001</v>
          </cell>
          <cell r="I10"/>
          <cell r="J10"/>
          <cell r="K10"/>
          <cell r="L10">
            <v>2245</v>
          </cell>
          <cell r="M10"/>
          <cell r="N10"/>
          <cell r="O10"/>
          <cell r="P10"/>
        </row>
        <row r="11">
          <cell r="C11" t="str">
            <v>190</v>
          </cell>
          <cell r="D11">
            <v>26</v>
          </cell>
          <cell r="E11">
            <v>55452.06</v>
          </cell>
          <cell r="F11">
            <v>0</v>
          </cell>
          <cell r="G11" t="str">
            <v>OT</v>
          </cell>
          <cell r="H11">
            <v>1.0531999999999999</v>
          </cell>
          <cell r="I11">
            <v>58402.109591999993</v>
          </cell>
          <cell r="J11">
            <v>27.383199999999999</v>
          </cell>
          <cell r="K11">
            <v>0</v>
          </cell>
          <cell r="L11">
            <v>2245</v>
          </cell>
          <cell r="M11">
            <v>146.36899777282849</v>
          </cell>
          <cell r="N11">
            <v>0</v>
          </cell>
          <cell r="O11">
            <v>2132.7715384615385</v>
          </cell>
          <cell r="P11">
            <v>26.014302713585742</v>
          </cell>
        </row>
        <row r="12">
          <cell r="C12" t="str">
            <v>200</v>
          </cell>
          <cell r="D12">
            <v>56</v>
          </cell>
          <cell r="E12">
            <v>14670.82</v>
          </cell>
          <cell r="F12">
            <v>0</v>
          </cell>
          <cell r="G12" t="str">
            <v>OT</v>
          </cell>
          <cell r="H12">
            <v>1.0531999999999999</v>
          </cell>
          <cell r="I12">
            <v>15451.307624000001</v>
          </cell>
          <cell r="J12">
            <v>58.979199999999992</v>
          </cell>
          <cell r="K12">
            <v>0</v>
          </cell>
          <cell r="L12">
            <v>2245</v>
          </cell>
          <cell r="M12">
            <v>315.2563028953229</v>
          </cell>
          <cell r="N12">
            <v>0</v>
          </cell>
          <cell r="O12">
            <v>261.97892857142858</v>
          </cell>
          <cell r="P12">
            <v>6.8825423714922049</v>
          </cell>
        </row>
        <row r="13">
          <cell r="C13" t="str">
            <v>210</v>
          </cell>
          <cell r="D13">
            <v>4</v>
          </cell>
          <cell r="E13">
            <v>258</v>
          </cell>
          <cell r="F13">
            <v>0</v>
          </cell>
          <cell r="G13" t="str">
            <v>OT</v>
          </cell>
          <cell r="H13">
            <v>1.0531999999999999</v>
          </cell>
          <cell r="I13">
            <v>271.72559999999999</v>
          </cell>
          <cell r="J13">
            <v>4.2127999999999997</v>
          </cell>
          <cell r="K13">
            <v>0</v>
          </cell>
          <cell r="L13">
            <v>2245</v>
          </cell>
          <cell r="M13">
            <v>22.518307349665921</v>
          </cell>
          <cell r="N13">
            <v>0</v>
          </cell>
          <cell r="O13">
            <v>64.5</v>
          </cell>
          <cell r="P13">
            <v>0.12103590200445434</v>
          </cell>
        </row>
        <row r="14">
          <cell r="C14" t="str">
            <v>220</v>
          </cell>
          <cell r="D14">
            <v>6</v>
          </cell>
          <cell r="E14">
            <v>1400.12</v>
          </cell>
          <cell r="F14">
            <v>0</v>
          </cell>
          <cell r="G14" t="str">
            <v>OT</v>
          </cell>
          <cell r="H14">
            <v>1.0531999999999999</v>
          </cell>
          <cell r="I14">
            <v>1474.6063839999999</v>
          </cell>
          <cell r="J14">
            <v>6.3191999999999995</v>
          </cell>
          <cell r="K14">
            <v>0</v>
          </cell>
          <cell r="L14">
            <v>2245</v>
          </cell>
          <cell r="M14">
            <v>33.777461024498884</v>
          </cell>
          <cell r="N14">
            <v>0</v>
          </cell>
          <cell r="O14">
            <v>233.35333333333335</v>
          </cell>
          <cell r="P14">
            <v>0.65684026013363028</v>
          </cell>
        </row>
        <row r="15">
          <cell r="C15" t="str">
            <v>230</v>
          </cell>
          <cell r="D15">
            <v>36</v>
          </cell>
          <cell r="E15">
            <v>2388.56</v>
          </cell>
          <cell r="F15">
            <v>0</v>
          </cell>
          <cell r="G15" t="str">
            <v>OT</v>
          </cell>
          <cell r="H15">
            <v>1.0531999999999999</v>
          </cell>
          <cell r="I15">
            <v>2515.6313920000002</v>
          </cell>
          <cell r="J15">
            <v>37.915199999999999</v>
          </cell>
          <cell r="K15">
            <v>0</v>
          </cell>
          <cell r="L15">
            <v>2245</v>
          </cell>
          <cell r="M15">
            <v>202.66476614699332</v>
          </cell>
          <cell r="N15">
            <v>0</v>
          </cell>
          <cell r="O15">
            <v>66.348888888888894</v>
          </cell>
          <cell r="P15">
            <v>1.1205485042316259</v>
          </cell>
        </row>
        <row r="16">
          <cell r="C16" t="str">
            <v>240</v>
          </cell>
          <cell r="D16">
            <v>1095</v>
          </cell>
          <cell r="E16">
            <v>43147.62</v>
          </cell>
          <cell r="F16">
            <v>0</v>
          </cell>
          <cell r="G16" t="str">
            <v>NONE</v>
          </cell>
          <cell r="H16">
            <v>1</v>
          </cell>
          <cell r="I16">
            <v>43147.62</v>
          </cell>
          <cell r="J16">
            <v>1095</v>
          </cell>
          <cell r="K16">
            <v>0</v>
          </cell>
          <cell r="L16">
            <v>2245</v>
          </cell>
          <cell r="M16">
            <v>5853.0066815144764</v>
          </cell>
          <cell r="N16">
            <v>0</v>
          </cell>
          <cell r="O16">
            <v>39.404219178082187</v>
          </cell>
          <cell r="P16">
            <v>19.219429844097995</v>
          </cell>
        </row>
        <row r="17">
          <cell r="C17" t="str">
            <v>250</v>
          </cell>
          <cell r="D17">
            <v>127</v>
          </cell>
          <cell r="E17">
            <v>2281.14</v>
          </cell>
          <cell r="F17">
            <v>0</v>
          </cell>
          <cell r="G17" t="str">
            <v>NONE</v>
          </cell>
          <cell r="H17">
            <v>1</v>
          </cell>
          <cell r="I17">
            <v>2281.14</v>
          </cell>
          <cell r="J17">
            <v>127</v>
          </cell>
          <cell r="K17">
            <v>0</v>
          </cell>
          <cell r="L17">
            <v>2245</v>
          </cell>
          <cell r="M17">
            <v>678.84187082405344</v>
          </cell>
          <cell r="N17">
            <v>0</v>
          </cell>
          <cell r="O17">
            <v>17.961732283464563</v>
          </cell>
          <cell r="P17">
            <v>1.0160979955456568</v>
          </cell>
        </row>
        <row r="18">
          <cell r="C18" t="str">
            <v>260</v>
          </cell>
          <cell r="D18"/>
          <cell r="E18"/>
          <cell r="F18"/>
          <cell r="G18" t="str">
            <v>OT</v>
          </cell>
          <cell r="H18">
            <v>1.0531999999999999</v>
          </cell>
          <cell r="I18"/>
          <cell r="J18"/>
          <cell r="K18"/>
          <cell r="L18">
            <v>2245</v>
          </cell>
          <cell r="M18"/>
          <cell r="N18"/>
          <cell r="O18"/>
          <cell r="P18"/>
        </row>
        <row r="19">
          <cell r="C19" t="str">
            <v>270</v>
          </cell>
          <cell r="D19"/>
          <cell r="E19"/>
          <cell r="F19"/>
          <cell r="G19" t="str">
            <v>OT</v>
          </cell>
          <cell r="H19">
            <v>1.0531999999999999</v>
          </cell>
          <cell r="I19"/>
          <cell r="J19"/>
          <cell r="K19"/>
          <cell r="L19">
            <v>2245</v>
          </cell>
          <cell r="M19"/>
          <cell r="N19"/>
          <cell r="O19"/>
          <cell r="P19"/>
        </row>
        <row r="20">
          <cell r="C20" t="str">
            <v>410</v>
          </cell>
          <cell r="D20"/>
          <cell r="E20"/>
          <cell r="F20"/>
          <cell r="G20" t="str">
            <v>PH</v>
          </cell>
          <cell r="H20">
            <v>1.0347999999999999</v>
          </cell>
          <cell r="I20">
            <v>0</v>
          </cell>
          <cell r="J20">
            <v>0</v>
          </cell>
          <cell r="K20"/>
          <cell r="L20">
            <v>2245</v>
          </cell>
          <cell r="M20"/>
          <cell r="N20"/>
          <cell r="O20"/>
          <cell r="P20"/>
        </row>
        <row r="21">
          <cell r="C21" t="str">
            <v>420</v>
          </cell>
          <cell r="D21">
            <v>784</v>
          </cell>
          <cell r="E21">
            <v>51351.49</v>
          </cell>
          <cell r="F21">
            <v>0</v>
          </cell>
          <cell r="G21" t="str">
            <v>PH</v>
          </cell>
          <cell r="H21">
            <v>1.0347999999999999</v>
          </cell>
          <cell r="I21">
            <v>53138.521852000013</v>
          </cell>
          <cell r="J21">
            <v>811.28319999999997</v>
          </cell>
          <cell r="K21">
            <v>0</v>
          </cell>
          <cell r="L21">
            <v>2245</v>
          </cell>
          <cell r="M21">
            <v>4336.4803563474388</v>
          </cell>
          <cell r="N21">
            <v>0</v>
          </cell>
          <cell r="O21">
            <v>65.499349489795932</v>
          </cell>
          <cell r="P21">
            <v>23.669720201336307</v>
          </cell>
        </row>
        <row r="22">
          <cell r="C22" t="str">
            <v>430</v>
          </cell>
          <cell r="D22"/>
          <cell r="E22"/>
          <cell r="F22"/>
          <cell r="G22" t="str">
            <v>PH</v>
          </cell>
          <cell r="H22">
            <v>1.0347999999999999</v>
          </cell>
          <cell r="I22"/>
          <cell r="J22"/>
          <cell r="K22"/>
          <cell r="L22">
            <v>2245</v>
          </cell>
          <cell r="M22"/>
          <cell r="N22"/>
          <cell r="O22"/>
          <cell r="P22"/>
        </row>
        <row r="23">
          <cell r="C23" t="str">
            <v>440</v>
          </cell>
          <cell r="D23">
            <v>107</v>
          </cell>
          <cell r="E23">
            <v>4455.8</v>
          </cell>
          <cell r="F23">
            <v>0</v>
          </cell>
          <cell r="G23" t="str">
            <v>PH</v>
          </cell>
          <cell r="H23">
            <v>1.0347999999999999</v>
          </cell>
          <cell r="I23">
            <v>4610.8618399999996</v>
          </cell>
          <cell r="J23">
            <v>110.72359999999999</v>
          </cell>
          <cell r="K23">
            <v>0</v>
          </cell>
          <cell r="L23">
            <v>2245</v>
          </cell>
          <cell r="M23">
            <v>591.84106904231624</v>
          </cell>
          <cell r="N23">
            <v>0</v>
          </cell>
          <cell r="O23">
            <v>41.642990654205612</v>
          </cell>
          <cell r="P23">
            <v>2.0538360089086858</v>
          </cell>
        </row>
        <row r="24">
          <cell r="C24" t="str">
            <v>450</v>
          </cell>
          <cell r="D24">
            <v>1</v>
          </cell>
          <cell r="E24">
            <v>0</v>
          </cell>
          <cell r="F24">
            <v>0</v>
          </cell>
          <cell r="G24" t="str">
            <v>PH</v>
          </cell>
          <cell r="H24">
            <v>1.0347999999999999</v>
          </cell>
          <cell r="I24">
            <v>0</v>
          </cell>
          <cell r="J24">
            <v>1.0347999999999999</v>
          </cell>
          <cell r="K24">
            <v>0</v>
          </cell>
          <cell r="L24">
            <v>2245</v>
          </cell>
          <cell r="M24">
            <v>5.5312249443207122</v>
          </cell>
          <cell r="N24">
            <v>0</v>
          </cell>
          <cell r="O24">
            <v>0</v>
          </cell>
          <cell r="P24">
            <v>0</v>
          </cell>
        </row>
        <row r="25">
          <cell r="C25" t="str">
            <v>460</v>
          </cell>
          <cell r="D25">
            <v>78</v>
          </cell>
          <cell r="E25">
            <v>39167.620000000003</v>
          </cell>
          <cell r="F25">
            <v>0</v>
          </cell>
          <cell r="G25" t="str">
            <v>PH</v>
          </cell>
          <cell r="H25">
            <v>1.0347999999999999</v>
          </cell>
          <cell r="I25">
            <v>40530.653176</v>
          </cell>
          <cell r="J25">
            <v>80.714399999999998</v>
          </cell>
          <cell r="K25">
            <v>0</v>
          </cell>
          <cell r="L25">
            <v>2245</v>
          </cell>
          <cell r="M25">
            <v>431.43554565701561</v>
          </cell>
          <cell r="N25">
            <v>0</v>
          </cell>
          <cell r="O25">
            <v>502.14897435897439</v>
          </cell>
          <cell r="P25">
            <v>18.053743062806237</v>
          </cell>
        </row>
        <row r="26">
          <cell r="C26" t="str">
            <v>470</v>
          </cell>
          <cell r="D26">
            <v>14</v>
          </cell>
          <cell r="E26">
            <v>8673.9500000000007</v>
          </cell>
          <cell r="F26">
            <v>0</v>
          </cell>
          <cell r="G26" t="str">
            <v>PH</v>
          </cell>
          <cell r="H26">
            <v>1.0347999999999999</v>
          </cell>
          <cell r="I26">
            <v>8975.803460000001</v>
          </cell>
          <cell r="J26">
            <v>14.4872</v>
          </cell>
          <cell r="K26">
            <v>0</v>
          </cell>
          <cell r="L26">
            <v>2245</v>
          </cell>
          <cell r="M26">
            <v>77.437149220489971</v>
          </cell>
          <cell r="N26">
            <v>0</v>
          </cell>
          <cell r="O26">
            <v>619.56785714285718</v>
          </cell>
          <cell r="P26">
            <v>3.9981307171492211</v>
          </cell>
        </row>
        <row r="27">
          <cell r="C27" t="str">
            <v>480</v>
          </cell>
          <cell r="D27">
            <v>91</v>
          </cell>
          <cell r="E27">
            <v>2920.26</v>
          </cell>
          <cell r="F27">
            <v>0</v>
          </cell>
          <cell r="G27" t="str">
            <v>PH</v>
          </cell>
          <cell r="H27">
            <v>1.0347999999999999</v>
          </cell>
          <cell r="I27">
            <v>3021.8850479999996</v>
          </cell>
          <cell r="J27">
            <v>94.166799999999995</v>
          </cell>
          <cell r="K27">
            <v>0</v>
          </cell>
          <cell r="L27">
            <v>2245</v>
          </cell>
          <cell r="M27">
            <v>503.34146993318478</v>
          </cell>
          <cell r="N27">
            <v>0</v>
          </cell>
          <cell r="O27">
            <v>32.090769230769226</v>
          </cell>
          <cell r="P27">
            <v>1.3460512463251668</v>
          </cell>
        </row>
        <row r="28">
          <cell r="C28" t="str">
            <v>490</v>
          </cell>
          <cell r="D28">
            <v>176</v>
          </cell>
          <cell r="E28">
            <v>4138.8900000000003</v>
          </cell>
          <cell r="F28">
            <v>0</v>
          </cell>
          <cell r="G28" t="str">
            <v>PH</v>
          </cell>
          <cell r="H28">
            <v>1.0347999999999999</v>
          </cell>
          <cell r="I28">
            <v>4282.9233719999993</v>
          </cell>
          <cell r="J28">
            <v>182.12479999999999</v>
          </cell>
          <cell r="K28">
            <v>0</v>
          </cell>
          <cell r="L28">
            <v>2245</v>
          </cell>
          <cell r="M28">
            <v>973.49559020044535</v>
          </cell>
          <cell r="N28">
            <v>0</v>
          </cell>
          <cell r="O28">
            <v>23.51642045454545</v>
          </cell>
          <cell r="P28">
            <v>1.9077609674832958</v>
          </cell>
        </row>
        <row r="29">
          <cell r="C29" t="str">
            <v>610</v>
          </cell>
          <cell r="D29">
            <v>261</v>
          </cell>
          <cell r="E29">
            <v>21833.52</v>
          </cell>
          <cell r="F29">
            <v>0</v>
          </cell>
          <cell r="G29" t="str">
            <v>AN</v>
          </cell>
          <cell r="H29">
            <v>1.0321</v>
          </cell>
          <cell r="I29">
            <v>22534.375992000001</v>
          </cell>
          <cell r="J29">
            <v>269.37810000000002</v>
          </cell>
          <cell r="K29">
            <v>0</v>
          </cell>
          <cell r="L29">
            <v>2245</v>
          </cell>
          <cell r="M29">
            <v>1439.8829398663697</v>
          </cell>
          <cell r="N29">
            <v>0</v>
          </cell>
          <cell r="O29">
            <v>83.653333333333336</v>
          </cell>
          <cell r="P29">
            <v>10.037583960801783</v>
          </cell>
        </row>
        <row r="30">
          <cell r="C30" t="str">
            <v>620</v>
          </cell>
          <cell r="D30">
            <v>843</v>
          </cell>
          <cell r="E30">
            <v>21158.25</v>
          </cell>
          <cell r="F30">
            <v>0</v>
          </cell>
          <cell r="G30" t="str">
            <v>AN</v>
          </cell>
          <cell r="H30">
            <v>1.0321</v>
          </cell>
          <cell r="I30">
            <v>21837.429825000003</v>
          </cell>
          <cell r="J30">
            <v>870.06029999999998</v>
          </cell>
          <cell r="K30">
            <v>0</v>
          </cell>
          <cell r="L30">
            <v>2245</v>
          </cell>
          <cell r="M30">
            <v>4650.6563919821829</v>
          </cell>
          <cell r="N30">
            <v>0</v>
          </cell>
          <cell r="O30">
            <v>25.09875444839858</v>
          </cell>
          <cell r="P30">
            <v>9.7271402338530084</v>
          </cell>
        </row>
        <row r="31">
          <cell r="C31" t="str">
            <v>630</v>
          </cell>
          <cell r="D31">
            <v>206</v>
          </cell>
          <cell r="E31">
            <v>36568.980000000003</v>
          </cell>
          <cell r="F31">
            <v>0</v>
          </cell>
          <cell r="G31" t="str">
            <v>AN</v>
          </cell>
          <cell r="H31">
            <v>1.0321</v>
          </cell>
          <cell r="I31">
            <v>37742.844258000005</v>
          </cell>
          <cell r="J31">
            <v>212.61260000000001</v>
          </cell>
          <cell r="K31">
            <v>0</v>
          </cell>
          <cell r="L31">
            <v>2245</v>
          </cell>
          <cell r="M31">
            <v>1136.4593318485524</v>
          </cell>
          <cell r="N31">
            <v>0</v>
          </cell>
          <cell r="O31">
            <v>177.51932038834954</v>
          </cell>
          <cell r="P31">
            <v>16.811957353229399</v>
          </cell>
        </row>
        <row r="32">
          <cell r="C32" t="str">
            <v>640</v>
          </cell>
          <cell r="D32">
            <v>124</v>
          </cell>
          <cell r="E32">
            <v>1836.73</v>
          </cell>
          <cell r="F32">
            <v>0</v>
          </cell>
          <cell r="G32" t="str">
            <v>AN</v>
          </cell>
          <cell r="H32">
            <v>1.0321</v>
          </cell>
          <cell r="I32">
            <v>1895.6890329999999</v>
          </cell>
          <cell r="J32">
            <v>127.9804</v>
          </cell>
          <cell r="K32">
            <v>0</v>
          </cell>
          <cell r="L32">
            <v>2245</v>
          </cell>
          <cell r="M32">
            <v>684.08231625835197</v>
          </cell>
          <cell r="N32">
            <v>0</v>
          </cell>
          <cell r="O32">
            <v>14.812338709677418</v>
          </cell>
          <cell r="P32">
            <v>0.8444049144766147</v>
          </cell>
        </row>
        <row r="33">
          <cell r="C33" t="str">
            <v>650</v>
          </cell>
          <cell r="D33">
            <v>314</v>
          </cell>
          <cell r="E33">
            <v>9280.9500000000007</v>
          </cell>
          <cell r="F33">
            <v>0</v>
          </cell>
          <cell r="G33" t="str">
            <v>AN</v>
          </cell>
          <cell r="H33">
            <v>1.0321</v>
          </cell>
          <cell r="I33">
            <v>9578.8684950000006</v>
          </cell>
          <cell r="J33">
            <v>324.07940000000002</v>
          </cell>
          <cell r="K33">
            <v>0</v>
          </cell>
          <cell r="L33">
            <v>2245</v>
          </cell>
          <cell r="M33">
            <v>1732.2729621380847</v>
          </cell>
          <cell r="N33">
            <v>0</v>
          </cell>
          <cell r="O33">
            <v>29.557165605095545</v>
          </cell>
          <cell r="P33">
            <v>4.2667565679287307</v>
          </cell>
        </row>
        <row r="34">
          <cell r="C34" t="str">
            <v>660</v>
          </cell>
          <cell r="D34">
            <v>19</v>
          </cell>
          <cell r="E34">
            <v>1222.18</v>
          </cell>
          <cell r="F34">
            <v>0</v>
          </cell>
          <cell r="G34" t="str">
            <v>PH</v>
          </cell>
          <cell r="H34">
            <v>1.0347999999999999</v>
          </cell>
          <cell r="I34">
            <v>1264.7118640000001</v>
          </cell>
          <cell r="J34">
            <v>19.661199999999997</v>
          </cell>
          <cell r="K34">
            <v>0</v>
          </cell>
          <cell r="L34">
            <v>2245</v>
          </cell>
          <cell r="M34">
            <v>105.09327394209353</v>
          </cell>
          <cell r="N34">
            <v>0</v>
          </cell>
          <cell r="O34">
            <v>64.325263157894739</v>
          </cell>
          <cell r="P34">
            <v>0.56334604187082415</v>
          </cell>
        </row>
        <row r="35">
          <cell r="C35" t="str">
            <v>670</v>
          </cell>
          <cell r="D35">
            <v>1</v>
          </cell>
          <cell r="E35">
            <v>0</v>
          </cell>
          <cell r="F35">
            <v>0</v>
          </cell>
          <cell r="G35" t="str">
            <v>NONE</v>
          </cell>
          <cell r="H35">
            <v>1</v>
          </cell>
          <cell r="I35">
            <v>0</v>
          </cell>
          <cell r="J35">
            <v>1</v>
          </cell>
          <cell r="K35">
            <v>0</v>
          </cell>
          <cell r="L35">
            <v>2245</v>
          </cell>
          <cell r="M35">
            <v>5.3452115812917596</v>
          </cell>
          <cell r="N35">
            <v>0</v>
          </cell>
          <cell r="O35">
            <v>0</v>
          </cell>
          <cell r="P35">
            <v>0</v>
          </cell>
        </row>
        <row r="36">
          <cell r="C36" t="str">
            <v>701</v>
          </cell>
          <cell r="D36"/>
          <cell r="E36"/>
          <cell r="F36"/>
          <cell r="G36" t="str">
            <v>NONE</v>
          </cell>
          <cell r="H36">
            <v>1</v>
          </cell>
          <cell r="I36"/>
          <cell r="J36"/>
          <cell r="K36"/>
          <cell r="L36">
            <v>2245</v>
          </cell>
          <cell r="M36"/>
          <cell r="N36"/>
          <cell r="O36"/>
          <cell r="P36"/>
        </row>
        <row r="37">
          <cell r="C37" t="str">
            <v>702</v>
          </cell>
          <cell r="D37"/>
          <cell r="E37"/>
          <cell r="F37"/>
          <cell r="G37" t="str">
            <v>NONE</v>
          </cell>
          <cell r="H37">
            <v>1</v>
          </cell>
          <cell r="I37"/>
          <cell r="J37"/>
          <cell r="K37"/>
          <cell r="L37">
            <v>2245</v>
          </cell>
          <cell r="M37"/>
          <cell r="N37"/>
          <cell r="O37"/>
          <cell r="P37"/>
        </row>
        <row r="38">
          <cell r="C38" t="str">
            <v>703</v>
          </cell>
          <cell r="D38"/>
          <cell r="E38"/>
          <cell r="F38"/>
          <cell r="G38" t="str">
            <v>NONE</v>
          </cell>
          <cell r="H38">
            <v>1</v>
          </cell>
          <cell r="I38"/>
          <cell r="J38"/>
          <cell r="K38"/>
          <cell r="L38">
            <v>2245</v>
          </cell>
          <cell r="M38"/>
          <cell r="N38"/>
          <cell r="O38"/>
          <cell r="P38"/>
        </row>
        <row r="39">
          <cell r="C39" t="str">
            <v>704</v>
          </cell>
          <cell r="D39"/>
          <cell r="E39"/>
          <cell r="F39"/>
          <cell r="G39" t="str">
            <v>NONE</v>
          </cell>
          <cell r="H39">
            <v>1</v>
          </cell>
          <cell r="I39"/>
          <cell r="J39"/>
          <cell r="K39"/>
          <cell r="L39">
            <v>2245</v>
          </cell>
          <cell r="M39"/>
          <cell r="N39"/>
          <cell r="O39"/>
          <cell r="P39"/>
        </row>
        <row r="40">
          <cell r="C40" t="str">
            <v>902</v>
          </cell>
          <cell r="D40"/>
          <cell r="E40"/>
          <cell r="F40"/>
          <cell r="G40" t="str">
            <v>NONE</v>
          </cell>
          <cell r="H40">
            <v>1</v>
          </cell>
          <cell r="I40"/>
          <cell r="J40"/>
          <cell r="K40"/>
          <cell r="L40">
            <v>2245</v>
          </cell>
          <cell r="M40"/>
          <cell r="N40"/>
          <cell r="O40"/>
          <cell r="P40"/>
        </row>
        <row r="41">
          <cell r="C41" t="str">
            <v>903</v>
          </cell>
          <cell r="D41"/>
          <cell r="E41"/>
          <cell r="F41"/>
          <cell r="G41" t="str">
            <v>NONE</v>
          </cell>
          <cell r="H41">
            <v>1</v>
          </cell>
          <cell r="I41"/>
          <cell r="J41"/>
          <cell r="K41"/>
          <cell r="L41">
            <v>2245</v>
          </cell>
          <cell r="M41"/>
          <cell r="N41"/>
          <cell r="O41"/>
          <cell r="P41"/>
        </row>
        <row r="42">
          <cell r="C42" t="str">
            <v>904</v>
          </cell>
          <cell r="D42"/>
          <cell r="E42"/>
          <cell r="F42"/>
          <cell r="G42" t="str">
            <v>NONE</v>
          </cell>
          <cell r="H42">
            <v>1</v>
          </cell>
          <cell r="I42"/>
          <cell r="J42"/>
          <cell r="K42"/>
          <cell r="L42">
            <v>2245</v>
          </cell>
          <cell r="M42"/>
          <cell r="N42"/>
          <cell r="O42"/>
          <cell r="P42"/>
        </row>
        <row r="43">
          <cell r="C43" t="str">
            <v>905</v>
          </cell>
          <cell r="D43"/>
          <cell r="E43"/>
          <cell r="F43"/>
          <cell r="G43" t="str">
            <v>NONE</v>
          </cell>
          <cell r="H43">
            <v>1</v>
          </cell>
          <cell r="I43"/>
          <cell r="J43"/>
          <cell r="K43"/>
          <cell r="L43">
            <v>2245</v>
          </cell>
          <cell r="M43"/>
          <cell r="N43"/>
          <cell r="O43"/>
          <cell r="P43"/>
        </row>
        <row r="44">
          <cell r="C44" t="str">
            <v>906</v>
          </cell>
          <cell r="D44"/>
          <cell r="E44"/>
          <cell r="F44"/>
          <cell r="G44" t="str">
            <v>NONE</v>
          </cell>
          <cell r="H44">
            <v>1</v>
          </cell>
          <cell r="I44"/>
          <cell r="J44"/>
          <cell r="K44"/>
          <cell r="L44">
            <v>2245</v>
          </cell>
          <cell r="M44"/>
          <cell r="N44"/>
          <cell r="O44"/>
          <cell r="P44"/>
        </row>
        <row r="45">
          <cell r="C45" t="str">
            <v>907</v>
          </cell>
          <cell r="D45"/>
          <cell r="E45"/>
          <cell r="F45"/>
          <cell r="G45" t="str">
            <v>NONE</v>
          </cell>
          <cell r="H45">
            <v>1</v>
          </cell>
          <cell r="I45"/>
          <cell r="J45"/>
          <cell r="K45"/>
          <cell r="L45">
            <v>2245</v>
          </cell>
          <cell r="M45"/>
          <cell r="N45"/>
          <cell r="O45"/>
          <cell r="P45"/>
        </row>
        <row r="46">
          <cell r="C46" t="str">
            <v>908</v>
          </cell>
          <cell r="D46"/>
          <cell r="E46"/>
          <cell r="F46"/>
          <cell r="G46" t="str">
            <v>NONE</v>
          </cell>
          <cell r="H46">
            <v>1</v>
          </cell>
          <cell r="I46"/>
          <cell r="J46"/>
          <cell r="K46"/>
          <cell r="L46">
            <v>2245</v>
          </cell>
          <cell r="M46"/>
          <cell r="N46"/>
          <cell r="O46"/>
          <cell r="P46"/>
        </row>
        <row r="47">
          <cell r="C47" t="str">
            <v>912</v>
          </cell>
          <cell r="D47"/>
          <cell r="E47"/>
          <cell r="F47"/>
          <cell r="G47" t="str">
            <v>NONE</v>
          </cell>
          <cell r="H47">
            <v>1</v>
          </cell>
          <cell r="I47"/>
          <cell r="J47"/>
          <cell r="K47"/>
          <cell r="L47">
            <v>2245</v>
          </cell>
          <cell r="M47"/>
          <cell r="N47"/>
          <cell r="O47"/>
          <cell r="P47"/>
        </row>
        <row r="48">
          <cell r="C48" t="str">
            <v>913</v>
          </cell>
          <cell r="D48"/>
          <cell r="E48"/>
          <cell r="F48"/>
          <cell r="G48" t="str">
            <v>NONE</v>
          </cell>
          <cell r="H48">
            <v>1</v>
          </cell>
          <cell r="I48"/>
          <cell r="J48"/>
          <cell r="K48"/>
          <cell r="L48">
            <v>2245</v>
          </cell>
          <cell r="M48"/>
          <cell r="N48"/>
          <cell r="O48"/>
          <cell r="P48"/>
        </row>
        <row r="49">
          <cell r="C49" t="str">
            <v>999</v>
          </cell>
          <cell r="D49">
            <v>40</v>
          </cell>
          <cell r="E49">
            <v>47.97</v>
          </cell>
          <cell r="F49">
            <v>0</v>
          </cell>
          <cell r="G49" t="str">
            <v>OT</v>
          </cell>
          <cell r="H49">
            <v>1.0531999999999999</v>
          </cell>
          <cell r="I49">
            <v>50.522003999999995</v>
          </cell>
          <cell r="J49">
            <v>42.128</v>
          </cell>
          <cell r="K49">
            <v>0</v>
          </cell>
          <cell r="L49">
            <v>2245</v>
          </cell>
          <cell r="M49">
            <v>225.18307349665923</v>
          </cell>
          <cell r="N49">
            <v>0</v>
          </cell>
          <cell r="O49">
            <v>1.1992499999999999</v>
          </cell>
          <cell r="P49">
            <v>2.2504233407572381E-2</v>
          </cell>
        </row>
      </sheetData>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 WO PA Model HPNH"/>
      <sheetName val="PA Sensitivity"/>
      <sheetName val="PA CM"/>
      <sheetName val="PA Rev"/>
      <sheetName val="Variables"/>
      <sheetName val="HP Visit"/>
      <sheetName val="Rev - Total"/>
      <sheetName val="Staffing"/>
      <sheetName val="Assumptions"/>
      <sheetName val="Staffing Deep Dive"/>
      <sheetName val="Payroll"/>
      <sheetName val="Travelers"/>
      <sheetName val="YTD &amp; Current Rates"/>
      <sheetName val="1st Quarter FY17"/>
    </sheetNames>
    <sheetDataSet>
      <sheetData sheetId="0"/>
      <sheetData sheetId="1"/>
      <sheetData sheetId="2"/>
      <sheetData sheetId="3"/>
      <sheetData sheetId="4">
        <row r="3">
          <cell r="C3">
            <v>182</v>
          </cell>
        </row>
        <row r="4">
          <cell r="C4">
            <v>183</v>
          </cell>
        </row>
        <row r="6">
          <cell r="C6">
            <v>15.5</v>
          </cell>
        </row>
        <row r="7">
          <cell r="C7">
            <v>41</v>
          </cell>
        </row>
        <row r="8">
          <cell r="C8">
            <v>33</v>
          </cell>
        </row>
        <row r="9">
          <cell r="C9">
            <v>1.5</v>
          </cell>
        </row>
      </sheetData>
      <sheetData sheetId="5"/>
      <sheetData sheetId="6"/>
      <sheetData sheetId="7"/>
      <sheetData sheetId="8"/>
      <sheetData sheetId="9"/>
      <sheetData sheetId="10"/>
      <sheetData sheetId="11"/>
      <sheetData sheetId="12">
        <row r="3">
          <cell r="AA3" t="str">
            <v>Total YTD 2017 (Oct16 - Jan17) - To build out if adding subsequent months</v>
          </cell>
        </row>
      </sheetData>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pt"/>
      <sheetName val="emp roster"/>
      <sheetName val="Actual FTE Pay"/>
      <sheetName val="Add'l $ Based Labor"/>
      <sheetName val="Summary"/>
      <sheetName val="Entry For GMCB Adaptive"/>
      <sheetName val="Bud Pay27"/>
      <sheetName val="Bud Pay 12"/>
      <sheetName val="Misc. Hazard Pay"/>
      <sheetName val="10005"/>
      <sheetName val="10006"/>
      <sheetName val="10009"/>
      <sheetName val="10011"/>
      <sheetName val="10017"/>
      <sheetName val="10018"/>
      <sheetName val="10019"/>
      <sheetName val="10020"/>
      <sheetName val="10021"/>
      <sheetName val="10022"/>
      <sheetName val="10025"/>
      <sheetName val="10037"/>
      <sheetName val="10039"/>
      <sheetName val="10041"/>
      <sheetName val="10043"/>
      <sheetName val="10044"/>
      <sheetName val="10049"/>
      <sheetName val="10050"/>
      <sheetName val="10051"/>
      <sheetName val="10052"/>
      <sheetName val="10053"/>
      <sheetName val="10056"/>
      <sheetName val="10061"/>
      <sheetName val="10065"/>
      <sheetName val="10090"/>
      <sheetName val="10214"/>
      <sheetName val="10260"/>
      <sheetName val="10630"/>
      <sheetName val="10640"/>
      <sheetName val="10697"/>
      <sheetName val="10703"/>
      <sheetName val="11003"/>
      <sheetName val="11004"/>
      <sheetName val="11007"/>
      <sheetName val="11008"/>
      <sheetName val="11010"/>
      <sheetName val="11012"/>
      <sheetName val="11013"/>
      <sheetName val="11014"/>
      <sheetName val="11016"/>
      <sheetName val="11024"/>
      <sheetName val="11078"/>
      <sheetName val="11600"/>
      <sheetName val="11739"/>
      <sheetName val="11741"/>
      <sheetName val="12035"/>
      <sheetName val="12036"/>
      <sheetName val="12208"/>
      <sheetName val="12210"/>
      <sheetName val="12211"/>
      <sheetName val="12213"/>
      <sheetName val="12270"/>
      <sheetName val="12310"/>
      <sheetName val="19208"/>
      <sheetName val="19209"/>
      <sheetName val="19210"/>
      <sheetName val="19211"/>
      <sheetName val="19217"/>
      <sheetName val="19280"/>
      <sheetName val="19290"/>
      <sheetName val="19450"/>
      <sheetName val="19460"/>
      <sheetName val="19470"/>
      <sheetName val="19480"/>
      <sheetName val="19510"/>
      <sheetName val="19530"/>
      <sheetName val="19540"/>
      <sheetName val="19560"/>
      <sheetName val="19570"/>
      <sheetName val="19580"/>
    </sheetNames>
    <sheetDataSet>
      <sheetData sheetId="0">
        <row r="1">
          <cell r="A1" t="str">
            <v>DEPT</v>
          </cell>
          <cell r="B1" t="str">
            <v>Description</v>
          </cell>
        </row>
        <row r="2">
          <cell r="A2" t="str">
            <v>0</v>
          </cell>
          <cell r="B2" t="str">
            <v>Default</v>
          </cell>
        </row>
        <row r="3">
          <cell r="A3" t="str">
            <v>10000</v>
          </cell>
          <cell r="B3" t="str">
            <v>GMC: GIFFORD MEDICAL CENTER</v>
          </cell>
        </row>
        <row r="4">
          <cell r="A4" t="str">
            <v>10005</v>
          </cell>
          <cell r="B4" t="str">
            <v>GMC: PROFESSIONAL ANESTHESIA</v>
          </cell>
        </row>
        <row r="5">
          <cell r="A5" t="str">
            <v>10006</v>
          </cell>
          <cell r="B5" t="str">
            <v>GMC: PROFESSIONAL EMERGENCY</v>
          </cell>
        </row>
        <row r="6">
          <cell r="A6" t="str">
            <v>10008</v>
          </cell>
          <cell r="B6" t="str">
            <v>GMC: CLINIC CHELSEA</v>
          </cell>
        </row>
        <row r="7">
          <cell r="A7" t="str">
            <v>10009</v>
          </cell>
          <cell r="B7" t="str">
            <v>GMC: CLINIC SPECIALTY</v>
          </cell>
        </row>
        <row r="8">
          <cell r="A8" t="str">
            <v>10010</v>
          </cell>
          <cell r="B8" t="str">
            <v>GHC: CLINIC OB/GYN</v>
          </cell>
        </row>
        <row r="9">
          <cell r="A9" t="str">
            <v>10011</v>
          </cell>
          <cell r="B9" t="str">
            <v>GMC: CLINIC PODIATRY</v>
          </cell>
        </row>
        <row r="10">
          <cell r="A10" t="str">
            <v>10015</v>
          </cell>
          <cell r="B10" t="str">
            <v>GHC: TWIN RIVER</v>
          </cell>
        </row>
        <row r="11">
          <cell r="A11" t="str">
            <v>10016</v>
          </cell>
          <cell r="B11" t="str">
            <v>GHC: CLINIC PSYCHIATRY</v>
          </cell>
        </row>
        <row r="12">
          <cell r="A12" t="str">
            <v>10017</v>
          </cell>
          <cell r="B12" t="str">
            <v>GMC: CLINIC SURGICAL ASSOCIATES</v>
          </cell>
        </row>
        <row r="13">
          <cell r="A13" t="str">
            <v>10018</v>
          </cell>
          <cell r="B13" t="str">
            <v>GMC: CLINIC UROLOGY</v>
          </cell>
        </row>
        <row r="14">
          <cell r="A14" t="str">
            <v>10019</v>
          </cell>
          <cell r="B14" t="str">
            <v>GMC: CLINIC SHARON</v>
          </cell>
        </row>
        <row r="15">
          <cell r="A15" t="str">
            <v>10020</v>
          </cell>
          <cell r="B15" t="str">
            <v>GHC: CLINIC ORTHOPEDIC</v>
          </cell>
        </row>
        <row r="16">
          <cell r="A16" t="str">
            <v>10021</v>
          </cell>
          <cell r="B16" t="str">
            <v>GMC: CLINIC HOSPITALISTS</v>
          </cell>
        </row>
        <row r="17">
          <cell r="A17" t="str">
            <v>10022</v>
          </cell>
          <cell r="B17" t="str">
            <v>GMC: CLINIC RADIOLOGY</v>
          </cell>
        </row>
        <row r="18">
          <cell r="A18" t="str">
            <v>10025</v>
          </cell>
          <cell r="B18" t="str">
            <v>GMC: HP &amp; SCU/ICU</v>
          </cell>
        </row>
        <row r="19">
          <cell r="A19" t="str">
            <v>10026</v>
          </cell>
          <cell r="B19" t="str">
            <v>GMC: HP &amp; SCU/ICU</v>
          </cell>
        </row>
        <row r="20">
          <cell r="A20" t="str">
            <v>10033</v>
          </cell>
          <cell r="B20" t="str">
            <v>GMC: NURSERY</v>
          </cell>
        </row>
        <row r="21">
          <cell r="A21" t="str">
            <v>10036</v>
          </cell>
          <cell r="B21" t="str">
            <v>GRC: ADULT DAYCARE</v>
          </cell>
        </row>
        <row r="22">
          <cell r="A22" t="str">
            <v>10037</v>
          </cell>
          <cell r="B22" t="str">
            <v>GMC: OR and RR</v>
          </cell>
        </row>
        <row r="23">
          <cell r="A23" t="str">
            <v>10038</v>
          </cell>
          <cell r="B23" t="str">
            <v>GMC: OR and RR</v>
          </cell>
        </row>
        <row r="24">
          <cell r="A24" t="str">
            <v>10039</v>
          </cell>
          <cell r="B24" t="str">
            <v>GMC: OBSTETRICS/LABOR &amp; DELIVERY</v>
          </cell>
        </row>
        <row r="25">
          <cell r="A25" t="str">
            <v>10040</v>
          </cell>
          <cell r="B25" t="str">
            <v>GMC: ANESTHESIOLOGY/PAIN MGMT</v>
          </cell>
        </row>
        <row r="26">
          <cell r="A26" t="str">
            <v>10041</v>
          </cell>
          <cell r="B26" t="str">
            <v>GMC: DIAGNOSTIC IMAGING</v>
          </cell>
        </row>
        <row r="27">
          <cell r="A27" t="str">
            <v>10043</v>
          </cell>
          <cell r="B27" t="str">
            <v>GMC: NUCLEAR MEDICINE</v>
          </cell>
        </row>
        <row r="28">
          <cell r="A28" t="str">
            <v>10044</v>
          </cell>
          <cell r="B28" t="str">
            <v>GMC: LABORATORY</v>
          </cell>
        </row>
        <row r="29">
          <cell r="A29" t="str">
            <v>10045</v>
          </cell>
          <cell r="B29" t="str">
            <v>GMC: ONCOLOGY</v>
          </cell>
        </row>
        <row r="30">
          <cell r="A30" t="str">
            <v>10046</v>
          </cell>
          <cell r="B30" t="str">
            <v>GMC: BLOOD BANK</v>
          </cell>
        </row>
        <row r="31">
          <cell r="A31" t="str">
            <v>10047</v>
          </cell>
          <cell r="B31" t="str">
            <v>GMC: BLOOD ADMINISTRATION</v>
          </cell>
        </row>
        <row r="32">
          <cell r="A32" t="str">
            <v>10049</v>
          </cell>
          <cell r="B32" t="str">
            <v>GMC: RESPIRATORY</v>
          </cell>
        </row>
        <row r="33">
          <cell r="A33" t="str">
            <v>10050</v>
          </cell>
          <cell r="B33" t="str">
            <v>GMC: REHAB</v>
          </cell>
        </row>
        <row r="34">
          <cell r="A34" t="str">
            <v>10051</v>
          </cell>
          <cell r="B34" t="str">
            <v>GMC: OCCUPATIONAL THERAPY</v>
          </cell>
        </row>
        <row r="35">
          <cell r="A35" t="str">
            <v>10052</v>
          </cell>
          <cell r="B35" t="str">
            <v>GMC: SPEECH THERAPY</v>
          </cell>
        </row>
        <row r="36">
          <cell r="A36" t="str">
            <v>10053</v>
          </cell>
          <cell r="B36" t="str">
            <v>GMC: ELECTROCARDIOLOGY</v>
          </cell>
        </row>
        <row r="37">
          <cell r="A37" t="str">
            <v>10054</v>
          </cell>
          <cell r="B37" t="str">
            <v>GMC: ELECTROENCEPHALOGRAPHY</v>
          </cell>
        </row>
        <row r="38">
          <cell r="A38" t="str">
            <v>10055</v>
          </cell>
          <cell r="B38" t="str">
            <v>GMC: MEDICAL SURGICAL SUPPLIES</v>
          </cell>
        </row>
        <row r="39">
          <cell r="A39" t="str">
            <v>10056</v>
          </cell>
          <cell r="B39" t="str">
            <v>GMC: PHARMACY</v>
          </cell>
        </row>
        <row r="40">
          <cell r="A40" t="str">
            <v>10061</v>
          </cell>
          <cell r="B40" t="str">
            <v>GMC: EMERGENCY ROOM</v>
          </cell>
        </row>
        <row r="41">
          <cell r="A41" t="str">
            <v>10065</v>
          </cell>
          <cell r="B41" t="str">
            <v>GMC: ANTICOAG</v>
          </cell>
        </row>
        <row r="42">
          <cell r="A42" t="str">
            <v>10070</v>
          </cell>
          <cell r="B42" t="str">
            <v>GMC: **Added in RU Import**</v>
          </cell>
        </row>
        <row r="43">
          <cell r="A43" t="str">
            <v>10078</v>
          </cell>
          <cell r="B43" t="str">
            <v>GMC: DIABETIC CLINIC</v>
          </cell>
        </row>
        <row r="44">
          <cell r="A44" t="str">
            <v>10090</v>
          </cell>
          <cell r="B44" t="str">
            <v>GMC: NUTRITION</v>
          </cell>
        </row>
        <row r="45">
          <cell r="A45" t="str">
            <v>10095</v>
          </cell>
          <cell r="B45" t="str">
            <v>GMC: WILDER PT</v>
          </cell>
        </row>
        <row r="46">
          <cell r="A46" t="str">
            <v>10100</v>
          </cell>
          <cell r="B46" t="str">
            <v>GMC: **Added in RU Import**</v>
          </cell>
        </row>
        <row r="47">
          <cell r="A47" t="str">
            <v>10101</v>
          </cell>
          <cell r="B47" t="str">
            <v>GHC: CLINIC CHELSEA</v>
          </cell>
        </row>
        <row r="48">
          <cell r="A48" t="str">
            <v>10102</v>
          </cell>
          <cell r="B48" t="str">
            <v>GHC: CLINIC BETHEL</v>
          </cell>
        </row>
        <row r="49">
          <cell r="A49" t="str">
            <v>10103</v>
          </cell>
          <cell r="B49" t="str">
            <v>GHC: CLINIC ROCHESTER</v>
          </cell>
        </row>
        <row r="50">
          <cell r="A50" t="str">
            <v>10104</v>
          </cell>
          <cell r="B50" t="str">
            <v>GMC: CLINIC SHARON</v>
          </cell>
        </row>
        <row r="51">
          <cell r="A51" t="str">
            <v>10105</v>
          </cell>
          <cell r="B51" t="str">
            <v>GMC: **Added in RU Import**</v>
          </cell>
        </row>
        <row r="52">
          <cell r="A52" t="str">
            <v>10106</v>
          </cell>
          <cell r="B52" t="str">
            <v>GHC: CLINIC PRIMARY CARE</v>
          </cell>
        </row>
        <row r="53">
          <cell r="A53" t="str">
            <v>10107</v>
          </cell>
          <cell r="B53" t="str">
            <v>GHC: PEDIATRICS</v>
          </cell>
        </row>
        <row r="54">
          <cell r="A54" t="str">
            <v>10109</v>
          </cell>
          <cell r="B54" t="str">
            <v>GHC: CLINIC GPC NEUROLOGY</v>
          </cell>
        </row>
        <row r="55">
          <cell r="A55" t="str">
            <v>10110</v>
          </cell>
          <cell r="B55" t="str">
            <v>GMC: **Added in RU Import**</v>
          </cell>
        </row>
        <row r="56">
          <cell r="A56" t="str">
            <v>10111</v>
          </cell>
          <cell r="B56" t="str">
            <v>GMC: **Added in RU Import**</v>
          </cell>
        </row>
        <row r="57">
          <cell r="A57" t="str">
            <v>10112</v>
          </cell>
          <cell r="B57" t="str">
            <v>GMC: CLINIC PODIATRY</v>
          </cell>
        </row>
        <row r="58">
          <cell r="A58" t="str">
            <v>10113</v>
          </cell>
          <cell r="B58" t="str">
            <v>GHC: CLINIC BERLIN PC</v>
          </cell>
        </row>
        <row r="59">
          <cell r="A59" t="str">
            <v>10114</v>
          </cell>
          <cell r="B59" t="str">
            <v>GHC: ADDICTION MEDICINE</v>
          </cell>
        </row>
        <row r="60">
          <cell r="A60" t="str">
            <v>10150</v>
          </cell>
          <cell r="B60" t="str">
            <v>GMC: REHAB</v>
          </cell>
        </row>
        <row r="61">
          <cell r="A61" t="str">
            <v>10153</v>
          </cell>
          <cell r="B61" t="str">
            <v>GMC: CLINIC SURGICAL ASSOCIATES</v>
          </cell>
        </row>
        <row r="62">
          <cell r="A62" t="str">
            <v>10154</v>
          </cell>
          <cell r="B62" t="str">
            <v>GHC: CLINIC PRIMARY CARE</v>
          </cell>
        </row>
        <row r="63">
          <cell r="A63" t="str">
            <v>10156</v>
          </cell>
          <cell r="B63" t="str">
            <v>GMC: **Added in RU Import**</v>
          </cell>
        </row>
        <row r="64">
          <cell r="A64" t="str">
            <v>10161</v>
          </cell>
          <cell r="B64" t="str">
            <v>GMC: **Added in RU Import**</v>
          </cell>
        </row>
        <row r="65">
          <cell r="A65" t="str">
            <v>10165</v>
          </cell>
          <cell r="B65" t="str">
            <v>GMC: **Added in RU Import**</v>
          </cell>
        </row>
        <row r="66">
          <cell r="A66" t="str">
            <v>10167</v>
          </cell>
          <cell r="B66" t="str">
            <v>GMC: HOSPICE</v>
          </cell>
        </row>
        <row r="67">
          <cell r="A67" t="str">
            <v>10205</v>
          </cell>
          <cell r="B67" t="str">
            <v>GMC: EMPLOYEE BENEFITS</v>
          </cell>
        </row>
        <row r="68">
          <cell r="A68" t="str">
            <v>10208</v>
          </cell>
          <cell r="B68" t="str">
            <v>GMC: PLANT OPERATION</v>
          </cell>
        </row>
        <row r="69">
          <cell r="A69" t="str">
            <v>10209</v>
          </cell>
          <cell r="B69" t="str">
            <v>GMC: LINEN</v>
          </cell>
        </row>
        <row r="70">
          <cell r="A70" t="str">
            <v>10210</v>
          </cell>
          <cell r="B70" t="str">
            <v>GMC: HOUSEKEEPING</v>
          </cell>
        </row>
        <row r="71">
          <cell r="A71" t="str">
            <v>10211</v>
          </cell>
          <cell r="B71" t="str">
            <v>GMC: DIETARY</v>
          </cell>
        </row>
        <row r="72">
          <cell r="A72" t="str">
            <v>10214</v>
          </cell>
          <cell r="B72" t="str">
            <v>GMC: NURSING ADMINISTRATION</v>
          </cell>
        </row>
        <row r="73">
          <cell r="A73" t="str">
            <v>10217</v>
          </cell>
          <cell r="B73" t="str">
            <v>GMC: MEDICAL RECORDS</v>
          </cell>
        </row>
        <row r="74">
          <cell r="A74" t="str">
            <v>10218</v>
          </cell>
          <cell r="B74" t="str">
            <v>GMC: SOCIAL SERVICES</v>
          </cell>
        </row>
        <row r="75">
          <cell r="A75" t="str">
            <v>10260</v>
          </cell>
          <cell r="B75" t="str">
            <v>GMC: STAFF EDUCATION</v>
          </cell>
        </row>
        <row r="76">
          <cell r="A76" t="str">
            <v>10270</v>
          </cell>
          <cell r="B76" t="str">
            <v>GRC: ACTIVITIES</v>
          </cell>
        </row>
        <row r="77">
          <cell r="A77" t="str">
            <v>10280</v>
          </cell>
          <cell r="B77" t="str">
            <v>GMC: UR/QA</v>
          </cell>
        </row>
        <row r="78">
          <cell r="A78" t="str">
            <v>10290</v>
          </cell>
          <cell r="B78" t="str">
            <v>GMC: INFECTION CONTROL</v>
          </cell>
        </row>
        <row r="79">
          <cell r="A79" t="str">
            <v>10450</v>
          </cell>
          <cell r="B79" t="str">
            <v>GMC: PATIENT ACCOUNTING</v>
          </cell>
        </row>
        <row r="80">
          <cell r="A80" t="str">
            <v>10460</v>
          </cell>
          <cell r="B80" t="str">
            <v>GMC: GENERAL ACCOUNTING</v>
          </cell>
        </row>
        <row r="81">
          <cell r="A81" t="str">
            <v>10470</v>
          </cell>
          <cell r="B81" t="str">
            <v>GMC: DATA PROCESSING</v>
          </cell>
        </row>
        <row r="82">
          <cell r="A82" t="str">
            <v>10480</v>
          </cell>
          <cell r="B82" t="str">
            <v>GMC: PATIENT REGISTRATION</v>
          </cell>
        </row>
        <row r="83">
          <cell r="A83" t="str">
            <v>10500</v>
          </cell>
          <cell r="B83" t="str">
            <v>GHC: CLINIC PRIMARY CARE</v>
          </cell>
        </row>
        <row r="84">
          <cell r="A84" t="str">
            <v>10510</v>
          </cell>
          <cell r="B84" t="str">
            <v>GMC: HEALTH CONNECTIONS</v>
          </cell>
        </row>
        <row r="85">
          <cell r="A85" t="str">
            <v>10530</v>
          </cell>
          <cell r="B85" t="str">
            <v>GMC: ADMINISTRATION</v>
          </cell>
        </row>
        <row r="86">
          <cell r="A86" t="str">
            <v>10540</v>
          </cell>
          <cell r="B86" t="str">
            <v>GMC: HUMAN RESOURCES</v>
          </cell>
        </row>
        <row r="87">
          <cell r="A87" t="str">
            <v>10550</v>
          </cell>
          <cell r="B87" t="str">
            <v>GMC: VOLUNTEER SERVICES</v>
          </cell>
        </row>
        <row r="88">
          <cell r="A88" t="str">
            <v>10560</v>
          </cell>
          <cell r="B88" t="str">
            <v>GMC: PUBLIC RELATIONS</v>
          </cell>
        </row>
        <row r="89">
          <cell r="A89" t="str">
            <v>10570</v>
          </cell>
          <cell r="B89" t="str">
            <v>GMC: DEVELOPMENT</v>
          </cell>
        </row>
        <row r="90">
          <cell r="A90" t="str">
            <v>10580</v>
          </cell>
          <cell r="B90" t="str">
            <v>GMC: MATERIALS MANAGEMENT</v>
          </cell>
        </row>
        <row r="91">
          <cell r="A91" t="str">
            <v>10610</v>
          </cell>
          <cell r="B91" t="str">
            <v>GMC: POSTAGE</v>
          </cell>
        </row>
        <row r="92">
          <cell r="A92" t="str">
            <v>10620</v>
          </cell>
          <cell r="B92" t="str">
            <v>GMC: PRINT SHOP</v>
          </cell>
        </row>
        <row r="93">
          <cell r="A93" t="str">
            <v>10630</v>
          </cell>
          <cell r="B93" t="str">
            <v>GMC: DAYCARE</v>
          </cell>
        </row>
        <row r="94">
          <cell r="A94" t="str">
            <v>10640</v>
          </cell>
          <cell r="B94" t="str">
            <v>GMC: AFTER SCHOOL</v>
          </cell>
        </row>
        <row r="95">
          <cell r="A95" t="str">
            <v>10650</v>
          </cell>
          <cell r="B95" t="str">
            <v>GMC: INSURANCE</v>
          </cell>
        </row>
        <row r="96">
          <cell r="A96" t="str">
            <v>10660</v>
          </cell>
          <cell r="B96" t="str">
            <v>GMC: DEPRECIATION</v>
          </cell>
        </row>
        <row r="97">
          <cell r="A97" t="str">
            <v>10680</v>
          </cell>
          <cell r="B97" t="str">
            <v>GMC: EXP LIC/TAXES</v>
          </cell>
        </row>
        <row r="98">
          <cell r="A98" t="str">
            <v>10690</v>
          </cell>
          <cell r="B98" t="str">
            <v>GMC: COMPLIANCE</v>
          </cell>
        </row>
        <row r="99">
          <cell r="A99" t="str">
            <v>10697</v>
          </cell>
          <cell r="B99" t="str">
            <v>GMC: SURGICAL ADMIN</v>
          </cell>
        </row>
        <row r="100">
          <cell r="A100" t="str">
            <v>10700</v>
          </cell>
          <cell r="B100" t="str">
            <v>GMC: SVCS</v>
          </cell>
        </row>
        <row r="101">
          <cell r="A101" t="str">
            <v>10701</v>
          </cell>
          <cell r="B101" t="str">
            <v>GMC: ANTIBIOTIC STEWARDSHIP GRANT</v>
          </cell>
        </row>
        <row r="102">
          <cell r="A102" t="str">
            <v>10703</v>
          </cell>
          <cell r="B102" t="str">
            <v>GMC: STATE CASE MANAGEMENT GRANT</v>
          </cell>
        </row>
        <row r="103">
          <cell r="A103" t="str">
            <v>10743</v>
          </cell>
          <cell r="B103" t="str">
            <v>GMC: DIABCARDI</v>
          </cell>
        </row>
        <row r="104">
          <cell r="A104" t="str">
            <v>10747</v>
          </cell>
          <cell r="B104" t="str">
            <v>GMC: VTHPP GRANT</v>
          </cell>
        </row>
        <row r="105">
          <cell r="A105" t="str">
            <v>10800</v>
          </cell>
          <cell r="B105" t="str">
            <v>GMC: SVCS</v>
          </cell>
        </row>
        <row r="106">
          <cell r="A106" t="str">
            <v>10901</v>
          </cell>
          <cell r="B106" t="str">
            <v>GHC: CONTRACT</v>
          </cell>
        </row>
        <row r="107">
          <cell r="A107" t="str">
            <v>10903</v>
          </cell>
          <cell r="B107" t="str">
            <v>GMC: CONTRACT</v>
          </cell>
        </row>
        <row r="108">
          <cell r="A108" t="str">
            <v>10906</v>
          </cell>
          <cell r="B108" t="str">
            <v>GMC: CONTRACT</v>
          </cell>
        </row>
        <row r="109">
          <cell r="A109" t="str">
            <v>11000</v>
          </cell>
          <cell r="B109" t="str">
            <v>GHC: GIFFORD HEALTH CARE</v>
          </cell>
        </row>
        <row r="110">
          <cell r="A110" t="str">
            <v>11003</v>
          </cell>
          <cell r="B110" t="str">
            <v>GHC: PEDIATRICS</v>
          </cell>
        </row>
        <row r="111">
          <cell r="A111" t="str">
            <v>11004</v>
          </cell>
          <cell r="B111" t="str">
            <v>GHC: ADDICTION MEDICINE</v>
          </cell>
        </row>
        <row r="112">
          <cell r="A112" t="str">
            <v>11007</v>
          </cell>
          <cell r="B112" t="str">
            <v>GHC: CLINIC BETHEL</v>
          </cell>
        </row>
        <row r="113">
          <cell r="A113" t="str">
            <v>11008</v>
          </cell>
          <cell r="B113" t="str">
            <v>GHC: CLINIC CHELSEA</v>
          </cell>
        </row>
        <row r="114">
          <cell r="A114" t="str">
            <v>11009</v>
          </cell>
          <cell r="B114" t="str">
            <v>GHC: CLINIC NEUROLOGY</v>
          </cell>
        </row>
        <row r="115">
          <cell r="A115" t="str">
            <v>11010</v>
          </cell>
          <cell r="B115" t="str">
            <v>GHC: CLINIC OB/GYN</v>
          </cell>
        </row>
        <row r="116">
          <cell r="A116" t="str">
            <v>11011</v>
          </cell>
          <cell r="B116" t="str">
            <v>GHC: **Added in RU Import**</v>
          </cell>
        </row>
        <row r="117">
          <cell r="A117" t="str">
            <v>11012</v>
          </cell>
          <cell r="B117" t="str">
            <v>GHC: CLINIC PRIMARY CARE</v>
          </cell>
        </row>
        <row r="118">
          <cell r="A118" t="str">
            <v>11013</v>
          </cell>
          <cell r="B118" t="str">
            <v>GHC: CLINIC ROCHESTER</v>
          </cell>
        </row>
        <row r="119">
          <cell r="A119" t="str">
            <v>11014</v>
          </cell>
          <cell r="B119" t="str">
            <v>GHC: CLINIC BERLIN PC</v>
          </cell>
        </row>
        <row r="120">
          <cell r="A120" t="str">
            <v>11015</v>
          </cell>
          <cell r="B120" t="str">
            <v>GHC: TWIN RIVER PC</v>
          </cell>
        </row>
        <row r="121">
          <cell r="A121" t="str">
            <v>11016</v>
          </cell>
          <cell r="B121" t="str">
            <v>GHC: CLINIC PSYCHIATRY</v>
          </cell>
        </row>
        <row r="122">
          <cell r="A122" t="str">
            <v>11017</v>
          </cell>
          <cell r="B122" t="str">
            <v>GHC: CLINIC SURGICAL ASSOCIATES</v>
          </cell>
        </row>
        <row r="123">
          <cell r="A123" t="str">
            <v>11018</v>
          </cell>
          <cell r="B123" t="str">
            <v>GHC: **Added in RU Import**</v>
          </cell>
        </row>
        <row r="124">
          <cell r="A124" t="str">
            <v>11020</v>
          </cell>
          <cell r="B124" t="str">
            <v>GHC: **Added in RU Import**</v>
          </cell>
        </row>
        <row r="125">
          <cell r="A125" t="str">
            <v>11023</v>
          </cell>
          <cell r="B125" t="str">
            <v>GHC: ADDICTION MEDICINE</v>
          </cell>
        </row>
        <row r="126">
          <cell r="A126" t="str">
            <v>11024</v>
          </cell>
          <cell r="B126" t="str">
            <v>GHC: CLINIC ADMINISTRATION</v>
          </cell>
        </row>
        <row r="127">
          <cell r="A127" t="str">
            <v>11078</v>
          </cell>
          <cell r="B127" t="str">
            <v>GHC: DIABETIC CLINIC</v>
          </cell>
        </row>
        <row r="128">
          <cell r="A128" t="str">
            <v>11205</v>
          </cell>
          <cell r="B128" t="str">
            <v>GHC: EMPLOYEE BENEFITS</v>
          </cell>
        </row>
        <row r="129">
          <cell r="A129" t="str">
            <v>11208</v>
          </cell>
          <cell r="B129" t="str">
            <v>GHC: PLANT OPERATION</v>
          </cell>
        </row>
        <row r="130">
          <cell r="A130" t="str">
            <v>11209</v>
          </cell>
          <cell r="B130" t="str">
            <v>GHC: LINEN</v>
          </cell>
        </row>
        <row r="131">
          <cell r="A131" t="str">
            <v>11210</v>
          </cell>
          <cell r="B131" t="str">
            <v>GHC: HOUSEKEEPING</v>
          </cell>
        </row>
        <row r="132">
          <cell r="A132" t="str">
            <v>11211</v>
          </cell>
          <cell r="B132" t="str">
            <v>GHC: DIETARY</v>
          </cell>
        </row>
        <row r="133">
          <cell r="A133" t="str">
            <v>11217</v>
          </cell>
          <cell r="B133" t="str">
            <v>GHC: MEDICAL RECORDS</v>
          </cell>
        </row>
        <row r="134">
          <cell r="A134" t="str">
            <v>11250</v>
          </cell>
          <cell r="B134" t="str">
            <v>GHC: MEDICAL HOME CHT</v>
          </cell>
        </row>
        <row r="135">
          <cell r="A135" t="str">
            <v>11260</v>
          </cell>
          <cell r="B135" t="str">
            <v>GHC: MAT HUB &amp; SPOKE</v>
          </cell>
        </row>
        <row r="136">
          <cell r="A136" t="str">
            <v>11280</v>
          </cell>
          <cell r="B136" t="str">
            <v>GHC: UR/QA</v>
          </cell>
        </row>
        <row r="137">
          <cell r="A137" t="str">
            <v>11290</v>
          </cell>
          <cell r="B137" t="str">
            <v>GHC: INFECTION CONTROL</v>
          </cell>
        </row>
        <row r="138">
          <cell r="A138" t="str">
            <v>11450</v>
          </cell>
          <cell r="B138" t="str">
            <v>GHC: PATIENT ACCOUNTING</v>
          </cell>
        </row>
        <row r="139">
          <cell r="A139" t="str">
            <v>11460</v>
          </cell>
          <cell r="B139" t="str">
            <v>GHC: GENERAL ACCOUNTING</v>
          </cell>
        </row>
        <row r="140">
          <cell r="A140" t="str">
            <v>11470</v>
          </cell>
          <cell r="B140" t="str">
            <v>GHC: DATA PROCESSING</v>
          </cell>
        </row>
        <row r="141">
          <cell r="A141" t="str">
            <v>11480</v>
          </cell>
          <cell r="B141" t="str">
            <v>GHC: PATIENT REGISTRATION</v>
          </cell>
        </row>
        <row r="142">
          <cell r="A142" t="str">
            <v>11510</v>
          </cell>
          <cell r="B142" t="str">
            <v>GHC: HEALTH CONNECTIONS</v>
          </cell>
        </row>
        <row r="143">
          <cell r="A143" t="str">
            <v>11530</v>
          </cell>
          <cell r="B143" t="str">
            <v>GHC: ADMINISTRATION</v>
          </cell>
        </row>
        <row r="144">
          <cell r="A144" t="str">
            <v>11540</v>
          </cell>
          <cell r="B144" t="str">
            <v>GHC: HUMAN RESOURCES</v>
          </cell>
        </row>
        <row r="145">
          <cell r="A145" t="str">
            <v>11550</v>
          </cell>
          <cell r="B145" t="str">
            <v>GHC: VOLUNTEER SERVICES</v>
          </cell>
        </row>
        <row r="146">
          <cell r="A146" t="str">
            <v>11560</v>
          </cell>
          <cell r="B146" t="str">
            <v>GHC: PUBLIC RELATIONS</v>
          </cell>
        </row>
        <row r="147">
          <cell r="A147" t="str">
            <v>11570</v>
          </cell>
          <cell r="B147" t="str">
            <v>GHC: DEVELOPMENT</v>
          </cell>
        </row>
        <row r="148">
          <cell r="A148" t="str">
            <v>11580</v>
          </cell>
          <cell r="B148" t="str">
            <v>GHC: MATERIALS MANAGEMENT</v>
          </cell>
        </row>
        <row r="149">
          <cell r="A149" t="str">
            <v>11600</v>
          </cell>
          <cell r="B149" t="str">
            <v>GHC: MED H CHT</v>
          </cell>
        </row>
        <row r="150">
          <cell r="A150" t="str">
            <v>11610</v>
          </cell>
          <cell r="B150" t="str">
            <v>GHC: POSTAGE</v>
          </cell>
        </row>
        <row r="151">
          <cell r="A151" t="str">
            <v>11620</v>
          </cell>
          <cell r="B151" t="str">
            <v>GHC: PRINT SHOP</v>
          </cell>
        </row>
        <row r="152">
          <cell r="A152" t="str">
            <v>11650</v>
          </cell>
          <cell r="B152" t="str">
            <v>GHC: INSURANCE</v>
          </cell>
        </row>
        <row r="153">
          <cell r="A153" t="str">
            <v>11660</v>
          </cell>
          <cell r="B153" t="str">
            <v>GHC: DEPRECIATION</v>
          </cell>
        </row>
        <row r="154">
          <cell r="A154" t="str">
            <v>11690</v>
          </cell>
          <cell r="B154" t="str">
            <v>GHC: COMPLIANCE</v>
          </cell>
        </row>
        <row r="155">
          <cell r="A155" t="str">
            <v>11718</v>
          </cell>
          <cell r="B155" t="str">
            <v>GHC: BPHEALTHY</v>
          </cell>
        </row>
        <row r="156">
          <cell r="A156" t="str">
            <v>11739</v>
          </cell>
          <cell r="B156" t="str">
            <v>GHC: BPMEDHOME</v>
          </cell>
        </row>
        <row r="157">
          <cell r="A157" t="str">
            <v>11740</v>
          </cell>
          <cell r="B157" t="str">
            <v>GHC: HRSA SUD-MH</v>
          </cell>
        </row>
        <row r="158">
          <cell r="A158" t="str">
            <v>11741</v>
          </cell>
          <cell r="B158" t="str">
            <v>GHC: HRSA QUALITY GRANT</v>
          </cell>
        </row>
        <row r="159">
          <cell r="A159" t="str">
            <v>11742</v>
          </cell>
          <cell r="B159" t="str">
            <v>GHC: OPIODCUR</v>
          </cell>
        </row>
        <row r="160">
          <cell r="A160" t="str">
            <v>11743</v>
          </cell>
          <cell r="B160" t="str">
            <v>GHC: DIABCARDI</v>
          </cell>
        </row>
        <row r="161">
          <cell r="A161" t="str">
            <v>11744</v>
          </cell>
          <cell r="B161" t="str">
            <v>GHC: RISEVT</v>
          </cell>
        </row>
        <row r="162">
          <cell r="A162" t="str">
            <v>11901</v>
          </cell>
          <cell r="B162" t="str">
            <v>GHC: CONTRACT</v>
          </cell>
        </row>
        <row r="163">
          <cell r="A163" t="str">
            <v>11903</v>
          </cell>
          <cell r="B163" t="str">
            <v>GHC: CONTRACT</v>
          </cell>
        </row>
        <row r="164">
          <cell r="A164" t="str">
            <v>12000</v>
          </cell>
          <cell r="B164" t="str">
            <v>GRC: GIFFORD RETIREMENT COMMUNITY</v>
          </cell>
        </row>
        <row r="165">
          <cell r="A165" t="str">
            <v>12035</v>
          </cell>
          <cell r="B165" t="str">
            <v>GRC: MENIG EXTENDED CARE</v>
          </cell>
        </row>
        <row r="166">
          <cell r="A166" t="str">
            <v>12036</v>
          </cell>
          <cell r="B166" t="str">
            <v>GRC: ADULT DAYCARE</v>
          </cell>
        </row>
        <row r="167">
          <cell r="A167" t="str">
            <v>12042</v>
          </cell>
          <cell r="B167" t="str">
            <v>GRC: PROJECT INDEPENDENCE</v>
          </cell>
        </row>
        <row r="168">
          <cell r="A168" t="str">
            <v>12050</v>
          </cell>
          <cell r="B168" t="str">
            <v>GRC: REHAB</v>
          </cell>
        </row>
        <row r="169">
          <cell r="A169" t="str">
            <v>12051</v>
          </cell>
          <cell r="B169" t="str">
            <v>GRC: OCCUPATIONAL THERAPY</v>
          </cell>
        </row>
        <row r="170">
          <cell r="A170" t="str">
            <v>12052</v>
          </cell>
          <cell r="B170" t="str">
            <v>GRC: SPEECH THERAPY</v>
          </cell>
        </row>
        <row r="171">
          <cell r="A171" t="str">
            <v>12205</v>
          </cell>
          <cell r="B171" t="str">
            <v>GRC: EMPLOYEE BENEFITS</v>
          </cell>
        </row>
        <row r="172">
          <cell r="A172" t="str">
            <v>12208</v>
          </cell>
          <cell r="B172" t="str">
            <v>GRC: PLANT OPERATION</v>
          </cell>
        </row>
        <row r="173">
          <cell r="A173" t="str">
            <v>12209</v>
          </cell>
          <cell r="B173" t="str">
            <v>GRC: LINEN</v>
          </cell>
        </row>
        <row r="174">
          <cell r="A174" t="str">
            <v>12210</v>
          </cell>
          <cell r="B174" t="str">
            <v>GRC: HOUSEKEEPING</v>
          </cell>
        </row>
        <row r="175">
          <cell r="A175" t="str">
            <v>12211</v>
          </cell>
          <cell r="B175" t="str">
            <v>GRC: DIETARY</v>
          </cell>
        </row>
        <row r="176">
          <cell r="A176" t="str">
            <v>12213</v>
          </cell>
          <cell r="B176" t="str">
            <v>GRC: GRC ADMINISTRATION</v>
          </cell>
        </row>
        <row r="177">
          <cell r="A177" t="str">
            <v>12217</v>
          </cell>
          <cell r="B177" t="str">
            <v>GRC: MEDICAL RECORDS</v>
          </cell>
        </row>
        <row r="178">
          <cell r="A178" t="str">
            <v>12270</v>
          </cell>
          <cell r="B178" t="str">
            <v>GRC: ACTIVITIES</v>
          </cell>
        </row>
        <row r="179">
          <cell r="A179" t="str">
            <v>12280</v>
          </cell>
          <cell r="B179" t="str">
            <v>GRC: UR/QA</v>
          </cell>
        </row>
        <row r="180">
          <cell r="A180" t="str">
            <v>12290</v>
          </cell>
          <cell r="B180" t="str">
            <v>GRC: INFECTION CONTROL</v>
          </cell>
        </row>
        <row r="181">
          <cell r="A181" t="str">
            <v>12310</v>
          </cell>
          <cell r="B181" t="str">
            <v>GRC: MORGAN IL</v>
          </cell>
        </row>
        <row r="182">
          <cell r="A182" t="str">
            <v>12450</v>
          </cell>
          <cell r="B182" t="str">
            <v>GRC: PATIENT ACCOUNTING</v>
          </cell>
        </row>
        <row r="183">
          <cell r="A183" t="str">
            <v>12460</v>
          </cell>
          <cell r="B183" t="str">
            <v>GRC: GENERAL ACCOUNTING</v>
          </cell>
        </row>
        <row r="184">
          <cell r="A184" t="str">
            <v>12470</v>
          </cell>
          <cell r="B184" t="str">
            <v>GRC: DATA PROCESSING</v>
          </cell>
        </row>
        <row r="185">
          <cell r="A185" t="str">
            <v>12510</v>
          </cell>
          <cell r="B185" t="str">
            <v>GRC: HEALTH CONNECTIONS</v>
          </cell>
        </row>
        <row r="186">
          <cell r="A186" t="str">
            <v>12530</v>
          </cell>
          <cell r="B186" t="str">
            <v>GRC: ADMINISTRATION</v>
          </cell>
        </row>
        <row r="187">
          <cell r="A187" t="str">
            <v>12540</v>
          </cell>
          <cell r="B187" t="str">
            <v>GRC: HUMAN RESOURCES</v>
          </cell>
        </row>
        <row r="188">
          <cell r="A188" t="str">
            <v>12550</v>
          </cell>
          <cell r="B188" t="str">
            <v>GRC: VOLUNTEER SERVICES</v>
          </cell>
        </row>
        <row r="189">
          <cell r="A189" t="str">
            <v>12560</v>
          </cell>
          <cell r="B189" t="str">
            <v>GRC: PUBLIC RELATIONS</v>
          </cell>
        </row>
        <row r="190">
          <cell r="A190" t="str">
            <v>12570</v>
          </cell>
          <cell r="B190" t="str">
            <v>GRC: DEVELOPMENT</v>
          </cell>
        </row>
        <row r="191">
          <cell r="A191" t="str">
            <v>12580</v>
          </cell>
          <cell r="B191" t="str">
            <v>GRC: MATERIALS MANAGEMENT</v>
          </cell>
        </row>
        <row r="192">
          <cell r="A192" t="str">
            <v>12610</v>
          </cell>
          <cell r="B192" t="str">
            <v>GRC: POSTAGE</v>
          </cell>
        </row>
        <row r="193">
          <cell r="A193" t="str">
            <v>12620</v>
          </cell>
          <cell r="B193" t="str">
            <v>GRC: PRINT SHOP</v>
          </cell>
        </row>
        <row r="194">
          <cell r="A194" t="str">
            <v>12650</v>
          </cell>
          <cell r="B194" t="str">
            <v>GRC: INSURANCE</v>
          </cell>
        </row>
        <row r="195">
          <cell r="A195" t="str">
            <v>12660</v>
          </cell>
          <cell r="B195" t="str">
            <v>GRC: DEPRECIATION</v>
          </cell>
        </row>
        <row r="196">
          <cell r="A196" t="str">
            <v>12690</v>
          </cell>
          <cell r="B196" t="str">
            <v>GRC: COMPLIANCE</v>
          </cell>
        </row>
        <row r="197">
          <cell r="A197" t="str">
            <v>19000</v>
          </cell>
          <cell r="B197" t="str">
            <v>COMBINED: GIFFORD OVERHEAD</v>
          </cell>
        </row>
        <row r="198">
          <cell r="A198" t="str">
            <v>19205</v>
          </cell>
          <cell r="B198" t="str">
            <v>COMBINED: EMPLOYEE BENEFITS</v>
          </cell>
        </row>
        <row r="199">
          <cell r="A199" t="str">
            <v>19208</v>
          </cell>
          <cell r="B199" t="str">
            <v>COMBINED: PLANT OPERATION</v>
          </cell>
        </row>
        <row r="200">
          <cell r="A200" t="str">
            <v>19209</v>
          </cell>
          <cell r="B200" t="str">
            <v>COMBINED: LINEN</v>
          </cell>
        </row>
        <row r="201">
          <cell r="A201" t="str">
            <v>19210</v>
          </cell>
          <cell r="B201" t="str">
            <v>COMBINED: HOUSEKEEPING</v>
          </cell>
        </row>
        <row r="202">
          <cell r="A202" t="str">
            <v>19211</v>
          </cell>
          <cell r="B202" t="str">
            <v>COMBINED: DIETARY</v>
          </cell>
        </row>
        <row r="203">
          <cell r="A203" t="str">
            <v>19217</v>
          </cell>
          <cell r="B203" t="str">
            <v>COMBINED: MEDICAL RECORDS</v>
          </cell>
        </row>
        <row r="204">
          <cell r="A204" t="str">
            <v>19280</v>
          </cell>
          <cell r="B204" t="str">
            <v>COMBINED: UR/QA</v>
          </cell>
        </row>
        <row r="205">
          <cell r="A205" t="str">
            <v>19290</v>
          </cell>
          <cell r="B205" t="str">
            <v>COMBINED: INFECTION CONTROL</v>
          </cell>
        </row>
        <row r="206">
          <cell r="A206" t="str">
            <v>19450</v>
          </cell>
          <cell r="B206" t="str">
            <v>COMBINED: PATIENT ACCOUNTING</v>
          </cell>
        </row>
        <row r="207">
          <cell r="A207" t="str">
            <v>19460</v>
          </cell>
          <cell r="B207" t="str">
            <v>COMBINED: GENERAL ACCOUNTING</v>
          </cell>
        </row>
        <row r="208">
          <cell r="A208" t="str">
            <v>19470</v>
          </cell>
          <cell r="B208" t="str">
            <v>COMBINED: DATA PROCESSING</v>
          </cell>
        </row>
        <row r="209">
          <cell r="A209" t="str">
            <v>19480</v>
          </cell>
          <cell r="B209" t="str">
            <v>COMBINED: PATIENT REGISTRATION</v>
          </cell>
        </row>
        <row r="210">
          <cell r="A210" t="str">
            <v>19510</v>
          </cell>
          <cell r="B210" t="str">
            <v>COMBINED: HEALTH CONNECTIONS</v>
          </cell>
        </row>
        <row r="211">
          <cell r="A211" t="str">
            <v>19530</v>
          </cell>
          <cell r="B211" t="str">
            <v>COMBINED: ADMINISTRATION</v>
          </cell>
        </row>
        <row r="212">
          <cell r="A212" t="str">
            <v>19540</v>
          </cell>
          <cell r="B212" t="str">
            <v>COMBINED: HUMAN RESOURCES</v>
          </cell>
        </row>
        <row r="213">
          <cell r="A213" t="str">
            <v>19550</v>
          </cell>
          <cell r="B213" t="str">
            <v>COMBINED: VOLUNTEER SVCS</v>
          </cell>
        </row>
        <row r="214">
          <cell r="A214" t="str">
            <v>19560</v>
          </cell>
          <cell r="B214" t="str">
            <v>COMBINED: PUBLIC RELATIONS</v>
          </cell>
        </row>
        <row r="215">
          <cell r="A215" t="str">
            <v>19570</v>
          </cell>
          <cell r="B215" t="str">
            <v>COMBINED: DEVELOPMENT</v>
          </cell>
        </row>
        <row r="216">
          <cell r="A216" t="str">
            <v>19580</v>
          </cell>
          <cell r="B216" t="str">
            <v>COMBINED: MATERIALS MANAGEMENT</v>
          </cell>
        </row>
        <row r="217">
          <cell r="A217" t="str">
            <v>19610</v>
          </cell>
          <cell r="B217" t="str">
            <v>COMBINED: POSTAGE</v>
          </cell>
        </row>
        <row r="218">
          <cell r="A218" t="str">
            <v>19620</v>
          </cell>
          <cell r="B218" t="str">
            <v>COMBINED: PRINT SHOP</v>
          </cell>
        </row>
        <row r="219">
          <cell r="A219" t="str">
            <v>19650</v>
          </cell>
          <cell r="B219" t="str">
            <v>COMBINED: INSURANCE</v>
          </cell>
        </row>
        <row r="220">
          <cell r="A220" t="str">
            <v>19660</v>
          </cell>
          <cell r="B220" t="str">
            <v>COMBINED: DEPRECIATION</v>
          </cell>
        </row>
        <row r="221">
          <cell r="A221" t="str">
            <v>19690</v>
          </cell>
          <cell r="B221" t="str">
            <v>COMBINED: COMPLIANCE</v>
          </cell>
        </row>
      </sheetData>
      <sheetData sheetId="1"/>
      <sheetData sheetId="2"/>
      <sheetData sheetId="3"/>
      <sheetData sheetId="4">
        <row r="3">
          <cell r="B3" t="str">
            <v>Dept</v>
          </cell>
          <cell r="C3" t="str">
            <v>Dept Description</v>
          </cell>
          <cell r="D3" t="str">
            <v>FTEs</v>
          </cell>
          <cell r="E3" t="str">
            <v>Baseline</v>
          </cell>
          <cell r="F3" t="str">
            <v>Vacancy Factor</v>
          </cell>
          <cell r="G3" t="str">
            <v>Wage Inflation</v>
          </cell>
          <cell r="H3" t="str">
            <v>Total</v>
          </cell>
        </row>
        <row r="4">
          <cell r="B4" t="str">
            <v>10005</v>
          </cell>
          <cell r="C4" t="str">
            <v>GMC: PROFESSIONAL ANESTHESIA</v>
          </cell>
          <cell r="D4">
            <v>3.5</v>
          </cell>
          <cell r="E4">
            <v>1195162.514</v>
          </cell>
          <cell r="F4">
            <v>0</v>
          </cell>
          <cell r="G4">
            <v>11951.62514</v>
          </cell>
          <cell r="H4">
            <v>1207114.1391399999</v>
          </cell>
        </row>
        <row r="5">
          <cell r="B5" t="str">
            <v>10006</v>
          </cell>
          <cell r="C5" t="str">
            <v>GMC: PROFESSIONAL EMERGENCY</v>
          </cell>
          <cell r="D5">
            <v>4.0953887499999997</v>
          </cell>
          <cell r="E5">
            <v>1112723.6090248998</v>
          </cell>
          <cell r="F5">
            <v>0</v>
          </cell>
          <cell r="G5">
            <v>11127.236090248998</v>
          </cell>
          <cell r="H5">
            <v>1123850.8451151487</v>
          </cell>
        </row>
        <row r="6">
          <cell r="B6" t="str">
            <v>10009</v>
          </cell>
          <cell r="C6" t="str">
            <v>GMC: CLINIC SPECIALTY</v>
          </cell>
          <cell r="D6">
            <v>0.80240384615384619</v>
          </cell>
          <cell r="E6">
            <v>58455.79</v>
          </cell>
          <cell r="F6">
            <v>0</v>
          </cell>
          <cell r="G6">
            <v>584.55790000000002</v>
          </cell>
          <cell r="H6">
            <v>59040.347900000001</v>
          </cell>
        </row>
        <row r="7">
          <cell r="B7" t="str">
            <v>10011</v>
          </cell>
          <cell r="C7" t="str">
            <v>GMC: CLINIC PODIATRY</v>
          </cell>
          <cell r="D7">
            <v>6.0247425034340658</v>
          </cell>
          <cell r="E7">
            <v>636063.63280279993</v>
          </cell>
          <cell r="F7">
            <v>-41641.599999999999</v>
          </cell>
          <cell r="G7">
            <v>6360.6363280279993</v>
          </cell>
          <cell r="H7">
            <v>600782.669130828</v>
          </cell>
        </row>
        <row r="8">
          <cell r="B8" t="str">
            <v>10017</v>
          </cell>
          <cell r="C8" t="str">
            <v>GMC: CLINIC SURGICAL ASSOCIATES</v>
          </cell>
          <cell r="D8">
            <v>10.729927990384617</v>
          </cell>
          <cell r="E8">
            <v>1327599.7182807999</v>
          </cell>
          <cell r="F8">
            <v>0</v>
          </cell>
          <cell r="G8">
            <v>13275.997182808</v>
          </cell>
          <cell r="H8">
            <v>1340875.7154636078</v>
          </cell>
        </row>
        <row r="9">
          <cell r="B9" t="str">
            <v>10018</v>
          </cell>
          <cell r="C9" t="str">
            <v>GMC: CLINIC UROLOGY</v>
          </cell>
          <cell r="D9">
            <v>3.8258414447115383</v>
          </cell>
          <cell r="E9">
            <v>918342.58512277133</v>
          </cell>
          <cell r="F9">
            <v>0</v>
          </cell>
          <cell r="G9">
            <v>9183.4258512277138</v>
          </cell>
          <cell r="H9">
            <v>927526.01097399904</v>
          </cell>
        </row>
        <row r="10">
          <cell r="B10" t="str">
            <v>10019</v>
          </cell>
          <cell r="C10" t="str">
            <v>GMC: CLINIC SHARON</v>
          </cell>
          <cell r="D10">
            <v>9.1783447980769228</v>
          </cell>
          <cell r="E10">
            <v>726131.6363902</v>
          </cell>
          <cell r="F10">
            <v>0</v>
          </cell>
          <cell r="G10">
            <v>7261.3163639020004</v>
          </cell>
          <cell r="H10">
            <v>733392.95275410195</v>
          </cell>
        </row>
        <row r="11">
          <cell r="B11" t="str">
            <v>10020</v>
          </cell>
          <cell r="C11" t="str">
            <v>GHC: CLINIC ORTHOPEDIC</v>
          </cell>
          <cell r="D11">
            <v>4.0500086509271975</v>
          </cell>
          <cell r="E11">
            <v>603921.45574817155</v>
          </cell>
          <cell r="F11">
            <v>-47257.599999999999</v>
          </cell>
          <cell r="G11">
            <v>6039.2145574817159</v>
          </cell>
          <cell r="H11">
            <v>562703.07030565327</v>
          </cell>
        </row>
        <row r="12">
          <cell r="B12" t="str">
            <v>10021</v>
          </cell>
          <cell r="C12" t="str">
            <v>GMC: CLINIC HOSPITALISTS</v>
          </cell>
          <cell r="D12">
            <v>5.5708791318681321</v>
          </cell>
          <cell r="E12">
            <v>905281.62630857131</v>
          </cell>
          <cell r="F12">
            <v>0</v>
          </cell>
          <cell r="G12">
            <v>9052.8162630857132</v>
          </cell>
          <cell r="H12">
            <v>914334.44257165701</v>
          </cell>
        </row>
        <row r="13">
          <cell r="B13" t="str">
            <v>10022</v>
          </cell>
          <cell r="C13" t="str">
            <v>GMC: CLINIC RADIOLOGY</v>
          </cell>
          <cell r="D13">
            <v>2</v>
          </cell>
          <cell r="E13">
            <v>759999.96799999999</v>
          </cell>
          <cell r="F13">
            <v>0</v>
          </cell>
          <cell r="G13">
            <v>7599.9996799999999</v>
          </cell>
          <cell r="H13">
            <v>767599.96768</v>
          </cell>
        </row>
        <row r="14">
          <cell r="B14" t="str">
            <v>10025</v>
          </cell>
          <cell r="C14" t="str">
            <v>GMC: HP &amp; SCU/ICU</v>
          </cell>
          <cell r="D14">
            <v>36.440474633070046</v>
          </cell>
          <cell r="E14">
            <v>2290508.5967156272</v>
          </cell>
          <cell r="F14">
            <v>-142532.94545454544</v>
          </cell>
          <cell r="G14">
            <v>22905.085967156272</v>
          </cell>
          <cell r="H14">
            <v>2170880.737228238</v>
          </cell>
        </row>
        <row r="15">
          <cell r="B15" t="str">
            <v>10037</v>
          </cell>
          <cell r="C15" t="str">
            <v>GMC: OR and RR</v>
          </cell>
          <cell r="D15">
            <v>18.878580299622254</v>
          </cell>
          <cell r="E15">
            <v>1202478.9583097713</v>
          </cell>
          <cell r="F15">
            <v>-191365.19999999998</v>
          </cell>
          <cell r="G15">
            <v>12024.789583097712</v>
          </cell>
          <cell r="H15">
            <v>1023138.547892869</v>
          </cell>
        </row>
        <row r="16">
          <cell r="B16" t="str">
            <v>10039</v>
          </cell>
          <cell r="C16" t="str">
            <v>GMC: OBSTETRICS/LABOR &amp; DELIVERY</v>
          </cell>
          <cell r="D16">
            <v>11.311692819883241</v>
          </cell>
          <cell r="E16">
            <v>986693.70608724281</v>
          </cell>
          <cell r="F16">
            <v>0</v>
          </cell>
          <cell r="G16">
            <v>9866.9370608724275</v>
          </cell>
          <cell r="H16">
            <v>996560.64314811525</v>
          </cell>
        </row>
        <row r="17">
          <cell r="B17" t="str">
            <v>10041</v>
          </cell>
          <cell r="C17" t="str">
            <v>GMC: DIAGNOSTIC IMAGING</v>
          </cell>
          <cell r="D17">
            <v>14.125199400068682</v>
          </cell>
          <cell r="E17">
            <v>965478.99585485726</v>
          </cell>
          <cell r="F17">
            <v>-17248.400000000001</v>
          </cell>
          <cell r="G17">
            <v>9654.789958548572</v>
          </cell>
          <cell r="H17">
            <v>957885.38581340585</v>
          </cell>
        </row>
        <row r="18">
          <cell r="B18" t="str">
            <v>10043</v>
          </cell>
          <cell r="C18" t="str">
            <v>GMC: NUCLEAR MEDICINE</v>
          </cell>
          <cell r="D18">
            <v>0.82460096153846163</v>
          </cell>
          <cell r="E18">
            <v>67248.626000000004</v>
          </cell>
          <cell r="F18">
            <v>0</v>
          </cell>
          <cell r="G18">
            <v>672.48626000000002</v>
          </cell>
          <cell r="H18">
            <v>67921.112260000009</v>
          </cell>
        </row>
        <row r="19">
          <cell r="B19" t="str">
            <v>10044</v>
          </cell>
          <cell r="C19" t="str">
            <v>GMC: LABORATORY</v>
          </cell>
          <cell r="D19">
            <v>15.899390919299451</v>
          </cell>
          <cell r="E19">
            <v>999719.11681496666</v>
          </cell>
          <cell r="F19">
            <v>0</v>
          </cell>
          <cell r="G19">
            <v>9997.1911681496676</v>
          </cell>
          <cell r="H19">
            <v>1009716.3079831164</v>
          </cell>
        </row>
        <row r="20">
          <cell r="B20" t="str">
            <v>10049</v>
          </cell>
          <cell r="C20" t="str">
            <v>GMC: RESPIRATORY</v>
          </cell>
          <cell r="D20">
            <v>4.5037259687500004</v>
          </cell>
          <cell r="E20">
            <v>348809.71505264292</v>
          </cell>
          <cell r="F20">
            <v>0</v>
          </cell>
          <cell r="G20">
            <v>3488.0971505264292</v>
          </cell>
          <cell r="H20">
            <v>352297.81220316933</v>
          </cell>
        </row>
        <row r="21">
          <cell r="B21" t="str">
            <v>10050</v>
          </cell>
          <cell r="C21" t="str">
            <v>GMC: REHAB</v>
          </cell>
          <cell r="D21">
            <v>15.458362012019231</v>
          </cell>
          <cell r="E21">
            <v>1126571.4994650951</v>
          </cell>
          <cell r="F21">
            <v>0</v>
          </cell>
          <cell r="G21">
            <v>11265.714994650951</v>
          </cell>
          <cell r="H21">
            <v>1137837.2144597461</v>
          </cell>
        </row>
        <row r="22">
          <cell r="B22" t="str">
            <v>10051</v>
          </cell>
          <cell r="C22" t="str">
            <v>GMC: OCCUPATIONAL THERAPY</v>
          </cell>
          <cell r="D22">
            <v>1.8019144939903846</v>
          </cell>
          <cell r="E22">
            <v>146597.46075520001</v>
          </cell>
          <cell r="F22">
            <v>0</v>
          </cell>
          <cell r="G22">
            <v>1465.9746075520002</v>
          </cell>
          <cell r="H22">
            <v>148063.435362752</v>
          </cell>
        </row>
        <row r="23">
          <cell r="B23" t="str">
            <v>10052</v>
          </cell>
          <cell r="C23" t="str">
            <v>GMC: SPEECH THERAPY</v>
          </cell>
          <cell r="D23">
            <v>0.5</v>
          </cell>
          <cell r="E23">
            <v>39962.5</v>
          </cell>
          <cell r="F23">
            <v>0</v>
          </cell>
          <cell r="G23">
            <v>399.625</v>
          </cell>
          <cell r="H23">
            <v>40362.125</v>
          </cell>
        </row>
        <row r="24">
          <cell r="B24" t="str">
            <v>10053</v>
          </cell>
          <cell r="C24" t="str">
            <v>GMC: ELECTROCARDIOLOGY</v>
          </cell>
          <cell r="D24">
            <v>1.6751201923076924</v>
          </cell>
          <cell r="E24">
            <v>144001.78</v>
          </cell>
          <cell r="F24">
            <v>0</v>
          </cell>
          <cell r="G24">
            <v>1440.0178000000001</v>
          </cell>
          <cell r="H24">
            <v>145441.7978</v>
          </cell>
        </row>
        <row r="25">
          <cell r="B25" t="str">
            <v>10056</v>
          </cell>
          <cell r="C25" t="str">
            <v>GMC: PHARMACY</v>
          </cell>
          <cell r="D25">
            <v>4.4378598928571433</v>
          </cell>
          <cell r="E25">
            <v>427354.33562470955</v>
          </cell>
          <cell r="F25">
            <v>0</v>
          </cell>
          <cell r="G25">
            <v>4273.5433562470953</v>
          </cell>
          <cell r="H25">
            <v>431627.87898095662</v>
          </cell>
        </row>
        <row r="26">
          <cell r="B26" t="str">
            <v>10061</v>
          </cell>
          <cell r="C26" t="str">
            <v>GMC: EMERGENCY ROOM</v>
          </cell>
          <cell r="D26">
            <v>11.289977189732141</v>
          </cell>
          <cell r="E26">
            <v>880888.83767098549</v>
          </cell>
          <cell r="F26">
            <v>-37399.439999999995</v>
          </cell>
          <cell r="G26">
            <v>8808.8883767098559</v>
          </cell>
          <cell r="H26">
            <v>852298.28604769544</v>
          </cell>
        </row>
        <row r="27">
          <cell r="B27" t="str">
            <v>10065</v>
          </cell>
          <cell r="C27" t="str">
            <v>GMC: ANTICOAG</v>
          </cell>
          <cell r="D27">
            <v>0.80004292427884616</v>
          </cell>
          <cell r="E27">
            <v>48946.811300000008</v>
          </cell>
          <cell r="F27">
            <v>0</v>
          </cell>
          <cell r="G27">
            <v>489.46811300000007</v>
          </cell>
          <cell r="H27">
            <v>49436.279413000011</v>
          </cell>
        </row>
        <row r="28">
          <cell r="B28" t="str">
            <v>10090</v>
          </cell>
          <cell r="C28" t="str">
            <v>GMC: NUTRITION</v>
          </cell>
          <cell r="D28">
            <v>1.4</v>
          </cell>
          <cell r="E28">
            <v>86282.689999999988</v>
          </cell>
          <cell r="F28">
            <v>0</v>
          </cell>
          <cell r="G28">
            <v>862.82689999999991</v>
          </cell>
          <cell r="H28">
            <v>87145.516899999988</v>
          </cell>
        </row>
        <row r="29">
          <cell r="B29" t="str">
            <v>10214</v>
          </cell>
          <cell r="C29" t="str">
            <v>GMC: NURSING ADMINISTRATION</v>
          </cell>
          <cell r="D29">
            <v>2</v>
          </cell>
          <cell r="E29">
            <v>500000.12800000003</v>
          </cell>
          <cell r="F29">
            <v>0</v>
          </cell>
          <cell r="G29">
            <v>5000.0012800000004</v>
          </cell>
          <cell r="H29">
            <v>505000.12928000005</v>
          </cell>
        </row>
        <row r="30">
          <cell r="B30" t="str">
            <v>10260</v>
          </cell>
          <cell r="C30" t="str">
            <v>GMC: STAFF EDUCATION</v>
          </cell>
          <cell r="D30">
            <v>1.0065674579326922</v>
          </cell>
          <cell r="E30">
            <v>88782.893070699996</v>
          </cell>
          <cell r="F30">
            <v>0</v>
          </cell>
          <cell r="G30">
            <v>887.82893070699993</v>
          </cell>
          <cell r="H30">
            <v>89670.72200140699</v>
          </cell>
        </row>
        <row r="31">
          <cell r="B31" t="str">
            <v>10630</v>
          </cell>
          <cell r="C31" t="str">
            <v>GMC: DAYCARE</v>
          </cell>
          <cell r="D31">
            <v>16.013959500686813</v>
          </cell>
          <cell r="E31">
            <v>585092.71896302863</v>
          </cell>
          <cell r="F31">
            <v>0</v>
          </cell>
          <cell r="G31">
            <v>5850.9271896302862</v>
          </cell>
          <cell r="H31">
            <v>590943.64615265897</v>
          </cell>
        </row>
        <row r="32">
          <cell r="B32" t="str">
            <v>10640</v>
          </cell>
          <cell r="C32" t="str">
            <v>GMC: AFTER SCHOOL</v>
          </cell>
          <cell r="D32">
            <v>1.1251201923076923</v>
          </cell>
          <cell r="E32">
            <v>30848.914359999999</v>
          </cell>
          <cell r="F32">
            <v>0</v>
          </cell>
          <cell r="G32">
            <v>308.48914359999998</v>
          </cell>
          <cell r="H32">
            <v>31157.403503599999</v>
          </cell>
        </row>
        <row r="33">
          <cell r="B33" t="str">
            <v>10697</v>
          </cell>
          <cell r="C33" t="str">
            <v>GMC: SURGICAL ADMIN</v>
          </cell>
          <cell r="D33">
            <v>3</v>
          </cell>
          <cell r="E33">
            <v>346640.3</v>
          </cell>
          <cell r="F33">
            <v>0</v>
          </cell>
          <cell r="G33">
            <v>3466.4029999999998</v>
          </cell>
          <cell r="H33">
            <v>350106.70299999998</v>
          </cell>
        </row>
        <row r="34">
          <cell r="B34" t="str">
            <v>10703</v>
          </cell>
          <cell r="C34" t="str">
            <v>GMC: STATE CASE MANAGEMENT GRANT</v>
          </cell>
          <cell r="D34">
            <v>1</v>
          </cell>
          <cell r="E34">
            <v>44848</v>
          </cell>
          <cell r="F34">
            <v>0</v>
          </cell>
          <cell r="G34">
            <v>448.48</v>
          </cell>
          <cell r="H34">
            <v>45296.480000000003</v>
          </cell>
        </row>
        <row r="35">
          <cell r="B35" t="str">
            <v>11003</v>
          </cell>
          <cell r="C35" t="str">
            <v>GHC: PEDIATRICS</v>
          </cell>
          <cell r="D35">
            <v>7.3104567438186816</v>
          </cell>
          <cell r="E35">
            <v>780963.89861777122</v>
          </cell>
          <cell r="F35">
            <v>-61963.199999999997</v>
          </cell>
          <cell r="G35">
            <v>7809.6389861777125</v>
          </cell>
          <cell r="H35">
            <v>726810.33760394901</v>
          </cell>
        </row>
        <row r="36">
          <cell r="B36" t="str">
            <v>11004</v>
          </cell>
          <cell r="C36" t="str">
            <v>GHC: ADDICTION MEDICINE</v>
          </cell>
          <cell r="D36">
            <v>2.4000000000000004</v>
          </cell>
          <cell r="E36">
            <v>329972.53119999997</v>
          </cell>
          <cell r="F36">
            <v>0</v>
          </cell>
          <cell r="G36">
            <v>3299.7253119999996</v>
          </cell>
          <cell r="H36">
            <v>333272.25651199999</v>
          </cell>
        </row>
        <row r="37">
          <cell r="B37" t="str">
            <v>11007</v>
          </cell>
          <cell r="C37" t="str">
            <v>GHC: CLINIC BETHEL</v>
          </cell>
          <cell r="D37">
            <v>12.957881190247253</v>
          </cell>
          <cell r="E37">
            <v>1021258.0006166857</v>
          </cell>
          <cell r="F37">
            <v>0</v>
          </cell>
          <cell r="G37">
            <v>10212.580006166858</v>
          </cell>
          <cell r="H37">
            <v>1031470.5806228525</v>
          </cell>
        </row>
        <row r="38">
          <cell r="B38" t="str">
            <v>11008</v>
          </cell>
          <cell r="C38" t="str">
            <v>GHC: CLINIC CHELSEA</v>
          </cell>
          <cell r="D38">
            <v>4.6082418279532966</v>
          </cell>
          <cell r="E38">
            <v>372687.60936140007</v>
          </cell>
          <cell r="F38">
            <v>0</v>
          </cell>
          <cell r="G38">
            <v>3726.8760936140006</v>
          </cell>
          <cell r="H38">
            <v>376414.48545501404</v>
          </cell>
        </row>
        <row r="39">
          <cell r="B39" t="str">
            <v>11010</v>
          </cell>
          <cell r="C39" t="str">
            <v>GHC: CLINIC OB/GYN</v>
          </cell>
          <cell r="D39">
            <v>11.310748634958792</v>
          </cell>
          <cell r="E39">
            <v>1319241.4207548427</v>
          </cell>
          <cell r="F39">
            <v>0</v>
          </cell>
          <cell r="G39">
            <v>13192.414207548427</v>
          </cell>
          <cell r="H39">
            <v>1332433.8349623911</v>
          </cell>
        </row>
        <row r="40">
          <cell r="B40" t="str">
            <v>11012</v>
          </cell>
          <cell r="C40" t="str">
            <v>GHC: CLINIC PRIMARY CARE</v>
          </cell>
          <cell r="D40">
            <v>29.074863073145607</v>
          </cell>
          <cell r="E40">
            <v>2387018.8719792985</v>
          </cell>
          <cell r="F40">
            <v>0</v>
          </cell>
          <cell r="G40">
            <v>23870.188719792986</v>
          </cell>
          <cell r="H40">
            <v>2410889.0606990913</v>
          </cell>
        </row>
        <row r="41">
          <cell r="B41" t="str">
            <v>11013</v>
          </cell>
          <cell r="C41" t="str">
            <v>GHC: CLINIC ROCHESTER</v>
          </cell>
          <cell r="D41">
            <v>2.5903605769230769</v>
          </cell>
          <cell r="E41">
            <v>299037.09023999999</v>
          </cell>
          <cell r="F41">
            <v>0</v>
          </cell>
          <cell r="G41">
            <v>2990.3709024</v>
          </cell>
          <cell r="H41">
            <v>302027.46114239999</v>
          </cell>
        </row>
        <row r="42">
          <cell r="B42" t="str">
            <v>11014</v>
          </cell>
          <cell r="C42" t="str">
            <v>GHC: CLINIC BERLIN PC</v>
          </cell>
          <cell r="D42">
            <v>9.5798936445741756</v>
          </cell>
          <cell r="E42">
            <v>635845.27339930471</v>
          </cell>
          <cell r="F42">
            <v>-54600</v>
          </cell>
          <cell r="G42">
            <v>6358.4527339930473</v>
          </cell>
          <cell r="H42">
            <v>587603.72613329778</v>
          </cell>
        </row>
        <row r="43">
          <cell r="B43" t="str">
            <v>11016</v>
          </cell>
          <cell r="C43" t="str">
            <v>GHC: CLINIC PSYCHIATRY</v>
          </cell>
          <cell r="D43">
            <v>5.4</v>
          </cell>
          <cell r="E43">
            <v>462941.78666666668</v>
          </cell>
          <cell r="F43">
            <v>0</v>
          </cell>
          <cell r="G43">
            <v>4629.4178666666667</v>
          </cell>
          <cell r="H43">
            <v>467571.20453333337</v>
          </cell>
        </row>
        <row r="44">
          <cell r="B44" t="str">
            <v>11024</v>
          </cell>
          <cell r="C44" t="str">
            <v>GHC: CLINIC ADMINISTRATION</v>
          </cell>
          <cell r="D44">
            <v>1.0084392213255495</v>
          </cell>
          <cell r="E44">
            <v>78330.255848199988</v>
          </cell>
          <cell r="F44">
            <v>0</v>
          </cell>
          <cell r="G44">
            <v>783.30255848199988</v>
          </cell>
          <cell r="H44">
            <v>79113.558406681987</v>
          </cell>
        </row>
        <row r="45">
          <cell r="B45" t="str">
            <v>11078</v>
          </cell>
          <cell r="C45" t="str">
            <v>GHC: DIABETIC CLINIC</v>
          </cell>
          <cell r="D45">
            <v>1.700360576923077</v>
          </cell>
          <cell r="E45">
            <v>83480.382974999986</v>
          </cell>
          <cell r="F45">
            <v>0</v>
          </cell>
          <cell r="G45">
            <v>834.80382974999986</v>
          </cell>
          <cell r="H45">
            <v>84315.186804749988</v>
          </cell>
        </row>
        <row r="46">
          <cell r="B46" t="str">
            <v>11600</v>
          </cell>
          <cell r="C46" t="str">
            <v>GHC: MED H CHT</v>
          </cell>
          <cell r="D46">
            <v>6.1</v>
          </cell>
          <cell r="E46">
            <v>395538.34666666668</v>
          </cell>
          <cell r="F46">
            <v>0</v>
          </cell>
          <cell r="G46">
            <v>3955.3834666666667</v>
          </cell>
          <cell r="H46">
            <v>399493.73013333336</v>
          </cell>
        </row>
        <row r="47">
          <cell r="B47" t="str">
            <v>11739</v>
          </cell>
          <cell r="C47" t="str">
            <v>GHC: BPMEDHOME</v>
          </cell>
          <cell r="D47">
            <v>1.5</v>
          </cell>
          <cell r="E47">
            <v>113204</v>
          </cell>
          <cell r="F47">
            <v>0</v>
          </cell>
          <cell r="G47">
            <v>1132.04</v>
          </cell>
          <cell r="H47">
            <v>114336.04</v>
          </cell>
        </row>
        <row r="48">
          <cell r="B48" t="str">
            <v>11741</v>
          </cell>
          <cell r="C48" t="str">
            <v>GHC: HRSA QUALITY GRANT</v>
          </cell>
          <cell r="D48">
            <v>3.4003605769230769</v>
          </cell>
          <cell r="E48">
            <v>114359.75000000001</v>
          </cell>
          <cell r="F48">
            <v>0</v>
          </cell>
          <cell r="G48">
            <v>1143.5975000000001</v>
          </cell>
          <cell r="H48">
            <v>115503.34750000002</v>
          </cell>
        </row>
        <row r="49">
          <cell r="B49" t="str">
            <v>12035</v>
          </cell>
          <cell r="C49" t="str">
            <v>GRC: MENIG EXTENDED CARE</v>
          </cell>
          <cell r="D49">
            <v>27.588576538804947</v>
          </cell>
          <cell r="E49">
            <v>1367141.0363853476</v>
          </cell>
          <cell r="F49">
            <v>-69846.399999999994</v>
          </cell>
          <cell r="G49">
            <v>13671.410363853476</v>
          </cell>
          <cell r="H49">
            <v>1310966.0467492011</v>
          </cell>
        </row>
        <row r="50">
          <cell r="B50" t="str">
            <v>12036</v>
          </cell>
          <cell r="C50" t="str">
            <v>GRC: ADULT DAYCARE</v>
          </cell>
          <cell r="D50">
            <v>4.2501201923076923</v>
          </cell>
          <cell r="E50">
            <v>177152.96999999997</v>
          </cell>
          <cell r="F50">
            <v>0</v>
          </cell>
          <cell r="G50">
            <v>1771.5296999999998</v>
          </cell>
          <cell r="H50">
            <v>178924.49969999999</v>
          </cell>
        </row>
        <row r="51">
          <cell r="B51" t="str">
            <v>12208</v>
          </cell>
          <cell r="C51" t="str">
            <v>GRC: PLANT OPERATION</v>
          </cell>
          <cell r="D51">
            <v>1.8</v>
          </cell>
          <cell r="E51">
            <v>87509.760000000009</v>
          </cell>
          <cell r="F51">
            <v>0</v>
          </cell>
          <cell r="G51">
            <v>875.09760000000006</v>
          </cell>
          <cell r="H51">
            <v>88384.857600000003</v>
          </cell>
        </row>
        <row r="52">
          <cell r="B52" t="str">
            <v>12210</v>
          </cell>
          <cell r="C52" t="str">
            <v>GRC: HOUSEKEEPING</v>
          </cell>
          <cell r="D52">
            <v>3.5689472067307699</v>
          </cell>
          <cell r="E52">
            <v>125901.19555550002</v>
          </cell>
          <cell r="F52">
            <v>0</v>
          </cell>
          <cell r="G52">
            <v>1259.0119555550002</v>
          </cell>
          <cell r="H52">
            <v>127160.20751105502</v>
          </cell>
        </row>
        <row r="53">
          <cell r="B53" t="str">
            <v>12211</v>
          </cell>
          <cell r="C53" t="str">
            <v>GRC: DIETARY</v>
          </cell>
          <cell r="D53">
            <v>8.7308380240384622</v>
          </cell>
          <cell r="E53">
            <v>348675.92876330001</v>
          </cell>
          <cell r="F53">
            <v>0</v>
          </cell>
          <cell r="G53">
            <v>3486.759287633</v>
          </cell>
          <cell r="H53">
            <v>352162.68805093301</v>
          </cell>
        </row>
        <row r="54">
          <cell r="B54" t="str">
            <v>12213</v>
          </cell>
          <cell r="C54" t="str">
            <v>GRC: GRC ADMINISTRATION</v>
          </cell>
          <cell r="D54">
            <v>2</v>
          </cell>
          <cell r="E54">
            <v>204445.3</v>
          </cell>
          <cell r="F54">
            <v>0</v>
          </cell>
          <cell r="G54">
            <v>2044.453</v>
          </cell>
          <cell r="H54">
            <v>206489.753</v>
          </cell>
        </row>
        <row r="55">
          <cell r="B55" t="str">
            <v>12270</v>
          </cell>
          <cell r="C55" t="str">
            <v>GRC: ACTIVITIES</v>
          </cell>
          <cell r="D55">
            <v>1.8367102197802199</v>
          </cell>
          <cell r="E55">
            <v>78668.448818528588</v>
          </cell>
          <cell r="F55">
            <v>0</v>
          </cell>
          <cell r="G55">
            <v>786.68448818528589</v>
          </cell>
          <cell r="H55">
            <v>79455.133306713877</v>
          </cell>
        </row>
        <row r="56">
          <cell r="B56" t="str">
            <v>12310</v>
          </cell>
          <cell r="C56" t="str">
            <v>GRC: MORGAN IL</v>
          </cell>
          <cell r="D56">
            <v>11.469660072115383</v>
          </cell>
          <cell r="E56">
            <v>445514.9009079333</v>
          </cell>
          <cell r="F56">
            <v>0</v>
          </cell>
          <cell r="G56">
            <v>4455.1490090793332</v>
          </cell>
          <cell r="H56">
            <v>449970.04991701263</v>
          </cell>
        </row>
        <row r="57">
          <cell r="B57" t="str">
            <v>19208</v>
          </cell>
          <cell r="C57" t="str">
            <v>COMBINED: PLANT OPERATION</v>
          </cell>
          <cell r="D57">
            <v>8.0078468708791206</v>
          </cell>
          <cell r="E57">
            <v>468423.5608611143</v>
          </cell>
          <cell r="F57">
            <v>0</v>
          </cell>
          <cell r="G57">
            <v>4684.2356086111431</v>
          </cell>
          <cell r="H57">
            <v>473107.79646972544</v>
          </cell>
        </row>
        <row r="58">
          <cell r="B58" t="str">
            <v>19209</v>
          </cell>
          <cell r="C58" t="str">
            <v>COMBINED: LINEN</v>
          </cell>
          <cell r="D58">
            <v>1.0222355769230769</v>
          </cell>
          <cell r="E58">
            <v>36270.399999999994</v>
          </cell>
          <cell r="F58">
            <v>0</v>
          </cell>
          <cell r="G58">
            <v>362.70399999999995</v>
          </cell>
          <cell r="H58">
            <v>36633.103999999992</v>
          </cell>
        </row>
        <row r="59">
          <cell r="B59" t="str">
            <v>19210</v>
          </cell>
          <cell r="C59" t="str">
            <v>COMBINED: HOUSEKEEPING</v>
          </cell>
          <cell r="D59">
            <v>12.756773891311813</v>
          </cell>
          <cell r="E59">
            <v>448066.45341734809</v>
          </cell>
          <cell r="F59">
            <v>-33015.272727272735</v>
          </cell>
          <cell r="G59">
            <v>4480.6645341734811</v>
          </cell>
          <cell r="H59">
            <v>419531.84522424889</v>
          </cell>
        </row>
        <row r="60">
          <cell r="B60" t="str">
            <v>19211</v>
          </cell>
          <cell r="C60" t="str">
            <v>COMBINED: DIETARY</v>
          </cell>
          <cell r="D60">
            <v>13.776493891483515</v>
          </cell>
          <cell r="E60">
            <v>562818.6861033286</v>
          </cell>
          <cell r="F60">
            <v>-34049.599999999999</v>
          </cell>
          <cell r="G60">
            <v>5628.1868610332858</v>
          </cell>
          <cell r="H60">
            <v>534397.27296436194</v>
          </cell>
        </row>
        <row r="61">
          <cell r="B61" t="str">
            <v>19217</v>
          </cell>
          <cell r="C61" t="str">
            <v>COMBINED: MEDICAL RECORDS</v>
          </cell>
          <cell r="D61">
            <v>17.513916889251377</v>
          </cell>
          <cell r="E61">
            <v>764775.98130581435</v>
          </cell>
          <cell r="F61">
            <v>0</v>
          </cell>
          <cell r="G61">
            <v>7647.7598130581437</v>
          </cell>
          <cell r="H61">
            <v>772423.74111887254</v>
          </cell>
        </row>
        <row r="62">
          <cell r="B62" t="str">
            <v>19280</v>
          </cell>
          <cell r="C62" t="str">
            <v>COMBINED: UR/QA</v>
          </cell>
          <cell r="D62">
            <v>4.5</v>
          </cell>
          <cell r="E62">
            <v>391885.60000000003</v>
          </cell>
          <cell r="F62">
            <v>0</v>
          </cell>
          <cell r="G62">
            <v>3918.8560000000002</v>
          </cell>
          <cell r="H62">
            <v>395804.45600000006</v>
          </cell>
        </row>
        <row r="63">
          <cell r="B63" t="str">
            <v>19290</v>
          </cell>
          <cell r="C63" t="str">
            <v>COMBINED: INFECTION CONTROL</v>
          </cell>
          <cell r="D63">
            <v>0.90072115384615392</v>
          </cell>
          <cell r="E63">
            <v>56622.020000000004</v>
          </cell>
          <cell r="F63">
            <v>0</v>
          </cell>
          <cell r="G63">
            <v>566.22020000000009</v>
          </cell>
          <cell r="H63">
            <v>57188.240200000007</v>
          </cell>
        </row>
        <row r="64">
          <cell r="B64" t="str">
            <v>19450</v>
          </cell>
          <cell r="C64" t="str">
            <v>COMBINED: PATIENT ACCOUNTING</v>
          </cell>
          <cell r="D64">
            <v>14.130769185096156</v>
          </cell>
          <cell r="E64">
            <v>698461.44956831436</v>
          </cell>
          <cell r="F64">
            <v>0</v>
          </cell>
          <cell r="G64">
            <v>6984.614495683144</v>
          </cell>
          <cell r="H64">
            <v>705446.06406399747</v>
          </cell>
        </row>
        <row r="65">
          <cell r="B65" t="str">
            <v>19460</v>
          </cell>
          <cell r="C65" t="str">
            <v>COMBINED: GENERAL ACCOUNTING</v>
          </cell>
          <cell r="D65">
            <v>5.6013736267170326</v>
          </cell>
          <cell r="E65">
            <v>306806.09858588572</v>
          </cell>
          <cell r="F65">
            <v>0</v>
          </cell>
          <cell r="G65">
            <v>3068.0609858588573</v>
          </cell>
          <cell r="H65">
            <v>309874.15957174456</v>
          </cell>
        </row>
        <row r="66">
          <cell r="B66" t="str">
            <v>19470</v>
          </cell>
          <cell r="C66" t="str">
            <v>COMBINED: DATA PROCESSING</v>
          </cell>
          <cell r="D66">
            <v>9.8000000000000007</v>
          </cell>
          <cell r="E66">
            <v>684126.85857834283</v>
          </cell>
          <cell r="F66">
            <v>0</v>
          </cell>
          <cell r="G66">
            <v>6841.2685857834285</v>
          </cell>
          <cell r="H66">
            <v>690968.12716412626</v>
          </cell>
        </row>
        <row r="67">
          <cell r="B67" t="str">
            <v>19480</v>
          </cell>
          <cell r="C67" t="str">
            <v>COMBINED: PATIENT REGISTRATION</v>
          </cell>
          <cell r="D67">
            <v>11.28367114320055</v>
          </cell>
          <cell r="E67">
            <v>417328.17419857148</v>
          </cell>
          <cell r="F67">
            <v>0</v>
          </cell>
          <cell r="G67">
            <v>4173.2817419857147</v>
          </cell>
          <cell r="H67">
            <v>421501.45594055718</v>
          </cell>
        </row>
        <row r="68">
          <cell r="B68" t="str">
            <v>19510</v>
          </cell>
          <cell r="C68" t="str">
            <v>COMBINED: HEALTH CONNECTIONS</v>
          </cell>
          <cell r="D68">
            <v>0.8</v>
          </cell>
          <cell r="E68">
            <v>42299.839999999997</v>
          </cell>
          <cell r="F68">
            <v>0</v>
          </cell>
          <cell r="G68">
            <v>422.99839999999995</v>
          </cell>
          <cell r="H68">
            <v>42722.838399999993</v>
          </cell>
        </row>
        <row r="69">
          <cell r="B69" t="str">
            <v>19530</v>
          </cell>
          <cell r="C69" t="str">
            <v>COMBINED: ADMINISTRATION</v>
          </cell>
          <cell r="D69">
            <v>4.9001030226648359</v>
          </cell>
          <cell r="E69">
            <v>902861.24006380013</v>
          </cell>
          <cell r="F69">
            <v>0</v>
          </cell>
          <cell r="G69">
            <v>9028.6124006380014</v>
          </cell>
          <cell r="H69">
            <v>911889.85246443818</v>
          </cell>
        </row>
        <row r="70">
          <cell r="B70" t="str">
            <v>19540</v>
          </cell>
          <cell r="C70" t="str">
            <v>COMBINED: HUMAN RESOURCES</v>
          </cell>
          <cell r="D70">
            <v>4.0064217019230766</v>
          </cell>
          <cell r="E70">
            <v>281341.16542860004</v>
          </cell>
          <cell r="F70">
            <v>0</v>
          </cell>
          <cell r="G70">
            <v>2813.4116542860006</v>
          </cell>
          <cell r="H70">
            <v>284154.57708288607</v>
          </cell>
        </row>
        <row r="71">
          <cell r="B71" t="str">
            <v>10005</v>
          </cell>
          <cell r="C71" t="str">
            <v>GMC: PROFESSIONAL ANESTHESIA</v>
          </cell>
          <cell r="D71">
            <v>3.5</v>
          </cell>
          <cell r="E71">
            <v>1195162.514</v>
          </cell>
          <cell r="F71">
            <v>0</v>
          </cell>
          <cell r="G71">
            <v>11951.62514</v>
          </cell>
          <cell r="H71">
            <v>1207114.1391399999</v>
          </cell>
        </row>
        <row r="72">
          <cell r="B72" t="str">
            <v>19570</v>
          </cell>
          <cell r="C72" t="str">
            <v>COMBINED: DEVELOPMENT</v>
          </cell>
          <cell r="D72">
            <v>1.4</v>
          </cell>
          <cell r="E72">
            <v>171910.658</v>
          </cell>
          <cell r="F72">
            <v>0</v>
          </cell>
          <cell r="G72">
            <v>1719.1065799999999</v>
          </cell>
          <cell r="H72">
            <v>173629.76457999999</v>
          </cell>
        </row>
        <row r="73">
          <cell r="B73" t="str">
            <v>19580</v>
          </cell>
          <cell r="C73" t="str">
            <v>COMBINED: MATERIALS MANAGEMENT</v>
          </cell>
          <cell r="D73">
            <v>5.0024897163461537</v>
          </cell>
          <cell r="E73">
            <v>205633.09047299999</v>
          </cell>
          <cell r="F73">
            <v>0</v>
          </cell>
          <cell r="G73">
            <v>2056.3309047299999</v>
          </cell>
          <cell r="H73">
            <v>207689.42137773</v>
          </cell>
        </row>
      </sheetData>
      <sheetData sheetId="5"/>
      <sheetData sheetId="6"/>
      <sheetData sheetId="7"/>
      <sheetData sheetId="8">
        <row r="1">
          <cell r="A1" t="str">
            <v>Dept</v>
          </cell>
          <cell r="B1" t="str">
            <v>Reference #</v>
          </cell>
          <cell r="C1" t="str">
            <v>Import PR File on cell B3 - Do not change Reference number, do not edit rows containing the due to/froms - copy and insert rows if needed</v>
          </cell>
          <cell r="J1" t="str">
            <v>Total</v>
          </cell>
          <cell r="O1" t="str">
            <v>10</v>
          </cell>
          <cell r="P1" t="str">
            <v>11</v>
          </cell>
          <cell r="Q1" t="str">
            <v>12</v>
          </cell>
          <cell r="R1" t="str">
            <v>Total</v>
          </cell>
        </row>
        <row r="2">
          <cell r="A2" t="str">
            <v>10009</v>
          </cell>
          <cell r="B2">
            <v>397</v>
          </cell>
          <cell r="C2" t="str">
            <v>G05N9</v>
          </cell>
          <cell r="D2" t="str">
            <v>Salaries/Wages</v>
          </cell>
          <cell r="E2" t="str">
            <v>40105009</v>
          </cell>
          <cell r="F2">
            <v>2000</v>
          </cell>
          <cell r="G2">
            <v>0</v>
          </cell>
          <cell r="H2" t="str">
            <v>10</v>
          </cell>
          <cell r="I2" t="str">
            <v>40105009</v>
          </cell>
          <cell r="J2">
            <v>2000</v>
          </cell>
          <cell r="K2" t="str">
            <v>091720</v>
          </cell>
          <cell r="L2" t="str">
            <v>PAYROLL</v>
          </cell>
          <cell r="M2" t="str">
            <v>09/17/20 PAYROLL</v>
          </cell>
          <cell r="N2" t="str">
            <v>PR</v>
          </cell>
          <cell r="O2">
            <v>2000</v>
          </cell>
          <cell r="P2">
            <v>0</v>
          </cell>
          <cell r="Q2">
            <v>0</v>
          </cell>
          <cell r="R2">
            <v>2000</v>
          </cell>
        </row>
        <row r="3">
          <cell r="A3" t="str">
            <v>10011</v>
          </cell>
          <cell r="B3">
            <v>399</v>
          </cell>
          <cell r="C3" t="str">
            <v>G05N9</v>
          </cell>
          <cell r="D3" t="str">
            <v>Salaries/Wages</v>
          </cell>
          <cell r="E3" t="str">
            <v>40105011</v>
          </cell>
          <cell r="F3">
            <v>6000</v>
          </cell>
          <cell r="G3">
            <v>0</v>
          </cell>
          <cell r="H3" t="str">
            <v>10</v>
          </cell>
          <cell r="I3" t="str">
            <v>40105011</v>
          </cell>
          <cell r="J3">
            <v>6000</v>
          </cell>
          <cell r="K3" t="str">
            <v>091720</v>
          </cell>
          <cell r="L3" t="str">
            <v>PAYROLL</v>
          </cell>
          <cell r="M3" t="str">
            <v>09/17/20 PAYROLL</v>
          </cell>
          <cell r="N3" t="str">
            <v>PR</v>
          </cell>
          <cell r="O3">
            <v>6000</v>
          </cell>
          <cell r="P3">
            <v>0</v>
          </cell>
          <cell r="Q3">
            <v>0</v>
          </cell>
          <cell r="R3">
            <v>6000</v>
          </cell>
        </row>
        <row r="4">
          <cell r="A4" t="str">
            <v>10017</v>
          </cell>
          <cell r="B4">
            <v>404</v>
          </cell>
          <cell r="C4" t="str">
            <v>G05N9</v>
          </cell>
          <cell r="D4" t="str">
            <v>Salaries/Wages</v>
          </cell>
          <cell r="E4" t="str">
            <v>40105017</v>
          </cell>
          <cell r="F4">
            <v>10000</v>
          </cell>
          <cell r="G4">
            <v>0</v>
          </cell>
          <cell r="H4" t="str">
            <v>10</v>
          </cell>
          <cell r="I4" t="str">
            <v>40105017</v>
          </cell>
          <cell r="J4">
            <v>10000</v>
          </cell>
          <cell r="K4" t="str">
            <v>091720</v>
          </cell>
          <cell r="L4" t="str">
            <v>PAYROLL</v>
          </cell>
          <cell r="M4" t="str">
            <v>09/17/20 PAYROLL</v>
          </cell>
          <cell r="N4" t="str">
            <v>PR</v>
          </cell>
          <cell r="O4">
            <v>10000</v>
          </cell>
          <cell r="P4">
            <v>0</v>
          </cell>
          <cell r="Q4">
            <v>0</v>
          </cell>
          <cell r="R4">
            <v>10000</v>
          </cell>
        </row>
        <row r="5">
          <cell r="A5" t="str">
            <v>10018</v>
          </cell>
          <cell r="B5">
            <v>405</v>
          </cell>
          <cell r="C5" t="str">
            <v>G05N9</v>
          </cell>
          <cell r="D5" t="str">
            <v>Salaries/Wages</v>
          </cell>
          <cell r="E5" t="str">
            <v>40105018</v>
          </cell>
          <cell r="F5">
            <v>4000</v>
          </cell>
          <cell r="G5">
            <v>0</v>
          </cell>
          <cell r="H5" t="str">
            <v>10</v>
          </cell>
          <cell r="I5" t="str">
            <v>40105018</v>
          </cell>
          <cell r="J5">
            <v>4000</v>
          </cell>
          <cell r="K5" t="str">
            <v>091720</v>
          </cell>
          <cell r="L5" t="str">
            <v>PAYROLL</v>
          </cell>
          <cell r="M5" t="str">
            <v>09/17/20 PAYROLL</v>
          </cell>
          <cell r="N5" t="str">
            <v>PR</v>
          </cell>
          <cell r="O5">
            <v>4000</v>
          </cell>
          <cell r="P5">
            <v>0</v>
          </cell>
          <cell r="Q5">
            <v>0</v>
          </cell>
          <cell r="R5">
            <v>4000</v>
          </cell>
        </row>
        <row r="6">
          <cell r="A6" t="str">
            <v>10019</v>
          </cell>
          <cell r="B6">
            <v>406</v>
          </cell>
          <cell r="C6" t="str">
            <v>G05N9</v>
          </cell>
          <cell r="D6" t="str">
            <v>Salaries/Wages</v>
          </cell>
          <cell r="E6" t="str">
            <v>40105019</v>
          </cell>
          <cell r="F6">
            <v>4000</v>
          </cell>
          <cell r="G6">
            <v>0</v>
          </cell>
          <cell r="H6" t="str">
            <v>10</v>
          </cell>
          <cell r="I6" t="str">
            <v>40105019</v>
          </cell>
          <cell r="J6">
            <v>4000</v>
          </cell>
          <cell r="K6" t="str">
            <v>091720</v>
          </cell>
          <cell r="L6" t="str">
            <v>PAYROLL</v>
          </cell>
          <cell r="M6" t="str">
            <v>09/17/20 PAYROLL</v>
          </cell>
          <cell r="N6" t="str">
            <v>PR</v>
          </cell>
          <cell r="O6">
            <v>4000</v>
          </cell>
          <cell r="P6">
            <v>0</v>
          </cell>
          <cell r="Q6">
            <v>0</v>
          </cell>
          <cell r="R6">
            <v>4000</v>
          </cell>
        </row>
        <row r="7">
          <cell r="A7" t="str">
            <v>10020</v>
          </cell>
          <cell r="B7">
            <v>407</v>
          </cell>
          <cell r="C7" t="str">
            <v>G05N9</v>
          </cell>
          <cell r="D7" t="str">
            <v>Salaries/Wages</v>
          </cell>
          <cell r="E7" t="str">
            <v>40105020</v>
          </cell>
          <cell r="F7">
            <v>4000</v>
          </cell>
          <cell r="G7">
            <v>0</v>
          </cell>
          <cell r="H7" t="str">
            <v>10</v>
          </cell>
          <cell r="I7" t="str">
            <v>40105020</v>
          </cell>
          <cell r="J7">
            <v>4000</v>
          </cell>
          <cell r="K7" t="str">
            <v>091720</v>
          </cell>
          <cell r="L7" t="str">
            <v>PAYROLL</v>
          </cell>
          <cell r="M7" t="str">
            <v>09/17/20 PAYROLL</v>
          </cell>
          <cell r="N7" t="str">
            <v>PR</v>
          </cell>
          <cell r="O7">
            <v>4000</v>
          </cell>
          <cell r="P7">
            <v>0</v>
          </cell>
          <cell r="Q7">
            <v>0</v>
          </cell>
          <cell r="R7">
            <v>4000</v>
          </cell>
        </row>
        <row r="8">
          <cell r="A8" t="str">
            <v>10025</v>
          </cell>
          <cell r="B8">
            <v>408</v>
          </cell>
          <cell r="C8" t="str">
            <v>G05N9</v>
          </cell>
          <cell r="D8" t="str">
            <v>Salaries/Wages</v>
          </cell>
          <cell r="E8" t="str">
            <v>40105025</v>
          </cell>
          <cell r="F8">
            <v>67200</v>
          </cell>
          <cell r="G8">
            <v>0</v>
          </cell>
          <cell r="H8" t="str">
            <v>10</v>
          </cell>
          <cell r="I8" t="str">
            <v>40105025</v>
          </cell>
          <cell r="J8">
            <v>67200</v>
          </cell>
          <cell r="K8" t="str">
            <v>091720</v>
          </cell>
          <cell r="L8" t="str">
            <v>PAYROLL</v>
          </cell>
          <cell r="M8" t="str">
            <v>09/17/20 PAYROLL</v>
          </cell>
          <cell r="N8" t="str">
            <v>PR</v>
          </cell>
          <cell r="O8">
            <v>67200</v>
          </cell>
          <cell r="P8">
            <v>0</v>
          </cell>
          <cell r="Q8">
            <v>0</v>
          </cell>
          <cell r="R8">
            <v>67200</v>
          </cell>
        </row>
        <row r="9">
          <cell r="A9" t="str">
            <v>10037</v>
          </cell>
          <cell r="B9">
            <v>411</v>
          </cell>
          <cell r="C9" t="str">
            <v>G05N9</v>
          </cell>
          <cell r="D9" t="str">
            <v>Salaries/Wages</v>
          </cell>
          <cell r="E9" t="str">
            <v>40105037</v>
          </cell>
          <cell r="F9">
            <v>24000</v>
          </cell>
          <cell r="G9">
            <v>0</v>
          </cell>
          <cell r="H9" t="str">
            <v>10</v>
          </cell>
          <cell r="I9" t="str">
            <v>40105037</v>
          </cell>
          <cell r="J9">
            <v>24000</v>
          </cell>
          <cell r="K9" t="str">
            <v>091720</v>
          </cell>
          <cell r="L9" t="str">
            <v>PAYROLL</v>
          </cell>
          <cell r="M9" t="str">
            <v>09/17/20 PAYROLL</v>
          </cell>
          <cell r="N9" t="str">
            <v>PR</v>
          </cell>
          <cell r="O9">
            <v>24000</v>
          </cell>
          <cell r="P9">
            <v>0</v>
          </cell>
          <cell r="Q9">
            <v>0</v>
          </cell>
          <cell r="R9">
            <v>24000</v>
          </cell>
        </row>
        <row r="10">
          <cell r="A10" t="str">
            <v>10039</v>
          </cell>
          <cell r="B10">
            <v>412</v>
          </cell>
          <cell r="C10" t="str">
            <v>G05N9</v>
          </cell>
          <cell r="D10" t="str">
            <v>Salaries/Wages</v>
          </cell>
          <cell r="E10" t="str">
            <v>40105039</v>
          </cell>
          <cell r="F10">
            <v>26800</v>
          </cell>
          <cell r="G10">
            <v>0</v>
          </cell>
          <cell r="H10" t="str">
            <v>10</v>
          </cell>
          <cell r="I10" t="str">
            <v>40105039</v>
          </cell>
          <cell r="J10">
            <v>26800</v>
          </cell>
          <cell r="K10" t="str">
            <v>091720</v>
          </cell>
          <cell r="L10" t="str">
            <v>PAYROLL</v>
          </cell>
          <cell r="M10" t="str">
            <v>09/17/20 PAYROLL</v>
          </cell>
          <cell r="N10" t="str">
            <v>PR</v>
          </cell>
          <cell r="O10">
            <v>26800</v>
          </cell>
          <cell r="P10">
            <v>0</v>
          </cell>
          <cell r="Q10">
            <v>0</v>
          </cell>
          <cell r="R10">
            <v>26800</v>
          </cell>
        </row>
        <row r="11">
          <cell r="A11" t="str">
            <v>10041</v>
          </cell>
          <cell r="B11">
            <v>413</v>
          </cell>
          <cell r="C11" t="str">
            <v>G05N9</v>
          </cell>
          <cell r="D11" t="str">
            <v>Salaries/Wages</v>
          </cell>
          <cell r="E11" t="str">
            <v>40105041</v>
          </cell>
          <cell r="F11">
            <v>18400</v>
          </cell>
          <cell r="G11">
            <v>0</v>
          </cell>
          <cell r="H11" t="str">
            <v>10</v>
          </cell>
          <cell r="I11" t="str">
            <v>40105041</v>
          </cell>
          <cell r="J11">
            <v>18400</v>
          </cell>
          <cell r="K11" t="str">
            <v>091720</v>
          </cell>
          <cell r="L11" t="str">
            <v>PAYROLL</v>
          </cell>
          <cell r="M11" t="str">
            <v>09/17/20 PAYROLL</v>
          </cell>
          <cell r="N11" t="str">
            <v>PR</v>
          </cell>
          <cell r="O11">
            <v>18400</v>
          </cell>
          <cell r="P11">
            <v>0</v>
          </cell>
          <cell r="Q11">
            <v>0</v>
          </cell>
          <cell r="R11">
            <v>18400</v>
          </cell>
        </row>
        <row r="12">
          <cell r="A12" t="str">
            <v>10044</v>
          </cell>
          <cell r="B12">
            <v>414</v>
          </cell>
          <cell r="C12" t="str">
            <v>G05N9</v>
          </cell>
          <cell r="D12" t="str">
            <v>Salaries/Wages</v>
          </cell>
          <cell r="E12" t="str">
            <v>40105044</v>
          </cell>
          <cell r="F12">
            <v>26000</v>
          </cell>
          <cell r="G12">
            <v>0</v>
          </cell>
          <cell r="H12" t="str">
            <v>10</v>
          </cell>
          <cell r="I12" t="str">
            <v>40105044</v>
          </cell>
          <cell r="J12">
            <v>26000</v>
          </cell>
          <cell r="K12" t="str">
            <v>091720</v>
          </cell>
          <cell r="L12" t="str">
            <v>PAYROLL</v>
          </cell>
          <cell r="M12" t="str">
            <v>09/17/20 PAYROLL</v>
          </cell>
          <cell r="N12" t="str">
            <v>PR</v>
          </cell>
          <cell r="O12">
            <v>26000</v>
          </cell>
          <cell r="P12">
            <v>0</v>
          </cell>
          <cell r="Q12">
            <v>0</v>
          </cell>
          <cell r="R12">
            <v>26000</v>
          </cell>
        </row>
        <row r="13">
          <cell r="A13" t="str">
            <v>10049</v>
          </cell>
          <cell r="B13">
            <v>415</v>
          </cell>
          <cell r="C13" t="str">
            <v>G05N9</v>
          </cell>
          <cell r="D13" t="str">
            <v>Salaries/Wages</v>
          </cell>
          <cell r="E13" t="str">
            <v>40105049</v>
          </cell>
          <cell r="F13">
            <v>6000</v>
          </cell>
          <cell r="G13">
            <v>0</v>
          </cell>
          <cell r="H13" t="str">
            <v>10</v>
          </cell>
          <cell r="I13" t="str">
            <v>40105049</v>
          </cell>
          <cell r="J13">
            <v>6000</v>
          </cell>
          <cell r="K13" t="str">
            <v>091720</v>
          </cell>
          <cell r="L13" t="str">
            <v>PAYROLL</v>
          </cell>
          <cell r="M13" t="str">
            <v>09/17/20 PAYROLL</v>
          </cell>
          <cell r="N13" t="str">
            <v>PR</v>
          </cell>
          <cell r="O13">
            <v>6000</v>
          </cell>
          <cell r="P13">
            <v>0</v>
          </cell>
          <cell r="Q13">
            <v>0</v>
          </cell>
          <cell r="R13">
            <v>6000</v>
          </cell>
        </row>
        <row r="14">
          <cell r="A14" t="str">
            <v>10050</v>
          </cell>
          <cell r="B14">
            <v>416</v>
          </cell>
          <cell r="C14" t="str">
            <v>G05N9</v>
          </cell>
          <cell r="D14" t="str">
            <v>Salaries/Wages</v>
          </cell>
          <cell r="E14" t="str">
            <v>40105050</v>
          </cell>
          <cell r="F14">
            <v>16000</v>
          </cell>
          <cell r="G14">
            <v>0</v>
          </cell>
          <cell r="H14" t="str">
            <v>10</v>
          </cell>
          <cell r="I14" t="str">
            <v>40105050</v>
          </cell>
          <cell r="J14">
            <v>16000</v>
          </cell>
          <cell r="K14" t="str">
            <v>091720</v>
          </cell>
          <cell r="L14" t="str">
            <v>PAYROLL</v>
          </cell>
          <cell r="M14" t="str">
            <v>09/17/20 PAYROLL</v>
          </cell>
          <cell r="N14" t="str">
            <v>PR</v>
          </cell>
          <cell r="O14">
            <v>16000</v>
          </cell>
          <cell r="P14">
            <v>0</v>
          </cell>
          <cell r="Q14">
            <v>0</v>
          </cell>
          <cell r="R14">
            <v>16000</v>
          </cell>
        </row>
        <row r="15">
          <cell r="A15" t="str">
            <v>10051</v>
          </cell>
          <cell r="B15">
            <v>417</v>
          </cell>
          <cell r="C15" t="str">
            <v>G05N9</v>
          </cell>
          <cell r="D15" t="str">
            <v>Salaries/Wages</v>
          </cell>
          <cell r="E15" t="str">
            <v>40105051</v>
          </cell>
          <cell r="F15">
            <v>4000</v>
          </cell>
          <cell r="G15">
            <v>0</v>
          </cell>
          <cell r="H15" t="str">
            <v>10</v>
          </cell>
          <cell r="I15" t="str">
            <v>40105051</v>
          </cell>
          <cell r="J15">
            <v>4000</v>
          </cell>
          <cell r="K15" t="str">
            <v>091720</v>
          </cell>
          <cell r="L15" t="str">
            <v>PAYROLL</v>
          </cell>
          <cell r="M15" t="str">
            <v>09/17/20 PAYROLL</v>
          </cell>
          <cell r="N15" t="str">
            <v>PR</v>
          </cell>
          <cell r="O15">
            <v>4000</v>
          </cell>
          <cell r="P15">
            <v>0</v>
          </cell>
          <cell r="Q15">
            <v>0</v>
          </cell>
          <cell r="R15">
            <v>4000</v>
          </cell>
        </row>
        <row r="16">
          <cell r="A16" t="str">
            <v>10052</v>
          </cell>
          <cell r="B16">
            <v>418</v>
          </cell>
          <cell r="C16" t="str">
            <v>G05N9</v>
          </cell>
          <cell r="D16" t="str">
            <v>Salaries/Wages</v>
          </cell>
          <cell r="E16" t="str">
            <v>40105052</v>
          </cell>
          <cell r="F16">
            <v>1200</v>
          </cell>
          <cell r="G16">
            <v>0</v>
          </cell>
          <cell r="H16" t="str">
            <v>10</v>
          </cell>
          <cell r="I16" t="str">
            <v>40105052</v>
          </cell>
          <cell r="J16">
            <v>1200</v>
          </cell>
          <cell r="K16" t="str">
            <v>091720</v>
          </cell>
          <cell r="L16" t="str">
            <v>PAYROLL</v>
          </cell>
          <cell r="M16" t="str">
            <v>09/17/20 PAYROLL</v>
          </cell>
          <cell r="N16" t="str">
            <v>PR</v>
          </cell>
          <cell r="O16">
            <v>1200</v>
          </cell>
          <cell r="P16">
            <v>0</v>
          </cell>
          <cell r="Q16">
            <v>0</v>
          </cell>
          <cell r="R16">
            <v>1200</v>
          </cell>
        </row>
        <row r="17">
          <cell r="A17" t="str">
            <v>10053</v>
          </cell>
          <cell r="B17">
            <v>419</v>
          </cell>
          <cell r="C17" t="str">
            <v>G05N9</v>
          </cell>
          <cell r="D17" t="str">
            <v>Salaries/Wages</v>
          </cell>
          <cell r="E17" t="str">
            <v>40105053</v>
          </cell>
          <cell r="F17">
            <v>4000</v>
          </cell>
          <cell r="G17">
            <v>0</v>
          </cell>
          <cell r="H17" t="str">
            <v>10</v>
          </cell>
          <cell r="I17" t="str">
            <v>40105053</v>
          </cell>
          <cell r="J17">
            <v>4000</v>
          </cell>
          <cell r="K17" t="str">
            <v>091720</v>
          </cell>
          <cell r="L17" t="str">
            <v>PAYROLL</v>
          </cell>
          <cell r="M17" t="str">
            <v>09/17/20 PAYROLL</v>
          </cell>
          <cell r="N17" t="str">
            <v>PR</v>
          </cell>
          <cell r="O17">
            <v>4000</v>
          </cell>
          <cell r="P17">
            <v>0</v>
          </cell>
          <cell r="Q17">
            <v>0</v>
          </cell>
          <cell r="R17">
            <v>4000</v>
          </cell>
        </row>
        <row r="18">
          <cell r="A18" t="str">
            <v>10056</v>
          </cell>
          <cell r="B18">
            <v>420</v>
          </cell>
          <cell r="C18" t="str">
            <v>G05N9</v>
          </cell>
          <cell r="D18" t="str">
            <v>Salaries/Wages</v>
          </cell>
          <cell r="E18" t="str">
            <v>40105056</v>
          </cell>
          <cell r="F18">
            <v>8000</v>
          </cell>
          <cell r="G18">
            <v>0</v>
          </cell>
          <cell r="H18" t="str">
            <v>10</v>
          </cell>
          <cell r="I18" t="str">
            <v>40105056</v>
          </cell>
          <cell r="J18">
            <v>8000</v>
          </cell>
          <cell r="K18" t="str">
            <v>091720</v>
          </cell>
          <cell r="L18" t="str">
            <v>PAYROLL</v>
          </cell>
          <cell r="M18" t="str">
            <v>09/17/20 PAYROLL</v>
          </cell>
          <cell r="N18" t="str">
            <v>PR</v>
          </cell>
          <cell r="O18">
            <v>8000</v>
          </cell>
          <cell r="P18">
            <v>0</v>
          </cell>
          <cell r="Q18">
            <v>0</v>
          </cell>
          <cell r="R18">
            <v>8000</v>
          </cell>
        </row>
        <row r="19">
          <cell r="A19" t="str">
            <v>10061</v>
          </cell>
          <cell r="B19">
            <v>421</v>
          </cell>
          <cell r="C19" t="str">
            <v>G05N9</v>
          </cell>
          <cell r="D19" t="str">
            <v>Salaries/Wages</v>
          </cell>
          <cell r="E19" t="str">
            <v>40105061</v>
          </cell>
          <cell r="F19">
            <v>23600</v>
          </cell>
          <cell r="G19">
            <v>0</v>
          </cell>
          <cell r="H19" t="str">
            <v>10</v>
          </cell>
          <cell r="I19" t="str">
            <v>40105061</v>
          </cell>
          <cell r="J19">
            <v>23600</v>
          </cell>
          <cell r="K19" t="str">
            <v>091720</v>
          </cell>
          <cell r="L19" t="str">
            <v>PAYROLL</v>
          </cell>
          <cell r="M19" t="str">
            <v>09/17/20 PAYROLL</v>
          </cell>
          <cell r="N19" t="str">
            <v>PR</v>
          </cell>
          <cell r="O19">
            <v>23600</v>
          </cell>
          <cell r="P19">
            <v>0</v>
          </cell>
          <cell r="Q19">
            <v>0</v>
          </cell>
          <cell r="R19">
            <v>23600</v>
          </cell>
        </row>
        <row r="20">
          <cell r="A20" t="str">
            <v>10065</v>
          </cell>
          <cell r="B20">
            <v>422</v>
          </cell>
          <cell r="C20" t="str">
            <v>G05N9</v>
          </cell>
          <cell r="D20" t="str">
            <v>Salaries/Wages</v>
          </cell>
          <cell r="E20" t="str">
            <v>40105065</v>
          </cell>
          <cell r="F20">
            <v>2000</v>
          </cell>
          <cell r="G20">
            <v>0</v>
          </cell>
          <cell r="H20" t="str">
            <v>10</v>
          </cell>
          <cell r="I20" t="str">
            <v>40105065</v>
          </cell>
          <cell r="J20">
            <v>2000</v>
          </cell>
          <cell r="K20" t="str">
            <v>091720</v>
          </cell>
          <cell r="L20" t="str">
            <v>PAYROLL</v>
          </cell>
          <cell r="M20" t="str">
            <v>09/17/20 PAYROLL</v>
          </cell>
          <cell r="N20" t="str">
            <v>PR</v>
          </cell>
          <cell r="O20">
            <v>2000</v>
          </cell>
          <cell r="P20">
            <v>0</v>
          </cell>
          <cell r="Q20">
            <v>0</v>
          </cell>
          <cell r="R20">
            <v>2000</v>
          </cell>
        </row>
        <row r="21">
          <cell r="A21" t="str">
            <v>10090</v>
          </cell>
          <cell r="B21">
            <v>424</v>
          </cell>
          <cell r="C21" t="str">
            <v>G05N9</v>
          </cell>
          <cell r="D21" t="str">
            <v>Salaries/Wages</v>
          </cell>
          <cell r="E21" t="str">
            <v>40105090</v>
          </cell>
          <cell r="F21">
            <v>2000</v>
          </cell>
          <cell r="G21">
            <v>0</v>
          </cell>
          <cell r="H21" t="str">
            <v>10</v>
          </cell>
          <cell r="I21" t="str">
            <v>40105090</v>
          </cell>
          <cell r="J21">
            <v>2000</v>
          </cell>
          <cell r="K21" t="str">
            <v>091720</v>
          </cell>
          <cell r="L21" t="str">
            <v>PAYROLL</v>
          </cell>
          <cell r="M21" t="str">
            <v>09/17/20 PAYROLL</v>
          </cell>
          <cell r="N21" t="str">
            <v>PR</v>
          </cell>
          <cell r="O21">
            <v>2000</v>
          </cell>
          <cell r="P21">
            <v>0</v>
          </cell>
          <cell r="Q21">
            <v>0</v>
          </cell>
          <cell r="R21">
            <v>2000</v>
          </cell>
        </row>
        <row r="22">
          <cell r="A22" t="str">
            <v>10260</v>
          </cell>
          <cell r="B22">
            <v>430</v>
          </cell>
          <cell r="C22" t="str">
            <v>G05N9</v>
          </cell>
          <cell r="D22" t="str">
            <v>Salaries/Wages</v>
          </cell>
          <cell r="E22" t="str">
            <v>40105260</v>
          </cell>
          <cell r="F22">
            <v>2000</v>
          </cell>
          <cell r="G22">
            <v>0</v>
          </cell>
          <cell r="H22" t="str">
            <v>10</v>
          </cell>
          <cell r="I22" t="str">
            <v>40105260</v>
          </cell>
          <cell r="J22">
            <v>2000</v>
          </cell>
          <cell r="K22" t="str">
            <v>091720</v>
          </cell>
          <cell r="L22" t="str">
            <v>PAYROLL</v>
          </cell>
          <cell r="M22" t="str">
            <v>09/17/20 PAYROLL</v>
          </cell>
          <cell r="N22" t="str">
            <v>PR</v>
          </cell>
          <cell r="O22">
            <v>2000</v>
          </cell>
          <cell r="P22">
            <v>0</v>
          </cell>
          <cell r="Q22">
            <v>0</v>
          </cell>
          <cell r="R22">
            <v>2000</v>
          </cell>
        </row>
        <row r="23">
          <cell r="A23" t="str">
            <v>10630</v>
          </cell>
          <cell r="B23">
            <v>449</v>
          </cell>
          <cell r="C23" t="str">
            <v>G05N9</v>
          </cell>
          <cell r="D23" t="str">
            <v>Salaries/Wages</v>
          </cell>
          <cell r="E23" t="str">
            <v>40105630</v>
          </cell>
          <cell r="F23">
            <v>22000</v>
          </cell>
          <cell r="G23">
            <v>0</v>
          </cell>
          <cell r="H23" t="str">
            <v>10</v>
          </cell>
          <cell r="I23" t="str">
            <v>40105630</v>
          </cell>
          <cell r="J23">
            <v>22000</v>
          </cell>
          <cell r="K23" t="str">
            <v>091720</v>
          </cell>
          <cell r="L23" t="str">
            <v>PAYROLL</v>
          </cell>
          <cell r="M23" t="str">
            <v>09/17/20 PAYROLL</v>
          </cell>
          <cell r="N23" t="str">
            <v>PR</v>
          </cell>
          <cell r="O23">
            <v>22000</v>
          </cell>
          <cell r="P23">
            <v>0</v>
          </cell>
          <cell r="Q23">
            <v>0</v>
          </cell>
          <cell r="R23">
            <v>22000</v>
          </cell>
        </row>
        <row r="24">
          <cell r="A24" t="str">
            <v>10697</v>
          </cell>
          <cell r="B24">
            <v>450</v>
          </cell>
          <cell r="C24" t="str">
            <v>G05N9</v>
          </cell>
          <cell r="D24" t="str">
            <v>Salaries/Wages</v>
          </cell>
          <cell r="E24" t="str">
            <v>40105697</v>
          </cell>
          <cell r="F24">
            <v>4000</v>
          </cell>
          <cell r="G24">
            <v>0</v>
          </cell>
          <cell r="H24" t="str">
            <v>10</v>
          </cell>
          <cell r="I24" t="str">
            <v>40105697</v>
          </cell>
          <cell r="J24">
            <v>4000</v>
          </cell>
          <cell r="K24" t="str">
            <v>091720</v>
          </cell>
          <cell r="L24" t="str">
            <v>PAYROLL</v>
          </cell>
          <cell r="M24" t="str">
            <v>09/17/20 PAYROLL</v>
          </cell>
          <cell r="N24" t="str">
            <v>PR</v>
          </cell>
          <cell r="O24">
            <v>4000</v>
          </cell>
          <cell r="P24">
            <v>0</v>
          </cell>
          <cell r="Q24">
            <v>0</v>
          </cell>
          <cell r="R24">
            <v>4000</v>
          </cell>
        </row>
        <row r="25">
          <cell r="A25" t="str">
            <v>11003</v>
          </cell>
          <cell r="B25">
            <v>393</v>
          </cell>
          <cell r="C25" t="str">
            <v>G05N9</v>
          </cell>
          <cell r="D25" t="str">
            <v>Salaries/Wages</v>
          </cell>
          <cell r="E25" t="str">
            <v>40105003</v>
          </cell>
          <cell r="F25">
            <v>10000</v>
          </cell>
          <cell r="G25">
            <v>0</v>
          </cell>
          <cell r="H25" t="str">
            <v>11</v>
          </cell>
          <cell r="I25" t="str">
            <v>41105003</v>
          </cell>
          <cell r="J25">
            <v>10000</v>
          </cell>
          <cell r="K25" t="str">
            <v>091720</v>
          </cell>
          <cell r="L25" t="str">
            <v>PAYROLL</v>
          </cell>
          <cell r="M25" t="str">
            <v>09/17/20 PAYROLL</v>
          </cell>
          <cell r="N25" t="str">
            <v>PR</v>
          </cell>
          <cell r="O25">
            <v>0</v>
          </cell>
          <cell r="P25">
            <v>10000</v>
          </cell>
          <cell r="Q25">
            <v>0</v>
          </cell>
          <cell r="R25">
            <v>10000</v>
          </cell>
        </row>
        <row r="26">
          <cell r="A26" t="str">
            <v>11004</v>
          </cell>
          <cell r="B26">
            <v>394</v>
          </cell>
          <cell r="C26" t="str">
            <v>G05N9</v>
          </cell>
          <cell r="D26" t="str">
            <v>Salaries/Wages</v>
          </cell>
          <cell r="E26" t="str">
            <v>40105004</v>
          </cell>
          <cell r="F26">
            <v>4000</v>
          </cell>
          <cell r="G26">
            <v>0</v>
          </cell>
          <cell r="H26" t="str">
            <v>11</v>
          </cell>
          <cell r="I26" t="str">
            <v>41105004</v>
          </cell>
          <cell r="J26">
            <v>4000</v>
          </cell>
          <cell r="K26" t="str">
            <v>091720</v>
          </cell>
          <cell r="L26" t="str">
            <v>PAYROLL</v>
          </cell>
          <cell r="M26" t="str">
            <v>09/17/20 PAYROLL</v>
          </cell>
          <cell r="N26" t="str">
            <v>PR</v>
          </cell>
          <cell r="O26">
            <v>0</v>
          </cell>
          <cell r="P26">
            <v>4000</v>
          </cell>
          <cell r="Q26">
            <v>0</v>
          </cell>
          <cell r="R26">
            <v>4000</v>
          </cell>
        </row>
        <row r="27">
          <cell r="A27" t="str">
            <v>11007</v>
          </cell>
          <cell r="B27">
            <v>395</v>
          </cell>
          <cell r="C27" t="str">
            <v>G05N9</v>
          </cell>
          <cell r="D27" t="str">
            <v>Salaries/Wages</v>
          </cell>
          <cell r="E27" t="str">
            <v>40105007</v>
          </cell>
          <cell r="F27">
            <v>14000</v>
          </cell>
          <cell r="G27">
            <v>0</v>
          </cell>
          <cell r="H27" t="str">
            <v>11</v>
          </cell>
          <cell r="I27" t="str">
            <v>41105007</v>
          </cell>
          <cell r="J27">
            <v>14000</v>
          </cell>
          <cell r="K27" t="str">
            <v>091720</v>
          </cell>
          <cell r="L27" t="str">
            <v>PAYROLL</v>
          </cell>
          <cell r="M27" t="str">
            <v>09/17/20 PAYROLL</v>
          </cell>
          <cell r="N27" t="str">
            <v>PR</v>
          </cell>
          <cell r="O27">
            <v>0</v>
          </cell>
          <cell r="P27">
            <v>14000</v>
          </cell>
          <cell r="Q27">
            <v>0</v>
          </cell>
          <cell r="R27">
            <v>14000</v>
          </cell>
        </row>
        <row r="28">
          <cell r="A28" t="str">
            <v>11008</v>
          </cell>
          <cell r="B28">
            <v>396</v>
          </cell>
          <cell r="C28" t="str">
            <v>G05N9</v>
          </cell>
          <cell r="D28" t="str">
            <v>Salaries/Wages</v>
          </cell>
          <cell r="E28" t="str">
            <v>40105008</v>
          </cell>
          <cell r="F28">
            <v>6000</v>
          </cell>
          <cell r="G28">
            <v>0</v>
          </cell>
          <cell r="H28" t="str">
            <v>11</v>
          </cell>
          <cell r="I28" t="str">
            <v>41105008</v>
          </cell>
          <cell r="J28">
            <v>6000</v>
          </cell>
          <cell r="K28" t="str">
            <v>091720</v>
          </cell>
          <cell r="L28" t="str">
            <v>PAYROLL</v>
          </cell>
          <cell r="M28" t="str">
            <v>09/17/20 PAYROLL</v>
          </cell>
          <cell r="N28" t="str">
            <v>PR</v>
          </cell>
          <cell r="O28">
            <v>0</v>
          </cell>
          <cell r="P28">
            <v>6000</v>
          </cell>
          <cell r="Q28">
            <v>0</v>
          </cell>
          <cell r="R28">
            <v>6000</v>
          </cell>
        </row>
        <row r="29">
          <cell r="A29" t="str">
            <v>11010</v>
          </cell>
          <cell r="B29">
            <v>398</v>
          </cell>
          <cell r="C29" t="str">
            <v>G05N9</v>
          </cell>
          <cell r="D29" t="str">
            <v>Salaries/Wages</v>
          </cell>
          <cell r="E29" t="str">
            <v>40105010</v>
          </cell>
          <cell r="F29">
            <v>11200</v>
          </cell>
          <cell r="G29">
            <v>0</v>
          </cell>
          <cell r="H29" t="str">
            <v>11</v>
          </cell>
          <cell r="I29" t="str">
            <v>41105010</v>
          </cell>
          <cell r="J29">
            <v>11200</v>
          </cell>
          <cell r="K29" t="str">
            <v>091720</v>
          </cell>
          <cell r="L29" t="str">
            <v>PAYROLL</v>
          </cell>
          <cell r="M29" t="str">
            <v>09/17/20 PAYROLL</v>
          </cell>
          <cell r="N29" t="str">
            <v>PR</v>
          </cell>
          <cell r="O29">
            <v>0</v>
          </cell>
          <cell r="P29">
            <v>11200</v>
          </cell>
          <cell r="Q29">
            <v>0</v>
          </cell>
          <cell r="R29">
            <v>11200</v>
          </cell>
        </row>
        <row r="30">
          <cell r="A30" t="str">
            <v>11012</v>
          </cell>
          <cell r="B30">
            <v>400</v>
          </cell>
          <cell r="C30" t="str">
            <v>G05N9</v>
          </cell>
          <cell r="D30" t="str">
            <v>Salaries/Wages</v>
          </cell>
          <cell r="E30" t="str">
            <v>40105012</v>
          </cell>
          <cell r="F30">
            <v>31600</v>
          </cell>
          <cell r="G30">
            <v>0</v>
          </cell>
          <cell r="H30" t="str">
            <v>11</v>
          </cell>
          <cell r="I30" t="str">
            <v>41105012</v>
          </cell>
          <cell r="J30">
            <v>31600</v>
          </cell>
          <cell r="K30" t="str">
            <v>091720</v>
          </cell>
          <cell r="L30" t="str">
            <v>PAYROLL</v>
          </cell>
          <cell r="M30" t="str">
            <v>09/17/20 PAYROLL</v>
          </cell>
          <cell r="N30" t="str">
            <v>PR</v>
          </cell>
          <cell r="O30">
            <v>0</v>
          </cell>
          <cell r="P30">
            <v>31600</v>
          </cell>
          <cell r="Q30">
            <v>0</v>
          </cell>
          <cell r="R30">
            <v>31600</v>
          </cell>
        </row>
        <row r="31">
          <cell r="A31" t="str">
            <v>11013</v>
          </cell>
          <cell r="B31">
            <v>401</v>
          </cell>
          <cell r="C31" t="str">
            <v>G05N9</v>
          </cell>
          <cell r="D31" t="str">
            <v>Salaries/Wages</v>
          </cell>
          <cell r="E31" t="str">
            <v>40105013</v>
          </cell>
          <cell r="F31">
            <v>4000</v>
          </cell>
          <cell r="G31">
            <v>0</v>
          </cell>
          <cell r="H31" t="str">
            <v>11</v>
          </cell>
          <cell r="I31" t="str">
            <v>41105013</v>
          </cell>
          <cell r="J31">
            <v>4000</v>
          </cell>
          <cell r="K31" t="str">
            <v>091720</v>
          </cell>
          <cell r="L31" t="str">
            <v>PAYROLL</v>
          </cell>
          <cell r="M31" t="str">
            <v>09/17/20 PAYROLL</v>
          </cell>
          <cell r="N31" t="str">
            <v>PR</v>
          </cell>
          <cell r="O31">
            <v>0</v>
          </cell>
          <cell r="P31">
            <v>4000</v>
          </cell>
          <cell r="Q31">
            <v>0</v>
          </cell>
          <cell r="R31">
            <v>4000</v>
          </cell>
        </row>
        <row r="32">
          <cell r="A32" t="str">
            <v>11014</v>
          </cell>
          <cell r="B32">
            <v>402</v>
          </cell>
          <cell r="C32" t="str">
            <v>G05N9</v>
          </cell>
          <cell r="D32" t="str">
            <v>Salaries/Wages</v>
          </cell>
          <cell r="E32" t="str">
            <v>40105014</v>
          </cell>
          <cell r="F32">
            <v>8000</v>
          </cell>
          <cell r="G32">
            <v>0</v>
          </cell>
          <cell r="H32" t="str">
            <v>11</v>
          </cell>
          <cell r="I32" t="str">
            <v>41105014</v>
          </cell>
          <cell r="J32">
            <v>8000</v>
          </cell>
          <cell r="K32" t="str">
            <v>091720</v>
          </cell>
          <cell r="L32" t="str">
            <v>PAYROLL</v>
          </cell>
          <cell r="M32" t="str">
            <v>09/17/20 PAYROLL</v>
          </cell>
          <cell r="N32" t="str">
            <v>PR</v>
          </cell>
          <cell r="O32">
            <v>0</v>
          </cell>
          <cell r="P32">
            <v>8000</v>
          </cell>
          <cell r="Q32">
            <v>0</v>
          </cell>
          <cell r="R32">
            <v>8000</v>
          </cell>
        </row>
        <row r="33">
          <cell r="A33" t="str">
            <v>11016</v>
          </cell>
          <cell r="B33">
            <v>403</v>
          </cell>
          <cell r="C33" t="str">
            <v>G05N9</v>
          </cell>
          <cell r="D33" t="str">
            <v>Salaries/Wages</v>
          </cell>
          <cell r="E33" t="str">
            <v>40105016</v>
          </cell>
          <cell r="F33">
            <v>2000</v>
          </cell>
          <cell r="G33">
            <v>0</v>
          </cell>
          <cell r="H33" t="str">
            <v>11</v>
          </cell>
          <cell r="I33" t="str">
            <v>41105016</v>
          </cell>
          <cell r="J33">
            <v>2000</v>
          </cell>
          <cell r="K33" t="str">
            <v>091720</v>
          </cell>
          <cell r="L33" t="str">
            <v>PAYROLL</v>
          </cell>
          <cell r="M33" t="str">
            <v>09/17/20 PAYROLL</v>
          </cell>
          <cell r="N33" t="str">
            <v>PR</v>
          </cell>
          <cell r="O33">
            <v>0</v>
          </cell>
          <cell r="P33">
            <v>2000</v>
          </cell>
          <cell r="Q33">
            <v>0</v>
          </cell>
          <cell r="R33">
            <v>2000</v>
          </cell>
        </row>
        <row r="34">
          <cell r="A34" t="str">
            <v>11078</v>
          </cell>
          <cell r="B34">
            <v>423</v>
          </cell>
          <cell r="C34" t="str">
            <v>G05N9</v>
          </cell>
          <cell r="D34" t="str">
            <v>Salaries/Wages</v>
          </cell>
          <cell r="E34" t="str">
            <v>40105078</v>
          </cell>
          <cell r="F34">
            <v>3200</v>
          </cell>
          <cell r="G34">
            <v>0</v>
          </cell>
          <cell r="H34" t="str">
            <v>11</v>
          </cell>
          <cell r="I34" t="str">
            <v>41105078</v>
          </cell>
          <cell r="J34">
            <v>3200</v>
          </cell>
          <cell r="K34" t="str">
            <v>091720</v>
          </cell>
          <cell r="L34" t="str">
            <v>PAYROLL</v>
          </cell>
          <cell r="M34" t="str">
            <v>09/17/20 PAYROLL</v>
          </cell>
          <cell r="N34" t="str">
            <v>PR</v>
          </cell>
          <cell r="O34">
            <v>0</v>
          </cell>
          <cell r="P34">
            <v>3200</v>
          </cell>
          <cell r="Q34">
            <v>0</v>
          </cell>
          <cell r="R34">
            <v>3200</v>
          </cell>
        </row>
        <row r="35">
          <cell r="A35" t="str">
            <v>11600</v>
          </cell>
          <cell r="B35">
            <v>448</v>
          </cell>
          <cell r="C35" t="str">
            <v>G05N9</v>
          </cell>
          <cell r="D35" t="str">
            <v>Salaries/Wages</v>
          </cell>
          <cell r="E35" t="str">
            <v>40105600</v>
          </cell>
          <cell r="F35">
            <v>6800</v>
          </cell>
          <cell r="G35">
            <v>0</v>
          </cell>
          <cell r="H35" t="str">
            <v>11</v>
          </cell>
          <cell r="I35" t="str">
            <v>41105600</v>
          </cell>
          <cell r="J35">
            <v>6800</v>
          </cell>
          <cell r="K35" t="str">
            <v>091720</v>
          </cell>
          <cell r="L35" t="str">
            <v>PAYROLL</v>
          </cell>
          <cell r="M35" t="str">
            <v>09/17/20 PAYROLL</v>
          </cell>
          <cell r="N35" t="str">
            <v>PR</v>
          </cell>
          <cell r="O35">
            <v>0</v>
          </cell>
          <cell r="P35">
            <v>6800</v>
          </cell>
          <cell r="Q35">
            <v>0</v>
          </cell>
          <cell r="R35">
            <v>6800</v>
          </cell>
        </row>
        <row r="36">
          <cell r="A36" t="str">
            <v>11739</v>
          </cell>
          <cell r="B36">
            <v>451</v>
          </cell>
          <cell r="C36" t="str">
            <v>G05N9</v>
          </cell>
          <cell r="D36" t="str">
            <v>Salaries/Wages</v>
          </cell>
          <cell r="E36" t="str">
            <v>40105739</v>
          </cell>
          <cell r="F36">
            <v>4000</v>
          </cell>
          <cell r="G36">
            <v>0</v>
          </cell>
          <cell r="H36" t="str">
            <v>11</v>
          </cell>
          <cell r="I36" t="str">
            <v>41105739</v>
          </cell>
          <cell r="J36">
            <v>4000</v>
          </cell>
          <cell r="K36" t="str">
            <v>091720</v>
          </cell>
          <cell r="L36" t="str">
            <v>PAYROLL</v>
          </cell>
          <cell r="M36" t="str">
            <v>09/17/20 PAYROLL</v>
          </cell>
          <cell r="N36" t="str">
            <v>PR</v>
          </cell>
          <cell r="O36">
            <v>0</v>
          </cell>
          <cell r="P36">
            <v>4000</v>
          </cell>
          <cell r="Q36">
            <v>0</v>
          </cell>
          <cell r="R36">
            <v>4000</v>
          </cell>
        </row>
        <row r="37">
          <cell r="A37" t="str">
            <v>11741</v>
          </cell>
          <cell r="B37">
            <v>452</v>
          </cell>
          <cell r="C37" t="str">
            <v>G05N9</v>
          </cell>
          <cell r="D37" t="str">
            <v>Salaries/Wages</v>
          </cell>
          <cell r="E37" t="str">
            <v>40105741</v>
          </cell>
          <cell r="F37">
            <v>2000</v>
          </cell>
          <cell r="G37">
            <v>0</v>
          </cell>
          <cell r="H37" t="str">
            <v>11</v>
          </cell>
          <cell r="I37" t="str">
            <v>41105741</v>
          </cell>
          <cell r="J37">
            <v>2000</v>
          </cell>
          <cell r="K37" t="str">
            <v>091720</v>
          </cell>
          <cell r="L37" t="str">
            <v>PAYROLL</v>
          </cell>
          <cell r="M37" t="str">
            <v>09/17/20 PAYROLL</v>
          </cell>
          <cell r="N37" t="str">
            <v>PR</v>
          </cell>
          <cell r="O37">
            <v>0</v>
          </cell>
          <cell r="P37">
            <v>2000</v>
          </cell>
          <cell r="Q37">
            <v>0</v>
          </cell>
          <cell r="R37">
            <v>2000</v>
          </cell>
        </row>
        <row r="38">
          <cell r="A38" t="str">
            <v>12035</v>
          </cell>
          <cell r="B38">
            <v>409</v>
          </cell>
          <cell r="C38" t="str">
            <v>G05N9</v>
          </cell>
          <cell r="D38" t="str">
            <v>Salaries/Wages</v>
          </cell>
          <cell r="E38" t="str">
            <v>40105035</v>
          </cell>
          <cell r="F38">
            <v>46800</v>
          </cell>
          <cell r="G38">
            <v>0</v>
          </cell>
          <cell r="H38" t="str">
            <v>12</v>
          </cell>
          <cell r="I38" t="str">
            <v>42105035</v>
          </cell>
          <cell r="J38">
            <v>46800</v>
          </cell>
          <cell r="K38" t="str">
            <v>091720</v>
          </cell>
          <cell r="L38" t="str">
            <v>PAYROLL</v>
          </cell>
          <cell r="M38" t="str">
            <v>09/17/20 PAYROLL</v>
          </cell>
          <cell r="N38" t="str">
            <v>PR</v>
          </cell>
          <cell r="O38">
            <v>0</v>
          </cell>
          <cell r="P38">
            <v>0</v>
          </cell>
          <cell r="Q38">
            <v>46800</v>
          </cell>
          <cell r="R38">
            <v>46800</v>
          </cell>
        </row>
        <row r="39">
          <cell r="A39" t="str">
            <v>12036</v>
          </cell>
          <cell r="B39">
            <v>410</v>
          </cell>
          <cell r="C39" t="str">
            <v>G05N9</v>
          </cell>
          <cell r="D39" t="str">
            <v>Salaries/Wages</v>
          </cell>
          <cell r="E39" t="str">
            <v>40105036</v>
          </cell>
          <cell r="F39">
            <v>2000</v>
          </cell>
          <cell r="G39">
            <v>0</v>
          </cell>
          <cell r="H39" t="str">
            <v>12</v>
          </cell>
          <cell r="I39" t="str">
            <v>42105036</v>
          </cell>
          <cell r="J39">
            <v>2000</v>
          </cell>
          <cell r="K39" t="str">
            <v>091720</v>
          </cell>
          <cell r="L39" t="str">
            <v>PAYROLL</v>
          </cell>
          <cell r="M39" t="str">
            <v>09/17/20 PAYROLL</v>
          </cell>
          <cell r="N39" t="str">
            <v>PR</v>
          </cell>
          <cell r="O39">
            <v>0</v>
          </cell>
          <cell r="P39">
            <v>0</v>
          </cell>
          <cell r="Q39">
            <v>2000</v>
          </cell>
          <cell r="R39">
            <v>2000</v>
          </cell>
        </row>
        <row r="40">
          <cell r="A40" t="str">
            <v>12208</v>
          </cell>
          <cell r="B40">
            <v>435</v>
          </cell>
          <cell r="C40" t="str">
            <v>G05N9</v>
          </cell>
          <cell r="D40" t="str">
            <v>Salaries/Wages</v>
          </cell>
          <cell r="E40" t="str">
            <v>4010542208</v>
          </cell>
          <cell r="F40">
            <v>2000</v>
          </cell>
          <cell r="G40">
            <v>0</v>
          </cell>
          <cell r="H40" t="str">
            <v>12</v>
          </cell>
          <cell r="I40" t="str">
            <v>42105208</v>
          </cell>
          <cell r="J40">
            <v>0</v>
          </cell>
          <cell r="K40" t="str">
            <v>091720</v>
          </cell>
          <cell r="L40" t="str">
            <v>PAYROLL</v>
          </cell>
          <cell r="M40" t="str">
            <v>09/17/20 PAYROLL</v>
          </cell>
          <cell r="N40" t="str">
            <v>PR</v>
          </cell>
          <cell r="O40">
            <v>0</v>
          </cell>
          <cell r="P40">
            <v>0</v>
          </cell>
          <cell r="Q40">
            <v>2000</v>
          </cell>
          <cell r="R40">
            <v>2000</v>
          </cell>
        </row>
        <row r="41">
          <cell r="A41" t="str">
            <v>12210</v>
          </cell>
          <cell r="B41">
            <v>436</v>
          </cell>
          <cell r="C41" t="str">
            <v>G05N9</v>
          </cell>
          <cell r="D41" t="str">
            <v>Salaries/Wages</v>
          </cell>
          <cell r="E41" t="str">
            <v>4010542210</v>
          </cell>
          <cell r="F41">
            <v>3200</v>
          </cell>
          <cell r="G41">
            <v>0</v>
          </cell>
          <cell r="H41" t="str">
            <v>12</v>
          </cell>
          <cell r="I41" t="str">
            <v>42105210</v>
          </cell>
          <cell r="J41">
            <v>3200</v>
          </cell>
          <cell r="K41" t="str">
            <v>091720</v>
          </cell>
          <cell r="L41" t="str">
            <v>PAYROLL</v>
          </cell>
          <cell r="M41" t="str">
            <v>09/17/20 PAYROLL</v>
          </cell>
          <cell r="N41" t="str">
            <v>PR</v>
          </cell>
          <cell r="O41">
            <v>0</v>
          </cell>
          <cell r="P41">
            <v>0</v>
          </cell>
          <cell r="Q41">
            <v>3200</v>
          </cell>
          <cell r="R41">
            <v>3200</v>
          </cell>
        </row>
        <row r="42">
          <cell r="A42" t="str">
            <v>12211</v>
          </cell>
          <cell r="B42">
            <v>437</v>
          </cell>
          <cell r="C42" t="str">
            <v>G05N9</v>
          </cell>
          <cell r="D42" t="str">
            <v>Salaries/Wages</v>
          </cell>
          <cell r="E42" t="str">
            <v>4010542211</v>
          </cell>
          <cell r="F42">
            <v>16000</v>
          </cell>
          <cell r="G42">
            <v>0</v>
          </cell>
          <cell r="H42" t="str">
            <v>12</v>
          </cell>
          <cell r="I42" t="str">
            <v>42105211</v>
          </cell>
          <cell r="J42">
            <v>16000</v>
          </cell>
          <cell r="K42" t="str">
            <v>091720</v>
          </cell>
          <cell r="L42" t="str">
            <v>PAYROLL</v>
          </cell>
          <cell r="M42" t="str">
            <v>09/17/20 PAYROLL</v>
          </cell>
          <cell r="N42" t="str">
            <v>PR</v>
          </cell>
          <cell r="O42">
            <v>0</v>
          </cell>
          <cell r="P42">
            <v>0</v>
          </cell>
          <cell r="Q42">
            <v>16000</v>
          </cell>
          <cell r="R42">
            <v>16000</v>
          </cell>
        </row>
        <row r="43">
          <cell r="A43" t="str">
            <v>12213</v>
          </cell>
          <cell r="B43">
            <v>438</v>
          </cell>
          <cell r="C43" t="str">
            <v>G05N9</v>
          </cell>
          <cell r="D43" t="str">
            <v>Salaries/Wages</v>
          </cell>
          <cell r="E43" t="str">
            <v>4010542213</v>
          </cell>
          <cell r="F43">
            <v>2000</v>
          </cell>
          <cell r="G43">
            <v>0</v>
          </cell>
          <cell r="H43" t="str">
            <v>12</v>
          </cell>
          <cell r="I43" t="str">
            <v>42105213</v>
          </cell>
          <cell r="J43">
            <v>2000</v>
          </cell>
          <cell r="K43" t="str">
            <v>091720</v>
          </cell>
          <cell r="L43" t="str">
            <v>PAYROLL</v>
          </cell>
          <cell r="M43" t="str">
            <v>09/17/20 PAYROLL</v>
          </cell>
          <cell r="N43" t="str">
            <v>PR</v>
          </cell>
          <cell r="O43">
            <v>0</v>
          </cell>
          <cell r="P43">
            <v>0</v>
          </cell>
          <cell r="Q43">
            <v>2000</v>
          </cell>
          <cell r="R43">
            <v>2000</v>
          </cell>
        </row>
        <row r="44">
          <cell r="A44" t="str">
            <v>12270</v>
          </cell>
          <cell r="B44">
            <v>431</v>
          </cell>
          <cell r="C44" t="str">
            <v>G05N9</v>
          </cell>
          <cell r="D44" t="str">
            <v>Salaries/Wages</v>
          </cell>
          <cell r="E44" t="str">
            <v>40105270</v>
          </cell>
          <cell r="F44">
            <v>6000</v>
          </cell>
          <cell r="G44">
            <v>0</v>
          </cell>
          <cell r="H44" t="str">
            <v>12</v>
          </cell>
          <cell r="I44" t="str">
            <v>42105270</v>
          </cell>
          <cell r="J44">
            <v>6000</v>
          </cell>
          <cell r="K44" t="str">
            <v>091720</v>
          </cell>
          <cell r="L44" t="str">
            <v>PAYROLL</v>
          </cell>
          <cell r="M44" t="str">
            <v>09/17/20 PAYROLL</v>
          </cell>
          <cell r="N44" t="str">
            <v>PR</v>
          </cell>
          <cell r="O44">
            <v>0</v>
          </cell>
          <cell r="P44">
            <v>0</v>
          </cell>
          <cell r="Q44">
            <v>6000</v>
          </cell>
          <cell r="R44">
            <v>6000</v>
          </cell>
        </row>
        <row r="45">
          <cell r="A45" t="str">
            <v>12310</v>
          </cell>
          <cell r="B45">
            <v>434</v>
          </cell>
          <cell r="C45" t="str">
            <v>G05N9</v>
          </cell>
          <cell r="D45" t="str">
            <v>Salaries/Wages</v>
          </cell>
          <cell r="E45" t="str">
            <v>40105310</v>
          </cell>
          <cell r="F45">
            <v>14400</v>
          </cell>
          <cell r="G45">
            <v>0</v>
          </cell>
          <cell r="H45" t="str">
            <v>12</v>
          </cell>
          <cell r="I45" t="str">
            <v>42105310</v>
          </cell>
          <cell r="J45">
            <v>14400</v>
          </cell>
          <cell r="K45" t="str">
            <v>091720</v>
          </cell>
          <cell r="L45" t="str">
            <v>PAYROLL</v>
          </cell>
          <cell r="M45" t="str">
            <v>09/17/20 PAYROLL</v>
          </cell>
          <cell r="N45" t="str">
            <v>PR</v>
          </cell>
          <cell r="O45">
            <v>0</v>
          </cell>
          <cell r="P45">
            <v>0</v>
          </cell>
          <cell r="Q45">
            <v>14400</v>
          </cell>
          <cell r="R45">
            <v>14400</v>
          </cell>
        </row>
        <row r="46">
          <cell r="A46" t="str">
            <v>19208</v>
          </cell>
          <cell r="B46">
            <v>425</v>
          </cell>
          <cell r="C46" t="str">
            <v>G05N9</v>
          </cell>
          <cell r="D46" t="str">
            <v>Salaries/Wages</v>
          </cell>
          <cell r="E46" t="str">
            <v>40105208</v>
          </cell>
          <cell r="F46">
            <v>14000</v>
          </cell>
          <cell r="G46">
            <v>0</v>
          </cell>
          <cell r="H46" t="str">
            <v>19</v>
          </cell>
          <cell r="I46" t="str">
            <v>49105208</v>
          </cell>
          <cell r="J46">
            <v>16000</v>
          </cell>
          <cell r="K46" t="str">
            <v>091720</v>
          </cell>
          <cell r="L46" t="str">
            <v>PAYROLL</v>
          </cell>
          <cell r="M46" t="str">
            <v>09/17/20 PAYROLL</v>
          </cell>
          <cell r="N46" t="str">
            <v>PR</v>
          </cell>
          <cell r="O46">
            <v>11450.941256349028</v>
          </cell>
          <cell r="P46">
            <v>1524.9341100161714</v>
          </cell>
          <cell r="Q46">
            <v>1024.1246336348015</v>
          </cell>
          <cell r="R46">
            <v>14000</v>
          </cell>
        </row>
        <row r="47">
          <cell r="A47" t="str">
            <v>19209</v>
          </cell>
          <cell r="B47">
            <v>426</v>
          </cell>
          <cell r="C47" t="str">
            <v>G05N9</v>
          </cell>
          <cell r="D47" t="str">
            <v>Salaries/Wages</v>
          </cell>
          <cell r="E47" t="str">
            <v>40105209</v>
          </cell>
          <cell r="F47">
            <v>2000</v>
          </cell>
          <cell r="G47">
            <v>0</v>
          </cell>
          <cell r="H47" t="str">
            <v>19</v>
          </cell>
          <cell r="I47" t="str">
            <v>49105209</v>
          </cell>
          <cell r="J47">
            <v>2000</v>
          </cell>
          <cell r="K47" t="str">
            <v>091720</v>
          </cell>
          <cell r="L47" t="str">
            <v>PAYROLL</v>
          </cell>
          <cell r="M47" t="str">
            <v>09/17/20 PAYROLL</v>
          </cell>
          <cell r="N47" t="str">
            <v>PR</v>
          </cell>
          <cell r="O47">
            <v>1905.4987946764295</v>
          </cell>
          <cell r="P47">
            <v>77.8</v>
          </cell>
          <cell r="Q47">
            <v>16.70120532357053</v>
          </cell>
          <cell r="R47">
            <v>2000</v>
          </cell>
        </row>
        <row r="48">
          <cell r="A48" t="str">
            <v>19210</v>
          </cell>
          <cell r="B48">
            <v>427</v>
          </cell>
          <cell r="C48" t="str">
            <v>G05N9</v>
          </cell>
          <cell r="D48" t="str">
            <v>Salaries/Wages</v>
          </cell>
          <cell r="E48" t="str">
            <v>40105210</v>
          </cell>
          <cell r="F48">
            <v>22400</v>
          </cell>
          <cell r="G48">
            <v>0</v>
          </cell>
          <cell r="H48" t="str">
            <v>19</v>
          </cell>
          <cell r="I48" t="str">
            <v>49105210</v>
          </cell>
          <cell r="J48">
            <v>22400</v>
          </cell>
          <cell r="K48" t="str">
            <v>091720</v>
          </cell>
          <cell r="L48" t="str">
            <v>PAYROLL</v>
          </cell>
          <cell r="M48" t="str">
            <v>09/17/20 PAYROLL</v>
          </cell>
          <cell r="N48" t="str">
            <v>PR</v>
          </cell>
          <cell r="O48">
            <v>19298.654484525545</v>
          </cell>
          <cell r="P48">
            <v>2137.9485232360207</v>
          </cell>
          <cell r="Q48">
            <v>963.39699223843559</v>
          </cell>
          <cell r="R48">
            <v>22400</v>
          </cell>
        </row>
        <row r="49">
          <cell r="A49" t="str">
            <v>19211</v>
          </cell>
          <cell r="B49">
            <v>428</v>
          </cell>
          <cell r="C49" t="str">
            <v>G05N9</v>
          </cell>
          <cell r="D49" t="str">
            <v>Salaries/Wages</v>
          </cell>
          <cell r="E49" t="str">
            <v>40105211</v>
          </cell>
          <cell r="F49">
            <v>21600</v>
          </cell>
          <cell r="G49">
            <v>0</v>
          </cell>
          <cell r="H49" t="str">
            <v>19</v>
          </cell>
          <cell r="I49" t="str">
            <v>49105211</v>
          </cell>
          <cell r="J49">
            <v>21600</v>
          </cell>
          <cell r="K49" t="str">
            <v>091720</v>
          </cell>
          <cell r="L49" t="str">
            <v>PAYROLL</v>
          </cell>
          <cell r="M49" t="str">
            <v>09/17/20 PAYROLL</v>
          </cell>
          <cell r="N49" t="str">
            <v>PR</v>
          </cell>
          <cell r="O49">
            <v>16824.824262416099</v>
          </cell>
          <cell r="P49">
            <v>4428.4633837059528</v>
          </cell>
          <cell r="Q49">
            <v>346.71235387794633</v>
          </cell>
          <cell r="R49">
            <v>21599.999999999996</v>
          </cell>
        </row>
        <row r="50">
          <cell r="A50" t="str">
            <v>19217</v>
          </cell>
          <cell r="B50">
            <v>429</v>
          </cell>
          <cell r="C50" t="str">
            <v>G05N9</v>
          </cell>
          <cell r="D50" t="str">
            <v>Salaries/Wages</v>
          </cell>
          <cell r="E50" t="str">
            <v>40105217</v>
          </cell>
          <cell r="F50">
            <v>19200</v>
          </cell>
          <cell r="G50">
            <v>0</v>
          </cell>
          <cell r="H50" t="str">
            <v>19</v>
          </cell>
          <cell r="I50" t="str">
            <v>49105217</v>
          </cell>
          <cell r="J50">
            <v>19200</v>
          </cell>
          <cell r="K50" t="str">
            <v>091720</v>
          </cell>
          <cell r="L50" t="str">
            <v>PAYROLL</v>
          </cell>
          <cell r="M50" t="str">
            <v>09/17/20 PAYROLL</v>
          </cell>
          <cell r="N50" t="str">
            <v>PR</v>
          </cell>
          <cell r="O50">
            <v>13425.495750708214</v>
          </cell>
          <cell r="P50">
            <v>5711.9546742209632</v>
          </cell>
          <cell r="Q50">
            <v>62.549575070821525</v>
          </cell>
          <cell r="R50">
            <v>19200</v>
          </cell>
        </row>
        <row r="51">
          <cell r="A51" t="str">
            <v>19280</v>
          </cell>
          <cell r="B51">
            <v>432</v>
          </cell>
          <cell r="C51" t="str">
            <v>G05N9</v>
          </cell>
          <cell r="D51" t="str">
            <v>Salaries/Wages</v>
          </cell>
          <cell r="E51" t="str">
            <v>40105280</v>
          </cell>
          <cell r="F51">
            <v>5200</v>
          </cell>
          <cell r="G51">
            <v>0</v>
          </cell>
          <cell r="H51" t="str">
            <v>19</v>
          </cell>
          <cell r="I51" t="str">
            <v>49105280</v>
          </cell>
          <cell r="J51">
            <v>5200</v>
          </cell>
          <cell r="K51" t="str">
            <v>091720</v>
          </cell>
          <cell r="L51" t="str">
            <v>PAYROLL</v>
          </cell>
          <cell r="M51" t="str">
            <v>09/17/20 PAYROLL</v>
          </cell>
          <cell r="N51" t="str">
            <v>PR</v>
          </cell>
          <cell r="O51">
            <v>3855.2799999999997</v>
          </cell>
          <cell r="P51">
            <v>937.04</v>
          </cell>
          <cell r="Q51">
            <v>407.68</v>
          </cell>
          <cell r="R51">
            <v>5200</v>
          </cell>
        </row>
        <row r="52">
          <cell r="A52" t="str">
            <v>19290</v>
          </cell>
          <cell r="B52">
            <v>433</v>
          </cell>
          <cell r="C52" t="str">
            <v>G05N9</v>
          </cell>
          <cell r="D52" t="str">
            <v>Salaries/Wages</v>
          </cell>
          <cell r="E52" t="str">
            <v>40105290</v>
          </cell>
          <cell r="F52">
            <v>2000</v>
          </cell>
          <cell r="G52">
            <v>0</v>
          </cell>
          <cell r="H52" t="str">
            <v>19</v>
          </cell>
          <cell r="I52" t="str">
            <v>49105290</v>
          </cell>
          <cell r="J52">
            <v>2000</v>
          </cell>
          <cell r="K52" t="str">
            <v>091720</v>
          </cell>
          <cell r="L52" t="str">
            <v>PAYROLL</v>
          </cell>
          <cell r="M52" t="str">
            <v>09/17/20 PAYROLL</v>
          </cell>
          <cell r="N52" t="str">
            <v>PR</v>
          </cell>
          <cell r="O52">
            <v>1482.8</v>
          </cell>
          <cell r="P52">
            <v>360.4</v>
          </cell>
          <cell r="Q52">
            <v>156.79999999999998</v>
          </cell>
          <cell r="R52">
            <v>1999.9999999999998</v>
          </cell>
        </row>
        <row r="53">
          <cell r="A53" t="str">
            <v>19450</v>
          </cell>
          <cell r="B53">
            <v>439</v>
          </cell>
          <cell r="C53" t="str">
            <v>G05N9</v>
          </cell>
          <cell r="D53" t="str">
            <v>Salaries/Wages</v>
          </cell>
          <cell r="E53" t="str">
            <v>40105450</v>
          </cell>
          <cell r="F53">
            <v>19600</v>
          </cell>
          <cell r="G53">
            <v>0</v>
          </cell>
          <cell r="H53" t="str">
            <v>19</v>
          </cell>
          <cell r="I53" t="str">
            <v>49105450</v>
          </cell>
          <cell r="J53">
            <v>19600</v>
          </cell>
          <cell r="K53" t="str">
            <v>091720</v>
          </cell>
          <cell r="L53" t="str">
            <v>PAYROLL</v>
          </cell>
          <cell r="M53" t="str">
            <v>09/17/20 PAYROLL</v>
          </cell>
          <cell r="N53" t="str">
            <v>PR</v>
          </cell>
          <cell r="O53">
            <v>16734.678028124585</v>
          </cell>
          <cell r="P53">
            <v>2181.2821200496892</v>
          </cell>
          <cell r="Q53">
            <v>684.03985182572399</v>
          </cell>
          <cell r="R53">
            <v>19599.999999999996</v>
          </cell>
        </row>
        <row r="54">
          <cell r="A54" t="str">
            <v>19460</v>
          </cell>
          <cell r="B54">
            <v>440</v>
          </cell>
          <cell r="C54" t="str">
            <v>G05N9</v>
          </cell>
          <cell r="D54" t="str">
            <v>Salaries/Wages</v>
          </cell>
          <cell r="E54" t="str">
            <v>40105460</v>
          </cell>
          <cell r="F54">
            <v>7200</v>
          </cell>
          <cell r="G54">
            <v>0</v>
          </cell>
          <cell r="H54" t="str">
            <v>19</v>
          </cell>
          <cell r="I54" t="str">
            <v>49105460</v>
          </cell>
          <cell r="J54">
            <v>7200</v>
          </cell>
          <cell r="K54" t="str">
            <v>091720</v>
          </cell>
          <cell r="L54" t="str">
            <v>PAYROLL</v>
          </cell>
          <cell r="M54" t="str">
            <v>09/17/20 PAYROLL</v>
          </cell>
          <cell r="N54" t="str">
            <v>PR</v>
          </cell>
          <cell r="O54">
            <v>5338.08</v>
          </cell>
          <cell r="P54">
            <v>1297.44</v>
          </cell>
          <cell r="Q54">
            <v>564.48</v>
          </cell>
          <cell r="R54">
            <v>7200</v>
          </cell>
        </row>
        <row r="55">
          <cell r="A55" t="str">
            <v>19470</v>
          </cell>
          <cell r="B55">
            <v>441</v>
          </cell>
          <cell r="C55" t="str">
            <v>G05N9</v>
          </cell>
          <cell r="D55" t="str">
            <v>Salaries/Wages</v>
          </cell>
          <cell r="E55" t="str">
            <v>40105470</v>
          </cell>
          <cell r="F55">
            <v>13200</v>
          </cell>
          <cell r="G55">
            <v>0</v>
          </cell>
          <cell r="H55" t="str">
            <v>19</v>
          </cell>
          <cell r="I55" t="str">
            <v>49105470</v>
          </cell>
          <cell r="J55">
            <v>13200</v>
          </cell>
          <cell r="K55" t="str">
            <v>091720</v>
          </cell>
          <cell r="L55" t="str">
            <v>PAYROLL</v>
          </cell>
          <cell r="M55" t="str">
            <v>09/17/20 PAYROLL</v>
          </cell>
          <cell r="N55" t="str">
            <v>PR</v>
          </cell>
          <cell r="O55">
            <v>9451.9073692446273</v>
          </cell>
          <cell r="P55">
            <v>2660.7659416627589</v>
          </cell>
          <cell r="Q55">
            <v>1087.3266890926134</v>
          </cell>
          <cell r="R55">
            <v>13200</v>
          </cell>
        </row>
        <row r="56">
          <cell r="A56" t="str">
            <v>19480</v>
          </cell>
          <cell r="B56">
            <v>442</v>
          </cell>
          <cell r="C56" t="str">
            <v>G05N9</v>
          </cell>
          <cell r="D56" t="str">
            <v>Salaries/Wages</v>
          </cell>
          <cell r="E56" t="str">
            <v>40105480</v>
          </cell>
          <cell r="F56">
            <v>17200</v>
          </cell>
          <cell r="G56">
            <v>0</v>
          </cell>
          <cell r="H56" t="str">
            <v>19</v>
          </cell>
          <cell r="I56" t="str">
            <v>49105480</v>
          </cell>
          <cell r="J56">
            <v>17200</v>
          </cell>
          <cell r="K56" t="str">
            <v>091720</v>
          </cell>
          <cell r="L56" t="str">
            <v>PAYROLL</v>
          </cell>
          <cell r="M56" t="str">
            <v>09/17/20 PAYROLL</v>
          </cell>
          <cell r="N56" t="str">
            <v>PR</v>
          </cell>
          <cell r="O56">
            <v>16440.434010972047</v>
          </cell>
          <cell r="P56">
            <v>759.5659890279519</v>
          </cell>
          <cell r="Q56">
            <v>0</v>
          </cell>
          <cell r="R56">
            <v>17200</v>
          </cell>
        </row>
        <row r="57">
          <cell r="A57" t="str">
            <v>19510</v>
          </cell>
          <cell r="B57">
            <v>443</v>
          </cell>
          <cell r="C57" t="str">
            <v>G05N9</v>
          </cell>
          <cell r="D57" t="str">
            <v>Salaries/Wages</v>
          </cell>
          <cell r="E57" t="str">
            <v>40105510</v>
          </cell>
          <cell r="F57">
            <v>2000</v>
          </cell>
          <cell r="G57">
            <v>0</v>
          </cell>
          <cell r="H57" t="str">
            <v>19</v>
          </cell>
          <cell r="I57" t="str">
            <v>49105510</v>
          </cell>
          <cell r="J57">
            <v>2000</v>
          </cell>
          <cell r="K57" t="str">
            <v>091720</v>
          </cell>
          <cell r="L57" t="str">
            <v>PAYROLL</v>
          </cell>
          <cell r="M57" t="str">
            <v>09/17/20 PAYROLL</v>
          </cell>
          <cell r="N57" t="str">
            <v>PR</v>
          </cell>
          <cell r="O57">
            <v>1482.8</v>
          </cell>
          <cell r="P57">
            <v>360.4</v>
          </cell>
          <cell r="Q57">
            <v>156.79999999999998</v>
          </cell>
          <cell r="R57">
            <v>1999.9999999999998</v>
          </cell>
        </row>
        <row r="58">
          <cell r="A58" t="str">
            <v>19530</v>
          </cell>
          <cell r="B58">
            <v>444</v>
          </cell>
          <cell r="C58" t="str">
            <v>G05N9</v>
          </cell>
          <cell r="D58" t="str">
            <v>Salaries/Wages</v>
          </cell>
          <cell r="E58" t="str">
            <v>40105530</v>
          </cell>
          <cell r="F58">
            <v>4000</v>
          </cell>
          <cell r="G58">
            <v>0</v>
          </cell>
          <cell r="H58" t="str">
            <v>19</v>
          </cell>
          <cell r="I58" t="str">
            <v>49105530</v>
          </cell>
          <cell r="J58">
            <v>4000</v>
          </cell>
          <cell r="K58" t="str">
            <v>091720</v>
          </cell>
          <cell r="L58" t="str">
            <v>PAYROLL</v>
          </cell>
          <cell r="M58" t="str">
            <v>09/17/20 PAYROLL</v>
          </cell>
          <cell r="N58" t="str">
            <v>PR</v>
          </cell>
          <cell r="O58">
            <v>2965.6</v>
          </cell>
          <cell r="P58">
            <v>720.8</v>
          </cell>
          <cell r="Q58">
            <v>313.59999999999997</v>
          </cell>
          <cell r="R58">
            <v>3999.9999999999995</v>
          </cell>
        </row>
        <row r="59">
          <cell r="A59" t="str">
            <v>19540</v>
          </cell>
          <cell r="B59">
            <v>445</v>
          </cell>
          <cell r="C59" t="str">
            <v>G05N9</v>
          </cell>
          <cell r="D59" t="str">
            <v>Salaries/Wages</v>
          </cell>
          <cell r="E59" t="str">
            <v>40105540</v>
          </cell>
          <cell r="F59">
            <v>5200</v>
          </cell>
          <cell r="G59">
            <v>0</v>
          </cell>
          <cell r="H59" t="str">
            <v>19</v>
          </cell>
          <cell r="I59" t="str">
            <v>49105540</v>
          </cell>
          <cell r="J59">
            <v>5200</v>
          </cell>
          <cell r="K59" t="str">
            <v>091720</v>
          </cell>
          <cell r="L59" t="str">
            <v>PAYROLL</v>
          </cell>
          <cell r="M59" t="str">
            <v>09/17/20 PAYROLL</v>
          </cell>
          <cell r="N59" t="str">
            <v>PR</v>
          </cell>
          <cell r="O59">
            <v>3855.2799999999997</v>
          </cell>
          <cell r="P59">
            <v>937.04</v>
          </cell>
          <cell r="Q59">
            <v>407.68</v>
          </cell>
          <cell r="R59">
            <v>5200</v>
          </cell>
        </row>
        <row r="60">
          <cell r="A60" t="str">
            <v>19570</v>
          </cell>
          <cell r="B60">
            <v>446</v>
          </cell>
          <cell r="C60" t="str">
            <v>G05N9</v>
          </cell>
          <cell r="D60" t="str">
            <v>Salaries/Wages</v>
          </cell>
          <cell r="E60" t="str">
            <v>40105570</v>
          </cell>
          <cell r="F60">
            <v>1200</v>
          </cell>
          <cell r="G60">
            <v>0</v>
          </cell>
          <cell r="H60" t="str">
            <v>19</v>
          </cell>
          <cell r="I60" t="str">
            <v>49105570</v>
          </cell>
          <cell r="J60">
            <v>1200</v>
          </cell>
          <cell r="K60" t="str">
            <v>091720</v>
          </cell>
          <cell r="L60" t="str">
            <v>PAYROLL</v>
          </cell>
          <cell r="M60" t="str">
            <v>09/17/20 PAYROLL</v>
          </cell>
          <cell r="N60" t="str">
            <v>PR</v>
          </cell>
          <cell r="O60">
            <v>889.68</v>
          </cell>
          <cell r="P60">
            <v>216.24</v>
          </cell>
          <cell r="Q60">
            <v>94.08</v>
          </cell>
          <cell r="R60">
            <v>1200</v>
          </cell>
        </row>
        <row r="61">
          <cell r="A61" t="str">
            <v>19580</v>
          </cell>
          <cell r="B61">
            <v>447</v>
          </cell>
          <cell r="C61" t="str">
            <v>G05N9</v>
          </cell>
          <cell r="D61" t="str">
            <v>Salaries/Wages</v>
          </cell>
          <cell r="E61" t="str">
            <v>40105580</v>
          </cell>
          <cell r="F61">
            <v>10000</v>
          </cell>
          <cell r="G61">
            <v>0</v>
          </cell>
          <cell r="H61" t="str">
            <v>19</v>
          </cell>
          <cell r="I61" t="str">
            <v>49105580</v>
          </cell>
          <cell r="J61">
            <v>10000</v>
          </cell>
          <cell r="K61" t="str">
            <v>091720</v>
          </cell>
          <cell r="L61" t="str">
            <v>PAYROLL</v>
          </cell>
          <cell r="M61" t="str">
            <v>09/17/20 PAYROLL</v>
          </cell>
          <cell r="N61" t="str">
            <v>PR</v>
          </cell>
          <cell r="O61">
            <v>9775.1796137692818</v>
          </cell>
          <cell r="P61">
            <v>200.91384769222284</v>
          </cell>
          <cell r="Q61">
            <v>23.906538538495166</v>
          </cell>
          <cell r="R61">
            <v>10000</v>
          </cell>
        </row>
        <row r="62">
          <cell r="A62" t="str">
            <v>10906</v>
          </cell>
          <cell r="B62">
            <v>499</v>
          </cell>
          <cell r="C62" t="str">
            <v>G05N9</v>
          </cell>
          <cell r="D62" t="str">
            <v>Salaries/Wages</v>
          </cell>
          <cell r="E62" t="str">
            <v>60105906</v>
          </cell>
          <cell r="F62">
            <v>1200</v>
          </cell>
          <cell r="G62">
            <v>0</v>
          </cell>
          <cell r="H62" t="str">
            <v>10</v>
          </cell>
          <cell r="I62" t="str">
            <v>60105906</v>
          </cell>
          <cell r="J62">
            <v>1200</v>
          </cell>
          <cell r="K62" t="str">
            <v>091720</v>
          </cell>
          <cell r="L62" t="str">
            <v>PAYROLL</v>
          </cell>
          <cell r="M62" t="str">
            <v>09/17/20 PAYROLL</v>
          </cell>
          <cell r="N62" t="str">
            <v>PR</v>
          </cell>
          <cell r="O62">
            <v>1200</v>
          </cell>
          <cell r="P62">
            <v>0</v>
          </cell>
          <cell r="Q62">
            <v>0</v>
          </cell>
          <cell r="R62">
            <v>1200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dmissions - Adjusted"/>
      <sheetName val="Adjusted Discharges"/>
      <sheetName val="ADC - IP"/>
      <sheetName val="TOTAL -Adjusted Occ Bed"/>
      <sheetName val="Inst-AOB"/>
      <sheetName val="Adjusted Patient Days"/>
      <sheetName val="Inst-APD"/>
      <sheetName val="Admissions - Inpatient"/>
      <sheetName val="Admissions - Outpatient"/>
      <sheetName val="Births for Month"/>
      <sheetName val="Case Mix Index -All FSCs"/>
      <sheetName val="Case Mix Index -All Ex Newborns"/>
      <sheetName val="Case Mix Index -Medicare Only"/>
      <sheetName val="CMI -Medicare wo Psych_Rehab"/>
      <sheetName val="Case Mix Index -Non-Medicare"/>
      <sheetName val="Cath Lab Procedures"/>
      <sheetName val="Discharges - IP"/>
      <sheetName val="Discharge Time Goals IP"/>
      <sheetName val="Emer Dept Visit Vols"/>
      <sheetName val="EP Services CC1427"/>
      <sheetName val="Financial Sys Admissions"/>
      <sheetName val="FTEs - Paid with Physicians"/>
      <sheetName val="FTEs - Paid wo Physicians"/>
      <sheetName val="FTEs - Staff Reg Productive"/>
      <sheetName val="FTEs - Overtime "/>
      <sheetName val="FTEs - Travelers"/>
      <sheetName val="Hospital OP Visits"/>
      <sheetName val="LOS -All IP Discharges"/>
      <sheetName val="LOS -IN Pat Types"/>
      <sheetName val="LOS -Medicare IP"/>
      <sheetName val="OR Case Hours - IP_OP Combined"/>
      <sheetName val="OR Case Hours - IP"/>
      <sheetName val="OR Case Hours - OP"/>
      <sheetName val="PeriOp Total Volumes"/>
      <sheetName val="PeriOp MCHV OR Volumes"/>
      <sheetName val="PeriOp MCHV Proc Rm Volumes"/>
      <sheetName val="PeriOp FAH OR Volumes"/>
      <sheetName val="PeriOp FAH Proc Rm Volumes"/>
      <sheetName val="OR Cases - IP_OP Combined"/>
      <sheetName val="OR Case Volumes - IP"/>
      <sheetName val="OR Case Volumes - OP"/>
      <sheetName val="Maj_Min Proc Rm Hrs-IP_OP Comb"/>
      <sheetName val="Maj_Min Procedure Hrs - IP"/>
      <sheetName val="Maj_Min Procedure Hrs - OP"/>
      <sheetName val="Maj_Min Proc Cases-IP-OP Comb"/>
      <sheetName val="Maj_Min Proc Cases - IP"/>
      <sheetName val="Maj_Min Proc Cases - OP"/>
      <sheetName val="Patient Days - OP"/>
      <sheetName val="Patient Days - IP"/>
      <sheetName val="Patient Days - Combined"/>
      <sheetName val="Patient Days-Rehab"/>
      <sheetName val="Patient Days-Nursery"/>
      <sheetName val="Patient Days-NICU"/>
      <sheetName val="Patient Days-IP Psych"/>
      <sheetName val="Professional Total RVUs"/>
      <sheetName val="Professional Visits"/>
      <sheetName val="Revenue Prof-IP-OP Gross"/>
      <sheetName val="Walk In Center Visits"/>
      <sheetName val="Data Descriptions"/>
      <sheetName val="FY Budget Items"/>
      <sheetName val="FTEs"/>
      <sheetName val="Imported Data-Revenue"/>
      <sheetName val="LOS Data"/>
      <sheetName val="Imported Data-Births for Month"/>
      <sheetName val="Discharge Time"/>
      <sheetName val="BVIS_RVU_Imported_Data"/>
      <sheetName val="Nursing Station Census IP"/>
      <sheetName val="Nursing Station Census OP"/>
      <sheetName val="Nursing Station Census Both"/>
      <sheetName val="CMI Data"/>
      <sheetName val="Imported Data-Budget"/>
      <sheetName val="Imported Picis"/>
      <sheetName val="LOS -Medicare IP (Prelim)"/>
      <sheetName val=" PeriOp MCHV OR Volumes"/>
      <sheetName val="Professional  Worked RVUs"/>
      <sheetName val="FTEs 07"/>
      <sheetName val="Admissions - Inst Adjusted"/>
      <sheetName val="Chart Names &amp; Titles"/>
      <sheetName val="Imported Data-Census Inpatient"/>
      <sheetName val="Imported Data-Census Outpatient"/>
      <sheetName val="Patient Days - CMI Adjusted "/>
      <sheetName val="OR SUMMARY DATA"/>
      <sheetName val="Sheet1"/>
      <sheetName val="FTEs - Paid"/>
      <sheetName val="FTEs - Reg Productive"/>
      <sheetName val="FTEs 06"/>
      <sheetName val="Case Mix Index -All Ages"/>
      <sheetName val="Case Mix Index -Age Over 65"/>
      <sheetName val="Case Mix Index -Age Under 65"/>
      <sheetName val="FTEs - Productive"/>
      <sheetName val="Patient Days - Adjusted"/>
      <sheetName val="Professional Revenue "/>
      <sheetName val="Adjusted Occ Bed"/>
      <sheetName val="Data Summary"/>
      <sheetName val="Current_Month_Report_Detail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1">
          <cell r="B1" t="str">
            <v>Month</v>
          </cell>
        </row>
        <row r="2">
          <cell r="B2">
            <v>39356</v>
          </cell>
          <cell r="C2">
            <v>1919</v>
          </cell>
          <cell r="D2">
            <v>10533</v>
          </cell>
          <cell r="E2">
            <v>1928</v>
          </cell>
          <cell r="F2">
            <v>602</v>
          </cell>
          <cell r="G2">
            <v>1533</v>
          </cell>
          <cell r="H2">
            <v>1007</v>
          </cell>
          <cell r="I2">
            <v>433</v>
          </cell>
          <cell r="J2">
            <v>4523</v>
          </cell>
          <cell r="K2">
            <v>1303</v>
          </cell>
          <cell r="L2">
            <v>69623</v>
          </cell>
          <cell r="M2">
            <v>5934</v>
          </cell>
          <cell r="N2">
            <v>32571</v>
          </cell>
          <cell r="O2">
            <v>5140.3479820000002</v>
          </cell>
          <cell r="P2">
            <v>48.862676</v>
          </cell>
          <cell r="Q2">
            <v>4542.2147960000002</v>
          </cell>
          <cell r="R2">
            <v>30187.466034049306</v>
          </cell>
          <cell r="S2">
            <v>6.14</v>
          </cell>
          <cell r="T2">
            <v>1.66</v>
          </cell>
          <cell r="U2">
            <v>1.83</v>
          </cell>
          <cell r="V2">
            <v>1.41</v>
          </cell>
          <cell r="W2">
            <v>198</v>
          </cell>
          <cell r="X2">
            <v>5.4887962480458574</v>
          </cell>
          <cell r="Y2">
            <v>143008</v>
          </cell>
          <cell r="Z2">
            <v>931</v>
          </cell>
          <cell r="AA2">
            <v>424</v>
          </cell>
          <cell r="AB2">
            <v>585</v>
          </cell>
          <cell r="AC2">
            <v>339.77419354838707</v>
          </cell>
          <cell r="AD2">
            <v>1050.6774193548388</v>
          </cell>
          <cell r="AE2">
            <v>1790</v>
          </cell>
          <cell r="AF2">
            <v>31</v>
          </cell>
          <cell r="AG2">
            <v>409</v>
          </cell>
          <cell r="AH2">
            <v>0.4</v>
          </cell>
          <cell r="AI2">
            <v>0.7</v>
          </cell>
          <cell r="AJ2">
            <v>4.75</v>
          </cell>
          <cell r="AK2">
            <v>4.9000000000000004</v>
          </cell>
          <cell r="AL2">
            <v>12</v>
          </cell>
          <cell r="AM2">
            <v>15.1</v>
          </cell>
          <cell r="AN2">
            <v>31</v>
          </cell>
          <cell r="AO2">
            <v>794</v>
          </cell>
          <cell r="AP2">
            <v>5934.0213608092081</v>
          </cell>
          <cell r="AQ2">
            <v>42853588.600000001</v>
          </cell>
          <cell r="AR2">
            <v>48630698.5</v>
          </cell>
          <cell r="AS2">
            <v>41029579.57</v>
          </cell>
          <cell r="AT2">
            <v>725.35348583972757</v>
          </cell>
          <cell r="AU2">
            <v>22485.958061031553</v>
          </cell>
          <cell r="AV2">
            <v>725.35348583972757</v>
          </cell>
          <cell r="AW2">
            <v>22485.958061031553</v>
          </cell>
          <cell r="AX2">
            <v>4591.0774709999996</v>
          </cell>
          <cell r="AY2">
            <v>5140.3479820000002</v>
          </cell>
          <cell r="AZ2">
            <v>48.862676</v>
          </cell>
          <cell r="BA2">
            <v>63</v>
          </cell>
          <cell r="BB2">
            <v>288</v>
          </cell>
        </row>
        <row r="3">
          <cell r="B3">
            <v>39387</v>
          </cell>
          <cell r="C3">
            <v>1855</v>
          </cell>
          <cell r="D3">
            <v>9892</v>
          </cell>
          <cell r="E3">
            <v>1823</v>
          </cell>
          <cell r="F3">
            <v>570</v>
          </cell>
          <cell r="G3">
            <v>1493</v>
          </cell>
          <cell r="H3">
            <v>971</v>
          </cell>
          <cell r="I3">
            <v>418</v>
          </cell>
          <cell r="J3">
            <v>4152</v>
          </cell>
          <cell r="K3">
            <v>1234</v>
          </cell>
          <cell r="L3">
            <v>69554</v>
          </cell>
          <cell r="M3">
            <v>5860</v>
          </cell>
          <cell r="N3">
            <v>31249</v>
          </cell>
          <cell r="O3">
            <v>5100.5768040000003</v>
          </cell>
          <cell r="P3">
            <v>48.321088000000003</v>
          </cell>
          <cell r="Q3">
            <v>4510.1921179999999</v>
          </cell>
          <cell r="R3">
            <v>29420.691355637206</v>
          </cell>
          <cell r="S3">
            <v>6.14</v>
          </cell>
          <cell r="T3">
            <v>1.66</v>
          </cell>
          <cell r="U3">
            <v>1.83</v>
          </cell>
          <cell r="V3">
            <v>1.41</v>
          </cell>
          <cell r="W3">
            <v>174</v>
          </cell>
          <cell r="X3">
            <v>5.3326145552560646</v>
          </cell>
          <cell r="Y3">
            <v>141953</v>
          </cell>
          <cell r="Z3">
            <v>842</v>
          </cell>
          <cell r="AA3">
            <v>373</v>
          </cell>
          <cell r="AB3">
            <v>523</v>
          </cell>
          <cell r="AC3">
            <v>329.73333333333335</v>
          </cell>
          <cell r="AD3">
            <v>1041.6333333333334</v>
          </cell>
          <cell r="AE3">
            <v>1942</v>
          </cell>
          <cell r="AF3">
            <v>30</v>
          </cell>
          <cell r="AG3">
            <v>417</v>
          </cell>
          <cell r="AH3">
            <v>0.4</v>
          </cell>
          <cell r="AI3">
            <v>0.7</v>
          </cell>
          <cell r="AJ3">
            <v>4.75</v>
          </cell>
          <cell r="AK3">
            <v>4.9000000000000004</v>
          </cell>
          <cell r="AL3">
            <v>12</v>
          </cell>
          <cell r="AM3">
            <v>15.1</v>
          </cell>
          <cell r="AN3">
            <v>61</v>
          </cell>
          <cell r="AO3">
            <v>790</v>
          </cell>
          <cell r="AP3">
            <v>5859.969117142452</v>
          </cell>
          <cell r="AQ3">
            <v>40725962.549999997</v>
          </cell>
          <cell r="AR3">
            <v>47395457.75</v>
          </cell>
          <cell r="AS3">
            <v>40532424.880000003</v>
          </cell>
          <cell r="AT3">
            <v>713.46551030963087</v>
          </cell>
          <cell r="AU3">
            <v>21403.965309288928</v>
          </cell>
          <cell r="AV3">
            <v>719.50694049705703</v>
          </cell>
          <cell r="AW3">
            <v>43889.923370320481</v>
          </cell>
          <cell r="AX3">
            <v>4591.0774709999996</v>
          </cell>
          <cell r="AY3">
            <v>5120.7876339314043</v>
          </cell>
          <cell r="AZ3">
            <v>48.596310681628061</v>
          </cell>
          <cell r="BA3">
            <v>59</v>
          </cell>
          <cell r="BB3">
            <v>237</v>
          </cell>
        </row>
        <row r="4">
          <cell r="B4">
            <v>39417</v>
          </cell>
          <cell r="C4">
            <v>1790</v>
          </cell>
          <cell r="D4">
            <v>9620</v>
          </cell>
          <cell r="E4">
            <v>1549</v>
          </cell>
          <cell r="F4">
            <v>508</v>
          </cell>
          <cell r="G4">
            <v>1412</v>
          </cell>
          <cell r="H4">
            <v>961</v>
          </cell>
          <cell r="I4">
            <v>383</v>
          </cell>
          <cell r="J4">
            <v>4233</v>
          </cell>
          <cell r="K4">
            <v>1236</v>
          </cell>
          <cell r="L4">
            <v>65489</v>
          </cell>
          <cell r="M4">
            <v>5664</v>
          </cell>
          <cell r="N4">
            <v>30441</v>
          </cell>
          <cell r="O4">
            <v>5079.5350040000003</v>
          </cell>
          <cell r="P4">
            <v>46.254773</v>
          </cell>
          <cell r="Q4">
            <v>4437.7078970000002</v>
          </cell>
          <cell r="R4">
            <v>28148.81915723631</v>
          </cell>
          <cell r="S4">
            <v>6.14</v>
          </cell>
          <cell r="T4">
            <v>1.66</v>
          </cell>
          <cell r="U4">
            <v>1.83</v>
          </cell>
          <cell r="V4">
            <v>1.41</v>
          </cell>
          <cell r="W4">
            <v>180</v>
          </cell>
          <cell r="X4">
            <v>5.3743016759776534</v>
          </cell>
          <cell r="Y4">
            <v>133289</v>
          </cell>
          <cell r="Z4">
            <v>906</v>
          </cell>
          <cell r="AA4">
            <v>387</v>
          </cell>
          <cell r="AB4">
            <v>543</v>
          </cell>
          <cell r="AC4">
            <v>310.32258064516128</v>
          </cell>
          <cell r="AD4">
            <v>981.9677419354839</v>
          </cell>
          <cell r="AE4">
            <v>1915</v>
          </cell>
          <cell r="AF4">
            <v>31</v>
          </cell>
          <cell r="AG4">
            <v>423</v>
          </cell>
          <cell r="AH4">
            <v>0.4</v>
          </cell>
          <cell r="AI4">
            <v>0.7</v>
          </cell>
          <cell r="AJ4">
            <v>4.75</v>
          </cell>
          <cell r="AK4">
            <v>4.9000000000000004</v>
          </cell>
          <cell r="AL4">
            <v>12</v>
          </cell>
          <cell r="AM4">
            <v>15.1</v>
          </cell>
          <cell r="AN4">
            <v>92</v>
          </cell>
          <cell r="AO4">
            <v>747</v>
          </cell>
          <cell r="AP4">
            <v>5664.1306528729247</v>
          </cell>
          <cell r="AQ4">
            <v>38439360.020000003</v>
          </cell>
          <cell r="AR4">
            <v>45346526.810000002</v>
          </cell>
          <cell r="AS4">
            <v>37848502.759999998</v>
          </cell>
          <cell r="AT4">
            <v>676.40701117814899</v>
          </cell>
          <cell r="AU4">
            <v>20968.61734652262</v>
          </cell>
          <cell r="AV4">
            <v>704.98413822655539</v>
          </cell>
          <cell r="AW4">
            <v>64858.540716843097</v>
          </cell>
          <cell r="AX4">
            <v>4575.0616428130497</v>
          </cell>
          <cell r="AY4">
            <v>5106.8876342858248</v>
          </cell>
          <cell r="AZ4">
            <v>47.807333918598431</v>
          </cell>
          <cell r="BA4">
            <v>58</v>
          </cell>
          <cell r="BB4">
            <v>240</v>
          </cell>
        </row>
        <row r="5">
          <cell r="B5">
            <v>39448</v>
          </cell>
          <cell r="C5">
            <v>1954</v>
          </cell>
          <cell r="D5">
            <v>10658</v>
          </cell>
          <cell r="E5">
            <v>1903</v>
          </cell>
          <cell r="F5">
            <v>594</v>
          </cell>
          <cell r="G5">
            <v>1605</v>
          </cell>
          <cell r="H5">
            <v>1045</v>
          </cell>
          <cell r="I5">
            <v>452</v>
          </cell>
          <cell r="J5">
            <v>4595</v>
          </cell>
          <cell r="K5">
            <v>1297</v>
          </cell>
          <cell r="L5">
            <v>72064</v>
          </cell>
          <cell r="M5">
            <v>6041</v>
          </cell>
          <cell r="N5">
            <v>32951</v>
          </cell>
          <cell r="O5">
            <v>5142.2176790000003</v>
          </cell>
          <cell r="P5">
            <v>48.977409000000002</v>
          </cell>
          <cell r="Q5">
            <v>4550.4443039999996</v>
          </cell>
          <cell r="R5">
            <v>30294.371788288801</v>
          </cell>
          <cell r="S5">
            <v>6.14</v>
          </cell>
          <cell r="T5">
            <v>1.66</v>
          </cell>
          <cell r="U5">
            <v>1.83</v>
          </cell>
          <cell r="V5">
            <v>1.41</v>
          </cell>
          <cell r="W5">
            <v>156</v>
          </cell>
          <cell r="X5">
            <v>5.4544524053224155</v>
          </cell>
          <cell r="Y5">
            <v>149908</v>
          </cell>
          <cell r="Z5">
            <v>995</v>
          </cell>
          <cell r="AA5">
            <v>336</v>
          </cell>
          <cell r="AB5">
            <v>554</v>
          </cell>
          <cell r="AC5">
            <v>343.80645161290323</v>
          </cell>
          <cell r="AD5">
            <v>1062.9354838709678</v>
          </cell>
          <cell r="AE5">
            <v>1984</v>
          </cell>
          <cell r="AF5">
            <v>31</v>
          </cell>
          <cell r="AG5">
            <v>465</v>
          </cell>
          <cell r="AH5">
            <v>0.4</v>
          </cell>
          <cell r="AI5">
            <v>0.7</v>
          </cell>
          <cell r="AJ5">
            <v>4.75</v>
          </cell>
          <cell r="AK5">
            <v>4.9000000000000004</v>
          </cell>
          <cell r="AL5">
            <v>12</v>
          </cell>
          <cell r="AM5">
            <v>15.1</v>
          </cell>
          <cell r="AN5">
            <v>123</v>
          </cell>
          <cell r="AO5">
            <v>798</v>
          </cell>
          <cell r="AP5">
            <v>6041.1735680960755</v>
          </cell>
          <cell r="AQ5">
            <v>43825648.100000001</v>
          </cell>
          <cell r="AR5">
            <v>48802919.039999999</v>
          </cell>
          <cell r="AS5">
            <v>42867004.460000001</v>
          </cell>
          <cell r="AT5">
            <v>726.65893984556885</v>
          </cell>
          <cell r="AU5">
            <v>22526.427135212634</v>
          </cell>
          <cell r="AV5">
            <v>710.44689310614422</v>
          </cell>
          <cell r="AW5">
            <v>87384.967852055735</v>
          </cell>
          <cell r="AX5">
            <v>4544.3660073674555</v>
          </cell>
          <cell r="AY5">
            <v>5115.7917901188839</v>
          </cell>
          <cell r="AZ5">
            <v>48.102225534684784</v>
          </cell>
          <cell r="BA5">
            <v>64</v>
          </cell>
          <cell r="BB5">
            <v>278</v>
          </cell>
        </row>
        <row r="6">
          <cell r="B6">
            <v>39479</v>
          </cell>
          <cell r="C6">
            <v>1743</v>
          </cell>
          <cell r="D6">
            <v>9423</v>
          </cell>
          <cell r="E6">
            <v>1596</v>
          </cell>
          <cell r="F6">
            <v>518</v>
          </cell>
          <cell r="G6">
            <v>1377</v>
          </cell>
          <cell r="H6">
            <v>926</v>
          </cell>
          <cell r="I6">
            <v>372</v>
          </cell>
          <cell r="J6">
            <v>4219</v>
          </cell>
          <cell r="K6">
            <v>1213</v>
          </cell>
          <cell r="L6">
            <v>64090</v>
          </cell>
          <cell r="M6">
            <v>5496</v>
          </cell>
          <cell r="N6">
            <v>29714</v>
          </cell>
          <cell r="O6">
            <v>5084.5459510000001</v>
          </cell>
          <cell r="P6">
            <v>47.617908</v>
          </cell>
          <cell r="Q6">
            <v>4496.1437999999998</v>
          </cell>
          <cell r="R6">
            <v>27445.630338959316</v>
          </cell>
          <cell r="S6">
            <v>6.14</v>
          </cell>
          <cell r="T6">
            <v>1.66</v>
          </cell>
          <cell r="U6">
            <v>1.83</v>
          </cell>
          <cell r="V6">
            <v>1.41</v>
          </cell>
          <cell r="W6">
            <v>158</v>
          </cell>
          <cell r="X6">
            <v>5.4061962134251287</v>
          </cell>
          <cell r="Y6">
            <v>131412</v>
          </cell>
          <cell r="Z6">
            <v>861</v>
          </cell>
          <cell r="AA6">
            <v>345</v>
          </cell>
          <cell r="AB6">
            <v>556</v>
          </cell>
          <cell r="AC6">
            <v>324.93103448275861</v>
          </cell>
          <cell r="AD6">
            <v>1024.6206896551723</v>
          </cell>
          <cell r="AE6">
            <v>1874</v>
          </cell>
          <cell r="AF6">
            <v>29</v>
          </cell>
          <cell r="AG6">
            <v>402</v>
          </cell>
          <cell r="AH6">
            <v>0.4</v>
          </cell>
          <cell r="AI6">
            <v>0.7</v>
          </cell>
          <cell r="AJ6">
            <v>4.75</v>
          </cell>
          <cell r="AK6">
            <v>4.9000000000000004</v>
          </cell>
          <cell r="AL6">
            <v>12</v>
          </cell>
          <cell r="AM6">
            <v>15.1</v>
          </cell>
          <cell r="AN6">
            <v>152</v>
          </cell>
          <cell r="AO6">
            <v>653</v>
          </cell>
          <cell r="AP6">
            <v>5496.3196152868577</v>
          </cell>
          <cell r="AQ6">
            <v>37975552.200000003</v>
          </cell>
          <cell r="AR6">
            <v>44213720.119999997</v>
          </cell>
          <cell r="AS6">
            <v>37561601.149999999</v>
          </cell>
          <cell r="AT6">
            <v>703.23783937821861</v>
          </cell>
          <cell r="AU6">
            <v>20393.897341968339</v>
          </cell>
          <cell r="AV6">
            <v>709.07148153963215</v>
          </cell>
          <cell r="AW6">
            <v>107778.86519402408</v>
          </cell>
          <cell r="AX6">
            <v>4558.2415795424977</v>
          </cell>
          <cell r="AY6">
            <v>5109.8303320958075</v>
          </cell>
          <cell r="AZ6">
            <v>48.009821613299067</v>
          </cell>
          <cell r="BA6">
            <v>57</v>
          </cell>
          <cell r="BB6">
            <v>235</v>
          </cell>
        </row>
        <row r="7">
          <cell r="B7">
            <v>39508</v>
          </cell>
          <cell r="C7">
            <v>1988</v>
          </cell>
          <cell r="D7">
            <v>10516</v>
          </cell>
          <cell r="E7">
            <v>1808</v>
          </cell>
          <cell r="F7">
            <v>577</v>
          </cell>
          <cell r="G7">
            <v>1586</v>
          </cell>
          <cell r="H7">
            <v>1065</v>
          </cell>
          <cell r="I7">
            <v>434</v>
          </cell>
          <cell r="J7">
            <v>4516</v>
          </cell>
          <cell r="K7">
            <v>1362</v>
          </cell>
          <cell r="L7">
            <v>72214</v>
          </cell>
          <cell r="M7">
            <v>6347</v>
          </cell>
          <cell r="N7">
            <v>33577</v>
          </cell>
          <cell r="O7">
            <v>5138.729902</v>
          </cell>
          <cell r="P7">
            <v>48.871558</v>
          </cell>
          <cell r="Q7">
            <v>4536.551359</v>
          </cell>
          <cell r="R7">
            <v>30871.080835428351</v>
          </cell>
          <cell r="S7">
            <v>6.14</v>
          </cell>
          <cell r="T7">
            <v>1.66</v>
          </cell>
          <cell r="U7">
            <v>1.83</v>
          </cell>
          <cell r="V7">
            <v>1.41</v>
          </cell>
          <cell r="W7">
            <v>200</v>
          </cell>
          <cell r="X7">
            <v>5.2897384305835011</v>
          </cell>
          <cell r="Y7">
            <v>149706</v>
          </cell>
          <cell r="Z7">
            <v>951</v>
          </cell>
          <cell r="AA7">
            <v>411</v>
          </cell>
          <cell r="AB7">
            <v>565</v>
          </cell>
          <cell r="AC7">
            <v>339.22580645161293</v>
          </cell>
          <cell r="AD7">
            <v>1083.1290322580646</v>
          </cell>
          <cell r="AE7">
            <v>2060</v>
          </cell>
          <cell r="AF7">
            <v>31</v>
          </cell>
          <cell r="AG7">
            <v>451</v>
          </cell>
          <cell r="AH7">
            <v>0.4</v>
          </cell>
          <cell r="AI7">
            <v>0.7</v>
          </cell>
          <cell r="AJ7">
            <v>4.75</v>
          </cell>
          <cell r="AK7">
            <v>4.9000000000000004</v>
          </cell>
          <cell r="AL7">
            <v>12</v>
          </cell>
          <cell r="AM7">
            <v>15.1</v>
          </cell>
          <cell r="AN7">
            <v>183</v>
          </cell>
          <cell r="AO7">
            <v>710</v>
          </cell>
          <cell r="AP7">
            <v>6347.4873650069176</v>
          </cell>
          <cell r="AQ7">
            <v>42184400.619999997</v>
          </cell>
          <cell r="AR7">
            <v>49731972.299999997</v>
          </cell>
          <cell r="AS7">
            <v>42774245.759999998</v>
          </cell>
          <cell r="AT7">
            <v>739.14540141910379</v>
          </cell>
          <cell r="AU7">
            <v>22913.507443992217</v>
          </cell>
          <cell r="AV7">
            <v>714.16597069954264</v>
          </cell>
          <cell r="AW7">
            <v>130692.3726380163</v>
          </cell>
          <cell r="AX7">
            <v>4555.4789350825413</v>
          </cell>
          <cell r="AY7">
            <v>5114.7257995019181</v>
          </cell>
          <cell r="AZ7">
            <v>48.15579615380917</v>
          </cell>
          <cell r="BA7">
            <v>63</v>
          </cell>
          <cell r="BB7">
            <v>288</v>
          </cell>
        </row>
        <row r="8">
          <cell r="B8">
            <v>39539</v>
          </cell>
          <cell r="C8">
            <v>1852</v>
          </cell>
          <cell r="D8">
            <v>9795</v>
          </cell>
          <cell r="E8">
            <v>1681</v>
          </cell>
          <cell r="F8">
            <v>532</v>
          </cell>
          <cell r="G8">
            <v>1434</v>
          </cell>
          <cell r="H8">
            <v>931</v>
          </cell>
          <cell r="I8">
            <v>368</v>
          </cell>
          <cell r="J8">
            <v>4416</v>
          </cell>
          <cell r="K8">
            <v>1273</v>
          </cell>
          <cell r="L8">
            <v>65856</v>
          </cell>
          <cell r="M8">
            <v>5900</v>
          </cell>
          <cell r="N8">
            <v>31207</v>
          </cell>
          <cell r="O8">
            <v>5103.6803110000001</v>
          </cell>
          <cell r="P8">
            <v>47.910511</v>
          </cell>
          <cell r="Q8">
            <v>4505.1642629999997</v>
          </cell>
          <cell r="R8">
            <v>28930.745016971308</v>
          </cell>
          <cell r="S8">
            <v>6.14</v>
          </cell>
          <cell r="T8">
            <v>1.66</v>
          </cell>
          <cell r="U8">
            <v>1.83</v>
          </cell>
          <cell r="V8">
            <v>1.41</v>
          </cell>
          <cell r="W8">
            <v>190</v>
          </cell>
          <cell r="X8">
            <v>5.2888768898488117</v>
          </cell>
          <cell r="Y8">
            <v>136333</v>
          </cell>
          <cell r="Z8">
            <v>868</v>
          </cell>
          <cell r="AA8">
            <v>412</v>
          </cell>
          <cell r="AB8">
            <v>584</v>
          </cell>
          <cell r="AC8">
            <v>326.5</v>
          </cell>
          <cell r="AD8">
            <v>1040.2333333333333</v>
          </cell>
          <cell r="AE8">
            <v>1924</v>
          </cell>
          <cell r="AF8">
            <v>30</v>
          </cell>
          <cell r="AG8">
            <v>410</v>
          </cell>
          <cell r="AH8">
            <v>0.4</v>
          </cell>
          <cell r="AI8">
            <v>0.7</v>
          </cell>
          <cell r="AJ8">
            <v>4.75</v>
          </cell>
          <cell r="AK8">
            <v>4.9000000000000004</v>
          </cell>
          <cell r="AL8">
            <v>12</v>
          </cell>
          <cell r="AM8">
            <v>15.1</v>
          </cell>
          <cell r="AN8">
            <v>213</v>
          </cell>
          <cell r="AO8">
            <v>622</v>
          </cell>
          <cell r="AP8">
            <v>5900.4812282964458</v>
          </cell>
          <cell r="AQ8">
            <v>39088166.549999997</v>
          </cell>
          <cell r="AR8">
            <v>46606175.450000003</v>
          </cell>
          <cell r="AS8">
            <v>38840751.399999999</v>
          </cell>
          <cell r="AT8">
            <v>715.79726378852115</v>
          </cell>
          <cell r="AU8">
            <v>21473.917913655634</v>
          </cell>
          <cell r="AV8">
            <v>714.39573028953964</v>
          </cell>
          <cell r="AW8">
            <v>152166.29055167193</v>
          </cell>
          <cell r="AX8">
            <v>4560.5513215752071</v>
          </cell>
          <cell r="AY8">
            <v>5113.1700197151577</v>
          </cell>
          <cell r="AZ8">
            <v>48.12124725606985</v>
          </cell>
          <cell r="BA8">
            <v>59</v>
          </cell>
          <cell r="BB8">
            <v>246</v>
          </cell>
        </row>
        <row r="9">
          <cell r="B9">
            <v>39569</v>
          </cell>
          <cell r="C9">
            <v>1945</v>
          </cell>
          <cell r="D9">
            <v>10223</v>
          </cell>
          <cell r="E9">
            <v>1880</v>
          </cell>
          <cell r="F9">
            <v>600</v>
          </cell>
          <cell r="G9">
            <v>1624</v>
          </cell>
          <cell r="H9">
            <v>1091</v>
          </cell>
          <cell r="I9">
            <v>442</v>
          </cell>
          <cell r="J9">
            <v>4545</v>
          </cell>
          <cell r="K9">
            <v>1271</v>
          </cell>
          <cell r="L9">
            <v>69678</v>
          </cell>
          <cell r="M9">
            <v>6176</v>
          </cell>
          <cell r="N9">
            <v>32462</v>
          </cell>
          <cell r="O9">
            <v>5126.6721090000001</v>
          </cell>
          <cell r="P9">
            <v>48.226016000000001</v>
          </cell>
          <cell r="Q9">
            <v>4525.2701429999997</v>
          </cell>
          <cell r="R9">
            <v>31276.135390340027</v>
          </cell>
          <cell r="S9">
            <v>6.14</v>
          </cell>
          <cell r="T9">
            <v>1.66</v>
          </cell>
          <cell r="U9">
            <v>1.83</v>
          </cell>
          <cell r="V9">
            <v>1.41</v>
          </cell>
          <cell r="W9">
            <v>202</v>
          </cell>
          <cell r="X9">
            <v>5.2560411311053983</v>
          </cell>
          <cell r="Y9">
            <v>145141</v>
          </cell>
          <cell r="Z9">
            <v>914</v>
          </cell>
          <cell r="AA9">
            <v>417</v>
          </cell>
          <cell r="AB9">
            <v>636</v>
          </cell>
          <cell r="AC9">
            <v>329.77419354838707</v>
          </cell>
          <cell r="AD9">
            <v>1047.1612903225807</v>
          </cell>
          <cell r="AE9">
            <v>2043</v>
          </cell>
          <cell r="AF9">
            <v>31</v>
          </cell>
          <cell r="AG9">
            <v>454</v>
          </cell>
          <cell r="AH9">
            <v>0.4</v>
          </cell>
          <cell r="AI9">
            <v>0.7</v>
          </cell>
          <cell r="AJ9">
            <v>4.75</v>
          </cell>
          <cell r="AK9">
            <v>4.9000000000000004</v>
          </cell>
          <cell r="AL9">
            <v>12</v>
          </cell>
          <cell r="AM9">
            <v>15.1</v>
          </cell>
          <cell r="AN9">
            <v>244</v>
          </cell>
          <cell r="AO9">
            <v>706</v>
          </cell>
          <cell r="AP9">
            <v>6176.1812342456969</v>
          </cell>
          <cell r="AQ9">
            <v>42385367.789999999</v>
          </cell>
          <cell r="AR9">
            <v>50384497.619999997</v>
          </cell>
          <cell r="AS9">
            <v>41821246.75</v>
          </cell>
          <cell r="AT9">
            <v>721.7846428217855</v>
          </cell>
          <cell r="AU9">
            <v>22375.323927475351</v>
          </cell>
          <cell r="AV9">
            <v>715.33448557027577</v>
          </cell>
          <cell r="AW9">
            <v>174541.61447914728</v>
          </cell>
          <cell r="AX9">
            <v>4559.4982344786004</v>
          </cell>
          <cell r="AY9">
            <v>5114.8854099361051</v>
          </cell>
          <cell r="AZ9">
            <v>48.134557680325386</v>
          </cell>
          <cell r="BA9">
            <v>61</v>
          </cell>
          <cell r="BB9">
            <v>244</v>
          </cell>
        </row>
        <row r="10">
          <cell r="B10">
            <v>39600</v>
          </cell>
          <cell r="C10">
            <v>1943</v>
          </cell>
          <cell r="D10">
            <v>10077</v>
          </cell>
          <cell r="E10">
            <v>1842</v>
          </cell>
          <cell r="F10">
            <v>576</v>
          </cell>
          <cell r="G10">
            <v>1470</v>
          </cell>
          <cell r="H10">
            <v>997</v>
          </cell>
          <cell r="I10">
            <v>410</v>
          </cell>
          <cell r="J10">
            <v>4645</v>
          </cell>
          <cell r="K10">
            <v>1246</v>
          </cell>
          <cell r="L10">
            <v>68896</v>
          </cell>
          <cell r="M10">
            <v>6237</v>
          </cell>
          <cell r="N10">
            <v>32348</v>
          </cell>
          <cell r="O10">
            <v>5151.9291890000004</v>
          </cell>
          <cell r="P10">
            <v>48.374726000000003</v>
          </cell>
          <cell r="Q10">
            <v>4537.8906820000002</v>
          </cell>
          <cell r="R10">
            <v>30772.896638414502</v>
          </cell>
          <cell r="S10">
            <v>6.14</v>
          </cell>
          <cell r="T10">
            <v>1.66</v>
          </cell>
          <cell r="U10">
            <v>1.83</v>
          </cell>
          <cell r="V10">
            <v>1.41</v>
          </cell>
          <cell r="W10">
            <v>190</v>
          </cell>
          <cell r="X10">
            <v>5.1863098301595469</v>
          </cell>
          <cell r="Y10">
            <v>144848</v>
          </cell>
          <cell r="Z10">
            <v>959</v>
          </cell>
          <cell r="AA10">
            <v>410</v>
          </cell>
          <cell r="AB10">
            <v>616</v>
          </cell>
          <cell r="AC10">
            <v>335.9</v>
          </cell>
          <cell r="AD10">
            <v>1078.2666666666667</v>
          </cell>
          <cell r="AE10">
            <v>2023</v>
          </cell>
          <cell r="AF10">
            <v>30</v>
          </cell>
          <cell r="AG10">
            <v>450</v>
          </cell>
          <cell r="AH10">
            <v>0.4</v>
          </cell>
          <cell r="AI10">
            <v>0.7</v>
          </cell>
          <cell r="AJ10">
            <v>4.75</v>
          </cell>
          <cell r="AK10">
            <v>4.9000000000000004</v>
          </cell>
          <cell r="AL10">
            <v>12</v>
          </cell>
          <cell r="AM10">
            <v>15.1</v>
          </cell>
          <cell r="AN10">
            <v>274</v>
          </cell>
          <cell r="AO10">
            <v>705</v>
          </cell>
          <cell r="AP10">
            <v>6237.138778868245</v>
          </cell>
          <cell r="AQ10">
            <v>41140877.369999997</v>
          </cell>
          <cell r="AR10">
            <v>49573801.82</v>
          </cell>
          <cell r="AS10">
            <v>41349840.439999998</v>
          </cell>
          <cell r="AT10">
            <v>740.65169942487785</v>
          </cell>
          <cell r="AU10">
            <v>22219.550982746336</v>
          </cell>
          <cell r="AV10">
            <v>718.10644329158254</v>
          </cell>
          <cell r="AW10">
            <v>196761.1654618936</v>
          </cell>
          <cell r="AX10">
            <v>4561.2766186570607</v>
          </cell>
          <cell r="AY10">
            <v>5118.9414891976412</v>
          </cell>
          <cell r="AZ10">
            <v>48.160854706645424</v>
          </cell>
          <cell r="BA10">
            <v>60</v>
          </cell>
          <cell r="BB10">
            <v>258</v>
          </cell>
        </row>
        <row r="11">
          <cell r="B11">
            <v>39630</v>
          </cell>
          <cell r="C11">
            <v>1910</v>
          </cell>
          <cell r="D11">
            <v>10271</v>
          </cell>
          <cell r="E11">
            <v>1781</v>
          </cell>
          <cell r="F11">
            <v>551</v>
          </cell>
          <cell r="G11">
            <v>1289</v>
          </cell>
          <cell r="H11">
            <v>874</v>
          </cell>
          <cell r="I11">
            <v>398</v>
          </cell>
          <cell r="J11">
            <v>4877</v>
          </cell>
          <cell r="K11">
            <v>1183</v>
          </cell>
          <cell r="L11">
            <v>64076</v>
          </cell>
          <cell r="M11">
            <v>5815</v>
          </cell>
          <cell r="N11">
            <v>31268</v>
          </cell>
          <cell r="O11">
            <v>5152.8776989999997</v>
          </cell>
          <cell r="P11">
            <v>48.113011999999998</v>
          </cell>
          <cell r="Q11">
            <v>4512.7704240000003</v>
          </cell>
          <cell r="R11">
            <v>29026.028667835875</v>
          </cell>
          <cell r="S11">
            <v>6.14</v>
          </cell>
          <cell r="T11">
            <v>1.66</v>
          </cell>
          <cell r="U11">
            <v>1.83</v>
          </cell>
          <cell r="V11">
            <v>1.41</v>
          </cell>
          <cell r="W11">
            <v>189</v>
          </cell>
          <cell r="X11">
            <v>5.3774869109947643</v>
          </cell>
          <cell r="Y11">
            <v>133954</v>
          </cell>
          <cell r="Z11">
            <v>886</v>
          </cell>
          <cell r="AA11">
            <v>400</v>
          </cell>
          <cell r="AB11">
            <v>682</v>
          </cell>
          <cell r="AC11">
            <v>331.32258064516128</v>
          </cell>
          <cell r="AD11">
            <v>1008.6451612903226</v>
          </cell>
          <cell r="AE11">
            <v>1839</v>
          </cell>
          <cell r="AF11">
            <v>31</v>
          </cell>
          <cell r="AG11">
            <v>441</v>
          </cell>
          <cell r="AH11">
            <v>0.4</v>
          </cell>
          <cell r="AI11">
            <v>0.7</v>
          </cell>
          <cell r="AJ11">
            <v>4.75</v>
          </cell>
          <cell r="AK11">
            <v>4.9000000000000004</v>
          </cell>
          <cell r="AL11">
            <v>12</v>
          </cell>
          <cell r="AM11">
            <v>15.1</v>
          </cell>
          <cell r="AN11">
            <v>305</v>
          </cell>
          <cell r="AO11">
            <v>792</v>
          </cell>
          <cell r="AP11">
            <v>5814.6621479983705</v>
          </cell>
          <cell r="AQ11">
            <v>41672018.020000003</v>
          </cell>
          <cell r="AR11">
            <v>46759673.280000001</v>
          </cell>
          <cell r="AS11">
            <v>38431505.460000001</v>
          </cell>
          <cell r="AT11">
            <v>703.095687813111</v>
          </cell>
          <cell r="AU11">
            <v>21795.966322206441</v>
          </cell>
          <cell r="AV11">
            <v>716.58075994786896</v>
          </cell>
          <cell r="AW11">
            <v>218557.13178410003</v>
          </cell>
          <cell r="AX11">
            <v>4564.0127463048111</v>
          </cell>
          <cell r="AY11">
            <v>5122.3906547258739</v>
          </cell>
          <cell r="AZ11">
            <v>48.155992132484862</v>
          </cell>
          <cell r="BA11">
            <v>62</v>
          </cell>
          <cell r="BB11">
            <v>224</v>
          </cell>
        </row>
        <row r="12">
          <cell r="B12">
            <v>39661</v>
          </cell>
          <cell r="C12">
            <v>1976</v>
          </cell>
          <cell r="D12">
            <v>10453</v>
          </cell>
          <cell r="E12">
            <v>1896</v>
          </cell>
          <cell r="F12">
            <v>591</v>
          </cell>
          <cell r="G12">
            <v>1517</v>
          </cell>
          <cell r="H12">
            <v>1001</v>
          </cell>
          <cell r="I12">
            <v>411</v>
          </cell>
          <cell r="J12">
            <v>4803</v>
          </cell>
          <cell r="K12">
            <v>1263</v>
          </cell>
          <cell r="L12">
            <v>68721</v>
          </cell>
          <cell r="M12">
            <v>6169</v>
          </cell>
          <cell r="N12">
            <v>32631</v>
          </cell>
          <cell r="O12">
            <v>5165.4142570000004</v>
          </cell>
          <cell r="P12">
            <v>48.869416000000001</v>
          </cell>
          <cell r="Q12">
            <v>4540.3761050000003</v>
          </cell>
          <cell r="R12">
            <v>30577.630685720767</v>
          </cell>
          <cell r="S12">
            <v>6.14</v>
          </cell>
          <cell r="T12">
            <v>1.66</v>
          </cell>
          <cell r="U12">
            <v>1.83</v>
          </cell>
          <cell r="V12">
            <v>1.41</v>
          </cell>
          <cell r="W12">
            <v>199</v>
          </cell>
          <cell r="X12">
            <v>5.2899797570850202</v>
          </cell>
          <cell r="Y12">
            <v>144360</v>
          </cell>
          <cell r="Z12">
            <v>946</v>
          </cell>
          <cell r="AA12">
            <v>428</v>
          </cell>
          <cell r="AB12">
            <v>661</v>
          </cell>
          <cell r="AC12">
            <v>337.19354838709677</v>
          </cell>
          <cell r="AD12">
            <v>1052.6129032258063</v>
          </cell>
          <cell r="AE12">
            <v>1949</v>
          </cell>
          <cell r="AF12">
            <v>31</v>
          </cell>
          <cell r="AG12">
            <v>436</v>
          </cell>
          <cell r="AH12">
            <v>0.4</v>
          </cell>
          <cell r="AI12">
            <v>0.7</v>
          </cell>
          <cell r="AJ12">
            <v>4.75</v>
          </cell>
          <cell r="AK12">
            <v>4.9000000000000004</v>
          </cell>
          <cell r="AL12">
            <v>12</v>
          </cell>
          <cell r="AM12">
            <v>15.1</v>
          </cell>
          <cell r="AN12">
            <v>336</v>
          </cell>
          <cell r="AO12">
            <v>738</v>
          </cell>
          <cell r="AP12">
            <v>6168.5051490340638</v>
          </cell>
          <cell r="AQ12">
            <v>42841419.82</v>
          </cell>
          <cell r="AR12">
            <v>49259236.840000004</v>
          </cell>
          <cell r="AS12">
            <v>41637966.189999998</v>
          </cell>
          <cell r="AT12">
            <v>724.9000466942764</v>
          </cell>
          <cell r="AU12">
            <v>22471.901447522567</v>
          </cell>
          <cell r="AV12">
            <v>717.34831318935301</v>
          </cell>
          <cell r="AW12">
            <v>241029.0332316226</v>
          </cell>
          <cell r="AX12">
            <v>4563.6946934640255</v>
          </cell>
          <cell r="AY12">
            <v>5126.3600016580249</v>
          </cell>
          <cell r="AZ12">
            <v>48.221812422623714</v>
          </cell>
          <cell r="BA12">
            <v>63</v>
          </cell>
          <cell r="BB12">
            <v>264</v>
          </cell>
        </row>
        <row r="13">
          <cell r="B13">
            <v>39692</v>
          </cell>
          <cell r="C13">
            <v>1924</v>
          </cell>
          <cell r="D13">
            <v>10187.234127</v>
          </cell>
          <cell r="E13">
            <v>1660.6316999999999</v>
          </cell>
          <cell r="F13">
            <v>524</v>
          </cell>
          <cell r="G13">
            <v>1381</v>
          </cell>
          <cell r="H13">
            <v>900</v>
          </cell>
          <cell r="I13">
            <v>412</v>
          </cell>
          <cell r="J13">
            <v>4830</v>
          </cell>
          <cell r="K13">
            <v>1205</v>
          </cell>
          <cell r="L13">
            <v>66943</v>
          </cell>
          <cell r="M13">
            <v>6150</v>
          </cell>
          <cell r="N13">
            <v>32623</v>
          </cell>
          <cell r="O13">
            <v>5153.3544680000005</v>
          </cell>
          <cell r="P13">
            <v>48.926622999999999</v>
          </cell>
          <cell r="Q13">
            <v>4543.4248939999998</v>
          </cell>
          <cell r="R13">
            <v>29692.063497355946</v>
          </cell>
          <cell r="S13">
            <v>6.14</v>
          </cell>
          <cell r="T13">
            <v>1.66</v>
          </cell>
          <cell r="U13">
            <v>1.83</v>
          </cell>
          <cell r="V13">
            <v>1.41</v>
          </cell>
          <cell r="W13">
            <v>185</v>
          </cell>
          <cell r="X13">
            <v>5.2948202323284823</v>
          </cell>
          <cell r="Y13">
            <v>141945</v>
          </cell>
          <cell r="Z13">
            <v>891</v>
          </cell>
          <cell r="AA13">
            <v>402</v>
          </cell>
          <cell r="AB13">
            <v>613</v>
          </cell>
          <cell r="AC13">
            <v>339.57447089999999</v>
          </cell>
          <cell r="AD13">
            <v>1087.4333333333334</v>
          </cell>
          <cell r="AE13">
            <v>1873</v>
          </cell>
          <cell r="AF13">
            <v>30</v>
          </cell>
          <cell r="AG13">
            <v>438.56589600000001</v>
          </cell>
          <cell r="AH13">
            <v>0.4</v>
          </cell>
          <cell r="AI13">
            <v>0.7</v>
          </cell>
          <cell r="AJ13">
            <v>4.75</v>
          </cell>
          <cell r="AK13">
            <v>4.9000000000000004</v>
          </cell>
          <cell r="AL13">
            <v>12</v>
          </cell>
          <cell r="AM13">
            <v>15.1</v>
          </cell>
          <cell r="AN13">
            <v>366</v>
          </cell>
          <cell r="AO13">
            <v>705</v>
          </cell>
          <cell r="AP13">
            <v>6166.9565215728007</v>
          </cell>
          <cell r="AQ13">
            <v>40255454.780000001</v>
          </cell>
          <cell r="AR13">
            <v>47832626.5</v>
          </cell>
          <cell r="AS13">
            <v>40941876.82</v>
          </cell>
          <cell r="AT13">
            <v>743.06609518453422</v>
          </cell>
          <cell r="AU13">
            <v>22291.982855536025</v>
          </cell>
          <cell r="AV13">
            <v>719.45632810699078</v>
          </cell>
          <cell r="AW13">
            <v>263321.01608715864</v>
          </cell>
          <cell r="AX13">
            <v>4566.0520065284099</v>
          </cell>
          <cell r="AY13">
            <v>5128.5727690000003</v>
          </cell>
          <cell r="AZ13">
            <v>48.279586999999999</v>
          </cell>
          <cell r="BA13">
            <v>61</v>
          </cell>
          <cell r="BB13">
            <v>247</v>
          </cell>
        </row>
        <row r="15">
          <cell r="B15">
            <v>36448</v>
          </cell>
          <cell r="C15">
            <v>1854</v>
          </cell>
          <cell r="D15">
            <v>11534</v>
          </cell>
          <cell r="E15">
            <v>1644</v>
          </cell>
          <cell r="F15">
            <v>574.82517482517483</v>
          </cell>
          <cell r="G15">
            <v>1456.3670865188933</v>
          </cell>
          <cell r="H15">
            <v>1095.0128470066866</v>
          </cell>
          <cell r="I15">
            <v>386</v>
          </cell>
          <cell r="J15">
            <v>3994</v>
          </cell>
          <cell r="K15">
            <v>907</v>
          </cell>
          <cell r="L15">
            <v>81597</v>
          </cell>
          <cell r="M15">
            <v>4088</v>
          </cell>
          <cell r="N15">
            <v>25433</v>
          </cell>
          <cell r="O15">
            <v>3997.7666873449134</v>
          </cell>
          <cell r="P15">
            <v>52.061910669975184</v>
          </cell>
          <cell r="Q15">
            <v>3585.5125291563277</v>
          </cell>
          <cell r="R15">
            <v>20324.784480000006</v>
          </cell>
          <cell r="S15">
            <v>7.1923430194282361</v>
          </cell>
          <cell r="T15">
            <v>1.5950769230769231</v>
          </cell>
          <cell r="U15">
            <v>1.82</v>
          </cell>
          <cell r="V15">
            <v>1.2822242007409388</v>
          </cell>
          <cell r="W15">
            <v>205.37444933920705</v>
          </cell>
          <cell r="X15">
            <v>6.22</v>
          </cell>
          <cell r="Y15">
            <v>124843.41</v>
          </cell>
          <cell r="Z15">
            <v>993</v>
          </cell>
          <cell r="AA15">
            <v>310</v>
          </cell>
        </row>
        <row r="16">
          <cell r="B16">
            <v>38991</v>
          </cell>
          <cell r="C16">
            <v>2002</v>
          </cell>
          <cell r="D16">
            <v>10023.77</v>
          </cell>
          <cell r="E16">
            <v>1838</v>
          </cell>
          <cell r="F16">
            <v>577</v>
          </cell>
          <cell r="G16">
            <v>1487</v>
          </cell>
          <cell r="H16">
            <v>1005</v>
          </cell>
          <cell r="I16">
            <v>414</v>
          </cell>
          <cell r="J16">
            <v>4359</v>
          </cell>
          <cell r="K16">
            <v>1250</v>
          </cell>
          <cell r="L16">
            <v>69536</v>
          </cell>
          <cell r="M16">
            <v>5827</v>
          </cell>
          <cell r="N16">
            <v>29177</v>
          </cell>
          <cell r="O16">
            <v>4923.66543</v>
          </cell>
          <cell r="P16">
            <v>42.895460999999997</v>
          </cell>
          <cell r="Q16">
            <v>4356.345405</v>
          </cell>
          <cell r="R16">
            <v>24206.161999999997</v>
          </cell>
          <cell r="S16">
            <v>6.14</v>
          </cell>
          <cell r="T16">
            <v>1.63</v>
          </cell>
          <cell r="U16">
            <v>1.87</v>
          </cell>
          <cell r="V16">
            <v>1.36</v>
          </cell>
          <cell r="W16">
            <v>194</v>
          </cell>
          <cell r="X16">
            <v>5.0068781218781222</v>
          </cell>
          <cell r="Y16">
            <v>143710</v>
          </cell>
          <cell r="Z16">
            <v>992</v>
          </cell>
          <cell r="AA16">
            <v>405</v>
          </cell>
        </row>
        <row r="17">
          <cell r="B17">
            <v>39022</v>
          </cell>
          <cell r="C17">
            <v>1908</v>
          </cell>
          <cell r="D17">
            <v>9742.86</v>
          </cell>
          <cell r="E17">
            <v>1788</v>
          </cell>
          <cell r="F17">
            <v>564</v>
          </cell>
          <cell r="G17">
            <v>1388</v>
          </cell>
          <cell r="H17">
            <v>943</v>
          </cell>
          <cell r="I17">
            <v>391</v>
          </cell>
          <cell r="J17">
            <v>4075</v>
          </cell>
          <cell r="K17">
            <v>1200</v>
          </cell>
          <cell r="L17">
            <v>66687</v>
          </cell>
          <cell r="M17">
            <v>5547</v>
          </cell>
          <cell r="N17">
            <v>28326</v>
          </cell>
          <cell r="O17">
            <v>4895.056552</v>
          </cell>
          <cell r="P17">
            <v>42.986989000000001</v>
          </cell>
          <cell r="Q17">
            <v>4355.3034550000002</v>
          </cell>
          <cell r="R17">
            <v>22770.6803</v>
          </cell>
          <cell r="S17">
            <v>6.14</v>
          </cell>
          <cell r="T17">
            <v>1.63</v>
          </cell>
          <cell r="U17">
            <v>1.87</v>
          </cell>
          <cell r="V17">
            <v>1.36</v>
          </cell>
          <cell r="W17">
            <v>181</v>
          </cell>
          <cell r="X17">
            <v>5.1063207547169815</v>
          </cell>
          <cell r="Y17">
            <v>145137</v>
          </cell>
          <cell r="Z17">
            <v>960</v>
          </cell>
          <cell r="AA17">
            <v>355</v>
          </cell>
        </row>
        <row r="18">
          <cell r="B18">
            <v>39052</v>
          </cell>
          <cell r="C18">
            <v>1882</v>
          </cell>
          <cell r="D18">
            <v>9488.48</v>
          </cell>
          <cell r="E18">
            <v>1586</v>
          </cell>
          <cell r="F18">
            <v>529</v>
          </cell>
          <cell r="G18">
            <v>1360</v>
          </cell>
          <cell r="H18">
            <v>929</v>
          </cell>
          <cell r="I18">
            <v>377</v>
          </cell>
          <cell r="J18">
            <v>4251</v>
          </cell>
          <cell r="K18">
            <v>1004</v>
          </cell>
          <cell r="L18">
            <v>57907</v>
          </cell>
          <cell r="M18">
            <v>5428</v>
          </cell>
          <cell r="N18">
            <v>27368</v>
          </cell>
          <cell r="O18">
            <v>4921.1220599999997</v>
          </cell>
          <cell r="P18">
            <v>40.644635999999998</v>
          </cell>
          <cell r="Q18">
            <v>4252.1528170000001</v>
          </cell>
          <cell r="R18">
            <v>22404.7732</v>
          </cell>
          <cell r="S18">
            <v>6.14</v>
          </cell>
          <cell r="T18">
            <v>1.63</v>
          </cell>
          <cell r="U18">
            <v>1.87</v>
          </cell>
          <cell r="V18">
            <v>1.36</v>
          </cell>
          <cell r="W18">
            <v>171</v>
          </cell>
          <cell r="X18">
            <v>5.0417003188097764</v>
          </cell>
          <cell r="Y18">
            <v>134147</v>
          </cell>
          <cell r="Z18">
            <v>992</v>
          </cell>
          <cell r="AA18">
            <v>358</v>
          </cell>
        </row>
        <row r="19">
          <cell r="B19">
            <v>39083</v>
          </cell>
          <cell r="C19">
            <v>1995</v>
          </cell>
          <cell r="D19">
            <v>10273.620000000001</v>
          </cell>
          <cell r="E19">
            <v>1805.11</v>
          </cell>
          <cell r="F19">
            <v>594</v>
          </cell>
          <cell r="G19">
            <v>1513.8</v>
          </cell>
          <cell r="H19">
            <v>1031</v>
          </cell>
          <cell r="I19">
            <v>399</v>
          </cell>
          <cell r="J19">
            <v>4372</v>
          </cell>
          <cell r="K19">
            <v>1170</v>
          </cell>
          <cell r="L19">
            <v>66158</v>
          </cell>
          <cell r="M19">
            <v>5812</v>
          </cell>
          <cell r="N19">
            <v>29930</v>
          </cell>
          <cell r="O19">
            <v>4928.2615880000003</v>
          </cell>
          <cell r="P19">
            <v>42.489769000000003</v>
          </cell>
          <cell r="Q19">
            <v>4370.0870029999996</v>
          </cell>
          <cell r="R19">
            <v>24121.7219</v>
          </cell>
          <cell r="S19">
            <v>6.14</v>
          </cell>
          <cell r="T19">
            <v>1.63</v>
          </cell>
          <cell r="U19">
            <v>1.87</v>
          </cell>
          <cell r="V19">
            <v>1.36</v>
          </cell>
          <cell r="W19">
            <v>164</v>
          </cell>
          <cell r="X19">
            <v>5.1496842105263161</v>
          </cell>
          <cell r="Y19">
            <v>149053</v>
          </cell>
          <cell r="Z19">
            <v>992</v>
          </cell>
          <cell r="AA19">
            <v>340</v>
          </cell>
        </row>
        <row r="20">
          <cell r="B20">
            <v>39114</v>
          </cell>
          <cell r="C20">
            <v>1830</v>
          </cell>
          <cell r="D20">
            <v>9169.66</v>
          </cell>
          <cell r="E20">
            <v>1606</v>
          </cell>
          <cell r="F20">
            <v>530</v>
          </cell>
          <cell r="G20">
            <v>1336</v>
          </cell>
          <cell r="H20">
            <v>916</v>
          </cell>
          <cell r="I20">
            <v>340</v>
          </cell>
          <cell r="J20">
            <v>4066</v>
          </cell>
          <cell r="K20">
            <v>1183</v>
          </cell>
          <cell r="L20">
            <v>65380</v>
          </cell>
          <cell r="M20">
            <v>5409</v>
          </cell>
          <cell r="N20">
            <v>27104</v>
          </cell>
          <cell r="O20">
            <v>4930.7024819999997</v>
          </cell>
          <cell r="P20">
            <v>41.953028000000003</v>
          </cell>
          <cell r="Q20">
            <v>4374.261485</v>
          </cell>
          <cell r="R20">
            <v>21672.958999999999</v>
          </cell>
          <cell r="S20">
            <v>6.14</v>
          </cell>
          <cell r="T20">
            <v>1.63</v>
          </cell>
          <cell r="U20">
            <v>1.87</v>
          </cell>
          <cell r="V20">
            <v>1.36</v>
          </cell>
          <cell r="W20">
            <v>160</v>
          </cell>
          <cell r="X20">
            <v>5.0107431693989071</v>
          </cell>
          <cell r="Y20">
            <v>140553</v>
          </cell>
          <cell r="Z20">
            <v>896</v>
          </cell>
          <cell r="AA20">
            <v>320</v>
          </cell>
        </row>
        <row r="21">
          <cell r="B21">
            <v>39142</v>
          </cell>
          <cell r="C21">
            <v>2102</v>
          </cell>
          <cell r="D21">
            <v>10262.48</v>
          </cell>
          <cell r="E21">
            <v>1827</v>
          </cell>
          <cell r="F21">
            <v>596</v>
          </cell>
          <cell r="G21">
            <v>1516</v>
          </cell>
          <cell r="H21">
            <v>1024</v>
          </cell>
          <cell r="I21">
            <v>426</v>
          </cell>
          <cell r="J21">
            <v>4274</v>
          </cell>
          <cell r="K21">
            <v>1279</v>
          </cell>
          <cell r="L21">
            <v>70442</v>
          </cell>
          <cell r="M21">
            <v>6231</v>
          </cell>
          <cell r="N21">
            <v>30422</v>
          </cell>
          <cell r="O21">
            <v>4936.3504540000004</v>
          </cell>
          <cell r="P21">
            <v>42.248230999999997</v>
          </cell>
          <cell r="Q21">
            <v>4370.867808</v>
          </cell>
          <cell r="R21">
            <v>24966.122900000002</v>
          </cell>
          <cell r="S21">
            <v>6.14</v>
          </cell>
          <cell r="T21">
            <v>1.63</v>
          </cell>
          <cell r="U21">
            <v>1.87</v>
          </cell>
          <cell r="V21">
            <v>1.36</v>
          </cell>
          <cell r="W21">
            <v>209</v>
          </cell>
          <cell r="X21">
            <v>4.8822454804947668</v>
          </cell>
          <cell r="Y21">
            <v>151845</v>
          </cell>
          <cell r="Z21">
            <v>992</v>
          </cell>
          <cell r="AA21">
            <v>399</v>
          </cell>
        </row>
        <row r="22">
          <cell r="B22">
            <v>39173</v>
          </cell>
          <cell r="C22">
            <v>1979</v>
          </cell>
          <cell r="D22">
            <v>9761.9</v>
          </cell>
          <cell r="E22">
            <v>1649</v>
          </cell>
          <cell r="F22">
            <v>523</v>
          </cell>
          <cell r="G22">
            <v>1415</v>
          </cell>
          <cell r="H22">
            <v>946</v>
          </cell>
          <cell r="I22">
            <v>358</v>
          </cell>
          <cell r="J22">
            <v>4264</v>
          </cell>
          <cell r="K22">
            <v>1152</v>
          </cell>
          <cell r="L22">
            <v>64471</v>
          </cell>
          <cell r="M22">
            <v>5829</v>
          </cell>
          <cell r="N22">
            <v>28752</v>
          </cell>
          <cell r="O22">
            <v>4929.223594</v>
          </cell>
          <cell r="P22">
            <v>42.215361000000001</v>
          </cell>
          <cell r="Q22">
            <v>4350.4287290000002</v>
          </cell>
          <cell r="R22">
            <v>23052.147300000001</v>
          </cell>
          <cell r="S22">
            <v>6.14</v>
          </cell>
          <cell r="T22">
            <v>1.63</v>
          </cell>
          <cell r="U22">
            <v>1.87</v>
          </cell>
          <cell r="V22">
            <v>1.36</v>
          </cell>
          <cell r="W22">
            <v>208</v>
          </cell>
          <cell r="X22">
            <v>4.9327438100050527</v>
          </cell>
          <cell r="Y22">
            <v>138735</v>
          </cell>
          <cell r="Z22">
            <v>960</v>
          </cell>
          <cell r="AA22">
            <v>420</v>
          </cell>
        </row>
        <row r="23">
          <cell r="B23">
            <v>39203</v>
          </cell>
          <cell r="C23">
            <v>1984</v>
          </cell>
          <cell r="D23">
            <v>9939.2199999999993</v>
          </cell>
          <cell r="E23">
            <v>1765</v>
          </cell>
          <cell r="F23">
            <v>579</v>
          </cell>
          <cell r="G23">
            <v>1458</v>
          </cell>
          <cell r="H23">
            <v>988</v>
          </cell>
          <cell r="I23">
            <v>414</v>
          </cell>
          <cell r="J23">
            <v>4436</v>
          </cell>
          <cell r="K23">
            <v>1359</v>
          </cell>
          <cell r="L23">
            <v>74235</v>
          </cell>
          <cell r="M23">
            <v>5868</v>
          </cell>
          <cell r="N23">
            <v>29397</v>
          </cell>
          <cell r="O23">
            <v>4919.0761309999998</v>
          </cell>
          <cell r="P23">
            <v>42.465463</v>
          </cell>
          <cell r="Q23">
            <v>4354.6370969999998</v>
          </cell>
          <cell r="R23">
            <v>24206.161999999997</v>
          </cell>
          <cell r="S23">
            <v>6.14</v>
          </cell>
          <cell r="T23">
            <v>1.63</v>
          </cell>
          <cell r="U23">
            <v>1.87</v>
          </cell>
          <cell r="V23">
            <v>1.36</v>
          </cell>
          <cell r="W23">
            <v>193</v>
          </cell>
          <cell r="X23">
            <v>5.0096875000000001</v>
          </cell>
          <cell r="Y23">
            <v>151609</v>
          </cell>
          <cell r="Z23">
            <v>992</v>
          </cell>
          <cell r="AA23">
            <v>377</v>
          </cell>
        </row>
        <row r="24">
          <cell r="B24">
            <v>39234</v>
          </cell>
          <cell r="C24">
            <v>2041</v>
          </cell>
          <cell r="D24">
            <v>9829.8799999999992</v>
          </cell>
          <cell r="E24">
            <v>1883</v>
          </cell>
          <cell r="F24">
            <v>590</v>
          </cell>
          <cell r="G24">
            <v>1408</v>
          </cell>
          <cell r="H24">
            <v>946</v>
          </cell>
          <cell r="I24">
            <v>418</v>
          </cell>
          <cell r="J24">
            <v>4451</v>
          </cell>
          <cell r="K24">
            <v>1089</v>
          </cell>
          <cell r="L24">
            <v>62447</v>
          </cell>
          <cell r="M24">
            <v>6051</v>
          </cell>
          <cell r="N24">
            <v>29143</v>
          </cell>
          <cell r="O24">
            <v>4958.8118560000003</v>
          </cell>
          <cell r="P24">
            <v>42.475684999999999</v>
          </cell>
          <cell r="Q24">
            <v>4368.1020760000001</v>
          </cell>
          <cell r="R24">
            <v>24487.628999999997</v>
          </cell>
          <cell r="S24">
            <v>6.14</v>
          </cell>
          <cell r="T24">
            <v>1.63</v>
          </cell>
          <cell r="U24">
            <v>1.87</v>
          </cell>
          <cell r="V24">
            <v>1.36</v>
          </cell>
          <cell r="W24">
            <v>188</v>
          </cell>
          <cell r="X24">
            <v>4.8162077413032822</v>
          </cell>
          <cell r="Y24">
            <v>148863</v>
          </cell>
          <cell r="Z24">
            <v>960</v>
          </cell>
          <cell r="AA24">
            <v>398</v>
          </cell>
        </row>
        <row r="25">
          <cell r="B25">
            <v>39264</v>
          </cell>
          <cell r="C25">
            <v>1987</v>
          </cell>
          <cell r="D25">
            <v>10030</v>
          </cell>
          <cell r="E25">
            <v>1780</v>
          </cell>
          <cell r="F25">
            <v>556</v>
          </cell>
          <cell r="G25">
            <v>1253</v>
          </cell>
          <cell r="H25">
            <v>848</v>
          </cell>
          <cell r="I25">
            <v>398</v>
          </cell>
          <cell r="J25">
            <v>4702</v>
          </cell>
          <cell r="K25">
            <v>1129</v>
          </cell>
          <cell r="L25">
            <v>64164</v>
          </cell>
          <cell r="M25">
            <v>5678</v>
          </cell>
          <cell r="N25">
            <v>28659</v>
          </cell>
          <cell r="O25">
            <v>4990.0413099999996</v>
          </cell>
          <cell r="P25">
            <v>42.082571000000002</v>
          </cell>
          <cell r="Q25">
            <v>4342.3725750000003</v>
          </cell>
          <cell r="R25">
            <v>22911.413799999998</v>
          </cell>
          <cell r="S25">
            <v>6.14</v>
          </cell>
          <cell r="T25">
            <v>1.63</v>
          </cell>
          <cell r="U25">
            <v>1.87</v>
          </cell>
          <cell r="V25">
            <v>1.36</v>
          </cell>
          <cell r="W25">
            <v>192</v>
          </cell>
          <cell r="X25">
            <v>5.0478107700050323</v>
          </cell>
          <cell r="Y25">
            <v>142052</v>
          </cell>
          <cell r="Z25">
            <v>992</v>
          </cell>
          <cell r="AA25">
            <v>382</v>
          </cell>
        </row>
        <row r="26">
          <cell r="B26">
            <v>39295</v>
          </cell>
          <cell r="C26">
            <v>2025</v>
          </cell>
          <cell r="D26">
            <v>10222.469999999999</v>
          </cell>
          <cell r="E26">
            <v>1821.38</v>
          </cell>
          <cell r="F26">
            <v>586</v>
          </cell>
          <cell r="G26">
            <v>1417.35</v>
          </cell>
          <cell r="H26">
            <v>946</v>
          </cell>
          <cell r="I26">
            <v>411</v>
          </cell>
          <cell r="J26">
            <v>4691</v>
          </cell>
          <cell r="K26">
            <v>1248</v>
          </cell>
          <cell r="L26">
            <v>69293</v>
          </cell>
          <cell r="M26">
            <v>5806</v>
          </cell>
          <cell r="N26">
            <v>29309</v>
          </cell>
          <cell r="O26">
            <v>4974.8644539999996</v>
          </cell>
          <cell r="P26">
            <v>42.803429999999999</v>
          </cell>
          <cell r="Q26">
            <v>4361.1212759999999</v>
          </cell>
          <cell r="R26">
            <v>23615.081300000002</v>
          </cell>
          <cell r="S26">
            <v>6.14</v>
          </cell>
          <cell r="T26">
            <v>1.63</v>
          </cell>
          <cell r="U26">
            <v>1.87</v>
          </cell>
          <cell r="V26">
            <v>1.36</v>
          </cell>
          <cell r="W26">
            <v>198</v>
          </cell>
          <cell r="X26">
            <v>5.0481333333333334</v>
          </cell>
          <cell r="Y26">
            <v>145943</v>
          </cell>
          <cell r="Z26">
            <v>992</v>
          </cell>
          <cell r="AA26">
            <v>408</v>
          </cell>
        </row>
      </sheetData>
      <sheetData sheetId="61">
        <row r="6">
          <cell r="B6">
            <v>39722</v>
          </cell>
        </row>
      </sheetData>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HIBIT"/>
      <sheetName val="City Budget 2005"/>
      <sheetName val="City Budget 2005 65+"/>
      <sheetName val="backup tabs to right"/>
      <sheetName val="Projection 2005--HealthNet"/>
      <sheetName val="Projection 2005--United"/>
      <sheetName val="Projection 2005--Vision"/>
      <sheetName val="Projection 2005--Dental"/>
      <sheetName val="2004 Davis"/>
      <sheetName val="2005 Health Net"/>
      <sheetName val="2003 Health Net  Medical "/>
      <sheetName val="2004 Health Net - Enrollment"/>
    </sheetNames>
    <sheetDataSet>
      <sheetData sheetId="0"/>
      <sheetData sheetId="1"/>
      <sheetData sheetId="2"/>
      <sheetData sheetId="3">
        <row r="5">
          <cell r="D5">
            <v>38169</v>
          </cell>
        </row>
        <row r="6">
          <cell r="D6">
            <v>38533</v>
          </cell>
        </row>
      </sheetData>
      <sheetData sheetId="4"/>
      <sheetData sheetId="5"/>
      <sheetData sheetId="6"/>
      <sheetData sheetId="7"/>
      <sheetData sheetId="8"/>
      <sheetData sheetId="9"/>
      <sheetData sheetId="10"/>
      <sheetData sheetId="1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Unrestricted YTD New"/>
      <sheetName val="Unrest Monthly New"/>
      <sheetName val="Cash new"/>
      <sheetName val="Bal sht new"/>
      <sheetName val="Net Assets New"/>
      <sheetName val="Sch of Patient Net Rev New"/>
      <sheetName val="Summary"/>
      <sheetName val="Print Margin charts"/>
      <sheetName val="Print Capital &amp; Profit Charts"/>
      <sheetName val=" Print Activity &amp; CMI charts"/>
      <sheetName val="second title page"/>
      <sheetName val="Unrestricted YTD New June 2004"/>
      <sheetName val="Unrest Monthly New June 2004"/>
      <sheetName val="Bal sht new June 2004"/>
      <sheetName val="Net Assets New June 30"/>
    </sheetNames>
    <sheetDataSet>
      <sheetData sheetId="0">
        <row r="18">
          <cell r="A18" t="str">
            <v>REPORT 7</v>
          </cell>
          <cell r="B18" t="str">
            <v>Statistical Summary</v>
          </cell>
        </row>
        <row r="20">
          <cell r="A20" t="str">
            <v>REPORT 8</v>
          </cell>
          <cell r="B20" t="str">
            <v>Graphs</v>
          </cell>
        </row>
        <row r="23">
          <cell r="B23"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wNames"/>
      <sheetName val="983 EMPL BEN WELLNESS PROGRAM"/>
    </sheetNames>
    <sheetDataSet>
      <sheetData sheetId="0">
        <row r="2">
          <cell r="A2" t="str">
            <v xml:space="preserve">100                                 I/P ROUTINE - BLUE CROSS   </v>
          </cell>
        </row>
        <row r="3">
          <cell r="A3" t="str">
            <v xml:space="preserve">110                                 I/P ANCILL. - BLUE CROSS   </v>
          </cell>
        </row>
        <row r="4">
          <cell r="A4" t="str">
            <v xml:space="preserve">120                                 I/P ANCILL. - CHP          </v>
          </cell>
        </row>
        <row r="5">
          <cell r="A5" t="str">
            <v xml:space="preserve">130                                 I/P ANCILL. - COMMERCIAL   </v>
          </cell>
        </row>
        <row r="6">
          <cell r="A6" t="str">
            <v xml:space="preserve">140                                 I/P ANCILL. - SELF PAY     </v>
          </cell>
        </row>
        <row r="7">
          <cell r="A7" t="str">
            <v xml:space="preserve">150                                 I/P ANCILL. - M/C ACUTE    </v>
          </cell>
        </row>
        <row r="8">
          <cell r="A8" t="str">
            <v xml:space="preserve">160                                 I/P ANCILL. - SWING BED    </v>
          </cell>
        </row>
        <row r="9">
          <cell r="A9" t="str">
            <v xml:space="preserve">170                                 I/P ANCILL. - MEDICAID     </v>
          </cell>
        </row>
        <row r="10">
          <cell r="A10" t="str">
            <v xml:space="preserve">200                                 I/P ROUTINE CHP            </v>
          </cell>
        </row>
        <row r="11">
          <cell r="A11" t="str">
            <v xml:space="preserve">300                                 I/P ROUTINE - COMMERCIAL   </v>
          </cell>
        </row>
        <row r="12">
          <cell r="A12" t="str">
            <v xml:space="preserve">400                                 I/P ROUTINE - SELF PAY     </v>
          </cell>
        </row>
        <row r="13">
          <cell r="A13" t="str">
            <v xml:space="preserve">500                                 I/P ROUTINE - M/C ACUTE    </v>
          </cell>
        </row>
        <row r="14">
          <cell r="A14" t="str">
            <v xml:space="preserve">600                                 I/P ROUTINE - SWING BED    </v>
          </cell>
        </row>
        <row r="15">
          <cell r="A15" t="str">
            <v xml:space="preserve">700                                 I/P ROUTINE - MEDICAID     </v>
          </cell>
        </row>
        <row r="16">
          <cell r="A16" t="str">
            <v xml:space="preserve">210                                 O/P ANCILL. - BLUE CROSS   </v>
          </cell>
        </row>
        <row r="17">
          <cell r="A17" t="str">
            <v xml:space="preserve">220                                 O/P ANCILL. - CHP          </v>
          </cell>
        </row>
        <row r="18">
          <cell r="A18" t="str">
            <v xml:space="preserve">230                                 O/P ANCILL. - COMMERCIAL   </v>
          </cell>
        </row>
        <row r="19">
          <cell r="A19" t="str">
            <v xml:space="preserve">240                                 O/P ANCILL. - SELP PAY     </v>
          </cell>
        </row>
        <row r="20">
          <cell r="A20" t="str">
            <v xml:space="preserve">250                                 O/P ANCILL. - M/C ACUTE    </v>
          </cell>
        </row>
        <row r="21">
          <cell r="A21" t="str">
            <v xml:space="preserve">260                                 O/P ANCILL. - SWING BED    </v>
          </cell>
        </row>
        <row r="22">
          <cell r="A22" t="str">
            <v xml:space="preserve">270                                 O/P ANCILL. - MEDICAID     </v>
          </cell>
        </row>
        <row r="23">
          <cell r="A23" t="str">
            <v xml:space="preserve">280                                 O/P ANCILL. - OTHER        </v>
          </cell>
        </row>
        <row r="24">
          <cell r="A24" t="str">
            <v xml:space="preserve">110                                 EMPL BEN SOCIAL SECURITY   </v>
          </cell>
        </row>
        <row r="25">
          <cell r="A25" t="str">
            <v xml:space="preserve">115                                 EMPL BEN HEALTH CLAIMS PD  </v>
          </cell>
        </row>
        <row r="26">
          <cell r="A26" t="str">
            <v xml:space="preserve">117                                 EMPL BEN HEALTH INS INHOU  </v>
          </cell>
        </row>
        <row r="27">
          <cell r="A27" t="str">
            <v xml:space="preserve">118                                 MVP CLAIMS - INHOUSE       </v>
          </cell>
        </row>
        <row r="28">
          <cell r="A28" t="str">
            <v xml:space="preserve">120                                 EMPL BEN HEALTH INS ADMIN  </v>
          </cell>
        </row>
        <row r="29">
          <cell r="A29" t="str">
            <v xml:space="preserve">121                                 EMPL BEN MVP VMC WITHHOLD  </v>
          </cell>
        </row>
        <row r="30">
          <cell r="A30" t="str">
            <v xml:space="preserve">125                                 EMPL BEN VISION BENEFIT    </v>
          </cell>
        </row>
        <row r="31">
          <cell r="A31" t="str">
            <v xml:space="preserve">130                                 EMPL BEN RETIREMENT PLAN   </v>
          </cell>
        </row>
        <row r="32">
          <cell r="A32" t="str">
            <v xml:space="preserve">135                                 EMPL BEN 403B              </v>
          </cell>
        </row>
        <row r="33">
          <cell r="A33" t="str">
            <v xml:space="preserve">140                                 EMPL BEN GROUP LIFE INSUR  </v>
          </cell>
        </row>
        <row r="34">
          <cell r="A34" t="str">
            <v xml:space="preserve">150                                 EMPL BEN TUITION AID       </v>
          </cell>
        </row>
        <row r="35">
          <cell r="A35" t="str">
            <v xml:space="preserve">155                                 EMPL BEN SCHOLARSHIP PROGR </v>
          </cell>
        </row>
        <row r="36">
          <cell r="A36" t="str">
            <v xml:space="preserve">160                                 EMPL BEN DENTAL CLAIMS PD  </v>
          </cell>
        </row>
        <row r="37">
          <cell r="A37" t="str">
            <v xml:space="preserve">165                                 EMPL BEN DENTAL ADMIN      </v>
          </cell>
        </row>
        <row r="38">
          <cell r="A38" t="str">
            <v xml:space="preserve">170                                 EMPL BEN UNEMPLOYMENT COM  </v>
          </cell>
        </row>
        <row r="39">
          <cell r="A39" t="str">
            <v xml:space="preserve">171                                 EMPL BEN EMPLOYEE DISABLI  </v>
          </cell>
        </row>
        <row r="40">
          <cell r="A40" t="str">
            <v xml:space="preserve">172                                 EMPL BEN EMPLOYEE HEALTH   </v>
          </cell>
        </row>
        <row r="41">
          <cell r="A41" t="str">
            <v xml:space="preserve">173                                 EMPL BEN STD               </v>
          </cell>
        </row>
        <row r="42">
          <cell r="A42" t="str">
            <v xml:space="preserve">179                                 WC EMP CLAIMS              </v>
          </cell>
        </row>
        <row r="43">
          <cell r="A43" t="str">
            <v xml:space="preserve">180                                 EMPL BEN WORKMENS COMPENS  </v>
          </cell>
        </row>
        <row r="44">
          <cell r="A44" t="str">
            <v xml:space="preserve">181                                 EMPL BEN EARNED TIME ADJU  </v>
          </cell>
        </row>
        <row r="45">
          <cell r="A45" t="str">
            <v xml:space="preserve">185                                 EMPL BEN_CHIP PROGRAM      </v>
          </cell>
        </row>
        <row r="46">
          <cell r="A46" t="str">
            <v xml:space="preserve">190                                 EMPL BEN OTHER BENEFITS    </v>
          </cell>
        </row>
        <row r="47">
          <cell r="A47" t="str">
            <v xml:space="preserve">191                                 EMPL BEN EMPLOYEE FUNCTIO  </v>
          </cell>
        </row>
        <row r="48">
          <cell r="A48" t="str">
            <v xml:space="preserve">192                                 EMPL BEN WELLNESS PROGRAM  </v>
          </cell>
        </row>
        <row r="49">
          <cell r="A49" t="str">
            <v xml:space="preserve">193                                 EMPL BEN EMP ASST PROGRAM  </v>
          </cell>
        </row>
        <row r="50">
          <cell r="A50" t="str">
            <v xml:space="preserve">194                                 EMPL BEN FITNESS PROGRAM   </v>
          </cell>
        </row>
        <row r="51">
          <cell r="A51" t="str">
            <v xml:space="preserve">195                                 CHIP PROGRAM               </v>
          </cell>
        </row>
        <row r="52">
          <cell r="A52" t="str">
            <v xml:space="preserve">*Undefined group: &lt;g&gt;Supp_Gen       Supplies General           </v>
          </cell>
        </row>
        <row r="53">
          <cell r="A53" t="str">
            <v xml:space="preserve">*Undefined group: &lt;g&gt;Supp_PT        Supplies Patient Related   </v>
          </cell>
        </row>
        <row r="54">
          <cell r="A54" t="str">
            <v xml:space="preserve">210                                 ACCT/LEGAL/AUDIT           </v>
          </cell>
        </row>
        <row r="55">
          <cell r="A55" t="str">
            <v xml:space="preserve">230                                 COLLECTION EXPENSE         </v>
          </cell>
        </row>
        <row r="56">
          <cell r="A56" t="str">
            <v xml:space="preserve">250                                 MEDICAL SPECIALIST FEES    </v>
          </cell>
        </row>
        <row r="57">
          <cell r="A57" t="str">
            <v xml:space="preserve">370                                 EQUIPMENT RENTAL           </v>
          </cell>
        </row>
        <row r="58">
          <cell r="A58" t="str">
            <v xml:space="preserve">420                                 MAINTENANCE CONTRACTS      </v>
          </cell>
        </row>
        <row r="59">
          <cell r="A59" t="str">
            <v xml:space="preserve">490                                 CONTRACTED SERVICES PURCH  </v>
          </cell>
        </row>
        <row r="60">
          <cell r="A60" t="str">
            <v xml:space="preserve">491                                 PHYSICIAN FEES             </v>
          </cell>
        </row>
        <row r="61">
          <cell r="A61" t="str">
            <v xml:space="preserve">492                                 COURIER SERVICES           </v>
          </cell>
        </row>
        <row r="62">
          <cell r="A62" t="str">
            <v xml:space="preserve">493                                 CAP FEES                   </v>
          </cell>
        </row>
        <row r="63">
          <cell r="A63" t="str">
            <v xml:space="preserve">496                                 COURIER SERVICES           </v>
          </cell>
        </row>
        <row r="64">
          <cell r="A64" t="str">
            <v xml:space="preserve">670                                 MANAGEMENT FEES            </v>
          </cell>
        </row>
        <row r="65">
          <cell r="A65" t="str">
            <v xml:space="preserve">*Undefined group: &lt;g&gt;Physician_Fees Physician Fees             </v>
          </cell>
        </row>
        <row r="66">
          <cell r="A66" t="str">
            <v xml:space="preserve">*Undefined group: &lt;g&gt;Food           Food                       </v>
          </cell>
        </row>
        <row r="67">
          <cell r="A67" t="str">
            <v xml:space="preserve">*Undefined group: &lt;g&gt;Print_Adv      Printing and Advertising   </v>
          </cell>
        </row>
        <row r="68">
          <cell r="A68" t="str">
            <v xml:space="preserve">*Undefined group: &lt;g&gt;Travel_Seminar Travel and Seminar         </v>
          </cell>
        </row>
        <row r="69">
          <cell r="A69" t="str">
            <v xml:space="preserve">*Undefined group: &lt;g&gt;Other          Other                      </v>
          </cell>
        </row>
        <row r="70">
          <cell r="A70" t="str">
            <v xml:space="preserve">*Undefined group: &lt;g&gt;Community_Don  Community Donations        </v>
          </cell>
        </row>
        <row r="71">
          <cell r="A71" t="str">
            <v xml:space="preserve">910                                 INSURANCE                  </v>
          </cell>
        </row>
        <row r="72">
          <cell r="A72" t="str">
            <v xml:space="preserve">920                                 MALPRACTICE INSURANCE      </v>
          </cell>
        </row>
        <row r="73">
          <cell r="A73" t="str">
            <v>*Undefined group: &lt;g&gt;Depr_Int_Amort Depreciation, Int and Amort</v>
          </cell>
        </row>
        <row r="74">
          <cell r="A74" t="str">
            <v xml:space="preserve">                                    INSERT NEW ACCOUNTS BELOW: </v>
          </cell>
        </row>
        <row r="75">
          <cell r="A75" t="str">
            <v xml:space="preserve">*000007                             TOTAL UNIT OF SERVICE      </v>
          </cell>
        </row>
      </sheetData>
      <sheetData sheetId="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wNames"/>
      <sheetName val="983 EMPL BEN WELLNESS PROGRAM"/>
    </sheetNames>
    <sheetDataSet>
      <sheetData sheetId="0">
        <row r="2">
          <cell r="A2" t="str">
            <v xml:space="preserve">110     EMPL BEN SOCIAL SECURITY           </v>
          </cell>
        </row>
        <row r="3">
          <cell r="A3" t="str">
            <v xml:space="preserve">115     EMPL BEN HEALTH CLAIMS PD          </v>
          </cell>
        </row>
        <row r="4">
          <cell r="A4" t="str">
            <v xml:space="preserve">117     EMPL BEN HEALTH INS INHOU          </v>
          </cell>
        </row>
        <row r="5">
          <cell r="A5" t="str">
            <v xml:space="preserve">118     MVP CLAIMS - INHOUSE               </v>
          </cell>
        </row>
        <row r="6">
          <cell r="A6" t="str">
            <v xml:space="preserve">120     EMPL BEN HEALTH INS ADMIN          </v>
          </cell>
        </row>
        <row r="7">
          <cell r="A7" t="str">
            <v xml:space="preserve">121     EMPL BEN MVP VMC WITHHOLD          </v>
          </cell>
        </row>
        <row r="8">
          <cell r="A8" t="str">
            <v xml:space="preserve">125     EMPL BEN VISION BENEFIT            </v>
          </cell>
        </row>
        <row r="9">
          <cell r="A9" t="str">
            <v xml:space="preserve">130     EMPL BEN RETIREMENT PLAN           </v>
          </cell>
        </row>
        <row r="10">
          <cell r="A10" t="str">
            <v xml:space="preserve">135     EMPL BEN 403B                      </v>
          </cell>
        </row>
        <row r="11">
          <cell r="A11" t="str">
            <v xml:space="preserve">140     EMPL BEN GROUP LIFE INSUR          </v>
          </cell>
        </row>
        <row r="12">
          <cell r="A12" t="str">
            <v xml:space="preserve">150     EMPL BEN TUITION AID               </v>
          </cell>
        </row>
        <row r="13">
          <cell r="A13" t="str">
            <v xml:space="preserve">155     EMPL BEN SCHOLARSHIP PROGR         </v>
          </cell>
        </row>
        <row r="14">
          <cell r="A14" t="str">
            <v xml:space="preserve">160     EMPL BEN DENTAL CLAIMS PD          </v>
          </cell>
        </row>
        <row r="15">
          <cell r="A15" t="str">
            <v xml:space="preserve">165     EMPL BEN DENTAL ADMIN              </v>
          </cell>
        </row>
        <row r="16">
          <cell r="A16" t="str">
            <v xml:space="preserve">170     EMPL BEN UNEMPLOYMENT COM          </v>
          </cell>
        </row>
        <row r="17">
          <cell r="A17" t="str">
            <v xml:space="preserve">171     EMPL BEN EMPLOYEE DISABLI          </v>
          </cell>
        </row>
        <row r="18">
          <cell r="A18" t="str">
            <v xml:space="preserve">172     EMPL BEN EMPLOYEE HEALTH           </v>
          </cell>
        </row>
        <row r="19">
          <cell r="A19" t="str">
            <v xml:space="preserve">173     EMPL BEN STD                       </v>
          </cell>
        </row>
        <row r="20">
          <cell r="A20" t="str">
            <v xml:space="preserve">179     WC EMP CLAIMS                      </v>
          </cell>
        </row>
        <row r="21">
          <cell r="A21" t="str">
            <v xml:space="preserve">180     EMPL BEN WORKMENS COMPENS          </v>
          </cell>
        </row>
        <row r="22">
          <cell r="A22" t="str">
            <v xml:space="preserve">181     EMPL BEN EARNED TIME ADJU          </v>
          </cell>
        </row>
        <row r="23">
          <cell r="A23" t="str">
            <v xml:space="preserve">185     EMPL BEN_CHIP PROGRAM              </v>
          </cell>
        </row>
        <row r="24">
          <cell r="A24" t="str">
            <v xml:space="preserve">190     EMPL BEN OTHER BENEFITS            </v>
          </cell>
        </row>
        <row r="25">
          <cell r="A25" t="str">
            <v xml:space="preserve">191     EMPL BEN EMPLOYEE FUNCTIO          </v>
          </cell>
        </row>
        <row r="26">
          <cell r="A26" t="str">
            <v xml:space="preserve">192     EMPL BEN WELLNESS PROGRAM          </v>
          </cell>
        </row>
        <row r="27">
          <cell r="A27" t="str">
            <v xml:space="preserve">193     EMPL BEN EMP ASST PROGRAM          </v>
          </cell>
        </row>
        <row r="28">
          <cell r="A28" t="str">
            <v xml:space="preserve">194     EMPL BEN FITNESS PROGRAM           </v>
          </cell>
        </row>
        <row r="29">
          <cell r="A29" t="str">
            <v xml:space="preserve">195     CHIP PROGRAM                       </v>
          </cell>
        </row>
        <row r="30">
          <cell r="A30" t="str">
            <v xml:space="preserve">330     OFFICE SUPPLIES                    </v>
          </cell>
        </row>
        <row r="31">
          <cell r="A31" t="str">
            <v xml:space="preserve">332     DEPT SPECIFIC SUPPLIES             </v>
          </cell>
        </row>
        <row r="32">
          <cell r="A32" t="str">
            <v xml:space="preserve">334     CLEANING SUPPLIES                  </v>
          </cell>
        </row>
        <row r="33">
          <cell r="A33" t="str">
            <v xml:space="preserve">338     DEPT SPECIFIC SUPPLIES             </v>
          </cell>
        </row>
        <row r="34">
          <cell r="A34" t="str">
            <v xml:space="preserve">339     UNIFORMS                           </v>
          </cell>
        </row>
        <row r="35">
          <cell r="A35" t="str">
            <v xml:space="preserve">340     LINEN                              </v>
          </cell>
        </row>
        <row r="36">
          <cell r="A36" t="str">
            <v xml:space="preserve">240     COST OF BLOOD                      </v>
          </cell>
        </row>
        <row r="37">
          <cell r="A37" t="str">
            <v xml:space="preserve">270     COST OF DRUGS                      </v>
          </cell>
        </row>
        <row r="38">
          <cell r="A38" t="str">
            <v xml:space="preserve">271     EMPLOYEE COST OF DRUGS             </v>
          </cell>
        </row>
        <row r="39">
          <cell r="A39" t="str">
            <v xml:space="preserve">290     COST OF SOLUTIONS                  </v>
          </cell>
        </row>
        <row r="40">
          <cell r="A40" t="str">
            <v xml:space="preserve">300     COST OF SUPPLIES SOLD              </v>
          </cell>
        </row>
        <row r="41">
          <cell r="A41" t="str">
            <v xml:space="preserve">331     PHARMACY DISB - DEPT SUPP          </v>
          </cell>
        </row>
        <row r="42">
          <cell r="A42" t="str">
            <v xml:space="preserve">333     PT SUPPLIES-CHARGEABLE             </v>
          </cell>
        </row>
        <row r="43">
          <cell r="A43" t="str">
            <v xml:space="preserve">335     FILM                               </v>
          </cell>
        </row>
        <row r="44">
          <cell r="A44" t="str">
            <v xml:space="preserve">336     PATIENT SUPPLIES-NONCHGB           </v>
          </cell>
        </row>
        <row r="45">
          <cell r="A45" t="str">
            <v xml:space="preserve">337     DIETARY DISB                       </v>
          </cell>
        </row>
        <row r="46">
          <cell r="A46" t="str">
            <v xml:space="preserve">360     SUTURES                            </v>
          </cell>
        </row>
        <row r="47">
          <cell r="A47" t="str">
            <v xml:space="preserve">365     INSTRUMENTS                        </v>
          </cell>
        </row>
        <row r="48">
          <cell r="A48" t="str">
            <v xml:space="preserve">490     CONTRACTED SERVICES PURCH          </v>
          </cell>
        </row>
        <row r="49">
          <cell r="A49" t="str">
            <v xml:space="preserve">492     COURIER SERVICES                   </v>
          </cell>
        </row>
        <row r="50">
          <cell r="A50" t="str">
            <v xml:space="preserve">670     MANAGEMENT FEES                    </v>
          </cell>
        </row>
        <row r="51">
          <cell r="A51" t="str">
            <v xml:space="preserve">250     MEDICAL SPECIALIST FEES            </v>
          </cell>
        </row>
        <row r="52">
          <cell r="A52" t="str">
            <v xml:space="preserve">491     PHYSICIAN FEES                     </v>
          </cell>
        </row>
        <row r="53">
          <cell r="A53" t="str">
            <v xml:space="preserve">580     NOURISHMENTS                       </v>
          </cell>
        </row>
        <row r="54">
          <cell r="A54" t="str">
            <v xml:space="preserve">590     FOOD SUPPLIES                      </v>
          </cell>
        </row>
        <row r="55">
          <cell r="A55" t="str">
            <v xml:space="preserve">600     KITCHEN/CLEANING SUPPLIES          </v>
          </cell>
        </row>
        <row r="56">
          <cell r="A56" t="str">
            <v xml:space="preserve">605     EMPLOYMENT ADS                     </v>
          </cell>
        </row>
        <row r="57">
          <cell r="A57" t="str">
            <v xml:space="preserve">620     PRINTING                           </v>
          </cell>
        </row>
        <row r="58">
          <cell r="A58" t="str">
            <v xml:space="preserve">630     ADVERTISING-GEN HOSPITAL           </v>
          </cell>
        </row>
        <row r="59">
          <cell r="A59" t="str">
            <v xml:space="preserve">550     TRAVEL &amp; SEMINAR EXPENSE           </v>
          </cell>
        </row>
        <row r="60">
          <cell r="A60" t="str">
            <v xml:space="preserve">551     CONTRACT MILEAGE                   </v>
          </cell>
        </row>
        <row r="61">
          <cell r="A61" t="str">
            <v xml:space="preserve">210     ACCT/LEGAL/AUDIT                   </v>
          </cell>
        </row>
        <row r="62">
          <cell r="A62" t="str">
            <v xml:space="preserve">370     EQUIPMENT RENTAL                   </v>
          </cell>
        </row>
        <row r="63">
          <cell r="A63" t="str">
            <v xml:space="preserve">410     MAINTENANCE PARTS                  </v>
          </cell>
        </row>
        <row r="64">
          <cell r="A64" t="str">
            <v xml:space="preserve">415     TOOLS &amp; PARTS                      </v>
          </cell>
        </row>
        <row r="65">
          <cell r="A65" t="str">
            <v xml:space="preserve">420     MAINTENANCE CONTRACTS              </v>
          </cell>
        </row>
        <row r="66">
          <cell r="A66" t="str">
            <v xml:space="preserve">430     PURCHASED MAINTENANCE              </v>
          </cell>
        </row>
        <row r="67">
          <cell r="A67" t="str">
            <v xml:space="preserve">440     DUES &amp; SUBSCRIPTIONS               </v>
          </cell>
        </row>
        <row r="68">
          <cell r="A68" t="str">
            <v xml:space="preserve">460     MOTOR VEHICLE EXPENSE              </v>
          </cell>
        </row>
        <row r="69">
          <cell r="A69" t="str">
            <v xml:space="preserve">470     TRAVELER'S                         </v>
          </cell>
        </row>
        <row r="70">
          <cell r="A70" t="str">
            <v xml:space="preserve">480     POSTAGE                            </v>
          </cell>
        </row>
        <row r="71">
          <cell r="A71" t="str">
            <v xml:space="preserve">493     CAP FEES                           </v>
          </cell>
        </row>
        <row r="72">
          <cell r="A72" t="str">
            <v xml:space="preserve">495     IHI                                </v>
          </cell>
        </row>
        <row r="73">
          <cell r="A73" t="str">
            <v xml:space="preserve">510     ACT 53 REPORTING                   </v>
          </cell>
        </row>
        <row r="74">
          <cell r="A74" t="str">
            <v xml:space="preserve">530     TELEPHONE EXPENSE                  </v>
          </cell>
        </row>
        <row r="75">
          <cell r="A75" t="str">
            <v xml:space="preserve">570     UTILITIES                          </v>
          </cell>
        </row>
        <row r="76">
          <cell r="A76" t="str">
            <v xml:space="preserve">610     LIBRARY EXPENSE                    </v>
          </cell>
        </row>
        <row r="77">
          <cell r="A77" t="str">
            <v xml:space="preserve">640     VOLUNTEERS                         </v>
          </cell>
        </row>
        <row r="78">
          <cell r="A78" t="str">
            <v xml:space="preserve">650     EMPLOYEE SAFETY                    </v>
          </cell>
        </row>
        <row r="79">
          <cell r="A79" t="str">
            <v xml:space="preserve">690     COMPUTER HDW &amp; SFTWR               </v>
          </cell>
        </row>
        <row r="80">
          <cell r="A80" t="str">
            <v xml:space="preserve">700     OTHER EXPENSE                      </v>
          </cell>
        </row>
        <row r="81">
          <cell r="A81" t="str">
            <v xml:space="preserve">701     DIRECT COSTS                       </v>
          </cell>
        </row>
        <row r="82">
          <cell r="A82" t="str">
            <v xml:space="preserve">705     EQUIP_CAPITAL LESS THAN $5OOO      </v>
          </cell>
        </row>
        <row r="83">
          <cell r="A83" t="str">
            <v xml:space="preserve">702     GRANT REIMBURSEMENT                </v>
          </cell>
        </row>
        <row r="84">
          <cell r="A84" t="str">
            <v xml:space="preserve">703     COMMUNITY SUPPORT/DON.             </v>
          </cell>
        </row>
        <row r="85">
          <cell r="A85" t="str">
            <v xml:space="preserve">704     IN A FAMILY WAY                    </v>
          </cell>
        </row>
        <row r="86">
          <cell r="A86" t="str">
            <v xml:space="preserve">910     INSURANCE                          </v>
          </cell>
        </row>
        <row r="87">
          <cell r="A87" t="str">
            <v xml:space="preserve">920     MALPRACTICE INSURANCE              </v>
          </cell>
        </row>
        <row r="88">
          <cell r="A88" t="str">
            <v xml:space="preserve">100     NON-OPER LOSS-BOND FIN             </v>
          </cell>
        </row>
        <row r="89">
          <cell r="A89" t="str">
            <v xml:space="preserve">109     INTEREST EXPENSE - BOND            </v>
          </cell>
        </row>
        <row r="90">
          <cell r="A90" t="str">
            <v xml:space="preserve">209     INTEREST EXPENSE - NOTES           </v>
          </cell>
        </row>
        <row r="91">
          <cell r="A91" t="str">
            <v xml:space="preserve">309     INTEREST EXPENSE - LEASES          </v>
          </cell>
        </row>
        <row r="92">
          <cell r="A92" t="str">
            <v xml:space="preserve">310     PROV FOR DEPR - BLDGS &amp; F          </v>
          </cell>
        </row>
        <row r="93">
          <cell r="A93" t="str">
            <v xml:space="preserve">409     PROV FOR DEPR - CONSTRUCT          </v>
          </cell>
        </row>
        <row r="94">
          <cell r="A94" t="str">
            <v xml:space="preserve">709     NON-OPER EXP - ST A OFFIC          </v>
          </cell>
        </row>
        <row r="95">
          <cell r="A95" t="str">
            <v xml:space="preserve">710     NON-OPER - EXTRAORDINARY           </v>
          </cell>
        </row>
        <row r="96">
          <cell r="A96" t="str">
            <v xml:space="preserve">809     AMORTIZATION EXP - BOND F          </v>
          </cell>
        </row>
        <row r="97">
          <cell r="A97" t="str">
            <v>810     PREPAID LETTER OF CREDIT '02 SERIES</v>
          </cell>
        </row>
        <row r="98">
          <cell r="A98" t="str">
            <v xml:space="preserve">        INSERT NEW ACCOUNTS BELOW:         </v>
          </cell>
        </row>
        <row r="99">
          <cell r="A99" t="str">
            <v xml:space="preserve">*000007 TOTAL UNIT OF SERVICE              </v>
          </cell>
        </row>
      </sheetData>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H-Tax"/>
      <sheetName val="Sheet3"/>
      <sheetName val="Assumptions"/>
      <sheetName val="Mcare"/>
      <sheetName val="Prog Rate Inc"/>
      <sheetName val="Cost Shift"/>
      <sheetName val="State"/>
      <sheetName val="Components"/>
      <sheetName val="Narrative"/>
      <sheetName val="State File"/>
      <sheetName val="Report 5"/>
      <sheetName val="Bud Team"/>
      <sheetName val="FY12 Rev Source"/>
      <sheetName val="Jan 13 Rev Source"/>
      <sheetName val="Historical"/>
      <sheetName val="Stats"/>
      <sheetName val="Net to Gross"/>
      <sheetName val="Rev Edits"/>
      <sheetName val="Budget Input"/>
      <sheetName val="M'care IP"/>
      <sheetName val="M'care OP"/>
      <sheetName val="M'care U&amp;C"/>
      <sheetName val="Psych"/>
      <sheetName val="Rehab"/>
      <sheetName val="Swing"/>
      <sheetName val="M'caid IP"/>
      <sheetName val="M'caid OP"/>
      <sheetName val="M'caid U&amp;C"/>
      <sheetName val="M'care HMO"/>
      <sheetName val="BCBS"/>
      <sheetName val="WC"/>
      <sheetName val="Catamount"/>
      <sheetName val="CIGNA &amp; MVP"/>
      <sheetName val="Other CA's"/>
      <sheetName val="Recon"/>
      <sheetName val="Bud Input"/>
    </sheetNames>
    <sheetDataSet>
      <sheetData sheetId="0"/>
      <sheetData sheetId="1"/>
      <sheetData sheetId="2"/>
      <sheetData sheetId="3"/>
      <sheetData sheetId="4"/>
      <sheetData sheetId="5"/>
      <sheetData sheetId="6"/>
      <sheetData sheetId="7"/>
      <sheetData sheetId="8"/>
      <sheetData sheetId="9"/>
      <sheetData sheetId="10"/>
      <sheetData sheetId="11">
        <row r="12">
          <cell r="J12">
            <v>9209789</v>
          </cell>
        </row>
      </sheetData>
      <sheetData sheetId="12"/>
      <sheetData sheetId="13"/>
      <sheetData sheetId="14"/>
      <sheetData sheetId="15">
        <row r="8">
          <cell r="A8" t="str">
            <v>Medicare IP DRG Revenue</v>
          </cell>
          <cell r="B8">
            <v>0</v>
          </cell>
          <cell r="C8">
            <v>84086444</v>
          </cell>
          <cell r="D8">
            <v>0.46858770897908969</v>
          </cell>
          <cell r="E8">
            <v>0</v>
          </cell>
          <cell r="F8">
            <v>71773311.519999996</v>
          </cell>
          <cell r="G8">
            <v>0.45657033412743969</v>
          </cell>
          <cell r="I8">
            <v>25087987</v>
          </cell>
          <cell r="J8">
            <v>0.45317809639270012</v>
          </cell>
          <cell r="K8">
            <v>0</v>
          </cell>
          <cell r="L8">
            <v>76303323.151364267</v>
          </cell>
          <cell r="M8">
            <v>0.45317809639270001</v>
          </cell>
          <cell r="N8">
            <v>2383472</v>
          </cell>
          <cell r="O8">
            <v>0</v>
          </cell>
          <cell r="P8">
            <v>79579841.956636712</v>
          </cell>
          <cell r="Q8">
            <v>0.46717017016990031</v>
          </cell>
          <cell r="R8">
            <v>0</v>
          </cell>
          <cell r="S8">
            <v>0</v>
          </cell>
          <cell r="T8">
            <v>82899005</v>
          </cell>
          <cell r="U8">
            <v>0.467170171702258</v>
          </cell>
          <cell r="V8">
            <v>0</v>
          </cell>
        </row>
        <row r="9">
          <cell r="A9" t="str">
            <v>Medicare IP Swing Revenue</v>
          </cell>
          <cell r="B9">
            <v>0</v>
          </cell>
          <cell r="C9">
            <v>452683</v>
          </cell>
          <cell r="D9">
            <v>2.5226621530550306E-3</v>
          </cell>
          <cell r="E9">
            <v>0</v>
          </cell>
          <cell r="F9">
            <v>812147.85000000009</v>
          </cell>
          <cell r="G9">
            <v>5.1663021725290711E-3</v>
          </cell>
          <cell r="I9">
            <v>186531</v>
          </cell>
          <cell r="J9">
            <v>3.369411961917341E-3</v>
          </cell>
          <cell r="K9">
            <v>0</v>
          </cell>
          <cell r="L9">
            <v>567320.73285700963</v>
          </cell>
          <cell r="M9">
            <v>3.3694119619173406E-3</v>
          </cell>
          <cell r="N9">
            <v>0</v>
          </cell>
          <cell r="O9">
            <v>0</v>
          </cell>
          <cell r="P9">
            <v>573960.60052093468</v>
          </cell>
          <cell r="Q9">
            <v>3.369411961917341E-3</v>
          </cell>
          <cell r="R9">
            <v>0</v>
          </cell>
          <cell r="S9">
            <v>0</v>
          </cell>
          <cell r="T9">
            <v>597900</v>
          </cell>
          <cell r="U9">
            <v>3.3694137301259535E-3</v>
          </cell>
          <cell r="V9">
            <v>0</v>
          </cell>
        </row>
        <row r="10">
          <cell r="A10" t="str">
            <v>Medicare IP Rehab Revenue</v>
          </cell>
          <cell r="B10">
            <v>0</v>
          </cell>
          <cell r="C10">
            <v>0</v>
          </cell>
          <cell r="D10">
            <v>0</v>
          </cell>
          <cell r="E10">
            <v>0</v>
          </cell>
          <cell r="F10">
            <v>5296299.7499999972</v>
          </cell>
          <cell r="G10">
            <v>3.3691260655052103E-2</v>
          </cell>
          <cell r="I10">
            <v>0</v>
          </cell>
          <cell r="J10">
            <v>0</v>
          </cell>
          <cell r="K10">
            <v>0</v>
          </cell>
          <cell r="L10">
            <v>0</v>
          </cell>
          <cell r="M10">
            <v>0</v>
          </cell>
          <cell r="N10">
            <v>0</v>
          </cell>
          <cell r="O10">
            <v>0</v>
          </cell>
          <cell r="P10">
            <v>0</v>
          </cell>
          <cell r="Q10">
            <v>0</v>
          </cell>
          <cell r="R10">
            <v>0</v>
          </cell>
          <cell r="S10">
            <v>0</v>
          </cell>
          <cell r="T10">
            <v>0</v>
          </cell>
          <cell r="U10">
            <v>0</v>
          </cell>
          <cell r="V10">
            <v>0</v>
          </cell>
        </row>
        <row r="11">
          <cell r="A11" t="str">
            <v>Medicare IP Psych Revenue</v>
          </cell>
          <cell r="B11">
            <v>0</v>
          </cell>
          <cell r="C11">
            <v>4262253</v>
          </cell>
          <cell r="D11">
            <v>2.3752215854903461E-2</v>
          </cell>
          <cell r="E11">
            <v>0</v>
          </cell>
          <cell r="F11">
            <v>4655682.2100000018</v>
          </cell>
          <cell r="G11">
            <v>2.9616111298118877E-2</v>
          </cell>
          <cell r="I11">
            <v>1703912</v>
          </cell>
          <cell r="J11">
            <v>3.0778698848204857E-2</v>
          </cell>
          <cell r="K11">
            <v>0</v>
          </cell>
          <cell r="L11">
            <v>5182326.8226935621</v>
          </cell>
          <cell r="M11">
            <v>3.077869884820485E-2</v>
          </cell>
          <cell r="N11">
            <v>0</v>
          </cell>
          <cell r="O11">
            <v>0</v>
          </cell>
          <cell r="P11">
            <v>5242980.2807834987</v>
          </cell>
          <cell r="Q11">
            <v>3.0778698848204854E-2</v>
          </cell>
          <cell r="R11">
            <v>0</v>
          </cell>
          <cell r="S11">
            <v>0</v>
          </cell>
          <cell r="T11">
            <v>5461658</v>
          </cell>
          <cell r="U11">
            <v>3.0778701211661239E-2</v>
          </cell>
          <cell r="V11">
            <v>0</v>
          </cell>
        </row>
        <row r="12">
          <cell r="A12" t="str">
            <v>Medicare IP U&amp;C Revenue</v>
          </cell>
          <cell r="B12">
            <v>0</v>
          </cell>
          <cell r="C12">
            <v>11481650</v>
          </cell>
          <cell r="D12">
            <v>6.39836793288555E-2</v>
          </cell>
          <cell r="E12">
            <v>0</v>
          </cell>
          <cell r="F12">
            <v>7647123</v>
          </cell>
          <cell r="G12">
            <v>4.8645512228465575E-2</v>
          </cell>
          <cell r="I12">
            <v>3303495</v>
          </cell>
          <cell r="J12">
            <v>5.9672845634956798E-2</v>
          </cell>
          <cell r="K12">
            <v>0</v>
          </cell>
          <cell r="L12">
            <v>10047344.432772391</v>
          </cell>
          <cell r="M12">
            <v>5.9672845634956784E-2</v>
          </cell>
          <cell r="N12">
            <v>0</v>
          </cell>
          <cell r="O12">
            <v>0</v>
          </cell>
          <cell r="P12">
            <v>10164937.592238851</v>
          </cell>
          <cell r="Q12">
            <v>5.9672845634956798E-2</v>
          </cell>
          <cell r="R12">
            <v>0</v>
          </cell>
          <cell r="S12">
            <v>0</v>
          </cell>
          <cell r="T12">
            <v>10588903</v>
          </cell>
          <cell r="U12">
            <v>5.9672846889399396E-2</v>
          </cell>
          <cell r="V12">
            <v>0</v>
          </cell>
        </row>
        <row r="13">
          <cell r="A13" t="str">
            <v>Medicaid IP DRG Revenue</v>
          </cell>
          <cell r="B13">
            <v>0</v>
          </cell>
          <cell r="C13">
            <v>15091568</v>
          </cell>
          <cell r="D13">
            <v>8.4100634271347507E-2</v>
          </cell>
          <cell r="E13">
            <v>0</v>
          </cell>
          <cell r="F13">
            <v>15441147.540000005</v>
          </cell>
          <cell r="G13">
            <v>9.8225506700835241E-2</v>
          </cell>
          <cell r="I13">
            <v>4335163</v>
          </cell>
          <cell r="J13">
            <v>7.8308431676565649E-2</v>
          </cell>
          <cell r="K13">
            <v>0</v>
          </cell>
          <cell r="L13">
            <v>13185089.074816478</v>
          </cell>
          <cell r="M13">
            <v>7.8308431676565635E-2</v>
          </cell>
          <cell r="N13">
            <v>0</v>
          </cell>
          <cell r="O13">
            <v>0</v>
          </cell>
          <cell r="P13">
            <v>13339406.0978397</v>
          </cell>
          <cell r="Q13">
            <v>7.8308431676565649E-2</v>
          </cell>
          <cell r="R13">
            <v>0</v>
          </cell>
          <cell r="S13">
            <v>0</v>
          </cell>
          <cell r="T13">
            <v>13895774</v>
          </cell>
          <cell r="U13">
            <v>7.8308432357128685E-2</v>
          </cell>
          <cell r="V13">
            <v>0</v>
          </cell>
        </row>
        <row r="14">
          <cell r="A14" t="str">
            <v>Medicaid IP Rehab Revenue</v>
          </cell>
          <cell r="B14">
            <v>0</v>
          </cell>
          <cell r="C14">
            <v>0</v>
          </cell>
          <cell r="D14">
            <v>0</v>
          </cell>
          <cell r="E14">
            <v>0</v>
          </cell>
          <cell r="F14">
            <v>570444</v>
          </cell>
          <cell r="G14">
            <v>3.6287556219057565E-3</v>
          </cell>
          <cell r="I14">
            <v>0</v>
          </cell>
          <cell r="J14">
            <v>0</v>
          </cell>
          <cell r="K14">
            <v>0</v>
          </cell>
          <cell r="L14">
            <v>0</v>
          </cell>
          <cell r="M14">
            <v>0</v>
          </cell>
          <cell r="N14">
            <v>0</v>
          </cell>
          <cell r="O14">
            <v>0</v>
          </cell>
          <cell r="P14">
            <v>0</v>
          </cell>
          <cell r="Q14">
            <v>0</v>
          </cell>
          <cell r="R14">
            <v>0</v>
          </cell>
          <cell r="S14">
            <v>0</v>
          </cell>
          <cell r="T14">
            <v>0</v>
          </cell>
          <cell r="U14">
            <v>0</v>
          </cell>
          <cell r="V14">
            <v>0</v>
          </cell>
        </row>
        <row r="15">
          <cell r="A15" t="str">
            <v>Medicaid IP Psych Revenue</v>
          </cell>
          <cell r="B15">
            <v>0</v>
          </cell>
          <cell r="C15">
            <v>2771037</v>
          </cell>
          <cell r="D15">
            <v>1.5442130949505842E-2</v>
          </cell>
          <cell r="E15">
            <v>0</v>
          </cell>
          <cell r="F15">
            <v>2973449.22</v>
          </cell>
          <cell r="G15">
            <v>1.8914951465045276E-2</v>
          </cell>
          <cell r="I15">
            <v>1266310</v>
          </cell>
          <cell r="J15">
            <v>2.2874053436134197E-2</v>
          </cell>
          <cell r="K15">
            <v>0</v>
          </cell>
          <cell r="L15">
            <v>3851391.5500595598</v>
          </cell>
          <cell r="M15">
            <v>2.2874053436134193E-2</v>
          </cell>
          <cell r="N15">
            <v>0</v>
          </cell>
          <cell r="O15">
            <v>0</v>
          </cell>
          <cell r="P15">
            <v>3896467.8688564622</v>
          </cell>
          <cell r="Q15">
            <v>2.2874053436134197E-2</v>
          </cell>
          <cell r="R15">
            <v>0</v>
          </cell>
          <cell r="S15">
            <v>0</v>
          </cell>
          <cell r="T15">
            <v>4058984</v>
          </cell>
          <cell r="U15">
            <v>2.2874053219537654E-2</v>
          </cell>
          <cell r="V15">
            <v>0</v>
          </cell>
        </row>
        <row r="16">
          <cell r="A16" t="str">
            <v>Medicaid Level II Revenue</v>
          </cell>
          <cell r="B16">
            <v>0</v>
          </cell>
          <cell r="C16">
            <v>3327338</v>
          </cell>
          <cell r="D16">
            <v>1.8542224123772749E-2</v>
          </cell>
          <cell r="E16">
            <v>0</v>
          </cell>
          <cell r="F16">
            <v>3107892</v>
          </cell>
          <cell r="G16">
            <v>1.977018001289509E-2</v>
          </cell>
          <cell r="I16">
            <v>852055</v>
          </cell>
          <cell r="J16">
            <v>1.5391137715508306E-2</v>
          </cell>
          <cell r="K16">
            <v>0</v>
          </cell>
          <cell r="L16">
            <v>2591464.5127859674</v>
          </cell>
          <cell r="M16">
            <v>1.5391137715508305E-2</v>
          </cell>
          <cell r="N16">
            <v>0</v>
          </cell>
          <cell r="O16">
            <v>0</v>
          </cell>
          <cell r="P16">
            <v>2621794.7658934174</v>
          </cell>
          <cell r="Q16">
            <v>1.5391137715508308E-2</v>
          </cell>
          <cell r="R16">
            <v>0</v>
          </cell>
          <cell r="S16">
            <v>0</v>
          </cell>
          <cell r="T16">
            <v>2731146</v>
          </cell>
          <cell r="U16">
            <v>1.5391137031909311E-2</v>
          </cell>
          <cell r="V16">
            <v>0</v>
          </cell>
        </row>
        <row r="17">
          <cell r="A17" t="str">
            <v>Medicaid IP U&amp;C Revenue</v>
          </cell>
          <cell r="B17">
            <v>0</v>
          </cell>
          <cell r="C17">
            <v>4602578</v>
          </cell>
          <cell r="D17">
            <v>2.564874167371807E-2</v>
          </cell>
          <cell r="E17">
            <v>0</v>
          </cell>
          <cell r="F17">
            <v>2535605</v>
          </cell>
          <cell r="G17">
            <v>1.6129700546736132E-2</v>
          </cell>
          <cell r="I17">
            <v>925937</v>
          </cell>
          <cell r="J17">
            <v>1.6725708883680766E-2</v>
          </cell>
          <cell r="K17">
            <v>0</v>
          </cell>
          <cell r="L17">
            <v>2816171.3464218862</v>
          </cell>
          <cell r="M17">
            <v>1.6725708883680763E-2</v>
          </cell>
          <cell r="N17">
            <v>0</v>
          </cell>
          <cell r="O17">
            <v>0</v>
          </cell>
          <cell r="P17">
            <v>2849131.5468450431</v>
          </cell>
          <cell r="Q17">
            <v>1.6725708883680766E-2</v>
          </cell>
          <cell r="R17">
            <v>0</v>
          </cell>
          <cell r="S17">
            <v>0</v>
          </cell>
          <cell r="T17">
            <v>2967965</v>
          </cell>
          <cell r="U17">
            <v>1.672571002096216E-2</v>
          </cell>
          <cell r="V17">
            <v>0</v>
          </cell>
        </row>
        <row r="18">
          <cell r="A18" t="str">
            <v>Blue Cross IP Revenue</v>
          </cell>
          <cell r="B18">
            <v>0</v>
          </cell>
          <cell r="C18">
            <v>28817395</v>
          </cell>
          <cell r="D18">
            <v>0.16059041694991258</v>
          </cell>
          <cell r="E18">
            <v>0</v>
          </cell>
          <cell r="F18">
            <v>16971635.460000001</v>
          </cell>
          <cell r="G18">
            <v>0.1079613732257857</v>
          </cell>
          <cell r="I18">
            <v>6392995</v>
          </cell>
          <cell r="J18">
            <v>0.11548018198303633</v>
          </cell>
          <cell r="K18">
            <v>0</v>
          </cell>
          <cell r="L18">
            <v>19443838.335457366</v>
          </cell>
          <cell r="M18">
            <v>0.11548018198303632</v>
          </cell>
          <cell r="N18">
            <v>0</v>
          </cell>
          <cell r="O18">
            <v>0</v>
          </cell>
          <cell r="P18">
            <v>19671407.161958776</v>
          </cell>
          <cell r="Q18">
            <v>0.11548018198303632</v>
          </cell>
          <cell r="R18">
            <v>0</v>
          </cell>
          <cell r="S18">
            <v>0</v>
          </cell>
          <cell r="T18">
            <v>20491874</v>
          </cell>
          <cell r="U18">
            <v>0.11548018332766523</v>
          </cell>
          <cell r="V18">
            <v>0</v>
          </cell>
        </row>
        <row r="19">
          <cell r="A19" t="str">
            <v>Blue Cross IP Psych Revenue</v>
          </cell>
          <cell r="B19">
            <v>0</v>
          </cell>
          <cell r="C19">
            <v>158838</v>
          </cell>
          <cell r="D19">
            <v>8.8515497835561525E-4</v>
          </cell>
          <cell r="E19">
            <v>0</v>
          </cell>
          <cell r="F19">
            <v>233008</v>
          </cell>
          <cell r="G19">
            <v>1.4822297893378081E-3</v>
          </cell>
          <cell r="I19">
            <v>105556</v>
          </cell>
          <cell r="J19">
            <v>1.9067160367560719E-3</v>
          </cell>
          <cell r="K19">
            <v>0</v>
          </cell>
          <cell r="L19">
            <v>321041.04560343589</v>
          </cell>
          <cell r="M19">
            <v>1.9067160367560714E-3</v>
          </cell>
          <cell r="N19">
            <v>0</v>
          </cell>
          <cell r="O19">
            <v>0</v>
          </cell>
          <cell r="P19">
            <v>324798.47933366452</v>
          </cell>
          <cell r="Q19">
            <v>1.9067160367560716E-3</v>
          </cell>
          <cell r="R19">
            <v>0</v>
          </cell>
          <cell r="S19">
            <v>0</v>
          </cell>
          <cell r="T19">
            <v>338345</v>
          </cell>
          <cell r="U19">
            <v>1.9067139797950589E-3</v>
          </cell>
          <cell r="V19">
            <v>0</v>
          </cell>
        </row>
        <row r="20">
          <cell r="A20" t="str">
            <v>Blue Shield IP Revenue</v>
          </cell>
          <cell r="B20">
            <v>0</v>
          </cell>
          <cell r="C20">
            <v>821593</v>
          </cell>
          <cell r="D20">
            <v>4.5784833234624274E-3</v>
          </cell>
          <cell r="E20">
            <v>0</v>
          </cell>
          <cell r="F20">
            <v>1632479</v>
          </cell>
          <cell r="G20">
            <v>1.0384660630829823E-2</v>
          </cell>
          <cell r="I20">
            <v>949652</v>
          </cell>
          <cell r="J20">
            <v>1.7154085961361525E-2</v>
          </cell>
          <cell r="K20">
            <v>0</v>
          </cell>
          <cell r="L20">
            <v>2888298.8275360386</v>
          </cell>
          <cell r="M20">
            <v>1.7154085961361521E-2</v>
          </cell>
          <cell r="N20">
            <v>0</v>
          </cell>
          <cell r="O20">
            <v>0</v>
          </cell>
          <cell r="P20">
            <v>2922103.2011081623</v>
          </cell>
          <cell r="Q20">
            <v>1.7154085961361525E-2</v>
          </cell>
          <cell r="R20">
            <v>0</v>
          </cell>
          <cell r="S20">
            <v>0</v>
          </cell>
          <cell r="T20">
            <v>3043980</v>
          </cell>
          <cell r="U20">
            <v>1.7154085977970898E-2</v>
          </cell>
          <cell r="V20">
            <v>0</v>
          </cell>
        </row>
        <row r="21">
          <cell r="A21" t="str">
            <v>M'care HMO IP Revenue</v>
          </cell>
          <cell r="B21">
            <v>0</v>
          </cell>
          <cell r="C21">
            <v>4925548</v>
          </cell>
          <cell r="D21">
            <v>2.7448553452760323E-2</v>
          </cell>
          <cell r="E21">
            <v>0</v>
          </cell>
          <cell r="F21">
            <v>5527346.5</v>
          </cell>
          <cell r="G21">
            <v>3.5161014378442247E-2</v>
          </cell>
          <cell r="I21">
            <v>1718597</v>
          </cell>
          <cell r="J21">
            <v>3.1043962073410085E-2</v>
          </cell>
          <cell r="K21">
            <v>0</v>
          </cell>
          <cell r="L21">
            <v>5226990.202839518</v>
          </cell>
          <cell r="M21">
            <v>3.1043962073410081E-2</v>
          </cell>
          <cell r="N21">
            <v>0</v>
          </cell>
          <cell r="O21">
            <v>0</v>
          </cell>
          <cell r="P21">
            <v>5288166.3968642037</v>
          </cell>
          <cell r="Q21">
            <v>3.1043962073410085E-2</v>
          </cell>
          <cell r="R21">
            <v>0</v>
          </cell>
          <cell r="S21">
            <v>0</v>
          </cell>
          <cell r="T21">
            <v>5508728</v>
          </cell>
          <cell r="U21">
            <v>3.1043960124986256E-2</v>
          </cell>
          <cell r="V21">
            <v>0</v>
          </cell>
        </row>
        <row r="22">
          <cell r="A22" t="str">
            <v>M'care HMO U&amp;C Revenue</v>
          </cell>
          <cell r="B22">
            <v>0</v>
          </cell>
          <cell r="C22">
            <v>498281</v>
          </cell>
          <cell r="D22">
            <v>2.7767656843451461E-3</v>
          </cell>
          <cell r="E22">
            <v>0</v>
          </cell>
          <cell r="F22">
            <v>500925</v>
          </cell>
          <cell r="G22">
            <v>3.1865256009409181E-3</v>
          </cell>
          <cell r="I22">
            <v>237716</v>
          </cell>
          <cell r="J22">
            <v>4.2939947458553408E-3</v>
          </cell>
          <cell r="K22">
            <v>0</v>
          </cell>
          <cell r="L22">
            <v>722996.25977364019</v>
          </cell>
          <cell r="M22">
            <v>4.2939947458553399E-3</v>
          </cell>
          <cell r="N22">
            <v>0</v>
          </cell>
          <cell r="O22">
            <v>0</v>
          </cell>
          <cell r="P22">
            <v>731458.13893365988</v>
          </cell>
          <cell r="Q22">
            <v>4.2939947458553408E-3</v>
          </cell>
          <cell r="R22">
            <v>0</v>
          </cell>
          <cell r="S22">
            <v>0</v>
          </cell>
          <cell r="T22">
            <v>761966</v>
          </cell>
          <cell r="U22">
            <v>4.2939934809987498E-3</v>
          </cell>
          <cell r="V22">
            <v>0</v>
          </cell>
        </row>
        <row r="23">
          <cell r="A23" t="str">
            <v>Catamount IP Revenue</v>
          </cell>
          <cell r="B23">
            <v>0</v>
          </cell>
          <cell r="C23">
            <v>1481429</v>
          </cell>
          <cell r="D23">
            <v>8.25554498564815E-3</v>
          </cell>
          <cell r="E23">
            <v>0</v>
          </cell>
          <cell r="F23">
            <v>1500384</v>
          </cell>
          <cell r="G23">
            <v>9.5443669755794561E-3</v>
          </cell>
          <cell r="I23">
            <v>1020206</v>
          </cell>
          <cell r="J23">
            <v>1.84285416366172E-2</v>
          </cell>
          <cell r="K23">
            <v>0</v>
          </cell>
          <cell r="L23">
            <v>3102883.7865294148</v>
          </cell>
          <cell r="M23">
            <v>1.8428541636617196E-2</v>
          </cell>
          <cell r="N23">
            <v>0</v>
          </cell>
          <cell r="O23">
            <v>0</v>
          </cell>
          <cell r="P23">
            <v>3139199.6419633236</v>
          </cell>
          <cell r="Q23">
            <v>1.84285416366172E-2</v>
          </cell>
          <cell r="R23">
            <v>0</v>
          </cell>
          <cell r="S23">
            <v>0</v>
          </cell>
          <cell r="T23">
            <v>3270131</v>
          </cell>
          <cell r="U23">
            <v>1.8428540375832938E-2</v>
          </cell>
          <cell r="V23">
            <v>0</v>
          </cell>
        </row>
        <row r="24">
          <cell r="A24" t="str">
            <v>Pace VT IP Revenue</v>
          </cell>
          <cell r="B24">
            <v>0</v>
          </cell>
          <cell r="C24">
            <v>293722</v>
          </cell>
          <cell r="D24">
            <v>1.636821733795238E-3</v>
          </cell>
          <cell r="E24">
            <v>0</v>
          </cell>
          <cell r="F24">
            <v>800956</v>
          </cell>
          <cell r="G24">
            <v>5.0951076493032568E-3</v>
          </cell>
          <cell r="I24">
            <v>777860</v>
          </cell>
          <cell r="J24">
            <v>1.4050912656325345E-2</v>
          </cell>
          <cell r="K24">
            <v>0</v>
          </cell>
          <cell r="L24">
            <v>2365805.7119736318</v>
          </cell>
          <cell r="M24">
            <v>1.4050912656325344E-2</v>
          </cell>
          <cell r="N24">
            <v>-2383472</v>
          </cell>
          <cell r="O24">
            <v>0</v>
          </cell>
          <cell r="P24">
            <v>10022.876032478642</v>
          </cell>
          <cell r="Q24">
            <v>5.8838879125147166E-5</v>
          </cell>
          <cell r="R24">
            <v>0</v>
          </cell>
          <cell r="S24">
            <v>0</v>
          </cell>
          <cell r="T24">
            <v>10441</v>
          </cell>
          <cell r="U24">
            <v>5.8839352326885905E-5</v>
          </cell>
          <cell r="V24">
            <v>0</v>
          </cell>
        </row>
        <row r="25">
          <cell r="A25" t="str">
            <v>Commercial IP Revenue</v>
          </cell>
          <cell r="B25">
            <v>0</v>
          </cell>
          <cell r="C25">
            <v>10114589</v>
          </cell>
          <cell r="D25">
            <v>5.6365471784906279E-2</v>
          </cell>
          <cell r="E25">
            <v>0</v>
          </cell>
          <cell r="F25">
            <v>9453181.5</v>
          </cell>
          <cell r="G25">
            <v>6.0134361152050848E-2</v>
          </cell>
          <cell r="I25">
            <v>4556258</v>
          </cell>
          <cell r="J25">
            <v>8.2302192165278593E-2</v>
          </cell>
          <cell r="K25">
            <v>0</v>
          </cell>
          <cell r="L25">
            <v>13857533.748522298</v>
          </cell>
          <cell r="M25">
            <v>8.2302192165278579E-2</v>
          </cell>
          <cell r="N25">
            <v>0</v>
          </cell>
          <cell r="O25">
            <v>0</v>
          </cell>
          <cell r="P25">
            <v>14019720.999771154</v>
          </cell>
          <cell r="Q25">
            <v>8.2302192165278593E-2</v>
          </cell>
          <cell r="R25">
            <v>0</v>
          </cell>
          <cell r="S25">
            <v>0</v>
          </cell>
          <cell r="T25">
            <v>14604464</v>
          </cell>
          <cell r="U25">
            <v>8.2302193548637242E-2</v>
          </cell>
          <cell r="V25">
            <v>0</v>
          </cell>
        </row>
        <row r="26">
          <cell r="A26" t="str">
            <v>Workers Comp IP Revenue</v>
          </cell>
          <cell r="B26">
            <v>0</v>
          </cell>
          <cell r="C26">
            <v>282122</v>
          </cell>
          <cell r="D26">
            <v>1.5721785265719972E-3</v>
          </cell>
          <cell r="E26">
            <v>0</v>
          </cell>
          <cell r="F26">
            <v>654744</v>
          </cell>
          <cell r="G26">
            <v>4.1650117643608538E-3</v>
          </cell>
          <cell r="I26">
            <v>126529</v>
          </cell>
          <cell r="J26">
            <v>2.285562861558879E-3</v>
          </cell>
          <cell r="K26">
            <v>0</v>
          </cell>
          <cell r="L26">
            <v>384828.92928073386</v>
          </cell>
          <cell r="M26">
            <v>2.2855628615588786E-3</v>
          </cell>
          <cell r="N26">
            <v>0</v>
          </cell>
          <cell r="O26">
            <v>0</v>
          </cell>
          <cell r="P26">
            <v>389332.9303081705</v>
          </cell>
          <cell r="Q26">
            <v>2.285562861558879E-3</v>
          </cell>
          <cell r="R26">
            <v>0</v>
          </cell>
          <cell r="S26">
            <v>0</v>
          </cell>
          <cell r="T26">
            <v>405571</v>
          </cell>
          <cell r="U26">
            <v>2.2855602875747E-3</v>
          </cell>
          <cell r="V26">
            <v>0</v>
          </cell>
        </row>
        <row r="27">
          <cell r="A27" t="str">
            <v>Selfpay IP Revenue</v>
          </cell>
          <cell r="B27">
            <v>0</v>
          </cell>
          <cell r="C27">
            <v>5977474</v>
          </cell>
          <cell r="D27">
            <v>3.3310611245994368E-2</v>
          </cell>
          <cell r="E27">
            <v>0</v>
          </cell>
          <cell r="F27">
            <v>5113235</v>
          </cell>
          <cell r="G27">
            <v>3.2526734004346233E-2</v>
          </cell>
          <cell r="I27">
            <v>1813346</v>
          </cell>
          <cell r="J27">
            <v>3.2755465330132592E-2</v>
          </cell>
          <cell r="K27">
            <v>0</v>
          </cell>
          <cell r="L27">
            <v>5515162.5287127979</v>
          </cell>
          <cell r="M27">
            <v>3.2755465330132585E-2</v>
          </cell>
          <cell r="N27">
            <v>0</v>
          </cell>
          <cell r="O27">
            <v>0</v>
          </cell>
          <cell r="P27">
            <v>5579711.4641117826</v>
          </cell>
          <cell r="Q27">
            <v>3.2755465330132592E-2</v>
          </cell>
          <cell r="R27">
            <v>0</v>
          </cell>
          <cell r="S27">
            <v>0</v>
          </cell>
          <cell r="T27">
            <v>5812433</v>
          </cell>
          <cell r="U27">
            <v>3.2755463381229616E-2</v>
          </cell>
          <cell r="V27">
            <v>0</v>
          </cell>
        </row>
        <row r="28">
          <cell r="A28" t="str">
            <v>TOTAL INPATIENT REVENUE</v>
          </cell>
          <cell r="B28">
            <v>0</v>
          </cell>
          <cell r="C28">
            <v>179446542</v>
          </cell>
          <cell r="D28">
            <v>0.40552712507167143</v>
          </cell>
          <cell r="E28">
            <v>0</v>
          </cell>
          <cell r="F28">
            <v>157200996.55000001</v>
          </cell>
          <cell r="G28">
            <v>0.40699050357465194</v>
          </cell>
          <cell r="I28">
            <v>55360105</v>
          </cell>
          <cell r="J28">
            <v>0.38041904039863883</v>
          </cell>
          <cell r="L28">
            <v>168373811.00000003</v>
          </cell>
          <cell r="M28">
            <v>0.3883430899798781</v>
          </cell>
          <cell r="N28">
            <v>0</v>
          </cell>
          <cell r="O28">
            <v>0</v>
          </cell>
          <cell r="P28">
            <v>170344442</v>
          </cell>
          <cell r="Q28">
            <v>0.38841642012155098</v>
          </cell>
          <cell r="R28">
            <v>0</v>
          </cell>
          <cell r="T28">
            <v>177449268</v>
          </cell>
          <cell r="U28">
            <v>0.38627190222147229</v>
          </cell>
          <cell r="V28">
            <v>0</v>
          </cell>
        </row>
        <row r="29">
          <cell r="A29">
            <v>0</v>
          </cell>
          <cell r="B29">
            <v>0</v>
          </cell>
          <cell r="C29">
            <v>0</v>
          </cell>
          <cell r="D29">
            <v>0</v>
          </cell>
          <cell r="F29">
            <v>0</v>
          </cell>
          <cell r="G29">
            <v>0</v>
          </cell>
          <cell r="I29">
            <v>0</v>
          </cell>
          <cell r="J29">
            <v>0</v>
          </cell>
          <cell r="L29">
            <v>0</v>
          </cell>
          <cell r="M29">
            <v>0</v>
          </cell>
          <cell r="N29">
            <v>0</v>
          </cell>
          <cell r="O29">
            <v>0</v>
          </cell>
          <cell r="P29">
            <v>0</v>
          </cell>
          <cell r="Q29">
            <v>0</v>
          </cell>
          <cell r="R29">
            <v>0</v>
          </cell>
          <cell r="T29">
            <v>0</v>
          </cell>
          <cell r="U29">
            <v>0</v>
          </cell>
          <cell r="V29">
            <v>0</v>
          </cell>
        </row>
        <row r="30">
          <cell r="A30" t="str">
            <v>Medicare OP APC Revenue</v>
          </cell>
          <cell r="B30">
            <v>0</v>
          </cell>
          <cell r="C30">
            <v>78126973</v>
          </cell>
          <cell r="D30">
            <v>0.29699816773199611</v>
          </cell>
          <cell r="E30">
            <v>0</v>
          </cell>
          <cell r="F30">
            <v>69524666</v>
          </cell>
          <cell r="G30">
            <v>0.3035332303844317</v>
          </cell>
          <cell r="I30">
            <v>26849314</v>
          </cell>
          <cell r="J30">
            <v>0.29778339130756609</v>
          </cell>
          <cell r="L30">
            <v>78970941.907446951</v>
          </cell>
          <cell r="M30">
            <v>0.29778339130756604</v>
          </cell>
          <cell r="N30">
            <v>519493</v>
          </cell>
          <cell r="O30">
            <v>0</v>
          </cell>
          <cell r="P30">
            <v>80390042.999337971</v>
          </cell>
          <cell r="Q30">
            <v>0.29972023019626565</v>
          </cell>
          <cell r="R30">
            <v>0</v>
          </cell>
          <cell r="T30">
            <v>84503200</v>
          </cell>
          <cell r="U30">
            <v>0.29972022832368572</v>
          </cell>
          <cell r="V30">
            <v>0</v>
          </cell>
        </row>
        <row r="31">
          <cell r="A31" t="str">
            <v>Medicare OP Fee Based Revenue</v>
          </cell>
          <cell r="B31">
            <v>0</v>
          </cell>
          <cell r="C31">
            <v>17954156</v>
          </cell>
          <cell r="D31">
            <v>6.8252374697461066E-2</v>
          </cell>
          <cell r="E31">
            <v>0</v>
          </cell>
          <cell r="F31">
            <v>14857548</v>
          </cell>
          <cell r="G31">
            <v>6.4865605251979958E-2</v>
          </cell>
          <cell r="I31">
            <v>4750958</v>
          </cell>
          <cell r="J31">
            <v>5.2692459300815349E-2</v>
          </cell>
          <cell r="L31">
            <v>13973825.48480458</v>
          </cell>
          <cell r="M31">
            <v>5.2692459300815335E-2</v>
          </cell>
          <cell r="N31">
            <v>0</v>
          </cell>
          <cell r="O31">
            <v>0</v>
          </cell>
          <cell r="P31">
            <v>14133010.194739232</v>
          </cell>
          <cell r="Q31">
            <v>5.2692459300815349E-2</v>
          </cell>
          <cell r="R31">
            <v>0</v>
          </cell>
          <cell r="T31">
            <v>14856126</v>
          </cell>
          <cell r="U31">
            <v>5.2692459891760829E-2</v>
          </cell>
          <cell r="V31">
            <v>0</v>
          </cell>
        </row>
        <row r="32">
          <cell r="A32" t="str">
            <v>Medicare OP U&amp;C Revenue</v>
          </cell>
          <cell r="B32">
            <v>0</v>
          </cell>
          <cell r="C32">
            <v>11916920</v>
          </cell>
          <cell r="D32">
            <v>4.5301939510811191E-2</v>
          </cell>
          <cell r="E32">
            <v>0</v>
          </cell>
          <cell r="F32">
            <v>9371108</v>
          </cell>
          <cell r="G32">
            <v>4.0912712669793926E-2</v>
          </cell>
          <cell r="I32">
            <v>4256095</v>
          </cell>
          <cell r="J32">
            <v>4.7203977085864303E-2</v>
          </cell>
          <cell r="L32">
            <v>12518302.366964588</v>
          </cell>
          <cell r="M32">
            <v>4.7203977085864289E-2</v>
          </cell>
          <cell r="N32">
            <v>0</v>
          </cell>
          <cell r="O32">
            <v>0</v>
          </cell>
          <cell r="P32">
            <v>12660906.28980064</v>
          </cell>
          <cell r="Q32">
            <v>4.7203977085864303E-2</v>
          </cell>
          <cell r="R32">
            <v>0</v>
          </cell>
          <cell r="T32">
            <v>13308702</v>
          </cell>
          <cell r="U32">
            <v>4.7203978099431651E-2</v>
          </cell>
          <cell r="V32">
            <v>0</v>
          </cell>
        </row>
        <row r="33">
          <cell r="A33" t="str">
            <v>Medicaid OP Revenue</v>
          </cell>
          <cell r="B33">
            <v>0</v>
          </cell>
          <cell r="C33">
            <v>34304014</v>
          </cell>
          <cell r="D33">
            <v>0.13040604176297402</v>
          </cell>
          <cell r="E33">
            <v>0</v>
          </cell>
          <cell r="F33">
            <v>27343079</v>
          </cell>
          <cell r="G33">
            <v>0.11937537531682232</v>
          </cell>
          <cell r="I33">
            <v>10434769</v>
          </cell>
          <cell r="J33">
            <v>0.11573110956693569</v>
          </cell>
          <cell r="L33">
            <v>30691418.65287986</v>
          </cell>
          <cell r="M33">
            <v>0.11573110956693566</v>
          </cell>
          <cell r="N33">
            <v>0</v>
          </cell>
          <cell r="O33">
            <v>0</v>
          </cell>
          <cell r="P33">
            <v>31041044.070848215</v>
          </cell>
          <cell r="Q33">
            <v>0.11573110956693569</v>
          </cell>
          <cell r="R33">
            <v>0</v>
          </cell>
          <cell r="T33">
            <v>32629260</v>
          </cell>
          <cell r="U33">
            <v>0.11573111145179006</v>
          </cell>
          <cell r="V33">
            <v>0</v>
          </cell>
        </row>
        <row r="34">
          <cell r="A34" t="str">
            <v>Medicaid OP Fee Based Revenue</v>
          </cell>
          <cell r="B34">
            <v>0</v>
          </cell>
          <cell r="C34">
            <v>7857241</v>
          </cell>
          <cell r="D34">
            <v>2.9869148782056574E-2</v>
          </cell>
          <cell r="E34">
            <v>0</v>
          </cell>
          <cell r="F34">
            <v>6501933</v>
          </cell>
          <cell r="G34">
            <v>2.8386367612800025E-2</v>
          </cell>
          <cell r="I34">
            <v>2260544</v>
          </cell>
          <cell r="J34">
            <v>2.5071495626293124E-2</v>
          </cell>
          <cell r="L34">
            <v>6648858.4737482592</v>
          </cell>
          <cell r="M34">
            <v>2.5071495626293117E-2</v>
          </cell>
          <cell r="N34">
            <v>0</v>
          </cell>
          <cell r="O34">
            <v>0</v>
          </cell>
          <cell r="P34">
            <v>6724599.8381077256</v>
          </cell>
          <cell r="Q34">
            <v>2.5071495626293124E-2</v>
          </cell>
          <cell r="R34">
            <v>0</v>
          </cell>
          <cell r="T34">
            <v>7068664</v>
          </cell>
          <cell r="U34">
            <v>2.5071495375600186E-2</v>
          </cell>
          <cell r="V34">
            <v>0</v>
          </cell>
        </row>
        <row r="35">
          <cell r="A35" t="str">
            <v>Medicaid OP U&amp;C Revenue</v>
          </cell>
          <cell r="B35">
            <v>0</v>
          </cell>
          <cell r="C35">
            <v>6242367</v>
          </cell>
          <cell r="D35">
            <v>2.3730236691887157E-2</v>
          </cell>
          <cell r="E35">
            <v>0</v>
          </cell>
          <cell r="F35">
            <v>4768905</v>
          </cell>
          <cell r="G35">
            <v>2.0820253060208418E-2</v>
          </cell>
          <cell r="I35">
            <v>2394487</v>
          </cell>
          <cell r="J35">
            <v>2.6557045714534086E-2</v>
          </cell>
          <cell r="L35">
            <v>7042820.3035331527</v>
          </cell>
          <cell r="M35">
            <v>2.6557045714534079E-2</v>
          </cell>
          <cell r="N35">
            <v>0</v>
          </cell>
          <cell r="O35">
            <v>0</v>
          </cell>
          <cell r="P35">
            <v>7123049.5369924465</v>
          </cell>
          <cell r="Q35">
            <v>2.6557045714534086E-2</v>
          </cell>
          <cell r="R35">
            <v>0</v>
          </cell>
          <cell r="T35">
            <v>7487501</v>
          </cell>
          <cell r="U35">
            <v>2.6557047653743587E-2</v>
          </cell>
          <cell r="V35">
            <v>0</v>
          </cell>
        </row>
        <row r="36">
          <cell r="A36" t="str">
            <v>Blue Cross OP Revenue</v>
          </cell>
          <cell r="B36">
            <v>0</v>
          </cell>
          <cell r="C36">
            <v>42352698</v>
          </cell>
          <cell r="D36">
            <v>0.16100295738459719</v>
          </cell>
          <cell r="E36">
            <v>0</v>
          </cell>
          <cell r="F36">
            <v>45886525.539999999</v>
          </cell>
          <cell r="G36">
            <v>0.2003330059618543</v>
          </cell>
          <cell r="I36">
            <v>17259448</v>
          </cell>
          <cell r="J36">
            <v>0.19142302695467711</v>
          </cell>
          <cell r="L36">
            <v>50764606.699545532</v>
          </cell>
          <cell r="M36">
            <v>0.19142302695467708</v>
          </cell>
          <cell r="N36">
            <v>0</v>
          </cell>
          <cell r="O36">
            <v>0</v>
          </cell>
          <cell r="P36">
            <v>51342898.535321012</v>
          </cell>
          <cell r="Q36">
            <v>0.19142302695467711</v>
          </cell>
          <cell r="R36">
            <v>0</v>
          </cell>
          <cell r="T36">
            <v>53969859</v>
          </cell>
          <cell r="U36">
            <v>0.1914230285016085</v>
          </cell>
          <cell r="V36">
            <v>0</v>
          </cell>
        </row>
        <row r="37">
          <cell r="A37" t="str">
            <v>Blue Shield OP Revenue</v>
          </cell>
          <cell r="B37">
            <v>0</v>
          </cell>
          <cell r="C37">
            <v>7385441</v>
          </cell>
          <cell r="D37">
            <v>2.8075610261935544E-2</v>
          </cell>
          <cell r="E37">
            <v>0</v>
          </cell>
          <cell r="F37">
            <v>5245153</v>
          </cell>
          <cell r="G37">
            <v>2.2899473317147513E-2</v>
          </cell>
          <cell r="I37">
            <v>3211684</v>
          </cell>
          <cell r="J37">
            <v>3.5620506107837582E-2</v>
          </cell>
          <cell r="L37">
            <v>9446413.0662361365</v>
          </cell>
          <cell r="M37">
            <v>3.5620506107837568E-2</v>
          </cell>
          <cell r="N37">
            <v>0</v>
          </cell>
          <cell r="O37">
            <v>0</v>
          </cell>
          <cell r="P37">
            <v>9554023.1494955067</v>
          </cell>
          <cell r="Q37">
            <v>3.5620506107837582E-2</v>
          </cell>
          <cell r="R37">
            <v>0</v>
          </cell>
          <cell r="T37">
            <v>10042855</v>
          </cell>
          <cell r="U37">
            <v>3.5620506603556652E-2</v>
          </cell>
          <cell r="V37">
            <v>0</v>
          </cell>
        </row>
        <row r="38">
          <cell r="A38" t="str">
            <v>M'care HMO OP Revenue</v>
          </cell>
          <cell r="B38">
            <v>0</v>
          </cell>
          <cell r="C38">
            <v>5478564</v>
          </cell>
          <cell r="D38">
            <v>2.0826654448809576E-2</v>
          </cell>
          <cell r="E38">
            <v>0</v>
          </cell>
          <cell r="F38">
            <v>4572455.5</v>
          </cell>
          <cell r="G38">
            <v>1.9962586928559452E-2</v>
          </cell>
          <cell r="I38">
            <v>1800792</v>
          </cell>
          <cell r="J38">
            <v>1.997242643888535E-2</v>
          </cell>
          <cell r="L38">
            <v>5296606.103954656</v>
          </cell>
          <cell r="M38">
            <v>1.9972426438885343E-2</v>
          </cell>
          <cell r="N38">
            <v>0</v>
          </cell>
          <cell r="O38">
            <v>0</v>
          </cell>
          <cell r="P38">
            <v>5356943.1038129255</v>
          </cell>
          <cell r="Q38">
            <v>1.997242643888535E-2</v>
          </cell>
          <cell r="R38">
            <v>0</v>
          </cell>
          <cell r="T38">
            <v>5631031</v>
          </cell>
          <cell r="U38">
            <v>1.9972425861005883E-2</v>
          </cell>
          <cell r="V38">
            <v>0</v>
          </cell>
        </row>
        <row r="39">
          <cell r="A39" t="str">
            <v>M'care HMO U&amp;C Revenue</v>
          </cell>
          <cell r="B39">
            <v>0</v>
          </cell>
          <cell r="C39">
            <v>498281</v>
          </cell>
          <cell r="D39">
            <v>1.8942055263764892E-3</v>
          </cell>
          <cell r="E39">
            <v>0</v>
          </cell>
          <cell r="F39">
            <v>500925</v>
          </cell>
          <cell r="G39">
            <v>2.1869559708538756E-3</v>
          </cell>
          <cell r="I39">
            <v>274474</v>
          </cell>
          <cell r="J39">
            <v>3.0441671077984676E-3</v>
          </cell>
          <cell r="L39">
            <v>807300.71200718929</v>
          </cell>
          <cell r="M39">
            <v>3.0441671077984667E-3</v>
          </cell>
          <cell r="N39">
            <v>0</v>
          </cell>
          <cell r="O39">
            <v>0</v>
          </cell>
          <cell r="P39">
            <v>816497.18650235515</v>
          </cell>
          <cell r="Q39">
            <v>3.0441671077984676E-3</v>
          </cell>
          <cell r="R39">
            <v>0</v>
          </cell>
          <cell r="T39">
            <v>858273</v>
          </cell>
          <cell r="U39">
            <v>3.0441661324548028E-3</v>
          </cell>
          <cell r="V39">
            <v>0</v>
          </cell>
        </row>
        <row r="40">
          <cell r="A40" t="str">
            <v>Catamount OP Revenue</v>
          </cell>
          <cell r="B40">
            <v>0</v>
          </cell>
          <cell r="C40">
            <v>5426934</v>
          </cell>
          <cell r="D40">
            <v>2.0630384008381748E-2</v>
          </cell>
          <cell r="E40">
            <v>0</v>
          </cell>
          <cell r="F40">
            <v>4761894</v>
          </cell>
          <cell r="G40">
            <v>2.0789644189995002E-2</v>
          </cell>
          <cell r="I40">
            <v>2028516</v>
          </cell>
          <cell r="J40">
            <v>2.2498093388965499E-2</v>
          </cell>
          <cell r="L40">
            <v>5966402.6870230902</v>
          </cell>
          <cell r="M40">
            <v>2.2498093388965492E-2</v>
          </cell>
          <cell r="N40">
            <v>0</v>
          </cell>
          <cell r="O40">
            <v>0</v>
          </cell>
          <cell r="P40">
            <v>6034369.764622556</v>
          </cell>
          <cell r="Q40">
            <v>2.2498093388965499E-2</v>
          </cell>
          <cell r="R40">
            <v>0</v>
          </cell>
          <cell r="T40">
            <v>6343118</v>
          </cell>
          <cell r="U40">
            <v>2.2498092086975174E-2</v>
          </cell>
          <cell r="V40">
            <v>0</v>
          </cell>
        </row>
        <row r="41">
          <cell r="A41" t="str">
            <v>Pace VT OP Revenue</v>
          </cell>
          <cell r="B41">
            <v>0</v>
          </cell>
          <cell r="C41">
            <v>365935</v>
          </cell>
          <cell r="D41">
            <v>1.3910947824512284E-3</v>
          </cell>
          <cell r="E41">
            <v>0</v>
          </cell>
          <cell r="F41">
            <v>411541</v>
          </cell>
          <cell r="G41">
            <v>1.7967201621024601E-3</v>
          </cell>
          <cell r="I41">
            <v>176933</v>
          </cell>
          <cell r="J41">
            <v>1.9623484150925268E-3</v>
          </cell>
          <cell r="L41">
            <v>520406.80311274662</v>
          </cell>
          <cell r="M41">
            <v>1.9623484150925264E-3</v>
          </cell>
          <cell r="N41">
            <v>-519493</v>
          </cell>
          <cell r="O41">
            <v>0</v>
          </cell>
          <cell r="P41">
            <v>6842.0871099673677</v>
          </cell>
          <cell r="Q41">
            <v>2.5509526392954032E-5</v>
          </cell>
          <cell r="R41">
            <v>0</v>
          </cell>
          <cell r="T41">
            <v>7192</v>
          </cell>
          <cell r="U41">
            <v>2.5508949745145126E-5</v>
          </cell>
          <cell r="V41">
            <v>0</v>
          </cell>
        </row>
        <row r="42">
          <cell r="A42" t="str">
            <v>Commercial OP Revenue</v>
          </cell>
          <cell r="B42">
            <v>0</v>
          </cell>
          <cell r="C42">
            <v>33947382</v>
          </cell>
          <cell r="D42">
            <v>0.129050312154013</v>
          </cell>
          <cell r="E42">
            <v>0</v>
          </cell>
          <cell r="F42">
            <v>25846700.5</v>
          </cell>
          <cell r="G42">
            <v>0.11284243346877647</v>
          </cell>
          <cell r="I42">
            <v>10502622</v>
          </cell>
          <cell r="J42">
            <v>0.11648366125039368</v>
          </cell>
          <cell r="L42">
            <v>30890992.292684808</v>
          </cell>
          <cell r="M42">
            <v>0.11648366125039365</v>
          </cell>
          <cell r="N42">
            <v>0</v>
          </cell>
          <cell r="O42">
            <v>0</v>
          </cell>
          <cell r="P42">
            <v>31242891.180577166</v>
          </cell>
          <cell r="Q42">
            <v>0.11648366125039368</v>
          </cell>
          <cell r="R42">
            <v>0</v>
          </cell>
          <cell r="T42">
            <v>32841434</v>
          </cell>
          <cell r="U42">
            <v>0.11648366093777815</v>
          </cell>
          <cell r="V42">
            <v>0</v>
          </cell>
        </row>
        <row r="43">
          <cell r="A43" t="str">
            <v>Workers Comp OP Revenue</v>
          </cell>
          <cell r="B43">
            <v>0</v>
          </cell>
          <cell r="C43">
            <v>3121534</v>
          </cell>
          <cell r="D43">
            <v>1.1866450764873851E-2</v>
          </cell>
          <cell r="E43">
            <v>0</v>
          </cell>
          <cell r="F43">
            <v>2842605</v>
          </cell>
          <cell r="G43">
            <v>1.2410344817146441E-2</v>
          </cell>
          <cell r="I43">
            <v>1089188</v>
          </cell>
          <cell r="J43">
            <v>1.2080088765452456E-2</v>
          </cell>
          <cell r="L43">
            <v>3203590.3142362721</v>
          </cell>
          <cell r="M43">
            <v>1.2080088765452454E-2</v>
          </cell>
          <cell r="N43">
            <v>0</v>
          </cell>
          <cell r="O43">
            <v>0</v>
          </cell>
          <cell r="P43">
            <v>3240084.4435980353</v>
          </cell>
          <cell r="Q43">
            <v>1.2080088765452456E-2</v>
          </cell>
          <cell r="R43">
            <v>0</v>
          </cell>
          <cell r="T43">
            <v>3405863</v>
          </cell>
          <cell r="U43">
            <v>1.2080087333961237E-2</v>
          </cell>
          <cell r="V43">
            <v>0</v>
          </cell>
        </row>
        <row r="44">
          <cell r="A44" t="str">
            <v>Selfpay OP Revenue</v>
          </cell>
          <cell r="B44">
            <v>0</v>
          </cell>
          <cell r="C44">
            <v>8076964</v>
          </cell>
          <cell r="D44">
            <v>3.0704421491375256E-2</v>
          </cell>
          <cell r="E44">
            <v>0</v>
          </cell>
          <cell r="F44">
            <v>6616212</v>
          </cell>
          <cell r="G44">
            <v>2.8885290887528198E-2</v>
          </cell>
          <cell r="I44">
            <v>2874083</v>
          </cell>
          <cell r="J44">
            <v>3.1876202968888649E-2</v>
          </cell>
          <cell r="L44">
            <v>8453439.1318221707</v>
          </cell>
          <cell r="M44">
            <v>3.1876202968888642E-2</v>
          </cell>
          <cell r="N44">
            <v>0</v>
          </cell>
          <cell r="O44">
            <v>0</v>
          </cell>
          <cell r="P44">
            <v>8549737.6191342287</v>
          </cell>
          <cell r="Q44">
            <v>3.1876202968888649E-2</v>
          </cell>
          <cell r="R44">
            <v>0</v>
          </cell>
          <cell r="T44">
            <v>8987185</v>
          </cell>
          <cell r="U44">
            <v>3.1876202796902404E-2</v>
          </cell>
          <cell r="V44">
            <v>0</v>
          </cell>
        </row>
        <row r="45">
          <cell r="A45" t="str">
            <v>TOTAL OUTPATIENT REVENUE</v>
          </cell>
          <cell r="B45">
            <v>0</v>
          </cell>
          <cell r="C45">
            <v>263055404</v>
          </cell>
          <cell r="D45">
            <v>0.59447287492832857</v>
          </cell>
          <cell r="E45">
            <v>0</v>
          </cell>
          <cell r="F45">
            <v>229051250.53999999</v>
          </cell>
          <cell r="G45">
            <v>0.59300949642534795</v>
          </cell>
          <cell r="I45">
            <v>90163907</v>
          </cell>
          <cell r="J45">
            <v>0.61958095960136117</v>
          </cell>
          <cell r="L45">
            <v>265195925.00000006</v>
          </cell>
          <cell r="M45">
            <v>0.6116569100201219</v>
          </cell>
          <cell r="N45">
            <v>0</v>
          </cell>
          <cell r="O45">
            <v>0</v>
          </cell>
          <cell r="P45">
            <v>268216940</v>
          </cell>
          <cell r="Q45">
            <v>0.61158357987844902</v>
          </cell>
          <cell r="R45">
            <v>0</v>
          </cell>
          <cell r="T45">
            <v>281940263</v>
          </cell>
          <cell r="U45">
            <v>0.61372809777852777</v>
          </cell>
          <cell r="V45">
            <v>0</v>
          </cell>
        </row>
        <row r="46">
          <cell r="A46">
            <v>0</v>
          </cell>
          <cell r="B46">
            <v>0</v>
          </cell>
          <cell r="C46">
            <v>0</v>
          </cell>
          <cell r="D46">
            <v>0</v>
          </cell>
          <cell r="F46">
            <v>0</v>
          </cell>
          <cell r="G46">
            <v>0</v>
          </cell>
          <cell r="I46">
            <v>0</v>
          </cell>
          <cell r="J46">
            <v>0</v>
          </cell>
          <cell r="L46">
            <v>0</v>
          </cell>
          <cell r="M46">
            <v>0</v>
          </cell>
          <cell r="N46">
            <v>0</v>
          </cell>
          <cell r="O46">
            <v>0</v>
          </cell>
          <cell r="P46">
            <v>0</v>
          </cell>
          <cell r="Q46">
            <v>0</v>
          </cell>
          <cell r="R46">
            <v>0</v>
          </cell>
          <cell r="T46">
            <v>0</v>
          </cell>
          <cell r="U46">
            <v>0</v>
          </cell>
          <cell r="V46">
            <v>0</v>
          </cell>
        </row>
        <row r="47">
          <cell r="A47" t="str">
            <v>TOTAL PATIENT REVENUE</v>
          </cell>
          <cell r="B47">
            <v>0</v>
          </cell>
          <cell r="C47">
            <v>442501946</v>
          </cell>
          <cell r="D47">
            <v>1</v>
          </cell>
          <cell r="E47">
            <v>0</v>
          </cell>
          <cell r="F47">
            <v>386252247.09000003</v>
          </cell>
          <cell r="G47">
            <v>0.99999999999999989</v>
          </cell>
          <cell r="I47">
            <v>145524012</v>
          </cell>
          <cell r="J47">
            <v>1</v>
          </cell>
          <cell r="L47">
            <v>433569736.00000012</v>
          </cell>
          <cell r="M47">
            <v>1</v>
          </cell>
          <cell r="N47">
            <v>0</v>
          </cell>
          <cell r="O47">
            <v>0</v>
          </cell>
          <cell r="P47">
            <v>438561382</v>
          </cell>
          <cell r="Q47">
            <v>1</v>
          </cell>
          <cell r="R47">
            <v>0</v>
          </cell>
          <cell r="T47">
            <v>459389531</v>
          </cell>
          <cell r="U47">
            <v>1</v>
          </cell>
          <cell r="V47">
            <v>0</v>
          </cell>
        </row>
        <row r="48">
          <cell r="A48">
            <v>0</v>
          </cell>
          <cell r="B48">
            <v>0</v>
          </cell>
          <cell r="D48">
            <v>0</v>
          </cell>
          <cell r="F48">
            <v>0</v>
          </cell>
          <cell r="G48">
            <v>0</v>
          </cell>
          <cell r="I48">
            <v>0</v>
          </cell>
          <cell r="J48">
            <v>0</v>
          </cell>
          <cell r="L48">
            <v>0</v>
          </cell>
          <cell r="M48">
            <v>0</v>
          </cell>
          <cell r="N48">
            <v>0</v>
          </cell>
          <cell r="O48">
            <v>0</v>
          </cell>
          <cell r="Q48">
            <v>0</v>
          </cell>
          <cell r="R48">
            <v>0</v>
          </cell>
          <cell r="U48">
            <v>0</v>
          </cell>
          <cell r="V48">
            <v>0</v>
          </cell>
        </row>
        <row r="49">
          <cell r="A49" t="str">
            <v xml:space="preserve">PATIENT DAYS BY PAYOR </v>
          </cell>
          <cell r="B49">
            <v>0</v>
          </cell>
          <cell r="D49">
            <v>0</v>
          </cell>
          <cell r="F49">
            <v>0</v>
          </cell>
          <cell r="G49">
            <v>0</v>
          </cell>
          <cell r="I49">
            <v>0</v>
          </cell>
          <cell r="J49">
            <v>0</v>
          </cell>
          <cell r="L49">
            <v>0</v>
          </cell>
          <cell r="M49">
            <v>0</v>
          </cell>
          <cell r="N49">
            <v>0</v>
          </cell>
          <cell r="P49">
            <v>0</v>
          </cell>
          <cell r="Q49">
            <v>0</v>
          </cell>
          <cell r="R49">
            <v>0</v>
          </cell>
          <cell r="T49">
            <v>0</v>
          </cell>
          <cell r="U49">
            <v>0</v>
          </cell>
          <cell r="V49">
            <v>0</v>
          </cell>
        </row>
        <row r="50">
          <cell r="A50" t="str">
            <v>Medicare IP DRG Days</v>
          </cell>
          <cell r="B50">
            <v>0</v>
          </cell>
          <cell r="C50">
            <v>14647</v>
          </cell>
          <cell r="D50">
            <v>0.44392919924834817</v>
          </cell>
          <cell r="F50">
            <v>14047</v>
          </cell>
          <cell r="G50">
            <v>0.41514954486345906</v>
          </cell>
          <cell r="I50">
            <v>4468</v>
          </cell>
          <cell r="J50">
            <v>0.45063035804336865</v>
          </cell>
          <cell r="K50">
            <v>0.47051390058972198</v>
          </cell>
          <cell r="L50">
            <v>13367</v>
          </cell>
          <cell r="M50">
            <v>0.45103927655554055</v>
          </cell>
          <cell r="N50">
            <v>683</v>
          </cell>
          <cell r="O50">
            <v>0</v>
          </cell>
          <cell r="P50">
            <v>14494</v>
          </cell>
          <cell r="Q50">
            <v>0.47398541482716899</v>
          </cell>
          <cell r="R50">
            <v>0</v>
          </cell>
          <cell r="T50">
            <v>14494</v>
          </cell>
          <cell r="U50">
            <v>0.47398541482716899</v>
          </cell>
          <cell r="V50">
            <v>0</v>
          </cell>
        </row>
        <row r="51">
          <cell r="A51" t="str">
            <v>Medicare Swing Days</v>
          </cell>
          <cell r="B51">
            <v>0</v>
          </cell>
          <cell r="C51">
            <v>193</v>
          </cell>
          <cell r="D51">
            <v>5.8495484027398922E-3</v>
          </cell>
          <cell r="F51">
            <v>432</v>
          </cell>
          <cell r="G51">
            <v>1.2767466603617449E-2</v>
          </cell>
          <cell r="I51">
            <v>71</v>
          </cell>
          <cell r="J51">
            <v>7.1608673726676749E-3</v>
          </cell>
          <cell r="K51">
            <v>0</v>
          </cell>
          <cell r="L51">
            <v>224</v>
          </cell>
          <cell r="M51">
            <v>7.5583749493858821E-3</v>
          </cell>
          <cell r="N51">
            <v>0</v>
          </cell>
          <cell r="O51">
            <v>0</v>
          </cell>
          <cell r="P51">
            <v>224</v>
          </cell>
          <cell r="Q51">
            <v>7.3252885967494035E-3</v>
          </cell>
          <cell r="R51">
            <v>0</v>
          </cell>
          <cell r="T51">
            <v>224</v>
          </cell>
          <cell r="U51">
            <v>7.3252885967494035E-3</v>
          </cell>
          <cell r="V51">
            <v>0</v>
          </cell>
        </row>
        <row r="52">
          <cell r="A52" t="str">
            <v>Medicare Rehab Days</v>
          </cell>
          <cell r="B52">
            <v>0</v>
          </cell>
          <cell r="C52">
            <v>0</v>
          </cell>
          <cell r="D52">
            <v>0</v>
          </cell>
          <cell r="F52">
            <v>1965</v>
          </cell>
          <cell r="G52">
            <v>5.8074240453954366E-2</v>
          </cell>
          <cell r="I52">
            <v>0</v>
          </cell>
          <cell r="J52">
            <v>0</v>
          </cell>
          <cell r="K52">
            <v>0</v>
          </cell>
          <cell r="L52">
            <v>0</v>
          </cell>
          <cell r="M52">
            <v>0</v>
          </cell>
          <cell r="N52">
            <v>0</v>
          </cell>
          <cell r="O52">
            <v>0</v>
          </cell>
          <cell r="P52">
            <v>0</v>
          </cell>
          <cell r="Q52">
            <v>0</v>
          </cell>
          <cell r="R52">
            <v>0</v>
          </cell>
          <cell r="T52">
            <v>0</v>
          </cell>
          <cell r="U52">
            <v>0</v>
          </cell>
          <cell r="V52">
            <v>0</v>
          </cell>
        </row>
        <row r="53">
          <cell r="A53" t="str">
            <v>Medicare Psych Days</v>
          </cell>
          <cell r="B53">
            <v>0</v>
          </cell>
          <cell r="C53">
            <v>2464</v>
          </cell>
          <cell r="D53">
            <v>7.4680244893010853E-2</v>
          </cell>
          <cell r="F53">
            <v>2621</v>
          </cell>
          <cell r="G53">
            <v>7.7461874926114199E-2</v>
          </cell>
          <cell r="I53">
            <v>923</v>
          </cell>
          <cell r="J53">
            <v>9.3091275844679772E-2</v>
          </cell>
          <cell r="K53">
            <v>9.7198820556023593E-2</v>
          </cell>
          <cell r="L53">
            <v>2761</v>
          </cell>
          <cell r="M53">
            <v>9.3163719800242947E-2</v>
          </cell>
          <cell r="N53">
            <v>0</v>
          </cell>
          <cell r="O53">
            <v>0</v>
          </cell>
          <cell r="P53">
            <v>2853</v>
          </cell>
          <cell r="Q53">
            <v>9.3299323064848422E-2</v>
          </cell>
          <cell r="R53">
            <v>0</v>
          </cell>
          <cell r="T53">
            <v>2853</v>
          </cell>
          <cell r="U53">
            <v>9.3299323064848422E-2</v>
          </cell>
          <cell r="V53">
            <v>0</v>
          </cell>
        </row>
        <row r="54">
          <cell r="A54" t="str">
            <v>Medicaid DRG Days</v>
          </cell>
          <cell r="B54">
            <v>0</v>
          </cell>
          <cell r="C54">
            <v>3798</v>
          </cell>
          <cell r="D54">
            <v>0.11511183851609383</v>
          </cell>
          <cell r="F54">
            <v>3723</v>
          </cell>
          <cell r="G54">
            <v>0.11003073649367537</v>
          </cell>
          <cell r="I54">
            <v>1101</v>
          </cell>
          <cell r="J54">
            <v>0.11104387291981846</v>
          </cell>
          <cell r="K54">
            <v>0.11594355518112889</v>
          </cell>
          <cell r="L54">
            <v>3294</v>
          </cell>
          <cell r="M54">
            <v>0.11114860305034417</v>
          </cell>
          <cell r="N54">
            <v>0</v>
          </cell>
          <cell r="P54">
            <v>3403</v>
          </cell>
          <cell r="Q54">
            <v>0.11128552274436705</v>
          </cell>
          <cell r="R54">
            <v>0</v>
          </cell>
          <cell r="T54">
            <v>3403</v>
          </cell>
          <cell r="U54">
            <v>0.11128552274436705</v>
          </cell>
          <cell r="V54">
            <v>0</v>
          </cell>
        </row>
        <row r="55">
          <cell r="A55" t="str">
            <v>Medicaid Rehab Days</v>
          </cell>
          <cell r="B55">
            <v>0</v>
          </cell>
          <cell r="C55">
            <v>0</v>
          </cell>
          <cell r="D55">
            <v>0</v>
          </cell>
          <cell r="F55">
            <v>218</v>
          </cell>
          <cell r="G55">
            <v>6.4428419434921389E-3</v>
          </cell>
          <cell r="I55">
            <v>0</v>
          </cell>
          <cell r="J55">
            <v>0</v>
          </cell>
          <cell r="K55">
            <v>0</v>
          </cell>
          <cell r="L55">
            <v>0</v>
          </cell>
          <cell r="M55">
            <v>0</v>
          </cell>
          <cell r="N55">
            <v>0</v>
          </cell>
          <cell r="P55">
            <v>0</v>
          </cell>
          <cell r="Q55">
            <v>0</v>
          </cell>
          <cell r="R55">
            <v>0</v>
          </cell>
          <cell r="T55">
            <v>0</v>
          </cell>
          <cell r="U55">
            <v>0</v>
          </cell>
          <cell r="V55">
            <v>0</v>
          </cell>
        </row>
        <row r="56">
          <cell r="A56" t="str">
            <v>Medicaid Psych Days</v>
          </cell>
          <cell r="B56">
            <v>0</v>
          </cell>
          <cell r="C56">
            <v>2187</v>
          </cell>
          <cell r="D56">
            <v>6.62847790507365E-2</v>
          </cell>
          <cell r="F56">
            <v>1733</v>
          </cell>
          <cell r="G56">
            <v>5.1217638018678333E-2</v>
          </cell>
          <cell r="I56">
            <v>642</v>
          </cell>
          <cell r="J56">
            <v>6.4750378214826015E-2</v>
          </cell>
          <cell r="K56">
            <v>6.7607413647851722E-2</v>
          </cell>
          <cell r="L56">
            <v>1921</v>
          </cell>
          <cell r="M56">
            <v>6.481981374004589E-2</v>
          </cell>
          <cell r="N56">
            <v>0</v>
          </cell>
          <cell r="P56">
            <v>1984</v>
          </cell>
          <cell r="Q56">
            <v>6.4881127571208994E-2</v>
          </cell>
          <cell r="R56">
            <v>0</v>
          </cell>
          <cell r="T56">
            <v>1984</v>
          </cell>
          <cell r="U56">
            <v>6.4881127571208994E-2</v>
          </cell>
          <cell r="V56">
            <v>0</v>
          </cell>
        </row>
        <row r="57">
          <cell r="A57" t="str">
            <v>Medicaid Level II Days</v>
          </cell>
          <cell r="B57">
            <v>0</v>
          </cell>
          <cell r="C57">
            <v>1154</v>
          </cell>
          <cell r="D57">
            <v>3.4976056252651995E-2</v>
          </cell>
          <cell r="F57">
            <v>1479</v>
          </cell>
          <cell r="G57">
            <v>4.3710840524884741E-2</v>
          </cell>
          <cell r="I57">
            <v>348</v>
          </cell>
          <cell r="J57">
            <v>3.509833585476551E-2</v>
          </cell>
          <cell r="K57">
            <v>0</v>
          </cell>
          <cell r="L57">
            <v>1002</v>
          </cell>
          <cell r="M57">
            <v>3.381023080037792E-2</v>
          </cell>
          <cell r="N57">
            <v>0</v>
          </cell>
          <cell r="O57">
            <v>0</v>
          </cell>
          <cell r="P57">
            <v>1002</v>
          </cell>
          <cell r="Q57">
            <v>3.2767585597959385E-2</v>
          </cell>
          <cell r="R57">
            <v>0</v>
          </cell>
          <cell r="T57">
            <v>1002</v>
          </cell>
          <cell r="U57">
            <v>3.2767585597959385E-2</v>
          </cell>
          <cell r="V57">
            <v>0</v>
          </cell>
        </row>
        <row r="58">
          <cell r="A58" t="str">
            <v>BCBS Days</v>
          </cell>
          <cell r="B58">
            <v>0</v>
          </cell>
          <cell r="C58">
            <v>3356</v>
          </cell>
          <cell r="D58">
            <v>0.10171546341759108</v>
          </cell>
          <cell r="F58">
            <v>2915</v>
          </cell>
          <cell r="G58">
            <v>8.6150845253576067E-2</v>
          </cell>
          <cell r="I58">
            <v>870</v>
          </cell>
          <cell r="J58">
            <v>8.7745839636913764E-2</v>
          </cell>
          <cell r="K58">
            <v>9.1617523167649539E-2</v>
          </cell>
          <cell r="L58">
            <v>2603</v>
          </cell>
          <cell r="M58">
            <v>8.7832366041301124E-2</v>
          </cell>
          <cell r="N58">
            <v>0</v>
          </cell>
          <cell r="O58">
            <v>0</v>
          </cell>
          <cell r="P58">
            <v>2689</v>
          </cell>
          <cell r="Q58">
            <v>8.7936165342228326E-2</v>
          </cell>
          <cell r="R58">
            <v>0</v>
          </cell>
          <cell r="T58">
            <v>2689</v>
          </cell>
          <cell r="U58">
            <v>8.7936165342228326E-2</v>
          </cell>
          <cell r="V58">
            <v>0</v>
          </cell>
        </row>
        <row r="59">
          <cell r="A59" t="str">
            <v>BCBS Psych Days</v>
          </cell>
          <cell r="B59">
            <v>0</v>
          </cell>
          <cell r="C59">
            <v>174</v>
          </cell>
          <cell r="D59">
            <v>5.2736861247499548E-3</v>
          </cell>
          <cell r="F59">
            <v>231</v>
          </cell>
          <cell r="G59">
            <v>6.8270481144343306E-3</v>
          </cell>
          <cell r="I59">
            <v>95</v>
          </cell>
          <cell r="J59">
            <v>9.5814422592032274E-3</v>
          </cell>
          <cell r="K59">
            <v>1.0004212299915754E-2</v>
          </cell>
          <cell r="L59">
            <v>284</v>
          </cell>
          <cell r="M59">
            <v>9.5829396679713869E-3</v>
          </cell>
          <cell r="N59">
            <v>0</v>
          </cell>
          <cell r="O59">
            <v>0</v>
          </cell>
          <cell r="P59">
            <v>294</v>
          </cell>
          <cell r="Q59">
            <v>9.6144412832335924E-3</v>
          </cell>
          <cell r="R59">
            <v>0</v>
          </cell>
          <cell r="T59">
            <v>294</v>
          </cell>
          <cell r="U59">
            <v>9.6144412832335924E-3</v>
          </cell>
          <cell r="V59">
            <v>0</v>
          </cell>
        </row>
        <row r="60">
          <cell r="A60" t="str">
            <v>M'care HMO Days</v>
          </cell>
          <cell r="B60">
            <v>0</v>
          </cell>
          <cell r="C60">
            <v>1100</v>
          </cell>
          <cell r="D60">
            <v>3.3339395041522703E-2</v>
          </cell>
          <cell r="F60">
            <v>1155</v>
          </cell>
          <cell r="G60">
            <v>3.4135240572171655E-2</v>
          </cell>
          <cell r="I60">
            <v>280</v>
          </cell>
          <cell r="J60">
            <v>2.8240040342914774E-2</v>
          </cell>
          <cell r="K60">
            <v>2.9486099410278011E-2</v>
          </cell>
          <cell r="L60">
            <v>838</v>
          </cell>
          <cell r="M60">
            <v>2.8276420569577541E-2</v>
          </cell>
          <cell r="N60">
            <v>0</v>
          </cell>
          <cell r="O60">
            <v>0</v>
          </cell>
          <cell r="P60">
            <v>866</v>
          </cell>
          <cell r="Q60">
            <v>2.8320088949932959E-2</v>
          </cell>
          <cell r="R60">
            <v>0</v>
          </cell>
          <cell r="T60">
            <v>866</v>
          </cell>
          <cell r="U60">
            <v>2.8320088949932959E-2</v>
          </cell>
          <cell r="V60">
            <v>0</v>
          </cell>
        </row>
        <row r="61">
          <cell r="A61" t="str">
            <v>Catamount Days</v>
          </cell>
          <cell r="B61">
            <v>0</v>
          </cell>
          <cell r="C61">
            <v>185</v>
          </cell>
          <cell r="D61">
            <v>5.6070800751651818E-3</v>
          </cell>
          <cell r="F61">
            <v>249</v>
          </cell>
          <cell r="G61">
            <v>7.3590258895850575E-3</v>
          </cell>
          <cell r="I61">
            <v>145</v>
          </cell>
          <cell r="J61">
            <v>1.4624306606152295E-2</v>
          </cell>
          <cell r="K61">
            <v>1.5269587194608256E-2</v>
          </cell>
          <cell r="L61">
            <v>434</v>
          </cell>
          <cell r="M61">
            <v>1.4644351464435146E-2</v>
          </cell>
          <cell r="N61">
            <v>0</v>
          </cell>
          <cell r="O61">
            <v>0</v>
          </cell>
          <cell r="P61">
            <v>448</v>
          </cell>
          <cell r="Q61">
            <v>1.4650577193498807E-2</v>
          </cell>
          <cell r="R61">
            <v>0</v>
          </cell>
          <cell r="T61">
            <v>448</v>
          </cell>
          <cell r="U61">
            <v>1.4650577193498807E-2</v>
          </cell>
          <cell r="V61">
            <v>0</v>
          </cell>
        </row>
        <row r="62">
          <cell r="A62" t="str">
            <v>Pace VT Days</v>
          </cell>
          <cell r="B62">
            <v>0</v>
          </cell>
          <cell r="C62">
            <v>72</v>
          </cell>
          <cell r="D62">
            <v>2.1822149481723948E-3</v>
          </cell>
          <cell r="F62">
            <v>223</v>
          </cell>
          <cell r="G62">
            <v>6.5906135477006743E-3</v>
          </cell>
          <cell r="I62">
            <v>221</v>
          </cell>
          <cell r="J62">
            <v>2.2289460413514876E-2</v>
          </cell>
          <cell r="K62">
            <v>2.327295703454086E-2</v>
          </cell>
          <cell r="L62">
            <v>661</v>
          </cell>
          <cell r="M62">
            <v>2.2303954649750303E-2</v>
          </cell>
          <cell r="N62">
            <v>-683</v>
          </cell>
          <cell r="O62">
            <v>0</v>
          </cell>
          <cell r="P62">
            <v>0</v>
          </cell>
          <cell r="Q62">
            <v>0</v>
          </cell>
          <cell r="R62">
            <v>0</v>
          </cell>
          <cell r="T62">
            <v>0</v>
          </cell>
          <cell r="U62">
            <v>0</v>
          </cell>
          <cell r="V62">
            <v>0</v>
          </cell>
        </row>
        <row r="63">
          <cell r="A63" t="str">
            <v>Commercial Days</v>
          </cell>
          <cell r="B63">
            <v>0</v>
          </cell>
          <cell r="C63">
            <v>2075</v>
          </cell>
          <cell r="D63">
            <v>6.2890222464690546E-2</v>
          </cell>
          <cell r="F63">
            <v>1593</v>
          </cell>
          <cell r="G63">
            <v>4.7080033100839344E-2</v>
          </cell>
          <cell r="I63">
            <v>482</v>
          </cell>
          <cell r="J63">
            <v>4.861321230458901E-2</v>
          </cell>
          <cell r="K63">
            <v>5.0758213984835723E-2</v>
          </cell>
          <cell r="L63">
            <v>1442</v>
          </cell>
          <cell r="M63">
            <v>4.8657038736671612E-2</v>
          </cell>
          <cell r="N63">
            <v>0</v>
          </cell>
          <cell r="O63">
            <v>0</v>
          </cell>
          <cell r="P63">
            <v>1490</v>
          </cell>
          <cell r="Q63">
            <v>4.8726250040877724E-2</v>
          </cell>
          <cell r="R63">
            <v>0</v>
          </cell>
          <cell r="T63">
            <v>1490</v>
          </cell>
          <cell r="U63">
            <v>4.8726250040877724E-2</v>
          </cell>
          <cell r="V63">
            <v>0</v>
          </cell>
        </row>
        <row r="64">
          <cell r="A64" t="str">
            <v>Workers Comp Days</v>
          </cell>
          <cell r="B64">
            <v>0</v>
          </cell>
          <cell r="C64">
            <v>39</v>
          </cell>
          <cell r="D64">
            <v>1.1820330969267139E-3</v>
          </cell>
          <cell r="F64">
            <v>49</v>
          </cell>
          <cell r="G64">
            <v>1.4481617212436459E-3</v>
          </cell>
          <cell r="I64">
            <v>9</v>
          </cell>
          <cell r="J64">
            <v>9.0771558245083205E-4</v>
          </cell>
          <cell r="K64">
            <v>9.4776748104465037E-4</v>
          </cell>
          <cell r="L64">
            <v>27</v>
          </cell>
          <cell r="M64">
            <v>9.1105412336347689E-4</v>
          </cell>
          <cell r="N64">
            <v>0</v>
          </cell>
          <cell r="O64">
            <v>0</v>
          </cell>
          <cell r="P64">
            <v>28</v>
          </cell>
          <cell r="Q64">
            <v>9.1566107459367543E-4</v>
          </cell>
          <cell r="R64">
            <v>0</v>
          </cell>
          <cell r="T64">
            <v>28</v>
          </cell>
          <cell r="U64">
            <v>9.1566107459367543E-4</v>
          </cell>
          <cell r="V64">
            <v>0</v>
          </cell>
        </row>
        <row r="65">
          <cell r="A65" t="str">
            <v>Selfpay Days</v>
          </cell>
          <cell r="B65">
            <v>0</v>
          </cell>
          <cell r="C65">
            <v>1550</v>
          </cell>
          <cell r="D65">
            <v>4.6978238467600172E-2</v>
          </cell>
          <cell r="F65">
            <v>1203</v>
          </cell>
          <cell r="G65">
            <v>3.5553847972573591E-2</v>
          </cell>
          <cell r="I65">
            <v>260</v>
          </cell>
          <cell r="J65">
            <v>2.6222894604135148E-2</v>
          </cell>
          <cell r="K65">
            <v>2.737994945240101E-2</v>
          </cell>
          <cell r="L65">
            <v>778</v>
          </cell>
          <cell r="M65">
            <v>2.6251855850992038E-2</v>
          </cell>
          <cell r="N65">
            <v>0</v>
          </cell>
          <cell r="P65">
            <v>804</v>
          </cell>
          <cell r="Q65">
            <v>2.6292553713332681E-2</v>
          </cell>
          <cell r="R65">
            <v>0</v>
          </cell>
          <cell r="T65">
            <v>804</v>
          </cell>
          <cell r="U65">
            <v>2.6292553713332681E-2</v>
          </cell>
          <cell r="V65">
            <v>0</v>
          </cell>
        </row>
        <row r="66">
          <cell r="A66" t="str">
            <v>TOTAL PATIENT DAYS</v>
          </cell>
          <cell r="B66">
            <v>0</v>
          </cell>
          <cell r="C66">
            <v>32994</v>
          </cell>
          <cell r="D66">
            <v>1</v>
          </cell>
          <cell r="F66">
            <v>33836</v>
          </cell>
          <cell r="G66">
            <v>0.99999999999999978</v>
          </cell>
          <cell r="I66">
            <v>9915</v>
          </cell>
          <cell r="J66">
            <v>1</v>
          </cell>
          <cell r="K66">
            <v>0</v>
          </cell>
          <cell r="L66">
            <v>29636</v>
          </cell>
          <cell r="M66">
            <v>0.99999999999999978</v>
          </cell>
          <cell r="N66">
            <v>0</v>
          </cell>
          <cell r="P66">
            <v>30579</v>
          </cell>
          <cell r="Q66">
            <v>1</v>
          </cell>
          <cell r="R66">
            <v>0</v>
          </cell>
          <cell r="T66">
            <v>30579</v>
          </cell>
          <cell r="U66">
            <v>1</v>
          </cell>
          <cell r="V66">
            <v>0</v>
          </cell>
        </row>
        <row r="67">
          <cell r="A67">
            <v>0</v>
          </cell>
          <cell r="B67">
            <v>0</v>
          </cell>
          <cell r="D67">
            <v>0</v>
          </cell>
          <cell r="G67">
            <v>0</v>
          </cell>
          <cell r="J67">
            <v>0</v>
          </cell>
          <cell r="L67">
            <v>0</v>
          </cell>
          <cell r="M67">
            <v>0</v>
          </cell>
          <cell r="N67">
            <v>0</v>
          </cell>
          <cell r="P67">
            <v>0</v>
          </cell>
          <cell r="Q67">
            <v>0</v>
          </cell>
          <cell r="R67">
            <v>0</v>
          </cell>
          <cell r="T67">
            <v>0</v>
          </cell>
          <cell r="U67">
            <v>0</v>
          </cell>
          <cell r="V67">
            <v>0</v>
          </cell>
        </row>
        <row r="68">
          <cell r="A68" t="str">
            <v xml:space="preserve">DISCHARGES BY PAYOR </v>
          </cell>
          <cell r="B68">
            <v>0</v>
          </cell>
          <cell r="D68">
            <v>0</v>
          </cell>
          <cell r="G68">
            <v>0</v>
          </cell>
          <cell r="J68">
            <v>0</v>
          </cell>
          <cell r="M68">
            <v>0</v>
          </cell>
          <cell r="N68">
            <v>0</v>
          </cell>
          <cell r="Q68">
            <v>0</v>
          </cell>
          <cell r="R68">
            <v>0</v>
          </cell>
          <cell r="T68">
            <v>0</v>
          </cell>
          <cell r="U68">
            <v>0</v>
          </cell>
          <cell r="V68">
            <v>0</v>
          </cell>
        </row>
        <row r="69">
          <cell r="A69" t="str">
            <v>Medicare IP DRG Discharges</v>
          </cell>
          <cell r="B69">
            <v>0</v>
          </cell>
          <cell r="C69">
            <v>3293</v>
          </cell>
          <cell r="D69">
            <v>0.46862103315781983</v>
          </cell>
          <cell r="F69">
            <v>3095</v>
          </cell>
          <cell r="G69">
            <v>0.4523531131248173</v>
          </cell>
          <cell r="I69">
            <v>1013</v>
          </cell>
          <cell r="J69">
            <v>0.46639042357274402</v>
          </cell>
          <cell r="K69">
            <v>0</v>
          </cell>
          <cell r="L69">
            <v>2884</v>
          </cell>
          <cell r="M69">
            <v>0.46644023936600354</v>
          </cell>
          <cell r="N69">
            <v>64</v>
          </cell>
          <cell r="O69">
            <v>0</v>
          </cell>
          <cell r="P69">
            <v>2994</v>
          </cell>
          <cell r="Q69">
            <v>0.47659980897803245</v>
          </cell>
          <cell r="R69">
            <v>0</v>
          </cell>
          <cell r="T69">
            <v>2994</v>
          </cell>
          <cell r="U69">
            <v>0.47659980897803245</v>
          </cell>
          <cell r="V69">
            <v>0</v>
          </cell>
        </row>
        <row r="70">
          <cell r="A70" t="str">
            <v>Medicare Rehab Discharges</v>
          </cell>
          <cell r="B70">
            <v>0</v>
          </cell>
          <cell r="C70">
            <v>0</v>
          </cell>
          <cell r="D70">
            <v>0</v>
          </cell>
          <cell r="F70">
            <v>147</v>
          </cell>
          <cell r="G70">
            <v>2.1484945922244959E-2</v>
          </cell>
          <cell r="I70">
            <v>0</v>
          </cell>
          <cell r="J70">
            <v>0</v>
          </cell>
          <cell r="K70">
            <v>0</v>
          </cell>
          <cell r="L70">
            <v>0</v>
          </cell>
          <cell r="M70">
            <v>0</v>
          </cell>
          <cell r="N70">
            <v>0</v>
          </cell>
          <cell r="O70">
            <v>0</v>
          </cell>
          <cell r="P70">
            <v>0</v>
          </cell>
          <cell r="Q70">
            <v>0</v>
          </cell>
          <cell r="R70">
            <v>0</v>
          </cell>
          <cell r="T70">
            <v>0</v>
          </cell>
          <cell r="U70">
            <v>0</v>
          </cell>
          <cell r="V70">
            <v>0</v>
          </cell>
        </row>
        <row r="71">
          <cell r="A71" t="str">
            <v>Medicare Psych Discharges</v>
          </cell>
          <cell r="B71">
            <v>0</v>
          </cell>
          <cell r="C71">
            <v>157</v>
          </cell>
          <cell r="D71">
            <v>2.2342393624590864E-2</v>
          </cell>
          <cell r="F71">
            <v>148</v>
          </cell>
          <cell r="G71">
            <v>2.1631102016954108E-2</v>
          </cell>
          <cell r="I71">
            <v>54</v>
          </cell>
          <cell r="J71">
            <v>2.4861878453038673E-2</v>
          </cell>
          <cell r="L71">
            <v>154</v>
          </cell>
          <cell r="M71">
            <v>2.4907003072941938E-2</v>
          </cell>
          <cell r="N71">
            <v>0</v>
          </cell>
          <cell r="O71">
            <v>0</v>
          </cell>
          <cell r="P71">
            <v>156</v>
          </cell>
          <cell r="Q71">
            <v>2.4832855778414518E-2</v>
          </cell>
          <cell r="R71">
            <v>0</v>
          </cell>
          <cell r="T71">
            <v>156</v>
          </cell>
          <cell r="U71">
            <v>2.4832855778414518E-2</v>
          </cell>
          <cell r="V71">
            <v>0</v>
          </cell>
        </row>
        <row r="72">
          <cell r="A72" t="str">
            <v>Medicaid DRG Discharges</v>
          </cell>
          <cell r="B72">
            <v>0</v>
          </cell>
          <cell r="C72">
            <v>1255</v>
          </cell>
          <cell r="D72">
            <v>0.17859684075707982</v>
          </cell>
          <cell r="F72">
            <v>1210</v>
          </cell>
          <cell r="G72">
            <v>0.17684887459807075</v>
          </cell>
          <cell r="I72">
            <v>348</v>
          </cell>
          <cell r="J72">
            <v>0.16022099447513813</v>
          </cell>
          <cell r="L72">
            <v>990</v>
          </cell>
          <cell r="M72">
            <v>0.16011644832605532</v>
          </cell>
          <cell r="N72">
            <v>0</v>
          </cell>
          <cell r="P72">
            <v>1007</v>
          </cell>
          <cell r="Q72">
            <v>0.16029926774912448</v>
          </cell>
          <cell r="R72">
            <v>0</v>
          </cell>
          <cell r="T72">
            <v>1007</v>
          </cell>
          <cell r="U72">
            <v>0.16029926774912448</v>
          </cell>
          <cell r="V72">
            <v>0</v>
          </cell>
        </row>
        <row r="73">
          <cell r="A73" t="str">
            <v>Medicaid Rehab Discharges</v>
          </cell>
          <cell r="B73">
            <v>0</v>
          </cell>
          <cell r="C73">
            <v>0</v>
          </cell>
          <cell r="D73">
            <v>0</v>
          </cell>
          <cell r="F73">
            <v>15</v>
          </cell>
          <cell r="G73">
            <v>2.1923414206372407E-3</v>
          </cell>
          <cell r="I73">
            <v>0</v>
          </cell>
          <cell r="J73">
            <v>0</v>
          </cell>
          <cell r="L73">
            <v>0</v>
          </cell>
          <cell r="M73">
            <v>0</v>
          </cell>
          <cell r="N73">
            <v>0</v>
          </cell>
          <cell r="P73">
            <v>0</v>
          </cell>
          <cell r="Q73">
            <v>0</v>
          </cell>
          <cell r="R73">
            <v>0</v>
          </cell>
          <cell r="T73">
            <v>0</v>
          </cell>
          <cell r="U73">
            <v>0</v>
          </cell>
          <cell r="V73">
            <v>0</v>
          </cell>
        </row>
        <row r="74">
          <cell r="A74" t="str">
            <v>Medicaid Psych Discharges</v>
          </cell>
          <cell r="B74">
            <v>0</v>
          </cell>
          <cell r="C74">
            <v>268</v>
          </cell>
          <cell r="D74">
            <v>3.8138608225416253E-2</v>
          </cell>
          <cell r="F74">
            <v>225</v>
          </cell>
          <cell r="G74">
            <v>3.2885121309558611E-2</v>
          </cell>
          <cell r="I74">
            <v>77</v>
          </cell>
          <cell r="J74">
            <v>3.5451197053406998E-2</v>
          </cell>
          <cell r="L74">
            <v>219</v>
          </cell>
          <cell r="M74">
            <v>3.5419699175157693E-2</v>
          </cell>
          <cell r="N74">
            <v>0</v>
          </cell>
          <cell r="P74">
            <v>223</v>
          </cell>
          <cell r="Q74">
            <v>3.5498248965297678E-2</v>
          </cell>
          <cell r="R74">
            <v>0</v>
          </cell>
          <cell r="T74">
            <v>223</v>
          </cell>
          <cell r="U74">
            <v>3.5498248965297678E-2</v>
          </cell>
          <cell r="V74">
            <v>0</v>
          </cell>
        </row>
        <row r="75">
          <cell r="A75" t="str">
            <v>BCBS Discharges</v>
          </cell>
          <cell r="B75">
            <v>0</v>
          </cell>
          <cell r="C75">
            <v>935</v>
          </cell>
          <cell r="D75">
            <v>0.13305820407001565</v>
          </cell>
          <cell r="F75">
            <v>875</v>
          </cell>
          <cell r="G75">
            <v>0.12788658287050569</v>
          </cell>
          <cell r="I75">
            <v>295</v>
          </cell>
          <cell r="J75">
            <v>0.13581952117863719</v>
          </cell>
          <cell r="L75">
            <v>840</v>
          </cell>
          <cell r="M75">
            <v>0.1358563803978651</v>
          </cell>
          <cell r="N75">
            <v>0</v>
          </cell>
          <cell r="P75">
            <v>853</v>
          </cell>
          <cell r="Q75">
            <v>0.13578478191658708</v>
          </cell>
          <cell r="R75">
            <v>0</v>
          </cell>
          <cell r="T75">
            <v>853</v>
          </cell>
          <cell r="U75">
            <v>0.13578478191658708</v>
          </cell>
          <cell r="V75">
            <v>0</v>
          </cell>
        </row>
        <row r="76">
          <cell r="A76" t="str">
            <v>BCBS Psych Discharges</v>
          </cell>
          <cell r="B76">
            <v>0</v>
          </cell>
          <cell r="C76">
            <v>36</v>
          </cell>
          <cell r="D76">
            <v>5.1230966272947202E-3</v>
          </cell>
          <cell r="F76">
            <v>46</v>
          </cell>
          <cell r="G76">
            <v>6.7231803566208713E-3</v>
          </cell>
          <cell r="I76">
            <v>15</v>
          </cell>
          <cell r="J76">
            <v>6.9060773480662981E-3</v>
          </cell>
          <cell r="L76">
            <v>43</v>
          </cell>
          <cell r="M76">
            <v>6.9545528060811906E-3</v>
          </cell>
          <cell r="N76">
            <v>0</v>
          </cell>
          <cell r="P76">
            <v>43</v>
          </cell>
          <cell r="Q76">
            <v>6.8449538363578475E-3</v>
          </cell>
          <cell r="R76">
            <v>0</v>
          </cell>
          <cell r="T76">
            <v>43</v>
          </cell>
          <cell r="U76">
            <v>6.8449538363578475E-3</v>
          </cell>
          <cell r="V76">
            <v>0</v>
          </cell>
        </row>
        <row r="77">
          <cell r="A77" t="str">
            <v>M'care HMO Discharges</v>
          </cell>
          <cell r="B77">
            <v>0</v>
          </cell>
          <cell r="C77">
            <v>158</v>
          </cell>
          <cell r="D77">
            <v>2.2484701864237941E-2</v>
          </cell>
          <cell r="F77">
            <v>207</v>
          </cell>
          <cell r="G77">
            <v>3.0254311604793919E-2</v>
          </cell>
          <cell r="I77">
            <v>72</v>
          </cell>
          <cell r="J77">
            <v>3.3149171270718231E-2</v>
          </cell>
          <cell r="L77">
            <v>205</v>
          </cell>
          <cell r="M77">
            <v>3.3155426168526604E-2</v>
          </cell>
          <cell r="N77">
            <v>0</v>
          </cell>
          <cell r="P77">
            <v>208</v>
          </cell>
          <cell r="Q77">
            <v>3.3110474371219355E-2</v>
          </cell>
          <cell r="R77">
            <v>0</v>
          </cell>
          <cell r="T77">
            <v>208</v>
          </cell>
          <cell r="U77">
            <v>3.3110474371219355E-2</v>
          </cell>
          <cell r="V77">
            <v>0</v>
          </cell>
        </row>
        <row r="78">
          <cell r="A78" t="str">
            <v>Catamount Discharges</v>
          </cell>
          <cell r="B78">
            <v>0</v>
          </cell>
          <cell r="C78">
            <v>42</v>
          </cell>
          <cell r="D78">
            <v>5.9769460651771739E-3</v>
          </cell>
          <cell r="F78">
            <v>56</v>
          </cell>
          <cell r="G78">
            <v>8.1847413037123649E-3</v>
          </cell>
          <cell r="I78">
            <v>36</v>
          </cell>
          <cell r="J78">
            <v>1.6574585635359115E-2</v>
          </cell>
          <cell r="L78">
            <v>102</v>
          </cell>
          <cell r="M78">
            <v>1.6496846191169336E-2</v>
          </cell>
          <cell r="N78">
            <v>0</v>
          </cell>
          <cell r="P78">
            <v>104</v>
          </cell>
          <cell r="Q78">
            <v>1.6555237185609677E-2</v>
          </cell>
          <cell r="R78">
            <v>0</v>
          </cell>
          <cell r="T78">
            <v>104</v>
          </cell>
          <cell r="U78">
            <v>1.6555237185609677E-2</v>
          </cell>
          <cell r="V78">
            <v>0</v>
          </cell>
        </row>
        <row r="79">
          <cell r="A79" t="str">
            <v>Pace VT Discharges</v>
          </cell>
          <cell r="B79">
            <v>0</v>
          </cell>
          <cell r="C79">
            <v>21</v>
          </cell>
          <cell r="D79">
            <v>2.9884730325885869E-3</v>
          </cell>
          <cell r="F79">
            <v>38</v>
          </cell>
          <cell r="G79">
            <v>5.553931598947676E-3</v>
          </cell>
          <cell r="I79">
            <v>22</v>
          </cell>
          <cell r="J79">
            <v>1.0128913443830571E-2</v>
          </cell>
          <cell r="L79">
            <v>63</v>
          </cell>
          <cell r="M79">
            <v>1.0189228529839884E-2</v>
          </cell>
          <cell r="N79">
            <v>-64</v>
          </cell>
          <cell r="P79">
            <v>0</v>
          </cell>
          <cell r="Q79">
            <v>0</v>
          </cell>
          <cell r="R79">
            <v>0</v>
          </cell>
          <cell r="T79">
            <v>0</v>
          </cell>
          <cell r="U79">
            <v>0</v>
          </cell>
          <cell r="V79">
            <v>0</v>
          </cell>
        </row>
        <row r="80">
          <cell r="A80" t="str">
            <v>Commercial Discharges</v>
          </cell>
          <cell r="B80">
            <v>0</v>
          </cell>
          <cell r="C80">
            <v>543</v>
          </cell>
          <cell r="D80">
            <v>7.7273374128362035E-2</v>
          </cell>
          <cell r="F80">
            <v>494</v>
          </cell>
          <cell r="G80">
            <v>7.2201110786319786E-2</v>
          </cell>
          <cell r="I80">
            <v>170</v>
          </cell>
          <cell r="J80">
            <v>7.8268876611418042E-2</v>
          </cell>
          <cell r="L80">
            <v>484</v>
          </cell>
          <cell r="M80">
            <v>7.8279152514960371E-2</v>
          </cell>
          <cell r="N80">
            <v>0</v>
          </cell>
          <cell r="P80">
            <v>492</v>
          </cell>
          <cell r="Q80">
            <v>7.8319006685768869E-2</v>
          </cell>
          <cell r="R80">
            <v>0</v>
          </cell>
          <cell r="T80">
            <v>492</v>
          </cell>
          <cell r="U80">
            <v>7.8319006685768869E-2</v>
          </cell>
          <cell r="V80">
            <v>0</v>
          </cell>
        </row>
        <row r="81">
          <cell r="A81" t="str">
            <v>Workers Comp Discharges</v>
          </cell>
          <cell r="B81">
            <v>0</v>
          </cell>
          <cell r="C81">
            <v>15</v>
          </cell>
          <cell r="D81">
            <v>2.1346235947061333E-3</v>
          </cell>
          <cell r="F81">
            <v>21</v>
          </cell>
          <cell r="G81">
            <v>3.0692779888921366E-3</v>
          </cell>
          <cell r="I81">
            <v>5</v>
          </cell>
          <cell r="J81">
            <v>2.3020257826887663E-3</v>
          </cell>
          <cell r="L81">
            <v>14</v>
          </cell>
          <cell r="M81">
            <v>2.2642730066310852E-3</v>
          </cell>
          <cell r="N81">
            <v>0</v>
          </cell>
          <cell r="P81">
            <v>14</v>
          </cell>
          <cell r="Q81">
            <v>2.2285896211397642E-3</v>
          </cell>
          <cell r="R81">
            <v>0</v>
          </cell>
          <cell r="T81">
            <v>14</v>
          </cell>
          <cell r="U81">
            <v>2.2285896211397642E-3</v>
          </cell>
          <cell r="V81">
            <v>0</v>
          </cell>
        </row>
        <row r="82">
          <cell r="A82" t="str">
            <v>Selfpay Discharges</v>
          </cell>
          <cell r="B82">
            <v>0</v>
          </cell>
          <cell r="C82">
            <v>304</v>
          </cell>
          <cell r="D82">
            <v>4.3261704852710969E-2</v>
          </cell>
          <cell r="F82">
            <v>265</v>
          </cell>
          <cell r="G82">
            <v>3.8731365097924582E-2</v>
          </cell>
          <cell r="I82">
            <v>65</v>
          </cell>
          <cell r="J82">
            <v>2.9926335174953959E-2</v>
          </cell>
          <cell r="L82">
            <v>185</v>
          </cell>
          <cell r="M82">
            <v>2.9920750444767913E-2</v>
          </cell>
          <cell r="N82">
            <v>0</v>
          </cell>
          <cell r="P82">
            <v>188</v>
          </cell>
          <cell r="Q82">
            <v>2.9926774912448266E-2</v>
          </cell>
          <cell r="R82">
            <v>0</v>
          </cell>
          <cell r="T82">
            <v>188</v>
          </cell>
          <cell r="U82">
            <v>2.9926774912448266E-2</v>
          </cell>
          <cell r="V82">
            <v>0</v>
          </cell>
        </row>
        <row r="83">
          <cell r="A83" t="str">
            <v>TOTAL DISCHARGES</v>
          </cell>
          <cell r="B83">
            <v>0</v>
          </cell>
          <cell r="C83">
            <v>7027</v>
          </cell>
          <cell r="D83">
            <v>0.99999999999999989</v>
          </cell>
          <cell r="E83">
            <v>0</v>
          </cell>
          <cell r="F83">
            <v>6842</v>
          </cell>
          <cell r="G83">
            <v>1</v>
          </cell>
          <cell r="H83">
            <v>0</v>
          </cell>
          <cell r="I83">
            <v>2172</v>
          </cell>
          <cell r="J83">
            <v>0.99999999999999989</v>
          </cell>
          <cell r="K83">
            <v>0</v>
          </cell>
          <cell r="L83">
            <v>6183</v>
          </cell>
          <cell r="M83">
            <v>0.99999999999999989</v>
          </cell>
          <cell r="N83">
            <v>0</v>
          </cell>
          <cell r="P83">
            <v>6282</v>
          </cell>
          <cell r="Q83">
            <v>1</v>
          </cell>
          <cell r="R83">
            <v>0</v>
          </cell>
          <cell r="T83">
            <v>6282</v>
          </cell>
          <cell r="U83">
            <v>1</v>
          </cell>
          <cell r="V83">
            <v>0</v>
          </cell>
        </row>
        <row r="84">
          <cell r="A84">
            <v>0</v>
          </cell>
          <cell r="B84">
            <v>0</v>
          </cell>
          <cell r="C84">
            <v>0</v>
          </cell>
          <cell r="D84">
            <v>0</v>
          </cell>
          <cell r="E84">
            <v>0</v>
          </cell>
          <cell r="F84">
            <v>0</v>
          </cell>
          <cell r="G84">
            <v>0</v>
          </cell>
          <cell r="H84">
            <v>0</v>
          </cell>
          <cell r="I84">
            <v>0</v>
          </cell>
          <cell r="J84">
            <v>0</v>
          </cell>
          <cell r="K84">
            <v>0</v>
          </cell>
          <cell r="L84">
            <v>0</v>
          </cell>
          <cell r="M84">
            <v>0</v>
          </cell>
          <cell r="N84">
            <v>0</v>
          </cell>
          <cell r="P84">
            <v>0</v>
          </cell>
          <cell r="Q84">
            <v>0</v>
          </cell>
          <cell r="R84">
            <v>0</v>
          </cell>
          <cell r="T84">
            <v>0</v>
          </cell>
          <cell r="U84">
            <v>0</v>
          </cell>
          <cell r="V84">
            <v>0</v>
          </cell>
        </row>
        <row r="85">
          <cell r="A85" t="str">
            <v>Medicare Swing Bed Discharges</v>
          </cell>
          <cell r="B85">
            <v>0</v>
          </cell>
          <cell r="C85">
            <v>26</v>
          </cell>
          <cell r="D85">
            <v>3.7000142308239647E-3</v>
          </cell>
          <cell r="E85">
            <v>0</v>
          </cell>
          <cell r="F85">
            <v>29</v>
          </cell>
          <cell r="G85">
            <v>4.2385267465653315E-3</v>
          </cell>
          <cell r="H85">
            <v>0</v>
          </cell>
          <cell r="I85">
            <v>7</v>
          </cell>
          <cell r="J85">
            <v>3.2228360957642726E-3</v>
          </cell>
          <cell r="K85">
            <v>0</v>
          </cell>
          <cell r="L85">
            <v>29.866666666666667</v>
          </cell>
          <cell r="M85">
            <v>4.8304490808129819E-3</v>
          </cell>
          <cell r="N85">
            <v>0</v>
          </cell>
          <cell r="P85">
            <v>29.866666666666667</v>
          </cell>
          <cell r="Q85">
            <v>4.7543245250981645E-3</v>
          </cell>
          <cell r="R85">
            <v>0</v>
          </cell>
          <cell r="T85">
            <v>29.866666666666667</v>
          </cell>
          <cell r="U85">
            <v>4.7543245250981645E-3</v>
          </cell>
        </row>
        <row r="86">
          <cell r="A86">
            <v>0</v>
          </cell>
          <cell r="B86">
            <v>0</v>
          </cell>
          <cell r="C86">
            <v>0</v>
          </cell>
          <cell r="D86">
            <v>0</v>
          </cell>
          <cell r="E86">
            <v>0</v>
          </cell>
          <cell r="F86">
            <v>0</v>
          </cell>
          <cell r="G86">
            <v>0</v>
          </cell>
          <cell r="H86">
            <v>0</v>
          </cell>
          <cell r="I86">
            <v>0</v>
          </cell>
          <cell r="J86">
            <v>0</v>
          </cell>
          <cell r="K86">
            <v>0</v>
          </cell>
          <cell r="L86">
            <v>0</v>
          </cell>
          <cell r="M86">
            <v>0</v>
          </cell>
          <cell r="N86">
            <v>0</v>
          </cell>
          <cell r="Q86">
            <v>0</v>
          </cell>
          <cell r="R86">
            <v>0</v>
          </cell>
          <cell r="U86">
            <v>0</v>
          </cell>
          <cell r="V86">
            <v>0</v>
          </cell>
        </row>
        <row r="87">
          <cell r="A87" t="str">
            <v>AVERAGE LENGTH OF STAY</v>
          </cell>
          <cell r="B87">
            <v>0</v>
          </cell>
          <cell r="C87">
            <v>0</v>
          </cell>
          <cell r="D87">
            <v>0</v>
          </cell>
          <cell r="E87">
            <v>0</v>
          </cell>
          <cell r="F87">
            <v>0</v>
          </cell>
          <cell r="G87">
            <v>0</v>
          </cell>
          <cell r="H87">
            <v>0</v>
          </cell>
          <cell r="I87">
            <v>0</v>
          </cell>
          <cell r="J87">
            <v>0</v>
          </cell>
          <cell r="K87">
            <v>0</v>
          </cell>
          <cell r="L87">
            <v>0</v>
          </cell>
        </row>
        <row r="88">
          <cell r="A88" t="str">
            <v>Medicare IP DRG</v>
          </cell>
          <cell r="B88">
            <v>0</v>
          </cell>
          <cell r="C88">
            <v>4.4479198299423022</v>
          </cell>
          <cell r="D88">
            <v>0</v>
          </cell>
          <cell r="E88">
            <v>0</v>
          </cell>
          <cell r="F88">
            <v>4.5386106623586429</v>
          </cell>
          <cell r="G88">
            <v>0</v>
          </cell>
          <cell r="H88">
            <v>0</v>
          </cell>
          <cell r="I88">
            <v>4.4106614017768999</v>
          </cell>
          <cell r="J88">
            <v>0</v>
          </cell>
          <cell r="K88">
            <v>0</v>
          </cell>
          <cell r="L88">
            <v>4.6348821081830787</v>
          </cell>
          <cell r="P88">
            <v>4.8410153640614562</v>
          </cell>
          <cell r="T88">
            <v>4.8410153640614562</v>
          </cell>
        </row>
        <row r="89">
          <cell r="A89" t="str">
            <v>Medicare Rehab</v>
          </cell>
          <cell r="B89">
            <v>0</v>
          </cell>
          <cell r="C89">
            <v>0</v>
          </cell>
          <cell r="D89">
            <v>0</v>
          </cell>
          <cell r="E89">
            <v>0</v>
          </cell>
          <cell r="F89">
            <v>13.36734693877551</v>
          </cell>
          <cell r="G89">
            <v>0</v>
          </cell>
          <cell r="H89">
            <v>0</v>
          </cell>
          <cell r="I89">
            <v>0</v>
          </cell>
          <cell r="J89">
            <v>0</v>
          </cell>
          <cell r="K89">
            <v>0</v>
          </cell>
          <cell r="L89">
            <v>0</v>
          </cell>
          <cell r="P89">
            <v>0</v>
          </cell>
          <cell r="T89">
            <v>0</v>
          </cell>
        </row>
        <row r="90">
          <cell r="A90" t="str">
            <v>Medicare Psych</v>
          </cell>
          <cell r="B90">
            <v>0</v>
          </cell>
          <cell r="C90">
            <v>15.694267515923567</v>
          </cell>
          <cell r="D90">
            <v>0</v>
          </cell>
          <cell r="E90">
            <v>0</v>
          </cell>
          <cell r="F90">
            <v>17.70945945945946</v>
          </cell>
          <cell r="G90">
            <v>0</v>
          </cell>
          <cell r="H90">
            <v>0</v>
          </cell>
          <cell r="I90">
            <v>17.092592592592592</v>
          </cell>
          <cell r="J90">
            <v>0</v>
          </cell>
          <cell r="K90">
            <v>0</v>
          </cell>
          <cell r="L90">
            <v>17.928571428571427</v>
          </cell>
          <cell r="P90">
            <v>18.28846153846154</v>
          </cell>
          <cell r="T90">
            <v>18.28846153846154</v>
          </cell>
        </row>
        <row r="91">
          <cell r="A91" t="str">
            <v>Medicaid DRG</v>
          </cell>
          <cell r="B91">
            <v>0</v>
          </cell>
          <cell r="C91">
            <v>3.0262948207171316</v>
          </cell>
          <cell r="D91">
            <v>0</v>
          </cell>
          <cell r="E91">
            <v>0</v>
          </cell>
          <cell r="F91">
            <v>3.0768595041322313</v>
          </cell>
          <cell r="G91">
            <v>0</v>
          </cell>
          <cell r="H91">
            <v>0</v>
          </cell>
          <cell r="I91">
            <v>3.1637931034482758</v>
          </cell>
          <cell r="J91">
            <v>0</v>
          </cell>
          <cell r="K91">
            <v>0</v>
          </cell>
          <cell r="L91">
            <v>3.3272727272727272</v>
          </cell>
          <cell r="P91">
            <v>3.3793445878848063</v>
          </cell>
          <cell r="T91">
            <v>3.3793445878848063</v>
          </cell>
        </row>
        <row r="92">
          <cell r="A92" t="str">
            <v>Medicaid Rehab</v>
          </cell>
          <cell r="B92">
            <v>0</v>
          </cell>
          <cell r="C92">
            <v>0</v>
          </cell>
          <cell r="D92">
            <v>0</v>
          </cell>
          <cell r="E92">
            <v>0</v>
          </cell>
          <cell r="F92">
            <v>14.533333333333333</v>
          </cell>
          <cell r="G92">
            <v>0</v>
          </cell>
          <cell r="H92">
            <v>0</v>
          </cell>
          <cell r="I92">
            <v>0</v>
          </cell>
          <cell r="J92">
            <v>0</v>
          </cell>
          <cell r="K92">
            <v>0</v>
          </cell>
          <cell r="L92">
            <v>0</v>
          </cell>
          <cell r="P92">
            <v>0</v>
          </cell>
          <cell r="T92">
            <v>0</v>
          </cell>
        </row>
        <row r="93">
          <cell r="A93" t="str">
            <v>Medicaid Psych</v>
          </cell>
          <cell r="B93">
            <v>0</v>
          </cell>
          <cell r="C93">
            <v>8.16044776119403</v>
          </cell>
          <cell r="D93">
            <v>0</v>
          </cell>
          <cell r="E93">
            <v>0</v>
          </cell>
          <cell r="F93">
            <v>7.7022222222222219</v>
          </cell>
          <cell r="G93">
            <v>0</v>
          </cell>
          <cell r="H93">
            <v>0</v>
          </cell>
          <cell r="I93">
            <v>8.3376623376623371</v>
          </cell>
          <cell r="J93">
            <v>0</v>
          </cell>
          <cell r="K93">
            <v>0</v>
          </cell>
          <cell r="L93">
            <v>8.7716894977168955</v>
          </cell>
          <cell r="P93">
            <v>8.896860986547086</v>
          </cell>
          <cell r="T93">
            <v>8.896860986547086</v>
          </cell>
        </row>
        <row r="94">
          <cell r="A94" t="str">
            <v>Blue Cross</v>
          </cell>
          <cell r="B94">
            <v>0</v>
          </cell>
          <cell r="C94">
            <v>3.635427394438723</v>
          </cell>
          <cell r="D94">
            <v>0</v>
          </cell>
          <cell r="E94">
            <v>0</v>
          </cell>
          <cell r="F94">
            <v>3.4158523344191098</v>
          </cell>
          <cell r="G94">
            <v>0</v>
          </cell>
          <cell r="H94">
            <v>0</v>
          </cell>
          <cell r="I94">
            <v>3.1129032258064515</v>
          </cell>
          <cell r="J94">
            <v>0</v>
          </cell>
          <cell r="K94">
            <v>0</v>
          </cell>
          <cell r="L94">
            <v>3.2695356738391848</v>
          </cell>
          <cell r="P94">
            <v>3.3292410714285716</v>
          </cell>
          <cell r="T94">
            <v>3.3292410714285716</v>
          </cell>
        </row>
        <row r="95">
          <cell r="A95" t="str">
            <v>M'care HMO</v>
          </cell>
          <cell r="B95">
            <v>0</v>
          </cell>
          <cell r="C95">
            <v>6.962025316455696</v>
          </cell>
          <cell r="D95">
            <v>0</v>
          </cell>
          <cell r="E95">
            <v>0</v>
          </cell>
          <cell r="F95">
            <v>5.5797101449275361</v>
          </cell>
          <cell r="G95">
            <v>0</v>
          </cell>
          <cell r="H95">
            <v>0</v>
          </cell>
          <cell r="I95">
            <v>3.8888888888888888</v>
          </cell>
          <cell r="J95">
            <v>0</v>
          </cell>
          <cell r="K95">
            <v>0</v>
          </cell>
          <cell r="L95">
            <v>4.0878048780487806</v>
          </cell>
          <cell r="P95">
            <v>4.1634615384615383</v>
          </cell>
          <cell r="T95">
            <v>4.1634615384615383</v>
          </cell>
        </row>
        <row r="96">
          <cell r="A96" t="str">
            <v>Catamount</v>
          </cell>
          <cell r="B96">
            <v>0</v>
          </cell>
          <cell r="C96">
            <v>4.4047619047619051</v>
          </cell>
          <cell r="D96">
            <v>0</v>
          </cell>
          <cell r="E96">
            <v>0</v>
          </cell>
          <cell r="F96">
            <v>4.4464285714285712</v>
          </cell>
          <cell r="G96">
            <v>0</v>
          </cell>
          <cell r="H96">
            <v>0</v>
          </cell>
          <cell r="I96">
            <v>4.0277777777777777</v>
          </cell>
          <cell r="J96">
            <v>0</v>
          </cell>
          <cell r="K96">
            <v>0</v>
          </cell>
          <cell r="L96">
            <v>4.2549019607843137</v>
          </cell>
          <cell r="P96">
            <v>4.3076923076923075</v>
          </cell>
          <cell r="T96">
            <v>4.3076923076923075</v>
          </cell>
        </row>
        <row r="97">
          <cell r="A97" t="str">
            <v>Pace VT</v>
          </cell>
          <cell r="B97">
            <v>0</v>
          </cell>
          <cell r="C97">
            <v>3.4285714285714284</v>
          </cell>
          <cell r="D97">
            <v>0</v>
          </cell>
          <cell r="E97">
            <v>0</v>
          </cell>
          <cell r="F97">
            <v>5.8684210526315788</v>
          </cell>
          <cell r="G97">
            <v>0</v>
          </cell>
          <cell r="H97">
            <v>0</v>
          </cell>
          <cell r="I97">
            <v>10.045454545454545</v>
          </cell>
          <cell r="J97">
            <v>0</v>
          </cell>
          <cell r="K97">
            <v>0</v>
          </cell>
          <cell r="L97">
            <v>10.492063492063492</v>
          </cell>
          <cell r="P97">
            <v>0</v>
          </cell>
          <cell r="T97">
            <v>0</v>
          </cell>
        </row>
        <row r="98">
          <cell r="A98" t="str">
            <v>Commercial</v>
          </cell>
          <cell r="B98">
            <v>0</v>
          </cell>
          <cell r="C98">
            <v>3.8213627992633517</v>
          </cell>
          <cell r="D98">
            <v>0</v>
          </cell>
          <cell r="E98">
            <v>0</v>
          </cell>
          <cell r="F98">
            <v>3.2246963562753037</v>
          </cell>
          <cell r="G98">
            <v>0</v>
          </cell>
          <cell r="H98">
            <v>0</v>
          </cell>
          <cell r="I98">
            <v>2.835294117647059</v>
          </cell>
          <cell r="J98">
            <v>0</v>
          </cell>
          <cell r="K98">
            <v>0</v>
          </cell>
          <cell r="L98">
            <v>2.9793388429752068</v>
          </cell>
          <cell r="P98">
            <v>3.0284552845528454</v>
          </cell>
          <cell r="T98">
            <v>3.0284552845528454</v>
          </cell>
        </row>
        <row r="99">
          <cell r="A99" t="str">
            <v>Workers Comp</v>
          </cell>
          <cell r="B99">
            <v>0</v>
          </cell>
          <cell r="C99">
            <v>2.6</v>
          </cell>
          <cell r="D99">
            <v>0</v>
          </cell>
          <cell r="E99">
            <v>0</v>
          </cell>
          <cell r="F99">
            <v>2.3333333333333335</v>
          </cell>
          <cell r="G99">
            <v>0</v>
          </cell>
          <cell r="H99">
            <v>0</v>
          </cell>
          <cell r="I99">
            <v>1.8</v>
          </cell>
          <cell r="J99">
            <v>0</v>
          </cell>
          <cell r="K99">
            <v>0</v>
          </cell>
          <cell r="L99">
            <v>1.9285714285714286</v>
          </cell>
          <cell r="P99">
            <v>2</v>
          </cell>
          <cell r="T99">
            <v>2</v>
          </cell>
        </row>
        <row r="100">
          <cell r="A100" t="str">
            <v>Self Pay</v>
          </cell>
          <cell r="B100">
            <v>0</v>
          </cell>
          <cell r="C100">
            <v>5.0986842105263159</v>
          </cell>
          <cell r="D100">
            <v>0</v>
          </cell>
          <cell r="E100">
            <v>0</v>
          </cell>
          <cell r="F100">
            <v>4.5396226415094336</v>
          </cell>
          <cell r="G100">
            <v>0</v>
          </cell>
          <cell r="H100">
            <v>0</v>
          </cell>
          <cell r="I100">
            <v>4</v>
          </cell>
          <cell r="J100">
            <v>0</v>
          </cell>
          <cell r="K100">
            <v>0</v>
          </cell>
          <cell r="L100">
            <v>4.2054054054054051</v>
          </cell>
          <cell r="P100">
            <v>4.2765957446808507</v>
          </cell>
          <cell r="T100">
            <v>4.2765957446808507</v>
          </cell>
        </row>
        <row r="101">
          <cell r="A101" t="str">
            <v>Overall ALOS (exc swing + Level II)</v>
          </cell>
          <cell r="B101">
            <v>0</v>
          </cell>
          <cell r="C101">
            <v>4.5036288601110002</v>
          </cell>
          <cell r="D101">
            <v>0</v>
          </cell>
          <cell r="E101">
            <v>0</v>
          </cell>
          <cell r="F101">
            <v>4.6660333235895939</v>
          </cell>
          <cell r="G101">
            <v>0</v>
          </cell>
          <cell r="H101">
            <v>0</v>
          </cell>
          <cell r="I101">
            <v>4.3720073664825048</v>
          </cell>
          <cell r="J101">
            <v>0</v>
          </cell>
          <cell r="K101">
            <v>0</v>
          </cell>
          <cell r="L101">
            <v>4.5948568655992235</v>
          </cell>
          <cell r="P101">
            <v>4.6725565106653928</v>
          </cell>
          <cell r="T101">
            <v>4.6725565106653928</v>
          </cell>
        </row>
        <row r="102">
          <cell r="A102" t="str">
            <v>Swing Bed ALOS</v>
          </cell>
          <cell r="B102">
            <v>0</v>
          </cell>
          <cell r="C102">
            <v>7.4230769230769234</v>
          </cell>
          <cell r="D102">
            <v>0</v>
          </cell>
          <cell r="E102">
            <v>0</v>
          </cell>
          <cell r="F102">
            <v>14.896551724137931</v>
          </cell>
          <cell r="G102">
            <v>0</v>
          </cell>
          <cell r="H102">
            <v>0</v>
          </cell>
          <cell r="I102">
            <v>10.142857142857142</v>
          </cell>
          <cell r="J102">
            <v>0</v>
          </cell>
          <cell r="K102">
            <v>0</v>
          </cell>
          <cell r="L102">
            <v>7.5</v>
          </cell>
          <cell r="M102">
            <v>0</v>
          </cell>
          <cell r="N102">
            <v>0</v>
          </cell>
          <cell r="O102">
            <v>0</v>
          </cell>
          <cell r="P102">
            <v>7.5</v>
          </cell>
          <cell r="Q102">
            <v>0</v>
          </cell>
          <cell r="R102">
            <v>0</v>
          </cell>
          <cell r="S102">
            <v>0</v>
          </cell>
          <cell r="T102">
            <v>7.5</v>
          </cell>
        </row>
        <row r="103">
          <cell r="A103">
            <v>0</v>
          </cell>
          <cell r="B103">
            <v>0</v>
          </cell>
          <cell r="C103">
            <v>0</v>
          </cell>
          <cell r="D103">
            <v>0</v>
          </cell>
          <cell r="E103">
            <v>0</v>
          </cell>
          <cell r="F103">
            <v>0</v>
          </cell>
          <cell r="G103">
            <v>0</v>
          </cell>
          <cell r="H103">
            <v>0</v>
          </cell>
          <cell r="I103">
            <v>0</v>
          </cell>
          <cell r="J103">
            <v>0</v>
          </cell>
          <cell r="K103">
            <v>0</v>
          </cell>
          <cell r="L103">
            <v>0</v>
          </cell>
          <cell r="P103">
            <v>0</v>
          </cell>
        </row>
        <row r="104">
          <cell r="A104" t="str">
            <v>REVENUE PER DISCHARGE</v>
          </cell>
          <cell r="B104">
            <v>0</v>
          </cell>
          <cell r="C104">
            <v>0</v>
          </cell>
          <cell r="D104">
            <v>0</v>
          </cell>
          <cell r="E104">
            <v>0</v>
          </cell>
          <cell r="F104">
            <v>0</v>
          </cell>
          <cell r="G104">
            <v>0</v>
          </cell>
          <cell r="H104">
            <v>0</v>
          </cell>
          <cell r="I104">
            <v>0</v>
          </cell>
          <cell r="J104">
            <v>0</v>
          </cell>
          <cell r="K104">
            <v>0</v>
          </cell>
          <cell r="L104">
            <v>0</v>
          </cell>
          <cell r="P104">
            <v>0</v>
          </cell>
          <cell r="U104">
            <v>0</v>
          </cell>
          <cell r="V104">
            <v>0</v>
          </cell>
        </row>
        <row r="105">
          <cell r="A105" t="str">
            <v>Medicare IP</v>
          </cell>
          <cell r="B105">
            <v>0</v>
          </cell>
          <cell r="C105">
            <v>25534.905557242637</v>
          </cell>
          <cell r="D105">
            <v>0</v>
          </cell>
          <cell r="E105">
            <v>0</v>
          </cell>
          <cell r="F105">
            <v>23190.084497576736</v>
          </cell>
          <cell r="G105">
            <v>-9.1828068618049916E-2</v>
          </cell>
          <cell r="H105">
            <v>0</v>
          </cell>
          <cell r="I105">
            <v>24766.028627838106</v>
          </cell>
          <cell r="J105">
            <v>6.7957670892749442E-2</v>
          </cell>
          <cell r="K105">
            <v>0</v>
          </cell>
          <cell r="L105">
            <v>26457.462951235877</v>
          </cell>
          <cell r="M105">
            <v>6.8296550440732517E-2</v>
          </cell>
          <cell r="O105">
            <v>0</v>
          </cell>
          <cell r="P105">
            <v>26579.77353261079</v>
          </cell>
          <cell r="Q105">
            <v>4.6229142076224701E-3</v>
          </cell>
          <cell r="R105">
            <v>0</v>
          </cell>
          <cell r="S105">
            <v>0</v>
          </cell>
          <cell r="T105">
            <v>27688.378423513695</v>
          </cell>
          <cell r="U105">
            <v>4.1708590539447407E-2</v>
          </cell>
          <cell r="V105">
            <v>0</v>
          </cell>
        </row>
        <row r="106">
          <cell r="A106" t="str">
            <v>Medicare Rehab</v>
          </cell>
          <cell r="B106">
            <v>0</v>
          </cell>
          <cell r="C106">
            <v>0</v>
          </cell>
          <cell r="D106">
            <v>0</v>
          </cell>
          <cell r="E106">
            <v>0</v>
          </cell>
          <cell r="F106">
            <v>36029.249999999978</v>
          </cell>
          <cell r="G106">
            <v>0</v>
          </cell>
          <cell r="H106">
            <v>0</v>
          </cell>
          <cell r="I106">
            <v>0</v>
          </cell>
          <cell r="J106">
            <v>-1</v>
          </cell>
          <cell r="K106">
            <v>0</v>
          </cell>
          <cell r="L106">
            <v>0</v>
          </cell>
          <cell r="M106">
            <v>0</v>
          </cell>
          <cell r="O106">
            <v>0</v>
          </cell>
          <cell r="P106">
            <v>0</v>
          </cell>
          <cell r="Q106" t="e">
            <v>#DIV/0!</v>
          </cell>
          <cell r="R106">
            <v>0</v>
          </cell>
          <cell r="S106">
            <v>0</v>
          </cell>
          <cell r="T106">
            <v>0</v>
          </cell>
          <cell r="U106" t="e">
            <v>#DIV/0!</v>
          </cell>
          <cell r="V106">
            <v>0</v>
          </cell>
        </row>
        <row r="107">
          <cell r="A107" t="str">
            <v>Medicare Psych</v>
          </cell>
          <cell r="B107">
            <v>0</v>
          </cell>
          <cell r="C107">
            <v>27148.108280254775</v>
          </cell>
          <cell r="D107">
            <v>0</v>
          </cell>
          <cell r="E107">
            <v>0</v>
          </cell>
          <cell r="F107">
            <v>31457.312229729741</v>
          </cell>
          <cell r="G107">
            <v>0.15872943724071981</v>
          </cell>
          <cell r="H107">
            <v>0</v>
          </cell>
          <cell r="I107">
            <v>31553.925925925927</v>
          </cell>
          <cell r="J107">
            <v>3.071263542499278E-3</v>
          </cell>
          <cell r="K107">
            <v>0</v>
          </cell>
          <cell r="L107">
            <v>33651.472874633517</v>
          </cell>
          <cell r="M107">
            <v>6.6474991214458171E-2</v>
          </cell>
          <cell r="O107">
            <v>0</v>
          </cell>
          <cell r="P107">
            <v>33608.847953740376</v>
          </cell>
          <cell r="Q107">
            <v>-1.2666584030938818E-3</v>
          </cell>
          <cell r="R107">
            <v>0</v>
          </cell>
          <cell r="S107">
            <v>0</v>
          </cell>
          <cell r="T107">
            <v>35010.628205128203</v>
          </cell>
          <cell r="U107">
            <v>4.170866711400683E-2</v>
          </cell>
          <cell r="V107">
            <v>0</v>
          </cell>
        </row>
        <row r="108">
          <cell r="A108" t="str">
            <v>Medicaid DRG</v>
          </cell>
          <cell r="B108">
            <v>0</v>
          </cell>
          <cell r="C108">
            <v>12025.153784860559</v>
          </cell>
          <cell r="D108">
            <v>0</v>
          </cell>
          <cell r="E108">
            <v>0</v>
          </cell>
          <cell r="F108">
            <v>12761.278958677689</v>
          </cell>
          <cell r="G108">
            <v>6.1215447801083268E-2</v>
          </cell>
          <cell r="H108">
            <v>0</v>
          </cell>
          <cell r="I108">
            <v>12457.364942528735</v>
          </cell>
          <cell r="J108">
            <v>-2.3815325809666752E-2</v>
          </cell>
          <cell r="K108">
            <v>0</v>
          </cell>
          <cell r="L108">
            <v>13318.271792743917</v>
          </cell>
          <cell r="M108">
            <v>6.9108262797704129E-2</v>
          </cell>
          <cell r="O108">
            <v>0</v>
          </cell>
          <cell r="P108">
            <v>13246.679342442601</v>
          </cell>
          <cell r="Q108">
            <v>-5.3755060277656157E-3</v>
          </cell>
          <cell r="R108">
            <v>0</v>
          </cell>
          <cell r="S108">
            <v>0</v>
          </cell>
          <cell r="T108">
            <v>13799.179741807349</v>
          </cell>
          <cell r="U108">
            <v>4.170859617583756E-2</v>
          </cell>
          <cell r="V108">
            <v>0</v>
          </cell>
        </row>
        <row r="109">
          <cell r="A109" t="str">
            <v>Medicaid Rehab</v>
          </cell>
          <cell r="B109">
            <v>0</v>
          </cell>
          <cell r="C109">
            <v>0</v>
          </cell>
          <cell r="D109">
            <v>0</v>
          </cell>
          <cell r="E109">
            <v>0</v>
          </cell>
          <cell r="F109">
            <v>38029.599999999999</v>
          </cell>
          <cell r="G109">
            <v>0</v>
          </cell>
          <cell r="H109">
            <v>0</v>
          </cell>
          <cell r="I109">
            <v>0</v>
          </cell>
          <cell r="J109">
            <v>-1</v>
          </cell>
          <cell r="K109">
            <v>0</v>
          </cell>
          <cell r="L109">
            <v>0</v>
          </cell>
          <cell r="M109">
            <v>0</v>
          </cell>
          <cell r="O109">
            <v>0</v>
          </cell>
          <cell r="P109">
            <v>0</v>
          </cell>
          <cell r="Q109" t="e">
            <v>#DIV/0!</v>
          </cell>
          <cell r="R109">
            <v>0</v>
          </cell>
          <cell r="S109">
            <v>0</v>
          </cell>
          <cell r="T109">
            <v>0</v>
          </cell>
          <cell r="U109" t="e">
            <v>#DIV/0!</v>
          </cell>
          <cell r="V109">
            <v>0</v>
          </cell>
        </row>
        <row r="110">
          <cell r="A110" t="str">
            <v>Medicaid Psych</v>
          </cell>
          <cell r="B110">
            <v>0</v>
          </cell>
          <cell r="C110">
            <v>10339.690298507463</v>
          </cell>
          <cell r="D110">
            <v>0</v>
          </cell>
          <cell r="E110">
            <v>0</v>
          </cell>
          <cell r="F110">
            <v>13215.329866666667</v>
          </cell>
          <cell r="G110">
            <v>0.27811660554033257</v>
          </cell>
          <cell r="H110">
            <v>0</v>
          </cell>
          <cell r="I110">
            <v>16445.584415584417</v>
          </cell>
          <cell r="J110">
            <v>0.24443238129571748</v>
          </cell>
          <cell r="K110">
            <v>0</v>
          </cell>
          <cell r="L110">
            <v>17586.262785660088</v>
          </cell>
          <cell r="M110">
            <v>6.9360768291987507E-2</v>
          </cell>
          <cell r="O110">
            <v>0</v>
          </cell>
          <cell r="P110">
            <v>17472.950084558128</v>
          </cell>
          <cell r="Q110">
            <v>-6.4432507624278311E-3</v>
          </cell>
          <cell r="R110">
            <v>0</v>
          </cell>
          <cell r="S110">
            <v>0</v>
          </cell>
          <cell r="T110">
            <v>18201.721973094169</v>
          </cell>
          <cell r="U110">
            <v>4.1708577258519126E-2</v>
          </cell>
          <cell r="V110">
            <v>0</v>
          </cell>
        </row>
        <row r="111">
          <cell r="A111" t="str">
            <v>BCBS</v>
          </cell>
          <cell r="B111">
            <v>0</v>
          </cell>
          <cell r="C111">
            <v>30820.743315508022</v>
          </cell>
          <cell r="D111">
            <v>0</v>
          </cell>
          <cell r="E111">
            <v>0</v>
          </cell>
          <cell r="F111">
            <v>19396.154811428572</v>
          </cell>
          <cell r="G111">
            <v>-0.37067855201048827</v>
          </cell>
          <cell r="H111">
            <v>0</v>
          </cell>
          <cell r="I111">
            <v>21671.169491525423</v>
          </cell>
          <cell r="J111">
            <v>0.11729204588305152</v>
          </cell>
          <cell r="K111">
            <v>0</v>
          </cell>
          <cell r="L111">
            <v>23147.426589830196</v>
          </cell>
          <cell r="M111">
            <v>6.8120785953986851E-2</v>
          </cell>
          <cell r="O111">
            <v>0</v>
          </cell>
          <cell r="P111">
            <v>23061.438642390123</v>
          </cell>
          <cell r="Q111">
            <v>-3.7147951244762526E-3</v>
          </cell>
          <cell r="R111">
            <v>0</v>
          </cell>
          <cell r="S111">
            <v>0</v>
          </cell>
          <cell r="T111">
            <v>24023.298944900351</v>
          </cell>
          <cell r="U111">
            <v>4.1708599252008274E-2</v>
          </cell>
          <cell r="V111">
            <v>0</v>
          </cell>
        </row>
        <row r="112">
          <cell r="A112" t="str">
            <v>M'care HMO</v>
          </cell>
          <cell r="B112">
            <v>0</v>
          </cell>
          <cell r="C112">
            <v>31174.354430379746</v>
          </cell>
          <cell r="D112">
            <v>0</v>
          </cell>
          <cell r="E112">
            <v>0</v>
          </cell>
          <cell r="F112">
            <v>26702.157004830919</v>
          </cell>
          <cell r="G112">
            <v>-0.1434575793874539</v>
          </cell>
          <cell r="H112">
            <v>0</v>
          </cell>
          <cell r="I112">
            <v>23869.402777777777</v>
          </cell>
          <cell r="J112">
            <v>-0.10608709350861217</v>
          </cell>
          <cell r="K112">
            <v>0</v>
          </cell>
          <cell r="L112">
            <v>25497.513184583015</v>
          </cell>
          <cell r="M112">
            <v>6.8209096891229934E-2</v>
          </cell>
          <cell r="O112">
            <v>0</v>
          </cell>
          <cell r="P112">
            <v>25423.876908000981</v>
          </cell>
          <cell r="Q112">
            <v>-2.8879787628292302E-3</v>
          </cell>
          <cell r="R112">
            <v>0</v>
          </cell>
          <cell r="S112">
            <v>0</v>
          </cell>
          <cell r="T112">
            <v>26484.26923076923</v>
          </cell>
          <cell r="U112">
            <v>4.1708521741408398E-2</v>
          </cell>
          <cell r="V112">
            <v>0</v>
          </cell>
        </row>
        <row r="113">
          <cell r="A113" t="str">
            <v>Catamount</v>
          </cell>
          <cell r="B113">
            <v>0</v>
          </cell>
          <cell r="C113">
            <v>35272.119047619046</v>
          </cell>
          <cell r="D113">
            <v>0</v>
          </cell>
          <cell r="E113">
            <v>0</v>
          </cell>
          <cell r="F113">
            <v>26792.571428571428</v>
          </cell>
          <cell r="G113">
            <v>-0.24040369130076433</v>
          </cell>
          <cell r="H113">
            <v>0</v>
          </cell>
          <cell r="I113">
            <v>28339.055555555555</v>
          </cell>
          <cell r="J113">
            <v>5.7720630925890387E-2</v>
          </cell>
          <cell r="K113">
            <v>0</v>
          </cell>
          <cell r="L113">
            <v>30420.429279700144</v>
          </cell>
          <cell r="M113">
            <v>7.3445415993637755E-2</v>
          </cell>
          <cell r="O113">
            <v>0</v>
          </cell>
          <cell r="P113">
            <v>30184.611941955034</v>
          </cell>
          <cell r="Q113">
            <v>-7.7519398420347954E-3</v>
          </cell>
          <cell r="R113">
            <v>0</v>
          </cell>
          <cell r="S113">
            <v>0</v>
          </cell>
          <cell r="T113">
            <v>31443.567307692309</v>
          </cell>
          <cell r="U113">
            <v>4.1708515854311588E-2</v>
          </cell>
          <cell r="V113">
            <v>0</v>
          </cell>
        </row>
        <row r="114">
          <cell r="A114" t="str">
            <v>Pace VT</v>
          </cell>
          <cell r="B114">
            <v>0</v>
          </cell>
          <cell r="C114">
            <v>13986.761904761905</v>
          </cell>
          <cell r="D114">
            <v>0</v>
          </cell>
          <cell r="E114">
            <v>0</v>
          </cell>
          <cell r="F114">
            <v>21077.78947368421</v>
          </cell>
          <cell r="G114">
            <v>0.50698135974618319</v>
          </cell>
          <cell r="H114">
            <v>0</v>
          </cell>
          <cell r="I114">
            <v>35357.272727272728</v>
          </cell>
          <cell r="J114">
            <v>0.67746588281549014</v>
          </cell>
          <cell r="K114">
            <v>0</v>
          </cell>
          <cell r="L114">
            <v>37552.471618629075</v>
          </cell>
          <cell r="M114">
            <v>6.2086205242382488E-2</v>
          </cell>
          <cell r="O114">
            <v>0</v>
          </cell>
          <cell r="P114">
            <v>0</v>
          </cell>
          <cell r="Q114">
            <v>-1</v>
          </cell>
          <cell r="R114">
            <v>0</v>
          </cell>
          <cell r="S114">
            <v>0</v>
          </cell>
          <cell r="T114">
            <v>0</v>
          </cell>
          <cell r="U114" t="e">
            <v>#DIV/0!</v>
          </cell>
          <cell r="V114">
            <v>0</v>
          </cell>
        </row>
        <row r="115">
          <cell r="A115" t="str">
            <v>Commercial</v>
          </cell>
          <cell r="B115">
            <v>0</v>
          </cell>
          <cell r="C115">
            <v>18627.235727440147</v>
          </cell>
          <cell r="D115">
            <v>0</v>
          </cell>
          <cell r="E115">
            <v>0</v>
          </cell>
          <cell r="F115">
            <v>19135.994939271255</v>
          </cell>
          <cell r="G115">
            <v>2.7312652251543931E-2</v>
          </cell>
          <cell r="H115">
            <v>0</v>
          </cell>
          <cell r="I115">
            <v>26801.517647058823</v>
          </cell>
          <cell r="J115">
            <v>0.40058135111941506</v>
          </cell>
          <cell r="K115">
            <v>0</v>
          </cell>
          <cell r="L115">
            <v>28631.268075459295</v>
          </cell>
          <cell r="M115">
            <v>6.8270403657580456E-2</v>
          </cell>
          <cell r="O115">
            <v>0</v>
          </cell>
          <cell r="P115">
            <v>28495.367885713727</v>
          </cell>
          <cell r="Q115">
            <v>-4.7465655166720119E-3</v>
          </cell>
          <cell r="R115">
            <v>0</v>
          </cell>
          <cell r="S115">
            <v>0</v>
          </cell>
          <cell r="T115">
            <v>29683.869918699187</v>
          </cell>
          <cell r="U115">
            <v>4.1708604631888968E-2</v>
          </cell>
          <cell r="V115">
            <v>0</v>
          </cell>
        </row>
        <row r="116">
          <cell r="A116" t="str">
            <v>Workers Comp</v>
          </cell>
          <cell r="B116">
            <v>0</v>
          </cell>
          <cell r="C116">
            <v>18808.133333333335</v>
          </cell>
          <cell r="D116">
            <v>0</v>
          </cell>
          <cell r="E116">
            <v>0</v>
          </cell>
          <cell r="F116">
            <v>31178.285714285714</v>
          </cell>
          <cell r="G116">
            <v>0.65770229090352994</v>
          </cell>
          <cell r="H116">
            <v>0</v>
          </cell>
          <cell r="I116">
            <v>25305.8</v>
          </cell>
          <cell r="J116">
            <v>-0.18835178329240132</v>
          </cell>
          <cell r="K116">
            <v>0</v>
          </cell>
          <cell r="L116">
            <v>27487.780662909561</v>
          </cell>
          <cell r="M116">
            <v>8.6224528088800281E-2</v>
          </cell>
          <cell r="O116">
            <v>0</v>
          </cell>
          <cell r="P116">
            <v>27809.495022012179</v>
          </cell>
          <cell r="Q116">
            <v>1.1703904474787986E-2</v>
          </cell>
          <cell r="R116">
            <v>0</v>
          </cell>
          <cell r="S116">
            <v>0</v>
          </cell>
          <cell r="T116">
            <v>28969.357142857141</v>
          </cell>
          <cell r="U116">
            <v>4.1707413957962597E-2</v>
          </cell>
          <cell r="V116">
            <v>0</v>
          </cell>
        </row>
        <row r="117">
          <cell r="A117" t="str">
            <v>Selfpay</v>
          </cell>
          <cell r="B117">
            <v>0</v>
          </cell>
          <cell r="C117">
            <v>19662.74342105263</v>
          </cell>
          <cell r="D117">
            <v>0</v>
          </cell>
          <cell r="E117">
            <v>0</v>
          </cell>
          <cell r="F117">
            <v>19295.226415094341</v>
          </cell>
          <cell r="G117">
            <v>-1.8691034007227769E-2</v>
          </cell>
          <cell r="H117">
            <v>0</v>
          </cell>
          <cell r="I117">
            <v>27897.630769230771</v>
          </cell>
          <cell r="J117">
            <v>0.44583070284196868</v>
          </cell>
          <cell r="K117">
            <v>0</v>
          </cell>
          <cell r="L117">
            <v>29811.689344393501</v>
          </cell>
          <cell r="M117">
            <v>6.8610076281954688E-2</v>
          </cell>
          <cell r="O117">
            <v>0</v>
          </cell>
          <cell r="P117">
            <v>29679.316298466929</v>
          </cell>
          <cell r="Q117">
            <v>-4.4403067668309188E-3</v>
          </cell>
          <cell r="R117">
            <v>0</v>
          </cell>
          <cell r="S117">
            <v>0</v>
          </cell>
          <cell r="T117">
            <v>30917.196808510638</v>
          </cell>
          <cell r="U117">
            <v>4.1708525142395259E-2</v>
          </cell>
          <cell r="V117">
            <v>0</v>
          </cell>
        </row>
        <row r="118">
          <cell r="A118" t="str">
            <v>IP Revenue/Discharge</v>
          </cell>
          <cell r="B118">
            <v>0</v>
          </cell>
          <cell r="C118">
            <v>22709.875195673831</v>
          </cell>
          <cell r="D118">
            <v>0</v>
          </cell>
          <cell r="E118">
            <v>0</v>
          </cell>
          <cell r="F118">
            <v>20914.678266588719</v>
          </cell>
          <cell r="G118">
            <v>0</v>
          </cell>
          <cell r="H118">
            <v>0</v>
          </cell>
          <cell r="I118">
            <v>23062.655156537752</v>
          </cell>
          <cell r="J118">
            <v>0</v>
          </cell>
          <cell r="K118">
            <v>0</v>
          </cell>
          <cell r="L118">
            <v>24640.386539731964</v>
          </cell>
          <cell r="M118">
            <v>0</v>
          </cell>
          <cell r="N118">
            <v>0</v>
          </cell>
          <cell r="O118">
            <v>0</v>
          </cell>
          <cell r="P118">
            <v>24535.914914756722</v>
          </cell>
          <cell r="Q118">
            <v>0</v>
          </cell>
          <cell r="R118">
            <v>0</v>
          </cell>
          <cell r="S118">
            <v>0</v>
          </cell>
          <cell r="T118">
            <v>25559.273161413563</v>
          </cell>
          <cell r="U118">
            <v>0</v>
          </cell>
          <cell r="V118">
            <v>0</v>
          </cell>
        </row>
        <row r="119">
          <cell r="A119">
            <v>0</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row>
        <row r="120">
          <cell r="A120" t="str">
            <v>Swing Bed Revenue/Discharge</v>
          </cell>
          <cell r="B120">
            <v>0</v>
          </cell>
          <cell r="C120">
            <v>17410.884615384617</v>
          </cell>
          <cell r="D120">
            <v>0</v>
          </cell>
          <cell r="E120">
            <v>0</v>
          </cell>
          <cell r="F120">
            <v>28005.098275862074</v>
          </cell>
          <cell r="G120">
            <v>0</v>
          </cell>
          <cell r="H120">
            <v>0</v>
          </cell>
          <cell r="I120">
            <v>26647.285714285714</v>
          </cell>
          <cell r="J120">
            <v>0</v>
          </cell>
          <cell r="K120">
            <v>0</v>
          </cell>
          <cell r="L120">
            <v>18995.113823337375</v>
          </cell>
          <cell r="M120">
            <v>0</v>
          </cell>
          <cell r="N120">
            <v>0</v>
          </cell>
          <cell r="O120">
            <v>0</v>
          </cell>
          <cell r="P120">
            <v>19217.430821013437</v>
          </cell>
          <cell r="Q120">
            <v>0</v>
          </cell>
          <cell r="R120">
            <v>0</v>
          </cell>
          <cell r="S120">
            <v>0</v>
          </cell>
          <cell r="T120">
            <v>20018.973214285714</v>
          </cell>
          <cell r="U120">
            <v>0</v>
          </cell>
          <cell r="V120">
            <v>0</v>
          </cell>
        </row>
        <row r="121">
          <cell r="A121" t="str">
            <v>Adjusted Acute Discharges</v>
          </cell>
          <cell r="B121">
            <v>0</v>
          </cell>
          <cell r="C121">
            <v>17328.064056770734</v>
          </cell>
          <cell r="D121">
            <v>0</v>
          </cell>
          <cell r="E121">
            <v>0</v>
          </cell>
          <cell r="F121">
            <v>16811.203062247892</v>
          </cell>
          <cell r="G121">
            <v>0</v>
          </cell>
          <cell r="H121">
            <v>0</v>
          </cell>
          <cell r="I121">
            <v>5709.4933989738638</v>
          </cell>
          <cell r="K121">
            <v>0</v>
          </cell>
          <cell r="L121">
            <v>15921.488393987829</v>
          </cell>
          <cell r="P121">
            <v>16173.363623592721</v>
          </cell>
          <cell r="T121">
            <v>16263.155471241505</v>
          </cell>
        </row>
        <row r="122">
          <cell r="A122" t="str">
            <v>Average Daily Census</v>
          </cell>
          <cell r="B122">
            <v>0</v>
          </cell>
          <cell r="C122">
            <v>90.147540983606561</v>
          </cell>
          <cell r="D122">
            <v>0</v>
          </cell>
          <cell r="E122">
            <v>0</v>
          </cell>
          <cell r="F122">
            <v>92.701369863013696</v>
          </cell>
          <cell r="G122">
            <v>0</v>
          </cell>
          <cell r="H122">
            <v>0</v>
          </cell>
          <cell r="I122">
            <v>80.609756097560975</v>
          </cell>
          <cell r="K122">
            <v>0</v>
          </cell>
          <cell r="L122">
            <v>81.194520547945203</v>
          </cell>
          <cell r="P122">
            <v>83.778082191780825</v>
          </cell>
          <cell r="T122">
            <v>83.778082191780825</v>
          </cell>
        </row>
        <row r="123">
          <cell r="A123" t="str">
            <v>Total Net-To-Gross W/ Dps</v>
          </cell>
          <cell r="B123">
            <v>0</v>
          </cell>
          <cell r="C123">
            <v>0.47838043394312002</v>
          </cell>
          <cell r="D123">
            <v>0</v>
          </cell>
          <cell r="E123">
            <v>0</v>
          </cell>
          <cell r="F123">
            <v>0.4982977866393718</v>
          </cell>
          <cell r="G123">
            <v>0</v>
          </cell>
          <cell r="H123">
            <v>0</v>
          </cell>
          <cell r="I123">
            <v>0.48303686012111491</v>
          </cell>
          <cell r="K123">
            <v>0</v>
          </cell>
          <cell r="L123">
            <v>0.48464779677768405</v>
          </cell>
          <cell r="P123">
            <v>0.4836608477580423</v>
          </cell>
          <cell r="T123">
            <v>0.47415252502901117</v>
          </cell>
        </row>
        <row r="124">
          <cell r="A124">
            <v>0</v>
          </cell>
          <cell r="B124">
            <v>0</v>
          </cell>
          <cell r="C124">
            <v>0</v>
          </cell>
          <cell r="D124">
            <v>0</v>
          </cell>
          <cell r="E124">
            <v>0</v>
          </cell>
          <cell r="F124">
            <v>0</v>
          </cell>
          <cell r="G124">
            <v>0</v>
          </cell>
          <cell r="H124">
            <v>0</v>
          </cell>
          <cell r="I124">
            <v>0</v>
          </cell>
          <cell r="K124">
            <v>0</v>
          </cell>
          <cell r="L124">
            <v>0</v>
          </cell>
        </row>
      </sheetData>
      <sheetData sheetId="16">
        <row r="6">
          <cell r="A6" t="str">
            <v>Medicare IP DRG Revenue</v>
          </cell>
          <cell r="B6">
            <v>84086444</v>
          </cell>
          <cell r="C6">
            <v>0</v>
          </cell>
          <cell r="D6">
            <v>71773311.519999996</v>
          </cell>
          <cell r="E6">
            <v>0</v>
          </cell>
          <cell r="F6">
            <v>25087987</v>
          </cell>
          <cell r="G6">
            <v>0</v>
          </cell>
          <cell r="H6">
            <v>76303323.151364267</v>
          </cell>
          <cell r="I6">
            <v>0</v>
          </cell>
          <cell r="J6">
            <v>79579841.956636712</v>
          </cell>
          <cell r="K6">
            <v>0</v>
          </cell>
          <cell r="L6">
            <v>82899005</v>
          </cell>
        </row>
        <row r="7">
          <cell r="A7" t="str">
            <v>Medicare IP DRG</v>
          </cell>
          <cell r="B7">
            <v>48854715.847592004</v>
          </cell>
          <cell r="C7">
            <v>0</v>
          </cell>
          <cell r="D7">
            <v>38655229.108400002</v>
          </cell>
          <cell r="E7">
            <v>0</v>
          </cell>
          <cell r="F7">
            <v>14314792.6787</v>
          </cell>
          <cell r="G7">
            <v>0</v>
          </cell>
          <cell r="H7">
            <v>45408278.769764274</v>
          </cell>
          <cell r="I7">
            <v>0</v>
          </cell>
          <cell r="J7">
            <v>47327966.174236715</v>
          </cell>
          <cell r="K7">
            <v>0</v>
          </cell>
          <cell r="L7">
            <v>50647129.217600003</v>
          </cell>
        </row>
        <row r="8">
          <cell r="A8" t="str">
            <v>Medicare IP Capital</v>
          </cell>
          <cell r="B8">
            <v>-1885760.6798940001</v>
          </cell>
          <cell r="C8">
            <v>0</v>
          </cell>
          <cell r="D8">
            <v>-1772842.4313000001</v>
          </cell>
          <cell r="E8">
            <v>0</v>
          </cell>
          <cell r="F8">
            <v>-570265.00710000005</v>
          </cell>
          <cell r="G8">
            <v>0</v>
          </cell>
          <cell r="H8">
            <v>-1635388.9272</v>
          </cell>
          <cell r="I8">
            <v>0</v>
          </cell>
          <cell r="J8">
            <v>-1714536.1298520002</v>
          </cell>
          <cell r="K8">
            <v>0</v>
          </cell>
          <cell r="L8">
            <v>-1714536.1298520002</v>
          </cell>
        </row>
        <row r="9">
          <cell r="A9" t="str">
            <v>Medicare Billing Adjustment</v>
          </cell>
          <cell r="B9">
            <v>459000</v>
          </cell>
          <cell r="C9">
            <v>0</v>
          </cell>
          <cell r="D9">
            <v>404718.06</v>
          </cell>
          <cell r="E9">
            <v>0</v>
          </cell>
          <cell r="F9">
            <v>145633</v>
          </cell>
          <cell r="G9">
            <v>0</v>
          </cell>
          <cell r="H9">
            <v>342431.28571428568</v>
          </cell>
          <cell r="I9">
            <v>0</v>
          </cell>
          <cell r="J9">
            <v>335122.28571428568</v>
          </cell>
          <cell r="K9">
            <v>0</v>
          </cell>
          <cell r="L9">
            <v>339000</v>
          </cell>
        </row>
        <row r="10">
          <cell r="A10" t="str">
            <v>Medicare Waiver Of Liability</v>
          </cell>
          <cell r="B10">
            <v>4287000</v>
          </cell>
          <cell r="C10">
            <v>0</v>
          </cell>
          <cell r="D10">
            <v>4462429.5</v>
          </cell>
          <cell r="E10">
            <v>0</v>
          </cell>
          <cell r="F10">
            <v>1733525</v>
          </cell>
          <cell r="G10">
            <v>0</v>
          </cell>
          <cell r="H10">
            <v>5063092.6400000006</v>
          </cell>
          <cell r="I10">
            <v>0</v>
          </cell>
          <cell r="J10">
            <v>4252862.2100000009</v>
          </cell>
          <cell r="K10">
            <v>0</v>
          </cell>
          <cell r="L10">
            <v>4302000</v>
          </cell>
        </row>
        <row r="11">
          <cell r="A11" t="str">
            <v>Medicare IP Value Based Purchasing</v>
          </cell>
          <cell r="B11">
            <v>0</v>
          </cell>
          <cell r="C11">
            <v>0</v>
          </cell>
          <cell r="D11">
            <v>0</v>
          </cell>
          <cell r="E11">
            <v>0</v>
          </cell>
          <cell r="F11">
            <v>0</v>
          </cell>
          <cell r="G11">
            <v>0</v>
          </cell>
          <cell r="H11">
            <v>0</v>
          </cell>
          <cell r="I11">
            <v>0</v>
          </cell>
          <cell r="J11">
            <v>100000</v>
          </cell>
          <cell r="K11">
            <v>0</v>
          </cell>
          <cell r="L11">
            <v>100000</v>
          </cell>
        </row>
        <row r="12">
          <cell r="A12" t="str">
            <v>Medicare Target Allowance</v>
          </cell>
          <cell r="B12">
            <v>0</v>
          </cell>
          <cell r="C12">
            <v>0</v>
          </cell>
          <cell r="D12">
            <v>200000</v>
          </cell>
          <cell r="E12">
            <v>0</v>
          </cell>
          <cell r="F12">
            <v>0</v>
          </cell>
          <cell r="G12">
            <v>0</v>
          </cell>
          <cell r="H12">
            <v>0</v>
          </cell>
          <cell r="I12">
            <v>0</v>
          </cell>
          <cell r="J12">
            <v>0</v>
          </cell>
          <cell r="K12">
            <v>0</v>
          </cell>
          <cell r="L12">
            <v>0</v>
          </cell>
        </row>
        <row r="13">
          <cell r="A13" t="str">
            <v>Medicare Add'l C/A</v>
          </cell>
          <cell r="B13">
            <v>1250000</v>
          </cell>
          <cell r="C13">
            <v>0</v>
          </cell>
          <cell r="D13">
            <v>2704487</v>
          </cell>
          <cell r="E13">
            <v>0</v>
          </cell>
          <cell r="F13">
            <v>-60315</v>
          </cell>
          <cell r="G13">
            <v>0</v>
          </cell>
          <cell r="H13">
            <v>325304.33308799996</v>
          </cell>
          <cell r="I13">
            <v>0</v>
          </cell>
          <cell r="J13">
            <v>1379328.2382450399</v>
          </cell>
          <cell r="K13">
            <v>0</v>
          </cell>
          <cell r="L13">
            <v>1379328.2382450399</v>
          </cell>
        </row>
        <row r="14">
          <cell r="A14" t="str">
            <v>Medicare IP C/A</v>
          </cell>
          <cell r="B14">
            <v>52964955.167698003</v>
          </cell>
          <cell r="C14">
            <v>0</v>
          </cell>
          <cell r="D14">
            <v>44654021.237100005</v>
          </cell>
          <cell r="E14">
            <v>0</v>
          </cell>
          <cell r="F14">
            <v>15563370.671599999</v>
          </cell>
          <cell r="G14">
            <v>0</v>
          </cell>
          <cell r="H14">
            <v>49503718.101366565</v>
          </cell>
          <cell r="I14">
            <v>0</v>
          </cell>
          <cell r="J14">
            <v>51680742.778344043</v>
          </cell>
          <cell r="K14">
            <v>0</v>
          </cell>
          <cell r="L14">
            <v>55052921.325993046</v>
          </cell>
        </row>
        <row r="15">
          <cell r="A15" t="str">
            <v>Medicare IP Net Revenue</v>
          </cell>
          <cell r="B15">
            <v>31121488.832301997</v>
          </cell>
          <cell r="C15">
            <v>0</v>
          </cell>
          <cell r="D15">
            <v>27119290.282899991</v>
          </cell>
          <cell r="E15">
            <v>0</v>
          </cell>
          <cell r="F15">
            <v>9524616.3284000009</v>
          </cell>
          <cell r="G15">
            <v>0</v>
          </cell>
          <cell r="H15">
            <v>26799605.049997702</v>
          </cell>
          <cell r="I15">
            <v>0</v>
          </cell>
          <cell r="J15">
            <v>27899099.178292669</v>
          </cell>
          <cell r="K15">
            <v>0</v>
          </cell>
          <cell r="L15">
            <v>27846083.674006954</v>
          </cell>
        </row>
        <row r="16">
          <cell r="A16" t="str">
            <v>Medicare IP Net to Gross %</v>
          </cell>
          <cell r="B16">
            <v>0.37011303311033106</v>
          </cell>
          <cell r="C16">
            <v>0</v>
          </cell>
          <cell r="D16">
            <v>0.37784644053023891</v>
          </cell>
          <cell r="E16">
            <v>0</v>
          </cell>
          <cell r="F16">
            <v>0.37964848787589062</v>
          </cell>
          <cell r="G16">
            <v>0</v>
          </cell>
          <cell r="H16">
            <v>0.35122461176212266</v>
          </cell>
          <cell r="I16">
            <v>0</v>
          </cell>
          <cell r="J16">
            <v>0.35057997719441275</v>
          </cell>
          <cell r="K16">
            <v>0</v>
          </cell>
          <cell r="L16">
            <v>0.33590371409170655</v>
          </cell>
        </row>
        <row r="17">
          <cell r="A17">
            <v>0</v>
          </cell>
          <cell r="B17">
            <v>0</v>
          </cell>
          <cell r="C17">
            <v>0</v>
          </cell>
          <cell r="D17">
            <v>0</v>
          </cell>
          <cell r="E17">
            <v>0</v>
          </cell>
          <cell r="F17">
            <v>0</v>
          </cell>
          <cell r="G17">
            <v>0</v>
          </cell>
          <cell r="H17">
            <v>0</v>
          </cell>
          <cell r="I17">
            <v>0</v>
          </cell>
          <cell r="J17">
            <v>0</v>
          </cell>
          <cell r="K17">
            <v>0</v>
          </cell>
          <cell r="L17">
            <v>0</v>
          </cell>
        </row>
        <row r="18">
          <cell r="A18" t="str">
            <v>Medicare IP Swing Revenue</v>
          </cell>
          <cell r="B18">
            <v>452683</v>
          </cell>
          <cell r="C18">
            <v>0</v>
          </cell>
          <cell r="D18">
            <v>812147.85000000009</v>
          </cell>
          <cell r="E18">
            <v>0</v>
          </cell>
          <cell r="F18">
            <v>186531</v>
          </cell>
          <cell r="G18">
            <v>0</v>
          </cell>
          <cell r="H18">
            <v>567320.73285700963</v>
          </cell>
          <cell r="I18">
            <v>0</v>
          </cell>
          <cell r="J18">
            <v>573960.60052093468</v>
          </cell>
          <cell r="K18">
            <v>0</v>
          </cell>
          <cell r="L18">
            <v>597900</v>
          </cell>
        </row>
        <row r="19">
          <cell r="A19" t="str">
            <v>Medicare IP Swing Bed C/A</v>
          </cell>
          <cell r="B19">
            <v>401197.60832576524</v>
          </cell>
          <cell r="C19">
            <v>0</v>
          </cell>
          <cell r="D19">
            <v>812425.74563302053</v>
          </cell>
          <cell r="E19">
            <v>0</v>
          </cell>
          <cell r="F19">
            <v>138434.8459490519</v>
          </cell>
          <cell r="G19">
            <v>0</v>
          </cell>
          <cell r="H19">
            <v>504718.34071140049</v>
          </cell>
          <cell r="I19">
            <v>0</v>
          </cell>
          <cell r="J19">
            <v>511990.55577073572</v>
          </cell>
          <cell r="K19">
            <v>0</v>
          </cell>
          <cell r="L19">
            <v>535929.95524980105</v>
          </cell>
        </row>
        <row r="20">
          <cell r="A20" t="str">
            <v>Medicare IP Swing Bed Net Revenue</v>
          </cell>
          <cell r="B20">
            <v>51485.391674234765</v>
          </cell>
          <cell r="C20">
            <v>0</v>
          </cell>
          <cell r="D20">
            <v>-277.89563302043825</v>
          </cell>
          <cell r="E20">
            <v>0</v>
          </cell>
          <cell r="F20">
            <v>48096.154050948098</v>
          </cell>
          <cell r="G20">
            <v>0</v>
          </cell>
          <cell r="H20">
            <v>62602.392145609134</v>
          </cell>
          <cell r="I20">
            <v>0</v>
          </cell>
          <cell r="J20">
            <v>61970.044750198955</v>
          </cell>
          <cell r="K20">
            <v>0</v>
          </cell>
          <cell r="L20">
            <v>61970.044750198955</v>
          </cell>
        </row>
        <row r="21">
          <cell r="A21" t="str">
            <v>Medicare IP Swing Bed Net to Gross %</v>
          </cell>
          <cell r="B21">
            <v>0.11373387486217676</v>
          </cell>
          <cell r="C21">
            <v>0</v>
          </cell>
          <cell r="D21">
            <v>-3.421736978315441E-4</v>
          </cell>
          <cell r="E21">
            <v>0</v>
          </cell>
          <cell r="F21">
            <v>0.2578453664589162</v>
          </cell>
          <cell r="G21">
            <v>0</v>
          </cell>
          <cell r="H21">
            <v>0.11034744284832572</v>
          </cell>
          <cell r="I21">
            <v>0</v>
          </cell>
          <cell r="J21">
            <v>0.10796916146152553</v>
          </cell>
          <cell r="K21">
            <v>0</v>
          </cell>
          <cell r="L21">
            <v>0.10364616951028426</v>
          </cell>
        </row>
        <row r="22">
          <cell r="A22">
            <v>0</v>
          </cell>
          <cell r="B22">
            <v>0</v>
          </cell>
          <cell r="C22">
            <v>0</v>
          </cell>
          <cell r="D22">
            <v>0</v>
          </cell>
          <cell r="E22">
            <v>0</v>
          </cell>
          <cell r="F22">
            <v>0</v>
          </cell>
          <cell r="G22">
            <v>0</v>
          </cell>
          <cell r="H22">
            <v>0</v>
          </cell>
          <cell r="I22">
            <v>0</v>
          </cell>
          <cell r="J22">
            <v>0</v>
          </cell>
          <cell r="K22">
            <v>0</v>
          </cell>
          <cell r="L22">
            <v>0</v>
          </cell>
        </row>
        <row r="23">
          <cell r="A23" t="str">
            <v>Medicare OP APC Revenue</v>
          </cell>
          <cell r="B23">
            <v>78126971</v>
          </cell>
          <cell r="C23">
            <v>0</v>
          </cell>
          <cell r="D23">
            <v>69524666</v>
          </cell>
          <cell r="E23">
            <v>0</v>
          </cell>
          <cell r="F23">
            <v>26849314</v>
          </cell>
          <cell r="G23">
            <v>0</v>
          </cell>
          <cell r="H23">
            <v>78970941.907446951</v>
          </cell>
          <cell r="I23">
            <v>0</v>
          </cell>
          <cell r="J23">
            <v>80390042.999337971</v>
          </cell>
          <cell r="K23">
            <v>0</v>
          </cell>
          <cell r="L23">
            <v>84503200</v>
          </cell>
        </row>
        <row r="24">
          <cell r="A24" t="str">
            <v>Medicare OP Fee Based Revenue</v>
          </cell>
          <cell r="B24">
            <v>17954156</v>
          </cell>
          <cell r="C24">
            <v>0</v>
          </cell>
          <cell r="D24">
            <v>14857548</v>
          </cell>
          <cell r="E24">
            <v>0</v>
          </cell>
          <cell r="F24">
            <v>4750958</v>
          </cell>
          <cell r="G24">
            <v>0</v>
          </cell>
          <cell r="H24">
            <v>13973825.48480458</v>
          </cell>
          <cell r="I24">
            <v>0</v>
          </cell>
          <cell r="J24">
            <v>14133010.194739232</v>
          </cell>
          <cell r="K24">
            <v>0</v>
          </cell>
          <cell r="L24">
            <v>14856126</v>
          </cell>
        </row>
        <row r="25">
          <cell r="A25" t="str">
            <v>Medicare OP Revenue</v>
          </cell>
          <cell r="B25">
            <v>96081127</v>
          </cell>
          <cell r="C25">
            <v>0</v>
          </cell>
          <cell r="D25">
            <v>84382214</v>
          </cell>
          <cell r="E25">
            <v>0</v>
          </cell>
          <cell r="F25">
            <v>31600272</v>
          </cell>
          <cell r="G25">
            <v>0</v>
          </cell>
          <cell r="H25">
            <v>92944767.392251536</v>
          </cell>
          <cell r="I25">
            <v>0</v>
          </cell>
          <cell r="J25">
            <v>94523053.194077209</v>
          </cell>
          <cell r="K25">
            <v>0</v>
          </cell>
          <cell r="L25">
            <v>99359326</v>
          </cell>
        </row>
        <row r="26">
          <cell r="A26" t="str">
            <v>Medicare OP APC C/A</v>
          </cell>
          <cell r="B26">
            <v>55309262.594038934</v>
          </cell>
          <cell r="C26">
            <v>0</v>
          </cell>
          <cell r="D26">
            <v>43337603.284530342</v>
          </cell>
          <cell r="E26">
            <v>0</v>
          </cell>
          <cell r="F26">
            <v>17863440.373599999</v>
          </cell>
          <cell r="G26">
            <v>0</v>
          </cell>
          <cell r="H26">
            <v>53258479.825449809</v>
          </cell>
          <cell r="I26">
            <v>0</v>
          </cell>
          <cell r="J26">
            <v>54777989.144175485</v>
          </cell>
          <cell r="K26">
            <v>0</v>
          </cell>
          <cell r="L26">
            <v>58705185.225797787</v>
          </cell>
        </row>
        <row r="27">
          <cell r="A27" t="str">
            <v>Medicare OP Sequestration</v>
          </cell>
          <cell r="B27">
            <v>0</v>
          </cell>
          <cell r="C27">
            <v>0</v>
          </cell>
          <cell r="D27">
            <v>0</v>
          </cell>
          <cell r="E27">
            <v>0</v>
          </cell>
          <cell r="F27">
            <v>0</v>
          </cell>
          <cell r="G27">
            <v>0</v>
          </cell>
          <cell r="H27">
            <v>23713.960519335775</v>
          </cell>
          <cell r="I27">
            <v>0</v>
          </cell>
          <cell r="J27">
            <v>44539.333643392325</v>
          </cell>
          <cell r="K27">
            <v>0</v>
          </cell>
          <cell r="L27">
            <v>44539.333643392325</v>
          </cell>
        </row>
        <row r="28">
          <cell r="A28" t="str">
            <v>Medicare OP Fee Based C/A</v>
          </cell>
          <cell r="B28">
            <v>13722588.628841802</v>
          </cell>
          <cell r="C28">
            <v>0</v>
          </cell>
          <cell r="D28">
            <v>11027977.997590818</v>
          </cell>
          <cell r="E28">
            <v>0</v>
          </cell>
          <cell r="F28">
            <v>3865045.0350000001</v>
          </cell>
          <cell r="G28">
            <v>0</v>
          </cell>
          <cell r="H28">
            <v>10426951.232871003</v>
          </cell>
          <cell r="I28">
            <v>0</v>
          </cell>
          <cell r="J28">
            <v>10717174.694569616</v>
          </cell>
          <cell r="K28">
            <v>0</v>
          </cell>
          <cell r="L28">
            <v>11379461.998830384</v>
          </cell>
        </row>
        <row r="29">
          <cell r="A29" t="str">
            <v>Medicare OP C/A</v>
          </cell>
          <cell r="B29">
            <v>69031851.222880736</v>
          </cell>
          <cell r="C29">
            <v>0</v>
          </cell>
          <cell r="D29">
            <v>54365581.282121159</v>
          </cell>
          <cell r="E29">
            <v>0</v>
          </cell>
          <cell r="F29">
            <v>21728485.408599999</v>
          </cell>
          <cell r="G29">
            <v>0</v>
          </cell>
          <cell r="H29">
            <v>63709145.018840149</v>
          </cell>
          <cell r="I29">
            <v>0</v>
          </cell>
          <cell r="J29">
            <v>65539703.172388494</v>
          </cell>
          <cell r="K29">
            <v>0</v>
          </cell>
          <cell r="L29">
            <v>70129186.558271557</v>
          </cell>
        </row>
        <row r="30">
          <cell r="A30" t="str">
            <v>Medicare OP Net Revenue</v>
          </cell>
          <cell r="B30">
            <v>27049275.777119264</v>
          </cell>
          <cell r="C30">
            <v>0</v>
          </cell>
          <cell r="D30">
            <v>30016632.717878841</v>
          </cell>
          <cell r="E30">
            <v>0</v>
          </cell>
          <cell r="F30">
            <v>9871786.5914000012</v>
          </cell>
          <cell r="G30">
            <v>0</v>
          </cell>
          <cell r="H30">
            <v>29235622.373411387</v>
          </cell>
          <cell r="I30">
            <v>0</v>
          </cell>
          <cell r="J30">
            <v>28983350.021688715</v>
          </cell>
          <cell r="K30">
            <v>0</v>
          </cell>
          <cell r="L30">
            <v>29230139.441728443</v>
          </cell>
        </row>
        <row r="31">
          <cell r="A31" t="str">
            <v>Medicare OP Net to Gross %</v>
          </cell>
          <cell r="B31">
            <v>0.28152537987110898</v>
          </cell>
          <cell r="C31">
            <v>0</v>
          </cell>
          <cell r="D31">
            <v>0.35572227007315593</v>
          </cell>
          <cell r="E31">
            <v>0</v>
          </cell>
          <cell r="F31">
            <v>0.31239562087946587</v>
          </cell>
          <cell r="G31">
            <v>0</v>
          </cell>
          <cell r="H31">
            <v>0.31454834084450733</v>
          </cell>
          <cell r="I31">
            <v>0</v>
          </cell>
          <cell r="J31">
            <v>0.30662731516066605</v>
          </cell>
          <cell r="K31">
            <v>0</v>
          </cell>
          <cell r="L31">
            <v>0.29418616871181719</v>
          </cell>
        </row>
        <row r="32">
          <cell r="A32">
            <v>0</v>
          </cell>
          <cell r="B32">
            <v>0</v>
          </cell>
          <cell r="C32">
            <v>0</v>
          </cell>
          <cell r="D32">
            <v>0</v>
          </cell>
          <cell r="E32">
            <v>0</v>
          </cell>
          <cell r="F32">
            <v>0</v>
          </cell>
          <cell r="G32">
            <v>0</v>
          </cell>
          <cell r="H32">
            <v>0</v>
          </cell>
          <cell r="I32">
            <v>0</v>
          </cell>
          <cell r="J32">
            <v>0</v>
          </cell>
          <cell r="K32">
            <v>0</v>
          </cell>
          <cell r="L32">
            <v>0</v>
          </cell>
        </row>
        <row r="33">
          <cell r="A33" t="str">
            <v>Medicare IP Rehab Revenue</v>
          </cell>
          <cell r="B33">
            <v>0</v>
          </cell>
          <cell r="C33">
            <v>0</v>
          </cell>
          <cell r="D33">
            <v>5296299.7499999972</v>
          </cell>
          <cell r="E33">
            <v>0</v>
          </cell>
          <cell r="F33">
            <v>0</v>
          </cell>
          <cell r="G33">
            <v>0</v>
          </cell>
          <cell r="H33">
            <v>0</v>
          </cell>
          <cell r="I33">
            <v>0</v>
          </cell>
          <cell r="J33">
            <v>0</v>
          </cell>
          <cell r="K33">
            <v>0</v>
          </cell>
          <cell r="L33">
            <v>0</v>
          </cell>
        </row>
        <row r="34">
          <cell r="A34" t="str">
            <v>Medicare IP Rehab C/A</v>
          </cell>
          <cell r="B34">
            <v>0</v>
          </cell>
          <cell r="C34">
            <v>0</v>
          </cell>
          <cell r="D34">
            <v>2272668.0799999973</v>
          </cell>
          <cell r="E34">
            <v>0</v>
          </cell>
          <cell r="F34">
            <v>-66200</v>
          </cell>
          <cell r="G34">
            <v>0</v>
          </cell>
          <cell r="H34">
            <v>-66200</v>
          </cell>
          <cell r="I34">
            <v>0</v>
          </cell>
          <cell r="J34">
            <v>0</v>
          </cell>
          <cell r="K34">
            <v>0</v>
          </cell>
          <cell r="L34">
            <v>0</v>
          </cell>
        </row>
        <row r="35">
          <cell r="A35" t="str">
            <v>Medicare IP Rehab Net Revenue</v>
          </cell>
          <cell r="B35">
            <v>0</v>
          </cell>
          <cell r="C35">
            <v>0</v>
          </cell>
          <cell r="D35">
            <v>3023631.67</v>
          </cell>
          <cell r="E35">
            <v>0</v>
          </cell>
          <cell r="F35">
            <v>66200</v>
          </cell>
          <cell r="G35">
            <v>0</v>
          </cell>
          <cell r="H35">
            <v>66200</v>
          </cell>
          <cell r="I35">
            <v>0</v>
          </cell>
          <cell r="J35">
            <v>0</v>
          </cell>
          <cell r="K35">
            <v>0</v>
          </cell>
          <cell r="L35">
            <v>0</v>
          </cell>
        </row>
        <row r="36">
          <cell r="A36" t="str">
            <v>Medicare IP Rehab Net to Gross %</v>
          </cell>
          <cell r="B36" t="e">
            <v>#DIV/0!</v>
          </cell>
          <cell r="C36">
            <v>0</v>
          </cell>
          <cell r="D36">
            <v>0.57089511786035174</v>
          </cell>
          <cell r="E36">
            <v>0</v>
          </cell>
          <cell r="F36" t="e">
            <v>#DIV/0!</v>
          </cell>
          <cell r="G36">
            <v>0</v>
          </cell>
          <cell r="H36" t="e">
            <v>#DIV/0!</v>
          </cell>
          <cell r="I36">
            <v>0</v>
          </cell>
          <cell r="J36" t="e">
            <v>#DIV/0!</v>
          </cell>
          <cell r="K36">
            <v>0</v>
          </cell>
          <cell r="L36" t="e">
            <v>#DIV/0!</v>
          </cell>
        </row>
        <row r="37">
          <cell r="A37">
            <v>0</v>
          </cell>
          <cell r="B37">
            <v>0</v>
          </cell>
          <cell r="C37">
            <v>0</v>
          </cell>
          <cell r="D37">
            <v>0</v>
          </cell>
          <cell r="E37">
            <v>0</v>
          </cell>
          <cell r="F37">
            <v>0</v>
          </cell>
          <cell r="G37">
            <v>0</v>
          </cell>
          <cell r="H37">
            <v>0</v>
          </cell>
          <cell r="I37">
            <v>0</v>
          </cell>
          <cell r="J37">
            <v>0</v>
          </cell>
          <cell r="K37">
            <v>0</v>
          </cell>
          <cell r="L37">
            <v>0</v>
          </cell>
        </row>
        <row r="38">
          <cell r="A38" t="str">
            <v>Medicare IP Psych Revenue</v>
          </cell>
          <cell r="B38">
            <v>4262253</v>
          </cell>
          <cell r="C38">
            <v>0</v>
          </cell>
          <cell r="D38">
            <v>4655682.2100000018</v>
          </cell>
          <cell r="E38">
            <v>0</v>
          </cell>
          <cell r="F38">
            <v>1703912</v>
          </cell>
          <cell r="G38">
            <v>0</v>
          </cell>
          <cell r="H38">
            <v>5182326.8226935621</v>
          </cell>
          <cell r="I38">
            <v>0</v>
          </cell>
          <cell r="J38">
            <v>5242980.2807834987</v>
          </cell>
          <cell r="K38">
            <v>0</v>
          </cell>
          <cell r="L38">
            <v>5461658</v>
          </cell>
        </row>
        <row r="39">
          <cell r="A39" t="str">
            <v>Medicare IP Psych C/A</v>
          </cell>
          <cell r="B39">
            <v>1548549</v>
          </cell>
          <cell r="C39">
            <v>0</v>
          </cell>
          <cell r="D39">
            <v>2798354.2100000018</v>
          </cell>
          <cell r="E39">
            <v>0</v>
          </cell>
          <cell r="F39">
            <v>822855</v>
          </cell>
          <cell r="G39">
            <v>0</v>
          </cell>
          <cell r="H39">
            <v>2342020.4926935621</v>
          </cell>
          <cell r="I39">
            <v>0</v>
          </cell>
          <cell r="J39">
            <v>2319481.4407834988</v>
          </cell>
          <cell r="K39">
            <v>0</v>
          </cell>
          <cell r="L39">
            <v>2518294.16</v>
          </cell>
        </row>
        <row r="40">
          <cell r="A40" t="str">
            <v>Medicare IP Psych Net Revenue</v>
          </cell>
          <cell r="B40">
            <v>2713704</v>
          </cell>
          <cell r="C40">
            <v>0</v>
          </cell>
          <cell r="D40">
            <v>1857328</v>
          </cell>
          <cell r="E40">
            <v>0</v>
          </cell>
          <cell r="F40">
            <v>881057</v>
          </cell>
          <cell r="G40">
            <v>0</v>
          </cell>
          <cell r="H40">
            <v>2840306.33</v>
          </cell>
          <cell r="I40">
            <v>0</v>
          </cell>
          <cell r="J40">
            <v>2923498.84</v>
          </cell>
          <cell r="K40">
            <v>0</v>
          </cell>
          <cell r="L40">
            <v>2943363.84</v>
          </cell>
        </row>
        <row r="41">
          <cell r="A41" t="str">
            <v>Medicare IP Psych Net to Gross %</v>
          </cell>
          <cell r="B41">
            <v>0.63668299371248027</v>
          </cell>
          <cell r="C41">
            <v>0</v>
          </cell>
          <cell r="D41">
            <v>0.3989378819736924</v>
          </cell>
          <cell r="E41">
            <v>0</v>
          </cell>
          <cell r="F41">
            <v>0.51707893365385071</v>
          </cell>
          <cell r="G41">
            <v>0</v>
          </cell>
          <cell r="H41">
            <v>0.54807549334060035</v>
          </cell>
          <cell r="I41">
            <v>0</v>
          </cell>
          <cell r="J41">
            <v>0.55760248626438069</v>
          </cell>
          <cell r="K41">
            <v>0</v>
          </cell>
          <cell r="L41">
            <v>0.53891397813630948</v>
          </cell>
        </row>
        <row r="42">
          <cell r="A42">
            <v>0</v>
          </cell>
          <cell r="B42">
            <v>0</v>
          </cell>
          <cell r="C42">
            <v>0</v>
          </cell>
          <cell r="D42">
            <v>0</v>
          </cell>
          <cell r="E42">
            <v>0</v>
          </cell>
          <cell r="F42">
            <v>0</v>
          </cell>
          <cell r="G42">
            <v>0</v>
          </cell>
          <cell r="H42">
            <v>0</v>
          </cell>
          <cell r="I42">
            <v>0</v>
          </cell>
          <cell r="J42">
            <v>0</v>
          </cell>
          <cell r="K42">
            <v>0</v>
          </cell>
          <cell r="L42">
            <v>0</v>
          </cell>
        </row>
        <row r="43">
          <cell r="A43" t="str">
            <v>Medicare U&amp;C Revenue</v>
          </cell>
          <cell r="B43">
            <v>23398570</v>
          </cell>
          <cell r="C43">
            <v>0</v>
          </cell>
          <cell r="D43">
            <v>17018231</v>
          </cell>
          <cell r="E43">
            <v>0</v>
          </cell>
          <cell r="F43">
            <v>7559590</v>
          </cell>
          <cell r="G43">
            <v>0</v>
          </cell>
          <cell r="H43">
            <v>22565646.799736977</v>
          </cell>
          <cell r="I43">
            <v>0</v>
          </cell>
          <cell r="J43">
            <v>22825843.882039491</v>
          </cell>
          <cell r="K43">
            <v>0</v>
          </cell>
          <cell r="L43">
            <v>23897605</v>
          </cell>
        </row>
        <row r="44">
          <cell r="A44" t="str">
            <v>Medicare U&amp;C C/A</v>
          </cell>
          <cell r="B44">
            <v>15640364.981509876</v>
          </cell>
          <cell r="C44">
            <v>0</v>
          </cell>
          <cell r="D44">
            <v>10590991.219999999</v>
          </cell>
          <cell r="E44">
            <v>0</v>
          </cell>
          <cell r="F44">
            <v>5773638.544999999</v>
          </cell>
          <cell r="G44">
            <v>0</v>
          </cell>
          <cell r="H44">
            <v>15405553.109654743</v>
          </cell>
          <cell r="I44">
            <v>0</v>
          </cell>
          <cell r="J44">
            <v>16102299.396141578</v>
          </cell>
          <cell r="K44">
            <v>0</v>
          </cell>
          <cell r="L44">
            <v>17201555.10086</v>
          </cell>
        </row>
        <row r="45">
          <cell r="A45" t="str">
            <v>Medicare U&amp;C Net Revenue</v>
          </cell>
          <cell r="B45">
            <v>7758205.0184901245</v>
          </cell>
          <cell r="C45">
            <v>0</v>
          </cell>
          <cell r="D45">
            <v>6427239.7800000012</v>
          </cell>
          <cell r="E45">
            <v>0</v>
          </cell>
          <cell r="F45">
            <v>1785951.455000001</v>
          </cell>
          <cell r="G45">
            <v>0</v>
          </cell>
          <cell r="H45">
            <v>7160093.6900822334</v>
          </cell>
          <cell r="I45">
            <v>0</v>
          </cell>
          <cell r="J45">
            <v>6723544.4858979136</v>
          </cell>
          <cell r="K45">
            <v>0</v>
          </cell>
          <cell r="L45">
            <v>6696049.8991400003</v>
          </cell>
        </row>
        <row r="46">
          <cell r="A46" t="str">
            <v>Medicare U&amp;C Net to Gross %</v>
          </cell>
          <cell r="B46">
            <v>0.33156748546984388</v>
          </cell>
          <cell r="C46">
            <v>0</v>
          </cell>
          <cell r="D46">
            <v>0.37766791272253863</v>
          </cell>
          <cell r="E46">
            <v>0</v>
          </cell>
          <cell r="F46">
            <v>0.23624977743501976</v>
          </cell>
          <cell r="G46">
            <v>0</v>
          </cell>
          <cell r="H46">
            <v>0.31730061866277598</v>
          </cell>
          <cell r="I46">
            <v>0</v>
          </cell>
          <cell r="J46">
            <v>0.29455841898525964</v>
          </cell>
          <cell r="K46">
            <v>0</v>
          </cell>
          <cell r="L46">
            <v>0.28019753021861399</v>
          </cell>
        </row>
        <row r="47">
          <cell r="A47">
            <v>0</v>
          </cell>
          <cell r="B47">
            <v>0</v>
          </cell>
          <cell r="C47">
            <v>0</v>
          </cell>
          <cell r="D47">
            <v>0</v>
          </cell>
          <cell r="E47">
            <v>0</v>
          </cell>
          <cell r="F47">
            <v>0</v>
          </cell>
          <cell r="G47">
            <v>0</v>
          </cell>
          <cell r="H47">
            <v>0</v>
          </cell>
          <cell r="I47">
            <v>0</v>
          </cell>
          <cell r="J47">
            <v>0</v>
          </cell>
          <cell r="K47">
            <v>0</v>
          </cell>
          <cell r="L47">
            <v>0</v>
          </cell>
        </row>
        <row r="48">
          <cell r="A48" t="str">
            <v>Medicaid IP DRG Revenue</v>
          </cell>
          <cell r="B48">
            <v>15091568</v>
          </cell>
          <cell r="C48">
            <v>0</v>
          </cell>
          <cell r="D48">
            <v>15441147.540000005</v>
          </cell>
          <cell r="E48">
            <v>0</v>
          </cell>
          <cell r="F48">
            <v>4335163</v>
          </cell>
          <cell r="G48">
            <v>0</v>
          </cell>
          <cell r="H48">
            <v>13185089.074816478</v>
          </cell>
          <cell r="I48">
            <v>0</v>
          </cell>
          <cell r="J48">
            <v>13339406.0978397</v>
          </cell>
          <cell r="K48">
            <v>0</v>
          </cell>
          <cell r="L48">
            <v>13895774</v>
          </cell>
        </row>
        <row r="49">
          <cell r="A49" t="str">
            <v>Medicaid IP Rehab Revenue</v>
          </cell>
          <cell r="B49">
            <v>0</v>
          </cell>
          <cell r="C49">
            <v>0</v>
          </cell>
          <cell r="D49">
            <v>570444</v>
          </cell>
          <cell r="E49">
            <v>0</v>
          </cell>
          <cell r="F49">
            <v>0</v>
          </cell>
          <cell r="G49">
            <v>0</v>
          </cell>
          <cell r="H49">
            <v>0</v>
          </cell>
          <cell r="I49">
            <v>0</v>
          </cell>
          <cell r="J49">
            <v>0</v>
          </cell>
          <cell r="K49">
            <v>0</v>
          </cell>
          <cell r="L49">
            <v>0</v>
          </cell>
        </row>
        <row r="50">
          <cell r="A50" t="str">
            <v>Medicaid IP Psych Revenue</v>
          </cell>
          <cell r="B50">
            <v>2771037</v>
          </cell>
          <cell r="C50">
            <v>0</v>
          </cell>
          <cell r="D50">
            <v>2973449.22</v>
          </cell>
          <cell r="E50">
            <v>0</v>
          </cell>
          <cell r="F50">
            <v>1266310</v>
          </cell>
          <cell r="G50">
            <v>0</v>
          </cell>
          <cell r="H50">
            <v>3851391.5500595598</v>
          </cell>
          <cell r="I50">
            <v>0</v>
          </cell>
          <cell r="J50">
            <v>3896467.8688564622</v>
          </cell>
          <cell r="K50">
            <v>0</v>
          </cell>
          <cell r="L50">
            <v>4058984</v>
          </cell>
        </row>
        <row r="51">
          <cell r="A51" t="str">
            <v>Medicaid Level II Revenue</v>
          </cell>
          <cell r="B51">
            <v>3327338</v>
          </cell>
          <cell r="C51">
            <v>0</v>
          </cell>
          <cell r="D51">
            <v>3107892</v>
          </cell>
          <cell r="E51">
            <v>0</v>
          </cell>
          <cell r="F51">
            <v>852055</v>
          </cell>
          <cell r="G51">
            <v>0</v>
          </cell>
          <cell r="H51">
            <v>2591464.5127859674</v>
          </cell>
          <cell r="I51">
            <v>0</v>
          </cell>
          <cell r="J51">
            <v>2621794.7658934174</v>
          </cell>
          <cell r="K51">
            <v>0</v>
          </cell>
          <cell r="L51">
            <v>2731146</v>
          </cell>
        </row>
        <row r="52">
          <cell r="A52" t="str">
            <v>Medicaid IP Revenue</v>
          </cell>
          <cell r="B52">
            <v>21189943</v>
          </cell>
          <cell r="C52">
            <v>0</v>
          </cell>
          <cell r="D52">
            <v>22092932.760000005</v>
          </cell>
          <cell r="E52">
            <v>0</v>
          </cell>
          <cell r="F52">
            <v>6453528</v>
          </cell>
          <cell r="G52">
            <v>0</v>
          </cell>
          <cell r="H52">
            <v>19627945.137662005</v>
          </cell>
          <cell r="I52">
            <v>0</v>
          </cell>
          <cell r="J52">
            <v>19857668.73258958</v>
          </cell>
          <cell r="K52">
            <v>0</v>
          </cell>
          <cell r="L52">
            <v>20685904</v>
          </cell>
        </row>
        <row r="53">
          <cell r="A53" t="str">
            <v>Medicaid IP Per Diem</v>
          </cell>
          <cell r="B53">
            <v>0</v>
          </cell>
          <cell r="C53">
            <v>0</v>
          </cell>
          <cell r="D53">
            <v>0</v>
          </cell>
          <cell r="E53">
            <v>0</v>
          </cell>
          <cell r="F53">
            <v>0</v>
          </cell>
          <cell r="G53">
            <v>0</v>
          </cell>
          <cell r="H53">
            <v>0</v>
          </cell>
          <cell r="I53">
            <v>0</v>
          </cell>
          <cell r="J53">
            <v>0</v>
          </cell>
          <cell r="K53">
            <v>0</v>
          </cell>
          <cell r="L53">
            <v>0</v>
          </cell>
        </row>
        <row r="54">
          <cell r="A54" t="str">
            <v>Medicaid IP DRG</v>
          </cell>
          <cell r="B54">
            <v>6754526.4170759991</v>
          </cell>
          <cell r="C54">
            <v>0</v>
          </cell>
          <cell r="D54">
            <v>8585805.996767005</v>
          </cell>
          <cell r="E54">
            <v>0</v>
          </cell>
          <cell r="F54">
            <v>2554513.3153868001</v>
          </cell>
          <cell r="G54">
            <v>0</v>
          </cell>
          <cell r="H54">
            <v>7915539.7072094381</v>
          </cell>
          <cell r="I54">
            <v>0</v>
          </cell>
          <cell r="J54">
            <v>7788428.222895042</v>
          </cell>
          <cell r="K54">
            <v>0</v>
          </cell>
          <cell r="L54">
            <v>8507312.2561988793</v>
          </cell>
        </row>
        <row r="55">
          <cell r="A55" t="str">
            <v>Medicaid Level II</v>
          </cell>
          <cell r="B55">
            <v>3119618</v>
          </cell>
          <cell r="C55">
            <v>0</v>
          </cell>
          <cell r="D55">
            <v>2841672</v>
          </cell>
          <cell r="E55">
            <v>0</v>
          </cell>
          <cell r="F55">
            <v>789415</v>
          </cell>
          <cell r="G55">
            <v>0</v>
          </cell>
          <cell r="H55">
            <v>2411104.5127859674</v>
          </cell>
          <cell r="I55">
            <v>0</v>
          </cell>
          <cell r="J55">
            <v>2441434.7658934174</v>
          </cell>
          <cell r="K55">
            <v>0</v>
          </cell>
          <cell r="L55">
            <v>2550786</v>
          </cell>
        </row>
        <row r="56">
          <cell r="A56" t="str">
            <v>Medicaid Level I</v>
          </cell>
          <cell r="B56">
            <v>0</v>
          </cell>
          <cell r="C56">
            <v>0</v>
          </cell>
          <cell r="D56">
            <v>0</v>
          </cell>
          <cell r="E56">
            <v>0</v>
          </cell>
          <cell r="F56">
            <v>0</v>
          </cell>
          <cell r="G56">
            <v>0</v>
          </cell>
          <cell r="H56">
            <v>0</v>
          </cell>
          <cell r="I56">
            <v>0</v>
          </cell>
          <cell r="J56">
            <v>0</v>
          </cell>
          <cell r="K56">
            <v>0</v>
          </cell>
          <cell r="L56">
            <v>0</v>
          </cell>
        </row>
        <row r="57">
          <cell r="A57" t="str">
            <v>Medicaid Billing Adjustment</v>
          </cell>
          <cell r="B57">
            <v>1276000</v>
          </cell>
          <cell r="C57">
            <v>0</v>
          </cell>
          <cell r="D57">
            <v>1805850.8</v>
          </cell>
          <cell r="E57">
            <v>0</v>
          </cell>
          <cell r="F57">
            <v>564921</v>
          </cell>
          <cell r="G57">
            <v>0</v>
          </cell>
          <cell r="H57">
            <v>1419290.777142857</v>
          </cell>
          <cell r="I57">
            <v>0</v>
          </cell>
          <cell r="J57">
            <v>1277773.067142857</v>
          </cell>
          <cell r="K57">
            <v>0</v>
          </cell>
          <cell r="L57">
            <v>1292000</v>
          </cell>
        </row>
        <row r="58">
          <cell r="A58" t="str">
            <v>M'caid Add'l Reserve</v>
          </cell>
          <cell r="B58">
            <v>-320000</v>
          </cell>
          <cell r="C58">
            <v>0</v>
          </cell>
          <cell r="D58">
            <v>1396</v>
          </cell>
          <cell r="E58">
            <v>0</v>
          </cell>
          <cell r="F58">
            <v>185334</v>
          </cell>
          <cell r="G58">
            <v>0</v>
          </cell>
          <cell r="H58">
            <v>0</v>
          </cell>
          <cell r="I58">
            <v>0</v>
          </cell>
          <cell r="J58">
            <v>200000</v>
          </cell>
          <cell r="K58">
            <v>0</v>
          </cell>
          <cell r="L58">
            <v>200000</v>
          </cell>
        </row>
        <row r="59">
          <cell r="A59" t="str">
            <v>Medicaid IP C/A</v>
          </cell>
          <cell r="B59">
            <v>10830144.417075999</v>
          </cell>
          <cell r="C59">
            <v>0</v>
          </cell>
          <cell r="D59">
            <v>13234724.796767006</v>
          </cell>
          <cell r="E59">
            <v>0</v>
          </cell>
          <cell r="F59">
            <v>4094183.3153868001</v>
          </cell>
          <cell r="G59">
            <v>0</v>
          </cell>
          <cell r="H59">
            <v>11745934.997138262</v>
          </cell>
          <cell r="I59">
            <v>0</v>
          </cell>
          <cell r="J59">
            <v>11707636.055931317</v>
          </cell>
          <cell r="K59">
            <v>0</v>
          </cell>
          <cell r="L59">
            <v>12550098.256198879</v>
          </cell>
        </row>
        <row r="60">
          <cell r="A60" t="str">
            <v>Medicaid IP Net Revenue</v>
          </cell>
          <cell r="B60">
            <v>10359798.582924001</v>
          </cell>
          <cell r="C60">
            <v>0</v>
          </cell>
          <cell r="D60">
            <v>8858207.9632329997</v>
          </cell>
          <cell r="E60">
            <v>0</v>
          </cell>
          <cell r="F60">
            <v>2359344.6846131999</v>
          </cell>
          <cell r="G60">
            <v>0</v>
          </cell>
          <cell r="H60">
            <v>7882010.1405237429</v>
          </cell>
          <cell r="I60">
            <v>0</v>
          </cell>
          <cell r="J60">
            <v>8150032.6766582634</v>
          </cell>
          <cell r="K60">
            <v>0</v>
          </cell>
          <cell r="L60">
            <v>8135805.7438011207</v>
          </cell>
        </row>
        <row r="61">
          <cell r="A61" t="str">
            <v>Medicaid Net to Gross %</v>
          </cell>
          <cell r="B61">
            <v>0.48890167297401416</v>
          </cell>
          <cell r="C61">
            <v>0</v>
          </cell>
          <cell r="D61">
            <v>0.4009521080547116</v>
          </cell>
          <cell r="E61">
            <v>0</v>
          </cell>
          <cell r="F61">
            <v>0.36558990440782158</v>
          </cell>
          <cell r="G61">
            <v>0</v>
          </cell>
          <cell r="H61">
            <v>0.40157082594447346</v>
          </cell>
          <cell r="I61">
            <v>0</v>
          </cell>
          <cell r="J61">
            <v>0.41042243107232262</v>
          </cell>
          <cell r="K61">
            <v>0</v>
          </cell>
          <cell r="L61">
            <v>0.39330191921035312</v>
          </cell>
        </row>
        <row r="62">
          <cell r="A62">
            <v>0</v>
          </cell>
          <cell r="B62">
            <v>0</v>
          </cell>
          <cell r="C62">
            <v>0</v>
          </cell>
          <cell r="D62">
            <v>0</v>
          </cell>
          <cell r="E62">
            <v>0</v>
          </cell>
          <cell r="F62">
            <v>0</v>
          </cell>
          <cell r="G62">
            <v>0</v>
          </cell>
          <cell r="H62">
            <v>0</v>
          </cell>
          <cell r="I62">
            <v>0</v>
          </cell>
          <cell r="J62">
            <v>0</v>
          </cell>
          <cell r="K62">
            <v>0</v>
          </cell>
          <cell r="L62">
            <v>0</v>
          </cell>
        </row>
        <row r="63">
          <cell r="A63" t="str">
            <v>Medicaid OP Revenue</v>
          </cell>
          <cell r="B63">
            <v>34304014</v>
          </cell>
          <cell r="C63">
            <v>0</v>
          </cell>
          <cell r="D63">
            <v>27343079</v>
          </cell>
          <cell r="E63">
            <v>0</v>
          </cell>
          <cell r="F63">
            <v>10434769</v>
          </cell>
          <cell r="G63">
            <v>0</v>
          </cell>
          <cell r="H63">
            <v>30691418.65287986</v>
          </cell>
          <cell r="I63">
            <v>0</v>
          </cell>
          <cell r="J63">
            <v>31041044.070848215</v>
          </cell>
          <cell r="K63">
            <v>0</v>
          </cell>
          <cell r="L63">
            <v>32629260</v>
          </cell>
        </row>
        <row r="64">
          <cell r="A64" t="str">
            <v>Medicaid OP Fee Based Revenue</v>
          </cell>
          <cell r="B64">
            <v>7857241</v>
          </cell>
          <cell r="C64">
            <v>0</v>
          </cell>
          <cell r="D64">
            <v>6501933</v>
          </cell>
          <cell r="E64">
            <v>0</v>
          </cell>
          <cell r="F64">
            <v>2260544</v>
          </cell>
          <cell r="G64">
            <v>0</v>
          </cell>
          <cell r="H64">
            <v>6648858.4737482592</v>
          </cell>
          <cell r="I64">
            <v>0</v>
          </cell>
          <cell r="J64">
            <v>6724599.8381077256</v>
          </cell>
          <cell r="K64">
            <v>0</v>
          </cell>
          <cell r="L64">
            <v>7068664</v>
          </cell>
        </row>
        <row r="65">
          <cell r="A65" t="str">
            <v>Medicaid OP Revenue</v>
          </cell>
          <cell r="B65">
            <v>42161255</v>
          </cell>
          <cell r="C65">
            <v>0</v>
          </cell>
          <cell r="D65">
            <v>33845012</v>
          </cell>
          <cell r="E65">
            <v>0</v>
          </cell>
          <cell r="F65">
            <v>12695313</v>
          </cell>
          <cell r="G65">
            <v>0</v>
          </cell>
          <cell r="H65">
            <v>37340277.126628116</v>
          </cell>
          <cell r="I65">
            <v>0</v>
          </cell>
          <cell r="J65">
            <v>37765643.908955939</v>
          </cell>
          <cell r="K65">
            <v>0</v>
          </cell>
          <cell r="L65">
            <v>39697924</v>
          </cell>
        </row>
        <row r="66">
          <cell r="A66" t="str">
            <v>Medicaid Cost Base C/A</v>
          </cell>
          <cell r="B66">
            <v>0</v>
          </cell>
          <cell r="C66">
            <v>0</v>
          </cell>
          <cell r="D66">
            <v>0</v>
          </cell>
          <cell r="E66">
            <v>0</v>
          </cell>
          <cell r="F66">
            <v>0</v>
          </cell>
          <cell r="G66">
            <v>0</v>
          </cell>
          <cell r="H66">
            <v>0</v>
          </cell>
          <cell r="I66">
            <v>0</v>
          </cell>
          <cell r="J66">
            <v>0</v>
          </cell>
          <cell r="K66">
            <v>0</v>
          </cell>
          <cell r="L66">
            <v>0</v>
          </cell>
        </row>
        <row r="67">
          <cell r="A67" t="str">
            <v>Medicaid PPS Base C/A</v>
          </cell>
          <cell r="B67">
            <v>25440329.619999997</v>
          </cell>
          <cell r="C67">
            <v>0</v>
          </cell>
          <cell r="D67">
            <v>17443696.460000001</v>
          </cell>
          <cell r="E67">
            <v>0</v>
          </cell>
          <cell r="F67">
            <v>6877824.9900000002</v>
          </cell>
          <cell r="G67">
            <v>0</v>
          </cell>
          <cell r="H67">
            <v>21790907.24287986</v>
          </cell>
          <cell r="I67">
            <v>0</v>
          </cell>
          <cell r="J67">
            <v>21939551.270848215</v>
          </cell>
          <cell r="K67">
            <v>0</v>
          </cell>
          <cell r="L67">
            <v>23527767.199999999</v>
          </cell>
        </row>
        <row r="68">
          <cell r="A68" t="str">
            <v>Medicaid Fee Based C/A</v>
          </cell>
          <cell r="B68">
            <v>6624639</v>
          </cell>
          <cell r="C68">
            <v>0</v>
          </cell>
          <cell r="D68">
            <v>5410200</v>
          </cell>
          <cell r="E68">
            <v>0</v>
          </cell>
          <cell r="F68">
            <v>1870874</v>
          </cell>
          <cell r="G68">
            <v>0</v>
          </cell>
          <cell r="H68">
            <v>5193422</v>
          </cell>
          <cell r="I68">
            <v>0</v>
          </cell>
          <cell r="J68">
            <v>5306573</v>
          </cell>
          <cell r="K68">
            <v>0</v>
          </cell>
          <cell r="L68">
            <v>5650638</v>
          </cell>
        </row>
        <row r="69">
          <cell r="A69" t="str">
            <v>Medicaid OP C/A</v>
          </cell>
          <cell r="B69">
            <v>32064968.619999997</v>
          </cell>
          <cell r="C69">
            <v>0</v>
          </cell>
          <cell r="D69">
            <v>22853896.460000001</v>
          </cell>
          <cell r="E69">
            <v>0</v>
          </cell>
          <cell r="F69">
            <v>8748698.9900000002</v>
          </cell>
          <cell r="G69">
            <v>0</v>
          </cell>
          <cell r="H69">
            <v>26984329.24287986</v>
          </cell>
          <cell r="I69">
            <v>0</v>
          </cell>
          <cell r="J69">
            <v>27246124.270848215</v>
          </cell>
          <cell r="K69">
            <v>0</v>
          </cell>
          <cell r="L69">
            <v>29178405.199999999</v>
          </cell>
        </row>
        <row r="70">
          <cell r="A70" t="str">
            <v>Medicaid OP Net Revenue</v>
          </cell>
          <cell r="B70">
            <v>10096286.380000003</v>
          </cell>
          <cell r="C70">
            <v>0</v>
          </cell>
          <cell r="D70">
            <v>10991115.539999999</v>
          </cell>
          <cell r="E70">
            <v>0</v>
          </cell>
          <cell r="F70">
            <v>3946614.01</v>
          </cell>
          <cell r="G70">
            <v>0</v>
          </cell>
          <cell r="H70">
            <v>10355947.883748256</v>
          </cell>
          <cell r="I70">
            <v>0</v>
          </cell>
          <cell r="J70">
            <v>10519519.638107724</v>
          </cell>
          <cell r="K70">
            <v>0</v>
          </cell>
          <cell r="L70">
            <v>10519518.800000001</v>
          </cell>
        </row>
        <row r="71">
          <cell r="A71" t="str">
            <v>Medicaid Net to Gross %</v>
          </cell>
          <cell r="B71">
            <v>0.23946835500983077</v>
          </cell>
          <cell r="C71">
            <v>0</v>
          </cell>
          <cell r="D71">
            <v>0.32474846042306027</v>
          </cell>
          <cell r="E71">
            <v>0</v>
          </cell>
          <cell r="F71">
            <v>0.31087173746720542</v>
          </cell>
          <cell r="G71">
            <v>0</v>
          </cell>
          <cell r="H71">
            <v>0.2773398774901758</v>
          </cell>
          <cell r="I71">
            <v>0</v>
          </cell>
          <cell r="J71">
            <v>0.2785473395731794</v>
          </cell>
          <cell r="K71">
            <v>0</v>
          </cell>
          <cell r="L71">
            <v>0.26498914149767633</v>
          </cell>
        </row>
        <row r="72">
          <cell r="A72">
            <v>0</v>
          </cell>
          <cell r="B72">
            <v>0</v>
          </cell>
          <cell r="C72">
            <v>0</v>
          </cell>
          <cell r="D72">
            <v>0</v>
          </cell>
          <cell r="E72">
            <v>0</v>
          </cell>
          <cell r="F72">
            <v>0</v>
          </cell>
          <cell r="G72">
            <v>0</v>
          </cell>
          <cell r="H72">
            <v>0</v>
          </cell>
          <cell r="I72">
            <v>0</v>
          </cell>
          <cell r="J72">
            <v>0</v>
          </cell>
          <cell r="K72">
            <v>0</v>
          </cell>
          <cell r="L72">
            <v>0</v>
          </cell>
        </row>
        <row r="73">
          <cell r="A73" t="str">
            <v>Medicaid U&amp;C Revenue</v>
          </cell>
          <cell r="B73">
            <v>10844945</v>
          </cell>
          <cell r="C73">
            <v>0</v>
          </cell>
          <cell r="D73">
            <v>7304510</v>
          </cell>
          <cell r="E73">
            <v>0</v>
          </cell>
          <cell r="F73">
            <v>3320424</v>
          </cell>
          <cell r="G73">
            <v>0</v>
          </cell>
          <cell r="H73">
            <v>9858991.649955038</v>
          </cell>
          <cell r="I73">
            <v>0</v>
          </cell>
          <cell r="J73">
            <v>9972181.0838374905</v>
          </cell>
          <cell r="K73">
            <v>0</v>
          </cell>
          <cell r="L73">
            <v>10455466</v>
          </cell>
        </row>
        <row r="74">
          <cell r="A74" t="str">
            <v>Medicaid U&amp;C C/A</v>
          </cell>
          <cell r="B74">
            <v>7580544.4479999999</v>
          </cell>
          <cell r="C74">
            <v>0</v>
          </cell>
          <cell r="D74">
            <v>5641656.120000001</v>
          </cell>
          <cell r="E74">
            <v>0</v>
          </cell>
          <cell r="F74">
            <v>2724921.1180000002</v>
          </cell>
          <cell r="G74">
            <v>0</v>
          </cell>
          <cell r="H74">
            <v>7294483.9740000004</v>
          </cell>
          <cell r="I74">
            <v>0</v>
          </cell>
          <cell r="J74">
            <v>7407548.4442800423</v>
          </cell>
          <cell r="K74">
            <v>0</v>
          </cell>
          <cell r="L74">
            <v>7895668.2934416672</v>
          </cell>
        </row>
        <row r="75">
          <cell r="A75" t="str">
            <v>Medicaid U&amp;C Net Revenue</v>
          </cell>
          <cell r="B75">
            <v>3264400.5520000001</v>
          </cell>
          <cell r="C75">
            <v>0</v>
          </cell>
          <cell r="D75">
            <v>1662853.879999999</v>
          </cell>
          <cell r="E75">
            <v>0</v>
          </cell>
          <cell r="F75">
            <v>595502.88199999975</v>
          </cell>
          <cell r="G75">
            <v>0</v>
          </cell>
          <cell r="H75">
            <v>2564507.6759550376</v>
          </cell>
          <cell r="I75">
            <v>0</v>
          </cell>
          <cell r="J75">
            <v>2564632.6395574482</v>
          </cell>
          <cell r="K75">
            <v>0</v>
          </cell>
          <cell r="L75">
            <v>2559797.7065583328</v>
          </cell>
        </row>
        <row r="76">
          <cell r="A76" t="str">
            <v>Medicaid Net to Gross %</v>
          </cell>
          <cell r="B76">
            <v>0.3010066489041669</v>
          </cell>
          <cell r="C76">
            <v>0</v>
          </cell>
          <cell r="D76">
            <v>0.22764756020595481</v>
          </cell>
          <cell r="E76">
            <v>0</v>
          </cell>
          <cell r="F76">
            <v>0.17934543359522753</v>
          </cell>
          <cell r="G76">
            <v>0</v>
          </cell>
          <cell r="H76">
            <v>0.26011865787174421</v>
          </cell>
          <cell r="I76">
            <v>0</v>
          </cell>
          <cell r="J76">
            <v>0.25717870724530878</v>
          </cell>
          <cell r="K76">
            <v>0</v>
          </cell>
          <cell r="L76">
            <v>0.24482865771437953</v>
          </cell>
        </row>
        <row r="77">
          <cell r="A77">
            <v>0</v>
          </cell>
          <cell r="B77">
            <v>0</v>
          </cell>
          <cell r="C77">
            <v>0</v>
          </cell>
          <cell r="D77">
            <v>0</v>
          </cell>
          <cell r="E77">
            <v>0</v>
          </cell>
          <cell r="F77">
            <v>0</v>
          </cell>
          <cell r="G77">
            <v>0</v>
          </cell>
          <cell r="H77">
            <v>0</v>
          </cell>
          <cell r="I77">
            <v>0</v>
          </cell>
          <cell r="J77">
            <v>0</v>
          </cell>
          <cell r="K77">
            <v>0</v>
          </cell>
          <cell r="L77">
            <v>0</v>
          </cell>
        </row>
        <row r="78">
          <cell r="A78" t="str">
            <v>M'care HMO IP Revenue</v>
          </cell>
          <cell r="B78">
            <v>4925548</v>
          </cell>
          <cell r="C78">
            <v>0</v>
          </cell>
          <cell r="D78">
            <v>5527346.5</v>
          </cell>
          <cell r="E78">
            <v>0</v>
          </cell>
          <cell r="F78">
            <v>1718597</v>
          </cell>
          <cell r="G78">
            <v>0</v>
          </cell>
          <cell r="H78">
            <v>5226990.202839518</v>
          </cell>
          <cell r="I78">
            <v>0</v>
          </cell>
          <cell r="J78">
            <v>5288166.3968642037</v>
          </cell>
          <cell r="K78">
            <v>0</v>
          </cell>
          <cell r="L78">
            <v>5508728</v>
          </cell>
        </row>
        <row r="79">
          <cell r="A79" t="str">
            <v>M'care HMO OP Revenue</v>
          </cell>
          <cell r="B79">
            <v>5478564</v>
          </cell>
          <cell r="C79">
            <v>0</v>
          </cell>
          <cell r="D79">
            <v>4572455.5</v>
          </cell>
          <cell r="E79">
            <v>0</v>
          </cell>
          <cell r="F79">
            <v>1800792</v>
          </cell>
          <cell r="G79">
            <v>0</v>
          </cell>
          <cell r="H79">
            <v>5296606.103954656</v>
          </cell>
          <cell r="I79">
            <v>0</v>
          </cell>
          <cell r="J79">
            <v>5356943.1038129255</v>
          </cell>
          <cell r="K79">
            <v>0</v>
          </cell>
          <cell r="L79">
            <v>5631031</v>
          </cell>
        </row>
        <row r="80">
          <cell r="A80" t="str">
            <v>M'care HMO U&amp;C Revenue</v>
          </cell>
          <cell r="B80">
            <v>996562</v>
          </cell>
          <cell r="C80">
            <v>0</v>
          </cell>
          <cell r="D80">
            <v>1001850</v>
          </cell>
          <cell r="E80">
            <v>0</v>
          </cell>
          <cell r="F80">
            <v>512190</v>
          </cell>
          <cell r="G80">
            <v>0</v>
          </cell>
          <cell r="H80">
            <v>1530296.9717808296</v>
          </cell>
          <cell r="I80">
            <v>0</v>
          </cell>
          <cell r="J80">
            <v>1547955.3254360151</v>
          </cell>
          <cell r="K80">
            <v>0</v>
          </cell>
          <cell r="L80">
            <v>1620239</v>
          </cell>
        </row>
        <row r="81">
          <cell r="A81" t="str">
            <v>M'care HMO IP &amp; OP Revenue</v>
          </cell>
          <cell r="B81">
            <v>11400674</v>
          </cell>
          <cell r="C81">
            <v>0</v>
          </cell>
          <cell r="D81">
            <v>11101652</v>
          </cell>
          <cell r="E81">
            <v>0</v>
          </cell>
          <cell r="F81">
            <v>4031579</v>
          </cell>
          <cell r="G81">
            <v>0</v>
          </cell>
          <cell r="H81">
            <v>12053893.278575003</v>
          </cell>
          <cell r="I81">
            <v>0</v>
          </cell>
          <cell r="J81">
            <v>12193064.826113144</v>
          </cell>
          <cell r="K81">
            <v>0</v>
          </cell>
          <cell r="L81">
            <v>12759998</v>
          </cell>
        </row>
        <row r="82">
          <cell r="A82" t="str">
            <v>M'care HMO IP Contractual</v>
          </cell>
          <cell r="B82">
            <v>3154965.3344839998</v>
          </cell>
          <cell r="C82">
            <v>0</v>
          </cell>
          <cell r="D82">
            <v>3162741.5745999999</v>
          </cell>
          <cell r="E82">
            <v>0</v>
          </cell>
          <cell r="F82">
            <v>935292.29599999997</v>
          </cell>
          <cell r="G82">
            <v>0</v>
          </cell>
          <cell r="H82">
            <v>2928124.7948395177</v>
          </cell>
          <cell r="I82">
            <v>0</v>
          </cell>
          <cell r="J82">
            <v>2932891.4226562036</v>
          </cell>
          <cell r="K82">
            <v>0</v>
          </cell>
          <cell r="L82">
            <v>3153453.0257919999</v>
          </cell>
        </row>
        <row r="83">
          <cell r="A83" t="str">
            <v>M'care HMO OP Contractual</v>
          </cell>
          <cell r="B83">
            <v>4062978.5386844696</v>
          </cell>
          <cell r="C83">
            <v>0</v>
          </cell>
          <cell r="D83">
            <v>3242328.1950500002</v>
          </cell>
          <cell r="E83">
            <v>0</v>
          </cell>
          <cell r="F83">
            <v>1278562.32</v>
          </cell>
          <cell r="G83">
            <v>0</v>
          </cell>
          <cell r="H83">
            <v>3760590.3338078056</v>
          </cell>
          <cell r="I83">
            <v>0</v>
          </cell>
          <cell r="J83">
            <v>3791778.2524563838</v>
          </cell>
          <cell r="K83">
            <v>0</v>
          </cell>
          <cell r="L83">
            <v>4065866.1845634365</v>
          </cell>
        </row>
        <row r="84">
          <cell r="A84" t="str">
            <v>M'care HMO U&amp;C Contractual</v>
          </cell>
          <cell r="B84">
            <v>717454.45000000007</v>
          </cell>
          <cell r="C84">
            <v>0</v>
          </cell>
          <cell r="D84">
            <v>898969.5399999998</v>
          </cell>
          <cell r="E84">
            <v>0</v>
          </cell>
          <cell r="F84">
            <v>733666.66</v>
          </cell>
          <cell r="G84">
            <v>0</v>
          </cell>
          <cell r="H84">
            <v>1040484.6399999999</v>
          </cell>
          <cell r="I84">
            <v>0</v>
          </cell>
          <cell r="J84">
            <v>1768480.7700000003</v>
          </cell>
          <cell r="K84">
            <v>0</v>
          </cell>
          <cell r="L84">
            <v>1839206.7700000003</v>
          </cell>
        </row>
        <row r="85">
          <cell r="A85" t="str">
            <v>M'care HMO C/A</v>
          </cell>
          <cell r="B85">
            <v>7935398.3231684696</v>
          </cell>
          <cell r="C85">
            <v>0</v>
          </cell>
          <cell r="D85">
            <v>7304039.3096500002</v>
          </cell>
          <cell r="E85">
            <v>0</v>
          </cell>
          <cell r="F85">
            <v>2947521.2760000001</v>
          </cell>
          <cell r="G85">
            <v>0</v>
          </cell>
          <cell r="H85">
            <v>7729199.7686473234</v>
          </cell>
          <cell r="I85">
            <v>0</v>
          </cell>
          <cell r="J85">
            <v>8493150.4451125879</v>
          </cell>
          <cell r="K85">
            <v>0</v>
          </cell>
          <cell r="L85">
            <v>9058525.980355436</v>
          </cell>
        </row>
        <row r="86">
          <cell r="A86" t="str">
            <v>M'care HMO Net Revenue</v>
          </cell>
          <cell r="B86">
            <v>3465275.6768315304</v>
          </cell>
          <cell r="C86">
            <v>0</v>
          </cell>
          <cell r="D86">
            <v>3797612.6903499998</v>
          </cell>
          <cell r="E86">
            <v>0</v>
          </cell>
          <cell r="F86">
            <v>1084057.7239999999</v>
          </cell>
          <cell r="G86">
            <v>0</v>
          </cell>
          <cell r="H86">
            <v>4324693.5099276798</v>
          </cell>
          <cell r="I86">
            <v>0</v>
          </cell>
          <cell r="J86">
            <v>3699914.3810005561</v>
          </cell>
          <cell r="K86">
            <v>0</v>
          </cell>
          <cell r="L86">
            <v>3701472.019644564</v>
          </cell>
        </row>
        <row r="87">
          <cell r="A87" t="str">
            <v>M'care HMO Net to Gross %</v>
          </cell>
          <cell r="B87">
            <v>0.30395358001040379</v>
          </cell>
          <cell r="C87">
            <v>0</v>
          </cell>
          <cell r="D87">
            <v>0.34207635857708385</v>
          </cell>
          <cell r="E87">
            <v>0</v>
          </cell>
          <cell r="F87">
            <v>0.26889159904841253</v>
          </cell>
          <cell r="G87">
            <v>0</v>
          </cell>
          <cell r="H87">
            <v>0.35877980748465194</v>
          </cell>
          <cell r="I87">
            <v>0</v>
          </cell>
          <cell r="J87">
            <v>0.30344416549616587</v>
          </cell>
          <cell r="K87">
            <v>0</v>
          </cell>
          <cell r="L87">
            <v>0.2900840595464485</v>
          </cell>
        </row>
        <row r="88">
          <cell r="A88">
            <v>0</v>
          </cell>
          <cell r="B88">
            <v>0</v>
          </cell>
          <cell r="C88">
            <v>0</v>
          </cell>
          <cell r="D88">
            <v>0</v>
          </cell>
          <cell r="E88">
            <v>0</v>
          </cell>
          <cell r="F88">
            <v>0</v>
          </cell>
          <cell r="G88">
            <v>0</v>
          </cell>
          <cell r="H88">
            <v>0</v>
          </cell>
          <cell r="I88">
            <v>0</v>
          </cell>
          <cell r="J88">
            <v>0</v>
          </cell>
          <cell r="K88">
            <v>0</v>
          </cell>
          <cell r="L88">
            <v>0</v>
          </cell>
        </row>
        <row r="89">
          <cell r="A89" t="str">
            <v>Blue Cross IP &amp; OP Revenue</v>
          </cell>
          <cell r="B89">
            <v>71170093</v>
          </cell>
          <cell r="C89">
            <v>0</v>
          </cell>
          <cell r="D89">
            <v>62858161</v>
          </cell>
          <cell r="E89">
            <v>0</v>
          </cell>
          <cell r="F89">
            <v>23652443</v>
          </cell>
          <cell r="G89">
            <v>0</v>
          </cell>
          <cell r="H89">
            <v>70208445.035002902</v>
          </cell>
          <cell r="I89">
            <v>0</v>
          </cell>
          <cell r="J89">
            <v>71014305.697279781</v>
          </cell>
          <cell r="K89">
            <v>0</v>
          </cell>
          <cell r="L89">
            <v>74461733</v>
          </cell>
        </row>
        <row r="90">
          <cell r="A90" t="str">
            <v>Blue Shield Physician Revenue</v>
          </cell>
          <cell r="B90">
            <v>8207033.9999999991</v>
          </cell>
          <cell r="C90">
            <v>0</v>
          </cell>
          <cell r="D90">
            <v>6877631.9600000009</v>
          </cell>
          <cell r="E90">
            <v>0</v>
          </cell>
          <cell r="F90">
            <v>4116864</v>
          </cell>
          <cell r="G90">
            <v>0</v>
          </cell>
          <cell r="H90">
            <v>12334711.893772176</v>
          </cell>
          <cell r="I90">
            <v>0</v>
          </cell>
          <cell r="J90">
            <v>12476126.35060367</v>
          </cell>
          <cell r="K90">
            <v>0</v>
          </cell>
          <cell r="L90">
            <v>13086835.000000002</v>
          </cell>
        </row>
        <row r="91">
          <cell r="A91" t="str">
            <v>Blue Cross IP Psych Revenue</v>
          </cell>
          <cell r="B91">
            <v>158838</v>
          </cell>
          <cell r="C91">
            <v>0</v>
          </cell>
          <cell r="D91">
            <v>233008</v>
          </cell>
          <cell r="E91">
            <v>0</v>
          </cell>
          <cell r="F91">
            <v>105556</v>
          </cell>
          <cell r="G91">
            <v>0</v>
          </cell>
          <cell r="H91">
            <v>321041.04560343589</v>
          </cell>
          <cell r="I91">
            <v>0</v>
          </cell>
          <cell r="J91">
            <v>324798.47933366452</v>
          </cell>
          <cell r="K91">
            <v>0</v>
          </cell>
          <cell r="L91">
            <v>338345</v>
          </cell>
        </row>
        <row r="92">
          <cell r="A92" t="str">
            <v>Blue Cross IP &amp; OP Revenue</v>
          </cell>
          <cell r="B92">
            <v>79535965</v>
          </cell>
          <cell r="C92">
            <v>0</v>
          </cell>
          <cell r="D92">
            <v>69968800.960000008</v>
          </cell>
          <cell r="E92">
            <v>0</v>
          </cell>
          <cell r="F92">
            <v>27874863</v>
          </cell>
          <cell r="G92">
            <v>0</v>
          </cell>
          <cell r="H92">
            <v>82864197.974378511</v>
          </cell>
          <cell r="I92">
            <v>0</v>
          </cell>
          <cell r="J92">
            <v>83815230.52721712</v>
          </cell>
          <cell r="K92">
            <v>0</v>
          </cell>
          <cell r="L92">
            <v>87886913</v>
          </cell>
        </row>
        <row r="93">
          <cell r="A93" t="str">
            <v>Blue Cross C/A</v>
          </cell>
          <cell r="B93">
            <v>9481559.0294874813</v>
          </cell>
          <cell r="C93">
            <v>0</v>
          </cell>
          <cell r="D93">
            <v>9162085.988880001</v>
          </cell>
          <cell r="E93">
            <v>0</v>
          </cell>
          <cell r="F93">
            <v>4194082.4029999999</v>
          </cell>
          <cell r="G93">
            <v>0</v>
          </cell>
          <cell r="H93">
            <v>12584698.920944346</v>
          </cell>
          <cell r="I93">
            <v>0</v>
          </cell>
          <cell r="J93">
            <v>12676530.247653639</v>
          </cell>
          <cell r="K93">
            <v>0</v>
          </cell>
          <cell r="L93">
            <v>13533469.066692512</v>
          </cell>
        </row>
        <row r="94">
          <cell r="A94" t="str">
            <v>Blue Cross Net Revenue</v>
          </cell>
          <cell r="B94">
            <v>70054405.970512524</v>
          </cell>
          <cell r="C94">
            <v>0</v>
          </cell>
          <cell r="D94">
            <v>60806714.971120007</v>
          </cell>
          <cell r="E94">
            <v>0</v>
          </cell>
          <cell r="F94">
            <v>23680780.596999999</v>
          </cell>
          <cell r="G94">
            <v>0</v>
          </cell>
          <cell r="H94">
            <v>70279499.053434163</v>
          </cell>
          <cell r="I94">
            <v>0</v>
          </cell>
          <cell r="J94">
            <v>71138700.279563487</v>
          </cell>
          <cell r="K94">
            <v>0</v>
          </cell>
          <cell r="L94">
            <v>74353443.933307484</v>
          </cell>
        </row>
        <row r="95">
          <cell r="A95" t="str">
            <v>Blue Cross Net to Gross %</v>
          </cell>
          <cell r="B95">
            <v>0.88078903638765838</v>
          </cell>
          <cell r="C95">
            <v>0</v>
          </cell>
          <cell r="D95">
            <v>0.86905469490440734</v>
          </cell>
          <cell r="E95">
            <v>0</v>
          </cell>
          <cell r="F95">
            <v>0.84953890524950737</v>
          </cell>
          <cell r="G95">
            <v>0</v>
          </cell>
          <cell r="H95">
            <v>0.84812863421624474</v>
          </cell>
          <cell r="I95">
            <v>0</v>
          </cell>
          <cell r="J95">
            <v>0.84875624432557972</v>
          </cell>
          <cell r="K95">
            <v>0</v>
          </cell>
          <cell r="L95">
            <v>0.84601269284890557</v>
          </cell>
        </row>
        <row r="96">
          <cell r="A96">
            <v>0</v>
          </cell>
          <cell r="B96">
            <v>0</v>
          </cell>
          <cell r="C96">
            <v>0</v>
          </cell>
          <cell r="D96">
            <v>0</v>
          </cell>
          <cell r="E96">
            <v>0</v>
          </cell>
          <cell r="F96">
            <v>0</v>
          </cell>
          <cell r="G96">
            <v>0</v>
          </cell>
          <cell r="H96">
            <v>0</v>
          </cell>
          <cell r="I96">
            <v>0</v>
          </cell>
          <cell r="J96">
            <v>0</v>
          </cell>
          <cell r="K96">
            <v>0</v>
          </cell>
          <cell r="L96">
            <v>0</v>
          </cell>
        </row>
        <row r="97">
          <cell r="A97" t="str">
            <v>Catamount IP Revenue</v>
          </cell>
          <cell r="B97">
            <v>1481429</v>
          </cell>
          <cell r="C97">
            <v>0</v>
          </cell>
          <cell r="D97">
            <v>1500384</v>
          </cell>
          <cell r="E97">
            <v>0</v>
          </cell>
          <cell r="F97">
            <v>1020206</v>
          </cell>
          <cell r="G97">
            <v>0</v>
          </cell>
          <cell r="H97">
            <v>3102883.7865294148</v>
          </cell>
          <cell r="I97">
            <v>0</v>
          </cell>
          <cell r="J97">
            <v>3139199.6419633236</v>
          </cell>
          <cell r="K97">
            <v>0</v>
          </cell>
          <cell r="L97">
            <v>3270131</v>
          </cell>
        </row>
        <row r="98">
          <cell r="A98" t="str">
            <v>Catamount OP Revenue</v>
          </cell>
          <cell r="B98">
            <v>5426934</v>
          </cell>
          <cell r="C98">
            <v>0</v>
          </cell>
          <cell r="D98">
            <v>4761894</v>
          </cell>
          <cell r="E98">
            <v>0</v>
          </cell>
          <cell r="F98">
            <v>2028516</v>
          </cell>
          <cell r="G98">
            <v>0</v>
          </cell>
          <cell r="H98">
            <v>5966402.6870230902</v>
          </cell>
          <cell r="I98">
            <v>0</v>
          </cell>
          <cell r="J98">
            <v>6034369.764622556</v>
          </cell>
          <cell r="K98">
            <v>0</v>
          </cell>
          <cell r="L98">
            <v>6343118</v>
          </cell>
        </row>
        <row r="99">
          <cell r="A99" t="str">
            <v>Catamount IP &amp; OP Revenue</v>
          </cell>
          <cell r="B99">
            <v>6908363</v>
          </cell>
          <cell r="C99">
            <v>0</v>
          </cell>
          <cell r="D99">
            <v>6262278</v>
          </cell>
          <cell r="E99">
            <v>0</v>
          </cell>
          <cell r="F99">
            <v>3048722</v>
          </cell>
          <cell r="G99">
            <v>0</v>
          </cell>
          <cell r="H99">
            <v>9069286.4735525046</v>
          </cell>
          <cell r="I99">
            <v>0</v>
          </cell>
          <cell r="J99">
            <v>9173569.4065858796</v>
          </cell>
          <cell r="K99">
            <v>0</v>
          </cell>
          <cell r="L99">
            <v>9613249</v>
          </cell>
        </row>
        <row r="100">
          <cell r="A100" t="str">
            <v>Catamount IP C/A</v>
          </cell>
          <cell r="B100">
            <v>675531.62</v>
          </cell>
          <cell r="C100">
            <v>0</v>
          </cell>
          <cell r="D100">
            <v>602174.1</v>
          </cell>
          <cell r="E100">
            <v>0</v>
          </cell>
          <cell r="F100">
            <v>607163.93999999994</v>
          </cell>
          <cell r="G100">
            <v>0</v>
          </cell>
          <cell r="H100">
            <v>1840765.0065294148</v>
          </cell>
          <cell r="I100">
            <v>0</v>
          </cell>
          <cell r="J100">
            <v>1857325.0319633235</v>
          </cell>
          <cell r="K100">
            <v>0</v>
          </cell>
          <cell r="L100">
            <v>1917029.74</v>
          </cell>
        </row>
        <row r="101">
          <cell r="A101" t="str">
            <v>Catamount OP C/A</v>
          </cell>
          <cell r="B101">
            <v>2474681.9</v>
          </cell>
          <cell r="C101">
            <v>0</v>
          </cell>
          <cell r="D101">
            <v>2171423.66</v>
          </cell>
          <cell r="E101">
            <v>0</v>
          </cell>
          <cell r="F101">
            <v>925003.3</v>
          </cell>
          <cell r="G101">
            <v>0</v>
          </cell>
          <cell r="H101">
            <v>2720679.6270230901</v>
          </cell>
          <cell r="I101">
            <v>0</v>
          </cell>
          <cell r="J101">
            <v>2751672.6146225561</v>
          </cell>
          <cell r="K101">
            <v>0</v>
          </cell>
          <cell r="L101">
            <v>2892461.81</v>
          </cell>
        </row>
        <row r="102">
          <cell r="A102" t="str">
            <v>Catamount C/A</v>
          </cell>
          <cell r="B102">
            <v>3150213.52</v>
          </cell>
          <cell r="C102">
            <v>0</v>
          </cell>
          <cell r="D102">
            <v>2773597.7600000002</v>
          </cell>
          <cell r="E102">
            <v>0</v>
          </cell>
          <cell r="F102">
            <v>1532167.24</v>
          </cell>
          <cell r="G102">
            <v>0</v>
          </cell>
          <cell r="H102">
            <v>4561444.6335525047</v>
          </cell>
          <cell r="I102">
            <v>0</v>
          </cell>
          <cell r="J102">
            <v>4608997.6465858798</v>
          </cell>
          <cell r="K102">
            <v>0</v>
          </cell>
          <cell r="L102">
            <v>4809491.55</v>
          </cell>
        </row>
        <row r="103">
          <cell r="A103" t="str">
            <v>Catamount Net Revenue</v>
          </cell>
          <cell r="B103">
            <v>3758149.48</v>
          </cell>
          <cell r="D103">
            <v>3488680.2399999998</v>
          </cell>
          <cell r="F103">
            <v>1516554.76</v>
          </cell>
          <cell r="H103">
            <v>4507841.84</v>
          </cell>
          <cell r="I103">
            <v>0</v>
          </cell>
          <cell r="J103">
            <v>4564571.76</v>
          </cell>
          <cell r="K103">
            <v>0</v>
          </cell>
          <cell r="L103">
            <v>4803757.45</v>
          </cell>
        </row>
        <row r="104">
          <cell r="A104" t="str">
            <v>Catamount Net to Gross %</v>
          </cell>
          <cell r="B104">
            <v>0.54400000115801672</v>
          </cell>
          <cell r="D104">
            <v>0.55709443751938192</v>
          </cell>
          <cell r="F104">
            <v>0.49743950415944782</v>
          </cell>
          <cell r="H104">
            <v>0.49704481748873963</v>
          </cell>
          <cell r="I104">
            <v>0</v>
          </cell>
          <cell r="J104">
            <v>0.49757859320528025</v>
          </cell>
          <cell r="K104">
            <v>0</v>
          </cell>
          <cell r="L104">
            <v>0.4997017605598274</v>
          </cell>
        </row>
        <row r="105">
          <cell r="A105">
            <v>0</v>
          </cell>
          <cell r="B105">
            <v>0</v>
          </cell>
          <cell r="C105">
            <v>0</v>
          </cell>
          <cell r="D105">
            <v>0</v>
          </cell>
          <cell r="E105">
            <v>0</v>
          </cell>
          <cell r="F105">
            <v>0</v>
          </cell>
          <cell r="G105">
            <v>0</v>
          </cell>
          <cell r="H105">
            <v>0</v>
          </cell>
          <cell r="I105">
            <v>0</v>
          </cell>
          <cell r="J105">
            <v>0</v>
          </cell>
          <cell r="K105">
            <v>0</v>
          </cell>
          <cell r="L105">
            <v>0</v>
          </cell>
        </row>
        <row r="106">
          <cell r="A106" t="str">
            <v>Cigna IP &amp; OP Revenue</v>
          </cell>
          <cell r="B106">
            <v>22471605.210000001</v>
          </cell>
          <cell r="C106">
            <v>0</v>
          </cell>
          <cell r="D106">
            <v>8824970.5</v>
          </cell>
          <cell r="E106">
            <v>0</v>
          </cell>
          <cell r="F106">
            <v>6057194</v>
          </cell>
          <cell r="G106">
            <v>0</v>
          </cell>
          <cell r="H106">
            <v>22821748.281015623</v>
          </cell>
          <cell r="I106">
            <v>0</v>
          </cell>
          <cell r="J106">
            <v>23083932.211977646</v>
          </cell>
          <cell r="K106">
            <v>0</v>
          </cell>
          <cell r="L106">
            <v>24197407.98</v>
          </cell>
        </row>
        <row r="107">
          <cell r="A107" t="str">
            <v>Cigna C/A</v>
          </cell>
          <cell r="B107">
            <v>2134802.4949500002</v>
          </cell>
          <cell r="C107">
            <v>0</v>
          </cell>
          <cell r="D107">
            <v>764005.19750000001</v>
          </cell>
          <cell r="E107">
            <v>0</v>
          </cell>
          <cell r="F107">
            <v>367714.43000000005</v>
          </cell>
          <cell r="G107">
            <v>0</v>
          </cell>
          <cell r="H107">
            <v>2168066.0866964841</v>
          </cell>
          <cell r="I107">
            <v>0</v>
          </cell>
          <cell r="J107">
            <v>2192973.5601378763</v>
          </cell>
          <cell r="K107">
            <v>0</v>
          </cell>
          <cell r="L107">
            <v>2298753.7581000002</v>
          </cell>
        </row>
        <row r="108">
          <cell r="A108" t="str">
            <v>Cigna Net Revenue</v>
          </cell>
          <cell r="B108">
            <v>20336802.715050001</v>
          </cell>
          <cell r="C108">
            <v>0</v>
          </cell>
          <cell r="D108">
            <v>8060965.3025000002</v>
          </cell>
          <cell r="E108">
            <v>0</v>
          </cell>
          <cell r="F108">
            <v>5689479.5700000003</v>
          </cell>
          <cell r="G108">
            <v>0</v>
          </cell>
          <cell r="H108">
            <v>20653682.19431914</v>
          </cell>
          <cell r="I108">
            <v>0</v>
          </cell>
          <cell r="J108">
            <v>20890958.65183977</v>
          </cell>
          <cell r="K108">
            <v>0</v>
          </cell>
          <cell r="L108">
            <v>21898654.221900001</v>
          </cell>
        </row>
        <row r="109">
          <cell r="A109" t="str">
            <v>Cigna Net to Gross %</v>
          </cell>
          <cell r="B109">
            <v>0.90500000000000003</v>
          </cell>
          <cell r="C109">
            <v>0</v>
          </cell>
          <cell r="D109">
            <v>0.91342688369326563</v>
          </cell>
          <cell r="E109">
            <v>0</v>
          </cell>
          <cell r="F109">
            <v>0.939292941583182</v>
          </cell>
          <cell r="G109">
            <v>0</v>
          </cell>
          <cell r="H109">
            <v>0.90500000000000003</v>
          </cell>
          <cell r="I109">
            <v>0</v>
          </cell>
          <cell r="J109">
            <v>0.90500000000000003</v>
          </cell>
          <cell r="K109">
            <v>0</v>
          </cell>
          <cell r="L109">
            <v>0.90500000000000003</v>
          </cell>
        </row>
        <row r="110">
          <cell r="A110">
            <v>0</v>
          </cell>
          <cell r="B110">
            <v>0</v>
          </cell>
          <cell r="C110">
            <v>0</v>
          </cell>
          <cell r="D110">
            <v>0</v>
          </cell>
          <cell r="E110">
            <v>0</v>
          </cell>
          <cell r="F110">
            <v>0</v>
          </cell>
          <cell r="G110">
            <v>0</v>
          </cell>
          <cell r="H110">
            <v>0</v>
          </cell>
          <cell r="I110">
            <v>0</v>
          </cell>
          <cell r="J110">
            <v>0</v>
          </cell>
          <cell r="K110">
            <v>0</v>
          </cell>
          <cell r="L110">
            <v>0</v>
          </cell>
        </row>
        <row r="111">
          <cell r="A111" t="str">
            <v>Workers Comp IP &amp; OP Revenue</v>
          </cell>
          <cell r="B111">
            <v>3403656</v>
          </cell>
          <cell r="C111">
            <v>0</v>
          </cell>
          <cell r="D111">
            <v>3497349</v>
          </cell>
          <cell r="E111">
            <v>0</v>
          </cell>
          <cell r="F111">
            <v>1215717</v>
          </cell>
          <cell r="G111">
            <v>0</v>
          </cell>
          <cell r="H111">
            <v>3588419.2435170058</v>
          </cell>
          <cell r="I111">
            <v>0</v>
          </cell>
          <cell r="J111">
            <v>3629417.3739062059</v>
          </cell>
          <cell r="K111">
            <v>0</v>
          </cell>
          <cell r="L111">
            <v>3811434</v>
          </cell>
        </row>
        <row r="112">
          <cell r="A112" t="str">
            <v>Workers Comp C/A</v>
          </cell>
          <cell r="B112">
            <v>636105.95025171782</v>
          </cell>
          <cell r="C112">
            <v>0</v>
          </cell>
          <cell r="D112">
            <v>453020.46200000006</v>
          </cell>
          <cell r="E112">
            <v>0</v>
          </cell>
          <cell r="F112">
            <v>377259.54300000001</v>
          </cell>
          <cell r="G112">
            <v>0</v>
          </cell>
          <cell r="H112">
            <v>865354.64538490912</v>
          </cell>
          <cell r="I112">
            <v>0</v>
          </cell>
          <cell r="J112">
            <v>875241.42844362976</v>
          </cell>
          <cell r="K112">
            <v>0</v>
          </cell>
          <cell r="L112">
            <v>934061.60192620149</v>
          </cell>
        </row>
        <row r="113">
          <cell r="A113" t="str">
            <v>Workers Comp Net Revenue</v>
          </cell>
          <cell r="B113">
            <v>2767550.0497482819</v>
          </cell>
          <cell r="C113">
            <v>0</v>
          </cell>
          <cell r="D113">
            <v>3044328.5379999997</v>
          </cell>
          <cell r="E113">
            <v>0</v>
          </cell>
          <cell r="F113">
            <v>838457.45699999994</v>
          </cell>
          <cell r="G113">
            <v>0</v>
          </cell>
          <cell r="H113">
            <v>2723064.5981320967</v>
          </cell>
          <cell r="I113">
            <v>0</v>
          </cell>
          <cell r="J113">
            <v>2754175.9454625761</v>
          </cell>
          <cell r="K113">
            <v>0</v>
          </cell>
          <cell r="L113">
            <v>2877372.3980737985</v>
          </cell>
        </row>
        <row r="114">
          <cell r="A114" t="str">
            <v>Workers Comp Net to Gross %</v>
          </cell>
          <cell r="B114">
            <v>0.81311097530075949</v>
          </cell>
          <cell r="C114">
            <v>0</v>
          </cell>
          <cell r="D114">
            <v>0.87046747064705288</v>
          </cell>
          <cell r="E114">
            <v>0</v>
          </cell>
          <cell r="F114">
            <v>0.68968144477703275</v>
          </cell>
          <cell r="G114">
            <v>0</v>
          </cell>
          <cell r="H114">
            <v>0.75884795319044829</v>
          </cell>
          <cell r="I114">
            <v>0</v>
          </cell>
          <cell r="J114">
            <v>0.75884795319044829</v>
          </cell>
          <cell r="K114">
            <v>0</v>
          </cell>
          <cell r="L114">
            <v>0.75493171286025118</v>
          </cell>
        </row>
        <row r="115">
          <cell r="A115">
            <v>0</v>
          </cell>
          <cell r="B115">
            <v>0</v>
          </cell>
          <cell r="C115">
            <v>0</v>
          </cell>
          <cell r="D115">
            <v>0</v>
          </cell>
          <cell r="E115">
            <v>0</v>
          </cell>
          <cell r="F115">
            <v>0</v>
          </cell>
          <cell r="G115">
            <v>0</v>
          </cell>
          <cell r="H115">
            <v>0</v>
          </cell>
          <cell r="I115">
            <v>0</v>
          </cell>
          <cell r="J115">
            <v>0</v>
          </cell>
          <cell r="K115">
            <v>0</v>
          </cell>
          <cell r="L115">
            <v>0</v>
          </cell>
        </row>
        <row r="116">
          <cell r="A116" t="str">
            <v>Other Payor Revenue</v>
          </cell>
          <cell r="B116">
            <v>36304460.789999999</v>
          </cell>
          <cell r="C116">
            <v>0</v>
          </cell>
          <cell r="D116">
            <v>39416855.5</v>
          </cell>
          <cell r="E116">
            <v>0</v>
          </cell>
          <cell r="F116">
            <v>14643908</v>
          </cell>
          <cell r="G116">
            <v>0</v>
          </cell>
          <cell r="H116">
            <v>38781591.935812831</v>
          </cell>
          <cell r="I116">
            <v>0</v>
          </cell>
          <cell r="J116">
            <v>36324994.014759123</v>
          </cell>
          <cell r="K116">
            <v>0</v>
          </cell>
          <cell r="L116">
            <v>38065741.019999996</v>
          </cell>
        </row>
        <row r="117">
          <cell r="A117" t="str">
            <v>Other C/A</v>
          </cell>
          <cell r="B117">
            <v>12331587.225257743</v>
          </cell>
          <cell r="C117">
            <v>0</v>
          </cell>
          <cell r="D117">
            <v>12456100.910850001</v>
          </cell>
          <cell r="E117">
            <v>0</v>
          </cell>
          <cell r="F117">
            <v>5558428</v>
          </cell>
          <cell r="G117">
            <v>0</v>
          </cell>
          <cell r="H117">
            <v>12926940.365607833</v>
          </cell>
          <cell r="I117">
            <v>0</v>
          </cell>
          <cell r="J117">
            <v>11210888.74551985</v>
          </cell>
          <cell r="K117">
            <v>0</v>
          </cell>
          <cell r="L117">
            <v>11561969.097367717</v>
          </cell>
        </row>
        <row r="118">
          <cell r="A118" t="str">
            <v>Bad Debt</v>
          </cell>
          <cell r="B118">
            <v>9292541</v>
          </cell>
          <cell r="C118">
            <v>0</v>
          </cell>
          <cell r="D118">
            <v>7581672</v>
          </cell>
          <cell r="E118">
            <v>0</v>
          </cell>
          <cell r="F118">
            <v>2116394</v>
          </cell>
          <cell r="G118">
            <v>0</v>
          </cell>
          <cell r="H118">
            <v>9538534</v>
          </cell>
          <cell r="I118">
            <v>0</v>
          </cell>
          <cell r="J118">
            <v>9209789</v>
          </cell>
          <cell r="K118">
            <v>0</v>
          </cell>
          <cell r="L118">
            <v>9647180</v>
          </cell>
        </row>
        <row r="119">
          <cell r="A119" t="str">
            <v>Medicaid DPS</v>
          </cell>
          <cell r="B119">
            <v>-4207111</v>
          </cell>
          <cell r="C119">
            <v>0</v>
          </cell>
          <cell r="D119">
            <v>-3935233.52</v>
          </cell>
          <cell r="E119">
            <v>0</v>
          </cell>
          <cell r="F119">
            <v>-1414395</v>
          </cell>
          <cell r="G119">
            <v>0</v>
          </cell>
          <cell r="H119">
            <v>-4356823</v>
          </cell>
          <cell r="I119">
            <v>0</v>
          </cell>
          <cell r="J119">
            <v>-5336685</v>
          </cell>
          <cell r="K119">
            <v>0</v>
          </cell>
          <cell r="L119">
            <v>-5336685</v>
          </cell>
        </row>
        <row r="120">
          <cell r="A120" t="str">
            <v>Other Net Revenue</v>
          </cell>
          <cell r="B120">
            <v>18887443.564742256</v>
          </cell>
          <cell r="C120">
            <v>0</v>
          </cell>
          <cell r="D120">
            <v>23314316.109149996</v>
          </cell>
          <cell r="E120">
            <v>0</v>
          </cell>
          <cell r="F120">
            <v>8383481</v>
          </cell>
          <cell r="G120">
            <v>0</v>
          </cell>
          <cell r="H120">
            <v>20672940.570204996</v>
          </cell>
          <cell r="I120">
            <v>0</v>
          </cell>
          <cell r="J120">
            <v>21241001.269239273</v>
          </cell>
          <cell r="K120">
            <v>0</v>
          </cell>
          <cell r="L120">
            <v>22193276.922632277</v>
          </cell>
        </row>
        <row r="121">
          <cell r="A121">
            <v>0</v>
          </cell>
          <cell r="B121">
            <v>0</v>
          </cell>
          <cell r="C121">
            <v>0</v>
          </cell>
          <cell r="D121">
            <v>0</v>
          </cell>
          <cell r="E121">
            <v>0</v>
          </cell>
          <cell r="F121">
            <v>0</v>
          </cell>
          <cell r="G121">
            <v>0</v>
          </cell>
          <cell r="H121">
            <v>0</v>
          </cell>
          <cell r="I121">
            <v>0</v>
          </cell>
          <cell r="J121">
            <v>0</v>
          </cell>
          <cell r="K121">
            <v>0</v>
          </cell>
          <cell r="L121">
            <v>0</v>
          </cell>
        </row>
        <row r="122">
          <cell r="A122" t="str">
            <v>Gross Patient Revenue</v>
          </cell>
          <cell r="B122">
            <v>442501944</v>
          </cell>
          <cell r="C122">
            <v>0</v>
          </cell>
          <cell r="D122">
            <v>386252247.05000007</v>
          </cell>
          <cell r="E122">
            <v>0</v>
          </cell>
          <cell r="F122">
            <v>145479540</v>
          </cell>
          <cell r="G122">
            <v>0</v>
          </cell>
          <cell r="H122">
            <v>433569736</v>
          </cell>
          <cell r="I122">
            <v>0</v>
          </cell>
          <cell r="J122">
            <v>438561382</v>
          </cell>
          <cell r="K122">
            <v>0</v>
          </cell>
          <cell r="L122">
            <v>459389531</v>
          </cell>
        </row>
        <row r="123">
          <cell r="A123" t="str">
            <v>Contractual Allowance ( w/ DPS )</v>
          </cell>
          <cell r="B123">
            <v>230817672.00860581</v>
          </cell>
          <cell r="C123">
            <v>0</v>
          </cell>
          <cell r="D123">
            <v>193783607.26050121</v>
          </cell>
          <cell r="E123">
            <v>0</v>
          </cell>
          <cell r="F123">
            <v>75207559.786535859</v>
          </cell>
          <cell r="G123">
            <v>0</v>
          </cell>
          <cell r="H123">
            <v>223441118.69811788</v>
          </cell>
          <cell r="I123">
            <v>0</v>
          </cell>
          <cell r="J123">
            <v>226446412.18794137</v>
          </cell>
          <cell r="K123">
            <v>0</v>
          </cell>
          <cell r="L123">
            <v>241568824.90445679</v>
          </cell>
        </row>
        <row r="124">
          <cell r="A124" t="str">
            <v>Net Patient Revenue</v>
          </cell>
          <cell r="B124">
            <v>211684271.99139419</v>
          </cell>
          <cell r="C124">
            <v>0</v>
          </cell>
          <cell r="D124">
            <v>192468639.78949887</v>
          </cell>
          <cell r="E124">
            <v>0</v>
          </cell>
          <cell r="F124">
            <v>70271980.213464141</v>
          </cell>
          <cell r="G124">
            <v>0</v>
          </cell>
          <cell r="H124">
            <v>210128617.30188212</v>
          </cell>
          <cell r="I124">
            <v>0</v>
          </cell>
          <cell r="J124">
            <v>212114969.81205863</v>
          </cell>
          <cell r="K124">
            <v>0</v>
          </cell>
          <cell r="L124">
            <v>217820706.09554321</v>
          </cell>
        </row>
        <row r="125">
          <cell r="A125" t="str">
            <v>Total Net To Gross %  ( w/ DPS )</v>
          </cell>
          <cell r="B125">
            <v>0.47838043394312002</v>
          </cell>
          <cell r="C125">
            <v>0</v>
          </cell>
          <cell r="D125">
            <v>0.4982977866393718</v>
          </cell>
          <cell r="E125">
            <v>0</v>
          </cell>
          <cell r="F125">
            <v>0.48303686012111491</v>
          </cell>
          <cell r="G125">
            <v>0</v>
          </cell>
          <cell r="H125">
            <v>0.48464779677768405</v>
          </cell>
          <cell r="I125">
            <v>0</v>
          </cell>
          <cell r="J125">
            <v>0.4836608477580423</v>
          </cell>
          <cell r="K125">
            <v>0</v>
          </cell>
          <cell r="L125">
            <v>0.47415252502901117</v>
          </cell>
        </row>
        <row r="126">
          <cell r="A126">
            <v>0</v>
          </cell>
          <cell r="B126">
            <v>0</v>
          </cell>
          <cell r="C126">
            <v>0</v>
          </cell>
          <cell r="D126">
            <v>0</v>
          </cell>
          <cell r="E126">
            <v>0</v>
          </cell>
          <cell r="F126">
            <v>0</v>
          </cell>
          <cell r="G126">
            <v>0</v>
          </cell>
          <cell r="H126">
            <v>0</v>
          </cell>
          <cell r="I126">
            <v>0</v>
          </cell>
          <cell r="J126">
            <v>0</v>
          </cell>
          <cell r="K126">
            <v>0</v>
          </cell>
          <cell r="L126">
            <v>0</v>
          </cell>
        </row>
        <row r="127">
          <cell r="A127" t="str">
            <v>Gross Patient Revenue</v>
          </cell>
          <cell r="B127">
            <v>442501944</v>
          </cell>
          <cell r="C127">
            <v>0</v>
          </cell>
          <cell r="D127">
            <v>386252247.05000007</v>
          </cell>
          <cell r="E127">
            <v>0</v>
          </cell>
          <cell r="F127">
            <v>145479540</v>
          </cell>
          <cell r="G127">
            <v>0</v>
          </cell>
          <cell r="H127">
            <v>433569736</v>
          </cell>
          <cell r="I127">
            <v>0</v>
          </cell>
          <cell r="J127">
            <v>438561382</v>
          </cell>
          <cell r="K127">
            <v>0</v>
          </cell>
          <cell r="L127">
            <v>459389531</v>
          </cell>
        </row>
        <row r="128">
          <cell r="A128" t="str">
            <v>Contractual Allowance (w/ DPS &amp; w/o PY Adj)</v>
          </cell>
          <cell r="B128">
            <v>230719344.2788308</v>
          </cell>
          <cell r="C128">
            <v>0</v>
          </cell>
          <cell r="D128">
            <v>193406767.01050121</v>
          </cell>
          <cell r="E128">
            <v>0</v>
          </cell>
          <cell r="F128">
            <v>75167700.786535859</v>
          </cell>
          <cell r="G128">
            <v>0</v>
          </cell>
          <cell r="H128">
            <v>223156118.69811788</v>
          </cell>
          <cell r="I128">
            <v>0</v>
          </cell>
          <cell r="J128">
            <v>226350569.18794137</v>
          </cell>
          <cell r="K128">
            <v>0</v>
          </cell>
          <cell r="L128">
            <v>241471601.76525679</v>
          </cell>
        </row>
        <row r="129">
          <cell r="A129" t="str">
            <v>Net Patient Revenue</v>
          </cell>
          <cell r="B129">
            <v>211782599.7211692</v>
          </cell>
          <cell r="C129">
            <v>0</v>
          </cell>
          <cell r="D129">
            <v>192845480.03949887</v>
          </cell>
          <cell r="E129">
            <v>0</v>
          </cell>
          <cell r="F129">
            <v>70311839.213464141</v>
          </cell>
          <cell r="G129">
            <v>0</v>
          </cell>
          <cell r="H129">
            <v>210413617.30188212</v>
          </cell>
          <cell r="I129">
            <v>0</v>
          </cell>
          <cell r="J129">
            <v>212210812.81205863</v>
          </cell>
          <cell r="K129">
            <v>0</v>
          </cell>
          <cell r="L129">
            <v>217917929.23474321</v>
          </cell>
        </row>
        <row r="130">
          <cell r="A130" t="str">
            <v>Total Net To Gross % (w/ DPS &amp; w/o PY Adj)</v>
          </cell>
          <cell r="B130">
            <v>0.47860264252572232</v>
          </cell>
          <cell r="C130">
            <v>0</v>
          </cell>
          <cell r="D130">
            <v>0.4992734191512293</v>
          </cell>
          <cell r="E130">
            <v>0</v>
          </cell>
          <cell r="F130">
            <v>0.48331084366546762</v>
          </cell>
          <cell r="G130">
            <v>0</v>
          </cell>
          <cell r="H130">
            <v>0.48530513048051427</v>
          </cell>
          <cell r="I130">
            <v>0</v>
          </cell>
          <cell r="J130">
            <v>0.4838793872919222</v>
          </cell>
          <cell r="K130">
            <v>0</v>
          </cell>
          <cell r="L130">
            <v>0.47436416054231589</v>
          </cell>
        </row>
        <row r="131">
          <cell r="A131">
            <v>0</v>
          </cell>
          <cell r="B131">
            <v>0</v>
          </cell>
          <cell r="C131">
            <v>0</v>
          </cell>
          <cell r="D131">
            <v>0</v>
          </cell>
          <cell r="E131">
            <v>0</v>
          </cell>
          <cell r="F131">
            <v>0</v>
          </cell>
          <cell r="G131">
            <v>0</v>
          </cell>
          <cell r="H131">
            <v>0</v>
          </cell>
          <cell r="I131">
            <v>0</v>
          </cell>
          <cell r="J131">
            <v>0</v>
          </cell>
          <cell r="K131">
            <v>0</v>
          </cell>
          <cell r="L131">
            <v>0</v>
          </cell>
        </row>
        <row r="132">
          <cell r="A132">
            <v>0</v>
          </cell>
          <cell r="B132">
            <v>211684271.99139419</v>
          </cell>
          <cell r="C132">
            <v>0</v>
          </cell>
          <cell r="D132">
            <v>192468639.78949881</v>
          </cell>
          <cell r="E132">
            <v>0</v>
          </cell>
          <cell r="F132">
            <v>70271980.213464156</v>
          </cell>
          <cell r="G132">
            <v>0</v>
          </cell>
          <cell r="H132">
            <v>210128617.30188206</v>
          </cell>
          <cell r="I132">
            <v>0</v>
          </cell>
          <cell r="J132">
            <v>212114969.81205857</v>
          </cell>
          <cell r="K132">
            <v>0</v>
          </cell>
          <cell r="L132">
            <v>217820706.09554315</v>
          </cell>
        </row>
      </sheetData>
      <sheetData sheetId="17"/>
      <sheetData sheetId="18">
        <row r="4">
          <cell r="C4" t="str">
            <v>BY 2014</v>
          </cell>
        </row>
      </sheetData>
      <sheetData sheetId="19">
        <row r="43">
          <cell r="L43">
            <v>500000</v>
          </cell>
        </row>
      </sheetData>
      <sheetData sheetId="20"/>
      <sheetData sheetId="21"/>
      <sheetData sheetId="22">
        <row r="50">
          <cell r="Z50">
            <v>49943.16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S"/>
      <sheetName val="000"/>
      <sheetName val="003"/>
      <sheetName val="003-OTHER"/>
      <sheetName val="005"/>
    </sheetNames>
    <sheetDataSet>
      <sheetData sheetId="0"/>
      <sheetData sheetId="1"/>
      <sheetData sheetId="2"/>
      <sheetData sheetId="3"/>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List"/>
      <sheetName val="Report"/>
      <sheetName val="User"/>
      <sheetName val="Settings"/>
      <sheetName val="Orientation"/>
      <sheetName val="Delivery"/>
      <sheetName val="RptClose"/>
      <sheetName val="Hidden"/>
    </sheetNames>
    <sheetDataSet>
      <sheetData sheetId="0"/>
      <sheetData sheetId="1">
        <row r="3">
          <cell r="B3" t="str">
            <v xml:space="preserve"> </v>
          </cell>
        </row>
        <row r="4">
          <cell r="B4" t="str">
            <v>R_IPRev</v>
          </cell>
        </row>
        <row r="5">
          <cell r="B5" t="str">
            <v>R_OPRev</v>
          </cell>
        </row>
        <row r="6">
          <cell r="B6" t="str">
            <v>R_OthPtRev</v>
          </cell>
        </row>
        <row r="7">
          <cell r="B7" t="str">
            <v>R_IntRevAlloc</v>
          </cell>
        </row>
        <row r="8">
          <cell r="B8" t="str">
            <v>R_OtherRev</v>
          </cell>
        </row>
        <row r="9">
          <cell r="B9" t="str">
            <v>D_Charity</v>
          </cell>
        </row>
        <row r="10">
          <cell r="B10" t="str">
            <v>D_Contractual</v>
          </cell>
        </row>
        <row r="11">
          <cell r="B11" t="str">
            <v>E_SalariesContract</v>
          </cell>
        </row>
        <row r="12">
          <cell r="B12" t="str">
            <v>E_SalariesPhy</v>
          </cell>
        </row>
        <row r="13">
          <cell r="B13" t="str">
            <v>E_SalariesProd</v>
          </cell>
        </row>
        <row r="14">
          <cell r="B14" t="str">
            <v>E_SalariesOvertime</v>
          </cell>
        </row>
        <row r="15">
          <cell r="B15" t="str">
            <v>E_SalariesNonProd</v>
          </cell>
        </row>
        <row r="16">
          <cell r="B16" t="str">
            <v>E_SalariesOth</v>
          </cell>
        </row>
        <row r="17">
          <cell r="B17" t="str">
            <v>E_SalariesPhyOth</v>
          </cell>
        </row>
        <row r="18">
          <cell r="B18" t="str">
            <v>E_AllocFringe</v>
          </cell>
        </row>
        <row r="19">
          <cell r="B19" t="str">
            <v>E_Benefits</v>
          </cell>
        </row>
        <row r="20">
          <cell r="B20" t="str">
            <v>E_MedSupplies</v>
          </cell>
        </row>
        <row r="21">
          <cell r="B21" t="str">
            <v>E_Drugs</v>
          </cell>
        </row>
        <row r="22">
          <cell r="B22" t="str">
            <v>E_Nutrition</v>
          </cell>
        </row>
        <row r="23">
          <cell r="B23" t="str">
            <v>E_OthSupplies</v>
          </cell>
        </row>
        <row r="24">
          <cell r="B24" t="str">
            <v>E_PurchSvcs</v>
          </cell>
        </row>
        <row r="25">
          <cell r="B25" t="str">
            <v>E_ProFees</v>
          </cell>
        </row>
        <row r="26">
          <cell r="B26" t="str">
            <v>E_MaintRepairs</v>
          </cell>
        </row>
        <row r="27">
          <cell r="B27" t="str">
            <v>E_RentLease</v>
          </cell>
        </row>
        <row r="28">
          <cell r="B28" t="str">
            <v>E_Utilities</v>
          </cell>
        </row>
        <row r="29">
          <cell r="B29" t="str">
            <v>E_OtherExp</v>
          </cell>
        </row>
        <row r="30">
          <cell r="B30" t="str">
            <v>E_Insurance</v>
          </cell>
        </row>
        <row r="31">
          <cell r="B31" t="str">
            <v>E_Interest</v>
          </cell>
        </row>
        <row r="32">
          <cell r="B32" t="str">
            <v>E_Depreciation</v>
          </cell>
        </row>
        <row r="33">
          <cell r="B33" t="str">
            <v>E_BadDebt</v>
          </cell>
        </row>
        <row r="34">
          <cell r="B34" t="str">
            <v>E_IntExpAlloc</v>
          </cell>
        </row>
        <row r="35">
          <cell r="B35" t="str">
            <v>R_NonOpGainLoss</v>
          </cell>
        </row>
        <row r="36">
          <cell r="B36" t="str">
            <v>R_NonOpRev</v>
          </cell>
        </row>
      </sheetData>
      <sheetData sheetId="2"/>
      <sheetData sheetId="3"/>
      <sheetData sheetId="4"/>
      <sheetData sheetId="5"/>
      <sheetData sheetId="6"/>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Form"/>
      <sheetName val="Assumptions"/>
      <sheetName val="Output"/>
      <sheetName val="Plan"/>
      <sheetName val="Output2"/>
      <sheetName val="Table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ed Changes"/>
      <sheetName val="Balance By Cost Center"/>
      <sheetName val="Data Collection"/>
    </sheetNames>
    <sheetDataSet>
      <sheetData sheetId="0">
        <row r="3">
          <cell r="A3" t="str">
            <v>F/Y 2013</v>
          </cell>
        </row>
        <row r="41">
          <cell r="B41">
            <v>10</v>
          </cell>
          <cell r="C41">
            <v>1</v>
          </cell>
          <cell r="D41">
            <v>12</v>
          </cell>
        </row>
        <row r="42">
          <cell r="B42">
            <v>11</v>
          </cell>
          <cell r="C42">
            <v>2</v>
          </cell>
          <cell r="D42">
            <v>11</v>
          </cell>
        </row>
        <row r="43">
          <cell r="B43">
            <v>12</v>
          </cell>
          <cell r="C43">
            <v>3</v>
          </cell>
          <cell r="D43">
            <v>10</v>
          </cell>
        </row>
        <row r="44">
          <cell r="B44">
            <v>1</v>
          </cell>
          <cell r="C44">
            <v>4</v>
          </cell>
          <cell r="D44">
            <v>9</v>
          </cell>
        </row>
        <row r="45">
          <cell r="B45">
            <v>2</v>
          </cell>
          <cell r="C45">
            <v>5</v>
          </cell>
          <cell r="D45">
            <v>8</v>
          </cell>
        </row>
        <row r="46">
          <cell r="B46">
            <v>3</v>
          </cell>
          <cell r="C46">
            <v>6</v>
          </cell>
          <cell r="D46">
            <v>7</v>
          </cell>
        </row>
        <row r="47">
          <cell r="B47">
            <v>4</v>
          </cell>
          <cell r="C47">
            <v>7</v>
          </cell>
          <cell r="D47">
            <v>6</v>
          </cell>
        </row>
        <row r="48">
          <cell r="B48">
            <v>5</v>
          </cell>
          <cell r="C48">
            <v>8</v>
          </cell>
          <cell r="D48">
            <v>5</v>
          </cell>
        </row>
        <row r="49">
          <cell r="B49">
            <v>6</v>
          </cell>
          <cell r="C49">
            <v>9</v>
          </cell>
          <cell r="D49">
            <v>4</v>
          </cell>
        </row>
        <row r="50">
          <cell r="B50">
            <v>7</v>
          </cell>
          <cell r="C50">
            <v>10</v>
          </cell>
          <cell r="D50">
            <v>3</v>
          </cell>
        </row>
        <row r="51">
          <cell r="B51">
            <v>8</v>
          </cell>
          <cell r="C51">
            <v>11</v>
          </cell>
          <cell r="D51">
            <v>2</v>
          </cell>
        </row>
        <row r="52">
          <cell r="B52">
            <v>9</v>
          </cell>
          <cell r="C52">
            <v>12</v>
          </cell>
          <cell r="D52">
            <v>1</v>
          </cell>
        </row>
      </sheetData>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S-Report"/>
      <sheetName val="DOS-Paste"/>
    </sheetNames>
    <sheetDataSet>
      <sheetData sheetId="0"/>
      <sheetData sheetId="1">
        <row r="2">
          <cell r="C2" t="str">
            <v>110</v>
          </cell>
          <cell r="D2">
            <v>5</v>
          </cell>
          <cell r="E2">
            <v>5821</v>
          </cell>
          <cell r="F2">
            <v>2</v>
          </cell>
          <cell r="G2" t="str">
            <v>IP</v>
          </cell>
          <cell r="H2">
            <v>1.1064000000000001</v>
          </cell>
          <cell r="I2">
            <v>6440.3544000000002</v>
          </cell>
          <cell r="J2">
            <v>5.532</v>
          </cell>
          <cell r="K2">
            <v>2.2128000000000001</v>
          </cell>
          <cell r="L2">
            <v>1759</v>
          </cell>
          <cell r="M2">
            <v>37.739624786810687</v>
          </cell>
          <cell r="N2">
            <v>15.095849914724276</v>
          </cell>
          <cell r="O2">
            <v>1164.2</v>
          </cell>
          <cell r="P2">
            <v>3.6613725980670835</v>
          </cell>
        </row>
        <row r="3">
          <cell r="C3" t="str">
            <v>120</v>
          </cell>
          <cell r="D3">
            <v>4</v>
          </cell>
          <cell r="E3">
            <v>3140</v>
          </cell>
          <cell r="F3">
            <v>5</v>
          </cell>
          <cell r="G3" t="str">
            <v>IP</v>
          </cell>
          <cell r="H3">
            <v>1.1064000000000001</v>
          </cell>
          <cell r="I3">
            <v>3474.096</v>
          </cell>
          <cell r="J3">
            <v>4.4256000000000002</v>
          </cell>
          <cell r="K3">
            <v>5.532</v>
          </cell>
          <cell r="L3">
            <v>1759</v>
          </cell>
          <cell r="M3">
            <v>30.191699829448552</v>
          </cell>
          <cell r="N3">
            <v>37.739624786810687</v>
          </cell>
          <cell r="O3">
            <v>785</v>
          </cell>
          <cell r="P3">
            <v>1.9750403638430927</v>
          </cell>
        </row>
        <row r="4">
          <cell r="C4" t="str">
            <v>130</v>
          </cell>
          <cell r="D4"/>
          <cell r="E4"/>
          <cell r="F4"/>
          <cell r="G4" t="str">
            <v>IP</v>
          </cell>
          <cell r="H4">
            <v>1.1064000000000001</v>
          </cell>
          <cell r="I4"/>
          <cell r="J4"/>
          <cell r="K4"/>
          <cell r="L4">
            <v>1759</v>
          </cell>
          <cell r="M4"/>
          <cell r="N4"/>
          <cell r="O4"/>
          <cell r="P4"/>
        </row>
        <row r="5">
          <cell r="C5" t="str">
            <v>140</v>
          </cell>
          <cell r="D5"/>
          <cell r="E5"/>
          <cell r="F5"/>
          <cell r="G5" t="str">
            <v>IP</v>
          </cell>
          <cell r="H5">
            <v>1.1064000000000001</v>
          </cell>
          <cell r="I5"/>
          <cell r="J5"/>
          <cell r="K5"/>
          <cell r="L5">
            <v>1759</v>
          </cell>
          <cell r="M5"/>
          <cell r="N5"/>
          <cell r="O5"/>
          <cell r="P5"/>
        </row>
        <row r="6">
          <cell r="C6" t="str">
            <v>150</v>
          </cell>
          <cell r="D6"/>
          <cell r="E6"/>
          <cell r="F6"/>
          <cell r="G6" t="str">
            <v>IP</v>
          </cell>
          <cell r="H6">
            <v>1.1064000000000001</v>
          </cell>
          <cell r="I6"/>
          <cell r="J6"/>
          <cell r="K6"/>
          <cell r="L6">
            <v>1759</v>
          </cell>
          <cell r="M6"/>
          <cell r="N6"/>
          <cell r="O6"/>
          <cell r="P6"/>
        </row>
        <row r="7">
          <cell r="C7" t="str">
            <v>160</v>
          </cell>
          <cell r="D7"/>
          <cell r="E7"/>
          <cell r="F7"/>
          <cell r="G7" t="str">
            <v>IP</v>
          </cell>
          <cell r="H7">
            <v>1.1064000000000001</v>
          </cell>
          <cell r="I7"/>
          <cell r="J7"/>
          <cell r="K7"/>
          <cell r="L7">
            <v>1759</v>
          </cell>
          <cell r="M7"/>
          <cell r="N7"/>
          <cell r="O7"/>
          <cell r="P7"/>
        </row>
        <row r="8">
          <cell r="C8" t="str">
            <v>170</v>
          </cell>
          <cell r="D8">
            <v>5</v>
          </cell>
          <cell r="E8">
            <v>2065</v>
          </cell>
          <cell r="F8">
            <v>2</v>
          </cell>
          <cell r="G8" t="str">
            <v>IP</v>
          </cell>
          <cell r="H8">
            <v>1.1064000000000001</v>
          </cell>
          <cell r="I8">
            <v>2284.7159999999999</v>
          </cell>
          <cell r="J8">
            <v>5.532</v>
          </cell>
          <cell r="K8">
            <v>2.2128000000000001</v>
          </cell>
          <cell r="L8">
            <v>1759</v>
          </cell>
          <cell r="M8">
            <v>37.739624786810687</v>
          </cell>
          <cell r="N8">
            <v>15.095849914724276</v>
          </cell>
          <cell r="O8">
            <v>413</v>
          </cell>
          <cell r="P8">
            <v>1.2988720864127346</v>
          </cell>
        </row>
        <row r="9">
          <cell r="C9" t="str">
            <v>180</v>
          </cell>
          <cell r="D9"/>
          <cell r="E9"/>
          <cell r="F9"/>
          <cell r="G9" t="str">
            <v>IP</v>
          </cell>
          <cell r="H9">
            <v>1.1064000000000001</v>
          </cell>
          <cell r="I9"/>
          <cell r="J9"/>
          <cell r="K9"/>
          <cell r="L9">
            <v>1759</v>
          </cell>
          <cell r="M9"/>
          <cell r="N9"/>
          <cell r="O9"/>
          <cell r="P9"/>
        </row>
        <row r="10">
          <cell r="C10" t="str">
            <v>190</v>
          </cell>
          <cell r="D10">
            <v>17</v>
          </cell>
          <cell r="E10">
            <v>12439.96</v>
          </cell>
          <cell r="F10">
            <v>0</v>
          </cell>
          <cell r="G10" t="str">
            <v>OT</v>
          </cell>
          <cell r="H10">
            <v>1.0752999999999999</v>
          </cell>
          <cell r="I10">
            <v>13376.688987999998</v>
          </cell>
          <cell r="J10">
            <v>18.280099999999997</v>
          </cell>
          <cell r="K10">
            <v>0</v>
          </cell>
          <cell r="L10">
            <v>1759</v>
          </cell>
          <cell r="M10">
            <v>124.70790221716884</v>
          </cell>
          <cell r="N10">
            <v>0</v>
          </cell>
          <cell r="O10">
            <v>731.76235294117646</v>
          </cell>
          <cell r="P10">
            <v>7.6047123297328012</v>
          </cell>
        </row>
        <row r="11">
          <cell r="C11" t="str">
            <v>200</v>
          </cell>
          <cell r="D11">
            <v>24</v>
          </cell>
          <cell r="E11">
            <v>3377</v>
          </cell>
          <cell r="F11">
            <v>0</v>
          </cell>
          <cell r="G11" t="str">
            <v>OT</v>
          </cell>
          <cell r="H11">
            <v>1.0752999999999999</v>
          </cell>
          <cell r="I11">
            <v>3631.2880999999998</v>
          </cell>
          <cell r="J11">
            <v>25.807199999999998</v>
          </cell>
          <cell r="K11">
            <v>0</v>
          </cell>
          <cell r="L11">
            <v>1759</v>
          </cell>
          <cell r="M11">
            <v>176.05821489482659</v>
          </cell>
          <cell r="N11">
            <v>0</v>
          </cell>
          <cell r="O11">
            <v>140.70833333333334</v>
          </cell>
          <cell r="P11">
            <v>2.0644048322910744</v>
          </cell>
        </row>
        <row r="12">
          <cell r="C12" t="str">
            <v>210</v>
          </cell>
          <cell r="D12">
            <v>1</v>
          </cell>
          <cell r="E12">
            <v>46.15</v>
          </cell>
          <cell r="F12">
            <v>0</v>
          </cell>
          <cell r="G12" t="str">
            <v>OT</v>
          </cell>
          <cell r="H12">
            <v>1.0752999999999999</v>
          </cell>
          <cell r="I12">
            <v>49.625094999999995</v>
          </cell>
          <cell r="J12">
            <v>1.0752999999999999</v>
          </cell>
          <cell r="K12">
            <v>0</v>
          </cell>
          <cell r="L12">
            <v>1759</v>
          </cell>
          <cell r="M12">
            <v>7.3357589539511077</v>
          </cell>
          <cell r="N12">
            <v>0</v>
          </cell>
          <cell r="O12">
            <v>46.15</v>
          </cell>
          <cell r="P12">
            <v>2.8212106310403634E-2</v>
          </cell>
        </row>
        <row r="13">
          <cell r="C13" t="str">
            <v>220</v>
          </cell>
          <cell r="D13"/>
          <cell r="E13"/>
          <cell r="F13"/>
          <cell r="G13" t="str">
            <v>OT</v>
          </cell>
          <cell r="H13">
            <v>1.0752999999999999</v>
          </cell>
          <cell r="I13"/>
          <cell r="J13"/>
          <cell r="K13"/>
          <cell r="L13">
            <v>1759</v>
          </cell>
          <cell r="M13"/>
          <cell r="N13"/>
          <cell r="O13"/>
          <cell r="P13"/>
        </row>
        <row r="14">
          <cell r="C14" t="str">
            <v>230</v>
          </cell>
          <cell r="D14">
            <v>32</v>
          </cell>
          <cell r="E14">
            <v>811.39</v>
          </cell>
          <cell r="F14">
            <v>0</v>
          </cell>
          <cell r="G14" t="str">
            <v>OT</v>
          </cell>
          <cell r="H14">
            <v>1.0752999999999999</v>
          </cell>
          <cell r="I14">
            <v>872.4876670000001</v>
          </cell>
          <cell r="J14">
            <v>34.409599999999998</v>
          </cell>
          <cell r="K14">
            <v>0</v>
          </cell>
          <cell r="L14">
            <v>1759</v>
          </cell>
          <cell r="M14">
            <v>234.74428652643545</v>
          </cell>
          <cell r="N14">
            <v>0</v>
          </cell>
          <cell r="O14">
            <v>25.3559375</v>
          </cell>
          <cell r="P14">
            <v>0.49601345480386588</v>
          </cell>
        </row>
        <row r="15">
          <cell r="C15" t="str">
            <v>240</v>
          </cell>
          <cell r="D15">
            <v>1428</v>
          </cell>
          <cell r="E15">
            <v>71263.94</v>
          </cell>
          <cell r="F15">
            <v>0</v>
          </cell>
          <cell r="G15" t="str">
            <v>NONE</v>
          </cell>
          <cell r="H15">
            <v>1</v>
          </cell>
          <cell r="I15">
            <v>71263.94</v>
          </cell>
          <cell r="J15">
            <v>1428</v>
          </cell>
          <cell r="K15">
            <v>0</v>
          </cell>
          <cell r="L15">
            <v>1759</v>
          </cell>
          <cell r="M15">
            <v>9741.8988061398522</v>
          </cell>
          <cell r="N15">
            <v>0</v>
          </cell>
          <cell r="O15">
            <v>49.904719887955181</v>
          </cell>
          <cell r="P15">
            <v>40.513894258101196</v>
          </cell>
        </row>
        <row r="16">
          <cell r="C16" t="str">
            <v>250</v>
          </cell>
          <cell r="D16">
            <v>66</v>
          </cell>
          <cell r="E16">
            <v>1117</v>
          </cell>
          <cell r="F16">
            <v>0</v>
          </cell>
          <cell r="G16" t="str">
            <v>NONE</v>
          </cell>
          <cell r="H16">
            <v>1</v>
          </cell>
          <cell r="I16">
            <v>1117</v>
          </cell>
          <cell r="J16">
            <v>66</v>
          </cell>
          <cell r="K16">
            <v>0</v>
          </cell>
          <cell r="L16">
            <v>1759</v>
          </cell>
          <cell r="M16">
            <v>450.25582717453096</v>
          </cell>
          <cell r="N16">
            <v>0</v>
          </cell>
          <cell r="O16">
            <v>16.924242424242426</v>
          </cell>
          <cell r="P16">
            <v>0.63501989766913014</v>
          </cell>
        </row>
        <row r="17">
          <cell r="C17" t="str">
            <v>260</v>
          </cell>
          <cell r="D17"/>
          <cell r="E17"/>
          <cell r="F17"/>
          <cell r="G17" t="str">
            <v>OT</v>
          </cell>
          <cell r="H17">
            <v>1.0752999999999999</v>
          </cell>
          <cell r="I17"/>
          <cell r="J17"/>
          <cell r="K17"/>
          <cell r="L17">
            <v>1759</v>
          </cell>
          <cell r="M17"/>
          <cell r="N17"/>
          <cell r="O17"/>
          <cell r="P17"/>
        </row>
        <row r="18">
          <cell r="C18" t="str">
            <v>270</v>
          </cell>
          <cell r="D18"/>
          <cell r="E18"/>
          <cell r="F18"/>
          <cell r="G18" t="str">
            <v>OT</v>
          </cell>
          <cell r="H18">
            <v>1.0752999999999999</v>
          </cell>
          <cell r="I18"/>
          <cell r="J18"/>
          <cell r="K18"/>
          <cell r="L18">
            <v>1759</v>
          </cell>
          <cell r="M18"/>
          <cell r="N18"/>
          <cell r="O18"/>
          <cell r="P18"/>
        </row>
        <row r="19">
          <cell r="C19" t="str">
            <v>410</v>
          </cell>
          <cell r="D19">
            <v>342</v>
          </cell>
          <cell r="E19">
            <v>20177.330000000002</v>
          </cell>
          <cell r="F19">
            <v>0</v>
          </cell>
          <cell r="G19" t="str">
            <v>PH</v>
          </cell>
          <cell r="H19">
            <v>1.0523</v>
          </cell>
          <cell r="I19">
            <v>21232.604358999997</v>
          </cell>
          <cell r="J19">
            <v>359.88659999999999</v>
          </cell>
          <cell r="K19">
            <v>0</v>
          </cell>
          <cell r="L19">
            <v>1759</v>
          </cell>
          <cell r="M19">
            <v>2455.1672541216599</v>
          </cell>
          <cell r="N19">
            <v>0</v>
          </cell>
          <cell r="O19">
            <v>58.998040935672506</v>
          </cell>
          <cell r="P19">
            <v>12.070838180216031</v>
          </cell>
        </row>
        <row r="20">
          <cell r="C20" t="str">
            <v>420</v>
          </cell>
          <cell r="D20">
            <v>340</v>
          </cell>
          <cell r="E20">
            <v>20873.02</v>
          </cell>
          <cell r="F20">
            <v>0</v>
          </cell>
          <cell r="G20" t="str">
            <v>PH</v>
          </cell>
          <cell r="H20">
            <v>1.0523</v>
          </cell>
          <cell r="I20">
            <v>21964.678945999996</v>
          </cell>
          <cell r="J20">
            <v>357.78199999999998</v>
          </cell>
          <cell r="K20">
            <v>0</v>
          </cell>
          <cell r="L20">
            <v>1759</v>
          </cell>
          <cell r="M20">
            <v>2440.8095508811821</v>
          </cell>
          <cell r="N20">
            <v>0</v>
          </cell>
          <cell r="O20">
            <v>61.391235294117635</v>
          </cell>
          <cell r="P20">
            <v>12.487026120523023</v>
          </cell>
        </row>
        <row r="21">
          <cell r="C21" t="str">
            <v>430</v>
          </cell>
          <cell r="D21"/>
          <cell r="E21"/>
          <cell r="F21"/>
          <cell r="G21" t="str">
            <v>PH</v>
          </cell>
          <cell r="H21">
            <v>1.0523</v>
          </cell>
          <cell r="I21"/>
          <cell r="J21"/>
          <cell r="K21"/>
          <cell r="L21">
            <v>1759</v>
          </cell>
          <cell r="M21"/>
          <cell r="N21"/>
          <cell r="O21"/>
          <cell r="P21"/>
        </row>
        <row r="22">
          <cell r="C22" t="str">
            <v>440</v>
          </cell>
          <cell r="D22">
            <v>129</v>
          </cell>
          <cell r="E22">
            <v>7365.66</v>
          </cell>
          <cell r="F22">
            <v>0</v>
          </cell>
          <cell r="G22" t="str">
            <v>PH</v>
          </cell>
          <cell r="H22">
            <v>1.0523</v>
          </cell>
          <cell r="I22">
            <v>7750.8840179999997</v>
          </cell>
          <cell r="J22">
            <v>135.7467</v>
          </cell>
          <cell r="K22">
            <v>0</v>
          </cell>
          <cell r="L22">
            <v>1759</v>
          </cell>
          <cell r="M22">
            <v>926.07185901080175</v>
          </cell>
          <cell r="N22">
            <v>0</v>
          </cell>
          <cell r="O22">
            <v>57.098139534883721</v>
          </cell>
          <cell r="P22">
            <v>4.4064150187606597</v>
          </cell>
        </row>
        <row r="23">
          <cell r="C23" t="str">
            <v>450</v>
          </cell>
          <cell r="D23"/>
          <cell r="E23"/>
          <cell r="F23"/>
          <cell r="G23" t="str">
            <v>PH</v>
          </cell>
          <cell r="H23">
            <v>1.0523</v>
          </cell>
          <cell r="I23"/>
          <cell r="J23"/>
          <cell r="K23"/>
          <cell r="L23">
            <v>1759</v>
          </cell>
          <cell r="M23"/>
          <cell r="N23"/>
          <cell r="O23"/>
          <cell r="P23"/>
        </row>
        <row r="24">
          <cell r="C24" t="str">
            <v>460</v>
          </cell>
          <cell r="D24">
            <v>57</v>
          </cell>
          <cell r="E24">
            <v>22594.33</v>
          </cell>
          <cell r="F24">
            <v>0</v>
          </cell>
          <cell r="G24" t="str">
            <v>PH</v>
          </cell>
          <cell r="H24">
            <v>1.0523</v>
          </cell>
          <cell r="I24">
            <v>23776.013459000002</v>
          </cell>
          <cell r="J24">
            <v>59.981099999999998</v>
          </cell>
          <cell r="K24">
            <v>0</v>
          </cell>
          <cell r="L24">
            <v>1759</v>
          </cell>
          <cell r="M24">
            <v>409.19454235361002</v>
          </cell>
          <cell r="N24">
            <v>0</v>
          </cell>
          <cell r="O24">
            <v>396.39175438596493</v>
          </cell>
          <cell r="P24">
            <v>13.516778544059125</v>
          </cell>
        </row>
        <row r="25">
          <cell r="C25" t="str">
            <v>470</v>
          </cell>
          <cell r="D25">
            <v>11</v>
          </cell>
          <cell r="E25">
            <v>5207.71</v>
          </cell>
          <cell r="F25">
            <v>0</v>
          </cell>
          <cell r="G25" t="str">
            <v>PH</v>
          </cell>
          <cell r="H25">
            <v>1.0523</v>
          </cell>
          <cell r="I25">
            <v>5480.0732330000001</v>
          </cell>
          <cell r="J25">
            <v>11.5753</v>
          </cell>
          <cell r="K25">
            <v>0</v>
          </cell>
          <cell r="L25">
            <v>1759</v>
          </cell>
          <cell r="M25">
            <v>78.967367822626485</v>
          </cell>
          <cell r="N25">
            <v>0</v>
          </cell>
          <cell r="O25">
            <v>473.42818181818183</v>
          </cell>
          <cell r="P25">
            <v>3.1154481142694714</v>
          </cell>
        </row>
        <row r="26">
          <cell r="C26" t="str">
            <v>480</v>
          </cell>
          <cell r="D26">
            <v>76</v>
          </cell>
          <cell r="E26">
            <v>1452.59</v>
          </cell>
          <cell r="F26">
            <v>0</v>
          </cell>
          <cell r="G26" t="str">
            <v>PH</v>
          </cell>
          <cell r="H26">
            <v>1.0523</v>
          </cell>
          <cell r="I26">
            <v>1528.5604570000003</v>
          </cell>
          <cell r="J26">
            <v>79.974800000000002</v>
          </cell>
          <cell r="K26">
            <v>0</v>
          </cell>
          <cell r="L26">
            <v>1759</v>
          </cell>
          <cell r="M26">
            <v>545.59272313814665</v>
          </cell>
          <cell r="N26">
            <v>0</v>
          </cell>
          <cell r="O26">
            <v>19.113026315789476</v>
          </cell>
          <cell r="P26">
            <v>0.86899400625355327</v>
          </cell>
        </row>
        <row r="27">
          <cell r="C27" t="str">
            <v>490</v>
          </cell>
          <cell r="D27">
            <v>290</v>
          </cell>
          <cell r="E27">
            <v>11746.82</v>
          </cell>
          <cell r="F27">
            <v>0</v>
          </cell>
          <cell r="G27" t="str">
            <v>PH</v>
          </cell>
          <cell r="H27">
            <v>1.0523</v>
          </cell>
          <cell r="I27">
            <v>12361.178685999999</v>
          </cell>
          <cell r="J27">
            <v>305.16700000000003</v>
          </cell>
          <cell r="K27">
            <v>0</v>
          </cell>
          <cell r="L27">
            <v>1759</v>
          </cell>
          <cell r="M27">
            <v>2081.8669698692438</v>
          </cell>
          <cell r="N27">
            <v>0</v>
          </cell>
          <cell r="O27">
            <v>40.506275862068968</v>
          </cell>
          <cell r="P27">
            <v>7.0273898158044341</v>
          </cell>
        </row>
        <row r="28">
          <cell r="C28" t="str">
            <v>610</v>
          </cell>
          <cell r="D28">
            <v>37</v>
          </cell>
          <cell r="E28">
            <v>6444.33</v>
          </cell>
          <cell r="F28">
            <v>0</v>
          </cell>
          <cell r="G28" t="str">
            <v>AN</v>
          </cell>
          <cell r="H28">
            <v>1.0450999999999999</v>
          </cell>
          <cell r="I28">
            <v>6734.9692829999995</v>
          </cell>
          <cell r="J28">
            <v>38.668699999999994</v>
          </cell>
          <cell r="K28">
            <v>0</v>
          </cell>
          <cell r="L28">
            <v>1759</v>
          </cell>
          <cell r="M28">
            <v>263.80011370096639</v>
          </cell>
          <cell r="N28">
            <v>0</v>
          </cell>
          <cell r="O28">
            <v>174.17108108108107</v>
          </cell>
          <cell r="P28">
            <v>3.8288625827174529</v>
          </cell>
        </row>
        <row r="29">
          <cell r="C29" t="str">
            <v>620</v>
          </cell>
          <cell r="D29">
            <v>607</v>
          </cell>
          <cell r="E29">
            <v>6406.56</v>
          </cell>
          <cell r="F29">
            <v>0</v>
          </cell>
          <cell r="G29" t="str">
            <v>AN</v>
          </cell>
          <cell r="H29">
            <v>1.0450999999999999</v>
          </cell>
          <cell r="I29">
            <v>6695.4958559999986</v>
          </cell>
          <cell r="J29">
            <v>634.37569999999994</v>
          </cell>
          <cell r="K29">
            <v>0</v>
          </cell>
          <cell r="L29">
            <v>1759</v>
          </cell>
          <cell r="M29">
            <v>4327.7478112563949</v>
          </cell>
          <cell r="N29">
            <v>0</v>
          </cell>
          <cell r="O29">
            <v>10.554464579901152</v>
          </cell>
          <cell r="P29">
            <v>3.8064217487208634</v>
          </cell>
        </row>
        <row r="30">
          <cell r="C30" t="str">
            <v>630</v>
          </cell>
          <cell r="D30">
            <v>188</v>
          </cell>
          <cell r="E30">
            <v>26205.02</v>
          </cell>
          <cell r="F30">
            <v>0</v>
          </cell>
          <cell r="G30" t="str">
            <v>AN</v>
          </cell>
          <cell r="H30">
            <v>1.0450999999999999</v>
          </cell>
          <cell r="I30">
            <v>27386.866402</v>
          </cell>
          <cell r="J30">
            <v>196.47879999999998</v>
          </cell>
          <cell r="K30">
            <v>0</v>
          </cell>
          <cell r="L30">
            <v>1759</v>
          </cell>
          <cell r="M30">
            <v>1340.3897669130185</v>
          </cell>
          <cell r="N30">
            <v>0</v>
          </cell>
          <cell r="O30">
            <v>139.38840425531916</v>
          </cell>
          <cell r="P30">
            <v>15.569565890847072</v>
          </cell>
        </row>
        <row r="31">
          <cell r="C31" t="str">
            <v>640</v>
          </cell>
          <cell r="D31">
            <v>49</v>
          </cell>
          <cell r="E31">
            <v>921.65</v>
          </cell>
          <cell r="F31">
            <v>0</v>
          </cell>
          <cell r="G31" t="str">
            <v>AN</v>
          </cell>
          <cell r="H31">
            <v>1.0450999999999999</v>
          </cell>
          <cell r="I31">
            <v>963.21641499999998</v>
          </cell>
          <cell r="J31">
            <v>51.209899999999998</v>
          </cell>
          <cell r="K31">
            <v>0</v>
          </cell>
          <cell r="L31">
            <v>1759</v>
          </cell>
          <cell r="M31">
            <v>349.35690733371234</v>
          </cell>
          <cell r="N31">
            <v>0</v>
          </cell>
          <cell r="O31">
            <v>18.809183673469391</v>
          </cell>
          <cell r="P31">
            <v>0.54759318646958499</v>
          </cell>
        </row>
        <row r="32">
          <cell r="C32" t="str">
            <v>650</v>
          </cell>
          <cell r="D32">
            <v>169</v>
          </cell>
          <cell r="E32">
            <v>4038.02</v>
          </cell>
          <cell r="F32">
            <v>0</v>
          </cell>
          <cell r="G32" t="str">
            <v>AN</v>
          </cell>
          <cell r="H32">
            <v>1.0450999999999999</v>
          </cell>
          <cell r="I32">
            <v>4220.1347019999994</v>
          </cell>
          <cell r="J32">
            <v>176.62189999999998</v>
          </cell>
          <cell r="K32">
            <v>0</v>
          </cell>
          <cell r="L32">
            <v>1759</v>
          </cell>
          <cell r="M32">
            <v>1204.9248436611711</v>
          </cell>
          <cell r="N32">
            <v>0</v>
          </cell>
          <cell r="O32">
            <v>23.893609467455622</v>
          </cell>
          <cell r="P32">
            <v>2.3991669710062533</v>
          </cell>
        </row>
        <row r="33">
          <cell r="C33" t="str">
            <v>660</v>
          </cell>
          <cell r="D33"/>
          <cell r="E33"/>
          <cell r="F33"/>
          <cell r="G33" t="str">
            <v>PH</v>
          </cell>
          <cell r="H33">
            <v>1.0523</v>
          </cell>
          <cell r="I33"/>
          <cell r="J33"/>
          <cell r="K33"/>
          <cell r="L33">
            <v>1759</v>
          </cell>
          <cell r="M33"/>
          <cell r="N33"/>
          <cell r="O33"/>
          <cell r="P33"/>
        </row>
        <row r="34">
          <cell r="C34" t="str">
            <v>670</v>
          </cell>
          <cell r="D34">
            <v>4</v>
          </cell>
          <cell r="E34">
            <v>136.15</v>
          </cell>
          <cell r="F34">
            <v>0</v>
          </cell>
          <cell r="G34" t="str">
            <v>NONE</v>
          </cell>
          <cell r="H34">
            <v>1</v>
          </cell>
          <cell r="I34">
            <v>136.15</v>
          </cell>
          <cell r="J34">
            <v>4</v>
          </cell>
          <cell r="K34">
            <v>0</v>
          </cell>
          <cell r="L34">
            <v>1759</v>
          </cell>
          <cell r="M34">
            <v>27.288231949971575</v>
          </cell>
          <cell r="N34">
            <v>0</v>
          </cell>
          <cell r="O34">
            <v>34.037500000000001</v>
          </cell>
          <cell r="P34">
            <v>7.74019329164298E-2</v>
          </cell>
        </row>
        <row r="35">
          <cell r="C35" t="str">
            <v>701</v>
          </cell>
          <cell r="D35"/>
          <cell r="E35"/>
          <cell r="F35"/>
          <cell r="G35" t="str">
            <v>NONE</v>
          </cell>
          <cell r="H35">
            <v>1</v>
          </cell>
          <cell r="I35"/>
          <cell r="J35"/>
          <cell r="K35"/>
          <cell r="L35">
            <v>1759</v>
          </cell>
          <cell r="M35"/>
          <cell r="N35"/>
          <cell r="O35"/>
          <cell r="P35"/>
        </row>
        <row r="36">
          <cell r="C36" t="str">
            <v>702</v>
          </cell>
          <cell r="D36"/>
          <cell r="E36"/>
          <cell r="F36"/>
          <cell r="G36" t="str">
            <v>NONE</v>
          </cell>
          <cell r="H36">
            <v>1</v>
          </cell>
          <cell r="I36"/>
          <cell r="J36"/>
          <cell r="K36"/>
          <cell r="L36">
            <v>1759</v>
          </cell>
          <cell r="M36"/>
          <cell r="N36"/>
          <cell r="O36"/>
          <cell r="P36"/>
        </row>
        <row r="37">
          <cell r="C37" t="str">
            <v>703</v>
          </cell>
          <cell r="D37"/>
          <cell r="E37"/>
          <cell r="F37"/>
          <cell r="G37" t="str">
            <v>NONE</v>
          </cell>
          <cell r="H37">
            <v>1</v>
          </cell>
          <cell r="I37"/>
          <cell r="J37"/>
          <cell r="K37"/>
          <cell r="L37">
            <v>1759</v>
          </cell>
          <cell r="M37"/>
          <cell r="N37"/>
          <cell r="O37"/>
          <cell r="P37"/>
        </row>
        <row r="38">
          <cell r="C38" t="str">
            <v>704</v>
          </cell>
          <cell r="D38"/>
          <cell r="E38"/>
          <cell r="F38"/>
          <cell r="G38" t="str">
            <v>NONE</v>
          </cell>
          <cell r="H38">
            <v>1</v>
          </cell>
          <cell r="I38"/>
          <cell r="J38"/>
          <cell r="K38"/>
          <cell r="L38">
            <v>1759</v>
          </cell>
          <cell r="M38"/>
          <cell r="N38"/>
          <cell r="O38"/>
          <cell r="P38"/>
        </row>
        <row r="39">
          <cell r="C39" t="str">
            <v>902</v>
          </cell>
          <cell r="D39"/>
          <cell r="E39"/>
          <cell r="F39"/>
          <cell r="G39" t="str">
            <v>NONE</v>
          </cell>
          <cell r="H39">
            <v>1</v>
          </cell>
          <cell r="I39"/>
          <cell r="J39"/>
          <cell r="K39"/>
          <cell r="L39">
            <v>1759</v>
          </cell>
          <cell r="M39"/>
          <cell r="N39"/>
          <cell r="O39"/>
          <cell r="P39"/>
        </row>
        <row r="40">
          <cell r="C40" t="str">
            <v>903</v>
          </cell>
          <cell r="D40"/>
          <cell r="E40"/>
          <cell r="F40"/>
          <cell r="G40" t="str">
            <v>NONE</v>
          </cell>
          <cell r="H40">
            <v>1</v>
          </cell>
          <cell r="I40"/>
          <cell r="J40"/>
          <cell r="K40"/>
          <cell r="L40">
            <v>1759</v>
          </cell>
          <cell r="M40"/>
          <cell r="N40"/>
          <cell r="O40"/>
          <cell r="P40"/>
        </row>
        <row r="41">
          <cell r="C41" t="str">
            <v>904</v>
          </cell>
          <cell r="D41"/>
          <cell r="E41"/>
          <cell r="F41"/>
          <cell r="G41" t="str">
            <v>NONE</v>
          </cell>
          <cell r="H41">
            <v>1</v>
          </cell>
          <cell r="I41"/>
          <cell r="J41"/>
          <cell r="K41"/>
          <cell r="L41">
            <v>1759</v>
          </cell>
          <cell r="M41"/>
          <cell r="N41"/>
          <cell r="O41"/>
          <cell r="P41"/>
        </row>
        <row r="42">
          <cell r="C42" t="str">
            <v>905</v>
          </cell>
          <cell r="D42"/>
          <cell r="E42"/>
          <cell r="F42"/>
          <cell r="G42" t="str">
            <v>NONE</v>
          </cell>
          <cell r="H42">
            <v>1</v>
          </cell>
          <cell r="I42"/>
          <cell r="J42"/>
          <cell r="K42"/>
          <cell r="L42">
            <v>1759</v>
          </cell>
          <cell r="M42"/>
          <cell r="N42"/>
          <cell r="O42"/>
          <cell r="P42"/>
        </row>
        <row r="43">
          <cell r="C43" t="str">
            <v>906</v>
          </cell>
          <cell r="D43"/>
          <cell r="E43"/>
          <cell r="F43"/>
          <cell r="G43" t="str">
            <v>NONE</v>
          </cell>
          <cell r="H43">
            <v>1</v>
          </cell>
          <cell r="I43"/>
          <cell r="J43"/>
          <cell r="K43"/>
          <cell r="L43">
            <v>1759</v>
          </cell>
          <cell r="M43"/>
          <cell r="N43"/>
          <cell r="O43"/>
          <cell r="P43"/>
        </row>
        <row r="44">
          <cell r="C44" t="str">
            <v>907</v>
          </cell>
          <cell r="D44"/>
          <cell r="E44"/>
          <cell r="F44"/>
          <cell r="G44" t="str">
            <v>NONE</v>
          </cell>
          <cell r="H44">
            <v>1</v>
          </cell>
          <cell r="I44"/>
          <cell r="J44"/>
          <cell r="K44"/>
          <cell r="L44">
            <v>1759</v>
          </cell>
          <cell r="M44"/>
          <cell r="N44"/>
          <cell r="O44"/>
          <cell r="P44"/>
        </row>
        <row r="45">
          <cell r="C45" t="str">
            <v>908</v>
          </cell>
          <cell r="D45"/>
          <cell r="E45"/>
          <cell r="F45"/>
          <cell r="G45" t="str">
            <v>NONE</v>
          </cell>
          <cell r="H45">
            <v>1</v>
          </cell>
          <cell r="I45"/>
          <cell r="J45"/>
          <cell r="K45"/>
          <cell r="L45">
            <v>1759</v>
          </cell>
          <cell r="M45"/>
          <cell r="N45"/>
          <cell r="O45"/>
          <cell r="P45"/>
        </row>
        <row r="46">
          <cell r="C46" t="str">
            <v>912</v>
          </cell>
          <cell r="D46"/>
          <cell r="E46"/>
          <cell r="F46"/>
          <cell r="G46" t="str">
            <v>NONE</v>
          </cell>
          <cell r="H46">
            <v>1</v>
          </cell>
          <cell r="I46"/>
          <cell r="J46"/>
          <cell r="K46"/>
          <cell r="L46">
            <v>1759</v>
          </cell>
          <cell r="M46"/>
          <cell r="N46"/>
          <cell r="O46"/>
          <cell r="P46"/>
        </row>
        <row r="47">
          <cell r="C47" t="str">
            <v>913</v>
          </cell>
          <cell r="D47"/>
          <cell r="E47"/>
          <cell r="F47"/>
          <cell r="G47" t="str">
            <v>NONE</v>
          </cell>
          <cell r="H47">
            <v>1</v>
          </cell>
          <cell r="I47"/>
          <cell r="J47"/>
          <cell r="K47"/>
          <cell r="L47">
            <v>1759</v>
          </cell>
          <cell r="M47"/>
          <cell r="N47"/>
          <cell r="O47"/>
          <cell r="P47"/>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tClose"/>
      <sheetName val="Instructions"/>
      <sheetName val="Settings_Report"/>
      <sheetName val="Menu"/>
      <sheetName val="Report"/>
      <sheetName val="User"/>
      <sheetName val="Outpatient"/>
      <sheetName val="Bed Occupancy"/>
      <sheetName val="Discharges&amp;DischDays"/>
      <sheetName val="Pat_Days"/>
      <sheetName val="ED"/>
      <sheetName val="OR_and_Minor_Cases"/>
      <sheetName val="OR_and_Minor_Hrs"/>
      <sheetName val="Cardiology"/>
      <sheetName val="Endoscopy"/>
      <sheetName val="Radiology"/>
      <sheetName val="Lab"/>
      <sheetName val="Prescriptions &amp; Doses"/>
      <sheetName val="MG_Worked_RVUs_by_Div"/>
      <sheetName val="MG_Total_RVUs_by_Div"/>
      <sheetName val="MG_Clinical_Metric_by_Div"/>
      <sheetName val="MG Worked RVU's"/>
      <sheetName val="MG Total RVU's"/>
      <sheetName val="MG Clinical Metric"/>
      <sheetName val="Settings"/>
      <sheetName val="Orientation"/>
      <sheetName val="Delivery"/>
      <sheetName val="List"/>
      <sheetName val="DOSES"/>
      <sheetName val="Discharge Days"/>
      <sheetName val="Hidden"/>
      <sheetName val="ORG"/>
      <sheetName val="FP_Total_RVUs_by_Div"/>
      <sheetName val="FP_Worked_RVUs_by_Div"/>
      <sheetName val="FP_Clinical_Metric_by_Div"/>
      <sheetName val="FP Total RVU's"/>
      <sheetName val="FP Worked RVU's"/>
      <sheetName val="FP Clinical Metr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
          <cell r="A2" t="str">
            <v>OR Cases - Total</v>
          </cell>
        </row>
        <row r="3">
          <cell r="A3" t="str">
            <v>OR Cases - Inpatient</v>
          </cell>
        </row>
        <row r="4">
          <cell r="A4" t="str">
            <v>OR Cases - Outpatient</v>
          </cell>
        </row>
        <row r="5">
          <cell r="A5" t="str">
            <v>Minor Cases - Total</v>
          </cell>
        </row>
        <row r="6">
          <cell r="A6" t="str">
            <v>Minor Cases - Inpatient</v>
          </cell>
        </row>
        <row r="7">
          <cell r="A7" t="str">
            <v>Minor Cases - Outpatient</v>
          </cell>
        </row>
        <row r="8">
          <cell r="A8" t="str">
            <v>OR&amp;Minor Cases - Total</v>
          </cell>
        </row>
        <row r="9">
          <cell r="A9" t="str">
            <v>OR&amp;Minor Cases - Inpatient</v>
          </cell>
        </row>
        <row r="10">
          <cell r="A10" t="str">
            <v>OR&amp;Minor Cases - Outpatient</v>
          </cell>
        </row>
        <row r="11">
          <cell r="A11" t="str">
            <v>OR Hours - Total</v>
          </cell>
        </row>
        <row r="12">
          <cell r="A12" t="str">
            <v>OR Hours - Inpatient</v>
          </cell>
        </row>
        <row r="13">
          <cell r="A13" t="str">
            <v>OR Hours - Outpatient</v>
          </cell>
        </row>
        <row r="14">
          <cell r="A14" t="str">
            <v>Minor Hours - Total</v>
          </cell>
        </row>
        <row r="15">
          <cell r="A15" t="str">
            <v>Minor Hours - Inpatient</v>
          </cell>
        </row>
        <row r="16">
          <cell r="A16" t="str">
            <v>Minor Hours - Outpatient</v>
          </cell>
        </row>
        <row r="17">
          <cell r="A17" t="str">
            <v>OR&amp;Minor Hours - Total</v>
          </cell>
        </row>
        <row r="18">
          <cell r="A18" t="str">
            <v>OR&amp;Minor Hours - Inpatient</v>
          </cell>
        </row>
        <row r="19">
          <cell r="A19" t="str">
            <v>OR&amp;Minor Hours - Outpatient</v>
          </cell>
        </row>
        <row r="20">
          <cell r="A20" t="str">
            <v>ED Visits - Total</v>
          </cell>
        </row>
        <row r="21">
          <cell r="A21" t="str">
            <v>ED Visits - Inpatient</v>
          </cell>
        </row>
        <row r="22">
          <cell r="A22" t="str">
            <v>ED Visits - Outpatient</v>
          </cell>
        </row>
        <row r="23">
          <cell r="A23" t="str">
            <v>Endo Proc - Total</v>
          </cell>
        </row>
        <row r="24">
          <cell r="A24" t="str">
            <v>Endo Proc - Inpatient</v>
          </cell>
        </row>
        <row r="25">
          <cell r="A25" t="str">
            <v>Endo Proc - Outpatient</v>
          </cell>
        </row>
        <row r="26">
          <cell r="A26" t="str">
            <v>Cardiology Proc - Total</v>
          </cell>
        </row>
        <row r="27">
          <cell r="A27" t="str">
            <v>Cardiology Proc - Inpatient</v>
          </cell>
        </row>
        <row r="28">
          <cell r="A28" t="str">
            <v>Cardiology Proc - Outpatient</v>
          </cell>
        </row>
        <row r="29">
          <cell r="A29" t="str">
            <v>Radiology Proc - Total</v>
          </cell>
        </row>
        <row r="30">
          <cell r="A30" t="str">
            <v>Radiology Proc - Inpatient</v>
          </cell>
        </row>
        <row r="31">
          <cell r="A31" t="str">
            <v>Radiology Proc - Outpatient</v>
          </cell>
        </row>
        <row r="32">
          <cell r="A32" t="str">
            <v>Medical Group MD Worked RVUs</v>
          </cell>
        </row>
        <row r="33">
          <cell r="A33" t="str">
            <v>Medical Group MD Total RVUs</v>
          </cell>
        </row>
        <row r="34">
          <cell r="A34" t="str">
            <v>Medical Group Arrived Visits</v>
          </cell>
        </row>
        <row r="35">
          <cell r="A35" t="str">
            <v>Medical Group Anesthesia Units</v>
          </cell>
        </row>
        <row r="36">
          <cell r="A36" t="str">
            <v>Billed Test - Total</v>
          </cell>
        </row>
        <row r="37">
          <cell r="A37" t="str">
            <v>Billed Test - Inpatient</v>
          </cell>
        </row>
        <row r="38">
          <cell r="A38" t="str">
            <v>Billed Test - Outpatient</v>
          </cell>
        </row>
        <row r="39">
          <cell r="A39" t="str">
            <v>PRO Procedures</v>
          </cell>
        </row>
        <row r="40">
          <cell r="A40" t="str">
            <v>PRO Anesthesia Units</v>
          </cell>
        </row>
        <row r="41">
          <cell r="A41" t="str">
            <v>Hospital Visits - Outpatient</v>
          </cell>
        </row>
        <row r="42">
          <cell r="A42" t="str">
            <v>Discharge Days - Inpatient</v>
          </cell>
        </row>
        <row r="43">
          <cell r="A43" t="str">
            <v>Doses - Inpatient</v>
          </cell>
        </row>
        <row r="44">
          <cell r="A44" t="str">
            <v>Doses - Outpatient</v>
          </cell>
        </row>
        <row r="45">
          <cell r="A45" t="str">
            <v>Doses - Total</v>
          </cell>
        </row>
        <row r="46">
          <cell r="A46" t="str">
            <v>Prescriptions - Outpatient</v>
          </cell>
        </row>
        <row r="47">
          <cell r="A47" t="str">
            <v>Admissions - Inpatient</v>
          </cell>
        </row>
        <row r="48">
          <cell r="A48" t="str">
            <v>IP Discharges Days - Med/Surg</v>
          </cell>
        </row>
        <row r="49">
          <cell r="A49" t="str">
            <v>IP Discharges Days - Critical Care</v>
          </cell>
        </row>
        <row r="50">
          <cell r="A50" t="str">
            <v>IP Discharges Days - Specialty Care</v>
          </cell>
        </row>
        <row r="51">
          <cell r="A51" t="str">
            <v>IP Discharges Days - Rehab</v>
          </cell>
        </row>
        <row r="52">
          <cell r="A52" t="str">
            <v>IP Discharges Days - Other</v>
          </cell>
        </row>
        <row r="53">
          <cell r="A53" t="str">
            <v xml:space="preserve">IP Discharges Days - Perioperative </v>
          </cell>
        </row>
        <row r="54">
          <cell r="A54" t="str">
            <v>IP Discharges Days - Cardiology</v>
          </cell>
        </row>
        <row r="55">
          <cell r="A55" t="str">
            <v>IP Discharges Days - Radiology</v>
          </cell>
        </row>
        <row r="56">
          <cell r="A56" t="str">
            <v>IP Patient Days - Med/Surg</v>
          </cell>
        </row>
        <row r="57">
          <cell r="A57" t="str">
            <v>IP Patient Days - Specialty Nursing</v>
          </cell>
        </row>
        <row r="58">
          <cell r="A58" t="str">
            <v>IP Patient Days - Critical Care Nursing</v>
          </cell>
        </row>
        <row r="59">
          <cell r="A59" t="str">
            <v>IP Patient Days - Rehab</v>
          </cell>
        </row>
        <row r="60">
          <cell r="A60" t="str">
            <v>IP Patient Days - Clin Rsrch Ctr</v>
          </cell>
        </row>
        <row r="61">
          <cell r="A61" t="str">
            <v>IP Patient Days - Other</v>
          </cell>
        </row>
        <row r="62">
          <cell r="A62" t="str">
            <v>OP Patient Days - Med/Surg</v>
          </cell>
        </row>
        <row r="63">
          <cell r="A63" t="str">
            <v>OP Patient Days - Specialty Nursing</v>
          </cell>
        </row>
        <row r="64">
          <cell r="A64" t="str">
            <v>OP Patient Days - Critical Care Nursing</v>
          </cell>
        </row>
        <row r="65">
          <cell r="A65" t="str">
            <v>OP Patient Days - Rehab</v>
          </cell>
        </row>
        <row r="66">
          <cell r="A66" t="str">
            <v>OP Patient Days - Clin Rsrch Ctr</v>
          </cell>
        </row>
        <row r="67">
          <cell r="A67" t="str">
            <v>OP Patient Days - Other</v>
          </cell>
        </row>
        <row r="68">
          <cell r="A68" t="str">
            <v>Total OP Days</v>
          </cell>
        </row>
        <row r="69">
          <cell r="A69" t="str">
            <v>Total Patient Days</v>
          </cell>
        </row>
        <row r="70">
          <cell r="A70" t="str">
            <v>Total Patient Days - Med/Surg</v>
          </cell>
        </row>
        <row r="71">
          <cell r="A71" t="str">
            <v>Total Patient Days - Specialty Nursing</v>
          </cell>
        </row>
        <row r="72">
          <cell r="A72" t="str">
            <v>Total Patient Days - Critical Care Nursing</v>
          </cell>
        </row>
        <row r="73">
          <cell r="A73" t="str">
            <v>Total Patient Days - Rehab</v>
          </cell>
        </row>
        <row r="74">
          <cell r="A74" t="str">
            <v>Total Patient Days - Clin Rsrch Ctr</v>
          </cell>
        </row>
        <row r="75">
          <cell r="A75" t="str">
            <v>Total Patient Days - Other</v>
          </cell>
        </row>
        <row r="76">
          <cell r="A76" t="str">
            <v>OP Discharges Days - Med/Surg</v>
          </cell>
        </row>
        <row r="77">
          <cell r="A77" t="str">
            <v>OP Discharges Days - Critical Care</v>
          </cell>
        </row>
        <row r="78">
          <cell r="A78" t="str">
            <v>OP Discharges Days - Specialty Nursing</v>
          </cell>
        </row>
        <row r="79">
          <cell r="A79" t="str">
            <v>OP Discharges Days - Ped's</v>
          </cell>
        </row>
        <row r="80">
          <cell r="A80" t="str">
            <v>IP Discharges Days - Other</v>
          </cell>
        </row>
        <row r="81">
          <cell r="A81" t="str">
            <v>IP Discharges - Med/Surg</v>
          </cell>
        </row>
        <row r="82">
          <cell r="A82" t="str">
            <v>IP Discharges - Specialty Nursing</v>
          </cell>
        </row>
        <row r="83">
          <cell r="A83" t="str">
            <v>IP Discharges - Critical Care Nursing</v>
          </cell>
        </row>
        <row r="84">
          <cell r="A84" t="str">
            <v>IP Discharges - Rehab</v>
          </cell>
        </row>
        <row r="85">
          <cell r="A85" t="str">
            <v>IP Discharges - Clin Rsrch Ctr</v>
          </cell>
        </row>
        <row r="86">
          <cell r="A86" t="str">
            <v>IP Discharges - Other</v>
          </cell>
        </row>
        <row r="87">
          <cell r="A87" t="str">
            <v>Tubes Received - Inpatient</v>
          </cell>
        </row>
        <row r="88">
          <cell r="A88" t="str">
            <v>Tubes Received - Outpatient</v>
          </cell>
        </row>
      </sheetData>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
      <sheetName val="Sheet3"/>
    </sheetNames>
    <sheetDataSet>
      <sheetData sheetId="0"/>
      <sheetData sheetId="1">
        <row r="2">
          <cell r="A2" t="str">
            <v>Replacement</v>
          </cell>
        </row>
        <row r="3">
          <cell r="A3" t="str">
            <v>Upgrade Equip</v>
          </cell>
        </row>
        <row r="4">
          <cell r="A4" t="str">
            <v>Add Equipment</v>
          </cell>
        </row>
        <row r="5">
          <cell r="A5" t="str">
            <v>New Equipment</v>
          </cell>
        </row>
        <row r="6">
          <cell r="A6" t="str">
            <v>IT</v>
          </cell>
        </row>
        <row r="7">
          <cell r="A7" t="str">
            <v>Facilities</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ion Model"/>
      <sheetName val="2025 Budget"/>
      <sheetName val="Budget to Budget"/>
      <sheetName val="2024 Projection"/>
      <sheetName val="2024 Budget"/>
      <sheetName val="P&amp;Lish"/>
      <sheetName val="HOsp Reve"/>
      <sheetName val="Supplies"/>
      <sheetName val="Benefits"/>
      <sheetName val="Rate Increase vLookup"/>
      <sheetName val="Nursing Home - Revenue - PPA"/>
      <sheetName val="Hosp Pro fees"/>
      <sheetName val="2025 GMC Revenue"/>
      <sheetName val="2025 FQHC Revenue"/>
      <sheetName val="2025 Expenses"/>
      <sheetName val="Untitled"/>
    </sheetNames>
    <sheetDataSet>
      <sheetData sheetId="0"/>
      <sheetData sheetId="1">
        <row r="9">
          <cell r="B9">
            <v>136361286</v>
          </cell>
        </row>
      </sheetData>
      <sheetData sheetId="2" refreshError="1"/>
      <sheetData sheetId="3" refreshError="1"/>
      <sheetData sheetId="4" refreshError="1"/>
      <sheetData sheetId="5" refreshError="1"/>
      <sheetData sheetId="6">
        <row r="1">
          <cell r="A1" t="str">
            <v>CO</v>
          </cell>
        </row>
      </sheetData>
      <sheetData sheetId="7" refreshError="1"/>
      <sheetData sheetId="8" refreshError="1"/>
      <sheetData sheetId="9" refreshError="1"/>
      <sheetData sheetId="10" refreshError="1"/>
      <sheetData sheetId="11">
        <row r="1">
          <cell r="A1" t="str">
            <v>CO</v>
          </cell>
        </row>
      </sheetData>
      <sheetData sheetId="12">
        <row r="1">
          <cell r="A1" t="str">
            <v>CO</v>
          </cell>
        </row>
      </sheetData>
      <sheetData sheetId="13">
        <row r="1">
          <cell r="A1" t="str">
            <v>CO</v>
          </cell>
        </row>
      </sheetData>
      <sheetData sheetId="14" refreshError="1"/>
      <sheetData sheetId="1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ferral &amp; Visit Lag"/>
      <sheetName val="Staff Turnover and Vacancie"/>
      <sheetName val="Clinical Productivity"/>
      <sheetName val="Boarders and Transfer Issues"/>
      <sheetName val="Comm Rate Decomp"/>
    </sheetNames>
    <sheetDataSet>
      <sheetData sheetId="0" refreshError="1"/>
      <sheetData sheetId="1" refreshError="1"/>
      <sheetData sheetId="2" refreshError="1"/>
      <sheetData sheetId="3" refreshError="1"/>
      <sheetData sheetId="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ions"/>
      <sheetName val="Verification"/>
      <sheetName val="Budget Input"/>
      <sheetName val="Rev Edits"/>
      <sheetName val="Narrative"/>
      <sheetName val="Net to Gross"/>
      <sheetName val="Bud Team Report"/>
      <sheetName val="State rate incr form"/>
      <sheetName val="rate incr_curr yr"/>
      <sheetName val="Bud 14"/>
      <sheetName val="Compare CA Care"/>
      <sheetName val="rate incr_prior yr"/>
      <sheetName val="Cost Shift"/>
      <sheetName val="Bud Spread"/>
      <sheetName val="CA rates"/>
      <sheetName val="CA Calc_Proj"/>
      <sheetName val="CA Calc_Budget"/>
      <sheetName val="CA Calc_Budget Rate incr"/>
      <sheetName val="CA's"/>
      <sheetName val="Target to Bud w rate incr"/>
      <sheetName val="Phys IPOp Split"/>
      <sheetName val="Sheet3"/>
      <sheetName val="State Bi Mthly Report"/>
      <sheetName val="Assumptions"/>
      <sheetName val="Prog Rate Inc"/>
      <sheetName val="State"/>
      <sheetName val="State File"/>
      <sheetName val="Report 5"/>
      <sheetName val="Stats"/>
      <sheetName val="Historical"/>
    </sheetNames>
    <sheetDataSet>
      <sheetData sheetId="0"/>
      <sheetData sheetId="1"/>
      <sheetData sheetId="2">
        <row r="10">
          <cell r="C10" t="str">
            <v>REVENUE</v>
          </cell>
        </row>
        <row r="12">
          <cell r="C12" t="str">
            <v>Medicare:</v>
          </cell>
        </row>
        <row r="13">
          <cell r="C13" t="str">
            <v>Medicare IP DRG Revenue</v>
          </cell>
          <cell r="E13">
            <v>73977499</v>
          </cell>
          <cell r="F13">
            <v>0.42165786555785251</v>
          </cell>
          <cell r="H13">
            <v>82899005</v>
          </cell>
          <cell r="I13">
            <v>0.44324372667993378</v>
          </cell>
          <cell r="K13">
            <v>24509371</v>
          </cell>
          <cell r="L13">
            <v>0.50384129747130135</v>
          </cell>
          <cell r="N13">
            <v>74315730.816080868</v>
          </cell>
          <cell r="O13">
            <v>0.50384129747130135</v>
          </cell>
          <cell r="Q13">
            <v>71669592.598335013</v>
          </cell>
          <cell r="R13">
            <v>0.50384129747130135</v>
          </cell>
          <cell r="T13">
            <v>77692106.883745074</v>
          </cell>
          <cell r="U13">
            <v>0.50384129747130135</v>
          </cell>
        </row>
        <row r="14">
          <cell r="C14" t="str">
            <v>Medicare IP Rehab Revenue</v>
          </cell>
          <cell r="E14">
            <v>0</v>
          </cell>
          <cell r="F14">
            <v>0</v>
          </cell>
          <cell r="H14">
            <v>0</v>
          </cell>
          <cell r="I14">
            <v>0</v>
          </cell>
          <cell r="L14">
            <v>0</v>
          </cell>
          <cell r="N14">
            <v>0</v>
          </cell>
          <cell r="O14">
            <v>0</v>
          </cell>
          <cell r="Q14">
            <v>0</v>
          </cell>
          <cell r="R14">
            <v>0</v>
          </cell>
          <cell r="T14">
            <v>0</v>
          </cell>
          <cell r="U14">
            <v>0</v>
          </cell>
        </row>
        <row r="15">
          <cell r="C15" t="str">
            <v>Medicare IP Psych Revenue</v>
          </cell>
          <cell r="E15">
            <v>4746825</v>
          </cell>
          <cell r="F15">
            <v>2.7056011959483157E-2</v>
          </cell>
          <cell r="H15">
            <v>5461658</v>
          </cell>
          <cell r="I15">
            <v>2.9202348638216753E-2</v>
          </cell>
          <cell r="K15">
            <v>2046218</v>
          </cell>
          <cell r="L15">
            <v>4.2064283576642228E-2</v>
          </cell>
          <cell r="N15">
            <v>6204409.9817583794</v>
          </cell>
          <cell r="O15">
            <v>4.2064283576642228E-2</v>
          </cell>
          <cell r="Q15">
            <v>5983491.393042272</v>
          </cell>
          <cell r="R15">
            <v>4.2064283576642228E-2</v>
          </cell>
          <cell r="T15">
            <v>6486294.0612977417</v>
          </cell>
          <cell r="U15">
            <v>4.2064283576642228E-2</v>
          </cell>
        </row>
        <row r="16">
          <cell r="C16" t="str">
            <v>Medicare IP Swing Revenue</v>
          </cell>
          <cell r="E16">
            <v>1580457</v>
          </cell>
          <cell r="F16">
            <v>9.0083083942316972E-3</v>
          </cell>
          <cell r="H16">
            <v>597900</v>
          </cell>
          <cell r="I16">
            <v>3.1968468642287373E-3</v>
          </cell>
          <cell r="K16">
            <v>501152</v>
          </cell>
          <cell r="L16">
            <v>1.0302225785816275E-2</v>
          </cell>
          <cell r="N16">
            <v>1519560.7072062583</v>
          </cell>
          <cell r="O16">
            <v>1.0302225785816275E-2</v>
          </cell>
          <cell r="Q16">
            <v>1465454.1591394078</v>
          </cell>
          <cell r="R16">
            <v>1.0302225785816275E-2</v>
          </cell>
          <cell r="T16">
            <v>1588598.6934957495</v>
          </cell>
          <cell r="U16">
            <v>1.0302225785816275E-2</v>
          </cell>
        </row>
        <row r="17">
          <cell r="C17" t="str">
            <v>Medicare IP U&amp;C Revenue</v>
          </cell>
          <cell r="E17">
            <v>23730078</v>
          </cell>
          <cell r="F17">
            <v>0.1352569926566638</v>
          </cell>
          <cell r="H17">
            <v>23897605</v>
          </cell>
          <cell r="I17">
            <v>0.12777552033254222</v>
          </cell>
          <cell r="K17">
            <v>3464752</v>
          </cell>
          <cell r="L17">
            <v>0.52463905580620918</v>
          </cell>
          <cell r="N17">
            <v>10252355.300658928</v>
          </cell>
          <cell r="O17">
            <v>0.52463905580620918</v>
          </cell>
          <cell r="Q17">
            <v>10094245.877688723</v>
          </cell>
          <cell r="R17">
            <v>0.52463905580620918</v>
          </cell>
          <cell r="T17">
            <v>10942162.27329216</v>
          </cell>
          <cell r="U17">
            <v>0.52463905580620918</v>
          </cell>
        </row>
        <row r="18">
          <cell r="C18" t="str">
            <v>Medicare OP APC Revenue</v>
          </cell>
          <cell r="E18">
            <v>102981808</v>
          </cell>
          <cell r="F18">
            <v>0.39392432468649685</v>
          </cell>
          <cell r="H18">
            <v>84503200</v>
          </cell>
          <cell r="I18">
            <v>0.32084830507024364</v>
          </cell>
          <cell r="K18">
            <v>35338111</v>
          </cell>
          <cell r="L18">
            <v>0.42581626316109489</v>
          </cell>
          <cell r="N18">
            <v>103397838.5436696</v>
          </cell>
          <cell r="O18">
            <v>0.42581626316109489</v>
          </cell>
          <cell r="Q18">
            <v>103667789.02186321</v>
          </cell>
          <cell r="R18">
            <v>0.42581626316109489</v>
          </cell>
          <cell r="T18">
            <v>112375883.19409728</v>
          </cell>
          <cell r="U18">
            <v>0.42581626316109489</v>
          </cell>
        </row>
        <row r="19">
          <cell r="C19" t="str">
            <v>Medicare OP Fee Based Revenue</v>
          </cell>
          <cell r="E19">
            <v>0</v>
          </cell>
          <cell r="F19">
            <v>0</v>
          </cell>
          <cell r="H19">
            <v>14856126</v>
          </cell>
          <cell r="I19">
            <v>5.6406891656292049E-2</v>
          </cell>
          <cell r="L19">
            <v>0</v>
          </cell>
          <cell r="N19">
            <v>0</v>
          </cell>
          <cell r="O19">
            <v>0</v>
          </cell>
          <cell r="Q19">
            <v>0</v>
          </cell>
          <cell r="R19">
            <v>0</v>
          </cell>
          <cell r="T19">
            <v>0</v>
          </cell>
          <cell r="U19">
            <v>0</v>
          </cell>
        </row>
        <row r="20">
          <cell r="C20" t="str">
            <v>Medicare OP U&amp;C Revenue</v>
          </cell>
          <cell r="F20">
            <v>0</v>
          </cell>
          <cell r="I20">
            <v>0</v>
          </cell>
          <cell r="K20">
            <v>5090042</v>
          </cell>
          <cell r="L20">
            <v>0.33768787879692552</v>
          </cell>
          <cell r="N20">
            <v>15187633.578840213</v>
          </cell>
          <cell r="O20">
            <v>0.33768787879692552</v>
          </cell>
          <cell r="Q20">
            <v>16776972.048722187</v>
          </cell>
          <cell r="R20">
            <v>0.33768787879692552</v>
          </cell>
          <cell r="T20">
            <v>18186237.781859942</v>
          </cell>
          <cell r="U20">
            <v>0.33768787879692552</v>
          </cell>
        </row>
        <row r="21">
          <cell r="C21" t="str">
            <v xml:space="preserve">   TOTAL MEDICARE</v>
          </cell>
          <cell r="E21">
            <v>207016667</v>
          </cell>
          <cell r="F21">
            <v>0.46577484459947882</v>
          </cell>
          <cell r="H21">
            <v>212215494</v>
          </cell>
          <cell r="I21">
            <v>0.46195108873737045</v>
          </cell>
          <cell r="K21">
            <v>70949646</v>
          </cell>
          <cell r="L21">
            <v>0.46278124724845171</v>
          </cell>
          <cell r="N21">
            <v>210877528.92821428</v>
          </cell>
          <cell r="O21">
            <v>0.46363212512675006</v>
          </cell>
          <cell r="Q21">
            <v>209657545.09879079</v>
          </cell>
          <cell r="R21">
            <v>0.46116565274720878</v>
          </cell>
          <cell r="T21">
            <v>227271282.88778794</v>
          </cell>
          <cell r="U21">
            <v>0.46116652095362992</v>
          </cell>
        </row>
        <row r="23">
          <cell r="C23" t="str">
            <v>Medicaid:</v>
          </cell>
        </row>
        <row r="24">
          <cell r="C24" t="str">
            <v>Medicaid IP DRG Revenue</v>
          </cell>
          <cell r="E24">
            <v>23162590</v>
          </cell>
          <cell r="F24">
            <v>0.13202241752173399</v>
          </cell>
          <cell r="H24">
            <v>13895774</v>
          </cell>
          <cell r="I24">
            <v>7.4297811570381705E-2</v>
          </cell>
          <cell r="K24">
            <v>5174558</v>
          </cell>
          <cell r="L24">
            <v>0.10637384437815652</v>
          </cell>
          <cell r="N24">
            <v>15689960.359251888</v>
          </cell>
          <cell r="O24">
            <v>0.10637384437815652</v>
          </cell>
          <cell r="Q24">
            <v>15131292.587494606</v>
          </cell>
          <cell r="R24">
            <v>0.10637384437815652</v>
          </cell>
          <cell r="T24">
            <v>16402800.104994053</v>
          </cell>
          <cell r="U24">
            <v>0.10637384437815652</v>
          </cell>
        </row>
        <row r="25">
          <cell r="C25" t="str">
            <v>Medicaid IP Rehab Revenue</v>
          </cell>
          <cell r="E25">
            <v>0</v>
          </cell>
          <cell r="F25">
            <v>0</v>
          </cell>
          <cell r="H25">
            <v>0</v>
          </cell>
          <cell r="I25">
            <v>0</v>
          </cell>
          <cell r="L25">
            <v>0</v>
          </cell>
          <cell r="N25">
            <v>0</v>
          </cell>
          <cell r="O25">
            <v>0</v>
          </cell>
          <cell r="Q25">
            <v>0</v>
          </cell>
          <cell r="R25">
            <v>0</v>
          </cell>
          <cell r="T25">
            <v>0</v>
          </cell>
          <cell r="U25">
            <v>0</v>
          </cell>
        </row>
        <row r="26">
          <cell r="C26" t="str">
            <v>Medicaid IP Psych Revenue</v>
          </cell>
          <cell r="F26">
            <v>0</v>
          </cell>
          <cell r="H26">
            <v>4058984</v>
          </cell>
          <cell r="I26">
            <v>2.1702542686661008E-2</v>
          </cell>
          <cell r="K26">
            <v>1871994</v>
          </cell>
          <cell r="L26">
            <v>3.8482745469824227E-2</v>
          </cell>
          <cell r="N26">
            <v>5676139.2282698108</v>
          </cell>
          <cell r="O26">
            <v>3.8482745469824227E-2</v>
          </cell>
          <cell r="Q26">
            <v>5474030.619819968</v>
          </cell>
          <cell r="R26">
            <v>3.8482745469824227E-2</v>
          </cell>
          <cell r="T26">
            <v>5934022.4575216342</v>
          </cell>
          <cell r="U26">
            <v>3.8482745469824227E-2</v>
          </cell>
        </row>
        <row r="27">
          <cell r="C27" t="str">
            <v>Medicaid IP U&amp;C Revenue</v>
          </cell>
          <cell r="F27">
            <v>0</v>
          </cell>
          <cell r="I27">
            <v>0</v>
          </cell>
          <cell r="K27">
            <v>1093718</v>
          </cell>
          <cell r="L27">
            <v>0.16561277079521289</v>
          </cell>
          <cell r="N27">
            <v>3236360.2170447065</v>
          </cell>
          <cell r="O27">
            <v>0.16561277079521289</v>
          </cell>
          <cell r="Q27">
            <v>3186449.8275356945</v>
          </cell>
          <cell r="R27">
            <v>0.16561277079521289</v>
          </cell>
          <cell r="T27">
            <v>3454111.5315672099</v>
          </cell>
          <cell r="U27">
            <v>0.16561277079521289</v>
          </cell>
        </row>
        <row r="28">
          <cell r="C28" t="str">
            <v>Medicaid OP Revenue</v>
          </cell>
          <cell r="E28">
            <v>38233235</v>
          </cell>
          <cell r="F28">
            <v>0.14624914410082152</v>
          </cell>
          <cell r="H28">
            <v>32629260</v>
          </cell>
          <cell r="I28">
            <v>0.12388930557299957</v>
          </cell>
          <cell r="K28">
            <v>12893112</v>
          </cell>
          <cell r="L28">
            <v>0.15535909014371116</v>
          </cell>
          <cell r="N28">
            <v>37724707.834593907</v>
          </cell>
          <cell r="O28">
            <v>0.15535909014371116</v>
          </cell>
          <cell r="Q28">
            <v>37823199.28338141</v>
          </cell>
          <cell r="R28">
            <v>0.15535909014371113</v>
          </cell>
          <cell r="T28">
            <v>41000347.984656401</v>
          </cell>
          <cell r="U28">
            <v>0.15535909014371116</v>
          </cell>
        </row>
        <row r="29">
          <cell r="C29" t="str">
            <v>Medicaid OP Fee Based Revenue</v>
          </cell>
          <cell r="F29">
            <v>0</v>
          </cell>
          <cell r="H29">
            <v>7068664</v>
          </cell>
          <cell r="I29">
            <v>2.6838851824677035E-2</v>
          </cell>
          <cell r="L29">
            <v>0</v>
          </cell>
          <cell r="N29">
            <v>0</v>
          </cell>
          <cell r="O29">
            <v>0</v>
          </cell>
          <cell r="Q29">
            <v>0</v>
          </cell>
          <cell r="R29">
            <v>0</v>
          </cell>
          <cell r="T29">
            <v>0</v>
          </cell>
          <cell r="U29">
            <v>0</v>
          </cell>
        </row>
        <row r="30">
          <cell r="C30" t="str">
            <v>Medicaid OP U&amp;C Revenue</v>
          </cell>
          <cell r="E30">
            <v>10525220</v>
          </cell>
          <cell r="F30">
            <v>4.0260899096632781E-2</v>
          </cell>
          <cell r="H30">
            <v>10455466</v>
          </cell>
          <cell r="I30">
            <v>3.9698124388420318E-2</v>
          </cell>
          <cell r="K30">
            <v>2760258</v>
          </cell>
          <cell r="L30">
            <v>0.18312337480756427</v>
          </cell>
          <cell r="N30">
            <v>8236039.5232617594</v>
          </cell>
          <cell r="O30">
            <v>0.18312337480756427</v>
          </cell>
          <cell r="Q30">
            <v>9097915.3636181802</v>
          </cell>
          <cell r="R30">
            <v>0.1831233748075643</v>
          </cell>
          <cell r="T30">
            <v>9862140.2981117163</v>
          </cell>
          <cell r="U30">
            <v>0.18312337480756427</v>
          </cell>
        </row>
        <row r="31">
          <cell r="C31" t="str">
            <v>Medicaid Level II Revenue</v>
          </cell>
          <cell r="F31">
            <v>0</v>
          </cell>
          <cell r="H31">
            <v>2731146</v>
          </cell>
          <cell r="I31">
            <v>1.46028692521339E-2</v>
          </cell>
          <cell r="K31">
            <v>563698</v>
          </cell>
          <cell r="L31">
            <v>1.1587989414415313E-2</v>
          </cell>
          <cell r="N31">
            <v>1709208.6463403387</v>
          </cell>
          <cell r="O31">
            <v>1.1587989414415313E-2</v>
          </cell>
          <cell r="Q31">
            <v>1648349.3602710674</v>
          </cell>
          <cell r="R31">
            <v>1.1587989414415313E-2</v>
          </cell>
          <cell r="T31">
            <v>1786862.8805754883</v>
          </cell>
          <cell r="U31">
            <v>1.1587989414415313E-2</v>
          </cell>
        </row>
        <row r="32">
          <cell r="C32" t="str">
            <v>Catamount IP Revenue</v>
          </cell>
          <cell r="E32">
            <v>2760989</v>
          </cell>
          <cell r="F32">
            <v>1.5737119317438802E-2</v>
          </cell>
          <cell r="H32">
            <v>3270131</v>
          </cell>
          <cell r="I32">
            <v>1.748470987283356E-2</v>
          </cell>
          <cell r="K32">
            <v>639019</v>
          </cell>
          <cell r="L32">
            <v>1.3136369842735399E-2</v>
          </cell>
          <cell r="N32">
            <v>1937592.11488378</v>
          </cell>
          <cell r="O32">
            <v>1.3136369842735399E-2</v>
          </cell>
          <cell r="Q32">
            <v>1868600.8462883623</v>
          </cell>
          <cell r="R32">
            <v>1.3136369842735399E-2</v>
          </cell>
          <cell r="T32">
            <v>2025622.4628834375</v>
          </cell>
          <cell r="U32">
            <v>1.3136369842735399E-2</v>
          </cell>
        </row>
        <row r="33">
          <cell r="C33" t="str">
            <v>Catamount OP Revenue</v>
          </cell>
          <cell r="E33">
            <v>6050347</v>
          </cell>
          <cell r="F33">
            <v>2.3143688214271516E-2</v>
          </cell>
          <cell r="H33">
            <v>6343118</v>
          </cell>
          <cell r="I33">
            <v>2.4084042487864998E-2</v>
          </cell>
          <cell r="K33">
            <v>1682298</v>
          </cell>
          <cell r="L33">
            <v>2.0271311273072395E-2</v>
          </cell>
          <cell r="N33">
            <v>4922333.7655580482</v>
          </cell>
          <cell r="O33">
            <v>2.0271311273072395E-2</v>
          </cell>
          <cell r="Q33">
            <v>4935184.966052725</v>
          </cell>
          <cell r="R33">
            <v>2.0271311273072395E-2</v>
          </cell>
          <cell r="T33">
            <v>5349740.4981738683</v>
          </cell>
          <cell r="U33">
            <v>2.0271311273072395E-2</v>
          </cell>
        </row>
        <row r="34">
          <cell r="C34" t="str">
            <v>Catamount IP Physician Revenue</v>
          </cell>
          <cell r="K34">
            <v>72448</v>
          </cell>
          <cell r="L34">
            <v>1.0970208059638392E-2</v>
          </cell>
          <cell r="N34">
            <v>214376.8549154854</v>
          </cell>
          <cell r="O34">
            <v>1.0970208059638392E-2</v>
          </cell>
          <cell r="Q34">
            <v>211070.78525296832</v>
          </cell>
          <cell r="R34">
            <v>1.0970208059638392E-2</v>
          </cell>
          <cell r="T34">
            <v>228800.72581687529</v>
          </cell>
          <cell r="U34">
            <v>1.0970208059638392E-2</v>
          </cell>
        </row>
        <row r="35">
          <cell r="C35" t="str">
            <v>Catamount OP Physician Revenue</v>
          </cell>
          <cell r="K35">
            <v>379863</v>
          </cell>
          <cell r="L35">
            <v>2.5201192977078877E-2</v>
          </cell>
          <cell r="N35">
            <v>1133432.7013724013</v>
          </cell>
          <cell r="O35">
            <v>2.5201192977078877E-2</v>
          </cell>
          <cell r="Q35">
            <v>1252042.8973560054</v>
          </cell>
          <cell r="R35">
            <v>2.520119297707888E-2</v>
          </cell>
          <cell r="T35">
            <v>1357214.506782196</v>
          </cell>
          <cell r="U35">
            <v>2.5201192977078877E-2</v>
          </cell>
        </row>
        <row r="36">
          <cell r="C36" t="str">
            <v xml:space="preserve">   TOTAL MEDICAID</v>
          </cell>
          <cell r="E36">
            <v>80732381</v>
          </cell>
          <cell r="F36">
            <v>0.18164292160312348</v>
          </cell>
          <cell r="H36">
            <v>80452543</v>
          </cell>
          <cell r="I36">
            <v>0.17512924777556588</v>
          </cell>
          <cell r="K36">
            <v>27130966</v>
          </cell>
          <cell r="L36">
            <v>0.1769663838003552</v>
          </cell>
          <cell r="N36">
            <v>80480151.245492131</v>
          </cell>
          <cell r="O36">
            <v>0.17694243546059246</v>
          </cell>
          <cell r="Q36">
            <v>80628136.537071005</v>
          </cell>
          <cell r="R36">
            <v>0.17735077074564046</v>
          </cell>
          <cell r="T36">
            <v>87401663.451082885</v>
          </cell>
          <cell r="U36">
            <v>0.17735069977669293</v>
          </cell>
        </row>
        <row r="38">
          <cell r="C38" t="str">
            <v>Commercial &amp; Self:</v>
          </cell>
        </row>
        <row r="39">
          <cell r="C39" t="str">
            <v>Blue Cross IP Revenue</v>
          </cell>
          <cell r="E39">
            <v>17094911</v>
          </cell>
          <cell r="F39">
            <v>9.7437785564519486E-2</v>
          </cell>
          <cell r="H39">
            <v>20491874</v>
          </cell>
          <cell r="I39">
            <v>0.10956578548096738</v>
          </cell>
          <cell r="K39">
            <v>5497394</v>
          </cell>
          <cell r="L39">
            <v>0.1130104124528919</v>
          </cell>
          <cell r="N39">
            <v>16668842.815017086</v>
          </cell>
          <cell r="O39">
            <v>0.1130104124528919</v>
          </cell>
          <cell r="Q39">
            <v>16075320.265564194</v>
          </cell>
          <cell r="R39">
            <v>0.1130104124528919</v>
          </cell>
          <cell r="T39">
            <v>17426155.988664862</v>
          </cell>
          <cell r="U39">
            <v>0.11301041245289188</v>
          </cell>
        </row>
        <row r="40">
          <cell r="C40" t="str">
            <v>Blue Cross IP Psych Revenue</v>
          </cell>
          <cell r="F40">
            <v>0</v>
          </cell>
          <cell r="H40">
            <v>338345</v>
          </cell>
          <cell r="I40">
            <v>1.8090602981727247E-3</v>
          </cell>
          <cell r="K40">
            <v>152516</v>
          </cell>
          <cell r="L40">
            <v>3.1352848396286057E-3</v>
          </cell>
          <cell r="N40">
            <v>462449.15877871326</v>
          </cell>
          <cell r="O40">
            <v>3.1352848396286057E-3</v>
          </cell>
          <cell r="Q40">
            <v>445982.86854149227</v>
          </cell>
          <cell r="R40">
            <v>3.1352848396286057E-3</v>
          </cell>
          <cell r="T40">
            <v>483459.54588068638</v>
          </cell>
          <cell r="U40">
            <v>3.1352848396286057E-3</v>
          </cell>
        </row>
        <row r="41">
          <cell r="C41" t="str">
            <v>Blue Cross OP Revenue</v>
          </cell>
          <cell r="E41">
            <v>48226857</v>
          </cell>
          <cell r="F41">
            <v>0.18447658323766516</v>
          </cell>
          <cell r="H41">
            <v>53969859</v>
          </cell>
          <cell r="I41">
            <v>0.20491694734672808</v>
          </cell>
          <cell r="K41">
            <v>17364333</v>
          </cell>
          <cell r="L41">
            <v>0.20923629421914727</v>
          </cell>
          <cell r="N41">
            <v>50807313.949308552</v>
          </cell>
          <cell r="O41">
            <v>0.20923629421914727</v>
          </cell>
          <cell r="Q41">
            <v>50939961.390391722</v>
          </cell>
          <cell r="R41">
            <v>0.20923629421914727</v>
          </cell>
          <cell r="T41">
            <v>55218918.095294029</v>
          </cell>
          <cell r="U41">
            <v>0.20923629421914727</v>
          </cell>
        </row>
        <row r="42">
          <cell r="C42" t="str">
            <v>Blue Shield IP Revenue</v>
          </cell>
          <cell r="E42">
            <v>3012018</v>
          </cell>
          <cell r="F42">
            <v>1.7167937522486829E-2</v>
          </cell>
          <cell r="H42">
            <v>3043980</v>
          </cell>
          <cell r="I42">
            <v>1.6275527542691071E-2</v>
          </cell>
          <cell r="K42">
            <v>864959</v>
          </cell>
          <cell r="L42">
            <v>0.13097366653402115</v>
          </cell>
          <cell r="N42">
            <v>2559452.1594915437</v>
          </cell>
          <cell r="O42">
            <v>1.7352418965580589E-2</v>
          </cell>
          <cell r="Q42">
            <v>2519980.8875555187</v>
          </cell>
          <cell r="R42">
            <v>1.771560844645223E-2</v>
          </cell>
          <cell r="T42">
            <v>2731659.2176711382</v>
          </cell>
          <cell r="U42">
            <v>1.7715090756134762E-2</v>
          </cell>
        </row>
        <row r="43">
          <cell r="C43" t="str">
            <v>Blue Shield OP Revenue</v>
          </cell>
          <cell r="E43">
            <v>8497275</v>
          </cell>
          <cell r="F43">
            <v>3.2503637108900363E-2</v>
          </cell>
          <cell r="H43">
            <v>10042855</v>
          </cell>
          <cell r="I43">
            <v>3.8131490935446488E-2</v>
          </cell>
          <cell r="K43">
            <v>3433081</v>
          </cell>
          <cell r="L43">
            <v>0.22776036830895069</v>
          </cell>
          <cell r="N43">
            <v>10243604.33066728</v>
          </cell>
          <cell r="O43">
            <v>0.22776036830895069</v>
          </cell>
          <cell r="Q43">
            <v>11315565.564684775</v>
          </cell>
          <cell r="R43">
            <v>0.22776036830895069</v>
          </cell>
          <cell r="T43">
            <v>12266073.126780784</v>
          </cell>
          <cell r="U43">
            <v>0.22776036830895069</v>
          </cell>
        </row>
        <row r="44">
          <cell r="C44" t="str">
            <v>M'care HMO IP Revenue</v>
          </cell>
          <cell r="E44">
            <v>4897121</v>
          </cell>
          <cell r="F44">
            <v>2.7912670962809059E-2</v>
          </cell>
          <cell r="H44">
            <v>5508728</v>
          </cell>
          <cell r="I44">
            <v>2.9454022131943543E-2</v>
          </cell>
          <cell r="K44">
            <v>1800590</v>
          </cell>
          <cell r="L44">
            <v>3.7014887155359902E-2</v>
          </cell>
          <cell r="N44">
            <v>5459632.6339883246</v>
          </cell>
          <cell r="O44">
            <v>3.7014887155359902E-2</v>
          </cell>
          <cell r="Q44">
            <v>5265233.1117202491</v>
          </cell>
          <cell r="R44">
            <v>3.7014887155359902E-2</v>
          </cell>
          <cell r="T44">
            <v>5707679.3498210358</v>
          </cell>
          <cell r="U44">
            <v>3.7014887155359902E-2</v>
          </cell>
        </row>
        <row r="45">
          <cell r="C45" t="str">
            <v>M'care HMO IP U&amp;C Revenue</v>
          </cell>
          <cell r="F45">
            <v>0</v>
          </cell>
          <cell r="I45">
            <v>0</v>
          </cell>
          <cell r="K45">
            <v>272282</v>
          </cell>
          <cell r="L45">
            <v>4.1229436159651897E-2</v>
          </cell>
          <cell r="N45">
            <v>805694.55071359046</v>
          </cell>
          <cell r="O45">
            <v>4.1229436159651897E-2</v>
          </cell>
          <cell r="Q45">
            <v>793269.31799702847</v>
          </cell>
          <cell r="R45">
            <v>4.1229436159651897E-2</v>
          </cell>
          <cell r="T45">
            <v>859903.92042389628</v>
          </cell>
          <cell r="U45">
            <v>4.1229436159651897E-2</v>
          </cell>
        </row>
        <row r="46">
          <cell r="C46" t="str">
            <v>M'care HMO OP Revenue</v>
          </cell>
          <cell r="E46">
            <v>6355541</v>
          </cell>
          <cell r="F46">
            <v>2.4311111302710308E-2</v>
          </cell>
          <cell r="H46">
            <v>5631031</v>
          </cell>
          <cell r="I46">
            <v>2.1380335326330824E-2</v>
          </cell>
          <cell r="K46">
            <v>2114384</v>
          </cell>
          <cell r="L46">
            <v>2.5477850068658409E-2</v>
          </cell>
          <cell r="N46">
            <v>6186599.3757085176</v>
          </cell>
          <cell r="O46">
            <v>2.5477850068658409E-2</v>
          </cell>
          <cell r="Q46">
            <v>6202751.3135380447</v>
          </cell>
          <cell r="R46">
            <v>2.5477850068658412E-2</v>
          </cell>
          <cell r="T46">
            <v>6723782.4175567329</v>
          </cell>
          <cell r="U46">
            <v>2.5477850068658409E-2</v>
          </cell>
        </row>
        <row r="47">
          <cell r="C47" t="str">
            <v>M'care HMO OP U&amp;C Revenue</v>
          </cell>
          <cell r="E47">
            <v>1506905</v>
          </cell>
          <cell r="F47">
            <v>5.7641883165588381E-3</v>
          </cell>
          <cell r="H47">
            <v>1620239</v>
          </cell>
          <cell r="I47">
            <v>6.151849124751565E-3</v>
          </cell>
          <cell r="K47">
            <v>312265</v>
          </cell>
          <cell r="L47">
            <v>2.0716549190069936E-2</v>
          </cell>
          <cell r="N47">
            <v>931734.23706455459</v>
          </cell>
          <cell r="O47">
            <v>2.0716549190069936E-2</v>
          </cell>
          <cell r="Q47">
            <v>1029237.3180406437</v>
          </cell>
          <cell r="R47">
            <v>2.0716549190069936E-2</v>
          </cell>
          <cell r="T47">
            <v>1115693.2577280295</v>
          </cell>
          <cell r="U47">
            <v>2.0716549190069936E-2</v>
          </cell>
        </row>
        <row r="48">
          <cell r="C48" t="str">
            <v>Pace VT IP Revenue</v>
          </cell>
          <cell r="E48">
            <v>530963</v>
          </cell>
          <cell r="F48">
            <v>3.0263894872979424E-3</v>
          </cell>
          <cell r="H48">
            <v>10441</v>
          </cell>
          <cell r="I48">
            <v>5.5825854004703538E-5</v>
          </cell>
          <cell r="K48">
            <v>1663</v>
          </cell>
          <cell r="L48">
            <v>3.4186437411828079E-5</v>
          </cell>
          <cell r="N48">
            <v>5042.4411278095422</v>
          </cell>
          <cell r="O48">
            <v>3.4186437411828079E-5</v>
          </cell>
          <cell r="Q48">
            <v>4862.8964199461152</v>
          </cell>
          <cell r="R48">
            <v>3.4186437411828079E-5</v>
          </cell>
          <cell r="T48">
            <v>5271.5336410578657</v>
          </cell>
          <cell r="U48">
            <v>3.4186437411828079E-5</v>
          </cell>
        </row>
        <row r="49">
          <cell r="C49" t="str">
            <v>Pace VT OP Revenue</v>
          </cell>
          <cell r="E49">
            <v>676304</v>
          </cell>
          <cell r="F49">
            <v>2.5869869800962957E-3</v>
          </cell>
          <cell r="H49">
            <v>7192</v>
          </cell>
          <cell r="I49">
            <v>2.7307143517230023E-5</v>
          </cell>
          <cell r="L49">
            <v>0</v>
          </cell>
          <cell r="N49">
            <v>0</v>
          </cell>
          <cell r="O49">
            <v>0</v>
          </cell>
          <cell r="Q49">
            <v>0</v>
          </cell>
          <cell r="R49">
            <v>0</v>
          </cell>
          <cell r="T49">
            <v>0</v>
          </cell>
          <cell r="U49">
            <v>0</v>
          </cell>
        </row>
        <row r="50">
          <cell r="C50" t="str">
            <v>Commercial IP Revenue</v>
          </cell>
          <cell r="E50">
            <v>13309288</v>
          </cell>
          <cell r="F50">
            <v>7.5860444676221619E-2</v>
          </cell>
          <cell r="H50">
            <v>14604464</v>
          </cell>
          <cell r="I50">
            <v>7.8087029506843084E-2</v>
          </cell>
          <cell r="K50">
            <v>3186898</v>
          </cell>
          <cell r="L50">
            <v>6.551334276300666E-2</v>
          </cell>
          <cell r="N50">
            <v>9663106.1607540436</v>
          </cell>
          <cell r="O50">
            <v>6.551334276300666E-2</v>
          </cell>
          <cell r="Q50">
            <v>9319034.8015234116</v>
          </cell>
          <cell r="R50">
            <v>6.551334276300666E-2</v>
          </cell>
          <cell r="T50">
            <v>10102128.693698155</v>
          </cell>
          <cell r="U50">
            <v>6.551334276300666E-2</v>
          </cell>
        </row>
        <row r="51">
          <cell r="C51" t="str">
            <v>Commercial OP Revenue</v>
          </cell>
          <cell r="E51">
            <v>34684053</v>
          </cell>
          <cell r="F51">
            <v>0.1326728712649487</v>
          </cell>
          <cell r="H51">
            <v>32841434</v>
          </cell>
          <cell r="I51">
            <v>0.12469490427553361</v>
          </cell>
          <cell r="K51">
            <v>6168639</v>
          </cell>
          <cell r="L51">
            <v>7.4330707936533263E-2</v>
          </cell>
          <cell r="N51">
            <v>18049180.369493533</v>
          </cell>
          <cell r="O51">
            <v>7.4330707936533263E-2</v>
          </cell>
          <cell r="Q51">
            <v>18096303.065096978</v>
          </cell>
          <cell r="R51">
            <v>7.4330707936533263E-2</v>
          </cell>
          <cell r="T51">
            <v>19616392.504131109</v>
          </cell>
          <cell r="U51">
            <v>7.4330707936533263E-2</v>
          </cell>
        </row>
        <row r="52">
          <cell r="C52" t="str">
            <v>Commercial IP Physician Revenue</v>
          </cell>
          <cell r="K52">
            <v>464865</v>
          </cell>
          <cell r="L52">
            <v>7.0390704638413779E-2</v>
          </cell>
          <cell r="N52">
            <v>1375556.2149443342</v>
          </cell>
          <cell r="O52">
            <v>7.0390704638413779E-2</v>
          </cell>
          <cell r="Q52">
            <v>1354342.7090688648</v>
          </cell>
          <cell r="R52">
            <v>7.0390704638413779E-2</v>
          </cell>
          <cell r="T52">
            <v>1468107.4619984229</v>
          </cell>
          <cell r="U52">
            <v>7.0390704638413779E-2</v>
          </cell>
        </row>
        <row r="53">
          <cell r="C53" t="str">
            <v>Commercial OP Physician Revenue</v>
          </cell>
          <cell r="K53">
            <v>1223712</v>
          </cell>
          <cell r="L53">
            <v>8.1184538268710429E-2</v>
          </cell>
          <cell r="N53">
            <v>3651303.7538844901</v>
          </cell>
          <cell r="O53">
            <v>8.1184538268710429E-2</v>
          </cell>
          <cell r="Q53">
            <v>4033401.299966862</v>
          </cell>
          <cell r="R53">
            <v>8.1184538268710429E-2</v>
          </cell>
          <cell r="T53">
            <v>4372207.0286483672</v>
          </cell>
          <cell r="U53">
            <v>8.1184538268710416E-2</v>
          </cell>
        </row>
        <row r="54">
          <cell r="C54" t="str">
            <v>CDPHP IP Revenue</v>
          </cell>
          <cell r="K54">
            <v>157904</v>
          </cell>
          <cell r="L54">
            <v>3.246046429992364E-3</v>
          </cell>
          <cell r="N54">
            <v>478786.30417657126</v>
          </cell>
          <cell r="O54">
            <v>3.246046429992364E-3</v>
          </cell>
          <cell r="Q54">
            <v>461738.30204159435</v>
          </cell>
          <cell r="R54">
            <v>3.246046429992364E-3</v>
          </cell>
          <cell r="T54">
            <v>500538.93449043977</v>
          </cell>
          <cell r="U54">
            <v>3.246046429992364E-3</v>
          </cell>
        </row>
        <row r="55">
          <cell r="C55" t="str">
            <v>CDPHP OP Revenue</v>
          </cell>
          <cell r="K55">
            <v>251175</v>
          </cell>
          <cell r="L55">
            <v>3.0266020699150561E-3</v>
          </cell>
          <cell r="N55">
            <v>734927.57143148407</v>
          </cell>
          <cell r="O55">
            <v>3.0266020699150561E-3</v>
          </cell>
          <cell r="Q55">
            <v>736846.31607972737</v>
          </cell>
          <cell r="R55">
            <v>3.0266020699150561E-3</v>
          </cell>
          <cell r="T55">
            <v>798741.40587982722</v>
          </cell>
          <cell r="U55">
            <v>3.0266020699150561E-3</v>
          </cell>
        </row>
        <row r="56">
          <cell r="C56" t="str">
            <v>CDPHP IP Physician Revenue</v>
          </cell>
          <cell r="K56">
            <v>30485</v>
          </cell>
          <cell r="L56">
            <v>4.6160942013316643E-3</v>
          </cell>
          <cell r="N56">
            <v>90206.471153083228</v>
          </cell>
          <cell r="O56">
            <v>4.6160942013316643E-3</v>
          </cell>
          <cell r="Q56">
            <v>88815.328075816302</v>
          </cell>
          <cell r="R56">
            <v>4.6160942013316643E-3</v>
          </cell>
          <cell r="T56">
            <v>96275.813363066525</v>
          </cell>
          <cell r="U56">
            <v>4.6160942013316643E-3</v>
          </cell>
        </row>
        <row r="57">
          <cell r="C57" t="str">
            <v>CDPHP OP Physician Revenue</v>
          </cell>
          <cell r="K57">
            <v>46750</v>
          </cell>
          <cell r="L57">
            <v>3.1015281079716569E-3</v>
          </cell>
          <cell r="N57">
            <v>139492.34010461604</v>
          </cell>
          <cell r="O57">
            <v>3.1015281079716573E-3</v>
          </cell>
          <cell r="Q57">
            <v>154089.77829215597</v>
          </cell>
          <cell r="R57">
            <v>3.1015281079716569E-3</v>
          </cell>
          <cell r="T57">
            <v>167033.32041306383</v>
          </cell>
          <cell r="U57">
            <v>3.1015281079716569E-3</v>
          </cell>
        </row>
        <row r="58">
          <cell r="C58" t="str">
            <v>CIGNA IP Revenue</v>
          </cell>
          <cell r="K58">
            <v>1255621</v>
          </cell>
          <cell r="L58">
            <v>2.5811911442860484E-2</v>
          </cell>
          <cell r="N58">
            <v>3807212.8510771771</v>
          </cell>
          <cell r="O58">
            <v>2.5811911442860484E-2</v>
          </cell>
          <cell r="Q58">
            <v>3671650.5506368978</v>
          </cell>
          <cell r="R58">
            <v>2.5811911442860484E-2</v>
          </cell>
          <cell r="T58">
            <v>3980185.4130599634</v>
          </cell>
          <cell r="U58">
            <v>2.5811911442860484E-2</v>
          </cell>
        </row>
        <row r="59">
          <cell r="C59" t="str">
            <v>CIGNA OP Revenue</v>
          </cell>
          <cell r="K59">
            <v>4078368</v>
          </cell>
          <cell r="L59">
            <v>4.9143414076541561E-2</v>
          </cell>
          <cell r="N59">
            <v>11933134.625834094</v>
          </cell>
          <cell r="O59">
            <v>4.9143414076541561E-2</v>
          </cell>
          <cell r="Q59">
            <v>11964289.584622057</v>
          </cell>
          <cell r="R59">
            <v>4.9143414076541561E-2</v>
          </cell>
          <cell r="T59">
            <v>12969289.897542745</v>
          </cell>
          <cell r="U59">
            <v>4.9143414076541561E-2</v>
          </cell>
        </row>
        <row r="60">
          <cell r="C60" t="str">
            <v>CIGNA IP Physician Revenue</v>
          </cell>
          <cell r="K60">
            <v>181833</v>
          </cell>
          <cell r="L60">
            <v>2.753348390719175E-2</v>
          </cell>
          <cell r="N60">
            <v>538051.93600717012</v>
          </cell>
          <cell r="O60">
            <v>2.753348390719175E-2</v>
          </cell>
          <cell r="Q60">
            <v>529754.22502902756</v>
          </cell>
          <cell r="R60">
            <v>2.753348390719175E-2</v>
          </cell>
          <cell r="T60">
            <v>574253.56638499186</v>
          </cell>
          <cell r="U60">
            <v>2.7533483907191753E-2</v>
          </cell>
        </row>
        <row r="61">
          <cell r="C61" t="str">
            <v>CIGNA OP Physician Revenue</v>
          </cell>
          <cell r="K61">
            <v>813967</v>
          </cell>
          <cell r="L61">
            <v>5.4000888330724403E-2</v>
          </cell>
          <cell r="N61">
            <v>2428709.3389932406</v>
          </cell>
          <cell r="O61">
            <v>5.4000888330724403E-2</v>
          </cell>
          <cell r="Q61">
            <v>2682866.1939493334</v>
          </cell>
          <cell r="R61">
            <v>5.4000888330724403E-2</v>
          </cell>
          <cell r="T61">
            <v>2908226.9672012907</v>
          </cell>
          <cell r="U61">
            <v>5.4000888330724403E-2</v>
          </cell>
        </row>
        <row r="62">
          <cell r="C62" t="str">
            <v>Workers Comp IP Revenue</v>
          </cell>
          <cell r="E62">
            <v>669929</v>
          </cell>
          <cell r="F62">
            <v>3.8184696162181231E-3</v>
          </cell>
          <cell r="H62">
            <v>405571</v>
          </cell>
          <cell r="I62">
            <v>2.1685037290050395E-3</v>
          </cell>
          <cell r="K62">
            <v>30212</v>
          </cell>
          <cell r="L62">
            <v>6.2107074388824412E-4</v>
          </cell>
          <cell r="N62">
            <v>91606.873934685442</v>
          </cell>
          <cell r="O62">
            <v>6.2107074388824412E-4</v>
          </cell>
          <cell r="Q62">
            <v>88345.055104877945</v>
          </cell>
          <cell r="R62">
            <v>6.2107074388824412E-4</v>
          </cell>
          <cell r="T62">
            <v>95768.836057510678</v>
          </cell>
          <cell r="U62">
            <v>6.2107074388824412E-4</v>
          </cell>
        </row>
        <row r="63">
          <cell r="C63" t="str">
            <v>Workers Comp OP Revenue</v>
          </cell>
          <cell r="E63">
            <v>3687814</v>
          </cell>
          <cell r="F63">
            <v>1.4106565690897646E-2</v>
          </cell>
          <cell r="H63">
            <v>3405863</v>
          </cell>
          <cell r="I63">
            <v>1.2931644847194605E-2</v>
          </cell>
          <cell r="K63">
            <v>985461</v>
          </cell>
          <cell r="L63">
            <v>1.1874582671127943E-2</v>
          </cell>
          <cell r="N63">
            <v>2883417.7743423576</v>
          </cell>
          <cell r="O63">
            <v>1.1874582671127943E-2</v>
          </cell>
          <cell r="Q63">
            <v>2890945.784772546</v>
          </cell>
          <cell r="R63">
            <v>1.1874582671127943E-2</v>
          </cell>
          <cell r="T63">
            <v>3133785.2277485435</v>
          </cell>
          <cell r="U63">
            <v>1.1874582671127943E-2</v>
          </cell>
        </row>
        <row r="64">
          <cell r="C64" t="str">
            <v>Workers Comp IP Physician Revenue</v>
          </cell>
          <cell r="K64">
            <v>9051</v>
          </cell>
          <cell r="L64">
            <v>1.3705188983517433E-3</v>
          </cell>
          <cell r="N64">
            <v>26782.311642006112</v>
          </cell>
          <cell r="O64">
            <v>1.3705188983517433E-3</v>
          </cell>
          <cell r="Q64">
            <v>26369.281102647641</v>
          </cell>
          <cell r="R64">
            <v>1.3705188983517433E-3</v>
          </cell>
          <cell r="T64">
            <v>28584.300040974747</v>
          </cell>
          <cell r="U64">
            <v>1.3705188983517433E-3</v>
          </cell>
        </row>
        <row r="65">
          <cell r="C65" t="str">
            <v>Workers Comp OP Physician Revenue</v>
          </cell>
          <cell r="K65">
            <v>438484</v>
          </cell>
          <cell r="L65">
            <v>2.9090277024510034E-2</v>
          </cell>
          <cell r="N65">
            <v>1308345.6525867905</v>
          </cell>
          <cell r="O65">
            <v>2.9090277024510031E-2</v>
          </cell>
          <cell r="Q65">
            <v>1445259.9432012348</v>
          </cell>
          <cell r="R65">
            <v>2.9090277024510034E-2</v>
          </cell>
          <cell r="T65">
            <v>1566661.7854118049</v>
          </cell>
          <cell r="U65">
            <v>2.9090277024510031E-2</v>
          </cell>
        </row>
        <row r="66">
          <cell r="C66" t="str">
            <v>Selfpay IP Revenue</v>
          </cell>
          <cell r="E66">
            <v>5971703</v>
          </cell>
          <cell r="F66">
            <v>3.4037586763042971E-2</v>
          </cell>
          <cell r="H66">
            <v>5812433</v>
          </cell>
          <cell r="I66">
            <v>3.1077869559440766E-2</v>
          </cell>
          <cell r="K66">
            <v>1256214</v>
          </cell>
          <cell r="L66">
            <v>2.5824101796068671E-2</v>
          </cell>
          <cell r="N66">
            <v>3809010.9073542613</v>
          </cell>
          <cell r="O66">
            <v>2.5824101796068671E-2</v>
          </cell>
          <cell r="Q66">
            <v>3673384.5840566382</v>
          </cell>
          <cell r="R66">
            <v>2.5824101796068671E-2</v>
          </cell>
          <cell r="T66">
            <v>3982065.1601731009</v>
          </cell>
          <cell r="U66">
            <v>2.5824101796068671E-2</v>
          </cell>
        </row>
        <row r="67">
          <cell r="C67" t="str">
            <v>Selfpay OP Revenue</v>
          </cell>
          <cell r="E67">
            <v>7586791</v>
          </cell>
          <cell r="F67">
            <v>2.9020868629657307E-2</v>
          </cell>
          <cell r="H67">
            <v>8987185</v>
          </cell>
          <cell r="I67">
            <v>3.4123241186164756E-2</v>
          </cell>
          <cell r="K67">
            <v>2113225</v>
          </cell>
          <cell r="L67">
            <v>2.5463884380198046E-2</v>
          </cell>
          <cell r="N67">
            <v>6183208.1900599096</v>
          </cell>
          <cell r="O67">
            <v>2.5463884380198046E-2</v>
          </cell>
          <cell r="Q67">
            <v>6199351.2742015803</v>
          </cell>
          <cell r="R67">
            <v>2.5463884380198046E-2</v>
          </cell>
          <cell r="T67">
            <v>6720096.7749194689</v>
          </cell>
          <cell r="U67">
            <v>2.5463884380198046E-2</v>
          </cell>
        </row>
        <row r="68">
          <cell r="C68" t="str">
            <v>Selfpay IP Physician Revenue</v>
          </cell>
          <cell r="K68">
            <v>149675</v>
          </cell>
          <cell r="L68">
            <v>2.266406099997759E-2</v>
          </cell>
          <cell r="N68">
            <v>442894.98342915304</v>
          </cell>
          <cell r="O68">
            <v>2.266406099997759E-2</v>
          </cell>
          <cell r="Q68">
            <v>436064.76069371181</v>
          </cell>
          <cell r="R68">
            <v>2.266406099997759E-2</v>
          </cell>
          <cell r="T68">
            <v>472694.1894412656</v>
          </cell>
          <cell r="U68">
            <v>2.266406099997759E-2</v>
          </cell>
        </row>
        <row r="69">
          <cell r="C69" t="str">
            <v>Selfpay OP Physician Revenue</v>
          </cell>
          <cell r="K69">
            <v>574793</v>
          </cell>
          <cell r="L69">
            <v>3.8133404187494176E-2</v>
          </cell>
          <cell r="N69">
            <v>1715063.5432246539</v>
          </cell>
          <cell r="O69">
            <v>3.8133404187494176E-2</v>
          </cell>
          <cell r="Q69">
            <v>1894539.592168625</v>
          </cell>
          <cell r="R69">
            <v>3.8133404187494176E-2</v>
          </cell>
          <cell r="T69">
            <v>2053680.9270628064</v>
          </cell>
          <cell r="U69">
            <v>3.8133404187494176E-2</v>
          </cell>
        </row>
        <row r="70">
          <cell r="C70" t="str">
            <v xml:space="preserve">   TOTAL COMMERCIAL AND SELF</v>
          </cell>
          <cell r="E70">
            <v>156707473</v>
          </cell>
          <cell r="F70">
            <v>0.35258223379739773</v>
          </cell>
          <cell r="H70">
            <v>166721494</v>
          </cell>
          <cell r="I70">
            <v>0.36291966348706367</v>
          </cell>
          <cell r="K70">
            <v>55230799</v>
          </cell>
          <cell r="L70">
            <v>0.36025236895119306</v>
          </cell>
          <cell r="N70">
            <v>163480363.82629365</v>
          </cell>
          <cell r="O70">
            <v>0.35942543941265748</v>
          </cell>
          <cell r="Q70">
            <v>164339557.36413819</v>
          </cell>
          <cell r="R70">
            <v>0.36148357650715074</v>
          </cell>
          <cell r="T70">
            <v>178145314.66112912</v>
          </cell>
          <cell r="U70">
            <v>0.36148277926967715</v>
          </cell>
        </row>
        <row r="72">
          <cell r="C72" t="str">
            <v>Total IP Revenue</v>
          </cell>
          <cell r="E72">
            <v>175444371</v>
          </cell>
          <cell r="F72">
            <v>0.39473910880025093</v>
          </cell>
          <cell r="H72">
            <v>187028039</v>
          </cell>
          <cell r="I72">
            <v>0.40712298905218197</v>
          </cell>
          <cell r="K72">
            <v>48645022</v>
          </cell>
          <cell r="L72">
            <v>0.31729550776882487</v>
          </cell>
          <cell r="N72">
            <v>147498292</v>
          </cell>
          <cell r="O72">
            <v>0.32428749957424402</v>
          </cell>
          <cell r="Q72">
            <v>142246364</v>
          </cell>
          <cell r="R72">
            <v>0.31288708104478996</v>
          </cell>
          <cell r="T72">
            <v>154199561</v>
          </cell>
          <cell r="U72">
            <v>0.31289335887656977</v>
          </cell>
        </row>
        <row r="73">
          <cell r="C73" t="str">
            <v>Total OP Revenue</v>
          </cell>
          <cell r="E73">
            <v>261425359</v>
          </cell>
          <cell r="F73">
            <v>0.58819107527505488</v>
          </cell>
          <cell r="H73">
            <v>263374307</v>
          </cell>
          <cell r="I73">
            <v>0.57331368964087259</v>
          </cell>
          <cell r="K73">
            <v>82989106</v>
          </cell>
          <cell r="L73">
            <v>0.54131069213106386</v>
          </cell>
          <cell r="N73">
            <v>242822662</v>
          </cell>
          <cell r="O73">
            <v>0.53386620843000543</v>
          </cell>
          <cell r="Q73">
            <v>243456622</v>
          </cell>
          <cell r="R73">
            <v>0.53551057247835732</v>
          </cell>
          <cell r="T73">
            <v>263906978</v>
          </cell>
          <cell r="U73">
            <v>0.53550568005433552</v>
          </cell>
        </row>
        <row r="74">
          <cell r="C74" t="str">
            <v>Total IP Physician Revenue</v>
          </cell>
          <cell r="K74">
            <v>6604068</v>
          </cell>
          <cell r="L74">
            <v>4.3076167370216169E-2</v>
          </cell>
          <cell r="N74">
            <v>19541731</v>
          </cell>
          <cell r="O74">
            <v>4.2964152312641633E-2</v>
          </cell>
          <cell r="Q74">
            <v>19240363</v>
          </cell>
          <cell r="R74">
            <v>4.2321370107654757E-2</v>
          </cell>
          <cell r="T74">
            <v>20856553</v>
          </cell>
          <cell r="U74">
            <v>4.2320982501092834E-2</v>
          </cell>
        </row>
        <row r="75">
          <cell r="C75" t="str">
            <v>Total OP Physician Revenue</v>
          </cell>
          <cell r="K75">
            <v>15073215</v>
          </cell>
          <cell r="L75">
            <v>9.8317632729895105E-2</v>
          </cell>
          <cell r="N75">
            <v>44975359</v>
          </cell>
          <cell r="O75">
            <v>9.8882139683108813E-2</v>
          </cell>
          <cell r="Q75">
            <v>49681890</v>
          </cell>
          <cell r="R75">
            <v>0.10928097636919802</v>
          </cell>
          <cell r="T75">
            <v>53855169</v>
          </cell>
          <cell r="U75">
            <v>0.10927997856800198</v>
          </cell>
        </row>
        <row r="76">
          <cell r="C76" t="str">
            <v>Total Revenue</v>
          </cell>
          <cell r="E76">
            <v>444456521</v>
          </cell>
          <cell r="H76">
            <v>459389531</v>
          </cell>
          <cell r="K76">
            <v>153311411</v>
          </cell>
          <cell r="N76">
            <v>454838044.00000006</v>
          </cell>
          <cell r="Q76">
            <v>454625239</v>
          </cell>
          <cell r="T76">
            <v>492818260.99999994</v>
          </cell>
        </row>
        <row r="77">
          <cell r="K77">
            <v>153311410</v>
          </cell>
          <cell r="N77" t="str">
            <v>BALANCES</v>
          </cell>
          <cell r="Q77" t="str">
            <v>BALANCES</v>
          </cell>
          <cell r="T77" t="str">
            <v>BALANCES</v>
          </cell>
        </row>
        <row r="78">
          <cell r="C78" t="str">
            <v>Other Payor Revenue</v>
          </cell>
          <cell r="E78">
            <v>55172311</v>
          </cell>
          <cell r="H78">
            <v>53275964</v>
          </cell>
          <cell r="K78">
            <v>11188207</v>
          </cell>
          <cell r="N78">
            <v>33241403.4219543</v>
          </cell>
          <cell r="Q78">
            <v>32988124.939265598</v>
          </cell>
          <cell r="T78">
            <v>35759538.818706229</v>
          </cell>
        </row>
        <row r="79">
          <cell r="C79" t="str">
            <v>Medicaid IP Revenue (w/ Level II)</v>
          </cell>
          <cell r="E79">
            <v>23162590</v>
          </cell>
          <cell r="H79">
            <v>16626920</v>
          </cell>
          <cell r="K79">
            <v>5738256</v>
          </cell>
          <cell r="N79">
            <v>17399169.005592227</v>
          </cell>
          <cell r="Q79">
            <v>16779641.947765674</v>
          </cell>
          <cell r="T79">
            <v>18189662.98556954</v>
          </cell>
        </row>
        <row r="81">
          <cell r="C81" t="str">
            <v>Bad Debt Expense</v>
          </cell>
          <cell r="E81">
            <v>6872448</v>
          </cell>
          <cell r="H81">
            <v>9647180</v>
          </cell>
          <cell r="K81">
            <v>1566557.8</v>
          </cell>
          <cell r="N81">
            <v>7601598.9240000024</v>
          </cell>
          <cell r="Q81">
            <v>9092504.7800000012</v>
          </cell>
          <cell r="T81">
            <v>9856365.2200000025</v>
          </cell>
        </row>
        <row r="82">
          <cell r="C82" t="str">
            <v>Doubtful Accounts % of Gross Revenue</v>
          </cell>
          <cell r="E82">
            <v>1.5462587846697382E-2</v>
          </cell>
          <cell r="H82">
            <v>2.0999999671302914E-2</v>
          </cell>
          <cell r="K82">
            <v>1.0218142209910259E-2</v>
          </cell>
          <cell r="N82">
            <v>1.6712759682872967E-2</v>
          </cell>
          <cell r="Q82">
            <v>2.0000000000000004E-2</v>
          </cell>
          <cell r="T82">
            <v>2.0000000000000007E-2</v>
          </cell>
        </row>
        <row r="83">
          <cell r="T83">
            <v>0</v>
          </cell>
          <cell r="W83" t="str">
            <v>Bad Debt Adder</v>
          </cell>
        </row>
        <row r="84">
          <cell r="C84" t="str">
            <v>DAYS</v>
          </cell>
        </row>
        <row r="86">
          <cell r="C86" t="str">
            <v>Medicare IP DRG Days</v>
          </cell>
          <cell r="E86">
            <v>12714</v>
          </cell>
          <cell r="F86">
            <v>0.4275481723105895</v>
          </cell>
          <cell r="H86">
            <v>14494</v>
          </cell>
          <cell r="I86">
            <v>0.47398541482716899</v>
          </cell>
          <cell r="K86">
            <v>4046</v>
          </cell>
          <cell r="L86">
            <v>0.4225587467362924</v>
          </cell>
          <cell r="N86">
            <v>12497.174934725848</v>
          </cell>
          <cell r="O86">
            <v>0.4225587467362924</v>
          </cell>
          <cell r="Q86">
            <v>12027.289608355091</v>
          </cell>
          <cell r="R86">
            <v>0.4225587467362924</v>
          </cell>
          <cell r="T86">
            <v>12027.289608355091</v>
          </cell>
          <cell r="U86">
            <v>0.4225587467362924</v>
          </cell>
        </row>
        <row r="87">
          <cell r="C87" t="str">
            <v>Medicare Rehab Days</v>
          </cell>
          <cell r="E87">
            <v>0</v>
          </cell>
          <cell r="F87">
            <v>0</v>
          </cell>
          <cell r="H87">
            <v>0</v>
          </cell>
          <cell r="I87">
            <v>0</v>
          </cell>
          <cell r="L87">
            <v>0</v>
          </cell>
          <cell r="N87">
            <v>0</v>
          </cell>
          <cell r="O87">
            <v>0</v>
          </cell>
          <cell r="Q87">
            <v>0</v>
          </cell>
          <cell r="R87">
            <v>0</v>
          </cell>
          <cell r="T87">
            <v>0</v>
          </cell>
          <cell r="U87">
            <v>0</v>
          </cell>
        </row>
        <row r="88">
          <cell r="C88" t="str">
            <v>Medicare Psych Days</v>
          </cell>
          <cell r="E88">
            <v>2592</v>
          </cell>
          <cell r="F88">
            <v>8.7164138951474596E-2</v>
          </cell>
          <cell r="H88">
            <v>2853</v>
          </cell>
          <cell r="I88">
            <v>9.3299323064848422E-2</v>
          </cell>
          <cell r="K88">
            <v>884</v>
          </cell>
          <cell r="L88">
            <v>9.2323759791122714E-2</v>
          </cell>
          <cell r="N88">
            <v>2730.4751958224542</v>
          </cell>
          <cell r="O88">
            <v>9.2323759791122714E-2</v>
          </cell>
          <cell r="Q88">
            <v>2627.8111749347258</v>
          </cell>
          <cell r="R88">
            <v>9.2323759791122714E-2</v>
          </cell>
          <cell r="T88">
            <v>2627.8111749347258</v>
          </cell>
          <cell r="U88">
            <v>9.2323759791122714E-2</v>
          </cell>
        </row>
        <row r="89">
          <cell r="C89" t="str">
            <v>Medicare Swing Days</v>
          </cell>
          <cell r="E89">
            <v>617</v>
          </cell>
          <cell r="F89">
            <v>2.0748562397013823E-2</v>
          </cell>
          <cell r="H89">
            <v>224</v>
          </cell>
          <cell r="I89">
            <v>7.3252885967494035E-3</v>
          </cell>
          <cell r="K89">
            <v>181</v>
          </cell>
          <cell r="L89">
            <v>1.8903394255874673E-2</v>
          </cell>
          <cell r="N89">
            <v>559.06788511749346</v>
          </cell>
          <cell r="O89">
            <v>1.8903394255874673E-2</v>
          </cell>
          <cell r="Q89">
            <v>538.04731070496075</v>
          </cell>
          <cell r="R89">
            <v>1.8903394255874669E-2</v>
          </cell>
          <cell r="T89">
            <v>538.04731070496075</v>
          </cell>
          <cell r="U89">
            <v>1.8903394255874669E-2</v>
          </cell>
        </row>
        <row r="90">
          <cell r="C90" t="str">
            <v>Medicaid DRG Days</v>
          </cell>
          <cell r="E90">
            <v>3487</v>
          </cell>
          <cell r="F90">
            <v>0.11726132427615428</v>
          </cell>
          <cell r="H90">
            <v>3403</v>
          </cell>
          <cell r="I90">
            <v>0.11128552274436705</v>
          </cell>
          <cell r="K90">
            <v>1122</v>
          </cell>
          <cell r="L90">
            <v>0.11718015665796344</v>
          </cell>
          <cell r="N90">
            <v>3465.603133159269</v>
          </cell>
          <cell r="O90">
            <v>0.11718015665796344</v>
          </cell>
          <cell r="Q90">
            <v>3335.2987989556136</v>
          </cell>
          <cell r="R90">
            <v>0.11718015665796344</v>
          </cell>
          <cell r="T90">
            <v>3335.2987989556136</v>
          </cell>
          <cell r="U90">
            <v>0.11718015665796344</v>
          </cell>
        </row>
        <row r="91">
          <cell r="C91" t="str">
            <v>Medicaid Rehab Days</v>
          </cell>
          <cell r="E91">
            <v>0</v>
          </cell>
          <cell r="F91">
            <v>0</v>
          </cell>
          <cell r="H91">
            <v>0</v>
          </cell>
          <cell r="I91">
            <v>0</v>
          </cell>
          <cell r="K91">
            <v>0</v>
          </cell>
          <cell r="L91">
            <v>0</v>
          </cell>
          <cell r="N91">
            <v>0</v>
          </cell>
          <cell r="O91">
            <v>0</v>
          </cell>
          <cell r="Q91">
            <v>0</v>
          </cell>
          <cell r="R91">
            <v>0</v>
          </cell>
          <cell r="T91">
            <v>0</v>
          </cell>
          <cell r="U91">
            <v>0</v>
          </cell>
        </row>
        <row r="92">
          <cell r="C92" t="str">
            <v>Medicaid Psych Days</v>
          </cell>
          <cell r="E92">
            <v>2340</v>
          </cell>
          <cell r="F92">
            <v>7.8689847664525678E-2</v>
          </cell>
          <cell r="H92">
            <v>1984</v>
          </cell>
          <cell r="I92">
            <v>6.4881127571208994E-2</v>
          </cell>
          <cell r="K92">
            <v>1021</v>
          </cell>
          <cell r="L92">
            <v>0.10663185378590079</v>
          </cell>
          <cell r="N92">
            <v>3153.6370757180157</v>
          </cell>
          <cell r="O92">
            <v>0.10663185378590079</v>
          </cell>
          <cell r="Q92">
            <v>3035.0624543080939</v>
          </cell>
          <cell r="R92">
            <v>0.10663185378590079</v>
          </cell>
          <cell r="T92">
            <v>3035.0624543080939</v>
          </cell>
          <cell r="U92">
            <v>0.10663185378590079</v>
          </cell>
        </row>
        <row r="93">
          <cell r="C93" t="str">
            <v>Catamount Days</v>
          </cell>
          <cell r="E93">
            <v>354</v>
          </cell>
          <cell r="F93">
            <v>1.1904361569761577E-2</v>
          </cell>
          <cell r="H93">
            <v>448</v>
          </cell>
          <cell r="I93">
            <v>1.4650577193498807E-2</v>
          </cell>
          <cell r="K93">
            <v>137</v>
          </cell>
          <cell r="L93">
            <v>1.4308093994778068E-2</v>
          </cell>
          <cell r="N93">
            <v>423.16187989556136</v>
          </cell>
          <cell r="O93">
            <v>1.4308093994778068E-2</v>
          </cell>
          <cell r="Q93">
            <v>407.25127937336816</v>
          </cell>
          <cell r="R93">
            <v>1.4308093994778068E-2</v>
          </cell>
          <cell r="T93">
            <v>407.25127937336816</v>
          </cell>
          <cell r="U93">
            <v>1.4308093994778068E-2</v>
          </cell>
        </row>
        <row r="94">
          <cell r="C94" t="str">
            <v>Pace VT Days</v>
          </cell>
          <cell r="E94">
            <v>250</v>
          </cell>
          <cell r="F94">
            <v>8.4070350068937687E-3</v>
          </cell>
          <cell r="H94">
            <v>0</v>
          </cell>
          <cell r="I94">
            <v>0</v>
          </cell>
          <cell r="K94">
            <v>0</v>
          </cell>
          <cell r="L94">
            <v>0</v>
          </cell>
          <cell r="N94">
            <v>0</v>
          </cell>
          <cell r="O94">
            <v>0</v>
          </cell>
          <cell r="Q94">
            <v>0</v>
          </cell>
          <cell r="R94">
            <v>0</v>
          </cell>
          <cell r="T94">
            <v>0</v>
          </cell>
          <cell r="U94">
            <v>0</v>
          </cell>
        </row>
        <row r="95">
          <cell r="C95" t="str">
            <v>Medicaid Level II Days</v>
          </cell>
          <cell r="E95">
            <v>860</v>
          </cell>
          <cell r="F95">
            <v>2.8920200423714564E-2</v>
          </cell>
          <cell r="H95">
            <v>1002</v>
          </cell>
          <cell r="I95">
            <v>3.2767585597959385E-2</v>
          </cell>
          <cell r="K95">
            <v>160</v>
          </cell>
          <cell r="L95">
            <v>1.671018276762402E-2</v>
          </cell>
          <cell r="N95">
            <v>494.20365535248038</v>
          </cell>
          <cell r="O95">
            <v>1.671018276762402E-2</v>
          </cell>
          <cell r="Q95">
            <v>475.6219321148825</v>
          </cell>
          <cell r="R95">
            <v>1.671018276762402E-2</v>
          </cell>
          <cell r="T95">
            <v>475.6219321148825</v>
          </cell>
          <cell r="U95">
            <v>1.671018276762402E-2</v>
          </cell>
        </row>
        <row r="96">
          <cell r="C96" t="str">
            <v>BCBS Days</v>
          </cell>
          <cell r="E96">
            <v>2423</v>
          </cell>
          <cell r="F96">
            <v>8.1480983286814412E-2</v>
          </cell>
          <cell r="H96">
            <v>2689</v>
          </cell>
          <cell r="I96">
            <v>8.7936165342228326E-2</v>
          </cell>
          <cell r="K96">
            <v>722</v>
          </cell>
          <cell r="L96">
            <v>7.5404699738903389E-2</v>
          </cell>
          <cell r="N96">
            <v>2230.0939947780676</v>
          </cell>
          <cell r="O96">
            <v>7.5404699738903389E-2</v>
          </cell>
          <cell r="Q96">
            <v>2146.243968668407</v>
          </cell>
          <cell r="R96">
            <v>7.5404699738903389E-2</v>
          </cell>
          <cell r="T96">
            <v>2146.243968668407</v>
          </cell>
          <cell r="U96">
            <v>7.5404699738903389E-2</v>
          </cell>
        </row>
        <row r="97">
          <cell r="C97" t="str">
            <v>BCBS Psych Days</v>
          </cell>
          <cell r="E97">
            <v>257</v>
          </cell>
          <cell r="F97">
            <v>8.642431987086795E-3</v>
          </cell>
          <cell r="H97">
            <v>294</v>
          </cell>
          <cell r="I97">
            <v>9.6144412832335924E-3</v>
          </cell>
          <cell r="K97">
            <v>113</v>
          </cell>
          <cell r="L97">
            <v>1.1801566579634465E-2</v>
          </cell>
          <cell r="N97">
            <v>349.0313315926893</v>
          </cell>
          <cell r="O97">
            <v>1.1801566579634465E-2</v>
          </cell>
          <cell r="Q97">
            <v>335.90798955613576</v>
          </cell>
          <cell r="R97">
            <v>1.1801566579634465E-2</v>
          </cell>
          <cell r="T97">
            <v>335.90798955613576</v>
          </cell>
          <cell r="U97">
            <v>1.1801566579634465E-2</v>
          </cell>
        </row>
        <row r="98">
          <cell r="C98" t="str">
            <v>M'care HMO Days</v>
          </cell>
          <cell r="E98">
            <v>895</v>
          </cell>
          <cell r="F98">
            <v>3.0097185324679691E-2</v>
          </cell>
          <cell r="H98">
            <v>866</v>
          </cell>
          <cell r="I98">
            <v>2.8320088949932959E-2</v>
          </cell>
          <cell r="K98">
            <v>353</v>
          </cell>
          <cell r="L98">
            <v>3.6866840731070494E-2</v>
          </cell>
          <cell r="N98">
            <v>1090.3368146214098</v>
          </cell>
          <cell r="O98">
            <v>3.6866840731070494E-2</v>
          </cell>
          <cell r="Q98">
            <v>1049.3408877284594</v>
          </cell>
          <cell r="R98">
            <v>3.6866840731070494E-2</v>
          </cell>
          <cell r="T98">
            <v>1049.3408877284594</v>
          </cell>
          <cell r="U98">
            <v>3.6866840731070494E-2</v>
          </cell>
        </row>
        <row r="99">
          <cell r="C99" t="str">
            <v>Commercial Days</v>
          </cell>
          <cell r="E99">
            <v>1911</v>
          </cell>
          <cell r="F99">
            <v>6.4263375592695973E-2</v>
          </cell>
          <cell r="H99">
            <v>1490</v>
          </cell>
          <cell r="I99">
            <v>4.8726250040877724E-2</v>
          </cell>
          <cell r="K99">
            <v>580</v>
          </cell>
          <cell r="L99">
            <v>6.0574412532637074E-2</v>
          </cell>
          <cell r="N99">
            <v>1791.4882506527415</v>
          </cell>
          <cell r="O99">
            <v>6.0574412532637074E-2</v>
          </cell>
          <cell r="Q99">
            <v>1724.129503916449</v>
          </cell>
          <cell r="R99">
            <v>6.0574412532637074E-2</v>
          </cell>
          <cell r="T99">
            <v>1724.129503916449</v>
          </cell>
          <cell r="U99">
            <v>6.0574412532637074E-2</v>
          </cell>
        </row>
        <row r="100">
          <cell r="C100" t="str">
            <v>Workers Comp Days</v>
          </cell>
          <cell r="E100">
            <v>39</v>
          </cell>
          <cell r="F100">
            <v>1.3114974610754278E-3</v>
          </cell>
          <cell r="H100">
            <v>28</v>
          </cell>
          <cell r="I100">
            <v>9.1566107459367543E-4</v>
          </cell>
          <cell r="K100">
            <v>5</v>
          </cell>
          <cell r="L100">
            <v>5.2219321148825064E-4</v>
          </cell>
          <cell r="N100">
            <v>15.443864229765012</v>
          </cell>
          <cell r="O100">
            <v>5.2219321148825064E-4</v>
          </cell>
          <cell r="Q100">
            <v>14.863185378590078</v>
          </cell>
          <cell r="R100">
            <v>5.2219321148825064E-4</v>
          </cell>
          <cell r="T100">
            <v>14.863185378590078</v>
          </cell>
          <cell r="U100">
            <v>5.2219321148825064E-4</v>
          </cell>
        </row>
        <row r="101">
          <cell r="C101" t="str">
            <v>Selfpay Days</v>
          </cell>
          <cell r="E101">
            <v>998</v>
          </cell>
          <cell r="F101">
            <v>3.3560883747519928E-2</v>
          </cell>
          <cell r="H101">
            <v>804</v>
          </cell>
          <cell r="I101">
            <v>2.6292553713332681E-2</v>
          </cell>
          <cell r="K101">
            <v>251</v>
          </cell>
          <cell r="L101">
            <v>2.6214099216710182E-2</v>
          </cell>
          <cell r="N101">
            <v>775.28198433420368</v>
          </cell>
          <cell r="O101">
            <v>2.6214099216710182E-2</v>
          </cell>
          <cell r="Q101">
            <v>746.13190600522194</v>
          </cell>
          <cell r="R101">
            <v>2.6214099216710182E-2</v>
          </cell>
          <cell r="T101">
            <v>746.13190600522194</v>
          </cell>
          <cell r="U101">
            <v>2.6214099216710182E-2</v>
          </cell>
        </row>
        <row r="103">
          <cell r="C103" t="str">
            <v>Total Days</v>
          </cell>
          <cell r="E103">
            <v>29737</v>
          </cell>
          <cell r="H103">
            <v>30579</v>
          </cell>
          <cell r="K103">
            <v>9575</v>
          </cell>
          <cell r="N103">
            <v>29575</v>
          </cell>
          <cell r="Q103">
            <v>28463</v>
          </cell>
          <cell r="T103">
            <v>28463</v>
          </cell>
        </row>
        <row r="104">
          <cell r="N104" t="str">
            <v>BALANCES</v>
          </cell>
          <cell r="Q104" t="str">
            <v>BALANCES</v>
          </cell>
          <cell r="T104" t="str">
            <v>BALANCES</v>
          </cell>
        </row>
        <row r="105">
          <cell r="C105" t="str">
            <v>DISCHARGES</v>
          </cell>
        </row>
        <row r="107">
          <cell r="C107" t="str">
            <v>Medicare IP DRG Discharges</v>
          </cell>
          <cell r="E107">
            <v>2986</v>
          </cell>
          <cell r="F107">
            <v>0.45153485558747919</v>
          </cell>
          <cell r="H107">
            <v>2994</v>
          </cell>
          <cell r="I107">
            <v>0.47659980897803245</v>
          </cell>
          <cell r="K107">
            <v>918</v>
          </cell>
          <cell r="L107">
            <v>0.43445338381448179</v>
          </cell>
          <cell r="N107">
            <v>2672.7572172266919</v>
          </cell>
          <cell r="O107">
            <v>0.43445338381448179</v>
          </cell>
          <cell r="Q107">
            <v>2543.7245622337909</v>
          </cell>
          <cell r="R107">
            <v>0.43445338381448179</v>
          </cell>
          <cell r="T107">
            <v>2543.7245622337909</v>
          </cell>
          <cell r="U107">
            <v>0.43445338381448179</v>
          </cell>
        </row>
        <row r="108">
          <cell r="C108" t="str">
            <v>Medicare Rehab Discharges</v>
          </cell>
          <cell r="E108">
            <v>0</v>
          </cell>
          <cell r="F108">
            <v>0</v>
          </cell>
          <cell r="H108">
            <v>0</v>
          </cell>
          <cell r="I108">
            <v>0</v>
          </cell>
          <cell r="K108">
            <v>0</v>
          </cell>
          <cell r="L108">
            <v>0</v>
          </cell>
          <cell r="N108">
            <v>0</v>
          </cell>
          <cell r="O108">
            <v>0</v>
          </cell>
          <cell r="Q108">
            <v>0</v>
          </cell>
          <cell r="R108">
            <v>0</v>
          </cell>
          <cell r="T108">
            <v>0</v>
          </cell>
          <cell r="U108">
            <v>0</v>
          </cell>
        </row>
        <row r="109">
          <cell r="C109" t="str">
            <v>Medicare Psych Discharges</v>
          </cell>
          <cell r="E109">
            <v>194</v>
          </cell>
          <cell r="F109">
            <v>2.9336156056252834E-2</v>
          </cell>
          <cell r="H109">
            <v>156</v>
          </cell>
          <cell r="I109">
            <v>2.4832855778414518E-2</v>
          </cell>
          <cell r="K109">
            <v>77</v>
          </cell>
          <cell r="L109">
            <v>3.6441079034548039E-2</v>
          </cell>
          <cell r="N109">
            <v>224.18551822053954</v>
          </cell>
          <cell r="O109">
            <v>3.6441079034548039E-2</v>
          </cell>
          <cell r="Q109">
            <v>213.36251774727876</v>
          </cell>
          <cell r="R109">
            <v>3.6441079034548039E-2</v>
          </cell>
          <cell r="T109">
            <v>213.36251774727876</v>
          </cell>
          <cell r="U109">
            <v>3.6441079034548039E-2</v>
          </cell>
        </row>
        <row r="110">
          <cell r="C110" t="str">
            <v>Medicaid DRG Discharges</v>
          </cell>
          <cell r="E110">
            <v>1168</v>
          </cell>
          <cell r="F110">
            <v>0.17662180553455314</v>
          </cell>
          <cell r="H110">
            <v>1007</v>
          </cell>
          <cell r="I110">
            <v>0.16029926774912448</v>
          </cell>
          <cell r="K110">
            <v>401</v>
          </cell>
          <cell r="L110">
            <v>0.18977756743965926</v>
          </cell>
          <cell r="N110">
            <v>1167.5115948887837</v>
          </cell>
          <cell r="O110">
            <v>0.18977756743965926</v>
          </cell>
          <cell r="Q110">
            <v>1111.1476573592049</v>
          </cell>
          <cell r="R110">
            <v>0.18977756743965926</v>
          </cell>
          <cell r="T110">
            <v>1111.1476573592049</v>
          </cell>
          <cell r="U110">
            <v>0.18977756743965926</v>
          </cell>
        </row>
        <row r="111">
          <cell r="C111" t="str">
            <v>Medicaid Rehab Discharges</v>
          </cell>
          <cell r="E111">
            <v>0</v>
          </cell>
          <cell r="F111">
            <v>0</v>
          </cell>
          <cell r="H111">
            <v>0</v>
          </cell>
          <cell r="I111">
            <v>0</v>
          </cell>
          <cell r="K111">
            <v>0</v>
          </cell>
          <cell r="L111">
            <v>0</v>
          </cell>
          <cell r="N111">
            <v>0</v>
          </cell>
          <cell r="O111">
            <v>0</v>
          </cell>
          <cell r="Q111">
            <v>0</v>
          </cell>
          <cell r="R111">
            <v>0</v>
          </cell>
          <cell r="T111">
            <v>0</v>
          </cell>
          <cell r="U111">
            <v>0</v>
          </cell>
        </row>
        <row r="112">
          <cell r="C112" t="str">
            <v>Medicaid Psych Discharges</v>
          </cell>
          <cell r="E112">
            <v>260</v>
          </cell>
          <cell r="F112">
            <v>3.9316497807349159E-2</v>
          </cell>
          <cell r="H112">
            <v>223</v>
          </cell>
          <cell r="I112">
            <v>3.5498248965297678E-2</v>
          </cell>
          <cell r="K112">
            <v>87</v>
          </cell>
          <cell r="L112">
            <v>4.1173686701372454E-2</v>
          </cell>
          <cell r="N112">
            <v>253.30052058684333</v>
          </cell>
          <cell r="O112">
            <v>4.1173686701372454E-2</v>
          </cell>
          <cell r="Q112">
            <v>241.07193563653573</v>
          </cell>
          <cell r="R112">
            <v>4.1173686701372454E-2</v>
          </cell>
          <cell r="T112">
            <v>241.07193563653573</v>
          </cell>
          <cell r="U112">
            <v>4.1173686701372454E-2</v>
          </cell>
        </row>
        <row r="113">
          <cell r="C113" t="str">
            <v>Catamount Discharges</v>
          </cell>
          <cell r="E113">
            <v>94</v>
          </cell>
          <cell r="F113">
            <v>1.4214426130349312E-2</v>
          </cell>
          <cell r="H113">
            <v>104</v>
          </cell>
          <cell r="I113">
            <v>1.6555237185609677E-2</v>
          </cell>
          <cell r="K113">
            <v>24</v>
          </cell>
          <cell r="L113">
            <v>1.1358258400378608E-2</v>
          </cell>
          <cell r="N113">
            <v>69.876005679129193</v>
          </cell>
          <cell r="O113">
            <v>1.1358258400378608E-2</v>
          </cell>
          <cell r="Q113">
            <v>66.502602934216753</v>
          </cell>
          <cell r="R113">
            <v>1.1358258400378608E-2</v>
          </cell>
          <cell r="T113">
            <v>66.502602934216753</v>
          </cell>
          <cell r="U113">
            <v>1.1358258400378608E-2</v>
          </cell>
        </row>
        <row r="114">
          <cell r="C114" t="str">
            <v>Pace VT Discharges</v>
          </cell>
          <cell r="E114">
            <v>29</v>
          </cell>
          <cell r="F114">
            <v>4.385301678512022E-3</v>
          </cell>
          <cell r="H114">
            <v>0</v>
          </cell>
          <cell r="I114">
            <v>0</v>
          </cell>
          <cell r="K114">
            <v>0</v>
          </cell>
          <cell r="L114">
            <v>0</v>
          </cell>
          <cell r="N114">
            <v>0</v>
          </cell>
          <cell r="O114">
            <v>0</v>
          </cell>
          <cell r="Q114">
            <v>0</v>
          </cell>
          <cell r="R114">
            <v>0</v>
          </cell>
          <cell r="T114">
            <v>0</v>
          </cell>
          <cell r="U114">
            <v>0</v>
          </cell>
        </row>
        <row r="115">
          <cell r="C115" t="str">
            <v>BCBS Discharges</v>
          </cell>
          <cell r="E115">
            <v>821</v>
          </cell>
          <cell r="F115">
            <v>0.12414940269166792</v>
          </cell>
          <cell r="H115">
            <v>853</v>
          </cell>
          <cell r="I115">
            <v>0.13578478191658708</v>
          </cell>
          <cell r="K115">
            <v>248</v>
          </cell>
          <cell r="L115">
            <v>0.11736867013724563</v>
          </cell>
          <cell r="N115">
            <v>722.05205868433507</v>
          </cell>
          <cell r="O115">
            <v>0.11736867013724563</v>
          </cell>
          <cell r="Q115">
            <v>687.19356365357316</v>
          </cell>
          <cell r="R115">
            <v>0.11736867013724563</v>
          </cell>
          <cell r="T115">
            <v>687.19356365357316</v>
          </cell>
          <cell r="U115">
            <v>0.11736867013724563</v>
          </cell>
        </row>
        <row r="116">
          <cell r="C116" t="str">
            <v>BCBS Psych Discharges</v>
          </cell>
          <cell r="E116">
            <v>45</v>
          </cell>
          <cell r="F116">
            <v>6.8047784666565858E-3</v>
          </cell>
          <cell r="H116">
            <v>43</v>
          </cell>
          <cell r="I116">
            <v>6.8449538363578475E-3</v>
          </cell>
          <cell r="K116">
            <v>15</v>
          </cell>
          <cell r="L116">
            <v>7.0989115002366302E-3</v>
          </cell>
          <cell r="N116">
            <v>43.672503549455747</v>
          </cell>
          <cell r="O116">
            <v>7.0989115002366302E-3</v>
          </cell>
          <cell r="Q116">
            <v>41.564126833885467</v>
          </cell>
          <cell r="R116">
            <v>7.0989115002366302E-3</v>
          </cell>
          <cell r="T116">
            <v>41.564126833885467</v>
          </cell>
          <cell r="U116">
            <v>7.0989115002366302E-3</v>
          </cell>
        </row>
        <row r="117">
          <cell r="C117" t="str">
            <v>M'care HMO Discharges</v>
          </cell>
          <cell r="E117">
            <v>223</v>
          </cell>
          <cell r="F117">
            <v>3.3721457734764856E-2</v>
          </cell>
          <cell r="H117">
            <v>208</v>
          </cell>
          <cell r="I117">
            <v>3.3110474371219355E-2</v>
          </cell>
          <cell r="K117">
            <v>66</v>
          </cell>
          <cell r="L117">
            <v>3.1235210601041175E-2</v>
          </cell>
          <cell r="N117">
            <v>192.15901561760529</v>
          </cell>
          <cell r="O117">
            <v>3.1235210601041171E-2</v>
          </cell>
          <cell r="Q117">
            <v>182.88215806909608</v>
          </cell>
          <cell r="R117">
            <v>3.1235210601041175E-2</v>
          </cell>
          <cell r="T117">
            <v>182.88215806909608</v>
          </cell>
          <cell r="U117">
            <v>3.1235210601041175E-2</v>
          </cell>
        </row>
        <row r="118">
          <cell r="C118" t="str">
            <v>Commercial Discharges</v>
          </cell>
          <cell r="E118">
            <v>528</v>
          </cell>
          <cell r="F118">
            <v>7.9842734008770608E-2</v>
          </cell>
          <cell r="H118">
            <v>492</v>
          </cell>
          <cell r="I118">
            <v>7.8319006685768869E-2</v>
          </cell>
          <cell r="K118">
            <v>208</v>
          </cell>
          <cell r="L118">
            <v>9.8438239469947938E-2</v>
          </cell>
          <cell r="N118">
            <v>605.59204921911976</v>
          </cell>
          <cell r="O118">
            <v>9.8438239469947938E-2</v>
          </cell>
          <cell r="Q118">
            <v>576.35589209654518</v>
          </cell>
          <cell r="R118">
            <v>9.8438239469947938E-2</v>
          </cell>
          <cell r="T118">
            <v>576.35589209654518</v>
          </cell>
          <cell r="U118">
            <v>9.8438239469947938E-2</v>
          </cell>
        </row>
        <row r="119">
          <cell r="C119" t="str">
            <v>Workers Comp Discharges</v>
          </cell>
          <cell r="E119">
            <v>13</v>
          </cell>
          <cell r="F119">
            <v>1.9658248903674578E-3</v>
          </cell>
          <cell r="H119">
            <v>14</v>
          </cell>
          <cell r="I119">
            <v>2.2285896211397642E-3</v>
          </cell>
          <cell r="K119">
            <v>2</v>
          </cell>
          <cell r="L119">
            <v>9.4652153336488402E-4</v>
          </cell>
          <cell r="N119">
            <v>5.8230004732607661</v>
          </cell>
          <cell r="O119">
            <v>9.4652153336488392E-4</v>
          </cell>
          <cell r="Q119">
            <v>5.5418835778513964</v>
          </cell>
          <cell r="R119">
            <v>9.4652153336488413E-4</v>
          </cell>
          <cell r="T119">
            <v>5.5418835778513964</v>
          </cell>
          <cell r="U119">
            <v>9.4652153336488413E-4</v>
          </cell>
        </row>
        <row r="120">
          <cell r="C120" t="str">
            <v>Selfpay Discharges</v>
          </cell>
          <cell r="E120">
            <v>252</v>
          </cell>
          <cell r="F120">
            <v>3.8106759413276882E-2</v>
          </cell>
          <cell r="H120">
            <v>188</v>
          </cell>
          <cell r="I120">
            <v>2.9926774912448266E-2</v>
          </cell>
          <cell r="K120">
            <v>67</v>
          </cell>
          <cell r="L120">
            <v>3.1708471367723617E-2</v>
          </cell>
          <cell r="N120">
            <v>195.07051585423571</v>
          </cell>
          <cell r="O120">
            <v>3.1708471367723617E-2</v>
          </cell>
          <cell r="Q120">
            <v>185.65309985802179</v>
          </cell>
          <cell r="R120">
            <v>3.1708471367723617E-2</v>
          </cell>
          <cell r="T120">
            <v>185.65309985802179</v>
          </cell>
          <cell r="U120">
            <v>3.1708471367723617E-2</v>
          </cell>
        </row>
        <row r="122">
          <cell r="C122" t="str">
            <v>Total Discharges</v>
          </cell>
          <cell r="E122">
            <v>6613</v>
          </cell>
          <cell r="H122">
            <v>6282</v>
          </cell>
          <cell r="K122">
            <v>2113</v>
          </cell>
          <cell r="N122">
            <v>6152</v>
          </cell>
          <cell r="Q122">
            <v>5855</v>
          </cell>
          <cell r="T122">
            <v>5855</v>
          </cell>
        </row>
        <row r="123">
          <cell r="N123" t="str">
            <v>BALANCES</v>
          </cell>
          <cell r="Q123" t="str">
            <v>BALANCES</v>
          </cell>
          <cell r="T123" t="str">
            <v>BALANCES</v>
          </cell>
        </row>
        <row r="124">
          <cell r="C124" t="str">
            <v>Medicare Swing Bed Discharges</v>
          </cell>
          <cell r="E124">
            <v>55</v>
          </cell>
          <cell r="H124">
            <v>30</v>
          </cell>
          <cell r="K124">
            <v>28</v>
          </cell>
          <cell r="N124">
            <v>74.542384682332468</v>
          </cell>
          <cell r="Q124">
            <v>71.739641427328095</v>
          </cell>
          <cell r="T124">
            <v>71.739641427328095</v>
          </cell>
        </row>
        <row r="126">
          <cell r="T126" t="str">
            <v>25% of the</v>
          </cell>
        </row>
        <row r="127">
          <cell r="T127" t="str">
            <v>8.4% Increase</v>
          </cell>
        </row>
        <row r="128">
          <cell r="T128">
            <v>0.25</v>
          </cell>
        </row>
        <row r="129">
          <cell r="C129" t="str">
            <v>AVERAGE LENGTH OF STAY</v>
          </cell>
        </row>
        <row r="131">
          <cell r="C131" t="str">
            <v xml:space="preserve">Medicare IP DRG </v>
          </cell>
          <cell r="E131">
            <v>4.2578700602813129</v>
          </cell>
          <cell r="H131">
            <v>4.8410153640614562</v>
          </cell>
          <cell r="K131">
            <v>4.4074074074074074</v>
          </cell>
          <cell r="N131">
            <v>4.6757613651468031</v>
          </cell>
          <cell r="Q131">
            <v>4.7282201017052081</v>
          </cell>
          <cell r="T131">
            <v>4.7282201017052081</v>
          </cell>
        </row>
        <row r="132">
          <cell r="C132" t="str">
            <v xml:space="preserve">Medicare Rehab </v>
          </cell>
          <cell r="E132">
            <v>0</v>
          </cell>
          <cell r="H132">
            <v>0</v>
          </cell>
          <cell r="K132">
            <v>0</v>
          </cell>
          <cell r="N132">
            <v>0</v>
          </cell>
          <cell r="Q132">
            <v>0</v>
          </cell>
          <cell r="T132">
            <v>0</v>
          </cell>
        </row>
        <row r="133">
          <cell r="C133" t="str">
            <v>Medicare Psych</v>
          </cell>
          <cell r="E133">
            <v>13.360824742268042</v>
          </cell>
          <cell r="H133">
            <v>18.28846153846154</v>
          </cell>
          <cell r="K133">
            <v>11.480519480519481</v>
          </cell>
          <cell r="N133">
            <v>12.179534242423212</v>
          </cell>
          <cell r="Q133">
            <v>12.316180005183883</v>
          </cell>
          <cell r="T133">
            <v>12.316180005183883</v>
          </cell>
        </row>
        <row r="134">
          <cell r="C134" t="str">
            <v xml:space="preserve">Medicaid DRG </v>
          </cell>
          <cell r="E134">
            <v>2.985445205479452</v>
          </cell>
          <cell r="H134">
            <v>3.3793445878848063</v>
          </cell>
          <cell r="K134">
            <v>2.7980049875311721</v>
          </cell>
          <cell r="N134">
            <v>2.9683672079414336</v>
          </cell>
          <cell r="Q134">
            <v>3.0016701892549631</v>
          </cell>
          <cell r="T134">
            <v>3.0016701892549631</v>
          </cell>
        </row>
        <row r="135">
          <cell r="C135" t="str">
            <v>Medicaid Rehab</v>
          </cell>
          <cell r="E135">
            <v>0</v>
          </cell>
          <cell r="H135">
            <v>0</v>
          </cell>
          <cell r="K135">
            <v>0</v>
          </cell>
          <cell r="N135">
            <v>0</v>
          </cell>
          <cell r="Q135">
            <v>0</v>
          </cell>
          <cell r="T135">
            <v>0</v>
          </cell>
        </row>
        <row r="136">
          <cell r="C136" t="str">
            <v xml:space="preserve">Medicaid Psych </v>
          </cell>
          <cell r="E136">
            <v>9</v>
          </cell>
          <cell r="H136">
            <v>8.896860986547086</v>
          </cell>
          <cell r="K136">
            <v>11.735632183908047</v>
          </cell>
          <cell r="N136">
            <v>12.450180001255863</v>
          </cell>
          <cell r="Q136">
            <v>12.589862218072779</v>
          </cell>
          <cell r="T136">
            <v>12.589862218072779</v>
          </cell>
        </row>
        <row r="137">
          <cell r="C137" t="str">
            <v xml:space="preserve">Catamount </v>
          </cell>
          <cell r="E137">
            <v>3.7659574468085109</v>
          </cell>
          <cell r="H137">
            <v>4.3076923076923075</v>
          </cell>
          <cell r="K137">
            <v>5.708333333333333</v>
          </cell>
          <cell r="N137">
            <v>6.0558968101113546</v>
          </cell>
          <cell r="Q137">
            <v>6.1238396905488681</v>
          </cell>
          <cell r="T137">
            <v>6.1238396905488681</v>
          </cell>
        </row>
        <row r="138">
          <cell r="C138" t="str">
            <v xml:space="preserve">Pace VT </v>
          </cell>
          <cell r="E138">
            <v>8.6206896551724146</v>
          </cell>
          <cell r="H138">
            <v>0</v>
          </cell>
          <cell r="K138">
            <v>0</v>
          </cell>
          <cell r="N138">
            <v>0</v>
          </cell>
          <cell r="Q138">
            <v>0</v>
          </cell>
          <cell r="T138">
            <v>0</v>
          </cell>
        </row>
        <row r="139">
          <cell r="C139" t="str">
            <v xml:space="preserve">BCBS </v>
          </cell>
          <cell r="E139">
            <v>3.0946882217090068</v>
          </cell>
          <cell r="H139">
            <v>3.3292410714285716</v>
          </cell>
          <cell r="K139">
            <v>3.1749049429657794</v>
          </cell>
          <cell r="N139">
            <v>3.3682154831847995</v>
          </cell>
          <cell r="Q139">
            <v>3.4060044794371316</v>
          </cell>
          <cell r="T139">
            <v>3.4060044794371316</v>
          </cell>
        </row>
        <row r="140">
          <cell r="C140" t="str">
            <v xml:space="preserve">M'care HMO </v>
          </cell>
          <cell r="E140">
            <v>4.0134529147982061</v>
          </cell>
          <cell r="H140">
            <v>4.1634615384615383</v>
          </cell>
          <cell r="K140">
            <v>5.3484848484848486</v>
          </cell>
          <cell r="N140">
            <v>5.6741382188966361</v>
          </cell>
          <cell r="Q140">
            <v>5.7377980378599869</v>
          </cell>
          <cell r="T140">
            <v>5.7377980378599869</v>
          </cell>
        </row>
        <row r="141">
          <cell r="C141" t="str">
            <v xml:space="preserve">Commercial </v>
          </cell>
          <cell r="E141">
            <v>3.6193181818181817</v>
          </cell>
          <cell r="H141">
            <v>3.0284552845528454</v>
          </cell>
          <cell r="K141">
            <v>2.7884615384615383</v>
          </cell>
          <cell r="N141">
            <v>2.9582426865788194</v>
          </cell>
          <cell r="Q141">
            <v>2.9914320779211203</v>
          </cell>
          <cell r="T141">
            <v>2.9914320779211203</v>
          </cell>
        </row>
        <row r="142">
          <cell r="C142" t="str">
            <v xml:space="preserve">Workers Comp </v>
          </cell>
          <cell r="E142">
            <v>3</v>
          </cell>
          <cell r="H142">
            <v>2</v>
          </cell>
          <cell r="K142">
            <v>2.5</v>
          </cell>
          <cell r="N142">
            <v>2.6522175810706661</v>
          </cell>
          <cell r="Q142">
            <v>2.6819735871016936</v>
          </cell>
          <cell r="T142">
            <v>2.6819735871016936</v>
          </cell>
        </row>
        <row r="143">
          <cell r="C143" t="str">
            <v>Selfpay</v>
          </cell>
          <cell r="E143">
            <v>3.9603174603174605</v>
          </cell>
          <cell r="H143">
            <v>4.2765957446808507</v>
          </cell>
          <cell r="K143">
            <v>3.7462686567164178</v>
          </cell>
          <cell r="N143">
            <v>3.9743678379029079</v>
          </cell>
          <cell r="Q143">
            <v>4.01895743500015</v>
          </cell>
          <cell r="T143">
            <v>4.01895743500015</v>
          </cell>
        </row>
        <row r="145">
          <cell r="C145" t="str">
            <v>Overall Avg Length of Stay (excl swing &amp; Level II)</v>
          </cell>
          <cell r="E145">
            <v>4.273400877060336</v>
          </cell>
          <cell r="H145">
            <v>4.6725565106653928</v>
          </cell>
          <cell r="K145">
            <v>4.3700899195456699</v>
          </cell>
          <cell r="N145">
            <v>4.6361717261914865</v>
          </cell>
          <cell r="Q145">
            <v>4.6881862949923407</v>
          </cell>
          <cell r="T145">
            <v>4.6881862949923407</v>
          </cell>
        </row>
        <row r="147">
          <cell r="C147" t="str">
            <v xml:space="preserve">Medicare Swing Bed </v>
          </cell>
          <cell r="E147">
            <v>11.218181818181819</v>
          </cell>
          <cell r="H147">
            <v>7.4666666666666668</v>
          </cell>
          <cell r="K147">
            <v>6.4642857142857144</v>
          </cell>
          <cell r="N147">
            <v>7.4999999999999991</v>
          </cell>
          <cell r="Q147">
            <v>7.5000000000000009</v>
          </cell>
          <cell r="T147">
            <v>7.5000000000000009</v>
          </cell>
        </row>
        <row r="149">
          <cell r="C149" t="str">
            <v>REVENUE PER DISCHARGE</v>
          </cell>
        </row>
        <row r="151">
          <cell r="C151" t="str">
            <v xml:space="preserve">Medicare IP DRG </v>
          </cell>
          <cell r="E151">
            <v>24774.781982585399</v>
          </cell>
          <cell r="H151">
            <v>27688.378423513695</v>
          </cell>
          <cell r="K151">
            <v>26698.661220043574</v>
          </cell>
          <cell r="N151">
            <v>27804.893889012637</v>
          </cell>
          <cell r="Q151">
            <v>28175.060170586166</v>
          </cell>
          <cell r="T151">
            <v>30542.657030256123</v>
          </cell>
        </row>
        <row r="152">
          <cell r="C152" t="str">
            <v xml:space="preserve">Medicare Rehab </v>
          </cell>
          <cell r="E152">
            <v>0</v>
          </cell>
          <cell r="H152">
            <v>0</v>
          </cell>
          <cell r="K152">
            <v>0</v>
          </cell>
          <cell r="N152">
            <v>0</v>
          </cell>
          <cell r="Q152">
            <v>0</v>
          </cell>
          <cell r="T152">
            <v>0</v>
          </cell>
        </row>
        <row r="153">
          <cell r="C153" t="str">
            <v>Medicare Psych</v>
          </cell>
          <cell r="E153">
            <v>24468.170103092783</v>
          </cell>
          <cell r="H153">
            <v>35010.628205128203</v>
          </cell>
          <cell r="K153">
            <v>26574.259740259738</v>
          </cell>
          <cell r="N153">
            <v>27675.337956731324</v>
          </cell>
          <cell r="Q153">
            <v>28043.779461440041</v>
          </cell>
          <cell r="T153">
            <v>30400.34458620588</v>
          </cell>
        </row>
        <row r="154">
          <cell r="C154" t="str">
            <v xml:space="preserve">Medicaid DRG </v>
          </cell>
          <cell r="E154">
            <v>19830.984589041094</v>
          </cell>
          <cell r="H154">
            <v>13799.179741807349</v>
          </cell>
          <cell r="K154">
            <v>12904.134663341645</v>
          </cell>
          <cell r="N154">
            <v>13438.804743302358</v>
          </cell>
          <cell r="Q154">
            <v>13617.715419979557</v>
          </cell>
          <cell r="T154">
            <v>14762.034547215409</v>
          </cell>
        </row>
        <row r="155">
          <cell r="C155" t="str">
            <v>Medicaid Rehab</v>
          </cell>
          <cell r="E155">
            <v>0</v>
          </cell>
          <cell r="H155">
            <v>0</v>
          </cell>
          <cell r="K155">
            <v>0</v>
          </cell>
          <cell r="N155">
            <v>0</v>
          </cell>
          <cell r="Q155">
            <v>0</v>
          </cell>
          <cell r="T155">
            <v>0</v>
          </cell>
        </row>
        <row r="156">
          <cell r="C156" t="str">
            <v xml:space="preserve">Medicaid Psych </v>
          </cell>
          <cell r="E156">
            <v>0</v>
          </cell>
          <cell r="H156">
            <v>18201.721973094169</v>
          </cell>
          <cell r="K156">
            <v>21517.172413793105</v>
          </cell>
          <cell r="N156">
            <v>22408.715209583486</v>
          </cell>
          <cell r="Q156">
            <v>22707.042216947088</v>
          </cell>
          <cell r="T156">
            <v>24615.152493189264</v>
          </cell>
        </row>
        <row r="157">
          <cell r="C157" t="str">
            <v xml:space="preserve">Catamount </v>
          </cell>
          <cell r="E157">
            <v>29372.223404255321</v>
          </cell>
          <cell r="H157">
            <v>31443.567307692309</v>
          </cell>
          <cell r="K157">
            <v>26625.791666666668</v>
          </cell>
          <cell r="N157">
            <v>27729.005057633207</v>
          </cell>
          <cell r="Q157">
            <v>28098.1610319336</v>
          </cell>
          <cell r="T157">
            <v>30459.295929922457</v>
          </cell>
        </row>
        <row r="158">
          <cell r="C158" t="str">
            <v xml:space="preserve">Pace VT </v>
          </cell>
          <cell r="E158">
            <v>18309.068965517243</v>
          </cell>
          <cell r="H158">
            <v>0</v>
          </cell>
          <cell r="K158">
            <v>0</v>
          </cell>
          <cell r="N158">
            <v>0</v>
          </cell>
          <cell r="Q158">
            <v>0</v>
          </cell>
          <cell r="T158">
            <v>0</v>
          </cell>
        </row>
        <row r="159">
          <cell r="C159" t="str">
            <v xml:space="preserve">BCBS </v>
          </cell>
          <cell r="E159">
            <v>19740.081986143188</v>
          </cell>
          <cell r="H159">
            <v>23248.012276785714</v>
          </cell>
          <cell r="K159">
            <v>21482.547528517109</v>
          </cell>
          <cell r="N159">
            <v>22372.655676370057</v>
          </cell>
          <cell r="Q159">
            <v>22670.502623519147</v>
          </cell>
          <cell r="T159">
            <v>24575.542417351353</v>
          </cell>
        </row>
        <row r="160">
          <cell r="C160" t="str">
            <v xml:space="preserve">M'care HMO </v>
          </cell>
          <cell r="E160">
            <v>21960.183856502241</v>
          </cell>
          <cell r="H160">
            <v>26484.26923076923</v>
          </cell>
          <cell r="K160">
            <v>27281.666666666668</v>
          </cell>
          <cell r="N160">
            <v>28412.055590735043</v>
          </cell>
          <cell r="Q160">
            <v>28790.305010130905</v>
          </cell>
          <cell r="T160">
            <v>31209.60191023432</v>
          </cell>
        </row>
        <row r="161">
          <cell r="C161" t="str">
            <v xml:space="preserve">Commercial </v>
          </cell>
          <cell r="E161">
            <v>25206.984848484848</v>
          </cell>
          <cell r="H161">
            <v>29683.869918699187</v>
          </cell>
          <cell r="K161">
            <v>15321.625</v>
          </cell>
          <cell r="N161">
            <v>15956.461405353866</v>
          </cell>
          <cell r="Q161">
            <v>16168.889620655398</v>
          </cell>
          <cell r="T161">
            <v>17527.58813126864</v>
          </cell>
        </row>
        <row r="162">
          <cell r="C162" t="str">
            <v xml:space="preserve">Workers Comp </v>
          </cell>
          <cell r="E162">
            <v>51533</v>
          </cell>
          <cell r="H162">
            <v>28969.357142857141</v>
          </cell>
          <cell r="K162">
            <v>15106</v>
          </cell>
          <cell r="N162">
            <v>15731.902196358124</v>
          </cell>
          <cell r="Q162">
            <v>15941.340857097104</v>
          </cell>
          <cell r="T162">
            <v>17280.918069130661</v>
          </cell>
        </row>
        <row r="163">
          <cell r="C163" t="str">
            <v>Selfpay</v>
          </cell>
          <cell r="E163">
            <v>23697.234126984127</v>
          </cell>
          <cell r="H163">
            <v>30917.196808510638</v>
          </cell>
          <cell r="K163">
            <v>18749.462686567163</v>
          </cell>
          <cell r="N163">
            <v>19526.328162275957</v>
          </cell>
          <cell r="Q163">
            <v>19786.281978948151</v>
          </cell>
          <cell r="T163">
            <v>21448.955946431193</v>
          </cell>
        </row>
        <row r="166">
          <cell r="C166" t="str">
            <v>REVENUE PER DAY</v>
          </cell>
        </row>
        <row r="168">
          <cell r="C168" t="str">
            <v xml:space="preserve">Medicare IP DRG </v>
          </cell>
          <cell r="E168">
            <v>5818.5857322636466</v>
          </cell>
          <cell r="H168">
            <v>5719.539464606044</v>
          </cell>
          <cell r="K168">
            <v>6057.6794364804746</v>
          </cell>
          <cell r="N168">
            <v>5946.6024284880623</v>
          </cell>
          <cell r="Q168">
            <v>5958.9146792098309</v>
          </cell>
          <cell r="T168">
            <v>6459.652125593957</v>
          </cell>
        </row>
        <row r="169">
          <cell r="C169" t="str">
            <v xml:space="preserve">Medicare Rehab </v>
          </cell>
          <cell r="E169" t="e">
            <v>#DIV/0!</v>
          </cell>
          <cell r="H169" t="e">
            <v>#DIV/0!</v>
          </cell>
          <cell r="K169" t="e">
            <v>#DIV/0!</v>
          </cell>
          <cell r="N169" t="e">
            <v>#DIV/0!</v>
          </cell>
          <cell r="Q169" t="e">
            <v>#DIV/0!</v>
          </cell>
          <cell r="T169" t="e">
            <v>#DIV/0!</v>
          </cell>
        </row>
        <row r="170">
          <cell r="C170" t="str">
            <v>Medicare Psych</v>
          </cell>
          <cell r="E170">
            <v>1831.3368055555557</v>
          </cell>
          <cell r="H170">
            <v>1914.3561163687348</v>
          </cell>
          <cell r="K170">
            <v>2314.7262443438913</v>
          </cell>
          <cell r="N170">
            <v>2272.2821255622252</v>
          </cell>
          <cell r="Q170">
            <v>2276.9868132518695</v>
          </cell>
          <cell r="T170">
            <v>2468.3257774253357</v>
          </cell>
        </row>
        <row r="171">
          <cell r="C171" t="str">
            <v xml:space="preserve">Medicaid DRG </v>
          </cell>
          <cell r="E171">
            <v>6642.5552050473189</v>
          </cell>
          <cell r="H171">
            <v>4083.3893623273584</v>
          </cell>
          <cell r="K171">
            <v>4611.9055258467024</v>
          </cell>
          <cell r="N171">
            <v>4527.3390392363845</v>
          </cell>
          <cell r="Q171">
            <v>4536.7127503636821</v>
          </cell>
          <cell r="T171">
            <v>4917.94021876849</v>
          </cell>
        </row>
        <row r="172">
          <cell r="C172" t="str">
            <v>Medicaid Rehab</v>
          </cell>
          <cell r="E172" t="e">
            <v>#DIV/0!</v>
          </cell>
          <cell r="H172" t="e">
            <v>#DIV/0!</v>
          </cell>
          <cell r="K172" t="e">
            <v>#DIV/0!</v>
          </cell>
          <cell r="N172" t="e">
            <v>#DIV/0!</v>
          </cell>
          <cell r="Q172" t="e">
            <v>#DIV/0!</v>
          </cell>
          <cell r="T172" t="e">
            <v>#DIV/0!</v>
          </cell>
        </row>
        <row r="173">
          <cell r="C173" t="str">
            <v xml:space="preserve">Medicaid Psych </v>
          </cell>
          <cell r="E173">
            <v>0</v>
          </cell>
          <cell r="H173">
            <v>2045.858870967742</v>
          </cell>
          <cell r="K173">
            <v>1833.4906953966699</v>
          </cell>
          <cell r="N173">
            <v>1799.8707815728844</v>
          </cell>
          <cell r="Q173">
            <v>1803.5973566375549</v>
          </cell>
          <cell r="T173">
            <v>1955.156622592275</v>
          </cell>
        </row>
        <row r="174">
          <cell r="C174" t="str">
            <v xml:space="preserve">Catamount </v>
          </cell>
          <cell r="E174">
            <v>7799.4039548022602</v>
          </cell>
          <cell r="H174">
            <v>7299.3995535714284</v>
          </cell>
          <cell r="K174">
            <v>4664.3722627737225</v>
          </cell>
          <cell r="N174">
            <v>4578.8437166457152</v>
          </cell>
          <cell r="Q174">
            <v>4588.3240665653702</v>
          </cell>
          <cell r="T174">
            <v>4973.8885191477711</v>
          </cell>
        </row>
        <row r="175">
          <cell r="C175" t="str">
            <v xml:space="preserve">Pace VT </v>
          </cell>
          <cell r="E175">
            <v>2123.8519999999999</v>
          </cell>
          <cell r="H175" t="e">
            <v>#DIV/0!</v>
          </cell>
          <cell r="K175" t="e">
            <v>#DIV/0!</v>
          </cell>
          <cell r="N175" t="e">
            <v>#DIV/0!</v>
          </cell>
          <cell r="Q175" t="e">
            <v>#DIV/0!</v>
          </cell>
          <cell r="T175" t="e">
            <v>#DIV/0!</v>
          </cell>
        </row>
        <row r="176">
          <cell r="C176" t="str">
            <v xml:space="preserve">BCBS </v>
          </cell>
          <cell r="E176">
            <v>7055.2666116384644</v>
          </cell>
          <cell r="H176">
            <v>7620.629973968018</v>
          </cell>
          <cell r="K176">
            <v>7614.119113573407</v>
          </cell>
          <cell r="N176">
            <v>7474.5023546309849</v>
          </cell>
          <cell r="Q176">
            <v>7489.9780734330016</v>
          </cell>
          <cell r="T176">
            <v>8119.3733066034256</v>
          </cell>
        </row>
        <row r="177">
          <cell r="C177" t="str">
            <v xml:space="preserve">M'care HMO </v>
          </cell>
          <cell r="E177">
            <v>5471.6435754189943</v>
          </cell>
          <cell r="H177">
            <v>6361.1177829099306</v>
          </cell>
          <cell r="K177">
            <v>5100.8215297450424</v>
          </cell>
          <cell r="N177">
            <v>5007.2900050467761</v>
          </cell>
          <cell r="Q177">
            <v>5017.6574393456276</v>
          </cell>
          <cell r="T177">
            <v>5439.2994846285128</v>
          </cell>
        </row>
        <row r="178">
          <cell r="C178" t="str">
            <v xml:space="preserve">Commercial </v>
          </cell>
          <cell r="E178">
            <v>6964.5672422815278</v>
          </cell>
          <cell r="H178">
            <v>9801.6536912751671</v>
          </cell>
          <cell r="K178">
            <v>5494.6517241379306</v>
          </cell>
          <cell r="N178">
            <v>5393.8987080898924</v>
          </cell>
          <cell r="Q178">
            <v>5405.0666033814423</v>
          </cell>
          <cell r="T178">
            <v>5859.2632808328199</v>
          </cell>
        </row>
        <row r="179">
          <cell r="C179" t="str">
            <v xml:space="preserve">Workers Comp </v>
          </cell>
          <cell r="E179">
            <v>17177.666666666668</v>
          </cell>
          <cell r="H179">
            <v>14484.678571428571</v>
          </cell>
          <cell r="K179">
            <v>6042.4</v>
          </cell>
          <cell r="N179">
            <v>5931.6031643253637</v>
          </cell>
          <cell r="Q179">
            <v>5943.8843595489325</v>
          </cell>
          <cell r="T179">
            <v>6443.3587833374186</v>
          </cell>
        </row>
        <row r="180">
          <cell r="C180" t="str">
            <v>Selfpay</v>
          </cell>
          <cell r="E180">
            <v>5983.6703406813631</v>
          </cell>
          <cell r="H180">
            <v>7229.3942786069656</v>
          </cell>
          <cell r="K180">
            <v>5004.8366533864546</v>
          </cell>
          <cell r="N180">
            <v>4913.0651612204838</v>
          </cell>
          <cell r="Q180">
            <v>4923.2375059845372</v>
          </cell>
          <cell r="T180">
            <v>5336.9452882574251</v>
          </cell>
        </row>
        <row r="183">
          <cell r="C183" t="str">
            <v>REIMBURSEMENT PER DISCHARGE</v>
          </cell>
        </row>
        <row r="185">
          <cell r="C185" t="str">
            <v xml:space="preserve">Medicare IP DRG </v>
          </cell>
          <cell r="E185">
            <v>10487.788774279974</v>
          </cell>
          <cell r="H185">
            <v>10850.729458917836</v>
          </cell>
          <cell r="K185">
            <v>11555.936819172113</v>
          </cell>
          <cell r="N185">
            <v>12364.83631244392</v>
          </cell>
          <cell r="Q185">
            <v>12659.452952485159</v>
          </cell>
          <cell r="T185">
            <v>12659.452952485159</v>
          </cell>
        </row>
        <row r="186">
          <cell r="C186" t="str">
            <v xml:space="preserve">Medicare Rehab </v>
          </cell>
        </row>
        <row r="187">
          <cell r="C187" t="str">
            <v>Medicare Psych</v>
          </cell>
          <cell r="E187">
            <v>12511.22974226804</v>
          </cell>
          <cell r="H187">
            <v>18867.717948717949</v>
          </cell>
          <cell r="K187">
            <v>11359.701298701299</v>
          </cell>
          <cell r="N187">
            <v>11759.25109781514</v>
          </cell>
          <cell r="Q187">
            <v>12027.939826710226</v>
          </cell>
          <cell r="T187">
            <v>12027.939826710226</v>
          </cell>
        </row>
        <row r="188">
          <cell r="C188" t="str">
            <v xml:space="preserve">Medicaid DRG </v>
          </cell>
          <cell r="E188">
            <v>7468.1771746575341</v>
          </cell>
          <cell r="H188">
            <v>5351.0039721946378</v>
          </cell>
          <cell r="K188">
            <v>3672.3441396508729</v>
          </cell>
          <cell r="N188">
            <v>6240.9809227896139</v>
          </cell>
          <cell r="Q188">
            <v>6399.9558455309671</v>
          </cell>
          <cell r="T188">
            <v>6400.8665111848759</v>
          </cell>
        </row>
        <row r="189">
          <cell r="C189" t="str">
            <v>Medicaid Rehab</v>
          </cell>
        </row>
        <row r="190">
          <cell r="C190" t="str">
            <v xml:space="preserve">Medicaid Psych </v>
          </cell>
          <cell r="E190">
            <v>-2.0115384615384615</v>
          </cell>
          <cell r="H190">
            <v>18201.721973094169</v>
          </cell>
          <cell r="K190">
            <v>21367.252873563219</v>
          </cell>
          <cell r="N190">
            <v>10406.607343330568</v>
          </cell>
          <cell r="Q190">
            <v>10671.692210416828</v>
          </cell>
          <cell r="T190">
            <v>10673.210712075228</v>
          </cell>
        </row>
        <row r="191">
          <cell r="C191" t="str">
            <v xml:space="preserve">Catamount </v>
          </cell>
          <cell r="E191">
            <v>-8189.8945744680832</v>
          </cell>
          <cell r="H191">
            <v>17105.298076923078</v>
          </cell>
          <cell r="K191">
            <v>15681.833333333334</v>
          </cell>
          <cell r="N191">
            <v>23015.074197835558</v>
          </cell>
          <cell r="Q191">
            <v>23321.473656504888</v>
          </cell>
          <cell r="T191">
            <v>23321.473656504888</v>
          </cell>
        </row>
        <row r="192">
          <cell r="C192" t="str">
            <v xml:space="preserve">Pace VT </v>
          </cell>
        </row>
        <row r="193">
          <cell r="C193" t="str">
            <v xml:space="preserve">BCBS </v>
          </cell>
          <cell r="E193">
            <v>22806.412484774664</v>
          </cell>
          <cell r="H193">
            <v>22244.214536928488</v>
          </cell>
          <cell r="K193">
            <v>20234.975806451614</v>
          </cell>
          <cell r="N193">
            <v>21258.48565684288</v>
          </cell>
          <cell r="Q193">
            <v>21541.499669372064</v>
          </cell>
          <cell r="T193">
            <v>23351.667479520369</v>
          </cell>
        </row>
        <row r="194">
          <cell r="C194" t="str">
            <v xml:space="preserve">M'care HMO </v>
          </cell>
          <cell r="E194">
            <v>-10360.295470852016</v>
          </cell>
          <cell r="H194">
            <v>10022.254807692309</v>
          </cell>
          <cell r="K194">
            <v>8709.2121212121219</v>
          </cell>
          <cell r="N194">
            <v>12634.841121199872</v>
          </cell>
          <cell r="Q194">
            <v>12803.048638005213</v>
          </cell>
          <cell r="T194">
            <v>12937.664233971107</v>
          </cell>
        </row>
        <row r="195">
          <cell r="C195" t="str">
            <v xml:space="preserve">Commercial </v>
          </cell>
          <cell r="E195">
            <v>16038.471666666668</v>
          </cell>
          <cell r="H195">
            <v>21826.117886178861</v>
          </cell>
          <cell r="K195">
            <v>18949</v>
          </cell>
          <cell r="N195">
            <v>20485.925168167723</v>
          </cell>
          <cell r="Q195">
            <v>21104.154316676482</v>
          </cell>
          <cell r="T195">
            <v>22651.48995285224</v>
          </cell>
        </row>
        <row r="196">
          <cell r="C196" t="str">
            <v xml:space="preserve">Workers Comp </v>
          </cell>
          <cell r="E196">
            <v>50657.775384615379</v>
          </cell>
          <cell r="H196">
            <v>25099.142857142859</v>
          </cell>
          <cell r="K196">
            <v>5000.5</v>
          </cell>
          <cell r="N196">
            <v>13057.478822977244</v>
          </cell>
          <cell r="Q196">
            <v>13231.312911390596</v>
          </cell>
          <cell r="T196">
            <v>14343.161997378449</v>
          </cell>
        </row>
        <row r="197">
          <cell r="C197" t="str">
            <v>Selfpay</v>
          </cell>
          <cell r="E197">
            <v>23697.234126984127</v>
          </cell>
          <cell r="H197">
            <v>30917.196808510638</v>
          </cell>
          <cell r="K197">
            <v>18749.462686567163</v>
          </cell>
          <cell r="N197">
            <v>19526.328162275957</v>
          </cell>
          <cell r="Q197">
            <v>19786.281978948151</v>
          </cell>
          <cell r="T197">
            <v>21448.955946431193</v>
          </cell>
        </row>
        <row r="199">
          <cell r="C199" t="str">
            <v>C/A G/L &amp; BUDGET INPUT</v>
          </cell>
        </row>
        <row r="201">
          <cell r="C201" t="str">
            <v>Medicare Contractual Allowances</v>
          </cell>
        </row>
        <row r="202">
          <cell r="C202" t="str">
            <v>Medicare Target Allowance</v>
          </cell>
          <cell r="E202">
            <v>500000</v>
          </cell>
          <cell r="H202">
            <v>0</v>
          </cell>
          <cell r="K202">
            <v>251938</v>
          </cell>
          <cell r="N202">
            <v>755814</v>
          </cell>
          <cell r="Q202">
            <v>755814</v>
          </cell>
          <cell r="T202">
            <v>819302.37600000005</v>
          </cell>
          <cell r="W202" t="str">
            <v>425800</v>
          </cell>
        </row>
        <row r="203">
          <cell r="C203" t="str">
            <v>Medicare Inpatient</v>
          </cell>
          <cell r="E203">
            <v>42660961.719999999</v>
          </cell>
          <cell r="H203">
            <v>50411921</v>
          </cell>
          <cell r="K203">
            <v>13901021</v>
          </cell>
          <cell r="N203">
            <v>41267525.322169706</v>
          </cell>
          <cell r="Q203">
            <v>39467431.178655431</v>
          </cell>
          <cell r="T203">
            <v>45489945.464065492</v>
          </cell>
          <cell r="W203" t="str">
            <v>424000</v>
          </cell>
        </row>
        <row r="204">
          <cell r="C204" t="str">
            <v>Medicare Billing Adjustment</v>
          </cell>
          <cell r="E204">
            <v>294624.48</v>
          </cell>
          <cell r="H204">
            <v>339000</v>
          </cell>
          <cell r="K204">
            <v>173548</v>
          </cell>
          <cell r="N204">
            <v>520644</v>
          </cell>
          <cell r="Q204">
            <v>520644</v>
          </cell>
          <cell r="T204">
            <v>564378.09600000002</v>
          </cell>
          <cell r="W204" t="str">
            <v>425600</v>
          </cell>
        </row>
        <row r="205">
          <cell r="C205" t="str">
            <v>Medicare Outpatient</v>
          </cell>
          <cell r="E205">
            <v>68913057.920000002</v>
          </cell>
          <cell r="H205">
            <v>70119844</v>
          </cell>
          <cell r="K205">
            <v>24026149</v>
          </cell>
          <cell r="N205">
            <v>76803914.470237777</v>
          </cell>
          <cell r="Q205">
            <v>76781105.915039986</v>
          </cell>
          <cell r="T205">
            <v>85489200.08727406</v>
          </cell>
          <cell r="W205" t="str">
            <v>424800</v>
          </cell>
        </row>
        <row r="206">
          <cell r="C206" t="str">
            <v>Medicare IP Physician</v>
          </cell>
          <cell r="E206">
            <v>8211544.3300000001</v>
          </cell>
          <cell r="H206">
            <v>7493121</v>
          </cell>
          <cell r="K206">
            <v>2305339</v>
          </cell>
          <cell r="N206">
            <v>7233036.6646148739</v>
          </cell>
          <cell r="Q206">
            <v>7121490.466709394</v>
          </cell>
          <cell r="T206">
            <v>7969406.862312831</v>
          </cell>
          <cell r="W206" t="str">
            <v>425000</v>
          </cell>
        </row>
        <row r="207">
          <cell r="C207" t="str">
            <v>Medicare OP Physician</v>
          </cell>
          <cell r="E207">
            <v>8030607.9699999997</v>
          </cell>
          <cell r="H207">
            <v>9708434</v>
          </cell>
          <cell r="K207">
            <v>3836702</v>
          </cell>
          <cell r="N207">
            <v>10714875.48987177</v>
          </cell>
          <cell r="Q207">
            <v>11836153.780373503</v>
          </cell>
          <cell r="T207">
            <v>13245419.513511257</v>
          </cell>
          <cell r="W207" t="str">
            <v>425200</v>
          </cell>
        </row>
        <row r="208">
          <cell r="C208" t="str">
            <v>Medicare Waiver Of Liability</v>
          </cell>
          <cell r="E208">
            <v>4850723.17</v>
          </cell>
          <cell r="H208">
            <v>4302000</v>
          </cell>
          <cell r="K208">
            <v>1612215</v>
          </cell>
          <cell r="N208">
            <v>4836645</v>
          </cell>
          <cell r="Q208">
            <v>4836645</v>
          </cell>
          <cell r="T208">
            <v>5242923.18</v>
          </cell>
          <cell r="W208" t="str">
            <v>425400</v>
          </cell>
        </row>
        <row r="209">
          <cell r="C209" t="str">
            <v>Medicare Rehab</v>
          </cell>
          <cell r="E209">
            <v>48511.81</v>
          </cell>
          <cell r="H209">
            <v>0</v>
          </cell>
          <cell r="K209">
            <v>-136565</v>
          </cell>
          <cell r="N209">
            <v>-136565</v>
          </cell>
          <cell r="Q209">
            <v>0</v>
          </cell>
          <cell r="T209">
            <v>0</v>
          </cell>
          <cell r="W209" t="str">
            <v>424200</v>
          </cell>
        </row>
        <row r="210">
          <cell r="C210" t="str">
            <v>Medicare Psych</v>
          </cell>
          <cell r="E210">
            <v>2319646.4300000002</v>
          </cell>
          <cell r="H210">
            <v>2518294</v>
          </cell>
          <cell r="K210">
            <v>1171521</v>
          </cell>
          <cell r="N210">
            <v>3568156.1805092436</v>
          </cell>
          <cell r="Q210">
            <v>3417179.8683026102</v>
          </cell>
          <cell r="T210">
            <v>3919982.53655808</v>
          </cell>
          <cell r="W210" t="str">
            <v>424400</v>
          </cell>
        </row>
        <row r="211">
          <cell r="C211" t="str">
            <v>Medicare Swing Bed</v>
          </cell>
          <cell r="E211">
            <v>1184888.27</v>
          </cell>
          <cell r="H211">
            <v>535930</v>
          </cell>
          <cell r="K211">
            <v>444085</v>
          </cell>
          <cell r="N211">
            <v>1325208.8927545778</v>
          </cell>
          <cell r="Q211">
            <v>1278022.5721854775</v>
          </cell>
          <cell r="T211">
            <v>1401167.1065418192</v>
          </cell>
          <cell r="W211" t="str">
            <v>424600</v>
          </cell>
        </row>
        <row r="212">
          <cell r="C212" t="str">
            <v>Total Medicare Contractual</v>
          </cell>
          <cell r="E212">
            <v>137014566.10000002</v>
          </cell>
          <cell r="H212">
            <v>145428544</v>
          </cell>
          <cell r="K212">
            <v>47585953</v>
          </cell>
          <cell r="N212">
            <v>146889255.02015793</v>
          </cell>
          <cell r="Q212">
            <v>146014486.78126642</v>
          </cell>
          <cell r="T212">
            <v>164141725.22226357</v>
          </cell>
        </row>
        <row r="214">
          <cell r="C214" t="str">
            <v>Medicaid Contractual Allowances</v>
          </cell>
        </row>
        <row r="215">
          <cell r="C215" t="str">
            <v>Medicaid Outpatient</v>
          </cell>
          <cell r="E215">
            <v>26785083.539999999</v>
          </cell>
          <cell r="H215">
            <v>29178405</v>
          </cell>
          <cell r="K215">
            <v>8995432</v>
          </cell>
          <cell r="N215">
            <v>27969098.388567921</v>
          </cell>
          <cell r="Q215">
            <v>27942119.948698975</v>
          </cell>
          <cell r="T215">
            <v>31119268.649973966</v>
          </cell>
          <cell r="W215" t="str">
            <v>428800</v>
          </cell>
        </row>
        <row r="216">
          <cell r="C216" t="str">
            <v>Medicaid Inpatient</v>
          </cell>
          <cell r="E216">
            <v>14439759.060000001</v>
          </cell>
          <cell r="H216">
            <v>8507313</v>
          </cell>
          <cell r="K216">
            <v>3701948</v>
          </cell>
          <cell r="N216">
            <v>8403542.7684153132</v>
          </cell>
          <cell r="Q216">
            <v>8019996.6425305223</v>
          </cell>
          <cell r="T216">
            <v>9290492.2760219909</v>
          </cell>
          <cell r="W216" t="str">
            <v>428000</v>
          </cell>
        </row>
        <row r="217">
          <cell r="C217" t="str">
            <v>Medicaid IP Psych CA</v>
          </cell>
          <cell r="E217">
            <v>523</v>
          </cell>
          <cell r="H217">
            <v>0</v>
          </cell>
          <cell r="K217">
            <v>13043</v>
          </cell>
          <cell r="N217">
            <v>3040140.1706613111</v>
          </cell>
          <cell r="Q217">
            <v>2901385.1221374427</v>
          </cell>
          <cell r="T217">
            <v>3361010.8917050511</v>
          </cell>
          <cell r="W217" t="str">
            <v>428400</v>
          </cell>
        </row>
        <row r="218">
          <cell r="C218" t="str">
            <v>Medicaid Billing Adjustment</v>
          </cell>
          <cell r="E218">
            <v>685007.29</v>
          </cell>
          <cell r="H218">
            <v>1292000</v>
          </cell>
          <cell r="K218">
            <v>93160</v>
          </cell>
          <cell r="N218">
            <v>279480</v>
          </cell>
          <cell r="Q218">
            <v>279480</v>
          </cell>
          <cell r="T218">
            <v>302956.32</v>
          </cell>
          <cell r="W218" t="str">
            <v>429600</v>
          </cell>
        </row>
        <row r="219">
          <cell r="C219" t="str">
            <v>Medicaid Waiver of Liability</v>
          </cell>
          <cell r="E219">
            <v>568738.31000000006</v>
          </cell>
          <cell r="H219">
            <v>0</v>
          </cell>
          <cell r="K219">
            <v>465251</v>
          </cell>
          <cell r="N219">
            <v>1395753</v>
          </cell>
          <cell r="Q219">
            <v>1395753</v>
          </cell>
          <cell r="T219">
            <v>1512996.2520000001</v>
          </cell>
          <cell r="W219" t="str">
            <v>429400</v>
          </cell>
        </row>
        <row r="220">
          <cell r="C220" t="str">
            <v>Medicaid Level II</v>
          </cell>
          <cell r="E220">
            <v>267453.38</v>
          </cell>
          <cell r="H220">
            <v>2550786</v>
          </cell>
          <cell r="K220">
            <v>188183</v>
          </cell>
          <cell r="N220">
            <v>1680408.6463403387</v>
          </cell>
          <cell r="Q220">
            <v>1562737.4124903886</v>
          </cell>
          <cell r="T220">
            <v>1701250.9327948096</v>
          </cell>
          <cell r="W220" t="str">
            <v>428600</v>
          </cell>
        </row>
        <row r="221">
          <cell r="C221" t="str">
            <v>Mediciad MIC Allowance</v>
          </cell>
          <cell r="E221">
            <v>1208</v>
          </cell>
          <cell r="H221">
            <v>200000</v>
          </cell>
          <cell r="K221">
            <v>0</v>
          </cell>
          <cell r="N221">
            <v>200000</v>
          </cell>
          <cell r="Q221">
            <v>200000</v>
          </cell>
          <cell r="T221">
            <v>216800</v>
          </cell>
          <cell r="W221" t="str">
            <v>429800</v>
          </cell>
        </row>
        <row r="222">
          <cell r="C222" t="str">
            <v>Medicaid Physician IP</v>
          </cell>
          <cell r="E222">
            <v>3108192.64</v>
          </cell>
          <cell r="H222">
            <v>2182636</v>
          </cell>
          <cell r="K222">
            <v>795517</v>
          </cell>
          <cell r="N222">
            <v>2364484.7745728628</v>
          </cell>
          <cell r="Q222">
            <v>2328020.2439975785</v>
          </cell>
          <cell r="T222">
            <v>2595681.9480290939</v>
          </cell>
          <cell r="W222" t="str">
            <v>429000</v>
          </cell>
        </row>
        <row r="223">
          <cell r="C223" t="str">
            <v>Medicaid Physician OP</v>
          </cell>
          <cell r="E223">
            <v>4763435.84</v>
          </cell>
          <cell r="H223">
            <v>5713032</v>
          </cell>
          <cell r="K223">
            <v>2204808</v>
          </cell>
          <cell r="N223">
            <v>6017250.4756950419</v>
          </cell>
          <cell r="Q223">
            <v>6646936.9646594431</v>
          </cell>
          <cell r="T223">
            <v>7411161.8991529793</v>
          </cell>
          <cell r="W223" t="str">
            <v>429200</v>
          </cell>
        </row>
        <row r="224">
          <cell r="C224" t="str">
            <v>Medicaid DSH</v>
          </cell>
          <cell r="E224">
            <v>-4587413.05</v>
          </cell>
          <cell r="H224">
            <v>-5336685</v>
          </cell>
          <cell r="K224">
            <v>-1796700</v>
          </cell>
          <cell r="N224">
            <v>-5395100</v>
          </cell>
          <cell r="Q224">
            <v>-5395100</v>
          </cell>
          <cell r="T224">
            <v>-5395100</v>
          </cell>
          <cell r="W224" t="str">
            <v>429900</v>
          </cell>
        </row>
        <row r="225">
          <cell r="C225" t="str">
            <v>Total Medicaid Contractual</v>
          </cell>
          <cell r="E225">
            <v>46031988.010000005</v>
          </cell>
          <cell r="H225">
            <v>44287487</v>
          </cell>
          <cell r="K225">
            <v>14660642</v>
          </cell>
          <cell r="N225">
            <v>45955058.22425279</v>
          </cell>
          <cell r="Q225">
            <v>45881329.334514357</v>
          </cell>
          <cell r="T225">
            <v>52116519.169677891</v>
          </cell>
        </row>
        <row r="227">
          <cell r="C227" t="str">
            <v>Blue Cross Contractual Allowances</v>
          </cell>
        </row>
        <row r="228">
          <cell r="C228" t="str">
            <v>Blue Cross IP Facility</v>
          </cell>
          <cell r="E228">
            <v>-1629153.65</v>
          </cell>
          <cell r="H228">
            <v>1517559</v>
          </cell>
          <cell r="K228">
            <v>479120</v>
          </cell>
          <cell r="N228">
            <v>1319109.4819822763</v>
          </cell>
          <cell r="Q228">
            <v>1272140.3413261378</v>
          </cell>
          <cell r="T228">
            <v>1379040.3961600072</v>
          </cell>
          <cell r="W228" t="str">
            <v>432000</v>
          </cell>
        </row>
        <row r="229">
          <cell r="C229" t="str">
            <v>Blue Cross OP Facility</v>
          </cell>
          <cell r="E229">
            <v>3236245.94</v>
          </cell>
          <cell r="H229">
            <v>3425308</v>
          </cell>
          <cell r="K229">
            <v>1401235</v>
          </cell>
          <cell r="N229">
            <v>3912163.1740967585</v>
          </cell>
          <cell r="Q229">
            <v>3922377.0270601627</v>
          </cell>
          <cell r="T229">
            <v>4251856.6933376398</v>
          </cell>
          <cell r="W229" t="str">
            <v>432200</v>
          </cell>
        </row>
        <row r="230">
          <cell r="C230" t="str">
            <v>Blue Shield IP Physician</v>
          </cell>
          <cell r="E230">
            <v>6043433.2400000002</v>
          </cell>
          <cell r="H230">
            <v>2289280</v>
          </cell>
          <cell r="K230">
            <v>472025</v>
          </cell>
          <cell r="N230">
            <v>1123855.4432327366</v>
          </cell>
          <cell r="Q230">
            <v>1106523.6077256282</v>
          </cell>
          <cell r="T230">
            <v>1199471.5624793966</v>
          </cell>
          <cell r="W230" t="str">
            <v>432400</v>
          </cell>
        </row>
        <row r="231">
          <cell r="C231" t="str">
            <v>Blue Shield OP Physician</v>
          </cell>
          <cell r="E231">
            <v>4106610.92</v>
          </cell>
          <cell r="H231">
            <v>6029322</v>
          </cell>
          <cell r="K231">
            <v>1953169</v>
          </cell>
          <cell r="N231">
            <v>4497966.6615960021</v>
          </cell>
          <cell r="Q231">
            <v>4968664.8394530835</v>
          </cell>
          <cell r="T231">
            <v>5386032.7099694414</v>
          </cell>
          <cell r="W231" t="str">
            <v>432600</v>
          </cell>
        </row>
        <row r="232">
          <cell r="C232" t="str">
            <v>BC Waiver of Liability</v>
          </cell>
          <cell r="E232">
            <v>152244.13</v>
          </cell>
          <cell r="H232">
            <v>0</v>
          </cell>
          <cell r="K232">
            <v>91304</v>
          </cell>
          <cell r="N232">
            <v>273912</v>
          </cell>
          <cell r="Q232">
            <v>273912</v>
          </cell>
          <cell r="T232">
            <v>296920.60800000001</v>
          </cell>
          <cell r="W232" t="str">
            <v>432800</v>
          </cell>
        </row>
        <row r="233">
          <cell r="C233" t="str">
            <v>BCBS Audit Recovery</v>
          </cell>
          <cell r="E233">
            <v>0</v>
          </cell>
          <cell r="H233">
            <v>0</v>
          </cell>
          <cell r="K233">
            <v>32555</v>
          </cell>
          <cell r="N233">
            <v>97665</v>
          </cell>
          <cell r="Q233">
            <v>97665</v>
          </cell>
          <cell r="T233">
            <v>105868.86</v>
          </cell>
          <cell r="W233" t="str">
            <v>433200</v>
          </cell>
        </row>
        <row r="234">
          <cell r="C234" t="str">
            <v>Blue Cross Billing Adjustment</v>
          </cell>
          <cell r="E234">
            <v>101313.79</v>
          </cell>
          <cell r="H234">
            <v>272000</v>
          </cell>
          <cell r="K234">
            <v>481</v>
          </cell>
          <cell r="N234">
            <v>1443</v>
          </cell>
          <cell r="Q234">
            <v>1443</v>
          </cell>
          <cell r="T234">
            <v>1564.212</v>
          </cell>
          <cell r="W234" t="str">
            <v>433000</v>
          </cell>
        </row>
        <row r="235">
          <cell r="C235" t="str">
            <v>Total Blue Cross Contractual</v>
          </cell>
          <cell r="E235">
            <v>12010694.369999999</v>
          </cell>
          <cell r="H235">
            <v>13533469</v>
          </cell>
          <cell r="K235">
            <v>4429889</v>
          </cell>
          <cell r="N235">
            <v>11226114.760907773</v>
          </cell>
          <cell r="Q235">
            <v>11642725.815565012</v>
          </cell>
          <cell r="T235">
            <v>12620755.041946484</v>
          </cell>
        </row>
        <row r="237">
          <cell r="C237" t="str">
            <v>OTHER CONTRACTUAL ALLOWANCES</v>
          </cell>
        </row>
        <row r="239">
          <cell r="C239" t="str">
            <v>Other Contractual Allowances</v>
          </cell>
        </row>
        <row r="240">
          <cell r="C240" t="str">
            <v>Contract Adjustment - Other</v>
          </cell>
          <cell r="E240">
            <v>1222169.8600000001</v>
          </cell>
          <cell r="H240">
            <v>507200</v>
          </cell>
          <cell r="K240">
            <v>300114</v>
          </cell>
          <cell r="N240">
            <v>900342</v>
          </cell>
          <cell r="Q240">
            <v>900342</v>
          </cell>
          <cell r="T240">
            <v>975970.728</v>
          </cell>
          <cell r="W240" t="str">
            <v>437000</v>
          </cell>
        </row>
        <row r="241">
          <cell r="C241" t="str">
            <v>Aetna C/A</v>
          </cell>
          <cell r="E241">
            <v>217836.94</v>
          </cell>
          <cell r="H241">
            <v>203344</v>
          </cell>
          <cell r="K241">
            <v>57426</v>
          </cell>
          <cell r="N241">
            <v>172278</v>
          </cell>
          <cell r="Q241">
            <v>172278</v>
          </cell>
          <cell r="T241">
            <v>186749.35200000001</v>
          </cell>
          <cell r="W241" t="str">
            <v>439100</v>
          </cell>
        </row>
        <row r="242">
          <cell r="C242" t="str">
            <v>Medicare HMO IP Facility</v>
          </cell>
          <cell r="E242">
            <v>7207466.8899999997</v>
          </cell>
          <cell r="H242">
            <v>3424099</v>
          </cell>
          <cell r="K242">
            <v>1225782</v>
          </cell>
          <cell r="N242">
            <v>3031734.0016537169</v>
          </cell>
          <cell r="Q242">
            <v>2923783.9469382544</v>
          </cell>
          <cell r="T242">
            <v>3341611.3943390409</v>
          </cell>
          <cell r="W242" t="str">
            <v>426000</v>
          </cell>
        </row>
        <row r="243">
          <cell r="C243" t="str">
            <v>Medicare HMO OP Facility</v>
          </cell>
          <cell r="E243">
            <v>717427.19</v>
          </cell>
          <cell r="H243">
            <v>4414820</v>
          </cell>
          <cell r="K243">
            <v>1599518</v>
          </cell>
          <cell r="N243">
            <v>4595406.0162762869</v>
          </cell>
          <cell r="Q243">
            <v>4607403.6756960601</v>
          </cell>
          <cell r="T243">
            <v>5115072.4167834241</v>
          </cell>
          <cell r="W243" t="str">
            <v>426200</v>
          </cell>
        </row>
        <row r="244">
          <cell r="C244" t="str">
            <v>Medicare HMO IP Physician</v>
          </cell>
          <cell r="E244">
            <v>772718.09</v>
          </cell>
          <cell r="H244">
            <v>532745</v>
          </cell>
          <cell r="K244">
            <v>-27893</v>
          </cell>
          <cell r="N244">
            <v>568417.50552843814</v>
          </cell>
          <cell r="Q244">
            <v>559651.50384690356</v>
          </cell>
          <cell r="T244">
            <v>626286.10627377138</v>
          </cell>
          <cell r="W244" t="str">
            <v>426400</v>
          </cell>
        </row>
        <row r="245">
          <cell r="C245" t="str">
            <v>Medicare HMO OP Physician</v>
          </cell>
          <cell r="E245">
            <v>561783.93000000005</v>
          </cell>
          <cell r="H245">
            <v>686862</v>
          </cell>
          <cell r="K245">
            <v>260135</v>
          </cell>
          <cell r="N245">
            <v>657338.5042490433</v>
          </cell>
          <cell r="Q245">
            <v>726126.92787767411</v>
          </cell>
          <cell r="T245">
            <v>812582.86756505992</v>
          </cell>
          <cell r="W245" t="str">
            <v>426600</v>
          </cell>
        </row>
        <row r="246">
          <cell r="C246" t="str">
            <v>Medicare HMO Billing Adjust</v>
          </cell>
          <cell r="E246">
            <v>1847.21</v>
          </cell>
          <cell r="H246">
            <v>0</v>
          </cell>
          <cell r="K246">
            <v>204</v>
          </cell>
          <cell r="N246">
            <v>612</v>
          </cell>
          <cell r="Q246">
            <v>612</v>
          </cell>
          <cell r="T246">
            <v>663.40800000000002</v>
          </cell>
          <cell r="W246" t="str">
            <v>426800</v>
          </cell>
        </row>
        <row r="247">
          <cell r="C247" t="str">
            <v>Medicare HMO Waiver of Liability</v>
          </cell>
          <cell r="E247">
            <v>160054.81</v>
          </cell>
          <cell r="H247">
            <v>0</v>
          </cell>
          <cell r="K247">
            <v>16865</v>
          </cell>
          <cell r="N247">
            <v>50595</v>
          </cell>
          <cell r="Q247">
            <v>50595</v>
          </cell>
          <cell r="T247">
            <v>54844.98</v>
          </cell>
          <cell r="W247" t="str">
            <v>426900</v>
          </cell>
        </row>
        <row r="248">
          <cell r="C248" t="str">
            <v>Courtesy Allowance</v>
          </cell>
          <cell r="E248">
            <v>995396.91</v>
          </cell>
          <cell r="H248">
            <v>486336</v>
          </cell>
          <cell r="K248">
            <v>58809</v>
          </cell>
          <cell r="N248">
            <v>176427</v>
          </cell>
          <cell r="Q248">
            <v>176427</v>
          </cell>
          <cell r="T248">
            <v>191246.86799999999</v>
          </cell>
          <cell r="W248" t="str">
            <v>437600</v>
          </cell>
        </row>
        <row r="249">
          <cell r="C249" t="str">
            <v>Employee Allowances</v>
          </cell>
          <cell r="E249">
            <v>27525.88</v>
          </cell>
          <cell r="H249">
            <v>25969</v>
          </cell>
          <cell r="K249">
            <v>16915</v>
          </cell>
          <cell r="N249">
            <v>50745</v>
          </cell>
          <cell r="Q249">
            <v>50745</v>
          </cell>
          <cell r="T249">
            <v>55007.58</v>
          </cell>
          <cell r="W249" t="str">
            <v>437800</v>
          </cell>
        </row>
        <row r="250">
          <cell r="C250" t="str">
            <v>Hospital Compensation</v>
          </cell>
          <cell r="E250">
            <v>203451.89</v>
          </cell>
          <cell r="H250">
            <v>76080</v>
          </cell>
          <cell r="K250">
            <v>71152</v>
          </cell>
          <cell r="N250">
            <v>213456</v>
          </cell>
          <cell r="Q250">
            <v>213456</v>
          </cell>
          <cell r="T250">
            <v>231386.304</v>
          </cell>
          <cell r="W250" t="str">
            <v>438000</v>
          </cell>
        </row>
        <row r="251">
          <cell r="C251" t="str">
            <v>Administrative Write Off</v>
          </cell>
          <cell r="E251">
            <v>75709.95</v>
          </cell>
          <cell r="H251">
            <v>110260</v>
          </cell>
          <cell r="K251">
            <v>8358</v>
          </cell>
          <cell r="N251">
            <v>25074</v>
          </cell>
          <cell r="Q251">
            <v>25074</v>
          </cell>
          <cell r="T251">
            <v>27180.216</v>
          </cell>
          <cell r="W251" t="str">
            <v>438200</v>
          </cell>
        </row>
        <row r="252">
          <cell r="C252" t="str">
            <v>B/D Bankrupt Allowance</v>
          </cell>
          <cell r="E252">
            <v>62556.9</v>
          </cell>
          <cell r="H252">
            <v>40576</v>
          </cell>
          <cell r="K252">
            <v>325</v>
          </cell>
          <cell r="N252">
            <v>975</v>
          </cell>
          <cell r="Q252">
            <v>975</v>
          </cell>
          <cell r="T252">
            <v>1056.9000000000001</v>
          </cell>
          <cell r="W252" t="str">
            <v>438400</v>
          </cell>
        </row>
        <row r="253">
          <cell r="C253" t="str">
            <v>Bankrupt Allowance</v>
          </cell>
          <cell r="E253">
            <v>76147.509999999995</v>
          </cell>
          <cell r="H253">
            <v>40576</v>
          </cell>
          <cell r="K253">
            <v>12454</v>
          </cell>
          <cell r="N253">
            <v>37362</v>
          </cell>
          <cell r="Q253">
            <v>37362</v>
          </cell>
          <cell r="T253">
            <v>40500.408000000003</v>
          </cell>
          <cell r="W253" t="str">
            <v>438600</v>
          </cell>
        </row>
        <row r="254">
          <cell r="C254" t="str">
            <v>Workers Comp IP Facility</v>
          </cell>
          <cell r="E254">
            <v>11377.92</v>
          </cell>
          <cell r="H254">
            <v>54183</v>
          </cell>
          <cell r="K254">
            <v>20211</v>
          </cell>
          <cell r="N254">
            <v>15573.168568896526</v>
          </cell>
          <cell r="Q254">
            <v>15018.659367829252</v>
          </cell>
          <cell r="T254">
            <v>16280.702129776817</v>
          </cell>
          <cell r="W254" t="str">
            <v>434000</v>
          </cell>
        </row>
        <row r="255">
          <cell r="C255" t="str">
            <v>Workers Comp OP Facility</v>
          </cell>
          <cell r="E255">
            <v>533355.01</v>
          </cell>
          <cell r="H255">
            <v>455010</v>
          </cell>
          <cell r="K255">
            <v>183559</v>
          </cell>
          <cell r="N255">
            <v>490181.02163820085</v>
          </cell>
          <cell r="Q255">
            <v>491460.78341133287</v>
          </cell>
          <cell r="T255">
            <v>532743.48871725239</v>
          </cell>
          <cell r="W255" t="str">
            <v>434200</v>
          </cell>
        </row>
        <row r="256">
          <cell r="C256" t="str">
            <v>Workers Comp IP Physician</v>
          </cell>
          <cell r="E256">
            <v>86180.71</v>
          </cell>
          <cell r="H256">
            <v>45210</v>
          </cell>
          <cell r="K256">
            <v>-54609</v>
          </cell>
          <cell r="N256">
            <v>11082.520557462129</v>
          </cell>
          <cell r="Q256">
            <v>10911.608520275593</v>
          </cell>
          <cell r="T256">
            <v>11828.183356955351</v>
          </cell>
          <cell r="W256" t="str">
            <v>434400</v>
          </cell>
        </row>
        <row r="257">
          <cell r="C257" t="str">
            <v>Workers Comp OP Physician</v>
          </cell>
          <cell r="E257">
            <v>577368.84</v>
          </cell>
          <cell r="H257">
            <v>379659</v>
          </cell>
          <cell r="K257">
            <v>179197</v>
          </cell>
          <cell r="N257">
            <v>541393.43104041391</v>
          </cell>
          <cell r="Q257">
            <v>598048.56449667097</v>
          </cell>
          <cell r="T257">
            <v>648284.6468034049</v>
          </cell>
          <cell r="W257" t="str">
            <v>434600</v>
          </cell>
        </row>
        <row r="258">
          <cell r="C258" t="str">
            <v>Workers Comp Billing Adj</v>
          </cell>
          <cell r="E258">
            <v>44913.84</v>
          </cell>
          <cell r="H258">
            <v>0</v>
          </cell>
          <cell r="K258">
            <v>52988</v>
          </cell>
          <cell r="N258">
            <v>158964</v>
          </cell>
          <cell r="Q258">
            <v>158964</v>
          </cell>
          <cell r="T258">
            <v>172316.976</v>
          </cell>
          <cell r="W258" t="str">
            <v>434800</v>
          </cell>
        </row>
        <row r="259">
          <cell r="C259" t="str">
            <v>Workers Comp Waiver of Liability</v>
          </cell>
          <cell r="E259">
            <v>8701.48</v>
          </cell>
          <cell r="H259">
            <v>0</v>
          </cell>
          <cell r="K259">
            <v>12356</v>
          </cell>
          <cell r="N259">
            <v>37068</v>
          </cell>
          <cell r="Q259">
            <v>37068</v>
          </cell>
          <cell r="T259">
            <v>40181.712</v>
          </cell>
          <cell r="W259" t="str">
            <v>434900</v>
          </cell>
        </row>
        <row r="260">
          <cell r="C260" t="str">
            <v>Settlement Allowance</v>
          </cell>
          <cell r="E260">
            <v>10938.82</v>
          </cell>
          <cell r="H260">
            <v>40576</v>
          </cell>
          <cell r="K260">
            <v>0</v>
          </cell>
          <cell r="N260">
            <v>0</v>
          </cell>
          <cell r="Q260">
            <v>0</v>
          </cell>
          <cell r="T260">
            <v>0</v>
          </cell>
          <cell r="W260" t="str">
            <v>438800</v>
          </cell>
        </row>
        <row r="261">
          <cell r="C261" t="str">
            <v>General Reserve</v>
          </cell>
          <cell r="E261">
            <v>0</v>
          </cell>
          <cell r="H261">
            <v>1521600</v>
          </cell>
          <cell r="N261">
            <v>1000000</v>
          </cell>
          <cell r="Q261">
            <v>1000000</v>
          </cell>
          <cell r="T261">
            <v>1000000</v>
          </cell>
          <cell r="W261" t="str">
            <v>437400</v>
          </cell>
        </row>
        <row r="262">
          <cell r="C262" t="str">
            <v>Accrued C/A</v>
          </cell>
          <cell r="E262">
            <v>230053.31</v>
          </cell>
          <cell r="H262">
            <v>0</v>
          </cell>
          <cell r="K262">
            <v>789908</v>
          </cell>
          <cell r="N262">
            <v>0</v>
          </cell>
          <cell r="Q262">
            <v>0</v>
          </cell>
          <cell r="T262">
            <v>0</v>
          </cell>
          <cell r="W262" t="str">
            <v>436400</v>
          </cell>
        </row>
        <row r="263">
          <cell r="C263" t="str">
            <v>Contractual Default</v>
          </cell>
          <cell r="E263">
            <v>37437.339999999997</v>
          </cell>
          <cell r="H263">
            <v>0</v>
          </cell>
          <cell r="K263">
            <v>169591</v>
          </cell>
          <cell r="N263">
            <v>0</v>
          </cell>
          <cell r="Q263">
            <v>0</v>
          </cell>
          <cell r="T263">
            <v>0</v>
          </cell>
          <cell r="W263" t="str">
            <v>444444</v>
          </cell>
        </row>
        <row r="264">
          <cell r="C264" t="str">
            <v>MVP C/A</v>
          </cell>
          <cell r="E264">
            <v>936284.64</v>
          </cell>
          <cell r="K264">
            <v>396771</v>
          </cell>
          <cell r="N264">
            <v>1190313</v>
          </cell>
          <cell r="Q264">
            <v>1190313</v>
          </cell>
          <cell r="T264">
            <v>1290299.2919999999</v>
          </cell>
          <cell r="W264" t="str">
            <v>435400</v>
          </cell>
        </row>
        <row r="265">
          <cell r="C265" t="str">
            <v>MVP Billing Adjmt C/A</v>
          </cell>
          <cell r="E265">
            <v>2061.2600000000002</v>
          </cell>
          <cell r="H265">
            <v>618784</v>
          </cell>
          <cell r="K265">
            <v>320</v>
          </cell>
          <cell r="N265">
            <v>960</v>
          </cell>
          <cell r="Q265">
            <v>960</v>
          </cell>
          <cell r="T265">
            <v>1040.6400000000001</v>
          </cell>
          <cell r="W265" t="str">
            <v>435800</v>
          </cell>
        </row>
        <row r="266">
          <cell r="C266" t="str">
            <v>MVP Waiver of Liab C/A</v>
          </cell>
          <cell r="E266">
            <v>268638.96999999997</v>
          </cell>
          <cell r="H266">
            <v>182592</v>
          </cell>
          <cell r="K266">
            <v>82383</v>
          </cell>
          <cell r="N266">
            <v>247149</v>
          </cell>
          <cell r="Q266">
            <v>247149</v>
          </cell>
          <cell r="T266">
            <v>267909.516</v>
          </cell>
          <cell r="W266" t="str">
            <v>435600</v>
          </cell>
        </row>
        <row r="267">
          <cell r="C267" t="str">
            <v>Tricare Billing Adjmt</v>
          </cell>
          <cell r="E267">
            <v>-1747.56</v>
          </cell>
          <cell r="H267">
            <v>10144</v>
          </cell>
          <cell r="K267">
            <v>-154</v>
          </cell>
          <cell r="N267">
            <v>-462</v>
          </cell>
          <cell r="Q267">
            <v>-462</v>
          </cell>
          <cell r="T267">
            <v>-500.80799999999999</v>
          </cell>
          <cell r="W267" t="str">
            <v>436200</v>
          </cell>
        </row>
        <row r="268">
          <cell r="C268" t="str">
            <v>Tricare Allowance</v>
          </cell>
          <cell r="E268">
            <v>1401678.04</v>
          </cell>
          <cell r="H268">
            <v>590924</v>
          </cell>
          <cell r="K268">
            <v>515698</v>
          </cell>
          <cell r="N268">
            <v>1547094</v>
          </cell>
          <cell r="Q268">
            <v>1547094</v>
          </cell>
          <cell r="T268">
            <v>1677049.8959999999</v>
          </cell>
          <cell r="W268" t="str">
            <v>436000</v>
          </cell>
        </row>
        <row r="269">
          <cell r="C269" t="str">
            <v>Tricare Waiver of Liability</v>
          </cell>
          <cell r="E269">
            <v>48303.49</v>
          </cell>
          <cell r="H269">
            <v>0</v>
          </cell>
          <cell r="K269">
            <v>5567</v>
          </cell>
          <cell r="N269">
            <v>16701</v>
          </cell>
          <cell r="Q269">
            <v>16701</v>
          </cell>
          <cell r="T269">
            <v>18103.883999999998</v>
          </cell>
          <cell r="W269" t="str">
            <v>436300</v>
          </cell>
        </row>
        <row r="270">
          <cell r="C270" t="str">
            <v>Catamount IP Facility CA</v>
          </cell>
          <cell r="E270">
            <v>3530839.09</v>
          </cell>
          <cell r="H270">
            <v>1491180</v>
          </cell>
          <cell r="K270">
            <v>262655</v>
          </cell>
          <cell r="N270">
            <v>329390.65953024261</v>
          </cell>
          <cell r="Q270">
            <v>317662.14386902162</v>
          </cell>
          <cell r="T270">
            <v>474683.76046409685</v>
          </cell>
          <cell r="W270" t="str">
            <v>430000</v>
          </cell>
        </row>
        <row r="271">
          <cell r="C271" t="str">
            <v>Catamount OP Facility CA</v>
          </cell>
          <cell r="E271">
            <v>-71752.73</v>
          </cell>
          <cell r="H271">
            <v>2892462</v>
          </cell>
          <cell r="K271">
            <v>685863</v>
          </cell>
          <cell r="N271">
            <v>836796.74014486826</v>
          </cell>
          <cell r="Q271">
            <v>838981.44422896334</v>
          </cell>
          <cell r="T271">
            <v>1253536.9763501068</v>
          </cell>
          <cell r="W271" t="str">
            <v>430200</v>
          </cell>
        </row>
        <row r="272">
          <cell r="C272" t="str">
            <v>Catamount IP Physicican CA</v>
          </cell>
          <cell r="E272">
            <v>54171.53</v>
          </cell>
          <cell r="H272">
            <v>0</v>
          </cell>
          <cell r="K272">
            <v>2872</v>
          </cell>
          <cell r="N272">
            <v>144918.75392286811</v>
          </cell>
          <cell r="Q272">
            <v>142683.85083100657</v>
          </cell>
          <cell r="T272">
            <v>160413.79139491354</v>
          </cell>
          <cell r="W272" t="str">
            <v>430400</v>
          </cell>
        </row>
        <row r="273">
          <cell r="C273" t="str">
            <v>Catamount OP Physician CA</v>
          </cell>
          <cell r="E273">
            <v>695220.22</v>
          </cell>
          <cell r="H273">
            <v>0</v>
          </cell>
          <cell r="K273">
            <v>278989</v>
          </cell>
          <cell r="N273">
            <v>766200.50612774317</v>
          </cell>
          <cell r="Q273">
            <v>846380.99861265952</v>
          </cell>
          <cell r="T273">
            <v>951552.60803885013</v>
          </cell>
          <cell r="W273" t="str">
            <v>430600</v>
          </cell>
        </row>
        <row r="274">
          <cell r="C274" t="str">
            <v>Catamount Billing Adjustments</v>
          </cell>
          <cell r="E274">
            <v>220.82</v>
          </cell>
          <cell r="H274">
            <v>0</v>
          </cell>
          <cell r="K274">
            <v>0</v>
          </cell>
          <cell r="N274">
            <v>0</v>
          </cell>
          <cell r="Q274">
            <v>0</v>
          </cell>
          <cell r="T274">
            <v>0</v>
          </cell>
          <cell r="W274" t="str">
            <v>430800</v>
          </cell>
        </row>
        <row r="275">
          <cell r="C275" t="str">
            <v>Catamount Waiver of Liability</v>
          </cell>
          <cell r="E275">
            <v>23645.52</v>
          </cell>
          <cell r="H275">
            <v>439850</v>
          </cell>
          <cell r="K275">
            <v>10065</v>
          </cell>
          <cell r="N275">
            <v>30195</v>
          </cell>
          <cell r="Q275">
            <v>30195</v>
          </cell>
          <cell r="T275">
            <v>32731.38</v>
          </cell>
          <cell r="W275" t="str">
            <v>430900</v>
          </cell>
        </row>
        <row r="276">
          <cell r="C276" t="str">
            <v>Pace VT</v>
          </cell>
          <cell r="E276">
            <v>928686.42999999993</v>
          </cell>
          <cell r="H276">
            <v>0</v>
          </cell>
          <cell r="K276">
            <v>-313</v>
          </cell>
          <cell r="N276">
            <v>-313</v>
          </cell>
          <cell r="Q276">
            <v>0</v>
          </cell>
          <cell r="T276">
            <v>0</v>
          </cell>
          <cell r="W276" t="str">
            <v>427000/427200</v>
          </cell>
        </row>
        <row r="277">
          <cell r="C277" t="str">
            <v>UHC Facility CA</v>
          </cell>
          <cell r="E277">
            <v>17660.79</v>
          </cell>
          <cell r="H277">
            <v>197808</v>
          </cell>
          <cell r="K277">
            <v>-5174</v>
          </cell>
          <cell r="N277">
            <v>-15522</v>
          </cell>
          <cell r="Q277">
            <v>-15522</v>
          </cell>
          <cell r="T277">
            <v>-16825.848000000002</v>
          </cell>
          <cell r="W277" t="str">
            <v>439600</v>
          </cell>
        </row>
        <row r="278">
          <cell r="C278" t="str">
            <v>UHC Physician CA</v>
          </cell>
          <cell r="E278">
            <v>72410.539999999994</v>
          </cell>
          <cell r="H278">
            <v>0</v>
          </cell>
          <cell r="K278">
            <v>-28948</v>
          </cell>
          <cell r="N278">
            <v>-86844</v>
          </cell>
          <cell r="Q278">
            <v>-86844</v>
          </cell>
          <cell r="T278">
            <v>-94138.896000000008</v>
          </cell>
          <cell r="W278" t="str">
            <v>439800</v>
          </cell>
        </row>
        <row r="279">
          <cell r="C279" t="str">
            <v>UHC Billing Adjustment</v>
          </cell>
          <cell r="E279">
            <v>251222.95</v>
          </cell>
          <cell r="H279">
            <v>0</v>
          </cell>
          <cell r="K279">
            <v>104318</v>
          </cell>
          <cell r="N279">
            <v>312954</v>
          </cell>
          <cell r="Q279">
            <v>312954</v>
          </cell>
          <cell r="T279">
            <v>339242.136</v>
          </cell>
          <cell r="W279" t="str">
            <v>439200</v>
          </cell>
        </row>
        <row r="280">
          <cell r="C280" t="str">
            <v>CDPHP Billing Adjustment</v>
          </cell>
          <cell r="E280">
            <v>147395.49</v>
          </cell>
          <cell r="H280">
            <v>0</v>
          </cell>
          <cell r="K280">
            <v>49865</v>
          </cell>
          <cell r="N280">
            <v>149595</v>
          </cell>
          <cell r="Q280">
            <v>149595</v>
          </cell>
          <cell r="T280">
            <v>162160.98000000001</v>
          </cell>
          <cell r="W280" t="str">
            <v>439300</v>
          </cell>
        </row>
        <row r="281">
          <cell r="C281" t="str">
            <v>CDPHP CA</v>
          </cell>
          <cell r="E281">
            <v>3941.51</v>
          </cell>
          <cell r="H281">
            <v>76080</v>
          </cell>
          <cell r="K281">
            <v>1465</v>
          </cell>
          <cell r="N281">
            <v>28868.253737315095</v>
          </cell>
          <cell r="Q281">
            <v>28829.794489785883</v>
          </cell>
          <cell r="T281">
            <v>31251.789482927947</v>
          </cell>
          <cell r="W281" t="str">
            <v>439900</v>
          </cell>
        </row>
        <row r="282">
          <cell r="C282" t="str">
            <v>Comm Allowance</v>
          </cell>
          <cell r="E282">
            <v>658929.35</v>
          </cell>
          <cell r="H282">
            <v>243456</v>
          </cell>
          <cell r="K282">
            <v>339082</v>
          </cell>
          <cell r="N282">
            <v>1017246</v>
          </cell>
          <cell r="Q282">
            <v>1017246</v>
          </cell>
          <cell r="T282">
            <v>1102703.8101442412</v>
          </cell>
          <cell r="W282" t="str">
            <v>439400</v>
          </cell>
        </row>
        <row r="283">
          <cell r="C283" t="str">
            <v>Comm Waiver of Liab</v>
          </cell>
          <cell r="E283">
            <v>266913.58</v>
          </cell>
          <cell r="H283">
            <v>207758</v>
          </cell>
          <cell r="K283">
            <v>55788</v>
          </cell>
          <cell r="N283">
            <v>167364</v>
          </cell>
          <cell r="Q283">
            <v>167364</v>
          </cell>
          <cell r="T283">
            <v>181422.576</v>
          </cell>
          <cell r="W283" t="str">
            <v>436600</v>
          </cell>
        </row>
        <row r="284">
          <cell r="C284" t="str">
            <v>Comm Billing Adjustments</v>
          </cell>
          <cell r="E284">
            <v>35387.56</v>
          </cell>
          <cell r="H284">
            <v>97223</v>
          </cell>
          <cell r="K284">
            <v>4281</v>
          </cell>
          <cell r="N284">
            <v>12843</v>
          </cell>
          <cell r="Q284">
            <v>12843</v>
          </cell>
          <cell r="T284">
            <v>13921.812</v>
          </cell>
          <cell r="W284" t="str">
            <v>436800</v>
          </cell>
        </row>
        <row r="285">
          <cell r="C285" t="str">
            <v>MVP Capitated Contract OP</v>
          </cell>
          <cell r="E285">
            <v>-23255.599999999999</v>
          </cell>
          <cell r="H285">
            <v>307963</v>
          </cell>
          <cell r="K285">
            <v>-1650</v>
          </cell>
          <cell r="N285">
            <v>-4950</v>
          </cell>
          <cell r="Q285">
            <v>-4950</v>
          </cell>
          <cell r="T285">
            <v>-5365.8</v>
          </cell>
          <cell r="W285" t="str">
            <v>437200</v>
          </cell>
        </row>
        <row r="286">
          <cell r="C286" t="str">
            <v>Multiplan Commercial Discount</v>
          </cell>
          <cell r="E286">
            <v>0</v>
          </cell>
          <cell r="H286">
            <v>0</v>
          </cell>
          <cell r="K286">
            <v>-99494</v>
          </cell>
          <cell r="N286">
            <v>-298482</v>
          </cell>
          <cell r="Q286">
            <v>-298482</v>
          </cell>
          <cell r="T286">
            <v>-323554.48800000001</v>
          </cell>
          <cell r="W286" t="str">
            <v>439500</v>
          </cell>
        </row>
        <row r="287">
          <cell r="C287" t="str">
            <v>CIGNA</v>
          </cell>
          <cell r="E287">
            <v>1306194.3600000001</v>
          </cell>
          <cell r="H287">
            <v>2298754</v>
          </cell>
          <cell r="K287">
            <v>394911</v>
          </cell>
          <cell r="N287">
            <v>1184733</v>
          </cell>
          <cell r="Q287">
            <v>942428.02771186572</v>
          </cell>
          <cell r="T287">
            <v>1021597.7922094498</v>
          </cell>
          <cell r="W287" t="str">
            <v>435000</v>
          </cell>
        </row>
        <row r="288">
          <cell r="C288" t="str">
            <v>CIGNA Billing Adjustment</v>
          </cell>
          <cell r="E288">
            <v>593.03</v>
          </cell>
          <cell r="H288">
            <v>0</v>
          </cell>
          <cell r="K288">
            <v>146</v>
          </cell>
          <cell r="N288">
            <v>438</v>
          </cell>
          <cell r="Q288">
            <v>438</v>
          </cell>
          <cell r="T288">
            <v>474.79200000000003</v>
          </cell>
          <cell r="W288" t="str">
            <v>435200</v>
          </cell>
        </row>
        <row r="289">
          <cell r="C289" t="str">
            <v>CIGNA Waiver of Liability</v>
          </cell>
          <cell r="E289">
            <v>161305.53</v>
          </cell>
          <cell r="H289">
            <v>0</v>
          </cell>
          <cell r="K289">
            <v>134804</v>
          </cell>
          <cell r="N289">
            <v>404412</v>
          </cell>
          <cell r="Q289">
            <v>404412</v>
          </cell>
          <cell r="T289">
            <v>438382.60800000001</v>
          </cell>
          <cell r="W289" t="str">
            <v>435300</v>
          </cell>
        </row>
        <row r="290">
          <cell r="C290" t="str">
            <v>Psych ICU</v>
          </cell>
          <cell r="E290">
            <v>-904335.2</v>
          </cell>
          <cell r="H290">
            <v>0</v>
          </cell>
          <cell r="K290">
            <v>-169073</v>
          </cell>
          <cell r="N290">
            <v>-507219</v>
          </cell>
          <cell r="Q290">
            <v>-507219</v>
          </cell>
          <cell r="T290">
            <v>-507219</v>
          </cell>
          <cell r="W290" t="str">
            <v>438900</v>
          </cell>
        </row>
        <row r="291">
          <cell r="C291" t="str">
            <v>Free Care Provision</v>
          </cell>
          <cell r="E291">
            <v>7390442.5099999998</v>
          </cell>
          <cell r="H291">
            <v>5972064</v>
          </cell>
          <cell r="K291">
            <v>2198563</v>
          </cell>
          <cell r="N291">
            <v>7145851.203912003</v>
          </cell>
          <cell r="Q291">
            <v>6818469.3345220014</v>
          </cell>
          <cell r="T291">
            <v>7391288.2784780022</v>
          </cell>
          <cell r="W291" t="str">
            <v>439000</v>
          </cell>
        </row>
        <row r="292">
          <cell r="C292" t="str">
            <v>Bad Debt Provision</v>
          </cell>
          <cell r="E292">
            <v>6872448</v>
          </cell>
          <cell r="H292">
            <v>9647180</v>
          </cell>
          <cell r="K292">
            <v>1566557.8</v>
          </cell>
          <cell r="N292">
            <v>7601598.9240000024</v>
          </cell>
          <cell r="Q292">
            <v>9092504.7800000012</v>
          </cell>
          <cell r="T292">
            <v>9856365.2200000025</v>
          </cell>
          <cell r="W292" t="str">
            <v>439010</v>
          </cell>
        </row>
        <row r="293">
          <cell r="C293" t="str">
            <v>Total Other Contractual Allowance</v>
          </cell>
          <cell r="E293">
            <v>37915925.350000001</v>
          </cell>
          <cell r="H293">
            <v>38319327</v>
          </cell>
          <cell r="K293">
            <v>11739522.800000001</v>
          </cell>
          <cell r="N293">
            <v>34956854.210887507</v>
          </cell>
          <cell r="Q293">
            <v>35968029.044420302</v>
          </cell>
          <cell r="T293">
            <v>39800323.936531276</v>
          </cell>
        </row>
        <row r="295">
          <cell r="C295" t="str">
            <v>Total Contractual Allowances</v>
          </cell>
          <cell r="E295">
            <v>232973173.83000001</v>
          </cell>
          <cell r="H295">
            <v>241568827</v>
          </cell>
          <cell r="K295">
            <v>78416006.799999997</v>
          </cell>
          <cell r="N295">
            <v>239027282.21620601</v>
          </cell>
          <cell r="Q295">
            <v>239506570.97576609</v>
          </cell>
          <cell r="T295">
            <v>268679323.3704192</v>
          </cell>
        </row>
        <row r="296">
          <cell r="E296">
            <v>0</v>
          </cell>
          <cell r="H296">
            <v>5336685</v>
          </cell>
          <cell r="K296">
            <v>0</v>
          </cell>
          <cell r="N296">
            <v>5395100</v>
          </cell>
          <cell r="Q296">
            <v>5395100</v>
          </cell>
          <cell r="T296">
            <v>5395100</v>
          </cell>
        </row>
        <row r="297">
          <cell r="C297" t="str">
            <v>Charity Care Provision % of Gross Revenue</v>
          </cell>
          <cell r="E297">
            <v>1.6628043826136144E-2</v>
          </cell>
          <cell r="H297">
            <v>1.3000000211149783E-2</v>
          </cell>
          <cell r="K297">
            <v>1.434050463471372E-2</v>
          </cell>
          <cell r="N297">
            <v>1.2999999999999999E-2</v>
          </cell>
          <cell r="Q297">
            <v>1.2999999999999999E-2</v>
          </cell>
          <cell r="T297">
            <v>1.2999999999999999E-2</v>
          </cell>
        </row>
        <row r="299">
          <cell r="C299" t="str">
            <v xml:space="preserve">Medicaid  DSH </v>
          </cell>
        </row>
        <row r="300">
          <cell r="C300" t="str">
            <v>Medicaid DSH</v>
          </cell>
          <cell r="E300">
            <v>-4587413.05</v>
          </cell>
          <cell r="H300">
            <v>-5336685</v>
          </cell>
          <cell r="K300">
            <v>-1796700</v>
          </cell>
          <cell r="N300">
            <v>-5395100</v>
          </cell>
          <cell r="Q300">
            <v>-5395100</v>
          </cell>
          <cell r="T300">
            <v>-5395100</v>
          </cell>
        </row>
        <row r="301">
          <cell r="C301" t="str">
            <v>Medicaid Bed Tax</v>
          </cell>
          <cell r="E301">
            <v>11331274.109999999</v>
          </cell>
          <cell r="H301">
            <v>12554261</v>
          </cell>
          <cell r="K301">
            <v>4097624</v>
          </cell>
          <cell r="W301" t="str">
            <v>721-612500</v>
          </cell>
        </row>
        <row r="302">
          <cell r="E302">
            <v>228385760.78</v>
          </cell>
          <cell r="H302">
            <v>236232142</v>
          </cell>
          <cell r="K302">
            <v>76619306.799999997</v>
          </cell>
          <cell r="N302">
            <v>233632182.21620601</v>
          </cell>
          <cell r="Q302">
            <v>234111470.97576609</v>
          </cell>
          <cell r="T302">
            <v>263284223.3704192</v>
          </cell>
        </row>
        <row r="882">
          <cell r="H882">
            <v>41912</v>
          </cell>
        </row>
        <row r="883">
          <cell r="H883">
            <v>41547</v>
          </cell>
        </row>
        <row r="884">
          <cell r="H884">
            <v>41670</v>
          </cell>
          <cell r="K884">
            <v>0</v>
          </cell>
        </row>
        <row r="885">
          <cell r="H885">
            <v>41912</v>
          </cell>
        </row>
        <row r="886">
          <cell r="H886">
            <v>42277</v>
          </cell>
        </row>
        <row r="887">
          <cell r="H887">
            <v>42277</v>
          </cell>
        </row>
        <row r="891">
          <cell r="H891" t="str">
            <v>Month</v>
          </cell>
          <cell r="K891" t="str">
            <v>Period</v>
          </cell>
          <cell r="N891" t="str">
            <v>YTD Days</v>
          </cell>
        </row>
        <row r="893">
          <cell r="H893">
            <v>10</v>
          </cell>
          <cell r="K893">
            <v>1</v>
          </cell>
          <cell r="N893">
            <v>31</v>
          </cell>
        </row>
        <row r="894">
          <cell r="H894">
            <v>11</v>
          </cell>
          <cell r="K894">
            <v>2</v>
          </cell>
          <cell r="N894">
            <v>61</v>
          </cell>
        </row>
        <row r="895">
          <cell r="H895">
            <v>12</v>
          </cell>
          <cell r="K895">
            <v>3</v>
          </cell>
          <cell r="N895">
            <v>92</v>
          </cell>
        </row>
        <row r="896">
          <cell r="H896">
            <v>1</v>
          </cell>
          <cell r="K896">
            <v>4</v>
          </cell>
          <cell r="N896">
            <v>123</v>
          </cell>
        </row>
        <row r="897">
          <cell r="H897">
            <v>2</v>
          </cell>
          <cell r="K897">
            <v>5</v>
          </cell>
          <cell r="N897">
            <v>151</v>
          </cell>
        </row>
        <row r="898">
          <cell r="H898">
            <v>3</v>
          </cell>
          <cell r="K898">
            <v>6</v>
          </cell>
          <cell r="N898">
            <v>182</v>
          </cell>
        </row>
        <row r="899">
          <cell r="H899">
            <v>4</v>
          </cell>
          <cell r="K899">
            <v>7</v>
          </cell>
          <cell r="N899">
            <v>212</v>
          </cell>
        </row>
        <row r="900">
          <cell r="H900">
            <v>5</v>
          </cell>
          <cell r="K900">
            <v>8</v>
          </cell>
          <cell r="N900">
            <v>243</v>
          </cell>
        </row>
        <row r="901">
          <cell r="H901">
            <v>6</v>
          </cell>
          <cell r="K901">
            <v>9</v>
          </cell>
          <cell r="N901">
            <v>273</v>
          </cell>
        </row>
        <row r="902">
          <cell r="H902">
            <v>7</v>
          </cell>
          <cell r="K902">
            <v>10</v>
          </cell>
          <cell r="N902">
            <v>303</v>
          </cell>
        </row>
        <row r="903">
          <cell r="H903">
            <v>8</v>
          </cell>
          <cell r="K903">
            <v>11</v>
          </cell>
          <cell r="N903">
            <v>334</v>
          </cell>
        </row>
        <row r="904">
          <cell r="H904">
            <v>9</v>
          </cell>
          <cell r="K904">
            <v>12</v>
          </cell>
          <cell r="N904">
            <v>365</v>
          </cell>
        </row>
      </sheetData>
      <sheetData sheetId="3"/>
      <sheetData sheetId="4"/>
      <sheetData sheetId="5"/>
      <sheetData sheetId="6"/>
      <sheetData sheetId="7"/>
      <sheetData sheetId="8"/>
      <sheetData sheetId="9"/>
      <sheetData sheetId="10"/>
      <sheetData sheetId="11">
        <row r="24">
          <cell r="G24">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dmissions - Adjusted"/>
      <sheetName val="Adjusted Discharges"/>
      <sheetName val="ADC - IP"/>
      <sheetName val="TOTAL -Adjusted Occ Bed"/>
      <sheetName val="Inst-AOB"/>
      <sheetName val="Adjusted Patient Days"/>
      <sheetName val="Inst-APD"/>
      <sheetName val="Admissions - Inpatient"/>
      <sheetName val="Admissions - Outpatient"/>
      <sheetName val="Births for Month"/>
      <sheetName val="Case Mix Index -All FSCs"/>
      <sheetName val="Case Mix Index -All Ex Newborns"/>
      <sheetName val="Case Mix Index -Medicare Only"/>
      <sheetName val="CMI -Medicare wo Psych_Rehab"/>
      <sheetName val="Case Mix Index -Non-Medicare"/>
      <sheetName val="Cath Lab Procedures"/>
      <sheetName val="Discharges - IP"/>
      <sheetName val="Discharge Time Goals IP"/>
      <sheetName val="Emer Dept Visit Vols"/>
      <sheetName val="EP Services CC1427"/>
      <sheetName val="Financial Sys Admissions"/>
      <sheetName val="FTEs - Paid with Physicians"/>
      <sheetName val="FTEs - Paid wo Physicians"/>
      <sheetName val="FTEs - Staff Reg Productive"/>
      <sheetName val="FTEs - Overtime "/>
      <sheetName val="FTEs - Travelers"/>
      <sheetName val="Hospital OP Visits"/>
      <sheetName val="LOS -All IP Discharges"/>
      <sheetName val="LOS -IN Pat Types"/>
      <sheetName val="LOS -Medicare IP"/>
      <sheetName val="OR Case Hours - IP_OP Combined"/>
      <sheetName val="OR Case Hours - IP"/>
      <sheetName val="OR Case Hours - OP"/>
      <sheetName val="PeriOp Total Volumes"/>
      <sheetName val="PeriOp MCHV OR Volumes"/>
      <sheetName val="PeriOp MCHV Proc Rm Volumes"/>
      <sheetName val="PeriOp FAH OR Volumes"/>
      <sheetName val="PeriOp FAH Proc Rm Volumes"/>
      <sheetName val="OR Cases - IP_OP Combined"/>
      <sheetName val="OR Case Volumes - IP"/>
      <sheetName val="OR Case Volumes - OP"/>
      <sheetName val="Maj_Min Proc Rm Hrs-IP_OP Comb"/>
      <sheetName val="Maj_Min Procedure Hrs - IP"/>
      <sheetName val="Maj_Min Procedure Hrs - OP"/>
      <sheetName val="Maj_Min Proc Cases-IP-OP Comb"/>
      <sheetName val="Maj_Min Proc Cases - IP"/>
      <sheetName val="Maj_Min Proc Cases - OP"/>
      <sheetName val="Patient Days - OP"/>
      <sheetName val="Patient Days - IP"/>
      <sheetName val="Patient Days - Combined"/>
      <sheetName val="Patient Days-Rehab"/>
      <sheetName val="Patient Days-Nursery"/>
      <sheetName val="Patient Days-NICU"/>
      <sheetName val="Patient Days-IP Psych"/>
      <sheetName val="Professional Total RVUs"/>
      <sheetName val="Professional Visits"/>
      <sheetName val="Revenue Prof-IP-OP Gross"/>
      <sheetName val="Walk In Center Visits"/>
      <sheetName val="Data Descriptions"/>
      <sheetName val="FY Budget Items"/>
      <sheetName val="FTEs"/>
      <sheetName val="Imported Data-Revenue"/>
      <sheetName val="LOS Data"/>
      <sheetName val="Imported Data-Births for Month"/>
      <sheetName val="Discharge Time"/>
      <sheetName val="BVIS_RVU_Imported_Data"/>
      <sheetName val="Nursing Station Census IP"/>
      <sheetName val="Nursing Station Census OP"/>
      <sheetName val="Nursing Station Census Both"/>
      <sheetName val="CMI Data"/>
      <sheetName val="Imported Data-Budget"/>
      <sheetName val="Imported Picis"/>
      <sheetName val="LOS -Medicare IP (Prelim)"/>
      <sheetName val=" PeriOp MCHV OR Volumes"/>
      <sheetName val="Professional  Worked RVUs"/>
      <sheetName val="FTEs 07"/>
      <sheetName val="Admissions - Inst Adjusted"/>
      <sheetName val="Chart Names &amp; Titles"/>
      <sheetName val="Imported Data-Census Inpatient"/>
      <sheetName val="Imported Data-Census Outpatient"/>
      <sheetName val="Patient Days - CMI Adjusted "/>
      <sheetName val="OR SUMMARY DATA"/>
      <sheetName val="Sheet1"/>
      <sheetName val="FTEs - Paid"/>
      <sheetName val="FTEs - Reg Productive"/>
      <sheetName val="FTEs 06"/>
      <sheetName val="Case Mix Index -All Ages"/>
      <sheetName val="Case Mix Index -Age Over 65"/>
      <sheetName val="Case Mix Index -Age Under 65"/>
      <sheetName val="FTEs - Productive"/>
      <sheetName val="Patient Days - Adjusted"/>
      <sheetName val="Professional Revenue "/>
      <sheetName val="Adjusted Occ Bed"/>
      <sheetName val="Data Summary"/>
      <sheetName val="Current_Month_Report_Detail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1">
          <cell r="B1" t="str">
            <v>Month</v>
          </cell>
        </row>
        <row r="2">
          <cell r="B2">
            <v>39356</v>
          </cell>
          <cell r="C2">
            <v>1919</v>
          </cell>
          <cell r="D2">
            <v>10533</v>
          </cell>
          <cell r="E2">
            <v>1928</v>
          </cell>
          <cell r="F2">
            <v>602</v>
          </cell>
          <cell r="G2">
            <v>1533</v>
          </cell>
          <cell r="H2">
            <v>1007</v>
          </cell>
          <cell r="I2">
            <v>433</v>
          </cell>
          <cell r="J2">
            <v>4523</v>
          </cell>
          <cell r="K2">
            <v>1303</v>
          </cell>
          <cell r="L2">
            <v>69623</v>
          </cell>
          <cell r="M2">
            <v>5934</v>
          </cell>
          <cell r="N2">
            <v>32571</v>
          </cell>
          <cell r="O2">
            <v>5140.3479820000002</v>
          </cell>
          <cell r="P2">
            <v>48.862676</v>
          </cell>
          <cell r="Q2">
            <v>4542.2147960000002</v>
          </cell>
          <cell r="R2">
            <v>30187.466034049306</v>
          </cell>
          <cell r="S2">
            <v>6.14</v>
          </cell>
          <cell r="T2">
            <v>1.66</v>
          </cell>
          <cell r="U2">
            <v>1.83</v>
          </cell>
          <cell r="V2">
            <v>1.41</v>
          </cell>
          <cell r="W2">
            <v>198</v>
          </cell>
          <cell r="X2">
            <v>5.4887962480458574</v>
          </cell>
          <cell r="Y2">
            <v>143008</v>
          </cell>
          <cell r="Z2">
            <v>931</v>
          </cell>
          <cell r="AA2">
            <v>424</v>
          </cell>
          <cell r="AB2">
            <v>585</v>
          </cell>
          <cell r="AC2">
            <v>339.77419354838707</v>
          </cell>
          <cell r="AD2">
            <v>1050.6774193548388</v>
          </cell>
          <cell r="AE2">
            <v>1790</v>
          </cell>
          <cell r="AF2">
            <v>31</v>
          </cell>
          <cell r="AG2">
            <v>409</v>
          </cell>
          <cell r="AH2">
            <v>0.4</v>
          </cell>
          <cell r="AI2">
            <v>0.7</v>
          </cell>
          <cell r="AJ2">
            <v>4.75</v>
          </cell>
          <cell r="AK2">
            <v>4.9000000000000004</v>
          </cell>
          <cell r="AL2">
            <v>12</v>
          </cell>
          <cell r="AM2">
            <v>15.1</v>
          </cell>
          <cell r="AN2">
            <v>31</v>
          </cell>
          <cell r="AO2">
            <v>794</v>
          </cell>
          <cell r="AP2">
            <v>5934.0213608092081</v>
          </cell>
          <cell r="AQ2">
            <v>42853588.600000001</v>
          </cell>
          <cell r="AR2">
            <v>48630698.5</v>
          </cell>
          <cell r="AS2">
            <v>41029579.57</v>
          </cell>
          <cell r="AT2">
            <v>725.35348583972757</v>
          </cell>
          <cell r="AU2">
            <v>22485.958061031553</v>
          </cell>
          <cell r="AV2">
            <v>725.35348583972757</v>
          </cell>
          <cell r="AW2">
            <v>22485.958061031553</v>
          </cell>
          <cell r="AX2">
            <v>4591.0774709999996</v>
          </cell>
          <cell r="AY2">
            <v>5140.3479820000002</v>
          </cell>
          <cell r="AZ2">
            <v>48.862676</v>
          </cell>
          <cell r="BA2">
            <v>63</v>
          </cell>
          <cell r="BB2">
            <v>288</v>
          </cell>
        </row>
        <row r="3">
          <cell r="B3">
            <v>39387</v>
          </cell>
          <cell r="C3">
            <v>1855</v>
          </cell>
          <cell r="D3">
            <v>9892</v>
          </cell>
          <cell r="E3">
            <v>1823</v>
          </cell>
          <cell r="F3">
            <v>570</v>
          </cell>
          <cell r="G3">
            <v>1493</v>
          </cell>
          <cell r="H3">
            <v>971</v>
          </cell>
          <cell r="I3">
            <v>418</v>
          </cell>
          <cell r="J3">
            <v>4152</v>
          </cell>
          <cell r="K3">
            <v>1234</v>
          </cell>
          <cell r="L3">
            <v>69554</v>
          </cell>
          <cell r="M3">
            <v>5860</v>
          </cell>
          <cell r="N3">
            <v>31249</v>
          </cell>
          <cell r="O3">
            <v>5100.5768040000003</v>
          </cell>
          <cell r="P3">
            <v>48.321088000000003</v>
          </cell>
          <cell r="Q3">
            <v>4510.1921179999999</v>
          </cell>
          <cell r="R3">
            <v>29420.691355637206</v>
          </cell>
          <cell r="S3">
            <v>6.14</v>
          </cell>
          <cell r="T3">
            <v>1.66</v>
          </cell>
          <cell r="U3">
            <v>1.83</v>
          </cell>
          <cell r="V3">
            <v>1.41</v>
          </cell>
          <cell r="W3">
            <v>174</v>
          </cell>
          <cell r="X3">
            <v>5.3326145552560646</v>
          </cell>
          <cell r="Y3">
            <v>141953</v>
          </cell>
          <cell r="Z3">
            <v>842</v>
          </cell>
          <cell r="AA3">
            <v>373</v>
          </cell>
          <cell r="AB3">
            <v>523</v>
          </cell>
          <cell r="AC3">
            <v>329.73333333333335</v>
          </cell>
          <cell r="AD3">
            <v>1041.6333333333334</v>
          </cell>
          <cell r="AE3">
            <v>1942</v>
          </cell>
          <cell r="AF3">
            <v>30</v>
          </cell>
          <cell r="AG3">
            <v>417</v>
          </cell>
          <cell r="AH3">
            <v>0.4</v>
          </cell>
          <cell r="AI3">
            <v>0.7</v>
          </cell>
          <cell r="AJ3">
            <v>4.75</v>
          </cell>
          <cell r="AK3">
            <v>4.9000000000000004</v>
          </cell>
          <cell r="AL3">
            <v>12</v>
          </cell>
          <cell r="AM3">
            <v>15.1</v>
          </cell>
          <cell r="AN3">
            <v>61</v>
          </cell>
          <cell r="AO3">
            <v>790</v>
          </cell>
          <cell r="AP3">
            <v>5859.969117142452</v>
          </cell>
          <cell r="AQ3">
            <v>40725962.549999997</v>
          </cell>
          <cell r="AR3">
            <v>47395457.75</v>
          </cell>
          <cell r="AS3">
            <v>40532424.880000003</v>
          </cell>
          <cell r="AT3">
            <v>713.46551030963087</v>
          </cell>
          <cell r="AU3">
            <v>21403.965309288928</v>
          </cell>
          <cell r="AV3">
            <v>719.50694049705703</v>
          </cell>
          <cell r="AW3">
            <v>43889.923370320481</v>
          </cell>
          <cell r="AX3">
            <v>4591.0774709999996</v>
          </cell>
          <cell r="AY3">
            <v>5120.7876339314043</v>
          </cell>
          <cell r="AZ3">
            <v>48.596310681628061</v>
          </cell>
          <cell r="BA3">
            <v>59</v>
          </cell>
          <cell r="BB3">
            <v>237</v>
          </cell>
        </row>
        <row r="4">
          <cell r="B4">
            <v>39417</v>
          </cell>
          <cell r="C4">
            <v>1790</v>
          </cell>
          <cell r="D4">
            <v>9620</v>
          </cell>
          <cell r="E4">
            <v>1549</v>
          </cell>
          <cell r="F4">
            <v>508</v>
          </cell>
          <cell r="G4">
            <v>1412</v>
          </cell>
          <cell r="H4">
            <v>961</v>
          </cell>
          <cell r="I4">
            <v>383</v>
          </cell>
          <cell r="J4">
            <v>4233</v>
          </cell>
          <cell r="K4">
            <v>1236</v>
          </cell>
          <cell r="L4">
            <v>65489</v>
          </cell>
          <cell r="M4">
            <v>5664</v>
          </cell>
          <cell r="N4">
            <v>30441</v>
          </cell>
          <cell r="O4">
            <v>5079.5350040000003</v>
          </cell>
          <cell r="P4">
            <v>46.254773</v>
          </cell>
          <cell r="Q4">
            <v>4437.7078970000002</v>
          </cell>
          <cell r="R4">
            <v>28148.81915723631</v>
          </cell>
          <cell r="S4">
            <v>6.14</v>
          </cell>
          <cell r="T4">
            <v>1.66</v>
          </cell>
          <cell r="U4">
            <v>1.83</v>
          </cell>
          <cell r="V4">
            <v>1.41</v>
          </cell>
          <cell r="W4">
            <v>180</v>
          </cell>
          <cell r="X4">
            <v>5.3743016759776534</v>
          </cell>
          <cell r="Y4">
            <v>133289</v>
          </cell>
          <cell r="Z4">
            <v>906</v>
          </cell>
          <cell r="AA4">
            <v>387</v>
          </cell>
          <cell r="AB4">
            <v>543</v>
          </cell>
          <cell r="AC4">
            <v>310.32258064516128</v>
          </cell>
          <cell r="AD4">
            <v>981.9677419354839</v>
          </cell>
          <cell r="AE4">
            <v>1915</v>
          </cell>
          <cell r="AF4">
            <v>31</v>
          </cell>
          <cell r="AG4">
            <v>423</v>
          </cell>
          <cell r="AH4">
            <v>0.4</v>
          </cell>
          <cell r="AI4">
            <v>0.7</v>
          </cell>
          <cell r="AJ4">
            <v>4.75</v>
          </cell>
          <cell r="AK4">
            <v>4.9000000000000004</v>
          </cell>
          <cell r="AL4">
            <v>12</v>
          </cell>
          <cell r="AM4">
            <v>15.1</v>
          </cell>
          <cell r="AN4">
            <v>92</v>
          </cell>
          <cell r="AO4">
            <v>747</v>
          </cell>
          <cell r="AP4">
            <v>5664.1306528729247</v>
          </cell>
          <cell r="AQ4">
            <v>38439360.020000003</v>
          </cell>
          <cell r="AR4">
            <v>45346526.810000002</v>
          </cell>
          <cell r="AS4">
            <v>37848502.759999998</v>
          </cell>
          <cell r="AT4">
            <v>676.40701117814899</v>
          </cell>
          <cell r="AU4">
            <v>20968.61734652262</v>
          </cell>
          <cell r="AV4">
            <v>704.98413822655539</v>
          </cell>
          <cell r="AW4">
            <v>64858.540716843097</v>
          </cell>
          <cell r="AX4">
            <v>4575.0616428130497</v>
          </cell>
          <cell r="AY4">
            <v>5106.8876342858248</v>
          </cell>
          <cell r="AZ4">
            <v>47.807333918598431</v>
          </cell>
          <cell r="BA4">
            <v>58</v>
          </cell>
          <cell r="BB4">
            <v>240</v>
          </cell>
        </row>
        <row r="5">
          <cell r="B5">
            <v>39448</v>
          </cell>
          <cell r="C5">
            <v>1954</v>
          </cell>
          <cell r="D5">
            <v>10658</v>
          </cell>
          <cell r="E5">
            <v>1903</v>
          </cell>
          <cell r="F5">
            <v>594</v>
          </cell>
          <cell r="G5">
            <v>1605</v>
          </cell>
          <cell r="H5">
            <v>1045</v>
          </cell>
          <cell r="I5">
            <v>452</v>
          </cell>
          <cell r="J5">
            <v>4595</v>
          </cell>
          <cell r="K5">
            <v>1297</v>
          </cell>
          <cell r="L5">
            <v>72064</v>
          </cell>
          <cell r="M5">
            <v>6041</v>
          </cell>
          <cell r="N5">
            <v>32951</v>
          </cell>
          <cell r="O5">
            <v>5142.2176790000003</v>
          </cell>
          <cell r="P5">
            <v>48.977409000000002</v>
          </cell>
          <cell r="Q5">
            <v>4550.4443039999996</v>
          </cell>
          <cell r="R5">
            <v>30294.371788288801</v>
          </cell>
          <cell r="S5">
            <v>6.14</v>
          </cell>
          <cell r="T5">
            <v>1.66</v>
          </cell>
          <cell r="U5">
            <v>1.83</v>
          </cell>
          <cell r="V5">
            <v>1.41</v>
          </cell>
          <cell r="W5">
            <v>156</v>
          </cell>
          <cell r="X5">
            <v>5.4544524053224155</v>
          </cell>
          <cell r="Y5">
            <v>149908</v>
          </cell>
          <cell r="Z5">
            <v>995</v>
          </cell>
          <cell r="AA5">
            <v>336</v>
          </cell>
          <cell r="AB5">
            <v>554</v>
          </cell>
          <cell r="AC5">
            <v>343.80645161290323</v>
          </cell>
          <cell r="AD5">
            <v>1062.9354838709678</v>
          </cell>
          <cell r="AE5">
            <v>1984</v>
          </cell>
          <cell r="AF5">
            <v>31</v>
          </cell>
          <cell r="AG5">
            <v>465</v>
          </cell>
          <cell r="AH5">
            <v>0.4</v>
          </cell>
          <cell r="AI5">
            <v>0.7</v>
          </cell>
          <cell r="AJ5">
            <v>4.75</v>
          </cell>
          <cell r="AK5">
            <v>4.9000000000000004</v>
          </cell>
          <cell r="AL5">
            <v>12</v>
          </cell>
          <cell r="AM5">
            <v>15.1</v>
          </cell>
          <cell r="AN5">
            <v>123</v>
          </cell>
          <cell r="AO5">
            <v>798</v>
          </cell>
          <cell r="AP5">
            <v>6041.1735680960755</v>
          </cell>
          <cell r="AQ5">
            <v>43825648.100000001</v>
          </cell>
          <cell r="AR5">
            <v>48802919.039999999</v>
          </cell>
          <cell r="AS5">
            <v>42867004.460000001</v>
          </cell>
          <cell r="AT5">
            <v>726.65893984556885</v>
          </cell>
          <cell r="AU5">
            <v>22526.427135212634</v>
          </cell>
          <cell r="AV5">
            <v>710.44689310614422</v>
          </cell>
          <cell r="AW5">
            <v>87384.967852055735</v>
          </cell>
          <cell r="AX5">
            <v>4544.3660073674555</v>
          </cell>
          <cell r="AY5">
            <v>5115.7917901188839</v>
          </cell>
          <cell r="AZ5">
            <v>48.102225534684784</v>
          </cell>
          <cell r="BA5">
            <v>64</v>
          </cell>
          <cell r="BB5">
            <v>278</v>
          </cell>
        </row>
        <row r="6">
          <cell r="B6">
            <v>39479</v>
          </cell>
          <cell r="C6">
            <v>1743</v>
          </cell>
          <cell r="D6">
            <v>9423</v>
          </cell>
          <cell r="E6">
            <v>1596</v>
          </cell>
          <cell r="F6">
            <v>518</v>
          </cell>
          <cell r="G6">
            <v>1377</v>
          </cell>
          <cell r="H6">
            <v>926</v>
          </cell>
          <cell r="I6">
            <v>372</v>
          </cell>
          <cell r="J6">
            <v>4219</v>
          </cell>
          <cell r="K6">
            <v>1213</v>
          </cell>
          <cell r="L6">
            <v>64090</v>
          </cell>
          <cell r="M6">
            <v>5496</v>
          </cell>
          <cell r="N6">
            <v>29714</v>
          </cell>
          <cell r="O6">
            <v>5084.5459510000001</v>
          </cell>
          <cell r="P6">
            <v>47.617908</v>
          </cell>
          <cell r="Q6">
            <v>4496.1437999999998</v>
          </cell>
          <cell r="R6">
            <v>27445.630338959316</v>
          </cell>
          <cell r="S6">
            <v>6.14</v>
          </cell>
          <cell r="T6">
            <v>1.66</v>
          </cell>
          <cell r="U6">
            <v>1.83</v>
          </cell>
          <cell r="V6">
            <v>1.41</v>
          </cell>
          <cell r="W6">
            <v>158</v>
          </cell>
          <cell r="X6">
            <v>5.4061962134251287</v>
          </cell>
          <cell r="Y6">
            <v>131412</v>
          </cell>
          <cell r="Z6">
            <v>861</v>
          </cell>
          <cell r="AA6">
            <v>345</v>
          </cell>
          <cell r="AB6">
            <v>556</v>
          </cell>
          <cell r="AC6">
            <v>324.93103448275861</v>
          </cell>
          <cell r="AD6">
            <v>1024.6206896551723</v>
          </cell>
          <cell r="AE6">
            <v>1874</v>
          </cell>
          <cell r="AF6">
            <v>29</v>
          </cell>
          <cell r="AG6">
            <v>402</v>
          </cell>
          <cell r="AH6">
            <v>0.4</v>
          </cell>
          <cell r="AI6">
            <v>0.7</v>
          </cell>
          <cell r="AJ6">
            <v>4.75</v>
          </cell>
          <cell r="AK6">
            <v>4.9000000000000004</v>
          </cell>
          <cell r="AL6">
            <v>12</v>
          </cell>
          <cell r="AM6">
            <v>15.1</v>
          </cell>
          <cell r="AN6">
            <v>152</v>
          </cell>
          <cell r="AO6">
            <v>653</v>
          </cell>
          <cell r="AP6">
            <v>5496.3196152868577</v>
          </cell>
          <cell r="AQ6">
            <v>37975552.200000003</v>
          </cell>
          <cell r="AR6">
            <v>44213720.119999997</v>
          </cell>
          <cell r="AS6">
            <v>37561601.149999999</v>
          </cell>
          <cell r="AT6">
            <v>703.23783937821861</v>
          </cell>
          <cell r="AU6">
            <v>20393.897341968339</v>
          </cell>
          <cell r="AV6">
            <v>709.07148153963215</v>
          </cell>
          <cell r="AW6">
            <v>107778.86519402408</v>
          </cell>
          <cell r="AX6">
            <v>4558.2415795424977</v>
          </cell>
          <cell r="AY6">
            <v>5109.8303320958075</v>
          </cell>
          <cell r="AZ6">
            <v>48.009821613299067</v>
          </cell>
          <cell r="BA6">
            <v>57</v>
          </cell>
          <cell r="BB6">
            <v>235</v>
          </cell>
        </row>
        <row r="7">
          <cell r="B7">
            <v>39508</v>
          </cell>
          <cell r="C7">
            <v>1988</v>
          </cell>
          <cell r="D7">
            <v>10516</v>
          </cell>
          <cell r="E7">
            <v>1808</v>
          </cell>
          <cell r="F7">
            <v>577</v>
          </cell>
          <cell r="G7">
            <v>1586</v>
          </cell>
          <cell r="H7">
            <v>1065</v>
          </cell>
          <cell r="I7">
            <v>434</v>
          </cell>
          <cell r="J7">
            <v>4516</v>
          </cell>
          <cell r="K7">
            <v>1362</v>
          </cell>
          <cell r="L7">
            <v>72214</v>
          </cell>
          <cell r="M7">
            <v>6347</v>
          </cell>
          <cell r="N7">
            <v>33577</v>
          </cell>
          <cell r="O7">
            <v>5138.729902</v>
          </cell>
          <cell r="P7">
            <v>48.871558</v>
          </cell>
          <cell r="Q7">
            <v>4536.551359</v>
          </cell>
          <cell r="R7">
            <v>30871.080835428351</v>
          </cell>
          <cell r="S7">
            <v>6.14</v>
          </cell>
          <cell r="T7">
            <v>1.66</v>
          </cell>
          <cell r="U7">
            <v>1.83</v>
          </cell>
          <cell r="V7">
            <v>1.41</v>
          </cell>
          <cell r="W7">
            <v>200</v>
          </cell>
          <cell r="X7">
            <v>5.2897384305835011</v>
          </cell>
          <cell r="Y7">
            <v>149706</v>
          </cell>
          <cell r="Z7">
            <v>951</v>
          </cell>
          <cell r="AA7">
            <v>411</v>
          </cell>
          <cell r="AB7">
            <v>565</v>
          </cell>
          <cell r="AC7">
            <v>339.22580645161293</v>
          </cell>
          <cell r="AD7">
            <v>1083.1290322580646</v>
          </cell>
          <cell r="AE7">
            <v>2060</v>
          </cell>
          <cell r="AF7">
            <v>31</v>
          </cell>
          <cell r="AG7">
            <v>451</v>
          </cell>
          <cell r="AH7">
            <v>0.4</v>
          </cell>
          <cell r="AI7">
            <v>0.7</v>
          </cell>
          <cell r="AJ7">
            <v>4.75</v>
          </cell>
          <cell r="AK7">
            <v>4.9000000000000004</v>
          </cell>
          <cell r="AL7">
            <v>12</v>
          </cell>
          <cell r="AM7">
            <v>15.1</v>
          </cell>
          <cell r="AN7">
            <v>183</v>
          </cell>
          <cell r="AO7">
            <v>710</v>
          </cell>
          <cell r="AP7">
            <v>6347.4873650069176</v>
          </cell>
          <cell r="AQ7">
            <v>42184400.619999997</v>
          </cell>
          <cell r="AR7">
            <v>49731972.299999997</v>
          </cell>
          <cell r="AS7">
            <v>42774245.759999998</v>
          </cell>
          <cell r="AT7">
            <v>739.14540141910379</v>
          </cell>
          <cell r="AU7">
            <v>22913.507443992217</v>
          </cell>
          <cell r="AV7">
            <v>714.16597069954264</v>
          </cell>
          <cell r="AW7">
            <v>130692.3726380163</v>
          </cell>
          <cell r="AX7">
            <v>4555.4789350825413</v>
          </cell>
          <cell r="AY7">
            <v>5114.7257995019181</v>
          </cell>
          <cell r="AZ7">
            <v>48.15579615380917</v>
          </cell>
          <cell r="BA7">
            <v>63</v>
          </cell>
          <cell r="BB7">
            <v>288</v>
          </cell>
        </row>
        <row r="8">
          <cell r="B8">
            <v>39539</v>
          </cell>
          <cell r="C8">
            <v>1852</v>
          </cell>
          <cell r="D8">
            <v>9795</v>
          </cell>
          <cell r="E8">
            <v>1681</v>
          </cell>
          <cell r="F8">
            <v>532</v>
          </cell>
          <cell r="G8">
            <v>1434</v>
          </cell>
          <cell r="H8">
            <v>931</v>
          </cell>
          <cell r="I8">
            <v>368</v>
          </cell>
          <cell r="J8">
            <v>4416</v>
          </cell>
          <cell r="K8">
            <v>1273</v>
          </cell>
          <cell r="L8">
            <v>65856</v>
          </cell>
          <cell r="M8">
            <v>5900</v>
          </cell>
          <cell r="N8">
            <v>31207</v>
          </cell>
          <cell r="O8">
            <v>5103.6803110000001</v>
          </cell>
          <cell r="P8">
            <v>47.910511</v>
          </cell>
          <cell r="Q8">
            <v>4505.1642629999997</v>
          </cell>
          <cell r="R8">
            <v>28930.745016971308</v>
          </cell>
          <cell r="S8">
            <v>6.14</v>
          </cell>
          <cell r="T8">
            <v>1.66</v>
          </cell>
          <cell r="U8">
            <v>1.83</v>
          </cell>
          <cell r="V8">
            <v>1.41</v>
          </cell>
          <cell r="W8">
            <v>190</v>
          </cell>
          <cell r="X8">
            <v>5.2888768898488117</v>
          </cell>
          <cell r="Y8">
            <v>136333</v>
          </cell>
          <cell r="Z8">
            <v>868</v>
          </cell>
          <cell r="AA8">
            <v>412</v>
          </cell>
          <cell r="AB8">
            <v>584</v>
          </cell>
          <cell r="AC8">
            <v>326.5</v>
          </cell>
          <cell r="AD8">
            <v>1040.2333333333333</v>
          </cell>
          <cell r="AE8">
            <v>1924</v>
          </cell>
          <cell r="AF8">
            <v>30</v>
          </cell>
          <cell r="AG8">
            <v>410</v>
          </cell>
          <cell r="AH8">
            <v>0.4</v>
          </cell>
          <cell r="AI8">
            <v>0.7</v>
          </cell>
          <cell r="AJ8">
            <v>4.75</v>
          </cell>
          <cell r="AK8">
            <v>4.9000000000000004</v>
          </cell>
          <cell r="AL8">
            <v>12</v>
          </cell>
          <cell r="AM8">
            <v>15.1</v>
          </cell>
          <cell r="AN8">
            <v>213</v>
          </cell>
          <cell r="AO8">
            <v>622</v>
          </cell>
          <cell r="AP8">
            <v>5900.4812282964458</v>
          </cell>
          <cell r="AQ8">
            <v>39088166.549999997</v>
          </cell>
          <cell r="AR8">
            <v>46606175.450000003</v>
          </cell>
          <cell r="AS8">
            <v>38840751.399999999</v>
          </cell>
          <cell r="AT8">
            <v>715.79726378852115</v>
          </cell>
          <cell r="AU8">
            <v>21473.917913655634</v>
          </cell>
          <cell r="AV8">
            <v>714.39573028953964</v>
          </cell>
          <cell r="AW8">
            <v>152166.29055167193</v>
          </cell>
          <cell r="AX8">
            <v>4560.5513215752071</v>
          </cell>
          <cell r="AY8">
            <v>5113.1700197151577</v>
          </cell>
          <cell r="AZ8">
            <v>48.12124725606985</v>
          </cell>
          <cell r="BA8">
            <v>59</v>
          </cell>
          <cell r="BB8">
            <v>246</v>
          </cell>
        </row>
        <row r="9">
          <cell r="B9">
            <v>39569</v>
          </cell>
          <cell r="C9">
            <v>1945</v>
          </cell>
          <cell r="D9">
            <v>10223</v>
          </cell>
          <cell r="E9">
            <v>1880</v>
          </cell>
          <cell r="F9">
            <v>600</v>
          </cell>
          <cell r="G9">
            <v>1624</v>
          </cell>
          <cell r="H9">
            <v>1091</v>
          </cell>
          <cell r="I9">
            <v>442</v>
          </cell>
          <cell r="J9">
            <v>4545</v>
          </cell>
          <cell r="K9">
            <v>1271</v>
          </cell>
          <cell r="L9">
            <v>69678</v>
          </cell>
          <cell r="M9">
            <v>6176</v>
          </cell>
          <cell r="N9">
            <v>32462</v>
          </cell>
          <cell r="O9">
            <v>5126.6721090000001</v>
          </cell>
          <cell r="P9">
            <v>48.226016000000001</v>
          </cell>
          <cell r="Q9">
            <v>4525.2701429999997</v>
          </cell>
          <cell r="R9">
            <v>31276.135390340027</v>
          </cell>
          <cell r="S9">
            <v>6.14</v>
          </cell>
          <cell r="T9">
            <v>1.66</v>
          </cell>
          <cell r="U9">
            <v>1.83</v>
          </cell>
          <cell r="V9">
            <v>1.41</v>
          </cell>
          <cell r="W9">
            <v>202</v>
          </cell>
          <cell r="X9">
            <v>5.2560411311053983</v>
          </cell>
          <cell r="Y9">
            <v>145141</v>
          </cell>
          <cell r="Z9">
            <v>914</v>
          </cell>
          <cell r="AA9">
            <v>417</v>
          </cell>
          <cell r="AB9">
            <v>636</v>
          </cell>
          <cell r="AC9">
            <v>329.77419354838707</v>
          </cell>
          <cell r="AD9">
            <v>1047.1612903225807</v>
          </cell>
          <cell r="AE9">
            <v>2043</v>
          </cell>
          <cell r="AF9">
            <v>31</v>
          </cell>
          <cell r="AG9">
            <v>454</v>
          </cell>
          <cell r="AH9">
            <v>0.4</v>
          </cell>
          <cell r="AI9">
            <v>0.7</v>
          </cell>
          <cell r="AJ9">
            <v>4.75</v>
          </cell>
          <cell r="AK9">
            <v>4.9000000000000004</v>
          </cell>
          <cell r="AL9">
            <v>12</v>
          </cell>
          <cell r="AM9">
            <v>15.1</v>
          </cell>
          <cell r="AN9">
            <v>244</v>
          </cell>
          <cell r="AO9">
            <v>706</v>
          </cell>
          <cell r="AP9">
            <v>6176.1812342456969</v>
          </cell>
          <cell r="AQ9">
            <v>42385367.789999999</v>
          </cell>
          <cell r="AR9">
            <v>50384497.619999997</v>
          </cell>
          <cell r="AS9">
            <v>41821246.75</v>
          </cell>
          <cell r="AT9">
            <v>721.7846428217855</v>
          </cell>
          <cell r="AU9">
            <v>22375.323927475351</v>
          </cell>
          <cell r="AV9">
            <v>715.33448557027577</v>
          </cell>
          <cell r="AW9">
            <v>174541.61447914728</v>
          </cell>
          <cell r="AX9">
            <v>4559.4982344786004</v>
          </cell>
          <cell r="AY9">
            <v>5114.8854099361051</v>
          </cell>
          <cell r="AZ9">
            <v>48.134557680325386</v>
          </cell>
          <cell r="BA9">
            <v>61</v>
          </cell>
          <cell r="BB9">
            <v>244</v>
          </cell>
        </row>
        <row r="10">
          <cell r="B10">
            <v>39600</v>
          </cell>
          <cell r="C10">
            <v>1943</v>
          </cell>
          <cell r="D10">
            <v>10077</v>
          </cell>
          <cell r="E10">
            <v>1842</v>
          </cell>
          <cell r="F10">
            <v>576</v>
          </cell>
          <cell r="G10">
            <v>1470</v>
          </cell>
          <cell r="H10">
            <v>997</v>
          </cell>
          <cell r="I10">
            <v>410</v>
          </cell>
          <cell r="J10">
            <v>4645</v>
          </cell>
          <cell r="K10">
            <v>1246</v>
          </cell>
          <cell r="L10">
            <v>68896</v>
          </cell>
          <cell r="M10">
            <v>6237</v>
          </cell>
          <cell r="N10">
            <v>32348</v>
          </cell>
          <cell r="O10">
            <v>5151.9291890000004</v>
          </cell>
          <cell r="P10">
            <v>48.374726000000003</v>
          </cell>
          <cell r="Q10">
            <v>4537.8906820000002</v>
          </cell>
          <cell r="R10">
            <v>30772.896638414502</v>
          </cell>
          <cell r="S10">
            <v>6.14</v>
          </cell>
          <cell r="T10">
            <v>1.66</v>
          </cell>
          <cell r="U10">
            <v>1.83</v>
          </cell>
          <cell r="V10">
            <v>1.41</v>
          </cell>
          <cell r="W10">
            <v>190</v>
          </cell>
          <cell r="X10">
            <v>5.1863098301595469</v>
          </cell>
          <cell r="Y10">
            <v>144848</v>
          </cell>
          <cell r="Z10">
            <v>959</v>
          </cell>
          <cell r="AA10">
            <v>410</v>
          </cell>
          <cell r="AB10">
            <v>616</v>
          </cell>
          <cell r="AC10">
            <v>335.9</v>
          </cell>
          <cell r="AD10">
            <v>1078.2666666666667</v>
          </cell>
          <cell r="AE10">
            <v>2023</v>
          </cell>
          <cell r="AF10">
            <v>30</v>
          </cell>
          <cell r="AG10">
            <v>450</v>
          </cell>
          <cell r="AH10">
            <v>0.4</v>
          </cell>
          <cell r="AI10">
            <v>0.7</v>
          </cell>
          <cell r="AJ10">
            <v>4.75</v>
          </cell>
          <cell r="AK10">
            <v>4.9000000000000004</v>
          </cell>
          <cell r="AL10">
            <v>12</v>
          </cell>
          <cell r="AM10">
            <v>15.1</v>
          </cell>
          <cell r="AN10">
            <v>274</v>
          </cell>
          <cell r="AO10">
            <v>705</v>
          </cell>
          <cell r="AP10">
            <v>6237.138778868245</v>
          </cell>
          <cell r="AQ10">
            <v>41140877.369999997</v>
          </cell>
          <cell r="AR10">
            <v>49573801.82</v>
          </cell>
          <cell r="AS10">
            <v>41349840.439999998</v>
          </cell>
          <cell r="AT10">
            <v>740.65169942487785</v>
          </cell>
          <cell r="AU10">
            <v>22219.550982746336</v>
          </cell>
          <cell r="AV10">
            <v>718.10644329158254</v>
          </cell>
          <cell r="AW10">
            <v>196761.1654618936</v>
          </cell>
          <cell r="AX10">
            <v>4561.2766186570607</v>
          </cell>
          <cell r="AY10">
            <v>5118.9414891976412</v>
          </cell>
          <cell r="AZ10">
            <v>48.160854706645424</v>
          </cell>
          <cell r="BA10">
            <v>60</v>
          </cell>
          <cell r="BB10">
            <v>258</v>
          </cell>
        </row>
        <row r="11">
          <cell r="B11">
            <v>39630</v>
          </cell>
          <cell r="C11">
            <v>1910</v>
          </cell>
          <cell r="D11">
            <v>10271</v>
          </cell>
          <cell r="E11">
            <v>1781</v>
          </cell>
          <cell r="F11">
            <v>551</v>
          </cell>
          <cell r="G11">
            <v>1289</v>
          </cell>
          <cell r="H11">
            <v>874</v>
          </cell>
          <cell r="I11">
            <v>398</v>
          </cell>
          <cell r="J11">
            <v>4877</v>
          </cell>
          <cell r="K11">
            <v>1183</v>
          </cell>
          <cell r="L11">
            <v>64076</v>
          </cell>
          <cell r="M11">
            <v>5815</v>
          </cell>
          <cell r="N11">
            <v>31268</v>
          </cell>
          <cell r="O11">
            <v>5152.8776989999997</v>
          </cell>
          <cell r="P11">
            <v>48.113011999999998</v>
          </cell>
          <cell r="Q11">
            <v>4512.7704240000003</v>
          </cell>
          <cell r="R11">
            <v>29026.028667835875</v>
          </cell>
          <cell r="S11">
            <v>6.14</v>
          </cell>
          <cell r="T11">
            <v>1.66</v>
          </cell>
          <cell r="U11">
            <v>1.83</v>
          </cell>
          <cell r="V11">
            <v>1.41</v>
          </cell>
          <cell r="W11">
            <v>189</v>
          </cell>
          <cell r="X11">
            <v>5.3774869109947643</v>
          </cell>
          <cell r="Y11">
            <v>133954</v>
          </cell>
          <cell r="Z11">
            <v>886</v>
          </cell>
          <cell r="AA11">
            <v>400</v>
          </cell>
          <cell r="AB11">
            <v>682</v>
          </cell>
          <cell r="AC11">
            <v>331.32258064516128</v>
          </cell>
          <cell r="AD11">
            <v>1008.6451612903226</v>
          </cell>
          <cell r="AE11">
            <v>1839</v>
          </cell>
          <cell r="AF11">
            <v>31</v>
          </cell>
          <cell r="AG11">
            <v>441</v>
          </cell>
          <cell r="AH11">
            <v>0.4</v>
          </cell>
          <cell r="AI11">
            <v>0.7</v>
          </cell>
          <cell r="AJ11">
            <v>4.75</v>
          </cell>
          <cell r="AK11">
            <v>4.9000000000000004</v>
          </cell>
          <cell r="AL11">
            <v>12</v>
          </cell>
          <cell r="AM11">
            <v>15.1</v>
          </cell>
          <cell r="AN11">
            <v>305</v>
          </cell>
          <cell r="AO11">
            <v>792</v>
          </cell>
          <cell r="AP11">
            <v>5814.6621479983705</v>
          </cell>
          <cell r="AQ11">
            <v>41672018.020000003</v>
          </cell>
          <cell r="AR11">
            <v>46759673.280000001</v>
          </cell>
          <cell r="AS11">
            <v>38431505.460000001</v>
          </cell>
          <cell r="AT11">
            <v>703.095687813111</v>
          </cell>
          <cell r="AU11">
            <v>21795.966322206441</v>
          </cell>
          <cell r="AV11">
            <v>716.58075994786896</v>
          </cell>
          <cell r="AW11">
            <v>218557.13178410003</v>
          </cell>
          <cell r="AX11">
            <v>4564.0127463048111</v>
          </cell>
          <cell r="AY11">
            <v>5122.3906547258739</v>
          </cell>
          <cell r="AZ11">
            <v>48.155992132484862</v>
          </cell>
          <cell r="BA11">
            <v>62</v>
          </cell>
          <cell r="BB11">
            <v>224</v>
          </cell>
        </row>
        <row r="12">
          <cell r="B12">
            <v>39661</v>
          </cell>
          <cell r="C12">
            <v>1976</v>
          </cell>
          <cell r="D12">
            <v>10453</v>
          </cell>
          <cell r="E12">
            <v>1896</v>
          </cell>
          <cell r="F12">
            <v>591</v>
          </cell>
          <cell r="G12">
            <v>1517</v>
          </cell>
          <cell r="H12">
            <v>1001</v>
          </cell>
          <cell r="I12">
            <v>411</v>
          </cell>
          <cell r="J12">
            <v>4803</v>
          </cell>
          <cell r="K12">
            <v>1263</v>
          </cell>
          <cell r="L12">
            <v>68721</v>
          </cell>
          <cell r="M12">
            <v>6169</v>
          </cell>
          <cell r="N12">
            <v>32631</v>
          </cell>
          <cell r="O12">
            <v>5165.4142570000004</v>
          </cell>
          <cell r="P12">
            <v>48.869416000000001</v>
          </cell>
          <cell r="Q12">
            <v>4540.3761050000003</v>
          </cell>
          <cell r="R12">
            <v>30577.630685720767</v>
          </cell>
          <cell r="S12">
            <v>6.14</v>
          </cell>
          <cell r="T12">
            <v>1.66</v>
          </cell>
          <cell r="U12">
            <v>1.83</v>
          </cell>
          <cell r="V12">
            <v>1.41</v>
          </cell>
          <cell r="W12">
            <v>199</v>
          </cell>
          <cell r="X12">
            <v>5.2899797570850202</v>
          </cell>
          <cell r="Y12">
            <v>144360</v>
          </cell>
          <cell r="Z12">
            <v>946</v>
          </cell>
          <cell r="AA12">
            <v>428</v>
          </cell>
          <cell r="AB12">
            <v>661</v>
          </cell>
          <cell r="AC12">
            <v>337.19354838709677</v>
          </cell>
          <cell r="AD12">
            <v>1052.6129032258063</v>
          </cell>
          <cell r="AE12">
            <v>1949</v>
          </cell>
          <cell r="AF12">
            <v>31</v>
          </cell>
          <cell r="AG12">
            <v>436</v>
          </cell>
          <cell r="AH12">
            <v>0.4</v>
          </cell>
          <cell r="AI12">
            <v>0.7</v>
          </cell>
          <cell r="AJ12">
            <v>4.75</v>
          </cell>
          <cell r="AK12">
            <v>4.9000000000000004</v>
          </cell>
          <cell r="AL12">
            <v>12</v>
          </cell>
          <cell r="AM12">
            <v>15.1</v>
          </cell>
          <cell r="AN12">
            <v>336</v>
          </cell>
          <cell r="AO12">
            <v>738</v>
          </cell>
          <cell r="AP12">
            <v>6168.5051490340638</v>
          </cell>
          <cell r="AQ12">
            <v>42841419.82</v>
          </cell>
          <cell r="AR12">
            <v>49259236.840000004</v>
          </cell>
          <cell r="AS12">
            <v>41637966.189999998</v>
          </cell>
          <cell r="AT12">
            <v>724.9000466942764</v>
          </cell>
          <cell r="AU12">
            <v>22471.901447522567</v>
          </cell>
          <cell r="AV12">
            <v>717.34831318935301</v>
          </cell>
          <cell r="AW12">
            <v>241029.0332316226</v>
          </cell>
          <cell r="AX12">
            <v>4563.6946934640255</v>
          </cell>
          <cell r="AY12">
            <v>5126.3600016580249</v>
          </cell>
          <cell r="AZ12">
            <v>48.221812422623714</v>
          </cell>
          <cell r="BA12">
            <v>63</v>
          </cell>
          <cell r="BB12">
            <v>264</v>
          </cell>
        </row>
        <row r="13">
          <cell r="B13">
            <v>39692</v>
          </cell>
          <cell r="C13">
            <v>1924</v>
          </cell>
          <cell r="D13">
            <v>10187.234127</v>
          </cell>
          <cell r="E13">
            <v>1660.6316999999999</v>
          </cell>
          <cell r="F13">
            <v>524</v>
          </cell>
          <cell r="G13">
            <v>1381</v>
          </cell>
          <cell r="H13">
            <v>900</v>
          </cell>
          <cell r="I13">
            <v>412</v>
          </cell>
          <cell r="J13">
            <v>4830</v>
          </cell>
          <cell r="K13">
            <v>1205</v>
          </cell>
          <cell r="L13">
            <v>66943</v>
          </cell>
          <cell r="M13">
            <v>6150</v>
          </cell>
          <cell r="N13">
            <v>32623</v>
          </cell>
          <cell r="O13">
            <v>5153.3544680000005</v>
          </cell>
          <cell r="P13">
            <v>48.926622999999999</v>
          </cell>
          <cell r="Q13">
            <v>4543.4248939999998</v>
          </cell>
          <cell r="R13">
            <v>29692.063497355946</v>
          </cell>
          <cell r="S13">
            <v>6.14</v>
          </cell>
          <cell r="T13">
            <v>1.66</v>
          </cell>
          <cell r="U13">
            <v>1.83</v>
          </cell>
          <cell r="V13">
            <v>1.41</v>
          </cell>
          <cell r="W13">
            <v>185</v>
          </cell>
          <cell r="X13">
            <v>5.2948202323284823</v>
          </cell>
          <cell r="Y13">
            <v>141945</v>
          </cell>
          <cell r="Z13">
            <v>891</v>
          </cell>
          <cell r="AA13">
            <v>402</v>
          </cell>
          <cell r="AB13">
            <v>613</v>
          </cell>
          <cell r="AC13">
            <v>339.57447089999999</v>
          </cell>
          <cell r="AD13">
            <v>1087.4333333333334</v>
          </cell>
          <cell r="AE13">
            <v>1873</v>
          </cell>
          <cell r="AF13">
            <v>30</v>
          </cell>
          <cell r="AG13">
            <v>438.56589600000001</v>
          </cell>
          <cell r="AH13">
            <v>0.4</v>
          </cell>
          <cell r="AI13">
            <v>0.7</v>
          </cell>
          <cell r="AJ13">
            <v>4.75</v>
          </cell>
          <cell r="AK13">
            <v>4.9000000000000004</v>
          </cell>
          <cell r="AL13">
            <v>12</v>
          </cell>
          <cell r="AM13">
            <v>15.1</v>
          </cell>
          <cell r="AN13">
            <v>366</v>
          </cell>
          <cell r="AO13">
            <v>705</v>
          </cell>
          <cell r="AP13">
            <v>6166.9565215728007</v>
          </cell>
          <cell r="AQ13">
            <v>40255454.780000001</v>
          </cell>
          <cell r="AR13">
            <v>47832626.5</v>
          </cell>
          <cell r="AS13">
            <v>40941876.82</v>
          </cell>
          <cell r="AT13">
            <v>743.06609518453422</v>
          </cell>
          <cell r="AU13">
            <v>22291.982855536025</v>
          </cell>
          <cell r="AV13">
            <v>719.45632810699078</v>
          </cell>
          <cell r="AW13">
            <v>263321.01608715864</v>
          </cell>
          <cell r="AX13">
            <v>4566.0520065284099</v>
          </cell>
          <cell r="AY13">
            <v>5128.5727690000003</v>
          </cell>
          <cell r="AZ13">
            <v>48.279586999999999</v>
          </cell>
          <cell r="BA13">
            <v>61</v>
          </cell>
          <cell r="BB13">
            <v>247</v>
          </cell>
        </row>
        <row r="15">
          <cell r="B15">
            <v>36448</v>
          </cell>
          <cell r="C15">
            <v>1854</v>
          </cell>
          <cell r="D15">
            <v>11534</v>
          </cell>
          <cell r="E15">
            <v>1644</v>
          </cell>
          <cell r="F15">
            <v>574.82517482517483</v>
          </cell>
          <cell r="G15">
            <v>1456.3670865188933</v>
          </cell>
          <cell r="H15">
            <v>1095.0128470066866</v>
          </cell>
          <cell r="I15">
            <v>386</v>
          </cell>
          <cell r="J15">
            <v>3994</v>
          </cell>
          <cell r="K15">
            <v>907</v>
          </cell>
          <cell r="L15">
            <v>81597</v>
          </cell>
          <cell r="M15">
            <v>4088</v>
          </cell>
          <cell r="N15">
            <v>25433</v>
          </cell>
          <cell r="O15">
            <v>3997.7666873449134</v>
          </cell>
          <cell r="P15">
            <v>52.061910669975184</v>
          </cell>
          <cell r="Q15">
            <v>3585.5125291563277</v>
          </cell>
          <cell r="R15">
            <v>20324.784480000006</v>
          </cell>
          <cell r="S15">
            <v>7.1923430194282361</v>
          </cell>
          <cell r="T15">
            <v>1.5950769230769231</v>
          </cell>
          <cell r="U15">
            <v>1.82</v>
          </cell>
          <cell r="V15">
            <v>1.2822242007409388</v>
          </cell>
          <cell r="W15">
            <v>205.37444933920705</v>
          </cell>
          <cell r="X15">
            <v>6.22</v>
          </cell>
          <cell r="Y15">
            <v>124843.41</v>
          </cell>
          <cell r="Z15">
            <v>993</v>
          </cell>
          <cell r="AA15">
            <v>310</v>
          </cell>
        </row>
        <row r="16">
          <cell r="B16">
            <v>38991</v>
          </cell>
          <cell r="C16">
            <v>2002</v>
          </cell>
          <cell r="D16">
            <v>10023.77</v>
          </cell>
          <cell r="E16">
            <v>1838</v>
          </cell>
          <cell r="F16">
            <v>577</v>
          </cell>
          <cell r="G16">
            <v>1487</v>
          </cell>
          <cell r="H16">
            <v>1005</v>
          </cell>
          <cell r="I16">
            <v>414</v>
          </cell>
          <cell r="J16">
            <v>4359</v>
          </cell>
          <cell r="K16">
            <v>1250</v>
          </cell>
          <cell r="L16">
            <v>69536</v>
          </cell>
          <cell r="M16">
            <v>5827</v>
          </cell>
          <cell r="N16">
            <v>29177</v>
          </cell>
          <cell r="O16">
            <v>4923.66543</v>
          </cell>
          <cell r="P16">
            <v>42.895460999999997</v>
          </cell>
          <cell r="Q16">
            <v>4356.345405</v>
          </cell>
          <cell r="R16">
            <v>24206.161999999997</v>
          </cell>
          <cell r="S16">
            <v>6.14</v>
          </cell>
          <cell r="T16">
            <v>1.63</v>
          </cell>
          <cell r="U16">
            <v>1.87</v>
          </cell>
          <cell r="V16">
            <v>1.36</v>
          </cell>
          <cell r="W16">
            <v>194</v>
          </cell>
          <cell r="X16">
            <v>5.0068781218781222</v>
          </cell>
          <cell r="Y16">
            <v>143710</v>
          </cell>
          <cell r="Z16">
            <v>992</v>
          </cell>
          <cell r="AA16">
            <v>405</v>
          </cell>
        </row>
        <row r="17">
          <cell r="B17">
            <v>39022</v>
          </cell>
          <cell r="C17">
            <v>1908</v>
          </cell>
          <cell r="D17">
            <v>9742.86</v>
          </cell>
          <cell r="E17">
            <v>1788</v>
          </cell>
          <cell r="F17">
            <v>564</v>
          </cell>
          <cell r="G17">
            <v>1388</v>
          </cell>
          <cell r="H17">
            <v>943</v>
          </cell>
          <cell r="I17">
            <v>391</v>
          </cell>
          <cell r="J17">
            <v>4075</v>
          </cell>
          <cell r="K17">
            <v>1200</v>
          </cell>
          <cell r="L17">
            <v>66687</v>
          </cell>
          <cell r="M17">
            <v>5547</v>
          </cell>
          <cell r="N17">
            <v>28326</v>
          </cell>
          <cell r="O17">
            <v>4895.056552</v>
          </cell>
          <cell r="P17">
            <v>42.986989000000001</v>
          </cell>
          <cell r="Q17">
            <v>4355.3034550000002</v>
          </cell>
          <cell r="R17">
            <v>22770.6803</v>
          </cell>
          <cell r="S17">
            <v>6.14</v>
          </cell>
          <cell r="T17">
            <v>1.63</v>
          </cell>
          <cell r="U17">
            <v>1.87</v>
          </cell>
          <cell r="V17">
            <v>1.36</v>
          </cell>
          <cell r="W17">
            <v>181</v>
          </cell>
          <cell r="X17">
            <v>5.1063207547169815</v>
          </cell>
          <cell r="Y17">
            <v>145137</v>
          </cell>
          <cell r="Z17">
            <v>960</v>
          </cell>
          <cell r="AA17">
            <v>355</v>
          </cell>
        </row>
        <row r="18">
          <cell r="B18">
            <v>39052</v>
          </cell>
          <cell r="C18">
            <v>1882</v>
          </cell>
          <cell r="D18">
            <v>9488.48</v>
          </cell>
          <cell r="E18">
            <v>1586</v>
          </cell>
          <cell r="F18">
            <v>529</v>
          </cell>
          <cell r="G18">
            <v>1360</v>
          </cell>
          <cell r="H18">
            <v>929</v>
          </cell>
          <cell r="I18">
            <v>377</v>
          </cell>
          <cell r="J18">
            <v>4251</v>
          </cell>
          <cell r="K18">
            <v>1004</v>
          </cell>
          <cell r="L18">
            <v>57907</v>
          </cell>
          <cell r="M18">
            <v>5428</v>
          </cell>
          <cell r="N18">
            <v>27368</v>
          </cell>
          <cell r="O18">
            <v>4921.1220599999997</v>
          </cell>
          <cell r="P18">
            <v>40.644635999999998</v>
          </cell>
          <cell r="Q18">
            <v>4252.1528170000001</v>
          </cell>
          <cell r="R18">
            <v>22404.7732</v>
          </cell>
          <cell r="S18">
            <v>6.14</v>
          </cell>
          <cell r="T18">
            <v>1.63</v>
          </cell>
          <cell r="U18">
            <v>1.87</v>
          </cell>
          <cell r="V18">
            <v>1.36</v>
          </cell>
          <cell r="W18">
            <v>171</v>
          </cell>
          <cell r="X18">
            <v>5.0417003188097764</v>
          </cell>
          <cell r="Y18">
            <v>134147</v>
          </cell>
          <cell r="Z18">
            <v>992</v>
          </cell>
          <cell r="AA18">
            <v>358</v>
          </cell>
        </row>
        <row r="19">
          <cell r="B19">
            <v>39083</v>
          </cell>
          <cell r="C19">
            <v>1995</v>
          </cell>
          <cell r="D19">
            <v>10273.620000000001</v>
          </cell>
          <cell r="E19">
            <v>1805.11</v>
          </cell>
          <cell r="F19">
            <v>594</v>
          </cell>
          <cell r="G19">
            <v>1513.8</v>
          </cell>
          <cell r="H19">
            <v>1031</v>
          </cell>
          <cell r="I19">
            <v>399</v>
          </cell>
          <cell r="J19">
            <v>4372</v>
          </cell>
          <cell r="K19">
            <v>1170</v>
          </cell>
          <cell r="L19">
            <v>66158</v>
          </cell>
          <cell r="M19">
            <v>5812</v>
          </cell>
          <cell r="N19">
            <v>29930</v>
          </cell>
          <cell r="O19">
            <v>4928.2615880000003</v>
          </cell>
          <cell r="P19">
            <v>42.489769000000003</v>
          </cell>
          <cell r="Q19">
            <v>4370.0870029999996</v>
          </cell>
          <cell r="R19">
            <v>24121.7219</v>
          </cell>
          <cell r="S19">
            <v>6.14</v>
          </cell>
          <cell r="T19">
            <v>1.63</v>
          </cell>
          <cell r="U19">
            <v>1.87</v>
          </cell>
          <cell r="V19">
            <v>1.36</v>
          </cell>
          <cell r="W19">
            <v>164</v>
          </cell>
          <cell r="X19">
            <v>5.1496842105263161</v>
          </cell>
          <cell r="Y19">
            <v>149053</v>
          </cell>
          <cell r="Z19">
            <v>992</v>
          </cell>
          <cell r="AA19">
            <v>340</v>
          </cell>
        </row>
        <row r="20">
          <cell r="B20">
            <v>39114</v>
          </cell>
          <cell r="C20">
            <v>1830</v>
          </cell>
          <cell r="D20">
            <v>9169.66</v>
          </cell>
          <cell r="E20">
            <v>1606</v>
          </cell>
          <cell r="F20">
            <v>530</v>
          </cell>
          <cell r="G20">
            <v>1336</v>
          </cell>
          <cell r="H20">
            <v>916</v>
          </cell>
          <cell r="I20">
            <v>340</v>
          </cell>
          <cell r="J20">
            <v>4066</v>
          </cell>
          <cell r="K20">
            <v>1183</v>
          </cell>
          <cell r="L20">
            <v>65380</v>
          </cell>
          <cell r="M20">
            <v>5409</v>
          </cell>
          <cell r="N20">
            <v>27104</v>
          </cell>
          <cell r="O20">
            <v>4930.7024819999997</v>
          </cell>
          <cell r="P20">
            <v>41.953028000000003</v>
          </cell>
          <cell r="Q20">
            <v>4374.261485</v>
          </cell>
          <cell r="R20">
            <v>21672.958999999999</v>
          </cell>
          <cell r="S20">
            <v>6.14</v>
          </cell>
          <cell r="T20">
            <v>1.63</v>
          </cell>
          <cell r="U20">
            <v>1.87</v>
          </cell>
          <cell r="V20">
            <v>1.36</v>
          </cell>
          <cell r="W20">
            <v>160</v>
          </cell>
          <cell r="X20">
            <v>5.0107431693989071</v>
          </cell>
          <cell r="Y20">
            <v>140553</v>
          </cell>
          <cell r="Z20">
            <v>896</v>
          </cell>
          <cell r="AA20">
            <v>320</v>
          </cell>
        </row>
        <row r="21">
          <cell r="B21">
            <v>39142</v>
          </cell>
          <cell r="C21">
            <v>2102</v>
          </cell>
          <cell r="D21">
            <v>10262.48</v>
          </cell>
          <cell r="E21">
            <v>1827</v>
          </cell>
          <cell r="F21">
            <v>596</v>
          </cell>
          <cell r="G21">
            <v>1516</v>
          </cell>
          <cell r="H21">
            <v>1024</v>
          </cell>
          <cell r="I21">
            <v>426</v>
          </cell>
          <cell r="J21">
            <v>4274</v>
          </cell>
          <cell r="K21">
            <v>1279</v>
          </cell>
          <cell r="L21">
            <v>70442</v>
          </cell>
          <cell r="M21">
            <v>6231</v>
          </cell>
          <cell r="N21">
            <v>30422</v>
          </cell>
          <cell r="O21">
            <v>4936.3504540000004</v>
          </cell>
          <cell r="P21">
            <v>42.248230999999997</v>
          </cell>
          <cell r="Q21">
            <v>4370.867808</v>
          </cell>
          <cell r="R21">
            <v>24966.122900000002</v>
          </cell>
          <cell r="S21">
            <v>6.14</v>
          </cell>
          <cell r="T21">
            <v>1.63</v>
          </cell>
          <cell r="U21">
            <v>1.87</v>
          </cell>
          <cell r="V21">
            <v>1.36</v>
          </cell>
          <cell r="W21">
            <v>209</v>
          </cell>
          <cell r="X21">
            <v>4.8822454804947668</v>
          </cell>
          <cell r="Y21">
            <v>151845</v>
          </cell>
          <cell r="Z21">
            <v>992</v>
          </cell>
          <cell r="AA21">
            <v>399</v>
          </cell>
        </row>
        <row r="22">
          <cell r="B22">
            <v>39173</v>
          </cell>
          <cell r="C22">
            <v>1979</v>
          </cell>
          <cell r="D22">
            <v>9761.9</v>
          </cell>
          <cell r="E22">
            <v>1649</v>
          </cell>
          <cell r="F22">
            <v>523</v>
          </cell>
          <cell r="G22">
            <v>1415</v>
          </cell>
          <cell r="H22">
            <v>946</v>
          </cell>
          <cell r="I22">
            <v>358</v>
          </cell>
          <cell r="J22">
            <v>4264</v>
          </cell>
          <cell r="K22">
            <v>1152</v>
          </cell>
          <cell r="L22">
            <v>64471</v>
          </cell>
          <cell r="M22">
            <v>5829</v>
          </cell>
          <cell r="N22">
            <v>28752</v>
          </cell>
          <cell r="O22">
            <v>4929.223594</v>
          </cell>
          <cell r="P22">
            <v>42.215361000000001</v>
          </cell>
          <cell r="Q22">
            <v>4350.4287290000002</v>
          </cell>
          <cell r="R22">
            <v>23052.147300000001</v>
          </cell>
          <cell r="S22">
            <v>6.14</v>
          </cell>
          <cell r="T22">
            <v>1.63</v>
          </cell>
          <cell r="U22">
            <v>1.87</v>
          </cell>
          <cell r="V22">
            <v>1.36</v>
          </cell>
          <cell r="W22">
            <v>208</v>
          </cell>
          <cell r="X22">
            <v>4.9327438100050527</v>
          </cell>
          <cell r="Y22">
            <v>138735</v>
          </cell>
          <cell r="Z22">
            <v>960</v>
          </cell>
          <cell r="AA22">
            <v>420</v>
          </cell>
        </row>
        <row r="23">
          <cell r="B23">
            <v>39203</v>
          </cell>
          <cell r="C23">
            <v>1984</v>
          </cell>
          <cell r="D23">
            <v>9939.2199999999993</v>
          </cell>
          <cell r="E23">
            <v>1765</v>
          </cell>
          <cell r="F23">
            <v>579</v>
          </cell>
          <cell r="G23">
            <v>1458</v>
          </cell>
          <cell r="H23">
            <v>988</v>
          </cell>
          <cell r="I23">
            <v>414</v>
          </cell>
          <cell r="J23">
            <v>4436</v>
          </cell>
          <cell r="K23">
            <v>1359</v>
          </cell>
          <cell r="L23">
            <v>74235</v>
          </cell>
          <cell r="M23">
            <v>5868</v>
          </cell>
          <cell r="N23">
            <v>29397</v>
          </cell>
          <cell r="O23">
            <v>4919.0761309999998</v>
          </cell>
          <cell r="P23">
            <v>42.465463</v>
          </cell>
          <cell r="Q23">
            <v>4354.6370969999998</v>
          </cell>
          <cell r="R23">
            <v>24206.161999999997</v>
          </cell>
          <cell r="S23">
            <v>6.14</v>
          </cell>
          <cell r="T23">
            <v>1.63</v>
          </cell>
          <cell r="U23">
            <v>1.87</v>
          </cell>
          <cell r="V23">
            <v>1.36</v>
          </cell>
          <cell r="W23">
            <v>193</v>
          </cell>
          <cell r="X23">
            <v>5.0096875000000001</v>
          </cell>
          <cell r="Y23">
            <v>151609</v>
          </cell>
          <cell r="Z23">
            <v>992</v>
          </cell>
          <cell r="AA23">
            <v>377</v>
          </cell>
        </row>
        <row r="24">
          <cell r="B24">
            <v>39234</v>
          </cell>
          <cell r="C24">
            <v>2041</v>
          </cell>
          <cell r="D24">
            <v>9829.8799999999992</v>
          </cell>
          <cell r="E24">
            <v>1883</v>
          </cell>
          <cell r="F24">
            <v>590</v>
          </cell>
          <cell r="G24">
            <v>1408</v>
          </cell>
          <cell r="H24">
            <v>946</v>
          </cell>
          <cell r="I24">
            <v>418</v>
          </cell>
          <cell r="J24">
            <v>4451</v>
          </cell>
          <cell r="K24">
            <v>1089</v>
          </cell>
          <cell r="L24">
            <v>62447</v>
          </cell>
          <cell r="M24">
            <v>6051</v>
          </cell>
          <cell r="N24">
            <v>29143</v>
          </cell>
          <cell r="O24">
            <v>4958.8118560000003</v>
          </cell>
          <cell r="P24">
            <v>42.475684999999999</v>
          </cell>
          <cell r="Q24">
            <v>4368.1020760000001</v>
          </cell>
          <cell r="R24">
            <v>24487.628999999997</v>
          </cell>
          <cell r="S24">
            <v>6.14</v>
          </cell>
          <cell r="T24">
            <v>1.63</v>
          </cell>
          <cell r="U24">
            <v>1.87</v>
          </cell>
          <cell r="V24">
            <v>1.36</v>
          </cell>
          <cell r="W24">
            <v>188</v>
          </cell>
          <cell r="X24">
            <v>4.8162077413032822</v>
          </cell>
          <cell r="Y24">
            <v>148863</v>
          </cell>
          <cell r="Z24">
            <v>960</v>
          </cell>
          <cell r="AA24">
            <v>398</v>
          </cell>
        </row>
        <row r="25">
          <cell r="B25">
            <v>39264</v>
          </cell>
          <cell r="C25">
            <v>1987</v>
          </cell>
          <cell r="D25">
            <v>10030</v>
          </cell>
          <cell r="E25">
            <v>1780</v>
          </cell>
          <cell r="F25">
            <v>556</v>
          </cell>
          <cell r="G25">
            <v>1253</v>
          </cell>
          <cell r="H25">
            <v>848</v>
          </cell>
          <cell r="I25">
            <v>398</v>
          </cell>
          <cell r="J25">
            <v>4702</v>
          </cell>
          <cell r="K25">
            <v>1129</v>
          </cell>
          <cell r="L25">
            <v>64164</v>
          </cell>
          <cell r="M25">
            <v>5678</v>
          </cell>
          <cell r="N25">
            <v>28659</v>
          </cell>
          <cell r="O25">
            <v>4990.0413099999996</v>
          </cell>
          <cell r="P25">
            <v>42.082571000000002</v>
          </cell>
          <cell r="Q25">
            <v>4342.3725750000003</v>
          </cell>
          <cell r="R25">
            <v>22911.413799999998</v>
          </cell>
          <cell r="S25">
            <v>6.14</v>
          </cell>
          <cell r="T25">
            <v>1.63</v>
          </cell>
          <cell r="U25">
            <v>1.87</v>
          </cell>
          <cell r="V25">
            <v>1.36</v>
          </cell>
          <cell r="W25">
            <v>192</v>
          </cell>
          <cell r="X25">
            <v>5.0478107700050323</v>
          </cell>
          <cell r="Y25">
            <v>142052</v>
          </cell>
          <cell r="Z25">
            <v>992</v>
          </cell>
          <cell r="AA25">
            <v>382</v>
          </cell>
        </row>
        <row r="26">
          <cell r="B26">
            <v>39295</v>
          </cell>
          <cell r="C26">
            <v>2025</v>
          </cell>
          <cell r="D26">
            <v>10222.469999999999</v>
          </cell>
          <cell r="E26">
            <v>1821.38</v>
          </cell>
          <cell r="F26">
            <v>586</v>
          </cell>
          <cell r="G26">
            <v>1417.35</v>
          </cell>
          <cell r="H26">
            <v>946</v>
          </cell>
          <cell r="I26">
            <v>411</v>
          </cell>
          <cell r="J26">
            <v>4691</v>
          </cell>
          <cell r="K26">
            <v>1248</v>
          </cell>
          <cell r="L26">
            <v>69293</v>
          </cell>
          <cell r="M26">
            <v>5806</v>
          </cell>
          <cell r="N26">
            <v>29309</v>
          </cell>
          <cell r="O26">
            <v>4974.8644539999996</v>
          </cell>
          <cell r="P26">
            <v>42.803429999999999</v>
          </cell>
          <cell r="Q26">
            <v>4361.1212759999999</v>
          </cell>
          <cell r="R26">
            <v>23615.081300000002</v>
          </cell>
          <cell r="S26">
            <v>6.14</v>
          </cell>
          <cell r="T26">
            <v>1.63</v>
          </cell>
          <cell r="U26">
            <v>1.87</v>
          </cell>
          <cell r="V26">
            <v>1.36</v>
          </cell>
          <cell r="W26">
            <v>198</v>
          </cell>
          <cell r="X26">
            <v>5.0481333333333334</v>
          </cell>
          <cell r="Y26">
            <v>145943</v>
          </cell>
          <cell r="Z26">
            <v>992</v>
          </cell>
          <cell r="AA26">
            <v>408</v>
          </cell>
        </row>
      </sheetData>
      <sheetData sheetId="61">
        <row r="6">
          <cell r="B6">
            <v>39722</v>
          </cell>
        </row>
      </sheetData>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tClose"/>
      <sheetName val="Instructions"/>
      <sheetName val="Settings_Report"/>
      <sheetName val="Report"/>
      <sheetName val="User"/>
      <sheetName val="Settings"/>
      <sheetName val="Orientation"/>
      <sheetName val="Delivery"/>
      <sheetName val="Format"/>
      <sheetName val="Filter"/>
      <sheetName val="Hidden"/>
    </sheetNames>
    <sheetDataSet>
      <sheetData sheetId="0"/>
      <sheetData sheetId="1"/>
      <sheetData sheetId="2"/>
      <sheetData sheetId="3"/>
      <sheetData sheetId="4"/>
      <sheetData sheetId="5">
        <row r="5">
          <cell r="D5">
            <v>10.71</v>
          </cell>
        </row>
        <row r="6">
          <cell r="I6" t="str">
            <v>Dept</v>
          </cell>
          <cell r="J6" t="str">
            <v>Division</v>
          </cell>
        </row>
        <row r="14">
          <cell r="C14" t="str">
            <v>Dept</v>
          </cell>
          <cell r="D14" t="str">
            <v>Entity</v>
          </cell>
          <cell r="E14" t="str">
            <v>=</v>
          </cell>
          <cell r="F14">
            <v>1201</v>
          </cell>
          <cell r="H14" t="str">
            <v>and</v>
          </cell>
        </row>
        <row r="15">
          <cell r="C15" t="str">
            <v>Dept</v>
          </cell>
          <cell r="D15" t="str">
            <v>DivisionSmry</v>
          </cell>
          <cell r="E15" t="str">
            <v>=</v>
          </cell>
          <cell r="F15" t="str">
            <v>1600 Faculty Practice</v>
          </cell>
        </row>
      </sheetData>
      <sheetData sheetId="6">
        <row r="6">
          <cell r="F6" t="str">
            <v>Time Series</v>
          </cell>
        </row>
        <row r="17">
          <cell r="B17" t="str">
            <v>ACCT</v>
          </cell>
          <cell r="C17" t="str">
            <v>BudgetDetail</v>
          </cell>
        </row>
        <row r="22">
          <cell r="C22" t="str">
            <v>Financial</v>
          </cell>
        </row>
        <row r="23">
          <cell r="C23" t="str">
            <v>ALL</v>
          </cell>
        </row>
        <row r="24">
          <cell r="C24" t="str">
            <v>Fixed</v>
          </cell>
        </row>
      </sheetData>
      <sheetData sheetId="7">
        <row r="8">
          <cell r="E8" t="str">
            <v>Report</v>
          </cell>
        </row>
        <row r="12">
          <cell r="B12" t="b">
            <v>0</v>
          </cell>
        </row>
      </sheetData>
      <sheetData sheetId="8"/>
      <sheetData sheetId="9"/>
      <sheetData sheetId="1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Unrestricted YTD New"/>
      <sheetName val="Unrest Monthly New"/>
      <sheetName val="Cash new"/>
      <sheetName val="Bal sht new"/>
      <sheetName val="Net Assets New"/>
      <sheetName val="Sch of Patient Net Rev New"/>
      <sheetName val="Summary"/>
      <sheetName val="Print Margin charts"/>
      <sheetName val="Print Capital &amp; Profit Charts"/>
      <sheetName val=" Print Activity &amp; CMI charts"/>
      <sheetName val="second title page"/>
      <sheetName val="Unrestricted YTD New June 2004"/>
      <sheetName val="Unrest Monthly New June 2004"/>
      <sheetName val="Bal sht new June 2004"/>
      <sheetName val="Net Assets New June 30"/>
    </sheetNames>
    <sheetDataSet>
      <sheetData sheetId="0">
        <row r="18">
          <cell r="A18" t="str">
            <v>REPORT 7</v>
          </cell>
          <cell r="B18" t="str">
            <v>Statistical Summary</v>
          </cell>
        </row>
        <row r="20">
          <cell r="A20" t="str">
            <v>REPORT 8</v>
          </cell>
          <cell r="B20" t="str">
            <v>Graphs</v>
          </cell>
        </row>
        <row r="23">
          <cell r="B23"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H-Tax"/>
      <sheetName val="Sheet3"/>
      <sheetName val="Assumptions"/>
      <sheetName val="Mcare"/>
      <sheetName val="Prog Rate Inc"/>
      <sheetName val="Cost Shift"/>
      <sheetName val="State"/>
      <sheetName val="Components"/>
      <sheetName val="Narrative"/>
      <sheetName val="State File"/>
      <sheetName val="Report 5"/>
      <sheetName val="Bud Team"/>
      <sheetName val="FY12 Rev Source"/>
      <sheetName val="Jan 13 Rev Source"/>
      <sheetName val="Historical"/>
      <sheetName val="Stats"/>
      <sheetName val="Net to Gross"/>
      <sheetName val="Rev Edits"/>
      <sheetName val="Budget Input"/>
      <sheetName val="M'care IP"/>
      <sheetName val="M'care OP"/>
      <sheetName val="M'care U&amp;C"/>
      <sheetName val="Psych"/>
      <sheetName val="Rehab"/>
      <sheetName val="Swing"/>
      <sheetName val="M'caid IP"/>
      <sheetName val="M'caid OP"/>
      <sheetName val="M'caid U&amp;C"/>
      <sheetName val="M'care HMO"/>
      <sheetName val="BCBS"/>
      <sheetName val="WC"/>
      <sheetName val="Catamount"/>
      <sheetName val="CIGNA &amp; MVP"/>
      <sheetName val="Other CA's"/>
      <sheetName val="Recon"/>
      <sheetName val="Bud Input"/>
    </sheetNames>
    <sheetDataSet>
      <sheetData sheetId="0"/>
      <sheetData sheetId="1"/>
      <sheetData sheetId="2"/>
      <sheetData sheetId="3"/>
      <sheetData sheetId="4"/>
      <sheetData sheetId="5"/>
      <sheetData sheetId="6"/>
      <sheetData sheetId="7"/>
      <sheetData sheetId="8"/>
      <sheetData sheetId="9"/>
      <sheetData sheetId="10"/>
      <sheetData sheetId="11">
        <row r="12">
          <cell r="J12">
            <v>9209789</v>
          </cell>
        </row>
      </sheetData>
      <sheetData sheetId="12"/>
      <sheetData sheetId="13"/>
      <sheetData sheetId="14"/>
      <sheetData sheetId="15">
        <row r="8">
          <cell r="A8" t="str">
            <v>Medicare IP DRG Revenue</v>
          </cell>
          <cell r="B8">
            <v>0</v>
          </cell>
          <cell r="C8">
            <v>84086444</v>
          </cell>
          <cell r="D8">
            <v>0.46858770897908969</v>
          </cell>
          <cell r="E8">
            <v>0</v>
          </cell>
          <cell r="F8">
            <v>71773311.519999996</v>
          </cell>
          <cell r="G8">
            <v>0.45657033412743969</v>
          </cell>
          <cell r="I8">
            <v>25087987</v>
          </cell>
          <cell r="J8">
            <v>0.45317809639270012</v>
          </cell>
          <cell r="K8">
            <v>0</v>
          </cell>
          <cell r="L8">
            <v>76303323.151364267</v>
          </cell>
          <cell r="M8">
            <v>0.45317809639270001</v>
          </cell>
          <cell r="N8">
            <v>2383472</v>
          </cell>
          <cell r="O8">
            <v>0</v>
          </cell>
          <cell r="P8">
            <v>79579841.956636712</v>
          </cell>
          <cell r="Q8">
            <v>0.46717017016990031</v>
          </cell>
          <cell r="R8">
            <v>0</v>
          </cell>
          <cell r="S8">
            <v>0</v>
          </cell>
          <cell r="T8">
            <v>82899005</v>
          </cell>
          <cell r="U8">
            <v>0.467170171702258</v>
          </cell>
          <cell r="V8">
            <v>0</v>
          </cell>
        </row>
        <row r="9">
          <cell r="A9" t="str">
            <v>Medicare IP Swing Revenue</v>
          </cell>
          <cell r="B9">
            <v>0</v>
          </cell>
          <cell r="C9">
            <v>452683</v>
          </cell>
          <cell r="D9">
            <v>2.5226621530550306E-3</v>
          </cell>
          <cell r="E9">
            <v>0</v>
          </cell>
          <cell r="F9">
            <v>812147.85000000009</v>
          </cell>
          <cell r="G9">
            <v>5.1663021725290711E-3</v>
          </cell>
          <cell r="I9">
            <v>186531</v>
          </cell>
          <cell r="J9">
            <v>3.369411961917341E-3</v>
          </cell>
          <cell r="K9">
            <v>0</v>
          </cell>
          <cell r="L9">
            <v>567320.73285700963</v>
          </cell>
          <cell r="M9">
            <v>3.3694119619173406E-3</v>
          </cell>
          <cell r="N9">
            <v>0</v>
          </cell>
          <cell r="O9">
            <v>0</v>
          </cell>
          <cell r="P9">
            <v>573960.60052093468</v>
          </cell>
          <cell r="Q9">
            <v>3.369411961917341E-3</v>
          </cell>
          <cell r="R9">
            <v>0</v>
          </cell>
          <cell r="S9">
            <v>0</v>
          </cell>
          <cell r="T9">
            <v>597900</v>
          </cell>
          <cell r="U9">
            <v>3.3694137301259535E-3</v>
          </cell>
          <cell r="V9">
            <v>0</v>
          </cell>
        </row>
        <row r="10">
          <cell r="A10" t="str">
            <v>Medicare IP Rehab Revenue</v>
          </cell>
          <cell r="B10">
            <v>0</v>
          </cell>
          <cell r="C10">
            <v>0</v>
          </cell>
          <cell r="D10">
            <v>0</v>
          </cell>
          <cell r="E10">
            <v>0</v>
          </cell>
          <cell r="F10">
            <v>5296299.7499999972</v>
          </cell>
          <cell r="G10">
            <v>3.3691260655052103E-2</v>
          </cell>
          <cell r="I10">
            <v>0</v>
          </cell>
          <cell r="J10">
            <v>0</v>
          </cell>
          <cell r="K10">
            <v>0</v>
          </cell>
          <cell r="L10">
            <v>0</v>
          </cell>
          <cell r="M10">
            <v>0</v>
          </cell>
          <cell r="N10">
            <v>0</v>
          </cell>
          <cell r="O10">
            <v>0</v>
          </cell>
          <cell r="P10">
            <v>0</v>
          </cell>
          <cell r="Q10">
            <v>0</v>
          </cell>
          <cell r="R10">
            <v>0</v>
          </cell>
          <cell r="S10">
            <v>0</v>
          </cell>
          <cell r="T10">
            <v>0</v>
          </cell>
          <cell r="U10">
            <v>0</v>
          </cell>
          <cell r="V10">
            <v>0</v>
          </cell>
        </row>
        <row r="11">
          <cell r="A11" t="str">
            <v>Medicare IP Psych Revenue</v>
          </cell>
          <cell r="B11">
            <v>0</v>
          </cell>
          <cell r="C11">
            <v>4262253</v>
          </cell>
          <cell r="D11">
            <v>2.3752215854903461E-2</v>
          </cell>
          <cell r="E11">
            <v>0</v>
          </cell>
          <cell r="F11">
            <v>4655682.2100000018</v>
          </cell>
          <cell r="G11">
            <v>2.9616111298118877E-2</v>
          </cell>
          <cell r="I11">
            <v>1703912</v>
          </cell>
          <cell r="J11">
            <v>3.0778698848204857E-2</v>
          </cell>
          <cell r="K11">
            <v>0</v>
          </cell>
          <cell r="L11">
            <v>5182326.8226935621</v>
          </cell>
          <cell r="M11">
            <v>3.077869884820485E-2</v>
          </cell>
          <cell r="N11">
            <v>0</v>
          </cell>
          <cell r="O11">
            <v>0</v>
          </cell>
          <cell r="P11">
            <v>5242980.2807834987</v>
          </cell>
          <cell r="Q11">
            <v>3.0778698848204854E-2</v>
          </cell>
          <cell r="R11">
            <v>0</v>
          </cell>
          <cell r="S11">
            <v>0</v>
          </cell>
          <cell r="T11">
            <v>5461658</v>
          </cell>
          <cell r="U11">
            <v>3.0778701211661239E-2</v>
          </cell>
          <cell r="V11">
            <v>0</v>
          </cell>
        </row>
        <row r="12">
          <cell r="A12" t="str">
            <v>Medicare IP U&amp;C Revenue</v>
          </cell>
          <cell r="B12">
            <v>0</v>
          </cell>
          <cell r="C12">
            <v>11481650</v>
          </cell>
          <cell r="D12">
            <v>6.39836793288555E-2</v>
          </cell>
          <cell r="E12">
            <v>0</v>
          </cell>
          <cell r="F12">
            <v>7647123</v>
          </cell>
          <cell r="G12">
            <v>4.8645512228465575E-2</v>
          </cell>
          <cell r="I12">
            <v>3303495</v>
          </cell>
          <cell r="J12">
            <v>5.9672845634956798E-2</v>
          </cell>
          <cell r="K12">
            <v>0</v>
          </cell>
          <cell r="L12">
            <v>10047344.432772391</v>
          </cell>
          <cell r="M12">
            <v>5.9672845634956784E-2</v>
          </cell>
          <cell r="N12">
            <v>0</v>
          </cell>
          <cell r="O12">
            <v>0</v>
          </cell>
          <cell r="P12">
            <v>10164937.592238851</v>
          </cell>
          <cell r="Q12">
            <v>5.9672845634956798E-2</v>
          </cell>
          <cell r="R12">
            <v>0</v>
          </cell>
          <cell r="S12">
            <v>0</v>
          </cell>
          <cell r="T12">
            <v>10588903</v>
          </cell>
          <cell r="U12">
            <v>5.9672846889399396E-2</v>
          </cell>
          <cell r="V12">
            <v>0</v>
          </cell>
        </row>
        <row r="13">
          <cell r="A13" t="str">
            <v>Medicaid IP DRG Revenue</v>
          </cell>
          <cell r="B13">
            <v>0</v>
          </cell>
          <cell r="C13">
            <v>15091568</v>
          </cell>
          <cell r="D13">
            <v>8.4100634271347507E-2</v>
          </cell>
          <cell r="E13">
            <v>0</v>
          </cell>
          <cell r="F13">
            <v>15441147.540000005</v>
          </cell>
          <cell r="G13">
            <v>9.8225506700835241E-2</v>
          </cell>
          <cell r="I13">
            <v>4335163</v>
          </cell>
          <cell r="J13">
            <v>7.8308431676565649E-2</v>
          </cell>
          <cell r="K13">
            <v>0</v>
          </cell>
          <cell r="L13">
            <v>13185089.074816478</v>
          </cell>
          <cell r="M13">
            <v>7.8308431676565635E-2</v>
          </cell>
          <cell r="N13">
            <v>0</v>
          </cell>
          <cell r="O13">
            <v>0</v>
          </cell>
          <cell r="P13">
            <v>13339406.0978397</v>
          </cell>
          <cell r="Q13">
            <v>7.8308431676565649E-2</v>
          </cell>
          <cell r="R13">
            <v>0</v>
          </cell>
          <cell r="S13">
            <v>0</v>
          </cell>
          <cell r="T13">
            <v>13895774</v>
          </cell>
          <cell r="U13">
            <v>7.8308432357128685E-2</v>
          </cell>
          <cell r="V13">
            <v>0</v>
          </cell>
        </row>
        <row r="14">
          <cell r="A14" t="str">
            <v>Medicaid IP Rehab Revenue</v>
          </cell>
          <cell r="B14">
            <v>0</v>
          </cell>
          <cell r="C14">
            <v>0</v>
          </cell>
          <cell r="D14">
            <v>0</v>
          </cell>
          <cell r="E14">
            <v>0</v>
          </cell>
          <cell r="F14">
            <v>570444</v>
          </cell>
          <cell r="G14">
            <v>3.6287556219057565E-3</v>
          </cell>
          <cell r="I14">
            <v>0</v>
          </cell>
          <cell r="J14">
            <v>0</v>
          </cell>
          <cell r="K14">
            <v>0</v>
          </cell>
          <cell r="L14">
            <v>0</v>
          </cell>
          <cell r="M14">
            <v>0</v>
          </cell>
          <cell r="N14">
            <v>0</v>
          </cell>
          <cell r="O14">
            <v>0</v>
          </cell>
          <cell r="P14">
            <v>0</v>
          </cell>
          <cell r="Q14">
            <v>0</v>
          </cell>
          <cell r="R14">
            <v>0</v>
          </cell>
          <cell r="S14">
            <v>0</v>
          </cell>
          <cell r="T14">
            <v>0</v>
          </cell>
          <cell r="U14">
            <v>0</v>
          </cell>
          <cell r="V14">
            <v>0</v>
          </cell>
        </row>
        <row r="15">
          <cell r="A15" t="str">
            <v>Medicaid IP Psych Revenue</v>
          </cell>
          <cell r="B15">
            <v>0</v>
          </cell>
          <cell r="C15">
            <v>2771037</v>
          </cell>
          <cell r="D15">
            <v>1.5442130949505842E-2</v>
          </cell>
          <cell r="E15">
            <v>0</v>
          </cell>
          <cell r="F15">
            <v>2973449.22</v>
          </cell>
          <cell r="G15">
            <v>1.8914951465045276E-2</v>
          </cell>
          <cell r="I15">
            <v>1266310</v>
          </cell>
          <cell r="J15">
            <v>2.2874053436134197E-2</v>
          </cell>
          <cell r="K15">
            <v>0</v>
          </cell>
          <cell r="L15">
            <v>3851391.5500595598</v>
          </cell>
          <cell r="M15">
            <v>2.2874053436134193E-2</v>
          </cell>
          <cell r="N15">
            <v>0</v>
          </cell>
          <cell r="O15">
            <v>0</v>
          </cell>
          <cell r="P15">
            <v>3896467.8688564622</v>
          </cell>
          <cell r="Q15">
            <v>2.2874053436134197E-2</v>
          </cell>
          <cell r="R15">
            <v>0</v>
          </cell>
          <cell r="S15">
            <v>0</v>
          </cell>
          <cell r="T15">
            <v>4058984</v>
          </cell>
          <cell r="U15">
            <v>2.2874053219537654E-2</v>
          </cell>
          <cell r="V15">
            <v>0</v>
          </cell>
        </row>
        <row r="16">
          <cell r="A16" t="str">
            <v>Medicaid Level II Revenue</v>
          </cell>
          <cell r="B16">
            <v>0</v>
          </cell>
          <cell r="C16">
            <v>3327338</v>
          </cell>
          <cell r="D16">
            <v>1.8542224123772749E-2</v>
          </cell>
          <cell r="E16">
            <v>0</v>
          </cell>
          <cell r="F16">
            <v>3107892</v>
          </cell>
          <cell r="G16">
            <v>1.977018001289509E-2</v>
          </cell>
          <cell r="I16">
            <v>852055</v>
          </cell>
          <cell r="J16">
            <v>1.5391137715508306E-2</v>
          </cell>
          <cell r="K16">
            <v>0</v>
          </cell>
          <cell r="L16">
            <v>2591464.5127859674</v>
          </cell>
          <cell r="M16">
            <v>1.5391137715508305E-2</v>
          </cell>
          <cell r="N16">
            <v>0</v>
          </cell>
          <cell r="O16">
            <v>0</v>
          </cell>
          <cell r="P16">
            <v>2621794.7658934174</v>
          </cell>
          <cell r="Q16">
            <v>1.5391137715508308E-2</v>
          </cell>
          <cell r="R16">
            <v>0</v>
          </cell>
          <cell r="S16">
            <v>0</v>
          </cell>
          <cell r="T16">
            <v>2731146</v>
          </cell>
          <cell r="U16">
            <v>1.5391137031909311E-2</v>
          </cell>
          <cell r="V16">
            <v>0</v>
          </cell>
        </row>
        <row r="17">
          <cell r="A17" t="str">
            <v>Medicaid IP U&amp;C Revenue</v>
          </cell>
          <cell r="B17">
            <v>0</v>
          </cell>
          <cell r="C17">
            <v>4602578</v>
          </cell>
          <cell r="D17">
            <v>2.564874167371807E-2</v>
          </cell>
          <cell r="E17">
            <v>0</v>
          </cell>
          <cell r="F17">
            <v>2535605</v>
          </cell>
          <cell r="G17">
            <v>1.6129700546736132E-2</v>
          </cell>
          <cell r="I17">
            <v>925937</v>
          </cell>
          <cell r="J17">
            <v>1.6725708883680766E-2</v>
          </cell>
          <cell r="K17">
            <v>0</v>
          </cell>
          <cell r="L17">
            <v>2816171.3464218862</v>
          </cell>
          <cell r="M17">
            <v>1.6725708883680763E-2</v>
          </cell>
          <cell r="N17">
            <v>0</v>
          </cell>
          <cell r="O17">
            <v>0</v>
          </cell>
          <cell r="P17">
            <v>2849131.5468450431</v>
          </cell>
          <cell r="Q17">
            <v>1.6725708883680766E-2</v>
          </cell>
          <cell r="R17">
            <v>0</v>
          </cell>
          <cell r="S17">
            <v>0</v>
          </cell>
          <cell r="T17">
            <v>2967965</v>
          </cell>
          <cell r="U17">
            <v>1.672571002096216E-2</v>
          </cell>
          <cell r="V17">
            <v>0</v>
          </cell>
        </row>
        <row r="18">
          <cell r="A18" t="str">
            <v>Blue Cross IP Revenue</v>
          </cell>
          <cell r="B18">
            <v>0</v>
          </cell>
          <cell r="C18">
            <v>28817395</v>
          </cell>
          <cell r="D18">
            <v>0.16059041694991258</v>
          </cell>
          <cell r="E18">
            <v>0</v>
          </cell>
          <cell r="F18">
            <v>16971635.460000001</v>
          </cell>
          <cell r="G18">
            <v>0.1079613732257857</v>
          </cell>
          <cell r="I18">
            <v>6392995</v>
          </cell>
          <cell r="J18">
            <v>0.11548018198303633</v>
          </cell>
          <cell r="K18">
            <v>0</v>
          </cell>
          <cell r="L18">
            <v>19443838.335457366</v>
          </cell>
          <cell r="M18">
            <v>0.11548018198303632</v>
          </cell>
          <cell r="N18">
            <v>0</v>
          </cell>
          <cell r="O18">
            <v>0</v>
          </cell>
          <cell r="P18">
            <v>19671407.161958776</v>
          </cell>
          <cell r="Q18">
            <v>0.11548018198303632</v>
          </cell>
          <cell r="R18">
            <v>0</v>
          </cell>
          <cell r="S18">
            <v>0</v>
          </cell>
          <cell r="T18">
            <v>20491874</v>
          </cell>
          <cell r="U18">
            <v>0.11548018332766523</v>
          </cell>
          <cell r="V18">
            <v>0</v>
          </cell>
        </row>
        <row r="19">
          <cell r="A19" t="str">
            <v>Blue Cross IP Psych Revenue</v>
          </cell>
          <cell r="B19">
            <v>0</v>
          </cell>
          <cell r="C19">
            <v>158838</v>
          </cell>
          <cell r="D19">
            <v>8.8515497835561525E-4</v>
          </cell>
          <cell r="E19">
            <v>0</v>
          </cell>
          <cell r="F19">
            <v>233008</v>
          </cell>
          <cell r="G19">
            <v>1.4822297893378081E-3</v>
          </cell>
          <cell r="I19">
            <v>105556</v>
          </cell>
          <cell r="J19">
            <v>1.9067160367560719E-3</v>
          </cell>
          <cell r="K19">
            <v>0</v>
          </cell>
          <cell r="L19">
            <v>321041.04560343589</v>
          </cell>
          <cell r="M19">
            <v>1.9067160367560714E-3</v>
          </cell>
          <cell r="N19">
            <v>0</v>
          </cell>
          <cell r="O19">
            <v>0</v>
          </cell>
          <cell r="P19">
            <v>324798.47933366452</v>
          </cell>
          <cell r="Q19">
            <v>1.9067160367560716E-3</v>
          </cell>
          <cell r="R19">
            <v>0</v>
          </cell>
          <cell r="S19">
            <v>0</v>
          </cell>
          <cell r="T19">
            <v>338345</v>
          </cell>
          <cell r="U19">
            <v>1.9067139797950589E-3</v>
          </cell>
          <cell r="V19">
            <v>0</v>
          </cell>
        </row>
        <row r="20">
          <cell r="A20" t="str">
            <v>Blue Shield IP Revenue</v>
          </cell>
          <cell r="B20">
            <v>0</v>
          </cell>
          <cell r="C20">
            <v>821593</v>
          </cell>
          <cell r="D20">
            <v>4.5784833234624274E-3</v>
          </cell>
          <cell r="E20">
            <v>0</v>
          </cell>
          <cell r="F20">
            <v>1632479</v>
          </cell>
          <cell r="G20">
            <v>1.0384660630829823E-2</v>
          </cell>
          <cell r="I20">
            <v>949652</v>
          </cell>
          <cell r="J20">
            <v>1.7154085961361525E-2</v>
          </cell>
          <cell r="K20">
            <v>0</v>
          </cell>
          <cell r="L20">
            <v>2888298.8275360386</v>
          </cell>
          <cell r="M20">
            <v>1.7154085961361521E-2</v>
          </cell>
          <cell r="N20">
            <v>0</v>
          </cell>
          <cell r="O20">
            <v>0</v>
          </cell>
          <cell r="P20">
            <v>2922103.2011081623</v>
          </cell>
          <cell r="Q20">
            <v>1.7154085961361525E-2</v>
          </cell>
          <cell r="R20">
            <v>0</v>
          </cell>
          <cell r="S20">
            <v>0</v>
          </cell>
          <cell r="T20">
            <v>3043980</v>
          </cell>
          <cell r="U20">
            <v>1.7154085977970898E-2</v>
          </cell>
          <cell r="V20">
            <v>0</v>
          </cell>
        </row>
        <row r="21">
          <cell r="A21" t="str">
            <v>M'care HMO IP Revenue</v>
          </cell>
          <cell r="B21">
            <v>0</v>
          </cell>
          <cell r="C21">
            <v>4925548</v>
          </cell>
          <cell r="D21">
            <v>2.7448553452760323E-2</v>
          </cell>
          <cell r="E21">
            <v>0</v>
          </cell>
          <cell r="F21">
            <v>5527346.5</v>
          </cell>
          <cell r="G21">
            <v>3.5161014378442247E-2</v>
          </cell>
          <cell r="I21">
            <v>1718597</v>
          </cell>
          <cell r="J21">
            <v>3.1043962073410085E-2</v>
          </cell>
          <cell r="K21">
            <v>0</v>
          </cell>
          <cell r="L21">
            <v>5226990.202839518</v>
          </cell>
          <cell r="M21">
            <v>3.1043962073410081E-2</v>
          </cell>
          <cell r="N21">
            <v>0</v>
          </cell>
          <cell r="O21">
            <v>0</v>
          </cell>
          <cell r="P21">
            <v>5288166.3968642037</v>
          </cell>
          <cell r="Q21">
            <v>3.1043962073410085E-2</v>
          </cell>
          <cell r="R21">
            <v>0</v>
          </cell>
          <cell r="S21">
            <v>0</v>
          </cell>
          <cell r="T21">
            <v>5508728</v>
          </cell>
          <cell r="U21">
            <v>3.1043960124986256E-2</v>
          </cell>
          <cell r="V21">
            <v>0</v>
          </cell>
        </row>
        <row r="22">
          <cell r="A22" t="str">
            <v>M'care HMO U&amp;C Revenue</v>
          </cell>
          <cell r="B22">
            <v>0</v>
          </cell>
          <cell r="C22">
            <v>498281</v>
          </cell>
          <cell r="D22">
            <v>2.7767656843451461E-3</v>
          </cell>
          <cell r="E22">
            <v>0</v>
          </cell>
          <cell r="F22">
            <v>500925</v>
          </cell>
          <cell r="G22">
            <v>3.1865256009409181E-3</v>
          </cell>
          <cell r="I22">
            <v>237716</v>
          </cell>
          <cell r="J22">
            <v>4.2939947458553408E-3</v>
          </cell>
          <cell r="K22">
            <v>0</v>
          </cell>
          <cell r="L22">
            <v>722996.25977364019</v>
          </cell>
          <cell r="M22">
            <v>4.2939947458553399E-3</v>
          </cell>
          <cell r="N22">
            <v>0</v>
          </cell>
          <cell r="O22">
            <v>0</v>
          </cell>
          <cell r="P22">
            <v>731458.13893365988</v>
          </cell>
          <cell r="Q22">
            <v>4.2939947458553408E-3</v>
          </cell>
          <cell r="R22">
            <v>0</v>
          </cell>
          <cell r="S22">
            <v>0</v>
          </cell>
          <cell r="T22">
            <v>761966</v>
          </cell>
          <cell r="U22">
            <v>4.2939934809987498E-3</v>
          </cell>
          <cell r="V22">
            <v>0</v>
          </cell>
        </row>
        <row r="23">
          <cell r="A23" t="str">
            <v>Catamount IP Revenue</v>
          </cell>
          <cell r="B23">
            <v>0</v>
          </cell>
          <cell r="C23">
            <v>1481429</v>
          </cell>
          <cell r="D23">
            <v>8.25554498564815E-3</v>
          </cell>
          <cell r="E23">
            <v>0</v>
          </cell>
          <cell r="F23">
            <v>1500384</v>
          </cell>
          <cell r="G23">
            <v>9.5443669755794561E-3</v>
          </cell>
          <cell r="I23">
            <v>1020206</v>
          </cell>
          <cell r="J23">
            <v>1.84285416366172E-2</v>
          </cell>
          <cell r="K23">
            <v>0</v>
          </cell>
          <cell r="L23">
            <v>3102883.7865294148</v>
          </cell>
          <cell r="M23">
            <v>1.8428541636617196E-2</v>
          </cell>
          <cell r="N23">
            <v>0</v>
          </cell>
          <cell r="O23">
            <v>0</v>
          </cell>
          <cell r="P23">
            <v>3139199.6419633236</v>
          </cell>
          <cell r="Q23">
            <v>1.84285416366172E-2</v>
          </cell>
          <cell r="R23">
            <v>0</v>
          </cell>
          <cell r="S23">
            <v>0</v>
          </cell>
          <cell r="T23">
            <v>3270131</v>
          </cell>
          <cell r="U23">
            <v>1.8428540375832938E-2</v>
          </cell>
          <cell r="V23">
            <v>0</v>
          </cell>
        </row>
        <row r="24">
          <cell r="A24" t="str">
            <v>Pace VT IP Revenue</v>
          </cell>
          <cell r="B24">
            <v>0</v>
          </cell>
          <cell r="C24">
            <v>293722</v>
          </cell>
          <cell r="D24">
            <v>1.636821733795238E-3</v>
          </cell>
          <cell r="E24">
            <v>0</v>
          </cell>
          <cell r="F24">
            <v>800956</v>
          </cell>
          <cell r="G24">
            <v>5.0951076493032568E-3</v>
          </cell>
          <cell r="I24">
            <v>777860</v>
          </cell>
          <cell r="J24">
            <v>1.4050912656325345E-2</v>
          </cell>
          <cell r="K24">
            <v>0</v>
          </cell>
          <cell r="L24">
            <v>2365805.7119736318</v>
          </cell>
          <cell r="M24">
            <v>1.4050912656325344E-2</v>
          </cell>
          <cell r="N24">
            <v>-2383472</v>
          </cell>
          <cell r="O24">
            <v>0</v>
          </cell>
          <cell r="P24">
            <v>10022.876032478642</v>
          </cell>
          <cell r="Q24">
            <v>5.8838879125147166E-5</v>
          </cell>
          <cell r="R24">
            <v>0</v>
          </cell>
          <cell r="S24">
            <v>0</v>
          </cell>
          <cell r="T24">
            <v>10441</v>
          </cell>
          <cell r="U24">
            <v>5.8839352326885905E-5</v>
          </cell>
          <cell r="V24">
            <v>0</v>
          </cell>
        </row>
        <row r="25">
          <cell r="A25" t="str">
            <v>Commercial IP Revenue</v>
          </cell>
          <cell r="B25">
            <v>0</v>
          </cell>
          <cell r="C25">
            <v>10114589</v>
          </cell>
          <cell r="D25">
            <v>5.6365471784906279E-2</v>
          </cell>
          <cell r="E25">
            <v>0</v>
          </cell>
          <cell r="F25">
            <v>9453181.5</v>
          </cell>
          <cell r="G25">
            <v>6.0134361152050848E-2</v>
          </cell>
          <cell r="I25">
            <v>4556258</v>
          </cell>
          <cell r="J25">
            <v>8.2302192165278593E-2</v>
          </cell>
          <cell r="K25">
            <v>0</v>
          </cell>
          <cell r="L25">
            <v>13857533.748522298</v>
          </cell>
          <cell r="M25">
            <v>8.2302192165278579E-2</v>
          </cell>
          <cell r="N25">
            <v>0</v>
          </cell>
          <cell r="O25">
            <v>0</v>
          </cell>
          <cell r="P25">
            <v>14019720.999771154</v>
          </cell>
          <cell r="Q25">
            <v>8.2302192165278593E-2</v>
          </cell>
          <cell r="R25">
            <v>0</v>
          </cell>
          <cell r="S25">
            <v>0</v>
          </cell>
          <cell r="T25">
            <v>14604464</v>
          </cell>
          <cell r="U25">
            <v>8.2302193548637242E-2</v>
          </cell>
          <cell r="V25">
            <v>0</v>
          </cell>
        </row>
        <row r="26">
          <cell r="A26" t="str">
            <v>Workers Comp IP Revenue</v>
          </cell>
          <cell r="B26">
            <v>0</v>
          </cell>
          <cell r="C26">
            <v>282122</v>
          </cell>
          <cell r="D26">
            <v>1.5721785265719972E-3</v>
          </cell>
          <cell r="E26">
            <v>0</v>
          </cell>
          <cell r="F26">
            <v>654744</v>
          </cell>
          <cell r="G26">
            <v>4.1650117643608538E-3</v>
          </cell>
          <cell r="I26">
            <v>126529</v>
          </cell>
          <cell r="J26">
            <v>2.285562861558879E-3</v>
          </cell>
          <cell r="K26">
            <v>0</v>
          </cell>
          <cell r="L26">
            <v>384828.92928073386</v>
          </cell>
          <cell r="M26">
            <v>2.2855628615588786E-3</v>
          </cell>
          <cell r="N26">
            <v>0</v>
          </cell>
          <cell r="O26">
            <v>0</v>
          </cell>
          <cell r="P26">
            <v>389332.9303081705</v>
          </cell>
          <cell r="Q26">
            <v>2.285562861558879E-3</v>
          </cell>
          <cell r="R26">
            <v>0</v>
          </cell>
          <cell r="S26">
            <v>0</v>
          </cell>
          <cell r="T26">
            <v>405571</v>
          </cell>
          <cell r="U26">
            <v>2.2855602875747E-3</v>
          </cell>
          <cell r="V26">
            <v>0</v>
          </cell>
        </row>
        <row r="27">
          <cell r="A27" t="str">
            <v>Selfpay IP Revenue</v>
          </cell>
          <cell r="B27">
            <v>0</v>
          </cell>
          <cell r="C27">
            <v>5977474</v>
          </cell>
          <cell r="D27">
            <v>3.3310611245994368E-2</v>
          </cell>
          <cell r="E27">
            <v>0</v>
          </cell>
          <cell r="F27">
            <v>5113235</v>
          </cell>
          <cell r="G27">
            <v>3.2526734004346233E-2</v>
          </cell>
          <cell r="I27">
            <v>1813346</v>
          </cell>
          <cell r="J27">
            <v>3.2755465330132592E-2</v>
          </cell>
          <cell r="K27">
            <v>0</v>
          </cell>
          <cell r="L27">
            <v>5515162.5287127979</v>
          </cell>
          <cell r="M27">
            <v>3.2755465330132585E-2</v>
          </cell>
          <cell r="N27">
            <v>0</v>
          </cell>
          <cell r="O27">
            <v>0</v>
          </cell>
          <cell r="P27">
            <v>5579711.4641117826</v>
          </cell>
          <cell r="Q27">
            <v>3.2755465330132592E-2</v>
          </cell>
          <cell r="R27">
            <v>0</v>
          </cell>
          <cell r="S27">
            <v>0</v>
          </cell>
          <cell r="T27">
            <v>5812433</v>
          </cell>
          <cell r="U27">
            <v>3.2755463381229616E-2</v>
          </cell>
          <cell r="V27">
            <v>0</v>
          </cell>
        </row>
        <row r="28">
          <cell r="A28" t="str">
            <v>TOTAL INPATIENT REVENUE</v>
          </cell>
          <cell r="B28">
            <v>0</v>
          </cell>
          <cell r="C28">
            <v>179446542</v>
          </cell>
          <cell r="D28">
            <v>0.40552712507167143</v>
          </cell>
          <cell r="E28">
            <v>0</v>
          </cell>
          <cell r="F28">
            <v>157200996.55000001</v>
          </cell>
          <cell r="G28">
            <v>0.40699050357465194</v>
          </cell>
          <cell r="I28">
            <v>55360105</v>
          </cell>
          <cell r="J28">
            <v>0.38041904039863883</v>
          </cell>
          <cell r="L28">
            <v>168373811.00000003</v>
          </cell>
          <cell r="M28">
            <v>0.3883430899798781</v>
          </cell>
          <cell r="N28">
            <v>0</v>
          </cell>
          <cell r="O28">
            <v>0</v>
          </cell>
          <cell r="P28">
            <v>170344442</v>
          </cell>
          <cell r="Q28">
            <v>0.38841642012155098</v>
          </cell>
          <cell r="R28">
            <v>0</v>
          </cell>
          <cell r="T28">
            <v>177449268</v>
          </cell>
          <cell r="U28">
            <v>0.38627190222147229</v>
          </cell>
          <cell r="V28">
            <v>0</v>
          </cell>
        </row>
        <row r="29">
          <cell r="A29">
            <v>0</v>
          </cell>
          <cell r="B29">
            <v>0</v>
          </cell>
          <cell r="C29">
            <v>0</v>
          </cell>
          <cell r="D29">
            <v>0</v>
          </cell>
          <cell r="F29">
            <v>0</v>
          </cell>
          <cell r="G29">
            <v>0</v>
          </cell>
          <cell r="I29">
            <v>0</v>
          </cell>
          <cell r="J29">
            <v>0</v>
          </cell>
          <cell r="L29">
            <v>0</v>
          </cell>
          <cell r="M29">
            <v>0</v>
          </cell>
          <cell r="N29">
            <v>0</v>
          </cell>
          <cell r="O29">
            <v>0</v>
          </cell>
          <cell r="P29">
            <v>0</v>
          </cell>
          <cell r="Q29">
            <v>0</v>
          </cell>
          <cell r="R29">
            <v>0</v>
          </cell>
          <cell r="T29">
            <v>0</v>
          </cell>
          <cell r="U29">
            <v>0</v>
          </cell>
          <cell r="V29">
            <v>0</v>
          </cell>
        </row>
        <row r="30">
          <cell r="A30" t="str">
            <v>Medicare OP APC Revenue</v>
          </cell>
          <cell r="B30">
            <v>0</v>
          </cell>
          <cell r="C30">
            <v>78126973</v>
          </cell>
          <cell r="D30">
            <v>0.29699816773199611</v>
          </cell>
          <cell r="E30">
            <v>0</v>
          </cell>
          <cell r="F30">
            <v>69524666</v>
          </cell>
          <cell r="G30">
            <v>0.3035332303844317</v>
          </cell>
          <cell r="I30">
            <v>26849314</v>
          </cell>
          <cell r="J30">
            <v>0.29778339130756609</v>
          </cell>
          <cell r="L30">
            <v>78970941.907446951</v>
          </cell>
          <cell r="M30">
            <v>0.29778339130756604</v>
          </cell>
          <cell r="N30">
            <v>519493</v>
          </cell>
          <cell r="O30">
            <v>0</v>
          </cell>
          <cell r="P30">
            <v>80390042.999337971</v>
          </cell>
          <cell r="Q30">
            <v>0.29972023019626565</v>
          </cell>
          <cell r="R30">
            <v>0</v>
          </cell>
          <cell r="T30">
            <v>84503200</v>
          </cell>
          <cell r="U30">
            <v>0.29972022832368572</v>
          </cell>
          <cell r="V30">
            <v>0</v>
          </cell>
        </row>
        <row r="31">
          <cell r="A31" t="str">
            <v>Medicare OP Fee Based Revenue</v>
          </cell>
          <cell r="B31">
            <v>0</v>
          </cell>
          <cell r="C31">
            <v>17954156</v>
          </cell>
          <cell r="D31">
            <v>6.8252374697461066E-2</v>
          </cell>
          <cell r="E31">
            <v>0</v>
          </cell>
          <cell r="F31">
            <v>14857548</v>
          </cell>
          <cell r="G31">
            <v>6.4865605251979958E-2</v>
          </cell>
          <cell r="I31">
            <v>4750958</v>
          </cell>
          <cell r="J31">
            <v>5.2692459300815349E-2</v>
          </cell>
          <cell r="L31">
            <v>13973825.48480458</v>
          </cell>
          <cell r="M31">
            <v>5.2692459300815335E-2</v>
          </cell>
          <cell r="N31">
            <v>0</v>
          </cell>
          <cell r="O31">
            <v>0</v>
          </cell>
          <cell r="P31">
            <v>14133010.194739232</v>
          </cell>
          <cell r="Q31">
            <v>5.2692459300815349E-2</v>
          </cell>
          <cell r="R31">
            <v>0</v>
          </cell>
          <cell r="T31">
            <v>14856126</v>
          </cell>
          <cell r="U31">
            <v>5.2692459891760829E-2</v>
          </cell>
          <cell r="V31">
            <v>0</v>
          </cell>
        </row>
        <row r="32">
          <cell r="A32" t="str">
            <v>Medicare OP U&amp;C Revenue</v>
          </cell>
          <cell r="B32">
            <v>0</v>
          </cell>
          <cell r="C32">
            <v>11916920</v>
          </cell>
          <cell r="D32">
            <v>4.5301939510811191E-2</v>
          </cell>
          <cell r="E32">
            <v>0</v>
          </cell>
          <cell r="F32">
            <v>9371108</v>
          </cell>
          <cell r="G32">
            <v>4.0912712669793926E-2</v>
          </cell>
          <cell r="I32">
            <v>4256095</v>
          </cell>
          <cell r="J32">
            <v>4.7203977085864303E-2</v>
          </cell>
          <cell r="L32">
            <v>12518302.366964588</v>
          </cell>
          <cell r="M32">
            <v>4.7203977085864289E-2</v>
          </cell>
          <cell r="N32">
            <v>0</v>
          </cell>
          <cell r="O32">
            <v>0</v>
          </cell>
          <cell r="P32">
            <v>12660906.28980064</v>
          </cell>
          <cell r="Q32">
            <v>4.7203977085864303E-2</v>
          </cell>
          <cell r="R32">
            <v>0</v>
          </cell>
          <cell r="T32">
            <v>13308702</v>
          </cell>
          <cell r="U32">
            <v>4.7203978099431651E-2</v>
          </cell>
          <cell r="V32">
            <v>0</v>
          </cell>
        </row>
        <row r="33">
          <cell r="A33" t="str">
            <v>Medicaid OP Revenue</v>
          </cell>
          <cell r="B33">
            <v>0</v>
          </cell>
          <cell r="C33">
            <v>34304014</v>
          </cell>
          <cell r="D33">
            <v>0.13040604176297402</v>
          </cell>
          <cell r="E33">
            <v>0</v>
          </cell>
          <cell r="F33">
            <v>27343079</v>
          </cell>
          <cell r="G33">
            <v>0.11937537531682232</v>
          </cell>
          <cell r="I33">
            <v>10434769</v>
          </cell>
          <cell r="J33">
            <v>0.11573110956693569</v>
          </cell>
          <cell r="L33">
            <v>30691418.65287986</v>
          </cell>
          <cell r="M33">
            <v>0.11573110956693566</v>
          </cell>
          <cell r="N33">
            <v>0</v>
          </cell>
          <cell r="O33">
            <v>0</v>
          </cell>
          <cell r="P33">
            <v>31041044.070848215</v>
          </cell>
          <cell r="Q33">
            <v>0.11573110956693569</v>
          </cell>
          <cell r="R33">
            <v>0</v>
          </cell>
          <cell r="T33">
            <v>32629260</v>
          </cell>
          <cell r="U33">
            <v>0.11573111145179006</v>
          </cell>
          <cell r="V33">
            <v>0</v>
          </cell>
        </row>
        <row r="34">
          <cell r="A34" t="str">
            <v>Medicaid OP Fee Based Revenue</v>
          </cell>
          <cell r="B34">
            <v>0</v>
          </cell>
          <cell r="C34">
            <v>7857241</v>
          </cell>
          <cell r="D34">
            <v>2.9869148782056574E-2</v>
          </cell>
          <cell r="E34">
            <v>0</v>
          </cell>
          <cell r="F34">
            <v>6501933</v>
          </cell>
          <cell r="G34">
            <v>2.8386367612800025E-2</v>
          </cell>
          <cell r="I34">
            <v>2260544</v>
          </cell>
          <cell r="J34">
            <v>2.5071495626293124E-2</v>
          </cell>
          <cell r="L34">
            <v>6648858.4737482592</v>
          </cell>
          <cell r="M34">
            <v>2.5071495626293117E-2</v>
          </cell>
          <cell r="N34">
            <v>0</v>
          </cell>
          <cell r="O34">
            <v>0</v>
          </cell>
          <cell r="P34">
            <v>6724599.8381077256</v>
          </cell>
          <cell r="Q34">
            <v>2.5071495626293124E-2</v>
          </cell>
          <cell r="R34">
            <v>0</v>
          </cell>
          <cell r="T34">
            <v>7068664</v>
          </cell>
          <cell r="U34">
            <v>2.5071495375600186E-2</v>
          </cell>
          <cell r="V34">
            <v>0</v>
          </cell>
        </row>
        <row r="35">
          <cell r="A35" t="str">
            <v>Medicaid OP U&amp;C Revenue</v>
          </cell>
          <cell r="B35">
            <v>0</v>
          </cell>
          <cell r="C35">
            <v>6242367</v>
          </cell>
          <cell r="D35">
            <v>2.3730236691887157E-2</v>
          </cell>
          <cell r="E35">
            <v>0</v>
          </cell>
          <cell r="F35">
            <v>4768905</v>
          </cell>
          <cell r="G35">
            <v>2.0820253060208418E-2</v>
          </cell>
          <cell r="I35">
            <v>2394487</v>
          </cell>
          <cell r="J35">
            <v>2.6557045714534086E-2</v>
          </cell>
          <cell r="L35">
            <v>7042820.3035331527</v>
          </cell>
          <cell r="M35">
            <v>2.6557045714534079E-2</v>
          </cell>
          <cell r="N35">
            <v>0</v>
          </cell>
          <cell r="O35">
            <v>0</v>
          </cell>
          <cell r="P35">
            <v>7123049.5369924465</v>
          </cell>
          <cell r="Q35">
            <v>2.6557045714534086E-2</v>
          </cell>
          <cell r="R35">
            <v>0</v>
          </cell>
          <cell r="T35">
            <v>7487501</v>
          </cell>
          <cell r="U35">
            <v>2.6557047653743587E-2</v>
          </cell>
          <cell r="V35">
            <v>0</v>
          </cell>
        </row>
        <row r="36">
          <cell r="A36" t="str">
            <v>Blue Cross OP Revenue</v>
          </cell>
          <cell r="B36">
            <v>0</v>
          </cell>
          <cell r="C36">
            <v>42352698</v>
          </cell>
          <cell r="D36">
            <v>0.16100295738459719</v>
          </cell>
          <cell r="E36">
            <v>0</v>
          </cell>
          <cell r="F36">
            <v>45886525.539999999</v>
          </cell>
          <cell r="G36">
            <v>0.2003330059618543</v>
          </cell>
          <cell r="I36">
            <v>17259448</v>
          </cell>
          <cell r="J36">
            <v>0.19142302695467711</v>
          </cell>
          <cell r="L36">
            <v>50764606.699545532</v>
          </cell>
          <cell r="M36">
            <v>0.19142302695467708</v>
          </cell>
          <cell r="N36">
            <v>0</v>
          </cell>
          <cell r="O36">
            <v>0</v>
          </cell>
          <cell r="P36">
            <v>51342898.535321012</v>
          </cell>
          <cell r="Q36">
            <v>0.19142302695467711</v>
          </cell>
          <cell r="R36">
            <v>0</v>
          </cell>
          <cell r="T36">
            <v>53969859</v>
          </cell>
          <cell r="U36">
            <v>0.1914230285016085</v>
          </cell>
          <cell r="V36">
            <v>0</v>
          </cell>
        </row>
        <row r="37">
          <cell r="A37" t="str">
            <v>Blue Shield OP Revenue</v>
          </cell>
          <cell r="B37">
            <v>0</v>
          </cell>
          <cell r="C37">
            <v>7385441</v>
          </cell>
          <cell r="D37">
            <v>2.8075610261935544E-2</v>
          </cell>
          <cell r="E37">
            <v>0</v>
          </cell>
          <cell r="F37">
            <v>5245153</v>
          </cell>
          <cell r="G37">
            <v>2.2899473317147513E-2</v>
          </cell>
          <cell r="I37">
            <v>3211684</v>
          </cell>
          <cell r="J37">
            <v>3.5620506107837582E-2</v>
          </cell>
          <cell r="L37">
            <v>9446413.0662361365</v>
          </cell>
          <cell r="M37">
            <v>3.5620506107837568E-2</v>
          </cell>
          <cell r="N37">
            <v>0</v>
          </cell>
          <cell r="O37">
            <v>0</v>
          </cell>
          <cell r="P37">
            <v>9554023.1494955067</v>
          </cell>
          <cell r="Q37">
            <v>3.5620506107837582E-2</v>
          </cell>
          <cell r="R37">
            <v>0</v>
          </cell>
          <cell r="T37">
            <v>10042855</v>
          </cell>
          <cell r="U37">
            <v>3.5620506603556652E-2</v>
          </cell>
          <cell r="V37">
            <v>0</v>
          </cell>
        </row>
        <row r="38">
          <cell r="A38" t="str">
            <v>M'care HMO OP Revenue</v>
          </cell>
          <cell r="B38">
            <v>0</v>
          </cell>
          <cell r="C38">
            <v>5478564</v>
          </cell>
          <cell r="D38">
            <v>2.0826654448809576E-2</v>
          </cell>
          <cell r="E38">
            <v>0</v>
          </cell>
          <cell r="F38">
            <v>4572455.5</v>
          </cell>
          <cell r="G38">
            <v>1.9962586928559452E-2</v>
          </cell>
          <cell r="I38">
            <v>1800792</v>
          </cell>
          <cell r="J38">
            <v>1.997242643888535E-2</v>
          </cell>
          <cell r="L38">
            <v>5296606.103954656</v>
          </cell>
          <cell r="M38">
            <v>1.9972426438885343E-2</v>
          </cell>
          <cell r="N38">
            <v>0</v>
          </cell>
          <cell r="O38">
            <v>0</v>
          </cell>
          <cell r="P38">
            <v>5356943.1038129255</v>
          </cell>
          <cell r="Q38">
            <v>1.997242643888535E-2</v>
          </cell>
          <cell r="R38">
            <v>0</v>
          </cell>
          <cell r="T38">
            <v>5631031</v>
          </cell>
          <cell r="U38">
            <v>1.9972425861005883E-2</v>
          </cell>
          <cell r="V38">
            <v>0</v>
          </cell>
        </row>
        <row r="39">
          <cell r="A39" t="str">
            <v>M'care HMO U&amp;C Revenue</v>
          </cell>
          <cell r="B39">
            <v>0</v>
          </cell>
          <cell r="C39">
            <v>498281</v>
          </cell>
          <cell r="D39">
            <v>1.8942055263764892E-3</v>
          </cell>
          <cell r="E39">
            <v>0</v>
          </cell>
          <cell r="F39">
            <v>500925</v>
          </cell>
          <cell r="G39">
            <v>2.1869559708538756E-3</v>
          </cell>
          <cell r="I39">
            <v>274474</v>
          </cell>
          <cell r="J39">
            <v>3.0441671077984676E-3</v>
          </cell>
          <cell r="L39">
            <v>807300.71200718929</v>
          </cell>
          <cell r="M39">
            <v>3.0441671077984667E-3</v>
          </cell>
          <cell r="N39">
            <v>0</v>
          </cell>
          <cell r="O39">
            <v>0</v>
          </cell>
          <cell r="P39">
            <v>816497.18650235515</v>
          </cell>
          <cell r="Q39">
            <v>3.0441671077984676E-3</v>
          </cell>
          <cell r="R39">
            <v>0</v>
          </cell>
          <cell r="T39">
            <v>858273</v>
          </cell>
          <cell r="U39">
            <v>3.0441661324548028E-3</v>
          </cell>
          <cell r="V39">
            <v>0</v>
          </cell>
        </row>
        <row r="40">
          <cell r="A40" t="str">
            <v>Catamount OP Revenue</v>
          </cell>
          <cell r="B40">
            <v>0</v>
          </cell>
          <cell r="C40">
            <v>5426934</v>
          </cell>
          <cell r="D40">
            <v>2.0630384008381748E-2</v>
          </cell>
          <cell r="E40">
            <v>0</v>
          </cell>
          <cell r="F40">
            <v>4761894</v>
          </cell>
          <cell r="G40">
            <v>2.0789644189995002E-2</v>
          </cell>
          <cell r="I40">
            <v>2028516</v>
          </cell>
          <cell r="J40">
            <v>2.2498093388965499E-2</v>
          </cell>
          <cell r="L40">
            <v>5966402.6870230902</v>
          </cell>
          <cell r="M40">
            <v>2.2498093388965492E-2</v>
          </cell>
          <cell r="N40">
            <v>0</v>
          </cell>
          <cell r="O40">
            <v>0</v>
          </cell>
          <cell r="P40">
            <v>6034369.764622556</v>
          </cell>
          <cell r="Q40">
            <v>2.2498093388965499E-2</v>
          </cell>
          <cell r="R40">
            <v>0</v>
          </cell>
          <cell r="T40">
            <v>6343118</v>
          </cell>
          <cell r="U40">
            <v>2.2498092086975174E-2</v>
          </cell>
          <cell r="V40">
            <v>0</v>
          </cell>
        </row>
        <row r="41">
          <cell r="A41" t="str">
            <v>Pace VT OP Revenue</v>
          </cell>
          <cell r="B41">
            <v>0</v>
          </cell>
          <cell r="C41">
            <v>365935</v>
          </cell>
          <cell r="D41">
            <v>1.3910947824512284E-3</v>
          </cell>
          <cell r="E41">
            <v>0</v>
          </cell>
          <cell r="F41">
            <v>411541</v>
          </cell>
          <cell r="G41">
            <v>1.7967201621024601E-3</v>
          </cell>
          <cell r="I41">
            <v>176933</v>
          </cell>
          <cell r="J41">
            <v>1.9623484150925268E-3</v>
          </cell>
          <cell r="L41">
            <v>520406.80311274662</v>
          </cell>
          <cell r="M41">
            <v>1.9623484150925264E-3</v>
          </cell>
          <cell r="N41">
            <v>-519493</v>
          </cell>
          <cell r="O41">
            <v>0</v>
          </cell>
          <cell r="P41">
            <v>6842.0871099673677</v>
          </cell>
          <cell r="Q41">
            <v>2.5509526392954032E-5</v>
          </cell>
          <cell r="R41">
            <v>0</v>
          </cell>
          <cell r="T41">
            <v>7192</v>
          </cell>
          <cell r="U41">
            <v>2.5508949745145126E-5</v>
          </cell>
          <cell r="V41">
            <v>0</v>
          </cell>
        </row>
        <row r="42">
          <cell r="A42" t="str">
            <v>Commercial OP Revenue</v>
          </cell>
          <cell r="B42">
            <v>0</v>
          </cell>
          <cell r="C42">
            <v>33947382</v>
          </cell>
          <cell r="D42">
            <v>0.129050312154013</v>
          </cell>
          <cell r="E42">
            <v>0</v>
          </cell>
          <cell r="F42">
            <v>25846700.5</v>
          </cell>
          <cell r="G42">
            <v>0.11284243346877647</v>
          </cell>
          <cell r="I42">
            <v>10502622</v>
          </cell>
          <cell r="J42">
            <v>0.11648366125039368</v>
          </cell>
          <cell r="L42">
            <v>30890992.292684808</v>
          </cell>
          <cell r="M42">
            <v>0.11648366125039365</v>
          </cell>
          <cell r="N42">
            <v>0</v>
          </cell>
          <cell r="O42">
            <v>0</v>
          </cell>
          <cell r="P42">
            <v>31242891.180577166</v>
          </cell>
          <cell r="Q42">
            <v>0.11648366125039368</v>
          </cell>
          <cell r="R42">
            <v>0</v>
          </cell>
          <cell r="T42">
            <v>32841434</v>
          </cell>
          <cell r="U42">
            <v>0.11648366093777815</v>
          </cell>
          <cell r="V42">
            <v>0</v>
          </cell>
        </row>
        <row r="43">
          <cell r="A43" t="str">
            <v>Workers Comp OP Revenue</v>
          </cell>
          <cell r="B43">
            <v>0</v>
          </cell>
          <cell r="C43">
            <v>3121534</v>
          </cell>
          <cell r="D43">
            <v>1.1866450764873851E-2</v>
          </cell>
          <cell r="E43">
            <v>0</v>
          </cell>
          <cell r="F43">
            <v>2842605</v>
          </cell>
          <cell r="G43">
            <v>1.2410344817146441E-2</v>
          </cell>
          <cell r="I43">
            <v>1089188</v>
          </cell>
          <cell r="J43">
            <v>1.2080088765452456E-2</v>
          </cell>
          <cell r="L43">
            <v>3203590.3142362721</v>
          </cell>
          <cell r="M43">
            <v>1.2080088765452454E-2</v>
          </cell>
          <cell r="N43">
            <v>0</v>
          </cell>
          <cell r="O43">
            <v>0</v>
          </cell>
          <cell r="P43">
            <v>3240084.4435980353</v>
          </cell>
          <cell r="Q43">
            <v>1.2080088765452456E-2</v>
          </cell>
          <cell r="R43">
            <v>0</v>
          </cell>
          <cell r="T43">
            <v>3405863</v>
          </cell>
          <cell r="U43">
            <v>1.2080087333961237E-2</v>
          </cell>
          <cell r="V43">
            <v>0</v>
          </cell>
        </row>
        <row r="44">
          <cell r="A44" t="str">
            <v>Selfpay OP Revenue</v>
          </cell>
          <cell r="B44">
            <v>0</v>
          </cell>
          <cell r="C44">
            <v>8076964</v>
          </cell>
          <cell r="D44">
            <v>3.0704421491375256E-2</v>
          </cell>
          <cell r="E44">
            <v>0</v>
          </cell>
          <cell r="F44">
            <v>6616212</v>
          </cell>
          <cell r="G44">
            <v>2.8885290887528198E-2</v>
          </cell>
          <cell r="I44">
            <v>2874083</v>
          </cell>
          <cell r="J44">
            <v>3.1876202968888649E-2</v>
          </cell>
          <cell r="L44">
            <v>8453439.1318221707</v>
          </cell>
          <cell r="M44">
            <v>3.1876202968888642E-2</v>
          </cell>
          <cell r="N44">
            <v>0</v>
          </cell>
          <cell r="O44">
            <v>0</v>
          </cell>
          <cell r="P44">
            <v>8549737.6191342287</v>
          </cell>
          <cell r="Q44">
            <v>3.1876202968888649E-2</v>
          </cell>
          <cell r="R44">
            <v>0</v>
          </cell>
          <cell r="T44">
            <v>8987185</v>
          </cell>
          <cell r="U44">
            <v>3.1876202796902404E-2</v>
          </cell>
          <cell r="V44">
            <v>0</v>
          </cell>
        </row>
        <row r="45">
          <cell r="A45" t="str">
            <v>TOTAL OUTPATIENT REVENUE</v>
          </cell>
          <cell r="B45">
            <v>0</v>
          </cell>
          <cell r="C45">
            <v>263055404</v>
          </cell>
          <cell r="D45">
            <v>0.59447287492832857</v>
          </cell>
          <cell r="E45">
            <v>0</v>
          </cell>
          <cell r="F45">
            <v>229051250.53999999</v>
          </cell>
          <cell r="G45">
            <v>0.59300949642534795</v>
          </cell>
          <cell r="I45">
            <v>90163907</v>
          </cell>
          <cell r="J45">
            <v>0.61958095960136117</v>
          </cell>
          <cell r="L45">
            <v>265195925.00000006</v>
          </cell>
          <cell r="M45">
            <v>0.6116569100201219</v>
          </cell>
          <cell r="N45">
            <v>0</v>
          </cell>
          <cell r="O45">
            <v>0</v>
          </cell>
          <cell r="P45">
            <v>268216940</v>
          </cell>
          <cell r="Q45">
            <v>0.61158357987844902</v>
          </cell>
          <cell r="R45">
            <v>0</v>
          </cell>
          <cell r="T45">
            <v>281940263</v>
          </cell>
          <cell r="U45">
            <v>0.61372809777852777</v>
          </cell>
          <cell r="V45">
            <v>0</v>
          </cell>
        </row>
        <row r="46">
          <cell r="A46">
            <v>0</v>
          </cell>
          <cell r="B46">
            <v>0</v>
          </cell>
          <cell r="C46">
            <v>0</v>
          </cell>
          <cell r="D46">
            <v>0</v>
          </cell>
          <cell r="F46">
            <v>0</v>
          </cell>
          <cell r="G46">
            <v>0</v>
          </cell>
          <cell r="I46">
            <v>0</v>
          </cell>
          <cell r="J46">
            <v>0</v>
          </cell>
          <cell r="L46">
            <v>0</v>
          </cell>
          <cell r="M46">
            <v>0</v>
          </cell>
          <cell r="N46">
            <v>0</v>
          </cell>
          <cell r="O46">
            <v>0</v>
          </cell>
          <cell r="P46">
            <v>0</v>
          </cell>
          <cell r="Q46">
            <v>0</v>
          </cell>
          <cell r="R46">
            <v>0</v>
          </cell>
          <cell r="T46">
            <v>0</v>
          </cell>
          <cell r="U46">
            <v>0</v>
          </cell>
          <cell r="V46">
            <v>0</v>
          </cell>
        </row>
        <row r="47">
          <cell r="A47" t="str">
            <v>TOTAL PATIENT REVENUE</v>
          </cell>
          <cell r="B47">
            <v>0</v>
          </cell>
          <cell r="C47">
            <v>442501946</v>
          </cell>
          <cell r="D47">
            <v>1</v>
          </cell>
          <cell r="E47">
            <v>0</v>
          </cell>
          <cell r="F47">
            <v>386252247.09000003</v>
          </cell>
          <cell r="G47">
            <v>0.99999999999999989</v>
          </cell>
          <cell r="I47">
            <v>145524012</v>
          </cell>
          <cell r="J47">
            <v>1</v>
          </cell>
          <cell r="L47">
            <v>433569736.00000012</v>
          </cell>
          <cell r="M47">
            <v>1</v>
          </cell>
          <cell r="N47">
            <v>0</v>
          </cell>
          <cell r="O47">
            <v>0</v>
          </cell>
          <cell r="P47">
            <v>438561382</v>
          </cell>
          <cell r="Q47">
            <v>1</v>
          </cell>
          <cell r="R47">
            <v>0</v>
          </cell>
          <cell r="T47">
            <v>459389531</v>
          </cell>
          <cell r="U47">
            <v>1</v>
          </cell>
          <cell r="V47">
            <v>0</v>
          </cell>
        </row>
        <row r="48">
          <cell r="A48">
            <v>0</v>
          </cell>
          <cell r="B48">
            <v>0</v>
          </cell>
          <cell r="D48">
            <v>0</v>
          </cell>
          <cell r="F48">
            <v>0</v>
          </cell>
          <cell r="G48">
            <v>0</v>
          </cell>
          <cell r="I48">
            <v>0</v>
          </cell>
          <cell r="J48">
            <v>0</v>
          </cell>
          <cell r="L48">
            <v>0</v>
          </cell>
          <cell r="M48">
            <v>0</v>
          </cell>
          <cell r="N48">
            <v>0</v>
          </cell>
          <cell r="O48">
            <v>0</v>
          </cell>
          <cell r="Q48">
            <v>0</v>
          </cell>
          <cell r="R48">
            <v>0</v>
          </cell>
          <cell r="U48">
            <v>0</v>
          </cell>
          <cell r="V48">
            <v>0</v>
          </cell>
        </row>
        <row r="49">
          <cell r="A49" t="str">
            <v xml:space="preserve">PATIENT DAYS BY PAYOR </v>
          </cell>
          <cell r="B49">
            <v>0</v>
          </cell>
          <cell r="D49">
            <v>0</v>
          </cell>
          <cell r="F49">
            <v>0</v>
          </cell>
          <cell r="G49">
            <v>0</v>
          </cell>
          <cell r="I49">
            <v>0</v>
          </cell>
          <cell r="J49">
            <v>0</v>
          </cell>
          <cell r="L49">
            <v>0</v>
          </cell>
          <cell r="M49">
            <v>0</v>
          </cell>
          <cell r="N49">
            <v>0</v>
          </cell>
          <cell r="P49">
            <v>0</v>
          </cell>
          <cell r="Q49">
            <v>0</v>
          </cell>
          <cell r="R49">
            <v>0</v>
          </cell>
          <cell r="T49">
            <v>0</v>
          </cell>
          <cell r="U49">
            <v>0</v>
          </cell>
          <cell r="V49">
            <v>0</v>
          </cell>
        </row>
        <row r="50">
          <cell r="A50" t="str">
            <v>Medicare IP DRG Days</v>
          </cell>
          <cell r="B50">
            <v>0</v>
          </cell>
          <cell r="C50">
            <v>14647</v>
          </cell>
          <cell r="D50">
            <v>0.44392919924834817</v>
          </cell>
          <cell r="F50">
            <v>14047</v>
          </cell>
          <cell r="G50">
            <v>0.41514954486345906</v>
          </cell>
          <cell r="I50">
            <v>4468</v>
          </cell>
          <cell r="J50">
            <v>0.45063035804336865</v>
          </cell>
          <cell r="K50">
            <v>0.47051390058972198</v>
          </cell>
          <cell r="L50">
            <v>13367</v>
          </cell>
          <cell r="M50">
            <v>0.45103927655554055</v>
          </cell>
          <cell r="N50">
            <v>683</v>
          </cell>
          <cell r="O50">
            <v>0</v>
          </cell>
          <cell r="P50">
            <v>14494</v>
          </cell>
          <cell r="Q50">
            <v>0.47398541482716899</v>
          </cell>
          <cell r="R50">
            <v>0</v>
          </cell>
          <cell r="T50">
            <v>14494</v>
          </cell>
          <cell r="U50">
            <v>0.47398541482716899</v>
          </cell>
          <cell r="V50">
            <v>0</v>
          </cell>
        </row>
        <row r="51">
          <cell r="A51" t="str">
            <v>Medicare Swing Days</v>
          </cell>
          <cell r="B51">
            <v>0</v>
          </cell>
          <cell r="C51">
            <v>193</v>
          </cell>
          <cell r="D51">
            <v>5.8495484027398922E-3</v>
          </cell>
          <cell r="F51">
            <v>432</v>
          </cell>
          <cell r="G51">
            <v>1.2767466603617449E-2</v>
          </cell>
          <cell r="I51">
            <v>71</v>
          </cell>
          <cell r="J51">
            <v>7.1608673726676749E-3</v>
          </cell>
          <cell r="K51">
            <v>0</v>
          </cell>
          <cell r="L51">
            <v>224</v>
          </cell>
          <cell r="M51">
            <v>7.5583749493858821E-3</v>
          </cell>
          <cell r="N51">
            <v>0</v>
          </cell>
          <cell r="O51">
            <v>0</v>
          </cell>
          <cell r="P51">
            <v>224</v>
          </cell>
          <cell r="Q51">
            <v>7.3252885967494035E-3</v>
          </cell>
          <cell r="R51">
            <v>0</v>
          </cell>
          <cell r="T51">
            <v>224</v>
          </cell>
          <cell r="U51">
            <v>7.3252885967494035E-3</v>
          </cell>
          <cell r="V51">
            <v>0</v>
          </cell>
        </row>
        <row r="52">
          <cell r="A52" t="str">
            <v>Medicare Rehab Days</v>
          </cell>
          <cell r="B52">
            <v>0</v>
          </cell>
          <cell r="C52">
            <v>0</v>
          </cell>
          <cell r="D52">
            <v>0</v>
          </cell>
          <cell r="F52">
            <v>1965</v>
          </cell>
          <cell r="G52">
            <v>5.8074240453954366E-2</v>
          </cell>
          <cell r="I52">
            <v>0</v>
          </cell>
          <cell r="J52">
            <v>0</v>
          </cell>
          <cell r="K52">
            <v>0</v>
          </cell>
          <cell r="L52">
            <v>0</v>
          </cell>
          <cell r="M52">
            <v>0</v>
          </cell>
          <cell r="N52">
            <v>0</v>
          </cell>
          <cell r="O52">
            <v>0</v>
          </cell>
          <cell r="P52">
            <v>0</v>
          </cell>
          <cell r="Q52">
            <v>0</v>
          </cell>
          <cell r="R52">
            <v>0</v>
          </cell>
          <cell r="T52">
            <v>0</v>
          </cell>
          <cell r="U52">
            <v>0</v>
          </cell>
          <cell r="V52">
            <v>0</v>
          </cell>
        </row>
        <row r="53">
          <cell r="A53" t="str">
            <v>Medicare Psych Days</v>
          </cell>
          <cell r="B53">
            <v>0</v>
          </cell>
          <cell r="C53">
            <v>2464</v>
          </cell>
          <cell r="D53">
            <v>7.4680244893010853E-2</v>
          </cell>
          <cell r="F53">
            <v>2621</v>
          </cell>
          <cell r="G53">
            <v>7.7461874926114199E-2</v>
          </cell>
          <cell r="I53">
            <v>923</v>
          </cell>
          <cell r="J53">
            <v>9.3091275844679772E-2</v>
          </cell>
          <cell r="K53">
            <v>9.7198820556023593E-2</v>
          </cell>
          <cell r="L53">
            <v>2761</v>
          </cell>
          <cell r="M53">
            <v>9.3163719800242947E-2</v>
          </cell>
          <cell r="N53">
            <v>0</v>
          </cell>
          <cell r="O53">
            <v>0</v>
          </cell>
          <cell r="P53">
            <v>2853</v>
          </cell>
          <cell r="Q53">
            <v>9.3299323064848422E-2</v>
          </cell>
          <cell r="R53">
            <v>0</v>
          </cell>
          <cell r="T53">
            <v>2853</v>
          </cell>
          <cell r="U53">
            <v>9.3299323064848422E-2</v>
          </cell>
          <cell r="V53">
            <v>0</v>
          </cell>
        </row>
        <row r="54">
          <cell r="A54" t="str">
            <v>Medicaid DRG Days</v>
          </cell>
          <cell r="B54">
            <v>0</v>
          </cell>
          <cell r="C54">
            <v>3798</v>
          </cell>
          <cell r="D54">
            <v>0.11511183851609383</v>
          </cell>
          <cell r="F54">
            <v>3723</v>
          </cell>
          <cell r="G54">
            <v>0.11003073649367537</v>
          </cell>
          <cell r="I54">
            <v>1101</v>
          </cell>
          <cell r="J54">
            <v>0.11104387291981846</v>
          </cell>
          <cell r="K54">
            <v>0.11594355518112889</v>
          </cell>
          <cell r="L54">
            <v>3294</v>
          </cell>
          <cell r="M54">
            <v>0.11114860305034417</v>
          </cell>
          <cell r="N54">
            <v>0</v>
          </cell>
          <cell r="P54">
            <v>3403</v>
          </cell>
          <cell r="Q54">
            <v>0.11128552274436705</v>
          </cell>
          <cell r="R54">
            <v>0</v>
          </cell>
          <cell r="T54">
            <v>3403</v>
          </cell>
          <cell r="U54">
            <v>0.11128552274436705</v>
          </cell>
          <cell r="V54">
            <v>0</v>
          </cell>
        </row>
        <row r="55">
          <cell r="A55" t="str">
            <v>Medicaid Rehab Days</v>
          </cell>
          <cell r="B55">
            <v>0</v>
          </cell>
          <cell r="C55">
            <v>0</v>
          </cell>
          <cell r="D55">
            <v>0</v>
          </cell>
          <cell r="F55">
            <v>218</v>
          </cell>
          <cell r="G55">
            <v>6.4428419434921389E-3</v>
          </cell>
          <cell r="I55">
            <v>0</v>
          </cell>
          <cell r="J55">
            <v>0</v>
          </cell>
          <cell r="K55">
            <v>0</v>
          </cell>
          <cell r="L55">
            <v>0</v>
          </cell>
          <cell r="M55">
            <v>0</v>
          </cell>
          <cell r="N55">
            <v>0</v>
          </cell>
          <cell r="P55">
            <v>0</v>
          </cell>
          <cell r="Q55">
            <v>0</v>
          </cell>
          <cell r="R55">
            <v>0</v>
          </cell>
          <cell r="T55">
            <v>0</v>
          </cell>
          <cell r="U55">
            <v>0</v>
          </cell>
          <cell r="V55">
            <v>0</v>
          </cell>
        </row>
        <row r="56">
          <cell r="A56" t="str">
            <v>Medicaid Psych Days</v>
          </cell>
          <cell r="B56">
            <v>0</v>
          </cell>
          <cell r="C56">
            <v>2187</v>
          </cell>
          <cell r="D56">
            <v>6.62847790507365E-2</v>
          </cell>
          <cell r="F56">
            <v>1733</v>
          </cell>
          <cell r="G56">
            <v>5.1217638018678333E-2</v>
          </cell>
          <cell r="I56">
            <v>642</v>
          </cell>
          <cell r="J56">
            <v>6.4750378214826015E-2</v>
          </cell>
          <cell r="K56">
            <v>6.7607413647851722E-2</v>
          </cell>
          <cell r="L56">
            <v>1921</v>
          </cell>
          <cell r="M56">
            <v>6.481981374004589E-2</v>
          </cell>
          <cell r="N56">
            <v>0</v>
          </cell>
          <cell r="P56">
            <v>1984</v>
          </cell>
          <cell r="Q56">
            <v>6.4881127571208994E-2</v>
          </cell>
          <cell r="R56">
            <v>0</v>
          </cell>
          <cell r="T56">
            <v>1984</v>
          </cell>
          <cell r="U56">
            <v>6.4881127571208994E-2</v>
          </cell>
          <cell r="V56">
            <v>0</v>
          </cell>
        </row>
        <row r="57">
          <cell r="A57" t="str">
            <v>Medicaid Level II Days</v>
          </cell>
          <cell r="B57">
            <v>0</v>
          </cell>
          <cell r="C57">
            <v>1154</v>
          </cell>
          <cell r="D57">
            <v>3.4976056252651995E-2</v>
          </cell>
          <cell r="F57">
            <v>1479</v>
          </cell>
          <cell r="G57">
            <v>4.3710840524884741E-2</v>
          </cell>
          <cell r="I57">
            <v>348</v>
          </cell>
          <cell r="J57">
            <v>3.509833585476551E-2</v>
          </cell>
          <cell r="K57">
            <v>0</v>
          </cell>
          <cell r="L57">
            <v>1002</v>
          </cell>
          <cell r="M57">
            <v>3.381023080037792E-2</v>
          </cell>
          <cell r="N57">
            <v>0</v>
          </cell>
          <cell r="O57">
            <v>0</v>
          </cell>
          <cell r="P57">
            <v>1002</v>
          </cell>
          <cell r="Q57">
            <v>3.2767585597959385E-2</v>
          </cell>
          <cell r="R57">
            <v>0</v>
          </cell>
          <cell r="T57">
            <v>1002</v>
          </cell>
          <cell r="U57">
            <v>3.2767585597959385E-2</v>
          </cell>
          <cell r="V57">
            <v>0</v>
          </cell>
        </row>
        <row r="58">
          <cell r="A58" t="str">
            <v>BCBS Days</v>
          </cell>
          <cell r="B58">
            <v>0</v>
          </cell>
          <cell r="C58">
            <v>3356</v>
          </cell>
          <cell r="D58">
            <v>0.10171546341759108</v>
          </cell>
          <cell r="F58">
            <v>2915</v>
          </cell>
          <cell r="G58">
            <v>8.6150845253576067E-2</v>
          </cell>
          <cell r="I58">
            <v>870</v>
          </cell>
          <cell r="J58">
            <v>8.7745839636913764E-2</v>
          </cell>
          <cell r="K58">
            <v>9.1617523167649539E-2</v>
          </cell>
          <cell r="L58">
            <v>2603</v>
          </cell>
          <cell r="M58">
            <v>8.7832366041301124E-2</v>
          </cell>
          <cell r="N58">
            <v>0</v>
          </cell>
          <cell r="O58">
            <v>0</v>
          </cell>
          <cell r="P58">
            <v>2689</v>
          </cell>
          <cell r="Q58">
            <v>8.7936165342228326E-2</v>
          </cell>
          <cell r="R58">
            <v>0</v>
          </cell>
          <cell r="T58">
            <v>2689</v>
          </cell>
          <cell r="U58">
            <v>8.7936165342228326E-2</v>
          </cell>
          <cell r="V58">
            <v>0</v>
          </cell>
        </row>
        <row r="59">
          <cell r="A59" t="str">
            <v>BCBS Psych Days</v>
          </cell>
          <cell r="B59">
            <v>0</v>
          </cell>
          <cell r="C59">
            <v>174</v>
          </cell>
          <cell r="D59">
            <v>5.2736861247499548E-3</v>
          </cell>
          <cell r="F59">
            <v>231</v>
          </cell>
          <cell r="G59">
            <v>6.8270481144343306E-3</v>
          </cell>
          <cell r="I59">
            <v>95</v>
          </cell>
          <cell r="J59">
            <v>9.5814422592032274E-3</v>
          </cell>
          <cell r="K59">
            <v>1.0004212299915754E-2</v>
          </cell>
          <cell r="L59">
            <v>284</v>
          </cell>
          <cell r="M59">
            <v>9.5829396679713869E-3</v>
          </cell>
          <cell r="N59">
            <v>0</v>
          </cell>
          <cell r="O59">
            <v>0</v>
          </cell>
          <cell r="P59">
            <v>294</v>
          </cell>
          <cell r="Q59">
            <v>9.6144412832335924E-3</v>
          </cell>
          <cell r="R59">
            <v>0</v>
          </cell>
          <cell r="T59">
            <v>294</v>
          </cell>
          <cell r="U59">
            <v>9.6144412832335924E-3</v>
          </cell>
          <cell r="V59">
            <v>0</v>
          </cell>
        </row>
        <row r="60">
          <cell r="A60" t="str">
            <v>M'care HMO Days</v>
          </cell>
          <cell r="B60">
            <v>0</v>
          </cell>
          <cell r="C60">
            <v>1100</v>
          </cell>
          <cell r="D60">
            <v>3.3339395041522703E-2</v>
          </cell>
          <cell r="F60">
            <v>1155</v>
          </cell>
          <cell r="G60">
            <v>3.4135240572171655E-2</v>
          </cell>
          <cell r="I60">
            <v>280</v>
          </cell>
          <cell r="J60">
            <v>2.8240040342914774E-2</v>
          </cell>
          <cell r="K60">
            <v>2.9486099410278011E-2</v>
          </cell>
          <cell r="L60">
            <v>838</v>
          </cell>
          <cell r="M60">
            <v>2.8276420569577541E-2</v>
          </cell>
          <cell r="N60">
            <v>0</v>
          </cell>
          <cell r="O60">
            <v>0</v>
          </cell>
          <cell r="P60">
            <v>866</v>
          </cell>
          <cell r="Q60">
            <v>2.8320088949932959E-2</v>
          </cell>
          <cell r="R60">
            <v>0</v>
          </cell>
          <cell r="T60">
            <v>866</v>
          </cell>
          <cell r="U60">
            <v>2.8320088949932959E-2</v>
          </cell>
          <cell r="V60">
            <v>0</v>
          </cell>
        </row>
        <row r="61">
          <cell r="A61" t="str">
            <v>Catamount Days</v>
          </cell>
          <cell r="B61">
            <v>0</v>
          </cell>
          <cell r="C61">
            <v>185</v>
          </cell>
          <cell r="D61">
            <v>5.6070800751651818E-3</v>
          </cell>
          <cell r="F61">
            <v>249</v>
          </cell>
          <cell r="G61">
            <v>7.3590258895850575E-3</v>
          </cell>
          <cell r="I61">
            <v>145</v>
          </cell>
          <cell r="J61">
            <v>1.4624306606152295E-2</v>
          </cell>
          <cell r="K61">
            <v>1.5269587194608256E-2</v>
          </cell>
          <cell r="L61">
            <v>434</v>
          </cell>
          <cell r="M61">
            <v>1.4644351464435146E-2</v>
          </cell>
          <cell r="N61">
            <v>0</v>
          </cell>
          <cell r="O61">
            <v>0</v>
          </cell>
          <cell r="P61">
            <v>448</v>
          </cell>
          <cell r="Q61">
            <v>1.4650577193498807E-2</v>
          </cell>
          <cell r="R61">
            <v>0</v>
          </cell>
          <cell r="T61">
            <v>448</v>
          </cell>
          <cell r="U61">
            <v>1.4650577193498807E-2</v>
          </cell>
          <cell r="V61">
            <v>0</v>
          </cell>
        </row>
        <row r="62">
          <cell r="A62" t="str">
            <v>Pace VT Days</v>
          </cell>
          <cell r="B62">
            <v>0</v>
          </cell>
          <cell r="C62">
            <v>72</v>
          </cell>
          <cell r="D62">
            <v>2.1822149481723948E-3</v>
          </cell>
          <cell r="F62">
            <v>223</v>
          </cell>
          <cell r="G62">
            <v>6.5906135477006743E-3</v>
          </cell>
          <cell r="I62">
            <v>221</v>
          </cell>
          <cell r="J62">
            <v>2.2289460413514876E-2</v>
          </cell>
          <cell r="K62">
            <v>2.327295703454086E-2</v>
          </cell>
          <cell r="L62">
            <v>661</v>
          </cell>
          <cell r="M62">
            <v>2.2303954649750303E-2</v>
          </cell>
          <cell r="N62">
            <v>-683</v>
          </cell>
          <cell r="O62">
            <v>0</v>
          </cell>
          <cell r="P62">
            <v>0</v>
          </cell>
          <cell r="Q62">
            <v>0</v>
          </cell>
          <cell r="R62">
            <v>0</v>
          </cell>
          <cell r="T62">
            <v>0</v>
          </cell>
          <cell r="U62">
            <v>0</v>
          </cell>
          <cell r="V62">
            <v>0</v>
          </cell>
        </row>
        <row r="63">
          <cell r="A63" t="str">
            <v>Commercial Days</v>
          </cell>
          <cell r="B63">
            <v>0</v>
          </cell>
          <cell r="C63">
            <v>2075</v>
          </cell>
          <cell r="D63">
            <v>6.2890222464690546E-2</v>
          </cell>
          <cell r="F63">
            <v>1593</v>
          </cell>
          <cell r="G63">
            <v>4.7080033100839344E-2</v>
          </cell>
          <cell r="I63">
            <v>482</v>
          </cell>
          <cell r="J63">
            <v>4.861321230458901E-2</v>
          </cell>
          <cell r="K63">
            <v>5.0758213984835723E-2</v>
          </cell>
          <cell r="L63">
            <v>1442</v>
          </cell>
          <cell r="M63">
            <v>4.8657038736671612E-2</v>
          </cell>
          <cell r="N63">
            <v>0</v>
          </cell>
          <cell r="O63">
            <v>0</v>
          </cell>
          <cell r="P63">
            <v>1490</v>
          </cell>
          <cell r="Q63">
            <v>4.8726250040877724E-2</v>
          </cell>
          <cell r="R63">
            <v>0</v>
          </cell>
          <cell r="T63">
            <v>1490</v>
          </cell>
          <cell r="U63">
            <v>4.8726250040877724E-2</v>
          </cell>
          <cell r="V63">
            <v>0</v>
          </cell>
        </row>
        <row r="64">
          <cell r="A64" t="str">
            <v>Workers Comp Days</v>
          </cell>
          <cell r="B64">
            <v>0</v>
          </cell>
          <cell r="C64">
            <v>39</v>
          </cell>
          <cell r="D64">
            <v>1.1820330969267139E-3</v>
          </cell>
          <cell r="F64">
            <v>49</v>
          </cell>
          <cell r="G64">
            <v>1.4481617212436459E-3</v>
          </cell>
          <cell r="I64">
            <v>9</v>
          </cell>
          <cell r="J64">
            <v>9.0771558245083205E-4</v>
          </cell>
          <cell r="K64">
            <v>9.4776748104465037E-4</v>
          </cell>
          <cell r="L64">
            <v>27</v>
          </cell>
          <cell r="M64">
            <v>9.1105412336347689E-4</v>
          </cell>
          <cell r="N64">
            <v>0</v>
          </cell>
          <cell r="O64">
            <v>0</v>
          </cell>
          <cell r="P64">
            <v>28</v>
          </cell>
          <cell r="Q64">
            <v>9.1566107459367543E-4</v>
          </cell>
          <cell r="R64">
            <v>0</v>
          </cell>
          <cell r="T64">
            <v>28</v>
          </cell>
          <cell r="U64">
            <v>9.1566107459367543E-4</v>
          </cell>
          <cell r="V64">
            <v>0</v>
          </cell>
        </row>
        <row r="65">
          <cell r="A65" t="str">
            <v>Selfpay Days</v>
          </cell>
          <cell r="B65">
            <v>0</v>
          </cell>
          <cell r="C65">
            <v>1550</v>
          </cell>
          <cell r="D65">
            <v>4.6978238467600172E-2</v>
          </cell>
          <cell r="F65">
            <v>1203</v>
          </cell>
          <cell r="G65">
            <v>3.5553847972573591E-2</v>
          </cell>
          <cell r="I65">
            <v>260</v>
          </cell>
          <cell r="J65">
            <v>2.6222894604135148E-2</v>
          </cell>
          <cell r="K65">
            <v>2.737994945240101E-2</v>
          </cell>
          <cell r="L65">
            <v>778</v>
          </cell>
          <cell r="M65">
            <v>2.6251855850992038E-2</v>
          </cell>
          <cell r="N65">
            <v>0</v>
          </cell>
          <cell r="P65">
            <v>804</v>
          </cell>
          <cell r="Q65">
            <v>2.6292553713332681E-2</v>
          </cell>
          <cell r="R65">
            <v>0</v>
          </cell>
          <cell r="T65">
            <v>804</v>
          </cell>
          <cell r="U65">
            <v>2.6292553713332681E-2</v>
          </cell>
          <cell r="V65">
            <v>0</v>
          </cell>
        </row>
        <row r="66">
          <cell r="A66" t="str">
            <v>TOTAL PATIENT DAYS</v>
          </cell>
          <cell r="B66">
            <v>0</v>
          </cell>
          <cell r="C66">
            <v>32994</v>
          </cell>
          <cell r="D66">
            <v>1</v>
          </cell>
          <cell r="F66">
            <v>33836</v>
          </cell>
          <cell r="G66">
            <v>0.99999999999999978</v>
          </cell>
          <cell r="I66">
            <v>9915</v>
          </cell>
          <cell r="J66">
            <v>1</v>
          </cell>
          <cell r="K66">
            <v>0</v>
          </cell>
          <cell r="L66">
            <v>29636</v>
          </cell>
          <cell r="M66">
            <v>0.99999999999999978</v>
          </cell>
          <cell r="N66">
            <v>0</v>
          </cell>
          <cell r="P66">
            <v>30579</v>
          </cell>
          <cell r="Q66">
            <v>1</v>
          </cell>
          <cell r="R66">
            <v>0</v>
          </cell>
          <cell r="T66">
            <v>30579</v>
          </cell>
          <cell r="U66">
            <v>1</v>
          </cell>
          <cell r="V66">
            <v>0</v>
          </cell>
        </row>
        <row r="67">
          <cell r="A67">
            <v>0</v>
          </cell>
          <cell r="B67">
            <v>0</v>
          </cell>
          <cell r="D67">
            <v>0</v>
          </cell>
          <cell r="G67">
            <v>0</v>
          </cell>
          <cell r="J67">
            <v>0</v>
          </cell>
          <cell r="L67">
            <v>0</v>
          </cell>
          <cell r="M67">
            <v>0</v>
          </cell>
          <cell r="N67">
            <v>0</v>
          </cell>
          <cell r="P67">
            <v>0</v>
          </cell>
          <cell r="Q67">
            <v>0</v>
          </cell>
          <cell r="R67">
            <v>0</v>
          </cell>
          <cell r="T67">
            <v>0</v>
          </cell>
          <cell r="U67">
            <v>0</v>
          </cell>
          <cell r="V67">
            <v>0</v>
          </cell>
        </row>
        <row r="68">
          <cell r="A68" t="str">
            <v xml:space="preserve">DISCHARGES BY PAYOR </v>
          </cell>
          <cell r="B68">
            <v>0</v>
          </cell>
          <cell r="D68">
            <v>0</v>
          </cell>
          <cell r="G68">
            <v>0</v>
          </cell>
          <cell r="J68">
            <v>0</v>
          </cell>
          <cell r="M68">
            <v>0</v>
          </cell>
          <cell r="N68">
            <v>0</v>
          </cell>
          <cell r="Q68">
            <v>0</v>
          </cell>
          <cell r="R68">
            <v>0</v>
          </cell>
          <cell r="T68">
            <v>0</v>
          </cell>
          <cell r="U68">
            <v>0</v>
          </cell>
          <cell r="V68">
            <v>0</v>
          </cell>
        </row>
        <row r="69">
          <cell r="A69" t="str">
            <v>Medicare IP DRG Discharges</v>
          </cell>
          <cell r="B69">
            <v>0</v>
          </cell>
          <cell r="C69">
            <v>3293</v>
          </cell>
          <cell r="D69">
            <v>0.46862103315781983</v>
          </cell>
          <cell r="F69">
            <v>3095</v>
          </cell>
          <cell r="G69">
            <v>0.4523531131248173</v>
          </cell>
          <cell r="I69">
            <v>1013</v>
          </cell>
          <cell r="J69">
            <v>0.46639042357274402</v>
          </cell>
          <cell r="K69">
            <v>0</v>
          </cell>
          <cell r="L69">
            <v>2884</v>
          </cell>
          <cell r="M69">
            <v>0.46644023936600354</v>
          </cell>
          <cell r="N69">
            <v>64</v>
          </cell>
          <cell r="O69">
            <v>0</v>
          </cell>
          <cell r="P69">
            <v>2994</v>
          </cell>
          <cell r="Q69">
            <v>0.47659980897803245</v>
          </cell>
          <cell r="R69">
            <v>0</v>
          </cell>
          <cell r="T69">
            <v>2994</v>
          </cell>
          <cell r="U69">
            <v>0.47659980897803245</v>
          </cell>
          <cell r="V69">
            <v>0</v>
          </cell>
        </row>
        <row r="70">
          <cell r="A70" t="str">
            <v>Medicare Rehab Discharges</v>
          </cell>
          <cell r="B70">
            <v>0</v>
          </cell>
          <cell r="C70">
            <v>0</v>
          </cell>
          <cell r="D70">
            <v>0</v>
          </cell>
          <cell r="F70">
            <v>147</v>
          </cell>
          <cell r="G70">
            <v>2.1484945922244959E-2</v>
          </cell>
          <cell r="I70">
            <v>0</v>
          </cell>
          <cell r="J70">
            <v>0</v>
          </cell>
          <cell r="K70">
            <v>0</v>
          </cell>
          <cell r="L70">
            <v>0</v>
          </cell>
          <cell r="M70">
            <v>0</v>
          </cell>
          <cell r="N70">
            <v>0</v>
          </cell>
          <cell r="O70">
            <v>0</v>
          </cell>
          <cell r="P70">
            <v>0</v>
          </cell>
          <cell r="Q70">
            <v>0</v>
          </cell>
          <cell r="R70">
            <v>0</v>
          </cell>
          <cell r="T70">
            <v>0</v>
          </cell>
          <cell r="U70">
            <v>0</v>
          </cell>
          <cell r="V70">
            <v>0</v>
          </cell>
        </row>
        <row r="71">
          <cell r="A71" t="str">
            <v>Medicare Psych Discharges</v>
          </cell>
          <cell r="B71">
            <v>0</v>
          </cell>
          <cell r="C71">
            <v>157</v>
          </cell>
          <cell r="D71">
            <v>2.2342393624590864E-2</v>
          </cell>
          <cell r="F71">
            <v>148</v>
          </cell>
          <cell r="G71">
            <v>2.1631102016954108E-2</v>
          </cell>
          <cell r="I71">
            <v>54</v>
          </cell>
          <cell r="J71">
            <v>2.4861878453038673E-2</v>
          </cell>
          <cell r="L71">
            <v>154</v>
          </cell>
          <cell r="M71">
            <v>2.4907003072941938E-2</v>
          </cell>
          <cell r="N71">
            <v>0</v>
          </cell>
          <cell r="O71">
            <v>0</v>
          </cell>
          <cell r="P71">
            <v>156</v>
          </cell>
          <cell r="Q71">
            <v>2.4832855778414518E-2</v>
          </cell>
          <cell r="R71">
            <v>0</v>
          </cell>
          <cell r="T71">
            <v>156</v>
          </cell>
          <cell r="U71">
            <v>2.4832855778414518E-2</v>
          </cell>
          <cell r="V71">
            <v>0</v>
          </cell>
        </row>
        <row r="72">
          <cell r="A72" t="str">
            <v>Medicaid DRG Discharges</v>
          </cell>
          <cell r="B72">
            <v>0</v>
          </cell>
          <cell r="C72">
            <v>1255</v>
          </cell>
          <cell r="D72">
            <v>0.17859684075707982</v>
          </cell>
          <cell r="F72">
            <v>1210</v>
          </cell>
          <cell r="G72">
            <v>0.17684887459807075</v>
          </cell>
          <cell r="I72">
            <v>348</v>
          </cell>
          <cell r="J72">
            <v>0.16022099447513813</v>
          </cell>
          <cell r="L72">
            <v>990</v>
          </cell>
          <cell r="M72">
            <v>0.16011644832605532</v>
          </cell>
          <cell r="N72">
            <v>0</v>
          </cell>
          <cell r="P72">
            <v>1007</v>
          </cell>
          <cell r="Q72">
            <v>0.16029926774912448</v>
          </cell>
          <cell r="R72">
            <v>0</v>
          </cell>
          <cell r="T72">
            <v>1007</v>
          </cell>
          <cell r="U72">
            <v>0.16029926774912448</v>
          </cell>
          <cell r="V72">
            <v>0</v>
          </cell>
        </row>
        <row r="73">
          <cell r="A73" t="str">
            <v>Medicaid Rehab Discharges</v>
          </cell>
          <cell r="B73">
            <v>0</v>
          </cell>
          <cell r="C73">
            <v>0</v>
          </cell>
          <cell r="D73">
            <v>0</v>
          </cell>
          <cell r="F73">
            <v>15</v>
          </cell>
          <cell r="G73">
            <v>2.1923414206372407E-3</v>
          </cell>
          <cell r="I73">
            <v>0</v>
          </cell>
          <cell r="J73">
            <v>0</v>
          </cell>
          <cell r="L73">
            <v>0</v>
          </cell>
          <cell r="M73">
            <v>0</v>
          </cell>
          <cell r="N73">
            <v>0</v>
          </cell>
          <cell r="P73">
            <v>0</v>
          </cell>
          <cell r="Q73">
            <v>0</v>
          </cell>
          <cell r="R73">
            <v>0</v>
          </cell>
          <cell r="T73">
            <v>0</v>
          </cell>
          <cell r="U73">
            <v>0</v>
          </cell>
          <cell r="V73">
            <v>0</v>
          </cell>
        </row>
        <row r="74">
          <cell r="A74" t="str">
            <v>Medicaid Psych Discharges</v>
          </cell>
          <cell r="B74">
            <v>0</v>
          </cell>
          <cell r="C74">
            <v>268</v>
          </cell>
          <cell r="D74">
            <v>3.8138608225416253E-2</v>
          </cell>
          <cell r="F74">
            <v>225</v>
          </cell>
          <cell r="G74">
            <v>3.2885121309558611E-2</v>
          </cell>
          <cell r="I74">
            <v>77</v>
          </cell>
          <cell r="J74">
            <v>3.5451197053406998E-2</v>
          </cell>
          <cell r="L74">
            <v>219</v>
          </cell>
          <cell r="M74">
            <v>3.5419699175157693E-2</v>
          </cell>
          <cell r="N74">
            <v>0</v>
          </cell>
          <cell r="P74">
            <v>223</v>
          </cell>
          <cell r="Q74">
            <v>3.5498248965297678E-2</v>
          </cell>
          <cell r="R74">
            <v>0</v>
          </cell>
          <cell r="T74">
            <v>223</v>
          </cell>
          <cell r="U74">
            <v>3.5498248965297678E-2</v>
          </cell>
          <cell r="V74">
            <v>0</v>
          </cell>
        </row>
        <row r="75">
          <cell r="A75" t="str">
            <v>BCBS Discharges</v>
          </cell>
          <cell r="B75">
            <v>0</v>
          </cell>
          <cell r="C75">
            <v>935</v>
          </cell>
          <cell r="D75">
            <v>0.13305820407001565</v>
          </cell>
          <cell r="F75">
            <v>875</v>
          </cell>
          <cell r="G75">
            <v>0.12788658287050569</v>
          </cell>
          <cell r="I75">
            <v>295</v>
          </cell>
          <cell r="J75">
            <v>0.13581952117863719</v>
          </cell>
          <cell r="L75">
            <v>840</v>
          </cell>
          <cell r="M75">
            <v>0.1358563803978651</v>
          </cell>
          <cell r="N75">
            <v>0</v>
          </cell>
          <cell r="P75">
            <v>853</v>
          </cell>
          <cell r="Q75">
            <v>0.13578478191658708</v>
          </cell>
          <cell r="R75">
            <v>0</v>
          </cell>
          <cell r="T75">
            <v>853</v>
          </cell>
          <cell r="U75">
            <v>0.13578478191658708</v>
          </cell>
          <cell r="V75">
            <v>0</v>
          </cell>
        </row>
        <row r="76">
          <cell r="A76" t="str">
            <v>BCBS Psych Discharges</v>
          </cell>
          <cell r="B76">
            <v>0</v>
          </cell>
          <cell r="C76">
            <v>36</v>
          </cell>
          <cell r="D76">
            <v>5.1230966272947202E-3</v>
          </cell>
          <cell r="F76">
            <v>46</v>
          </cell>
          <cell r="G76">
            <v>6.7231803566208713E-3</v>
          </cell>
          <cell r="I76">
            <v>15</v>
          </cell>
          <cell r="J76">
            <v>6.9060773480662981E-3</v>
          </cell>
          <cell r="L76">
            <v>43</v>
          </cell>
          <cell r="M76">
            <v>6.9545528060811906E-3</v>
          </cell>
          <cell r="N76">
            <v>0</v>
          </cell>
          <cell r="P76">
            <v>43</v>
          </cell>
          <cell r="Q76">
            <v>6.8449538363578475E-3</v>
          </cell>
          <cell r="R76">
            <v>0</v>
          </cell>
          <cell r="T76">
            <v>43</v>
          </cell>
          <cell r="U76">
            <v>6.8449538363578475E-3</v>
          </cell>
          <cell r="V76">
            <v>0</v>
          </cell>
        </row>
        <row r="77">
          <cell r="A77" t="str">
            <v>M'care HMO Discharges</v>
          </cell>
          <cell r="B77">
            <v>0</v>
          </cell>
          <cell r="C77">
            <v>158</v>
          </cell>
          <cell r="D77">
            <v>2.2484701864237941E-2</v>
          </cell>
          <cell r="F77">
            <v>207</v>
          </cell>
          <cell r="G77">
            <v>3.0254311604793919E-2</v>
          </cell>
          <cell r="I77">
            <v>72</v>
          </cell>
          <cell r="J77">
            <v>3.3149171270718231E-2</v>
          </cell>
          <cell r="L77">
            <v>205</v>
          </cell>
          <cell r="M77">
            <v>3.3155426168526604E-2</v>
          </cell>
          <cell r="N77">
            <v>0</v>
          </cell>
          <cell r="P77">
            <v>208</v>
          </cell>
          <cell r="Q77">
            <v>3.3110474371219355E-2</v>
          </cell>
          <cell r="R77">
            <v>0</v>
          </cell>
          <cell r="T77">
            <v>208</v>
          </cell>
          <cell r="U77">
            <v>3.3110474371219355E-2</v>
          </cell>
          <cell r="V77">
            <v>0</v>
          </cell>
        </row>
        <row r="78">
          <cell r="A78" t="str">
            <v>Catamount Discharges</v>
          </cell>
          <cell r="B78">
            <v>0</v>
          </cell>
          <cell r="C78">
            <v>42</v>
          </cell>
          <cell r="D78">
            <v>5.9769460651771739E-3</v>
          </cell>
          <cell r="F78">
            <v>56</v>
          </cell>
          <cell r="G78">
            <v>8.1847413037123649E-3</v>
          </cell>
          <cell r="I78">
            <v>36</v>
          </cell>
          <cell r="J78">
            <v>1.6574585635359115E-2</v>
          </cell>
          <cell r="L78">
            <v>102</v>
          </cell>
          <cell r="M78">
            <v>1.6496846191169336E-2</v>
          </cell>
          <cell r="N78">
            <v>0</v>
          </cell>
          <cell r="P78">
            <v>104</v>
          </cell>
          <cell r="Q78">
            <v>1.6555237185609677E-2</v>
          </cell>
          <cell r="R78">
            <v>0</v>
          </cell>
          <cell r="T78">
            <v>104</v>
          </cell>
          <cell r="U78">
            <v>1.6555237185609677E-2</v>
          </cell>
          <cell r="V78">
            <v>0</v>
          </cell>
        </row>
        <row r="79">
          <cell r="A79" t="str">
            <v>Pace VT Discharges</v>
          </cell>
          <cell r="B79">
            <v>0</v>
          </cell>
          <cell r="C79">
            <v>21</v>
          </cell>
          <cell r="D79">
            <v>2.9884730325885869E-3</v>
          </cell>
          <cell r="F79">
            <v>38</v>
          </cell>
          <cell r="G79">
            <v>5.553931598947676E-3</v>
          </cell>
          <cell r="I79">
            <v>22</v>
          </cell>
          <cell r="J79">
            <v>1.0128913443830571E-2</v>
          </cell>
          <cell r="L79">
            <v>63</v>
          </cell>
          <cell r="M79">
            <v>1.0189228529839884E-2</v>
          </cell>
          <cell r="N79">
            <v>-64</v>
          </cell>
          <cell r="P79">
            <v>0</v>
          </cell>
          <cell r="Q79">
            <v>0</v>
          </cell>
          <cell r="R79">
            <v>0</v>
          </cell>
          <cell r="T79">
            <v>0</v>
          </cell>
          <cell r="U79">
            <v>0</v>
          </cell>
          <cell r="V79">
            <v>0</v>
          </cell>
        </row>
        <row r="80">
          <cell r="A80" t="str">
            <v>Commercial Discharges</v>
          </cell>
          <cell r="B80">
            <v>0</v>
          </cell>
          <cell r="C80">
            <v>543</v>
          </cell>
          <cell r="D80">
            <v>7.7273374128362035E-2</v>
          </cell>
          <cell r="F80">
            <v>494</v>
          </cell>
          <cell r="G80">
            <v>7.2201110786319786E-2</v>
          </cell>
          <cell r="I80">
            <v>170</v>
          </cell>
          <cell r="J80">
            <v>7.8268876611418042E-2</v>
          </cell>
          <cell r="L80">
            <v>484</v>
          </cell>
          <cell r="M80">
            <v>7.8279152514960371E-2</v>
          </cell>
          <cell r="N80">
            <v>0</v>
          </cell>
          <cell r="P80">
            <v>492</v>
          </cell>
          <cell r="Q80">
            <v>7.8319006685768869E-2</v>
          </cell>
          <cell r="R80">
            <v>0</v>
          </cell>
          <cell r="T80">
            <v>492</v>
          </cell>
          <cell r="U80">
            <v>7.8319006685768869E-2</v>
          </cell>
          <cell r="V80">
            <v>0</v>
          </cell>
        </row>
        <row r="81">
          <cell r="A81" t="str">
            <v>Workers Comp Discharges</v>
          </cell>
          <cell r="B81">
            <v>0</v>
          </cell>
          <cell r="C81">
            <v>15</v>
          </cell>
          <cell r="D81">
            <v>2.1346235947061333E-3</v>
          </cell>
          <cell r="F81">
            <v>21</v>
          </cell>
          <cell r="G81">
            <v>3.0692779888921366E-3</v>
          </cell>
          <cell r="I81">
            <v>5</v>
          </cell>
          <cell r="J81">
            <v>2.3020257826887663E-3</v>
          </cell>
          <cell r="L81">
            <v>14</v>
          </cell>
          <cell r="M81">
            <v>2.2642730066310852E-3</v>
          </cell>
          <cell r="N81">
            <v>0</v>
          </cell>
          <cell r="P81">
            <v>14</v>
          </cell>
          <cell r="Q81">
            <v>2.2285896211397642E-3</v>
          </cell>
          <cell r="R81">
            <v>0</v>
          </cell>
          <cell r="T81">
            <v>14</v>
          </cell>
          <cell r="U81">
            <v>2.2285896211397642E-3</v>
          </cell>
          <cell r="V81">
            <v>0</v>
          </cell>
        </row>
        <row r="82">
          <cell r="A82" t="str">
            <v>Selfpay Discharges</v>
          </cell>
          <cell r="B82">
            <v>0</v>
          </cell>
          <cell r="C82">
            <v>304</v>
          </cell>
          <cell r="D82">
            <v>4.3261704852710969E-2</v>
          </cell>
          <cell r="F82">
            <v>265</v>
          </cell>
          <cell r="G82">
            <v>3.8731365097924582E-2</v>
          </cell>
          <cell r="I82">
            <v>65</v>
          </cell>
          <cell r="J82">
            <v>2.9926335174953959E-2</v>
          </cell>
          <cell r="L82">
            <v>185</v>
          </cell>
          <cell r="M82">
            <v>2.9920750444767913E-2</v>
          </cell>
          <cell r="N82">
            <v>0</v>
          </cell>
          <cell r="P82">
            <v>188</v>
          </cell>
          <cell r="Q82">
            <v>2.9926774912448266E-2</v>
          </cell>
          <cell r="R82">
            <v>0</v>
          </cell>
          <cell r="T82">
            <v>188</v>
          </cell>
          <cell r="U82">
            <v>2.9926774912448266E-2</v>
          </cell>
          <cell r="V82">
            <v>0</v>
          </cell>
        </row>
        <row r="83">
          <cell r="A83" t="str">
            <v>TOTAL DISCHARGES</v>
          </cell>
          <cell r="B83">
            <v>0</v>
          </cell>
          <cell r="C83">
            <v>7027</v>
          </cell>
          <cell r="D83">
            <v>0.99999999999999989</v>
          </cell>
          <cell r="E83">
            <v>0</v>
          </cell>
          <cell r="F83">
            <v>6842</v>
          </cell>
          <cell r="G83">
            <v>1</v>
          </cell>
          <cell r="H83">
            <v>0</v>
          </cell>
          <cell r="I83">
            <v>2172</v>
          </cell>
          <cell r="J83">
            <v>0.99999999999999989</v>
          </cell>
          <cell r="K83">
            <v>0</v>
          </cell>
          <cell r="L83">
            <v>6183</v>
          </cell>
          <cell r="M83">
            <v>0.99999999999999989</v>
          </cell>
          <cell r="N83">
            <v>0</v>
          </cell>
          <cell r="P83">
            <v>6282</v>
          </cell>
          <cell r="Q83">
            <v>1</v>
          </cell>
          <cell r="R83">
            <v>0</v>
          </cell>
          <cell r="T83">
            <v>6282</v>
          </cell>
          <cell r="U83">
            <v>1</v>
          </cell>
          <cell r="V83">
            <v>0</v>
          </cell>
        </row>
        <row r="84">
          <cell r="A84">
            <v>0</v>
          </cell>
          <cell r="B84">
            <v>0</v>
          </cell>
          <cell r="C84">
            <v>0</v>
          </cell>
          <cell r="D84">
            <v>0</v>
          </cell>
          <cell r="E84">
            <v>0</v>
          </cell>
          <cell r="F84">
            <v>0</v>
          </cell>
          <cell r="G84">
            <v>0</v>
          </cell>
          <cell r="H84">
            <v>0</v>
          </cell>
          <cell r="I84">
            <v>0</v>
          </cell>
          <cell r="J84">
            <v>0</v>
          </cell>
          <cell r="K84">
            <v>0</v>
          </cell>
          <cell r="L84">
            <v>0</v>
          </cell>
          <cell r="M84">
            <v>0</v>
          </cell>
          <cell r="N84">
            <v>0</v>
          </cell>
          <cell r="P84">
            <v>0</v>
          </cell>
          <cell r="Q84">
            <v>0</v>
          </cell>
          <cell r="R84">
            <v>0</v>
          </cell>
          <cell r="T84">
            <v>0</v>
          </cell>
          <cell r="U84">
            <v>0</v>
          </cell>
          <cell r="V84">
            <v>0</v>
          </cell>
        </row>
        <row r="85">
          <cell r="A85" t="str">
            <v>Medicare Swing Bed Discharges</v>
          </cell>
          <cell r="B85">
            <v>0</v>
          </cell>
          <cell r="C85">
            <v>26</v>
          </cell>
          <cell r="D85">
            <v>3.7000142308239647E-3</v>
          </cell>
          <cell r="E85">
            <v>0</v>
          </cell>
          <cell r="F85">
            <v>29</v>
          </cell>
          <cell r="G85">
            <v>4.2385267465653315E-3</v>
          </cell>
          <cell r="H85">
            <v>0</v>
          </cell>
          <cell r="I85">
            <v>7</v>
          </cell>
          <cell r="J85">
            <v>3.2228360957642726E-3</v>
          </cell>
          <cell r="K85">
            <v>0</v>
          </cell>
          <cell r="L85">
            <v>29.866666666666667</v>
          </cell>
          <cell r="M85">
            <v>4.8304490808129819E-3</v>
          </cell>
          <cell r="N85">
            <v>0</v>
          </cell>
          <cell r="P85">
            <v>29.866666666666667</v>
          </cell>
          <cell r="Q85">
            <v>4.7543245250981645E-3</v>
          </cell>
          <cell r="R85">
            <v>0</v>
          </cell>
          <cell r="T85">
            <v>29.866666666666667</v>
          </cell>
          <cell r="U85">
            <v>4.7543245250981645E-3</v>
          </cell>
        </row>
        <row r="86">
          <cell r="A86">
            <v>0</v>
          </cell>
          <cell r="B86">
            <v>0</v>
          </cell>
          <cell r="C86">
            <v>0</v>
          </cell>
          <cell r="D86">
            <v>0</v>
          </cell>
          <cell r="E86">
            <v>0</v>
          </cell>
          <cell r="F86">
            <v>0</v>
          </cell>
          <cell r="G86">
            <v>0</v>
          </cell>
          <cell r="H86">
            <v>0</v>
          </cell>
          <cell r="I86">
            <v>0</v>
          </cell>
          <cell r="J86">
            <v>0</v>
          </cell>
          <cell r="K86">
            <v>0</v>
          </cell>
          <cell r="L86">
            <v>0</v>
          </cell>
          <cell r="M86">
            <v>0</v>
          </cell>
          <cell r="N86">
            <v>0</v>
          </cell>
          <cell r="Q86">
            <v>0</v>
          </cell>
          <cell r="R86">
            <v>0</v>
          </cell>
          <cell r="U86">
            <v>0</v>
          </cell>
          <cell r="V86">
            <v>0</v>
          </cell>
        </row>
        <row r="87">
          <cell r="A87" t="str">
            <v>AVERAGE LENGTH OF STAY</v>
          </cell>
          <cell r="B87">
            <v>0</v>
          </cell>
          <cell r="C87">
            <v>0</v>
          </cell>
          <cell r="D87">
            <v>0</v>
          </cell>
          <cell r="E87">
            <v>0</v>
          </cell>
          <cell r="F87">
            <v>0</v>
          </cell>
          <cell r="G87">
            <v>0</v>
          </cell>
          <cell r="H87">
            <v>0</v>
          </cell>
          <cell r="I87">
            <v>0</v>
          </cell>
          <cell r="J87">
            <v>0</v>
          </cell>
          <cell r="K87">
            <v>0</v>
          </cell>
          <cell r="L87">
            <v>0</v>
          </cell>
        </row>
        <row r="88">
          <cell r="A88" t="str">
            <v>Medicare IP DRG</v>
          </cell>
          <cell r="B88">
            <v>0</v>
          </cell>
          <cell r="C88">
            <v>4.4479198299423022</v>
          </cell>
          <cell r="D88">
            <v>0</v>
          </cell>
          <cell r="E88">
            <v>0</v>
          </cell>
          <cell r="F88">
            <v>4.5386106623586429</v>
          </cell>
          <cell r="G88">
            <v>0</v>
          </cell>
          <cell r="H88">
            <v>0</v>
          </cell>
          <cell r="I88">
            <v>4.4106614017768999</v>
          </cell>
          <cell r="J88">
            <v>0</v>
          </cell>
          <cell r="K88">
            <v>0</v>
          </cell>
          <cell r="L88">
            <v>4.6348821081830787</v>
          </cell>
          <cell r="P88">
            <v>4.8410153640614562</v>
          </cell>
          <cell r="T88">
            <v>4.8410153640614562</v>
          </cell>
        </row>
        <row r="89">
          <cell r="A89" t="str">
            <v>Medicare Rehab</v>
          </cell>
          <cell r="B89">
            <v>0</v>
          </cell>
          <cell r="C89">
            <v>0</v>
          </cell>
          <cell r="D89">
            <v>0</v>
          </cell>
          <cell r="E89">
            <v>0</v>
          </cell>
          <cell r="F89">
            <v>13.36734693877551</v>
          </cell>
          <cell r="G89">
            <v>0</v>
          </cell>
          <cell r="H89">
            <v>0</v>
          </cell>
          <cell r="I89">
            <v>0</v>
          </cell>
          <cell r="J89">
            <v>0</v>
          </cell>
          <cell r="K89">
            <v>0</v>
          </cell>
          <cell r="L89">
            <v>0</v>
          </cell>
          <cell r="P89">
            <v>0</v>
          </cell>
          <cell r="T89">
            <v>0</v>
          </cell>
        </row>
        <row r="90">
          <cell r="A90" t="str">
            <v>Medicare Psych</v>
          </cell>
          <cell r="B90">
            <v>0</v>
          </cell>
          <cell r="C90">
            <v>15.694267515923567</v>
          </cell>
          <cell r="D90">
            <v>0</v>
          </cell>
          <cell r="E90">
            <v>0</v>
          </cell>
          <cell r="F90">
            <v>17.70945945945946</v>
          </cell>
          <cell r="G90">
            <v>0</v>
          </cell>
          <cell r="H90">
            <v>0</v>
          </cell>
          <cell r="I90">
            <v>17.092592592592592</v>
          </cell>
          <cell r="J90">
            <v>0</v>
          </cell>
          <cell r="K90">
            <v>0</v>
          </cell>
          <cell r="L90">
            <v>17.928571428571427</v>
          </cell>
          <cell r="P90">
            <v>18.28846153846154</v>
          </cell>
          <cell r="T90">
            <v>18.28846153846154</v>
          </cell>
        </row>
        <row r="91">
          <cell r="A91" t="str">
            <v>Medicaid DRG</v>
          </cell>
          <cell r="B91">
            <v>0</v>
          </cell>
          <cell r="C91">
            <v>3.0262948207171316</v>
          </cell>
          <cell r="D91">
            <v>0</v>
          </cell>
          <cell r="E91">
            <v>0</v>
          </cell>
          <cell r="F91">
            <v>3.0768595041322313</v>
          </cell>
          <cell r="G91">
            <v>0</v>
          </cell>
          <cell r="H91">
            <v>0</v>
          </cell>
          <cell r="I91">
            <v>3.1637931034482758</v>
          </cell>
          <cell r="J91">
            <v>0</v>
          </cell>
          <cell r="K91">
            <v>0</v>
          </cell>
          <cell r="L91">
            <v>3.3272727272727272</v>
          </cell>
          <cell r="P91">
            <v>3.3793445878848063</v>
          </cell>
          <cell r="T91">
            <v>3.3793445878848063</v>
          </cell>
        </row>
        <row r="92">
          <cell r="A92" t="str">
            <v>Medicaid Rehab</v>
          </cell>
          <cell r="B92">
            <v>0</v>
          </cell>
          <cell r="C92">
            <v>0</v>
          </cell>
          <cell r="D92">
            <v>0</v>
          </cell>
          <cell r="E92">
            <v>0</v>
          </cell>
          <cell r="F92">
            <v>14.533333333333333</v>
          </cell>
          <cell r="G92">
            <v>0</v>
          </cell>
          <cell r="H92">
            <v>0</v>
          </cell>
          <cell r="I92">
            <v>0</v>
          </cell>
          <cell r="J92">
            <v>0</v>
          </cell>
          <cell r="K92">
            <v>0</v>
          </cell>
          <cell r="L92">
            <v>0</v>
          </cell>
          <cell r="P92">
            <v>0</v>
          </cell>
          <cell r="T92">
            <v>0</v>
          </cell>
        </row>
        <row r="93">
          <cell r="A93" t="str">
            <v>Medicaid Psych</v>
          </cell>
          <cell r="B93">
            <v>0</v>
          </cell>
          <cell r="C93">
            <v>8.16044776119403</v>
          </cell>
          <cell r="D93">
            <v>0</v>
          </cell>
          <cell r="E93">
            <v>0</v>
          </cell>
          <cell r="F93">
            <v>7.7022222222222219</v>
          </cell>
          <cell r="G93">
            <v>0</v>
          </cell>
          <cell r="H93">
            <v>0</v>
          </cell>
          <cell r="I93">
            <v>8.3376623376623371</v>
          </cell>
          <cell r="J93">
            <v>0</v>
          </cell>
          <cell r="K93">
            <v>0</v>
          </cell>
          <cell r="L93">
            <v>8.7716894977168955</v>
          </cell>
          <cell r="P93">
            <v>8.896860986547086</v>
          </cell>
          <cell r="T93">
            <v>8.896860986547086</v>
          </cell>
        </row>
        <row r="94">
          <cell r="A94" t="str">
            <v>Blue Cross</v>
          </cell>
          <cell r="B94">
            <v>0</v>
          </cell>
          <cell r="C94">
            <v>3.635427394438723</v>
          </cell>
          <cell r="D94">
            <v>0</v>
          </cell>
          <cell r="E94">
            <v>0</v>
          </cell>
          <cell r="F94">
            <v>3.4158523344191098</v>
          </cell>
          <cell r="G94">
            <v>0</v>
          </cell>
          <cell r="H94">
            <v>0</v>
          </cell>
          <cell r="I94">
            <v>3.1129032258064515</v>
          </cell>
          <cell r="J94">
            <v>0</v>
          </cell>
          <cell r="K94">
            <v>0</v>
          </cell>
          <cell r="L94">
            <v>3.2695356738391848</v>
          </cell>
          <cell r="P94">
            <v>3.3292410714285716</v>
          </cell>
          <cell r="T94">
            <v>3.3292410714285716</v>
          </cell>
        </row>
        <row r="95">
          <cell r="A95" t="str">
            <v>M'care HMO</v>
          </cell>
          <cell r="B95">
            <v>0</v>
          </cell>
          <cell r="C95">
            <v>6.962025316455696</v>
          </cell>
          <cell r="D95">
            <v>0</v>
          </cell>
          <cell r="E95">
            <v>0</v>
          </cell>
          <cell r="F95">
            <v>5.5797101449275361</v>
          </cell>
          <cell r="G95">
            <v>0</v>
          </cell>
          <cell r="H95">
            <v>0</v>
          </cell>
          <cell r="I95">
            <v>3.8888888888888888</v>
          </cell>
          <cell r="J95">
            <v>0</v>
          </cell>
          <cell r="K95">
            <v>0</v>
          </cell>
          <cell r="L95">
            <v>4.0878048780487806</v>
          </cell>
          <cell r="P95">
            <v>4.1634615384615383</v>
          </cell>
          <cell r="T95">
            <v>4.1634615384615383</v>
          </cell>
        </row>
        <row r="96">
          <cell r="A96" t="str">
            <v>Catamount</v>
          </cell>
          <cell r="B96">
            <v>0</v>
          </cell>
          <cell r="C96">
            <v>4.4047619047619051</v>
          </cell>
          <cell r="D96">
            <v>0</v>
          </cell>
          <cell r="E96">
            <v>0</v>
          </cell>
          <cell r="F96">
            <v>4.4464285714285712</v>
          </cell>
          <cell r="G96">
            <v>0</v>
          </cell>
          <cell r="H96">
            <v>0</v>
          </cell>
          <cell r="I96">
            <v>4.0277777777777777</v>
          </cell>
          <cell r="J96">
            <v>0</v>
          </cell>
          <cell r="K96">
            <v>0</v>
          </cell>
          <cell r="L96">
            <v>4.2549019607843137</v>
          </cell>
          <cell r="P96">
            <v>4.3076923076923075</v>
          </cell>
          <cell r="T96">
            <v>4.3076923076923075</v>
          </cell>
        </row>
        <row r="97">
          <cell r="A97" t="str">
            <v>Pace VT</v>
          </cell>
          <cell r="B97">
            <v>0</v>
          </cell>
          <cell r="C97">
            <v>3.4285714285714284</v>
          </cell>
          <cell r="D97">
            <v>0</v>
          </cell>
          <cell r="E97">
            <v>0</v>
          </cell>
          <cell r="F97">
            <v>5.8684210526315788</v>
          </cell>
          <cell r="G97">
            <v>0</v>
          </cell>
          <cell r="H97">
            <v>0</v>
          </cell>
          <cell r="I97">
            <v>10.045454545454545</v>
          </cell>
          <cell r="J97">
            <v>0</v>
          </cell>
          <cell r="K97">
            <v>0</v>
          </cell>
          <cell r="L97">
            <v>10.492063492063492</v>
          </cell>
          <cell r="P97">
            <v>0</v>
          </cell>
          <cell r="T97">
            <v>0</v>
          </cell>
        </row>
        <row r="98">
          <cell r="A98" t="str">
            <v>Commercial</v>
          </cell>
          <cell r="B98">
            <v>0</v>
          </cell>
          <cell r="C98">
            <v>3.8213627992633517</v>
          </cell>
          <cell r="D98">
            <v>0</v>
          </cell>
          <cell r="E98">
            <v>0</v>
          </cell>
          <cell r="F98">
            <v>3.2246963562753037</v>
          </cell>
          <cell r="G98">
            <v>0</v>
          </cell>
          <cell r="H98">
            <v>0</v>
          </cell>
          <cell r="I98">
            <v>2.835294117647059</v>
          </cell>
          <cell r="J98">
            <v>0</v>
          </cell>
          <cell r="K98">
            <v>0</v>
          </cell>
          <cell r="L98">
            <v>2.9793388429752068</v>
          </cell>
          <cell r="P98">
            <v>3.0284552845528454</v>
          </cell>
          <cell r="T98">
            <v>3.0284552845528454</v>
          </cell>
        </row>
        <row r="99">
          <cell r="A99" t="str">
            <v>Workers Comp</v>
          </cell>
          <cell r="B99">
            <v>0</v>
          </cell>
          <cell r="C99">
            <v>2.6</v>
          </cell>
          <cell r="D99">
            <v>0</v>
          </cell>
          <cell r="E99">
            <v>0</v>
          </cell>
          <cell r="F99">
            <v>2.3333333333333335</v>
          </cell>
          <cell r="G99">
            <v>0</v>
          </cell>
          <cell r="H99">
            <v>0</v>
          </cell>
          <cell r="I99">
            <v>1.8</v>
          </cell>
          <cell r="J99">
            <v>0</v>
          </cell>
          <cell r="K99">
            <v>0</v>
          </cell>
          <cell r="L99">
            <v>1.9285714285714286</v>
          </cell>
          <cell r="P99">
            <v>2</v>
          </cell>
          <cell r="T99">
            <v>2</v>
          </cell>
        </row>
        <row r="100">
          <cell r="A100" t="str">
            <v>Self Pay</v>
          </cell>
          <cell r="B100">
            <v>0</v>
          </cell>
          <cell r="C100">
            <v>5.0986842105263159</v>
          </cell>
          <cell r="D100">
            <v>0</v>
          </cell>
          <cell r="E100">
            <v>0</v>
          </cell>
          <cell r="F100">
            <v>4.5396226415094336</v>
          </cell>
          <cell r="G100">
            <v>0</v>
          </cell>
          <cell r="H100">
            <v>0</v>
          </cell>
          <cell r="I100">
            <v>4</v>
          </cell>
          <cell r="J100">
            <v>0</v>
          </cell>
          <cell r="K100">
            <v>0</v>
          </cell>
          <cell r="L100">
            <v>4.2054054054054051</v>
          </cell>
          <cell r="P100">
            <v>4.2765957446808507</v>
          </cell>
          <cell r="T100">
            <v>4.2765957446808507</v>
          </cell>
        </row>
        <row r="101">
          <cell r="A101" t="str">
            <v>Overall ALOS (exc swing + Level II)</v>
          </cell>
          <cell r="B101">
            <v>0</v>
          </cell>
          <cell r="C101">
            <v>4.5036288601110002</v>
          </cell>
          <cell r="D101">
            <v>0</v>
          </cell>
          <cell r="E101">
            <v>0</v>
          </cell>
          <cell r="F101">
            <v>4.6660333235895939</v>
          </cell>
          <cell r="G101">
            <v>0</v>
          </cell>
          <cell r="H101">
            <v>0</v>
          </cell>
          <cell r="I101">
            <v>4.3720073664825048</v>
          </cell>
          <cell r="J101">
            <v>0</v>
          </cell>
          <cell r="K101">
            <v>0</v>
          </cell>
          <cell r="L101">
            <v>4.5948568655992235</v>
          </cell>
          <cell r="P101">
            <v>4.6725565106653928</v>
          </cell>
          <cell r="T101">
            <v>4.6725565106653928</v>
          </cell>
        </row>
        <row r="102">
          <cell r="A102" t="str">
            <v>Swing Bed ALOS</v>
          </cell>
          <cell r="B102">
            <v>0</v>
          </cell>
          <cell r="C102">
            <v>7.4230769230769234</v>
          </cell>
          <cell r="D102">
            <v>0</v>
          </cell>
          <cell r="E102">
            <v>0</v>
          </cell>
          <cell r="F102">
            <v>14.896551724137931</v>
          </cell>
          <cell r="G102">
            <v>0</v>
          </cell>
          <cell r="H102">
            <v>0</v>
          </cell>
          <cell r="I102">
            <v>10.142857142857142</v>
          </cell>
          <cell r="J102">
            <v>0</v>
          </cell>
          <cell r="K102">
            <v>0</v>
          </cell>
          <cell r="L102">
            <v>7.5</v>
          </cell>
          <cell r="M102">
            <v>0</v>
          </cell>
          <cell r="N102">
            <v>0</v>
          </cell>
          <cell r="O102">
            <v>0</v>
          </cell>
          <cell r="P102">
            <v>7.5</v>
          </cell>
          <cell r="Q102">
            <v>0</v>
          </cell>
          <cell r="R102">
            <v>0</v>
          </cell>
          <cell r="S102">
            <v>0</v>
          </cell>
          <cell r="T102">
            <v>7.5</v>
          </cell>
        </row>
        <row r="103">
          <cell r="A103">
            <v>0</v>
          </cell>
          <cell r="B103">
            <v>0</v>
          </cell>
          <cell r="C103">
            <v>0</v>
          </cell>
          <cell r="D103">
            <v>0</v>
          </cell>
          <cell r="E103">
            <v>0</v>
          </cell>
          <cell r="F103">
            <v>0</v>
          </cell>
          <cell r="G103">
            <v>0</v>
          </cell>
          <cell r="H103">
            <v>0</v>
          </cell>
          <cell r="I103">
            <v>0</v>
          </cell>
          <cell r="J103">
            <v>0</v>
          </cell>
          <cell r="K103">
            <v>0</v>
          </cell>
          <cell r="L103">
            <v>0</v>
          </cell>
          <cell r="P103">
            <v>0</v>
          </cell>
        </row>
        <row r="104">
          <cell r="A104" t="str">
            <v>REVENUE PER DISCHARGE</v>
          </cell>
          <cell r="B104">
            <v>0</v>
          </cell>
          <cell r="C104">
            <v>0</v>
          </cell>
          <cell r="D104">
            <v>0</v>
          </cell>
          <cell r="E104">
            <v>0</v>
          </cell>
          <cell r="F104">
            <v>0</v>
          </cell>
          <cell r="G104">
            <v>0</v>
          </cell>
          <cell r="H104">
            <v>0</v>
          </cell>
          <cell r="I104">
            <v>0</v>
          </cell>
          <cell r="J104">
            <v>0</v>
          </cell>
          <cell r="K104">
            <v>0</v>
          </cell>
          <cell r="L104">
            <v>0</v>
          </cell>
          <cell r="P104">
            <v>0</v>
          </cell>
          <cell r="U104">
            <v>0</v>
          </cell>
          <cell r="V104">
            <v>0</v>
          </cell>
        </row>
        <row r="105">
          <cell r="A105" t="str">
            <v>Medicare IP</v>
          </cell>
          <cell r="B105">
            <v>0</v>
          </cell>
          <cell r="C105">
            <v>25534.905557242637</v>
          </cell>
          <cell r="D105">
            <v>0</v>
          </cell>
          <cell r="E105">
            <v>0</v>
          </cell>
          <cell r="F105">
            <v>23190.084497576736</v>
          </cell>
          <cell r="G105">
            <v>-9.1828068618049916E-2</v>
          </cell>
          <cell r="H105">
            <v>0</v>
          </cell>
          <cell r="I105">
            <v>24766.028627838106</v>
          </cell>
          <cell r="J105">
            <v>6.7957670892749442E-2</v>
          </cell>
          <cell r="K105">
            <v>0</v>
          </cell>
          <cell r="L105">
            <v>26457.462951235877</v>
          </cell>
          <cell r="M105">
            <v>6.8296550440732517E-2</v>
          </cell>
          <cell r="O105">
            <v>0</v>
          </cell>
          <cell r="P105">
            <v>26579.77353261079</v>
          </cell>
          <cell r="Q105">
            <v>4.6229142076224701E-3</v>
          </cell>
          <cell r="R105">
            <v>0</v>
          </cell>
          <cell r="S105">
            <v>0</v>
          </cell>
          <cell r="T105">
            <v>27688.378423513695</v>
          </cell>
          <cell r="U105">
            <v>4.1708590539447407E-2</v>
          </cell>
          <cell r="V105">
            <v>0</v>
          </cell>
        </row>
        <row r="106">
          <cell r="A106" t="str">
            <v>Medicare Rehab</v>
          </cell>
          <cell r="B106">
            <v>0</v>
          </cell>
          <cell r="C106">
            <v>0</v>
          </cell>
          <cell r="D106">
            <v>0</v>
          </cell>
          <cell r="E106">
            <v>0</v>
          </cell>
          <cell r="F106">
            <v>36029.249999999978</v>
          </cell>
          <cell r="G106">
            <v>0</v>
          </cell>
          <cell r="H106">
            <v>0</v>
          </cell>
          <cell r="I106">
            <v>0</v>
          </cell>
          <cell r="J106">
            <v>-1</v>
          </cell>
          <cell r="K106">
            <v>0</v>
          </cell>
          <cell r="L106">
            <v>0</v>
          </cell>
          <cell r="M106">
            <v>0</v>
          </cell>
          <cell r="O106">
            <v>0</v>
          </cell>
          <cell r="P106">
            <v>0</v>
          </cell>
          <cell r="Q106" t="e">
            <v>#DIV/0!</v>
          </cell>
          <cell r="R106">
            <v>0</v>
          </cell>
          <cell r="S106">
            <v>0</v>
          </cell>
          <cell r="T106">
            <v>0</v>
          </cell>
          <cell r="U106" t="e">
            <v>#DIV/0!</v>
          </cell>
          <cell r="V106">
            <v>0</v>
          </cell>
        </row>
        <row r="107">
          <cell r="A107" t="str">
            <v>Medicare Psych</v>
          </cell>
          <cell r="B107">
            <v>0</v>
          </cell>
          <cell r="C107">
            <v>27148.108280254775</v>
          </cell>
          <cell r="D107">
            <v>0</v>
          </cell>
          <cell r="E107">
            <v>0</v>
          </cell>
          <cell r="F107">
            <v>31457.312229729741</v>
          </cell>
          <cell r="G107">
            <v>0.15872943724071981</v>
          </cell>
          <cell r="H107">
            <v>0</v>
          </cell>
          <cell r="I107">
            <v>31553.925925925927</v>
          </cell>
          <cell r="J107">
            <v>3.071263542499278E-3</v>
          </cell>
          <cell r="K107">
            <v>0</v>
          </cell>
          <cell r="L107">
            <v>33651.472874633517</v>
          </cell>
          <cell r="M107">
            <v>6.6474991214458171E-2</v>
          </cell>
          <cell r="O107">
            <v>0</v>
          </cell>
          <cell r="P107">
            <v>33608.847953740376</v>
          </cell>
          <cell r="Q107">
            <v>-1.2666584030938818E-3</v>
          </cell>
          <cell r="R107">
            <v>0</v>
          </cell>
          <cell r="S107">
            <v>0</v>
          </cell>
          <cell r="T107">
            <v>35010.628205128203</v>
          </cell>
          <cell r="U107">
            <v>4.170866711400683E-2</v>
          </cell>
          <cell r="V107">
            <v>0</v>
          </cell>
        </row>
        <row r="108">
          <cell r="A108" t="str">
            <v>Medicaid DRG</v>
          </cell>
          <cell r="B108">
            <v>0</v>
          </cell>
          <cell r="C108">
            <v>12025.153784860559</v>
          </cell>
          <cell r="D108">
            <v>0</v>
          </cell>
          <cell r="E108">
            <v>0</v>
          </cell>
          <cell r="F108">
            <v>12761.278958677689</v>
          </cell>
          <cell r="G108">
            <v>6.1215447801083268E-2</v>
          </cell>
          <cell r="H108">
            <v>0</v>
          </cell>
          <cell r="I108">
            <v>12457.364942528735</v>
          </cell>
          <cell r="J108">
            <v>-2.3815325809666752E-2</v>
          </cell>
          <cell r="K108">
            <v>0</v>
          </cell>
          <cell r="L108">
            <v>13318.271792743917</v>
          </cell>
          <cell r="M108">
            <v>6.9108262797704129E-2</v>
          </cell>
          <cell r="O108">
            <v>0</v>
          </cell>
          <cell r="P108">
            <v>13246.679342442601</v>
          </cell>
          <cell r="Q108">
            <v>-5.3755060277656157E-3</v>
          </cell>
          <cell r="R108">
            <v>0</v>
          </cell>
          <cell r="S108">
            <v>0</v>
          </cell>
          <cell r="T108">
            <v>13799.179741807349</v>
          </cell>
          <cell r="U108">
            <v>4.170859617583756E-2</v>
          </cell>
          <cell r="V108">
            <v>0</v>
          </cell>
        </row>
        <row r="109">
          <cell r="A109" t="str">
            <v>Medicaid Rehab</v>
          </cell>
          <cell r="B109">
            <v>0</v>
          </cell>
          <cell r="C109">
            <v>0</v>
          </cell>
          <cell r="D109">
            <v>0</v>
          </cell>
          <cell r="E109">
            <v>0</v>
          </cell>
          <cell r="F109">
            <v>38029.599999999999</v>
          </cell>
          <cell r="G109">
            <v>0</v>
          </cell>
          <cell r="H109">
            <v>0</v>
          </cell>
          <cell r="I109">
            <v>0</v>
          </cell>
          <cell r="J109">
            <v>-1</v>
          </cell>
          <cell r="K109">
            <v>0</v>
          </cell>
          <cell r="L109">
            <v>0</v>
          </cell>
          <cell r="M109">
            <v>0</v>
          </cell>
          <cell r="O109">
            <v>0</v>
          </cell>
          <cell r="P109">
            <v>0</v>
          </cell>
          <cell r="Q109" t="e">
            <v>#DIV/0!</v>
          </cell>
          <cell r="R109">
            <v>0</v>
          </cell>
          <cell r="S109">
            <v>0</v>
          </cell>
          <cell r="T109">
            <v>0</v>
          </cell>
          <cell r="U109" t="e">
            <v>#DIV/0!</v>
          </cell>
          <cell r="V109">
            <v>0</v>
          </cell>
        </row>
        <row r="110">
          <cell r="A110" t="str">
            <v>Medicaid Psych</v>
          </cell>
          <cell r="B110">
            <v>0</v>
          </cell>
          <cell r="C110">
            <v>10339.690298507463</v>
          </cell>
          <cell r="D110">
            <v>0</v>
          </cell>
          <cell r="E110">
            <v>0</v>
          </cell>
          <cell r="F110">
            <v>13215.329866666667</v>
          </cell>
          <cell r="G110">
            <v>0.27811660554033257</v>
          </cell>
          <cell r="H110">
            <v>0</v>
          </cell>
          <cell r="I110">
            <v>16445.584415584417</v>
          </cell>
          <cell r="J110">
            <v>0.24443238129571748</v>
          </cell>
          <cell r="K110">
            <v>0</v>
          </cell>
          <cell r="L110">
            <v>17586.262785660088</v>
          </cell>
          <cell r="M110">
            <v>6.9360768291987507E-2</v>
          </cell>
          <cell r="O110">
            <v>0</v>
          </cell>
          <cell r="P110">
            <v>17472.950084558128</v>
          </cell>
          <cell r="Q110">
            <v>-6.4432507624278311E-3</v>
          </cell>
          <cell r="R110">
            <v>0</v>
          </cell>
          <cell r="S110">
            <v>0</v>
          </cell>
          <cell r="T110">
            <v>18201.721973094169</v>
          </cell>
          <cell r="U110">
            <v>4.1708577258519126E-2</v>
          </cell>
          <cell r="V110">
            <v>0</v>
          </cell>
        </row>
        <row r="111">
          <cell r="A111" t="str">
            <v>BCBS</v>
          </cell>
          <cell r="B111">
            <v>0</v>
          </cell>
          <cell r="C111">
            <v>30820.743315508022</v>
          </cell>
          <cell r="D111">
            <v>0</v>
          </cell>
          <cell r="E111">
            <v>0</v>
          </cell>
          <cell r="F111">
            <v>19396.154811428572</v>
          </cell>
          <cell r="G111">
            <v>-0.37067855201048827</v>
          </cell>
          <cell r="H111">
            <v>0</v>
          </cell>
          <cell r="I111">
            <v>21671.169491525423</v>
          </cell>
          <cell r="J111">
            <v>0.11729204588305152</v>
          </cell>
          <cell r="K111">
            <v>0</v>
          </cell>
          <cell r="L111">
            <v>23147.426589830196</v>
          </cell>
          <cell r="M111">
            <v>6.8120785953986851E-2</v>
          </cell>
          <cell r="O111">
            <v>0</v>
          </cell>
          <cell r="P111">
            <v>23061.438642390123</v>
          </cell>
          <cell r="Q111">
            <v>-3.7147951244762526E-3</v>
          </cell>
          <cell r="R111">
            <v>0</v>
          </cell>
          <cell r="S111">
            <v>0</v>
          </cell>
          <cell r="T111">
            <v>24023.298944900351</v>
          </cell>
          <cell r="U111">
            <v>4.1708599252008274E-2</v>
          </cell>
          <cell r="V111">
            <v>0</v>
          </cell>
        </row>
        <row r="112">
          <cell r="A112" t="str">
            <v>M'care HMO</v>
          </cell>
          <cell r="B112">
            <v>0</v>
          </cell>
          <cell r="C112">
            <v>31174.354430379746</v>
          </cell>
          <cell r="D112">
            <v>0</v>
          </cell>
          <cell r="E112">
            <v>0</v>
          </cell>
          <cell r="F112">
            <v>26702.157004830919</v>
          </cell>
          <cell r="G112">
            <v>-0.1434575793874539</v>
          </cell>
          <cell r="H112">
            <v>0</v>
          </cell>
          <cell r="I112">
            <v>23869.402777777777</v>
          </cell>
          <cell r="J112">
            <v>-0.10608709350861217</v>
          </cell>
          <cell r="K112">
            <v>0</v>
          </cell>
          <cell r="L112">
            <v>25497.513184583015</v>
          </cell>
          <cell r="M112">
            <v>6.8209096891229934E-2</v>
          </cell>
          <cell r="O112">
            <v>0</v>
          </cell>
          <cell r="P112">
            <v>25423.876908000981</v>
          </cell>
          <cell r="Q112">
            <v>-2.8879787628292302E-3</v>
          </cell>
          <cell r="R112">
            <v>0</v>
          </cell>
          <cell r="S112">
            <v>0</v>
          </cell>
          <cell r="T112">
            <v>26484.26923076923</v>
          </cell>
          <cell r="U112">
            <v>4.1708521741408398E-2</v>
          </cell>
          <cell r="V112">
            <v>0</v>
          </cell>
        </row>
        <row r="113">
          <cell r="A113" t="str">
            <v>Catamount</v>
          </cell>
          <cell r="B113">
            <v>0</v>
          </cell>
          <cell r="C113">
            <v>35272.119047619046</v>
          </cell>
          <cell r="D113">
            <v>0</v>
          </cell>
          <cell r="E113">
            <v>0</v>
          </cell>
          <cell r="F113">
            <v>26792.571428571428</v>
          </cell>
          <cell r="G113">
            <v>-0.24040369130076433</v>
          </cell>
          <cell r="H113">
            <v>0</v>
          </cell>
          <cell r="I113">
            <v>28339.055555555555</v>
          </cell>
          <cell r="J113">
            <v>5.7720630925890387E-2</v>
          </cell>
          <cell r="K113">
            <v>0</v>
          </cell>
          <cell r="L113">
            <v>30420.429279700144</v>
          </cell>
          <cell r="M113">
            <v>7.3445415993637755E-2</v>
          </cell>
          <cell r="O113">
            <v>0</v>
          </cell>
          <cell r="P113">
            <v>30184.611941955034</v>
          </cell>
          <cell r="Q113">
            <v>-7.7519398420347954E-3</v>
          </cell>
          <cell r="R113">
            <v>0</v>
          </cell>
          <cell r="S113">
            <v>0</v>
          </cell>
          <cell r="T113">
            <v>31443.567307692309</v>
          </cell>
          <cell r="U113">
            <v>4.1708515854311588E-2</v>
          </cell>
          <cell r="V113">
            <v>0</v>
          </cell>
        </row>
        <row r="114">
          <cell r="A114" t="str">
            <v>Pace VT</v>
          </cell>
          <cell r="B114">
            <v>0</v>
          </cell>
          <cell r="C114">
            <v>13986.761904761905</v>
          </cell>
          <cell r="D114">
            <v>0</v>
          </cell>
          <cell r="E114">
            <v>0</v>
          </cell>
          <cell r="F114">
            <v>21077.78947368421</v>
          </cell>
          <cell r="G114">
            <v>0.50698135974618319</v>
          </cell>
          <cell r="H114">
            <v>0</v>
          </cell>
          <cell r="I114">
            <v>35357.272727272728</v>
          </cell>
          <cell r="J114">
            <v>0.67746588281549014</v>
          </cell>
          <cell r="K114">
            <v>0</v>
          </cell>
          <cell r="L114">
            <v>37552.471618629075</v>
          </cell>
          <cell r="M114">
            <v>6.2086205242382488E-2</v>
          </cell>
          <cell r="O114">
            <v>0</v>
          </cell>
          <cell r="P114">
            <v>0</v>
          </cell>
          <cell r="Q114">
            <v>-1</v>
          </cell>
          <cell r="R114">
            <v>0</v>
          </cell>
          <cell r="S114">
            <v>0</v>
          </cell>
          <cell r="T114">
            <v>0</v>
          </cell>
          <cell r="U114" t="e">
            <v>#DIV/0!</v>
          </cell>
          <cell r="V114">
            <v>0</v>
          </cell>
        </row>
        <row r="115">
          <cell r="A115" t="str">
            <v>Commercial</v>
          </cell>
          <cell r="B115">
            <v>0</v>
          </cell>
          <cell r="C115">
            <v>18627.235727440147</v>
          </cell>
          <cell r="D115">
            <v>0</v>
          </cell>
          <cell r="E115">
            <v>0</v>
          </cell>
          <cell r="F115">
            <v>19135.994939271255</v>
          </cell>
          <cell r="G115">
            <v>2.7312652251543931E-2</v>
          </cell>
          <cell r="H115">
            <v>0</v>
          </cell>
          <cell r="I115">
            <v>26801.517647058823</v>
          </cell>
          <cell r="J115">
            <v>0.40058135111941506</v>
          </cell>
          <cell r="K115">
            <v>0</v>
          </cell>
          <cell r="L115">
            <v>28631.268075459295</v>
          </cell>
          <cell r="M115">
            <v>6.8270403657580456E-2</v>
          </cell>
          <cell r="O115">
            <v>0</v>
          </cell>
          <cell r="P115">
            <v>28495.367885713727</v>
          </cell>
          <cell r="Q115">
            <v>-4.7465655166720119E-3</v>
          </cell>
          <cell r="R115">
            <v>0</v>
          </cell>
          <cell r="S115">
            <v>0</v>
          </cell>
          <cell r="T115">
            <v>29683.869918699187</v>
          </cell>
          <cell r="U115">
            <v>4.1708604631888968E-2</v>
          </cell>
          <cell r="V115">
            <v>0</v>
          </cell>
        </row>
        <row r="116">
          <cell r="A116" t="str">
            <v>Workers Comp</v>
          </cell>
          <cell r="B116">
            <v>0</v>
          </cell>
          <cell r="C116">
            <v>18808.133333333335</v>
          </cell>
          <cell r="D116">
            <v>0</v>
          </cell>
          <cell r="E116">
            <v>0</v>
          </cell>
          <cell r="F116">
            <v>31178.285714285714</v>
          </cell>
          <cell r="G116">
            <v>0.65770229090352994</v>
          </cell>
          <cell r="H116">
            <v>0</v>
          </cell>
          <cell r="I116">
            <v>25305.8</v>
          </cell>
          <cell r="J116">
            <v>-0.18835178329240132</v>
          </cell>
          <cell r="K116">
            <v>0</v>
          </cell>
          <cell r="L116">
            <v>27487.780662909561</v>
          </cell>
          <cell r="M116">
            <v>8.6224528088800281E-2</v>
          </cell>
          <cell r="O116">
            <v>0</v>
          </cell>
          <cell r="P116">
            <v>27809.495022012179</v>
          </cell>
          <cell r="Q116">
            <v>1.1703904474787986E-2</v>
          </cell>
          <cell r="R116">
            <v>0</v>
          </cell>
          <cell r="S116">
            <v>0</v>
          </cell>
          <cell r="T116">
            <v>28969.357142857141</v>
          </cell>
          <cell r="U116">
            <v>4.1707413957962597E-2</v>
          </cell>
          <cell r="V116">
            <v>0</v>
          </cell>
        </row>
        <row r="117">
          <cell r="A117" t="str">
            <v>Selfpay</v>
          </cell>
          <cell r="B117">
            <v>0</v>
          </cell>
          <cell r="C117">
            <v>19662.74342105263</v>
          </cell>
          <cell r="D117">
            <v>0</v>
          </cell>
          <cell r="E117">
            <v>0</v>
          </cell>
          <cell r="F117">
            <v>19295.226415094341</v>
          </cell>
          <cell r="G117">
            <v>-1.8691034007227769E-2</v>
          </cell>
          <cell r="H117">
            <v>0</v>
          </cell>
          <cell r="I117">
            <v>27897.630769230771</v>
          </cell>
          <cell r="J117">
            <v>0.44583070284196868</v>
          </cell>
          <cell r="K117">
            <v>0</v>
          </cell>
          <cell r="L117">
            <v>29811.689344393501</v>
          </cell>
          <cell r="M117">
            <v>6.8610076281954688E-2</v>
          </cell>
          <cell r="O117">
            <v>0</v>
          </cell>
          <cell r="P117">
            <v>29679.316298466929</v>
          </cell>
          <cell r="Q117">
            <v>-4.4403067668309188E-3</v>
          </cell>
          <cell r="R117">
            <v>0</v>
          </cell>
          <cell r="S117">
            <v>0</v>
          </cell>
          <cell r="T117">
            <v>30917.196808510638</v>
          </cell>
          <cell r="U117">
            <v>4.1708525142395259E-2</v>
          </cell>
          <cell r="V117">
            <v>0</v>
          </cell>
        </row>
        <row r="118">
          <cell r="A118" t="str">
            <v>IP Revenue/Discharge</v>
          </cell>
          <cell r="B118">
            <v>0</v>
          </cell>
          <cell r="C118">
            <v>22709.875195673831</v>
          </cell>
          <cell r="D118">
            <v>0</v>
          </cell>
          <cell r="E118">
            <v>0</v>
          </cell>
          <cell r="F118">
            <v>20914.678266588719</v>
          </cell>
          <cell r="G118">
            <v>0</v>
          </cell>
          <cell r="H118">
            <v>0</v>
          </cell>
          <cell r="I118">
            <v>23062.655156537752</v>
          </cell>
          <cell r="J118">
            <v>0</v>
          </cell>
          <cell r="K118">
            <v>0</v>
          </cell>
          <cell r="L118">
            <v>24640.386539731964</v>
          </cell>
          <cell r="M118">
            <v>0</v>
          </cell>
          <cell r="N118">
            <v>0</v>
          </cell>
          <cell r="O118">
            <v>0</v>
          </cell>
          <cell r="P118">
            <v>24535.914914756722</v>
          </cell>
          <cell r="Q118">
            <v>0</v>
          </cell>
          <cell r="R118">
            <v>0</v>
          </cell>
          <cell r="S118">
            <v>0</v>
          </cell>
          <cell r="T118">
            <v>25559.273161413563</v>
          </cell>
          <cell r="U118">
            <v>0</v>
          </cell>
          <cell r="V118">
            <v>0</v>
          </cell>
        </row>
        <row r="119">
          <cell r="A119">
            <v>0</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row>
        <row r="120">
          <cell r="A120" t="str">
            <v>Swing Bed Revenue/Discharge</v>
          </cell>
          <cell r="B120">
            <v>0</v>
          </cell>
          <cell r="C120">
            <v>17410.884615384617</v>
          </cell>
          <cell r="D120">
            <v>0</v>
          </cell>
          <cell r="E120">
            <v>0</v>
          </cell>
          <cell r="F120">
            <v>28005.098275862074</v>
          </cell>
          <cell r="G120">
            <v>0</v>
          </cell>
          <cell r="H120">
            <v>0</v>
          </cell>
          <cell r="I120">
            <v>26647.285714285714</v>
          </cell>
          <cell r="J120">
            <v>0</v>
          </cell>
          <cell r="K120">
            <v>0</v>
          </cell>
          <cell r="L120">
            <v>18995.113823337375</v>
          </cell>
          <cell r="M120">
            <v>0</v>
          </cell>
          <cell r="N120">
            <v>0</v>
          </cell>
          <cell r="O120">
            <v>0</v>
          </cell>
          <cell r="P120">
            <v>19217.430821013437</v>
          </cell>
          <cell r="Q120">
            <v>0</v>
          </cell>
          <cell r="R120">
            <v>0</v>
          </cell>
          <cell r="S120">
            <v>0</v>
          </cell>
          <cell r="T120">
            <v>20018.973214285714</v>
          </cell>
          <cell r="U120">
            <v>0</v>
          </cell>
          <cell r="V120">
            <v>0</v>
          </cell>
        </row>
        <row r="121">
          <cell r="A121" t="str">
            <v>Adjusted Acute Discharges</v>
          </cell>
          <cell r="B121">
            <v>0</v>
          </cell>
          <cell r="C121">
            <v>17328.064056770734</v>
          </cell>
          <cell r="D121">
            <v>0</v>
          </cell>
          <cell r="E121">
            <v>0</v>
          </cell>
          <cell r="F121">
            <v>16811.203062247892</v>
          </cell>
          <cell r="G121">
            <v>0</v>
          </cell>
          <cell r="H121">
            <v>0</v>
          </cell>
          <cell r="I121">
            <v>5709.4933989738638</v>
          </cell>
          <cell r="K121">
            <v>0</v>
          </cell>
          <cell r="L121">
            <v>15921.488393987829</v>
          </cell>
          <cell r="P121">
            <v>16173.363623592721</v>
          </cell>
          <cell r="T121">
            <v>16263.155471241505</v>
          </cell>
        </row>
        <row r="122">
          <cell r="A122" t="str">
            <v>Average Daily Census</v>
          </cell>
          <cell r="B122">
            <v>0</v>
          </cell>
          <cell r="C122">
            <v>90.147540983606561</v>
          </cell>
          <cell r="D122">
            <v>0</v>
          </cell>
          <cell r="E122">
            <v>0</v>
          </cell>
          <cell r="F122">
            <v>92.701369863013696</v>
          </cell>
          <cell r="G122">
            <v>0</v>
          </cell>
          <cell r="H122">
            <v>0</v>
          </cell>
          <cell r="I122">
            <v>80.609756097560975</v>
          </cell>
          <cell r="K122">
            <v>0</v>
          </cell>
          <cell r="L122">
            <v>81.194520547945203</v>
          </cell>
          <cell r="P122">
            <v>83.778082191780825</v>
          </cell>
          <cell r="T122">
            <v>83.778082191780825</v>
          </cell>
        </row>
        <row r="123">
          <cell r="A123" t="str">
            <v>Total Net-To-Gross W/ Dps</v>
          </cell>
          <cell r="B123">
            <v>0</v>
          </cell>
          <cell r="C123">
            <v>0.47838043394312002</v>
          </cell>
          <cell r="D123">
            <v>0</v>
          </cell>
          <cell r="E123">
            <v>0</v>
          </cell>
          <cell r="F123">
            <v>0.4982977866393718</v>
          </cell>
          <cell r="G123">
            <v>0</v>
          </cell>
          <cell r="H123">
            <v>0</v>
          </cell>
          <cell r="I123">
            <v>0.48303686012111491</v>
          </cell>
          <cell r="K123">
            <v>0</v>
          </cell>
          <cell r="L123">
            <v>0.48464779677768405</v>
          </cell>
          <cell r="P123">
            <v>0.4836608477580423</v>
          </cell>
          <cell r="T123">
            <v>0.47415252502901117</v>
          </cell>
        </row>
        <row r="124">
          <cell r="A124">
            <v>0</v>
          </cell>
          <cell r="B124">
            <v>0</v>
          </cell>
          <cell r="C124">
            <v>0</v>
          </cell>
          <cell r="D124">
            <v>0</v>
          </cell>
          <cell r="E124">
            <v>0</v>
          </cell>
          <cell r="F124">
            <v>0</v>
          </cell>
          <cell r="G124">
            <v>0</v>
          </cell>
          <cell r="H124">
            <v>0</v>
          </cell>
          <cell r="I124">
            <v>0</v>
          </cell>
          <cell r="K124">
            <v>0</v>
          </cell>
          <cell r="L124">
            <v>0</v>
          </cell>
        </row>
      </sheetData>
      <sheetData sheetId="16">
        <row r="6">
          <cell r="A6" t="str">
            <v>Medicare IP DRG Revenue</v>
          </cell>
          <cell r="B6">
            <v>84086444</v>
          </cell>
          <cell r="C6">
            <v>0</v>
          </cell>
          <cell r="D6">
            <v>71773311.519999996</v>
          </cell>
          <cell r="E6">
            <v>0</v>
          </cell>
          <cell r="F6">
            <v>25087987</v>
          </cell>
          <cell r="G6">
            <v>0</v>
          </cell>
          <cell r="H6">
            <v>76303323.151364267</v>
          </cell>
          <cell r="I6">
            <v>0</v>
          </cell>
          <cell r="J6">
            <v>79579841.956636712</v>
          </cell>
          <cell r="K6">
            <v>0</v>
          </cell>
          <cell r="L6">
            <v>82899005</v>
          </cell>
        </row>
        <row r="7">
          <cell r="A7" t="str">
            <v>Medicare IP DRG</v>
          </cell>
          <cell r="B7">
            <v>48854715.847592004</v>
          </cell>
          <cell r="C7">
            <v>0</v>
          </cell>
          <cell r="D7">
            <v>38655229.108400002</v>
          </cell>
          <cell r="E7">
            <v>0</v>
          </cell>
          <cell r="F7">
            <v>14314792.6787</v>
          </cell>
          <cell r="G7">
            <v>0</v>
          </cell>
          <cell r="H7">
            <v>45408278.769764274</v>
          </cell>
          <cell r="I7">
            <v>0</v>
          </cell>
          <cell r="J7">
            <v>47327966.174236715</v>
          </cell>
          <cell r="K7">
            <v>0</v>
          </cell>
          <cell r="L7">
            <v>50647129.217600003</v>
          </cell>
        </row>
        <row r="8">
          <cell r="A8" t="str">
            <v>Medicare IP Capital</v>
          </cell>
          <cell r="B8">
            <v>-1885760.6798940001</v>
          </cell>
          <cell r="C8">
            <v>0</v>
          </cell>
          <cell r="D8">
            <v>-1772842.4313000001</v>
          </cell>
          <cell r="E8">
            <v>0</v>
          </cell>
          <cell r="F8">
            <v>-570265.00710000005</v>
          </cell>
          <cell r="G8">
            <v>0</v>
          </cell>
          <cell r="H8">
            <v>-1635388.9272</v>
          </cell>
          <cell r="I8">
            <v>0</v>
          </cell>
          <cell r="J8">
            <v>-1714536.1298520002</v>
          </cell>
          <cell r="K8">
            <v>0</v>
          </cell>
          <cell r="L8">
            <v>-1714536.1298520002</v>
          </cell>
        </row>
        <row r="9">
          <cell r="A9" t="str">
            <v>Medicare Billing Adjustment</v>
          </cell>
          <cell r="B9">
            <v>459000</v>
          </cell>
          <cell r="C9">
            <v>0</v>
          </cell>
          <cell r="D9">
            <v>404718.06</v>
          </cell>
          <cell r="E9">
            <v>0</v>
          </cell>
          <cell r="F9">
            <v>145633</v>
          </cell>
          <cell r="G9">
            <v>0</v>
          </cell>
          <cell r="H9">
            <v>342431.28571428568</v>
          </cell>
          <cell r="I9">
            <v>0</v>
          </cell>
          <cell r="J9">
            <v>335122.28571428568</v>
          </cell>
          <cell r="K9">
            <v>0</v>
          </cell>
          <cell r="L9">
            <v>339000</v>
          </cell>
        </row>
        <row r="10">
          <cell r="A10" t="str">
            <v>Medicare Waiver Of Liability</v>
          </cell>
          <cell r="B10">
            <v>4287000</v>
          </cell>
          <cell r="C10">
            <v>0</v>
          </cell>
          <cell r="D10">
            <v>4462429.5</v>
          </cell>
          <cell r="E10">
            <v>0</v>
          </cell>
          <cell r="F10">
            <v>1733525</v>
          </cell>
          <cell r="G10">
            <v>0</v>
          </cell>
          <cell r="H10">
            <v>5063092.6400000006</v>
          </cell>
          <cell r="I10">
            <v>0</v>
          </cell>
          <cell r="J10">
            <v>4252862.2100000009</v>
          </cell>
          <cell r="K10">
            <v>0</v>
          </cell>
          <cell r="L10">
            <v>4302000</v>
          </cell>
        </row>
        <row r="11">
          <cell r="A11" t="str">
            <v>Medicare IP Value Based Purchasing</v>
          </cell>
          <cell r="B11">
            <v>0</v>
          </cell>
          <cell r="C11">
            <v>0</v>
          </cell>
          <cell r="D11">
            <v>0</v>
          </cell>
          <cell r="E11">
            <v>0</v>
          </cell>
          <cell r="F11">
            <v>0</v>
          </cell>
          <cell r="G11">
            <v>0</v>
          </cell>
          <cell r="H11">
            <v>0</v>
          </cell>
          <cell r="I11">
            <v>0</v>
          </cell>
          <cell r="J11">
            <v>100000</v>
          </cell>
          <cell r="K11">
            <v>0</v>
          </cell>
          <cell r="L11">
            <v>100000</v>
          </cell>
        </row>
        <row r="12">
          <cell r="A12" t="str">
            <v>Medicare Target Allowance</v>
          </cell>
          <cell r="B12">
            <v>0</v>
          </cell>
          <cell r="C12">
            <v>0</v>
          </cell>
          <cell r="D12">
            <v>200000</v>
          </cell>
          <cell r="E12">
            <v>0</v>
          </cell>
          <cell r="F12">
            <v>0</v>
          </cell>
          <cell r="G12">
            <v>0</v>
          </cell>
          <cell r="H12">
            <v>0</v>
          </cell>
          <cell r="I12">
            <v>0</v>
          </cell>
          <cell r="J12">
            <v>0</v>
          </cell>
          <cell r="K12">
            <v>0</v>
          </cell>
          <cell r="L12">
            <v>0</v>
          </cell>
        </row>
        <row r="13">
          <cell r="A13" t="str">
            <v>Medicare Add'l C/A</v>
          </cell>
          <cell r="B13">
            <v>1250000</v>
          </cell>
          <cell r="C13">
            <v>0</v>
          </cell>
          <cell r="D13">
            <v>2704487</v>
          </cell>
          <cell r="E13">
            <v>0</v>
          </cell>
          <cell r="F13">
            <v>-60315</v>
          </cell>
          <cell r="G13">
            <v>0</v>
          </cell>
          <cell r="H13">
            <v>325304.33308799996</v>
          </cell>
          <cell r="I13">
            <v>0</v>
          </cell>
          <cell r="J13">
            <v>1379328.2382450399</v>
          </cell>
          <cell r="K13">
            <v>0</v>
          </cell>
          <cell r="L13">
            <v>1379328.2382450399</v>
          </cell>
        </row>
        <row r="14">
          <cell r="A14" t="str">
            <v>Medicare IP C/A</v>
          </cell>
          <cell r="B14">
            <v>52964955.167698003</v>
          </cell>
          <cell r="C14">
            <v>0</v>
          </cell>
          <cell r="D14">
            <v>44654021.237100005</v>
          </cell>
          <cell r="E14">
            <v>0</v>
          </cell>
          <cell r="F14">
            <v>15563370.671599999</v>
          </cell>
          <cell r="G14">
            <v>0</v>
          </cell>
          <cell r="H14">
            <v>49503718.101366565</v>
          </cell>
          <cell r="I14">
            <v>0</v>
          </cell>
          <cell r="J14">
            <v>51680742.778344043</v>
          </cell>
          <cell r="K14">
            <v>0</v>
          </cell>
          <cell r="L14">
            <v>55052921.325993046</v>
          </cell>
        </row>
        <row r="15">
          <cell r="A15" t="str">
            <v>Medicare IP Net Revenue</v>
          </cell>
          <cell r="B15">
            <v>31121488.832301997</v>
          </cell>
          <cell r="C15">
            <v>0</v>
          </cell>
          <cell r="D15">
            <v>27119290.282899991</v>
          </cell>
          <cell r="E15">
            <v>0</v>
          </cell>
          <cell r="F15">
            <v>9524616.3284000009</v>
          </cell>
          <cell r="G15">
            <v>0</v>
          </cell>
          <cell r="H15">
            <v>26799605.049997702</v>
          </cell>
          <cell r="I15">
            <v>0</v>
          </cell>
          <cell r="J15">
            <v>27899099.178292669</v>
          </cell>
          <cell r="K15">
            <v>0</v>
          </cell>
          <cell r="L15">
            <v>27846083.674006954</v>
          </cell>
        </row>
        <row r="16">
          <cell r="A16" t="str">
            <v>Medicare IP Net to Gross %</v>
          </cell>
          <cell r="B16">
            <v>0.37011303311033106</v>
          </cell>
          <cell r="C16">
            <v>0</v>
          </cell>
          <cell r="D16">
            <v>0.37784644053023891</v>
          </cell>
          <cell r="E16">
            <v>0</v>
          </cell>
          <cell r="F16">
            <v>0.37964848787589062</v>
          </cell>
          <cell r="G16">
            <v>0</v>
          </cell>
          <cell r="H16">
            <v>0.35122461176212266</v>
          </cell>
          <cell r="I16">
            <v>0</v>
          </cell>
          <cell r="J16">
            <v>0.35057997719441275</v>
          </cell>
          <cell r="K16">
            <v>0</v>
          </cell>
          <cell r="L16">
            <v>0.33590371409170655</v>
          </cell>
        </row>
        <row r="17">
          <cell r="A17">
            <v>0</v>
          </cell>
          <cell r="B17">
            <v>0</v>
          </cell>
          <cell r="C17">
            <v>0</v>
          </cell>
          <cell r="D17">
            <v>0</v>
          </cell>
          <cell r="E17">
            <v>0</v>
          </cell>
          <cell r="F17">
            <v>0</v>
          </cell>
          <cell r="G17">
            <v>0</v>
          </cell>
          <cell r="H17">
            <v>0</v>
          </cell>
          <cell r="I17">
            <v>0</v>
          </cell>
          <cell r="J17">
            <v>0</v>
          </cell>
          <cell r="K17">
            <v>0</v>
          </cell>
          <cell r="L17">
            <v>0</v>
          </cell>
        </row>
        <row r="18">
          <cell r="A18" t="str">
            <v>Medicare IP Swing Revenue</v>
          </cell>
          <cell r="B18">
            <v>452683</v>
          </cell>
          <cell r="C18">
            <v>0</v>
          </cell>
          <cell r="D18">
            <v>812147.85000000009</v>
          </cell>
          <cell r="E18">
            <v>0</v>
          </cell>
          <cell r="F18">
            <v>186531</v>
          </cell>
          <cell r="G18">
            <v>0</v>
          </cell>
          <cell r="H18">
            <v>567320.73285700963</v>
          </cell>
          <cell r="I18">
            <v>0</v>
          </cell>
          <cell r="J18">
            <v>573960.60052093468</v>
          </cell>
          <cell r="K18">
            <v>0</v>
          </cell>
          <cell r="L18">
            <v>597900</v>
          </cell>
        </row>
        <row r="19">
          <cell r="A19" t="str">
            <v>Medicare IP Swing Bed C/A</v>
          </cell>
          <cell r="B19">
            <v>401197.60832576524</v>
          </cell>
          <cell r="C19">
            <v>0</v>
          </cell>
          <cell r="D19">
            <v>812425.74563302053</v>
          </cell>
          <cell r="E19">
            <v>0</v>
          </cell>
          <cell r="F19">
            <v>138434.8459490519</v>
          </cell>
          <cell r="G19">
            <v>0</v>
          </cell>
          <cell r="H19">
            <v>504718.34071140049</v>
          </cell>
          <cell r="I19">
            <v>0</v>
          </cell>
          <cell r="J19">
            <v>511990.55577073572</v>
          </cell>
          <cell r="K19">
            <v>0</v>
          </cell>
          <cell r="L19">
            <v>535929.95524980105</v>
          </cell>
        </row>
        <row r="20">
          <cell r="A20" t="str">
            <v>Medicare IP Swing Bed Net Revenue</v>
          </cell>
          <cell r="B20">
            <v>51485.391674234765</v>
          </cell>
          <cell r="C20">
            <v>0</v>
          </cell>
          <cell r="D20">
            <v>-277.89563302043825</v>
          </cell>
          <cell r="E20">
            <v>0</v>
          </cell>
          <cell r="F20">
            <v>48096.154050948098</v>
          </cell>
          <cell r="G20">
            <v>0</v>
          </cell>
          <cell r="H20">
            <v>62602.392145609134</v>
          </cell>
          <cell r="I20">
            <v>0</v>
          </cell>
          <cell r="J20">
            <v>61970.044750198955</v>
          </cell>
          <cell r="K20">
            <v>0</v>
          </cell>
          <cell r="L20">
            <v>61970.044750198955</v>
          </cell>
        </row>
        <row r="21">
          <cell r="A21" t="str">
            <v>Medicare IP Swing Bed Net to Gross %</v>
          </cell>
          <cell r="B21">
            <v>0.11373387486217676</v>
          </cell>
          <cell r="C21">
            <v>0</v>
          </cell>
          <cell r="D21">
            <v>-3.421736978315441E-4</v>
          </cell>
          <cell r="E21">
            <v>0</v>
          </cell>
          <cell r="F21">
            <v>0.2578453664589162</v>
          </cell>
          <cell r="G21">
            <v>0</v>
          </cell>
          <cell r="H21">
            <v>0.11034744284832572</v>
          </cell>
          <cell r="I21">
            <v>0</v>
          </cell>
          <cell r="J21">
            <v>0.10796916146152553</v>
          </cell>
          <cell r="K21">
            <v>0</v>
          </cell>
          <cell r="L21">
            <v>0.10364616951028426</v>
          </cell>
        </row>
        <row r="22">
          <cell r="A22">
            <v>0</v>
          </cell>
          <cell r="B22">
            <v>0</v>
          </cell>
          <cell r="C22">
            <v>0</v>
          </cell>
          <cell r="D22">
            <v>0</v>
          </cell>
          <cell r="E22">
            <v>0</v>
          </cell>
          <cell r="F22">
            <v>0</v>
          </cell>
          <cell r="G22">
            <v>0</v>
          </cell>
          <cell r="H22">
            <v>0</v>
          </cell>
          <cell r="I22">
            <v>0</v>
          </cell>
          <cell r="J22">
            <v>0</v>
          </cell>
          <cell r="K22">
            <v>0</v>
          </cell>
          <cell r="L22">
            <v>0</v>
          </cell>
        </row>
        <row r="23">
          <cell r="A23" t="str">
            <v>Medicare OP APC Revenue</v>
          </cell>
          <cell r="B23">
            <v>78126971</v>
          </cell>
          <cell r="C23">
            <v>0</v>
          </cell>
          <cell r="D23">
            <v>69524666</v>
          </cell>
          <cell r="E23">
            <v>0</v>
          </cell>
          <cell r="F23">
            <v>26849314</v>
          </cell>
          <cell r="G23">
            <v>0</v>
          </cell>
          <cell r="H23">
            <v>78970941.907446951</v>
          </cell>
          <cell r="I23">
            <v>0</v>
          </cell>
          <cell r="J23">
            <v>80390042.999337971</v>
          </cell>
          <cell r="K23">
            <v>0</v>
          </cell>
          <cell r="L23">
            <v>84503200</v>
          </cell>
        </row>
        <row r="24">
          <cell r="A24" t="str">
            <v>Medicare OP Fee Based Revenue</v>
          </cell>
          <cell r="B24">
            <v>17954156</v>
          </cell>
          <cell r="C24">
            <v>0</v>
          </cell>
          <cell r="D24">
            <v>14857548</v>
          </cell>
          <cell r="E24">
            <v>0</v>
          </cell>
          <cell r="F24">
            <v>4750958</v>
          </cell>
          <cell r="G24">
            <v>0</v>
          </cell>
          <cell r="H24">
            <v>13973825.48480458</v>
          </cell>
          <cell r="I24">
            <v>0</v>
          </cell>
          <cell r="J24">
            <v>14133010.194739232</v>
          </cell>
          <cell r="K24">
            <v>0</v>
          </cell>
          <cell r="L24">
            <v>14856126</v>
          </cell>
        </row>
        <row r="25">
          <cell r="A25" t="str">
            <v>Medicare OP Revenue</v>
          </cell>
          <cell r="B25">
            <v>96081127</v>
          </cell>
          <cell r="C25">
            <v>0</v>
          </cell>
          <cell r="D25">
            <v>84382214</v>
          </cell>
          <cell r="E25">
            <v>0</v>
          </cell>
          <cell r="F25">
            <v>31600272</v>
          </cell>
          <cell r="G25">
            <v>0</v>
          </cell>
          <cell r="H25">
            <v>92944767.392251536</v>
          </cell>
          <cell r="I25">
            <v>0</v>
          </cell>
          <cell r="J25">
            <v>94523053.194077209</v>
          </cell>
          <cell r="K25">
            <v>0</v>
          </cell>
          <cell r="L25">
            <v>99359326</v>
          </cell>
        </row>
        <row r="26">
          <cell r="A26" t="str">
            <v>Medicare OP APC C/A</v>
          </cell>
          <cell r="B26">
            <v>55309262.594038934</v>
          </cell>
          <cell r="C26">
            <v>0</v>
          </cell>
          <cell r="D26">
            <v>43337603.284530342</v>
          </cell>
          <cell r="E26">
            <v>0</v>
          </cell>
          <cell r="F26">
            <v>17863440.373599999</v>
          </cell>
          <cell r="G26">
            <v>0</v>
          </cell>
          <cell r="H26">
            <v>53258479.825449809</v>
          </cell>
          <cell r="I26">
            <v>0</v>
          </cell>
          <cell r="J26">
            <v>54777989.144175485</v>
          </cell>
          <cell r="K26">
            <v>0</v>
          </cell>
          <cell r="L26">
            <v>58705185.225797787</v>
          </cell>
        </row>
        <row r="27">
          <cell r="A27" t="str">
            <v>Medicare OP Sequestration</v>
          </cell>
          <cell r="B27">
            <v>0</v>
          </cell>
          <cell r="C27">
            <v>0</v>
          </cell>
          <cell r="D27">
            <v>0</v>
          </cell>
          <cell r="E27">
            <v>0</v>
          </cell>
          <cell r="F27">
            <v>0</v>
          </cell>
          <cell r="G27">
            <v>0</v>
          </cell>
          <cell r="H27">
            <v>23713.960519335775</v>
          </cell>
          <cell r="I27">
            <v>0</v>
          </cell>
          <cell r="J27">
            <v>44539.333643392325</v>
          </cell>
          <cell r="K27">
            <v>0</v>
          </cell>
          <cell r="L27">
            <v>44539.333643392325</v>
          </cell>
        </row>
        <row r="28">
          <cell r="A28" t="str">
            <v>Medicare OP Fee Based C/A</v>
          </cell>
          <cell r="B28">
            <v>13722588.628841802</v>
          </cell>
          <cell r="C28">
            <v>0</v>
          </cell>
          <cell r="D28">
            <v>11027977.997590818</v>
          </cell>
          <cell r="E28">
            <v>0</v>
          </cell>
          <cell r="F28">
            <v>3865045.0350000001</v>
          </cell>
          <cell r="G28">
            <v>0</v>
          </cell>
          <cell r="H28">
            <v>10426951.232871003</v>
          </cell>
          <cell r="I28">
            <v>0</v>
          </cell>
          <cell r="J28">
            <v>10717174.694569616</v>
          </cell>
          <cell r="K28">
            <v>0</v>
          </cell>
          <cell r="L28">
            <v>11379461.998830384</v>
          </cell>
        </row>
        <row r="29">
          <cell r="A29" t="str">
            <v>Medicare OP C/A</v>
          </cell>
          <cell r="B29">
            <v>69031851.222880736</v>
          </cell>
          <cell r="C29">
            <v>0</v>
          </cell>
          <cell r="D29">
            <v>54365581.282121159</v>
          </cell>
          <cell r="E29">
            <v>0</v>
          </cell>
          <cell r="F29">
            <v>21728485.408599999</v>
          </cell>
          <cell r="G29">
            <v>0</v>
          </cell>
          <cell r="H29">
            <v>63709145.018840149</v>
          </cell>
          <cell r="I29">
            <v>0</v>
          </cell>
          <cell r="J29">
            <v>65539703.172388494</v>
          </cell>
          <cell r="K29">
            <v>0</v>
          </cell>
          <cell r="L29">
            <v>70129186.558271557</v>
          </cell>
        </row>
        <row r="30">
          <cell r="A30" t="str">
            <v>Medicare OP Net Revenue</v>
          </cell>
          <cell r="B30">
            <v>27049275.777119264</v>
          </cell>
          <cell r="C30">
            <v>0</v>
          </cell>
          <cell r="D30">
            <v>30016632.717878841</v>
          </cell>
          <cell r="E30">
            <v>0</v>
          </cell>
          <cell r="F30">
            <v>9871786.5914000012</v>
          </cell>
          <cell r="G30">
            <v>0</v>
          </cell>
          <cell r="H30">
            <v>29235622.373411387</v>
          </cell>
          <cell r="I30">
            <v>0</v>
          </cell>
          <cell r="J30">
            <v>28983350.021688715</v>
          </cell>
          <cell r="K30">
            <v>0</v>
          </cell>
          <cell r="L30">
            <v>29230139.441728443</v>
          </cell>
        </row>
        <row r="31">
          <cell r="A31" t="str">
            <v>Medicare OP Net to Gross %</v>
          </cell>
          <cell r="B31">
            <v>0.28152537987110898</v>
          </cell>
          <cell r="C31">
            <v>0</v>
          </cell>
          <cell r="D31">
            <v>0.35572227007315593</v>
          </cell>
          <cell r="E31">
            <v>0</v>
          </cell>
          <cell r="F31">
            <v>0.31239562087946587</v>
          </cell>
          <cell r="G31">
            <v>0</v>
          </cell>
          <cell r="H31">
            <v>0.31454834084450733</v>
          </cell>
          <cell r="I31">
            <v>0</v>
          </cell>
          <cell r="J31">
            <v>0.30662731516066605</v>
          </cell>
          <cell r="K31">
            <v>0</v>
          </cell>
          <cell r="L31">
            <v>0.29418616871181719</v>
          </cell>
        </row>
        <row r="32">
          <cell r="A32">
            <v>0</v>
          </cell>
          <cell r="B32">
            <v>0</v>
          </cell>
          <cell r="C32">
            <v>0</v>
          </cell>
          <cell r="D32">
            <v>0</v>
          </cell>
          <cell r="E32">
            <v>0</v>
          </cell>
          <cell r="F32">
            <v>0</v>
          </cell>
          <cell r="G32">
            <v>0</v>
          </cell>
          <cell r="H32">
            <v>0</v>
          </cell>
          <cell r="I32">
            <v>0</v>
          </cell>
          <cell r="J32">
            <v>0</v>
          </cell>
          <cell r="K32">
            <v>0</v>
          </cell>
          <cell r="L32">
            <v>0</v>
          </cell>
        </row>
        <row r="33">
          <cell r="A33" t="str">
            <v>Medicare IP Rehab Revenue</v>
          </cell>
          <cell r="B33">
            <v>0</v>
          </cell>
          <cell r="C33">
            <v>0</v>
          </cell>
          <cell r="D33">
            <v>5296299.7499999972</v>
          </cell>
          <cell r="E33">
            <v>0</v>
          </cell>
          <cell r="F33">
            <v>0</v>
          </cell>
          <cell r="G33">
            <v>0</v>
          </cell>
          <cell r="H33">
            <v>0</v>
          </cell>
          <cell r="I33">
            <v>0</v>
          </cell>
          <cell r="J33">
            <v>0</v>
          </cell>
          <cell r="K33">
            <v>0</v>
          </cell>
          <cell r="L33">
            <v>0</v>
          </cell>
        </row>
        <row r="34">
          <cell r="A34" t="str">
            <v>Medicare IP Rehab C/A</v>
          </cell>
          <cell r="B34">
            <v>0</v>
          </cell>
          <cell r="C34">
            <v>0</v>
          </cell>
          <cell r="D34">
            <v>2272668.0799999973</v>
          </cell>
          <cell r="E34">
            <v>0</v>
          </cell>
          <cell r="F34">
            <v>-66200</v>
          </cell>
          <cell r="G34">
            <v>0</v>
          </cell>
          <cell r="H34">
            <v>-66200</v>
          </cell>
          <cell r="I34">
            <v>0</v>
          </cell>
          <cell r="J34">
            <v>0</v>
          </cell>
          <cell r="K34">
            <v>0</v>
          </cell>
          <cell r="L34">
            <v>0</v>
          </cell>
        </row>
        <row r="35">
          <cell r="A35" t="str">
            <v>Medicare IP Rehab Net Revenue</v>
          </cell>
          <cell r="B35">
            <v>0</v>
          </cell>
          <cell r="C35">
            <v>0</v>
          </cell>
          <cell r="D35">
            <v>3023631.67</v>
          </cell>
          <cell r="E35">
            <v>0</v>
          </cell>
          <cell r="F35">
            <v>66200</v>
          </cell>
          <cell r="G35">
            <v>0</v>
          </cell>
          <cell r="H35">
            <v>66200</v>
          </cell>
          <cell r="I35">
            <v>0</v>
          </cell>
          <cell r="J35">
            <v>0</v>
          </cell>
          <cell r="K35">
            <v>0</v>
          </cell>
          <cell r="L35">
            <v>0</v>
          </cell>
        </row>
        <row r="36">
          <cell r="A36" t="str">
            <v>Medicare IP Rehab Net to Gross %</v>
          </cell>
          <cell r="B36" t="e">
            <v>#DIV/0!</v>
          </cell>
          <cell r="C36">
            <v>0</v>
          </cell>
          <cell r="D36">
            <v>0.57089511786035174</v>
          </cell>
          <cell r="E36">
            <v>0</v>
          </cell>
          <cell r="F36" t="e">
            <v>#DIV/0!</v>
          </cell>
          <cell r="G36">
            <v>0</v>
          </cell>
          <cell r="H36" t="e">
            <v>#DIV/0!</v>
          </cell>
          <cell r="I36">
            <v>0</v>
          </cell>
          <cell r="J36" t="e">
            <v>#DIV/0!</v>
          </cell>
          <cell r="K36">
            <v>0</v>
          </cell>
          <cell r="L36" t="e">
            <v>#DIV/0!</v>
          </cell>
        </row>
        <row r="37">
          <cell r="A37">
            <v>0</v>
          </cell>
          <cell r="B37">
            <v>0</v>
          </cell>
          <cell r="C37">
            <v>0</v>
          </cell>
          <cell r="D37">
            <v>0</v>
          </cell>
          <cell r="E37">
            <v>0</v>
          </cell>
          <cell r="F37">
            <v>0</v>
          </cell>
          <cell r="G37">
            <v>0</v>
          </cell>
          <cell r="H37">
            <v>0</v>
          </cell>
          <cell r="I37">
            <v>0</v>
          </cell>
          <cell r="J37">
            <v>0</v>
          </cell>
          <cell r="K37">
            <v>0</v>
          </cell>
          <cell r="L37">
            <v>0</v>
          </cell>
        </row>
        <row r="38">
          <cell r="A38" t="str">
            <v>Medicare IP Psych Revenue</v>
          </cell>
          <cell r="B38">
            <v>4262253</v>
          </cell>
          <cell r="C38">
            <v>0</v>
          </cell>
          <cell r="D38">
            <v>4655682.2100000018</v>
          </cell>
          <cell r="E38">
            <v>0</v>
          </cell>
          <cell r="F38">
            <v>1703912</v>
          </cell>
          <cell r="G38">
            <v>0</v>
          </cell>
          <cell r="H38">
            <v>5182326.8226935621</v>
          </cell>
          <cell r="I38">
            <v>0</v>
          </cell>
          <cell r="J38">
            <v>5242980.2807834987</v>
          </cell>
          <cell r="K38">
            <v>0</v>
          </cell>
          <cell r="L38">
            <v>5461658</v>
          </cell>
        </row>
        <row r="39">
          <cell r="A39" t="str">
            <v>Medicare IP Psych C/A</v>
          </cell>
          <cell r="B39">
            <v>1548549</v>
          </cell>
          <cell r="C39">
            <v>0</v>
          </cell>
          <cell r="D39">
            <v>2798354.2100000018</v>
          </cell>
          <cell r="E39">
            <v>0</v>
          </cell>
          <cell r="F39">
            <v>822855</v>
          </cell>
          <cell r="G39">
            <v>0</v>
          </cell>
          <cell r="H39">
            <v>2342020.4926935621</v>
          </cell>
          <cell r="I39">
            <v>0</v>
          </cell>
          <cell r="J39">
            <v>2319481.4407834988</v>
          </cell>
          <cell r="K39">
            <v>0</v>
          </cell>
          <cell r="L39">
            <v>2518294.16</v>
          </cell>
        </row>
        <row r="40">
          <cell r="A40" t="str">
            <v>Medicare IP Psych Net Revenue</v>
          </cell>
          <cell r="B40">
            <v>2713704</v>
          </cell>
          <cell r="C40">
            <v>0</v>
          </cell>
          <cell r="D40">
            <v>1857328</v>
          </cell>
          <cell r="E40">
            <v>0</v>
          </cell>
          <cell r="F40">
            <v>881057</v>
          </cell>
          <cell r="G40">
            <v>0</v>
          </cell>
          <cell r="H40">
            <v>2840306.33</v>
          </cell>
          <cell r="I40">
            <v>0</v>
          </cell>
          <cell r="J40">
            <v>2923498.84</v>
          </cell>
          <cell r="K40">
            <v>0</v>
          </cell>
          <cell r="L40">
            <v>2943363.84</v>
          </cell>
        </row>
        <row r="41">
          <cell r="A41" t="str">
            <v>Medicare IP Psych Net to Gross %</v>
          </cell>
          <cell r="B41">
            <v>0.63668299371248027</v>
          </cell>
          <cell r="C41">
            <v>0</v>
          </cell>
          <cell r="D41">
            <v>0.3989378819736924</v>
          </cell>
          <cell r="E41">
            <v>0</v>
          </cell>
          <cell r="F41">
            <v>0.51707893365385071</v>
          </cell>
          <cell r="G41">
            <v>0</v>
          </cell>
          <cell r="H41">
            <v>0.54807549334060035</v>
          </cell>
          <cell r="I41">
            <v>0</v>
          </cell>
          <cell r="J41">
            <v>0.55760248626438069</v>
          </cell>
          <cell r="K41">
            <v>0</v>
          </cell>
          <cell r="L41">
            <v>0.53891397813630948</v>
          </cell>
        </row>
        <row r="42">
          <cell r="A42">
            <v>0</v>
          </cell>
          <cell r="B42">
            <v>0</v>
          </cell>
          <cell r="C42">
            <v>0</v>
          </cell>
          <cell r="D42">
            <v>0</v>
          </cell>
          <cell r="E42">
            <v>0</v>
          </cell>
          <cell r="F42">
            <v>0</v>
          </cell>
          <cell r="G42">
            <v>0</v>
          </cell>
          <cell r="H42">
            <v>0</v>
          </cell>
          <cell r="I42">
            <v>0</v>
          </cell>
          <cell r="J42">
            <v>0</v>
          </cell>
          <cell r="K42">
            <v>0</v>
          </cell>
          <cell r="L42">
            <v>0</v>
          </cell>
        </row>
        <row r="43">
          <cell r="A43" t="str">
            <v>Medicare U&amp;C Revenue</v>
          </cell>
          <cell r="B43">
            <v>23398570</v>
          </cell>
          <cell r="C43">
            <v>0</v>
          </cell>
          <cell r="D43">
            <v>17018231</v>
          </cell>
          <cell r="E43">
            <v>0</v>
          </cell>
          <cell r="F43">
            <v>7559590</v>
          </cell>
          <cell r="G43">
            <v>0</v>
          </cell>
          <cell r="H43">
            <v>22565646.799736977</v>
          </cell>
          <cell r="I43">
            <v>0</v>
          </cell>
          <cell r="J43">
            <v>22825843.882039491</v>
          </cell>
          <cell r="K43">
            <v>0</v>
          </cell>
          <cell r="L43">
            <v>23897605</v>
          </cell>
        </row>
        <row r="44">
          <cell r="A44" t="str">
            <v>Medicare U&amp;C C/A</v>
          </cell>
          <cell r="B44">
            <v>15640364.981509876</v>
          </cell>
          <cell r="C44">
            <v>0</v>
          </cell>
          <cell r="D44">
            <v>10590991.219999999</v>
          </cell>
          <cell r="E44">
            <v>0</v>
          </cell>
          <cell r="F44">
            <v>5773638.544999999</v>
          </cell>
          <cell r="G44">
            <v>0</v>
          </cell>
          <cell r="H44">
            <v>15405553.109654743</v>
          </cell>
          <cell r="I44">
            <v>0</v>
          </cell>
          <cell r="J44">
            <v>16102299.396141578</v>
          </cell>
          <cell r="K44">
            <v>0</v>
          </cell>
          <cell r="L44">
            <v>17201555.10086</v>
          </cell>
        </row>
        <row r="45">
          <cell r="A45" t="str">
            <v>Medicare U&amp;C Net Revenue</v>
          </cell>
          <cell r="B45">
            <v>7758205.0184901245</v>
          </cell>
          <cell r="C45">
            <v>0</v>
          </cell>
          <cell r="D45">
            <v>6427239.7800000012</v>
          </cell>
          <cell r="E45">
            <v>0</v>
          </cell>
          <cell r="F45">
            <v>1785951.455000001</v>
          </cell>
          <cell r="G45">
            <v>0</v>
          </cell>
          <cell r="H45">
            <v>7160093.6900822334</v>
          </cell>
          <cell r="I45">
            <v>0</v>
          </cell>
          <cell r="J45">
            <v>6723544.4858979136</v>
          </cell>
          <cell r="K45">
            <v>0</v>
          </cell>
          <cell r="L45">
            <v>6696049.8991400003</v>
          </cell>
        </row>
        <row r="46">
          <cell r="A46" t="str">
            <v>Medicare U&amp;C Net to Gross %</v>
          </cell>
          <cell r="B46">
            <v>0.33156748546984388</v>
          </cell>
          <cell r="C46">
            <v>0</v>
          </cell>
          <cell r="D46">
            <v>0.37766791272253863</v>
          </cell>
          <cell r="E46">
            <v>0</v>
          </cell>
          <cell r="F46">
            <v>0.23624977743501976</v>
          </cell>
          <cell r="G46">
            <v>0</v>
          </cell>
          <cell r="H46">
            <v>0.31730061866277598</v>
          </cell>
          <cell r="I46">
            <v>0</v>
          </cell>
          <cell r="J46">
            <v>0.29455841898525964</v>
          </cell>
          <cell r="K46">
            <v>0</v>
          </cell>
          <cell r="L46">
            <v>0.28019753021861399</v>
          </cell>
        </row>
        <row r="47">
          <cell r="A47">
            <v>0</v>
          </cell>
          <cell r="B47">
            <v>0</v>
          </cell>
          <cell r="C47">
            <v>0</v>
          </cell>
          <cell r="D47">
            <v>0</v>
          </cell>
          <cell r="E47">
            <v>0</v>
          </cell>
          <cell r="F47">
            <v>0</v>
          </cell>
          <cell r="G47">
            <v>0</v>
          </cell>
          <cell r="H47">
            <v>0</v>
          </cell>
          <cell r="I47">
            <v>0</v>
          </cell>
          <cell r="J47">
            <v>0</v>
          </cell>
          <cell r="K47">
            <v>0</v>
          </cell>
          <cell r="L47">
            <v>0</v>
          </cell>
        </row>
        <row r="48">
          <cell r="A48" t="str">
            <v>Medicaid IP DRG Revenue</v>
          </cell>
          <cell r="B48">
            <v>15091568</v>
          </cell>
          <cell r="C48">
            <v>0</v>
          </cell>
          <cell r="D48">
            <v>15441147.540000005</v>
          </cell>
          <cell r="E48">
            <v>0</v>
          </cell>
          <cell r="F48">
            <v>4335163</v>
          </cell>
          <cell r="G48">
            <v>0</v>
          </cell>
          <cell r="H48">
            <v>13185089.074816478</v>
          </cell>
          <cell r="I48">
            <v>0</v>
          </cell>
          <cell r="J48">
            <v>13339406.0978397</v>
          </cell>
          <cell r="K48">
            <v>0</v>
          </cell>
          <cell r="L48">
            <v>13895774</v>
          </cell>
        </row>
        <row r="49">
          <cell r="A49" t="str">
            <v>Medicaid IP Rehab Revenue</v>
          </cell>
          <cell r="B49">
            <v>0</v>
          </cell>
          <cell r="C49">
            <v>0</v>
          </cell>
          <cell r="D49">
            <v>570444</v>
          </cell>
          <cell r="E49">
            <v>0</v>
          </cell>
          <cell r="F49">
            <v>0</v>
          </cell>
          <cell r="G49">
            <v>0</v>
          </cell>
          <cell r="H49">
            <v>0</v>
          </cell>
          <cell r="I49">
            <v>0</v>
          </cell>
          <cell r="J49">
            <v>0</v>
          </cell>
          <cell r="K49">
            <v>0</v>
          </cell>
          <cell r="L49">
            <v>0</v>
          </cell>
        </row>
        <row r="50">
          <cell r="A50" t="str">
            <v>Medicaid IP Psych Revenue</v>
          </cell>
          <cell r="B50">
            <v>2771037</v>
          </cell>
          <cell r="C50">
            <v>0</v>
          </cell>
          <cell r="D50">
            <v>2973449.22</v>
          </cell>
          <cell r="E50">
            <v>0</v>
          </cell>
          <cell r="F50">
            <v>1266310</v>
          </cell>
          <cell r="G50">
            <v>0</v>
          </cell>
          <cell r="H50">
            <v>3851391.5500595598</v>
          </cell>
          <cell r="I50">
            <v>0</v>
          </cell>
          <cell r="J50">
            <v>3896467.8688564622</v>
          </cell>
          <cell r="K50">
            <v>0</v>
          </cell>
          <cell r="L50">
            <v>4058984</v>
          </cell>
        </row>
        <row r="51">
          <cell r="A51" t="str">
            <v>Medicaid Level II Revenue</v>
          </cell>
          <cell r="B51">
            <v>3327338</v>
          </cell>
          <cell r="C51">
            <v>0</v>
          </cell>
          <cell r="D51">
            <v>3107892</v>
          </cell>
          <cell r="E51">
            <v>0</v>
          </cell>
          <cell r="F51">
            <v>852055</v>
          </cell>
          <cell r="G51">
            <v>0</v>
          </cell>
          <cell r="H51">
            <v>2591464.5127859674</v>
          </cell>
          <cell r="I51">
            <v>0</v>
          </cell>
          <cell r="J51">
            <v>2621794.7658934174</v>
          </cell>
          <cell r="K51">
            <v>0</v>
          </cell>
          <cell r="L51">
            <v>2731146</v>
          </cell>
        </row>
        <row r="52">
          <cell r="A52" t="str">
            <v>Medicaid IP Revenue</v>
          </cell>
          <cell r="B52">
            <v>21189943</v>
          </cell>
          <cell r="C52">
            <v>0</v>
          </cell>
          <cell r="D52">
            <v>22092932.760000005</v>
          </cell>
          <cell r="E52">
            <v>0</v>
          </cell>
          <cell r="F52">
            <v>6453528</v>
          </cell>
          <cell r="G52">
            <v>0</v>
          </cell>
          <cell r="H52">
            <v>19627945.137662005</v>
          </cell>
          <cell r="I52">
            <v>0</v>
          </cell>
          <cell r="J52">
            <v>19857668.73258958</v>
          </cell>
          <cell r="K52">
            <v>0</v>
          </cell>
          <cell r="L52">
            <v>20685904</v>
          </cell>
        </row>
        <row r="53">
          <cell r="A53" t="str">
            <v>Medicaid IP Per Diem</v>
          </cell>
          <cell r="B53">
            <v>0</v>
          </cell>
          <cell r="C53">
            <v>0</v>
          </cell>
          <cell r="D53">
            <v>0</v>
          </cell>
          <cell r="E53">
            <v>0</v>
          </cell>
          <cell r="F53">
            <v>0</v>
          </cell>
          <cell r="G53">
            <v>0</v>
          </cell>
          <cell r="H53">
            <v>0</v>
          </cell>
          <cell r="I53">
            <v>0</v>
          </cell>
          <cell r="J53">
            <v>0</v>
          </cell>
          <cell r="K53">
            <v>0</v>
          </cell>
          <cell r="L53">
            <v>0</v>
          </cell>
        </row>
        <row r="54">
          <cell r="A54" t="str">
            <v>Medicaid IP DRG</v>
          </cell>
          <cell r="B54">
            <v>6754526.4170759991</v>
          </cell>
          <cell r="C54">
            <v>0</v>
          </cell>
          <cell r="D54">
            <v>8585805.996767005</v>
          </cell>
          <cell r="E54">
            <v>0</v>
          </cell>
          <cell r="F54">
            <v>2554513.3153868001</v>
          </cell>
          <cell r="G54">
            <v>0</v>
          </cell>
          <cell r="H54">
            <v>7915539.7072094381</v>
          </cell>
          <cell r="I54">
            <v>0</v>
          </cell>
          <cell r="J54">
            <v>7788428.222895042</v>
          </cell>
          <cell r="K54">
            <v>0</v>
          </cell>
          <cell r="L54">
            <v>8507312.2561988793</v>
          </cell>
        </row>
        <row r="55">
          <cell r="A55" t="str">
            <v>Medicaid Level II</v>
          </cell>
          <cell r="B55">
            <v>3119618</v>
          </cell>
          <cell r="C55">
            <v>0</v>
          </cell>
          <cell r="D55">
            <v>2841672</v>
          </cell>
          <cell r="E55">
            <v>0</v>
          </cell>
          <cell r="F55">
            <v>789415</v>
          </cell>
          <cell r="G55">
            <v>0</v>
          </cell>
          <cell r="H55">
            <v>2411104.5127859674</v>
          </cell>
          <cell r="I55">
            <v>0</v>
          </cell>
          <cell r="J55">
            <v>2441434.7658934174</v>
          </cell>
          <cell r="K55">
            <v>0</v>
          </cell>
          <cell r="L55">
            <v>2550786</v>
          </cell>
        </row>
        <row r="56">
          <cell r="A56" t="str">
            <v>Medicaid Level I</v>
          </cell>
          <cell r="B56">
            <v>0</v>
          </cell>
          <cell r="C56">
            <v>0</v>
          </cell>
          <cell r="D56">
            <v>0</v>
          </cell>
          <cell r="E56">
            <v>0</v>
          </cell>
          <cell r="F56">
            <v>0</v>
          </cell>
          <cell r="G56">
            <v>0</v>
          </cell>
          <cell r="H56">
            <v>0</v>
          </cell>
          <cell r="I56">
            <v>0</v>
          </cell>
          <cell r="J56">
            <v>0</v>
          </cell>
          <cell r="K56">
            <v>0</v>
          </cell>
          <cell r="L56">
            <v>0</v>
          </cell>
        </row>
        <row r="57">
          <cell r="A57" t="str">
            <v>Medicaid Billing Adjustment</v>
          </cell>
          <cell r="B57">
            <v>1276000</v>
          </cell>
          <cell r="C57">
            <v>0</v>
          </cell>
          <cell r="D57">
            <v>1805850.8</v>
          </cell>
          <cell r="E57">
            <v>0</v>
          </cell>
          <cell r="F57">
            <v>564921</v>
          </cell>
          <cell r="G57">
            <v>0</v>
          </cell>
          <cell r="H57">
            <v>1419290.777142857</v>
          </cell>
          <cell r="I57">
            <v>0</v>
          </cell>
          <cell r="J57">
            <v>1277773.067142857</v>
          </cell>
          <cell r="K57">
            <v>0</v>
          </cell>
          <cell r="L57">
            <v>1292000</v>
          </cell>
        </row>
        <row r="58">
          <cell r="A58" t="str">
            <v>M'caid Add'l Reserve</v>
          </cell>
          <cell r="B58">
            <v>-320000</v>
          </cell>
          <cell r="C58">
            <v>0</v>
          </cell>
          <cell r="D58">
            <v>1396</v>
          </cell>
          <cell r="E58">
            <v>0</v>
          </cell>
          <cell r="F58">
            <v>185334</v>
          </cell>
          <cell r="G58">
            <v>0</v>
          </cell>
          <cell r="H58">
            <v>0</v>
          </cell>
          <cell r="I58">
            <v>0</v>
          </cell>
          <cell r="J58">
            <v>200000</v>
          </cell>
          <cell r="K58">
            <v>0</v>
          </cell>
          <cell r="L58">
            <v>200000</v>
          </cell>
        </row>
        <row r="59">
          <cell r="A59" t="str">
            <v>Medicaid IP C/A</v>
          </cell>
          <cell r="B59">
            <v>10830144.417075999</v>
          </cell>
          <cell r="C59">
            <v>0</v>
          </cell>
          <cell r="D59">
            <v>13234724.796767006</v>
          </cell>
          <cell r="E59">
            <v>0</v>
          </cell>
          <cell r="F59">
            <v>4094183.3153868001</v>
          </cell>
          <cell r="G59">
            <v>0</v>
          </cell>
          <cell r="H59">
            <v>11745934.997138262</v>
          </cell>
          <cell r="I59">
            <v>0</v>
          </cell>
          <cell r="J59">
            <v>11707636.055931317</v>
          </cell>
          <cell r="K59">
            <v>0</v>
          </cell>
          <cell r="L59">
            <v>12550098.256198879</v>
          </cell>
        </row>
        <row r="60">
          <cell r="A60" t="str">
            <v>Medicaid IP Net Revenue</v>
          </cell>
          <cell r="B60">
            <v>10359798.582924001</v>
          </cell>
          <cell r="C60">
            <v>0</v>
          </cell>
          <cell r="D60">
            <v>8858207.9632329997</v>
          </cell>
          <cell r="E60">
            <v>0</v>
          </cell>
          <cell r="F60">
            <v>2359344.6846131999</v>
          </cell>
          <cell r="G60">
            <v>0</v>
          </cell>
          <cell r="H60">
            <v>7882010.1405237429</v>
          </cell>
          <cell r="I60">
            <v>0</v>
          </cell>
          <cell r="J60">
            <v>8150032.6766582634</v>
          </cell>
          <cell r="K60">
            <v>0</v>
          </cell>
          <cell r="L60">
            <v>8135805.7438011207</v>
          </cell>
        </row>
        <row r="61">
          <cell r="A61" t="str">
            <v>Medicaid Net to Gross %</v>
          </cell>
          <cell r="B61">
            <v>0.48890167297401416</v>
          </cell>
          <cell r="C61">
            <v>0</v>
          </cell>
          <cell r="D61">
            <v>0.4009521080547116</v>
          </cell>
          <cell r="E61">
            <v>0</v>
          </cell>
          <cell r="F61">
            <v>0.36558990440782158</v>
          </cell>
          <cell r="G61">
            <v>0</v>
          </cell>
          <cell r="H61">
            <v>0.40157082594447346</v>
          </cell>
          <cell r="I61">
            <v>0</v>
          </cell>
          <cell r="J61">
            <v>0.41042243107232262</v>
          </cell>
          <cell r="K61">
            <v>0</v>
          </cell>
          <cell r="L61">
            <v>0.39330191921035312</v>
          </cell>
        </row>
        <row r="62">
          <cell r="A62">
            <v>0</v>
          </cell>
          <cell r="B62">
            <v>0</v>
          </cell>
          <cell r="C62">
            <v>0</v>
          </cell>
          <cell r="D62">
            <v>0</v>
          </cell>
          <cell r="E62">
            <v>0</v>
          </cell>
          <cell r="F62">
            <v>0</v>
          </cell>
          <cell r="G62">
            <v>0</v>
          </cell>
          <cell r="H62">
            <v>0</v>
          </cell>
          <cell r="I62">
            <v>0</v>
          </cell>
          <cell r="J62">
            <v>0</v>
          </cell>
          <cell r="K62">
            <v>0</v>
          </cell>
          <cell r="L62">
            <v>0</v>
          </cell>
        </row>
        <row r="63">
          <cell r="A63" t="str">
            <v>Medicaid OP Revenue</v>
          </cell>
          <cell r="B63">
            <v>34304014</v>
          </cell>
          <cell r="C63">
            <v>0</v>
          </cell>
          <cell r="D63">
            <v>27343079</v>
          </cell>
          <cell r="E63">
            <v>0</v>
          </cell>
          <cell r="F63">
            <v>10434769</v>
          </cell>
          <cell r="G63">
            <v>0</v>
          </cell>
          <cell r="H63">
            <v>30691418.65287986</v>
          </cell>
          <cell r="I63">
            <v>0</v>
          </cell>
          <cell r="J63">
            <v>31041044.070848215</v>
          </cell>
          <cell r="K63">
            <v>0</v>
          </cell>
          <cell r="L63">
            <v>32629260</v>
          </cell>
        </row>
        <row r="64">
          <cell r="A64" t="str">
            <v>Medicaid OP Fee Based Revenue</v>
          </cell>
          <cell r="B64">
            <v>7857241</v>
          </cell>
          <cell r="C64">
            <v>0</v>
          </cell>
          <cell r="D64">
            <v>6501933</v>
          </cell>
          <cell r="E64">
            <v>0</v>
          </cell>
          <cell r="F64">
            <v>2260544</v>
          </cell>
          <cell r="G64">
            <v>0</v>
          </cell>
          <cell r="H64">
            <v>6648858.4737482592</v>
          </cell>
          <cell r="I64">
            <v>0</v>
          </cell>
          <cell r="J64">
            <v>6724599.8381077256</v>
          </cell>
          <cell r="K64">
            <v>0</v>
          </cell>
          <cell r="L64">
            <v>7068664</v>
          </cell>
        </row>
        <row r="65">
          <cell r="A65" t="str">
            <v>Medicaid OP Revenue</v>
          </cell>
          <cell r="B65">
            <v>42161255</v>
          </cell>
          <cell r="C65">
            <v>0</v>
          </cell>
          <cell r="D65">
            <v>33845012</v>
          </cell>
          <cell r="E65">
            <v>0</v>
          </cell>
          <cell r="F65">
            <v>12695313</v>
          </cell>
          <cell r="G65">
            <v>0</v>
          </cell>
          <cell r="H65">
            <v>37340277.126628116</v>
          </cell>
          <cell r="I65">
            <v>0</v>
          </cell>
          <cell r="J65">
            <v>37765643.908955939</v>
          </cell>
          <cell r="K65">
            <v>0</v>
          </cell>
          <cell r="L65">
            <v>39697924</v>
          </cell>
        </row>
        <row r="66">
          <cell r="A66" t="str">
            <v>Medicaid Cost Base C/A</v>
          </cell>
          <cell r="B66">
            <v>0</v>
          </cell>
          <cell r="C66">
            <v>0</v>
          </cell>
          <cell r="D66">
            <v>0</v>
          </cell>
          <cell r="E66">
            <v>0</v>
          </cell>
          <cell r="F66">
            <v>0</v>
          </cell>
          <cell r="G66">
            <v>0</v>
          </cell>
          <cell r="H66">
            <v>0</v>
          </cell>
          <cell r="I66">
            <v>0</v>
          </cell>
          <cell r="J66">
            <v>0</v>
          </cell>
          <cell r="K66">
            <v>0</v>
          </cell>
          <cell r="L66">
            <v>0</v>
          </cell>
        </row>
        <row r="67">
          <cell r="A67" t="str">
            <v>Medicaid PPS Base C/A</v>
          </cell>
          <cell r="B67">
            <v>25440329.619999997</v>
          </cell>
          <cell r="C67">
            <v>0</v>
          </cell>
          <cell r="D67">
            <v>17443696.460000001</v>
          </cell>
          <cell r="E67">
            <v>0</v>
          </cell>
          <cell r="F67">
            <v>6877824.9900000002</v>
          </cell>
          <cell r="G67">
            <v>0</v>
          </cell>
          <cell r="H67">
            <v>21790907.24287986</v>
          </cell>
          <cell r="I67">
            <v>0</v>
          </cell>
          <cell r="J67">
            <v>21939551.270848215</v>
          </cell>
          <cell r="K67">
            <v>0</v>
          </cell>
          <cell r="L67">
            <v>23527767.199999999</v>
          </cell>
        </row>
        <row r="68">
          <cell r="A68" t="str">
            <v>Medicaid Fee Based C/A</v>
          </cell>
          <cell r="B68">
            <v>6624639</v>
          </cell>
          <cell r="C68">
            <v>0</v>
          </cell>
          <cell r="D68">
            <v>5410200</v>
          </cell>
          <cell r="E68">
            <v>0</v>
          </cell>
          <cell r="F68">
            <v>1870874</v>
          </cell>
          <cell r="G68">
            <v>0</v>
          </cell>
          <cell r="H68">
            <v>5193422</v>
          </cell>
          <cell r="I68">
            <v>0</v>
          </cell>
          <cell r="J68">
            <v>5306573</v>
          </cell>
          <cell r="K68">
            <v>0</v>
          </cell>
          <cell r="L68">
            <v>5650638</v>
          </cell>
        </row>
        <row r="69">
          <cell r="A69" t="str">
            <v>Medicaid OP C/A</v>
          </cell>
          <cell r="B69">
            <v>32064968.619999997</v>
          </cell>
          <cell r="C69">
            <v>0</v>
          </cell>
          <cell r="D69">
            <v>22853896.460000001</v>
          </cell>
          <cell r="E69">
            <v>0</v>
          </cell>
          <cell r="F69">
            <v>8748698.9900000002</v>
          </cell>
          <cell r="G69">
            <v>0</v>
          </cell>
          <cell r="H69">
            <v>26984329.24287986</v>
          </cell>
          <cell r="I69">
            <v>0</v>
          </cell>
          <cell r="J69">
            <v>27246124.270848215</v>
          </cell>
          <cell r="K69">
            <v>0</v>
          </cell>
          <cell r="L69">
            <v>29178405.199999999</v>
          </cell>
        </row>
        <row r="70">
          <cell r="A70" t="str">
            <v>Medicaid OP Net Revenue</v>
          </cell>
          <cell r="B70">
            <v>10096286.380000003</v>
          </cell>
          <cell r="C70">
            <v>0</v>
          </cell>
          <cell r="D70">
            <v>10991115.539999999</v>
          </cell>
          <cell r="E70">
            <v>0</v>
          </cell>
          <cell r="F70">
            <v>3946614.01</v>
          </cell>
          <cell r="G70">
            <v>0</v>
          </cell>
          <cell r="H70">
            <v>10355947.883748256</v>
          </cell>
          <cell r="I70">
            <v>0</v>
          </cell>
          <cell r="J70">
            <v>10519519.638107724</v>
          </cell>
          <cell r="K70">
            <v>0</v>
          </cell>
          <cell r="L70">
            <v>10519518.800000001</v>
          </cell>
        </row>
        <row r="71">
          <cell r="A71" t="str">
            <v>Medicaid Net to Gross %</v>
          </cell>
          <cell r="B71">
            <v>0.23946835500983077</v>
          </cell>
          <cell r="C71">
            <v>0</v>
          </cell>
          <cell r="D71">
            <v>0.32474846042306027</v>
          </cell>
          <cell r="E71">
            <v>0</v>
          </cell>
          <cell r="F71">
            <v>0.31087173746720542</v>
          </cell>
          <cell r="G71">
            <v>0</v>
          </cell>
          <cell r="H71">
            <v>0.2773398774901758</v>
          </cell>
          <cell r="I71">
            <v>0</v>
          </cell>
          <cell r="J71">
            <v>0.2785473395731794</v>
          </cell>
          <cell r="K71">
            <v>0</v>
          </cell>
          <cell r="L71">
            <v>0.26498914149767633</v>
          </cell>
        </row>
        <row r="72">
          <cell r="A72">
            <v>0</v>
          </cell>
          <cell r="B72">
            <v>0</v>
          </cell>
          <cell r="C72">
            <v>0</v>
          </cell>
          <cell r="D72">
            <v>0</v>
          </cell>
          <cell r="E72">
            <v>0</v>
          </cell>
          <cell r="F72">
            <v>0</v>
          </cell>
          <cell r="G72">
            <v>0</v>
          </cell>
          <cell r="H72">
            <v>0</v>
          </cell>
          <cell r="I72">
            <v>0</v>
          </cell>
          <cell r="J72">
            <v>0</v>
          </cell>
          <cell r="K72">
            <v>0</v>
          </cell>
          <cell r="L72">
            <v>0</v>
          </cell>
        </row>
        <row r="73">
          <cell r="A73" t="str">
            <v>Medicaid U&amp;C Revenue</v>
          </cell>
          <cell r="B73">
            <v>10844945</v>
          </cell>
          <cell r="C73">
            <v>0</v>
          </cell>
          <cell r="D73">
            <v>7304510</v>
          </cell>
          <cell r="E73">
            <v>0</v>
          </cell>
          <cell r="F73">
            <v>3320424</v>
          </cell>
          <cell r="G73">
            <v>0</v>
          </cell>
          <cell r="H73">
            <v>9858991.649955038</v>
          </cell>
          <cell r="I73">
            <v>0</v>
          </cell>
          <cell r="J73">
            <v>9972181.0838374905</v>
          </cell>
          <cell r="K73">
            <v>0</v>
          </cell>
          <cell r="L73">
            <v>10455466</v>
          </cell>
        </row>
        <row r="74">
          <cell r="A74" t="str">
            <v>Medicaid U&amp;C C/A</v>
          </cell>
          <cell r="B74">
            <v>7580544.4479999999</v>
          </cell>
          <cell r="C74">
            <v>0</v>
          </cell>
          <cell r="D74">
            <v>5641656.120000001</v>
          </cell>
          <cell r="E74">
            <v>0</v>
          </cell>
          <cell r="F74">
            <v>2724921.1180000002</v>
          </cell>
          <cell r="G74">
            <v>0</v>
          </cell>
          <cell r="H74">
            <v>7294483.9740000004</v>
          </cell>
          <cell r="I74">
            <v>0</v>
          </cell>
          <cell r="J74">
            <v>7407548.4442800423</v>
          </cell>
          <cell r="K74">
            <v>0</v>
          </cell>
          <cell r="L74">
            <v>7895668.2934416672</v>
          </cell>
        </row>
        <row r="75">
          <cell r="A75" t="str">
            <v>Medicaid U&amp;C Net Revenue</v>
          </cell>
          <cell r="B75">
            <v>3264400.5520000001</v>
          </cell>
          <cell r="C75">
            <v>0</v>
          </cell>
          <cell r="D75">
            <v>1662853.879999999</v>
          </cell>
          <cell r="E75">
            <v>0</v>
          </cell>
          <cell r="F75">
            <v>595502.88199999975</v>
          </cell>
          <cell r="G75">
            <v>0</v>
          </cell>
          <cell r="H75">
            <v>2564507.6759550376</v>
          </cell>
          <cell r="I75">
            <v>0</v>
          </cell>
          <cell r="J75">
            <v>2564632.6395574482</v>
          </cell>
          <cell r="K75">
            <v>0</v>
          </cell>
          <cell r="L75">
            <v>2559797.7065583328</v>
          </cell>
        </row>
        <row r="76">
          <cell r="A76" t="str">
            <v>Medicaid Net to Gross %</v>
          </cell>
          <cell r="B76">
            <v>0.3010066489041669</v>
          </cell>
          <cell r="C76">
            <v>0</v>
          </cell>
          <cell r="D76">
            <v>0.22764756020595481</v>
          </cell>
          <cell r="E76">
            <v>0</v>
          </cell>
          <cell r="F76">
            <v>0.17934543359522753</v>
          </cell>
          <cell r="G76">
            <v>0</v>
          </cell>
          <cell r="H76">
            <v>0.26011865787174421</v>
          </cell>
          <cell r="I76">
            <v>0</v>
          </cell>
          <cell r="J76">
            <v>0.25717870724530878</v>
          </cell>
          <cell r="K76">
            <v>0</v>
          </cell>
          <cell r="L76">
            <v>0.24482865771437953</v>
          </cell>
        </row>
        <row r="77">
          <cell r="A77">
            <v>0</v>
          </cell>
          <cell r="B77">
            <v>0</v>
          </cell>
          <cell r="C77">
            <v>0</v>
          </cell>
          <cell r="D77">
            <v>0</v>
          </cell>
          <cell r="E77">
            <v>0</v>
          </cell>
          <cell r="F77">
            <v>0</v>
          </cell>
          <cell r="G77">
            <v>0</v>
          </cell>
          <cell r="H77">
            <v>0</v>
          </cell>
          <cell r="I77">
            <v>0</v>
          </cell>
          <cell r="J77">
            <v>0</v>
          </cell>
          <cell r="K77">
            <v>0</v>
          </cell>
          <cell r="L77">
            <v>0</v>
          </cell>
        </row>
        <row r="78">
          <cell r="A78" t="str">
            <v>M'care HMO IP Revenue</v>
          </cell>
          <cell r="B78">
            <v>4925548</v>
          </cell>
          <cell r="C78">
            <v>0</v>
          </cell>
          <cell r="D78">
            <v>5527346.5</v>
          </cell>
          <cell r="E78">
            <v>0</v>
          </cell>
          <cell r="F78">
            <v>1718597</v>
          </cell>
          <cell r="G78">
            <v>0</v>
          </cell>
          <cell r="H78">
            <v>5226990.202839518</v>
          </cell>
          <cell r="I78">
            <v>0</v>
          </cell>
          <cell r="J78">
            <v>5288166.3968642037</v>
          </cell>
          <cell r="K78">
            <v>0</v>
          </cell>
          <cell r="L78">
            <v>5508728</v>
          </cell>
        </row>
        <row r="79">
          <cell r="A79" t="str">
            <v>M'care HMO OP Revenue</v>
          </cell>
          <cell r="B79">
            <v>5478564</v>
          </cell>
          <cell r="C79">
            <v>0</v>
          </cell>
          <cell r="D79">
            <v>4572455.5</v>
          </cell>
          <cell r="E79">
            <v>0</v>
          </cell>
          <cell r="F79">
            <v>1800792</v>
          </cell>
          <cell r="G79">
            <v>0</v>
          </cell>
          <cell r="H79">
            <v>5296606.103954656</v>
          </cell>
          <cell r="I79">
            <v>0</v>
          </cell>
          <cell r="J79">
            <v>5356943.1038129255</v>
          </cell>
          <cell r="K79">
            <v>0</v>
          </cell>
          <cell r="L79">
            <v>5631031</v>
          </cell>
        </row>
        <row r="80">
          <cell r="A80" t="str">
            <v>M'care HMO U&amp;C Revenue</v>
          </cell>
          <cell r="B80">
            <v>996562</v>
          </cell>
          <cell r="C80">
            <v>0</v>
          </cell>
          <cell r="D80">
            <v>1001850</v>
          </cell>
          <cell r="E80">
            <v>0</v>
          </cell>
          <cell r="F80">
            <v>512190</v>
          </cell>
          <cell r="G80">
            <v>0</v>
          </cell>
          <cell r="H80">
            <v>1530296.9717808296</v>
          </cell>
          <cell r="I80">
            <v>0</v>
          </cell>
          <cell r="J80">
            <v>1547955.3254360151</v>
          </cell>
          <cell r="K80">
            <v>0</v>
          </cell>
          <cell r="L80">
            <v>1620239</v>
          </cell>
        </row>
        <row r="81">
          <cell r="A81" t="str">
            <v>M'care HMO IP &amp; OP Revenue</v>
          </cell>
          <cell r="B81">
            <v>11400674</v>
          </cell>
          <cell r="C81">
            <v>0</v>
          </cell>
          <cell r="D81">
            <v>11101652</v>
          </cell>
          <cell r="E81">
            <v>0</v>
          </cell>
          <cell r="F81">
            <v>4031579</v>
          </cell>
          <cell r="G81">
            <v>0</v>
          </cell>
          <cell r="H81">
            <v>12053893.278575003</v>
          </cell>
          <cell r="I81">
            <v>0</v>
          </cell>
          <cell r="J81">
            <v>12193064.826113144</v>
          </cell>
          <cell r="K81">
            <v>0</v>
          </cell>
          <cell r="L81">
            <v>12759998</v>
          </cell>
        </row>
        <row r="82">
          <cell r="A82" t="str">
            <v>M'care HMO IP Contractual</v>
          </cell>
          <cell r="B82">
            <v>3154965.3344839998</v>
          </cell>
          <cell r="C82">
            <v>0</v>
          </cell>
          <cell r="D82">
            <v>3162741.5745999999</v>
          </cell>
          <cell r="E82">
            <v>0</v>
          </cell>
          <cell r="F82">
            <v>935292.29599999997</v>
          </cell>
          <cell r="G82">
            <v>0</v>
          </cell>
          <cell r="H82">
            <v>2928124.7948395177</v>
          </cell>
          <cell r="I82">
            <v>0</v>
          </cell>
          <cell r="J82">
            <v>2932891.4226562036</v>
          </cell>
          <cell r="K82">
            <v>0</v>
          </cell>
          <cell r="L82">
            <v>3153453.0257919999</v>
          </cell>
        </row>
        <row r="83">
          <cell r="A83" t="str">
            <v>M'care HMO OP Contractual</v>
          </cell>
          <cell r="B83">
            <v>4062978.5386844696</v>
          </cell>
          <cell r="C83">
            <v>0</v>
          </cell>
          <cell r="D83">
            <v>3242328.1950500002</v>
          </cell>
          <cell r="E83">
            <v>0</v>
          </cell>
          <cell r="F83">
            <v>1278562.32</v>
          </cell>
          <cell r="G83">
            <v>0</v>
          </cell>
          <cell r="H83">
            <v>3760590.3338078056</v>
          </cell>
          <cell r="I83">
            <v>0</v>
          </cell>
          <cell r="J83">
            <v>3791778.2524563838</v>
          </cell>
          <cell r="K83">
            <v>0</v>
          </cell>
          <cell r="L83">
            <v>4065866.1845634365</v>
          </cell>
        </row>
        <row r="84">
          <cell r="A84" t="str">
            <v>M'care HMO U&amp;C Contractual</v>
          </cell>
          <cell r="B84">
            <v>717454.45000000007</v>
          </cell>
          <cell r="C84">
            <v>0</v>
          </cell>
          <cell r="D84">
            <v>898969.5399999998</v>
          </cell>
          <cell r="E84">
            <v>0</v>
          </cell>
          <cell r="F84">
            <v>733666.66</v>
          </cell>
          <cell r="G84">
            <v>0</v>
          </cell>
          <cell r="H84">
            <v>1040484.6399999999</v>
          </cell>
          <cell r="I84">
            <v>0</v>
          </cell>
          <cell r="J84">
            <v>1768480.7700000003</v>
          </cell>
          <cell r="K84">
            <v>0</v>
          </cell>
          <cell r="L84">
            <v>1839206.7700000003</v>
          </cell>
        </row>
        <row r="85">
          <cell r="A85" t="str">
            <v>M'care HMO C/A</v>
          </cell>
          <cell r="B85">
            <v>7935398.3231684696</v>
          </cell>
          <cell r="C85">
            <v>0</v>
          </cell>
          <cell r="D85">
            <v>7304039.3096500002</v>
          </cell>
          <cell r="E85">
            <v>0</v>
          </cell>
          <cell r="F85">
            <v>2947521.2760000001</v>
          </cell>
          <cell r="G85">
            <v>0</v>
          </cell>
          <cell r="H85">
            <v>7729199.7686473234</v>
          </cell>
          <cell r="I85">
            <v>0</v>
          </cell>
          <cell r="J85">
            <v>8493150.4451125879</v>
          </cell>
          <cell r="K85">
            <v>0</v>
          </cell>
          <cell r="L85">
            <v>9058525.980355436</v>
          </cell>
        </row>
        <row r="86">
          <cell r="A86" t="str">
            <v>M'care HMO Net Revenue</v>
          </cell>
          <cell r="B86">
            <v>3465275.6768315304</v>
          </cell>
          <cell r="C86">
            <v>0</v>
          </cell>
          <cell r="D86">
            <v>3797612.6903499998</v>
          </cell>
          <cell r="E86">
            <v>0</v>
          </cell>
          <cell r="F86">
            <v>1084057.7239999999</v>
          </cell>
          <cell r="G86">
            <v>0</v>
          </cell>
          <cell r="H86">
            <v>4324693.5099276798</v>
          </cell>
          <cell r="I86">
            <v>0</v>
          </cell>
          <cell r="J86">
            <v>3699914.3810005561</v>
          </cell>
          <cell r="K86">
            <v>0</v>
          </cell>
          <cell r="L86">
            <v>3701472.019644564</v>
          </cell>
        </row>
        <row r="87">
          <cell r="A87" t="str">
            <v>M'care HMO Net to Gross %</v>
          </cell>
          <cell r="B87">
            <v>0.30395358001040379</v>
          </cell>
          <cell r="C87">
            <v>0</v>
          </cell>
          <cell r="D87">
            <v>0.34207635857708385</v>
          </cell>
          <cell r="E87">
            <v>0</v>
          </cell>
          <cell r="F87">
            <v>0.26889159904841253</v>
          </cell>
          <cell r="G87">
            <v>0</v>
          </cell>
          <cell r="H87">
            <v>0.35877980748465194</v>
          </cell>
          <cell r="I87">
            <v>0</v>
          </cell>
          <cell r="J87">
            <v>0.30344416549616587</v>
          </cell>
          <cell r="K87">
            <v>0</v>
          </cell>
          <cell r="L87">
            <v>0.2900840595464485</v>
          </cell>
        </row>
        <row r="88">
          <cell r="A88">
            <v>0</v>
          </cell>
          <cell r="B88">
            <v>0</v>
          </cell>
          <cell r="C88">
            <v>0</v>
          </cell>
          <cell r="D88">
            <v>0</v>
          </cell>
          <cell r="E88">
            <v>0</v>
          </cell>
          <cell r="F88">
            <v>0</v>
          </cell>
          <cell r="G88">
            <v>0</v>
          </cell>
          <cell r="H88">
            <v>0</v>
          </cell>
          <cell r="I88">
            <v>0</v>
          </cell>
          <cell r="J88">
            <v>0</v>
          </cell>
          <cell r="K88">
            <v>0</v>
          </cell>
          <cell r="L88">
            <v>0</v>
          </cell>
        </row>
        <row r="89">
          <cell r="A89" t="str">
            <v>Blue Cross IP &amp; OP Revenue</v>
          </cell>
          <cell r="B89">
            <v>71170093</v>
          </cell>
          <cell r="C89">
            <v>0</v>
          </cell>
          <cell r="D89">
            <v>62858161</v>
          </cell>
          <cell r="E89">
            <v>0</v>
          </cell>
          <cell r="F89">
            <v>23652443</v>
          </cell>
          <cell r="G89">
            <v>0</v>
          </cell>
          <cell r="H89">
            <v>70208445.035002902</v>
          </cell>
          <cell r="I89">
            <v>0</v>
          </cell>
          <cell r="J89">
            <v>71014305.697279781</v>
          </cell>
          <cell r="K89">
            <v>0</v>
          </cell>
          <cell r="L89">
            <v>74461733</v>
          </cell>
        </row>
        <row r="90">
          <cell r="A90" t="str">
            <v>Blue Shield Physician Revenue</v>
          </cell>
          <cell r="B90">
            <v>8207033.9999999991</v>
          </cell>
          <cell r="C90">
            <v>0</v>
          </cell>
          <cell r="D90">
            <v>6877631.9600000009</v>
          </cell>
          <cell r="E90">
            <v>0</v>
          </cell>
          <cell r="F90">
            <v>4116864</v>
          </cell>
          <cell r="G90">
            <v>0</v>
          </cell>
          <cell r="H90">
            <v>12334711.893772176</v>
          </cell>
          <cell r="I90">
            <v>0</v>
          </cell>
          <cell r="J90">
            <v>12476126.35060367</v>
          </cell>
          <cell r="K90">
            <v>0</v>
          </cell>
          <cell r="L90">
            <v>13086835.000000002</v>
          </cell>
        </row>
        <row r="91">
          <cell r="A91" t="str">
            <v>Blue Cross IP Psych Revenue</v>
          </cell>
          <cell r="B91">
            <v>158838</v>
          </cell>
          <cell r="C91">
            <v>0</v>
          </cell>
          <cell r="D91">
            <v>233008</v>
          </cell>
          <cell r="E91">
            <v>0</v>
          </cell>
          <cell r="F91">
            <v>105556</v>
          </cell>
          <cell r="G91">
            <v>0</v>
          </cell>
          <cell r="H91">
            <v>321041.04560343589</v>
          </cell>
          <cell r="I91">
            <v>0</v>
          </cell>
          <cell r="J91">
            <v>324798.47933366452</v>
          </cell>
          <cell r="K91">
            <v>0</v>
          </cell>
          <cell r="L91">
            <v>338345</v>
          </cell>
        </row>
        <row r="92">
          <cell r="A92" t="str">
            <v>Blue Cross IP &amp; OP Revenue</v>
          </cell>
          <cell r="B92">
            <v>79535965</v>
          </cell>
          <cell r="C92">
            <v>0</v>
          </cell>
          <cell r="D92">
            <v>69968800.960000008</v>
          </cell>
          <cell r="E92">
            <v>0</v>
          </cell>
          <cell r="F92">
            <v>27874863</v>
          </cell>
          <cell r="G92">
            <v>0</v>
          </cell>
          <cell r="H92">
            <v>82864197.974378511</v>
          </cell>
          <cell r="I92">
            <v>0</v>
          </cell>
          <cell r="J92">
            <v>83815230.52721712</v>
          </cell>
          <cell r="K92">
            <v>0</v>
          </cell>
          <cell r="L92">
            <v>87886913</v>
          </cell>
        </row>
        <row r="93">
          <cell r="A93" t="str">
            <v>Blue Cross C/A</v>
          </cell>
          <cell r="B93">
            <v>9481559.0294874813</v>
          </cell>
          <cell r="C93">
            <v>0</v>
          </cell>
          <cell r="D93">
            <v>9162085.988880001</v>
          </cell>
          <cell r="E93">
            <v>0</v>
          </cell>
          <cell r="F93">
            <v>4194082.4029999999</v>
          </cell>
          <cell r="G93">
            <v>0</v>
          </cell>
          <cell r="H93">
            <v>12584698.920944346</v>
          </cell>
          <cell r="I93">
            <v>0</v>
          </cell>
          <cell r="J93">
            <v>12676530.247653639</v>
          </cell>
          <cell r="K93">
            <v>0</v>
          </cell>
          <cell r="L93">
            <v>13533469.066692512</v>
          </cell>
        </row>
        <row r="94">
          <cell r="A94" t="str">
            <v>Blue Cross Net Revenue</v>
          </cell>
          <cell r="B94">
            <v>70054405.970512524</v>
          </cell>
          <cell r="C94">
            <v>0</v>
          </cell>
          <cell r="D94">
            <v>60806714.971120007</v>
          </cell>
          <cell r="E94">
            <v>0</v>
          </cell>
          <cell r="F94">
            <v>23680780.596999999</v>
          </cell>
          <cell r="G94">
            <v>0</v>
          </cell>
          <cell r="H94">
            <v>70279499.053434163</v>
          </cell>
          <cell r="I94">
            <v>0</v>
          </cell>
          <cell r="J94">
            <v>71138700.279563487</v>
          </cell>
          <cell r="K94">
            <v>0</v>
          </cell>
          <cell r="L94">
            <v>74353443.933307484</v>
          </cell>
        </row>
        <row r="95">
          <cell r="A95" t="str">
            <v>Blue Cross Net to Gross %</v>
          </cell>
          <cell r="B95">
            <v>0.88078903638765838</v>
          </cell>
          <cell r="C95">
            <v>0</v>
          </cell>
          <cell r="D95">
            <v>0.86905469490440734</v>
          </cell>
          <cell r="E95">
            <v>0</v>
          </cell>
          <cell r="F95">
            <v>0.84953890524950737</v>
          </cell>
          <cell r="G95">
            <v>0</v>
          </cell>
          <cell r="H95">
            <v>0.84812863421624474</v>
          </cell>
          <cell r="I95">
            <v>0</v>
          </cell>
          <cell r="J95">
            <v>0.84875624432557972</v>
          </cell>
          <cell r="K95">
            <v>0</v>
          </cell>
          <cell r="L95">
            <v>0.84601269284890557</v>
          </cell>
        </row>
        <row r="96">
          <cell r="A96">
            <v>0</v>
          </cell>
          <cell r="B96">
            <v>0</v>
          </cell>
          <cell r="C96">
            <v>0</v>
          </cell>
          <cell r="D96">
            <v>0</v>
          </cell>
          <cell r="E96">
            <v>0</v>
          </cell>
          <cell r="F96">
            <v>0</v>
          </cell>
          <cell r="G96">
            <v>0</v>
          </cell>
          <cell r="H96">
            <v>0</v>
          </cell>
          <cell r="I96">
            <v>0</v>
          </cell>
          <cell r="J96">
            <v>0</v>
          </cell>
          <cell r="K96">
            <v>0</v>
          </cell>
          <cell r="L96">
            <v>0</v>
          </cell>
        </row>
        <row r="97">
          <cell r="A97" t="str">
            <v>Catamount IP Revenue</v>
          </cell>
          <cell r="B97">
            <v>1481429</v>
          </cell>
          <cell r="C97">
            <v>0</v>
          </cell>
          <cell r="D97">
            <v>1500384</v>
          </cell>
          <cell r="E97">
            <v>0</v>
          </cell>
          <cell r="F97">
            <v>1020206</v>
          </cell>
          <cell r="G97">
            <v>0</v>
          </cell>
          <cell r="H97">
            <v>3102883.7865294148</v>
          </cell>
          <cell r="I97">
            <v>0</v>
          </cell>
          <cell r="J97">
            <v>3139199.6419633236</v>
          </cell>
          <cell r="K97">
            <v>0</v>
          </cell>
          <cell r="L97">
            <v>3270131</v>
          </cell>
        </row>
        <row r="98">
          <cell r="A98" t="str">
            <v>Catamount OP Revenue</v>
          </cell>
          <cell r="B98">
            <v>5426934</v>
          </cell>
          <cell r="C98">
            <v>0</v>
          </cell>
          <cell r="D98">
            <v>4761894</v>
          </cell>
          <cell r="E98">
            <v>0</v>
          </cell>
          <cell r="F98">
            <v>2028516</v>
          </cell>
          <cell r="G98">
            <v>0</v>
          </cell>
          <cell r="H98">
            <v>5966402.6870230902</v>
          </cell>
          <cell r="I98">
            <v>0</v>
          </cell>
          <cell r="J98">
            <v>6034369.764622556</v>
          </cell>
          <cell r="K98">
            <v>0</v>
          </cell>
          <cell r="L98">
            <v>6343118</v>
          </cell>
        </row>
        <row r="99">
          <cell r="A99" t="str">
            <v>Catamount IP &amp; OP Revenue</v>
          </cell>
          <cell r="B99">
            <v>6908363</v>
          </cell>
          <cell r="C99">
            <v>0</v>
          </cell>
          <cell r="D99">
            <v>6262278</v>
          </cell>
          <cell r="E99">
            <v>0</v>
          </cell>
          <cell r="F99">
            <v>3048722</v>
          </cell>
          <cell r="G99">
            <v>0</v>
          </cell>
          <cell r="H99">
            <v>9069286.4735525046</v>
          </cell>
          <cell r="I99">
            <v>0</v>
          </cell>
          <cell r="J99">
            <v>9173569.4065858796</v>
          </cell>
          <cell r="K99">
            <v>0</v>
          </cell>
          <cell r="L99">
            <v>9613249</v>
          </cell>
        </row>
        <row r="100">
          <cell r="A100" t="str">
            <v>Catamount IP C/A</v>
          </cell>
          <cell r="B100">
            <v>675531.62</v>
          </cell>
          <cell r="C100">
            <v>0</v>
          </cell>
          <cell r="D100">
            <v>602174.1</v>
          </cell>
          <cell r="E100">
            <v>0</v>
          </cell>
          <cell r="F100">
            <v>607163.93999999994</v>
          </cell>
          <cell r="G100">
            <v>0</v>
          </cell>
          <cell r="H100">
            <v>1840765.0065294148</v>
          </cell>
          <cell r="I100">
            <v>0</v>
          </cell>
          <cell r="J100">
            <v>1857325.0319633235</v>
          </cell>
          <cell r="K100">
            <v>0</v>
          </cell>
          <cell r="L100">
            <v>1917029.74</v>
          </cell>
        </row>
        <row r="101">
          <cell r="A101" t="str">
            <v>Catamount OP C/A</v>
          </cell>
          <cell r="B101">
            <v>2474681.9</v>
          </cell>
          <cell r="C101">
            <v>0</v>
          </cell>
          <cell r="D101">
            <v>2171423.66</v>
          </cell>
          <cell r="E101">
            <v>0</v>
          </cell>
          <cell r="F101">
            <v>925003.3</v>
          </cell>
          <cell r="G101">
            <v>0</v>
          </cell>
          <cell r="H101">
            <v>2720679.6270230901</v>
          </cell>
          <cell r="I101">
            <v>0</v>
          </cell>
          <cell r="J101">
            <v>2751672.6146225561</v>
          </cell>
          <cell r="K101">
            <v>0</v>
          </cell>
          <cell r="L101">
            <v>2892461.81</v>
          </cell>
        </row>
        <row r="102">
          <cell r="A102" t="str">
            <v>Catamount C/A</v>
          </cell>
          <cell r="B102">
            <v>3150213.52</v>
          </cell>
          <cell r="C102">
            <v>0</v>
          </cell>
          <cell r="D102">
            <v>2773597.7600000002</v>
          </cell>
          <cell r="E102">
            <v>0</v>
          </cell>
          <cell r="F102">
            <v>1532167.24</v>
          </cell>
          <cell r="G102">
            <v>0</v>
          </cell>
          <cell r="H102">
            <v>4561444.6335525047</v>
          </cell>
          <cell r="I102">
            <v>0</v>
          </cell>
          <cell r="J102">
            <v>4608997.6465858798</v>
          </cell>
          <cell r="K102">
            <v>0</v>
          </cell>
          <cell r="L102">
            <v>4809491.55</v>
          </cell>
        </row>
        <row r="103">
          <cell r="A103" t="str">
            <v>Catamount Net Revenue</v>
          </cell>
          <cell r="B103">
            <v>3758149.48</v>
          </cell>
          <cell r="D103">
            <v>3488680.2399999998</v>
          </cell>
          <cell r="F103">
            <v>1516554.76</v>
          </cell>
          <cell r="H103">
            <v>4507841.84</v>
          </cell>
          <cell r="I103">
            <v>0</v>
          </cell>
          <cell r="J103">
            <v>4564571.76</v>
          </cell>
          <cell r="K103">
            <v>0</v>
          </cell>
          <cell r="L103">
            <v>4803757.45</v>
          </cell>
        </row>
        <row r="104">
          <cell r="A104" t="str">
            <v>Catamount Net to Gross %</v>
          </cell>
          <cell r="B104">
            <v>0.54400000115801672</v>
          </cell>
          <cell r="D104">
            <v>0.55709443751938192</v>
          </cell>
          <cell r="F104">
            <v>0.49743950415944782</v>
          </cell>
          <cell r="H104">
            <v>0.49704481748873963</v>
          </cell>
          <cell r="I104">
            <v>0</v>
          </cell>
          <cell r="J104">
            <v>0.49757859320528025</v>
          </cell>
          <cell r="K104">
            <v>0</v>
          </cell>
          <cell r="L104">
            <v>0.4997017605598274</v>
          </cell>
        </row>
        <row r="105">
          <cell r="A105">
            <v>0</v>
          </cell>
          <cell r="B105">
            <v>0</v>
          </cell>
          <cell r="C105">
            <v>0</v>
          </cell>
          <cell r="D105">
            <v>0</v>
          </cell>
          <cell r="E105">
            <v>0</v>
          </cell>
          <cell r="F105">
            <v>0</v>
          </cell>
          <cell r="G105">
            <v>0</v>
          </cell>
          <cell r="H105">
            <v>0</v>
          </cell>
          <cell r="I105">
            <v>0</v>
          </cell>
          <cell r="J105">
            <v>0</v>
          </cell>
          <cell r="K105">
            <v>0</v>
          </cell>
          <cell r="L105">
            <v>0</v>
          </cell>
        </row>
        <row r="106">
          <cell r="A106" t="str">
            <v>Cigna IP &amp; OP Revenue</v>
          </cell>
          <cell r="B106">
            <v>22471605.210000001</v>
          </cell>
          <cell r="C106">
            <v>0</v>
          </cell>
          <cell r="D106">
            <v>8824970.5</v>
          </cell>
          <cell r="E106">
            <v>0</v>
          </cell>
          <cell r="F106">
            <v>6057194</v>
          </cell>
          <cell r="G106">
            <v>0</v>
          </cell>
          <cell r="H106">
            <v>22821748.281015623</v>
          </cell>
          <cell r="I106">
            <v>0</v>
          </cell>
          <cell r="J106">
            <v>23083932.211977646</v>
          </cell>
          <cell r="K106">
            <v>0</v>
          </cell>
          <cell r="L106">
            <v>24197407.98</v>
          </cell>
        </row>
        <row r="107">
          <cell r="A107" t="str">
            <v>Cigna C/A</v>
          </cell>
          <cell r="B107">
            <v>2134802.4949500002</v>
          </cell>
          <cell r="C107">
            <v>0</v>
          </cell>
          <cell r="D107">
            <v>764005.19750000001</v>
          </cell>
          <cell r="E107">
            <v>0</v>
          </cell>
          <cell r="F107">
            <v>367714.43000000005</v>
          </cell>
          <cell r="G107">
            <v>0</v>
          </cell>
          <cell r="H107">
            <v>2168066.0866964841</v>
          </cell>
          <cell r="I107">
            <v>0</v>
          </cell>
          <cell r="J107">
            <v>2192973.5601378763</v>
          </cell>
          <cell r="K107">
            <v>0</v>
          </cell>
          <cell r="L107">
            <v>2298753.7581000002</v>
          </cell>
        </row>
        <row r="108">
          <cell r="A108" t="str">
            <v>Cigna Net Revenue</v>
          </cell>
          <cell r="B108">
            <v>20336802.715050001</v>
          </cell>
          <cell r="C108">
            <v>0</v>
          </cell>
          <cell r="D108">
            <v>8060965.3025000002</v>
          </cell>
          <cell r="E108">
            <v>0</v>
          </cell>
          <cell r="F108">
            <v>5689479.5700000003</v>
          </cell>
          <cell r="G108">
            <v>0</v>
          </cell>
          <cell r="H108">
            <v>20653682.19431914</v>
          </cell>
          <cell r="I108">
            <v>0</v>
          </cell>
          <cell r="J108">
            <v>20890958.65183977</v>
          </cell>
          <cell r="K108">
            <v>0</v>
          </cell>
          <cell r="L108">
            <v>21898654.221900001</v>
          </cell>
        </row>
        <row r="109">
          <cell r="A109" t="str">
            <v>Cigna Net to Gross %</v>
          </cell>
          <cell r="B109">
            <v>0.90500000000000003</v>
          </cell>
          <cell r="C109">
            <v>0</v>
          </cell>
          <cell r="D109">
            <v>0.91342688369326563</v>
          </cell>
          <cell r="E109">
            <v>0</v>
          </cell>
          <cell r="F109">
            <v>0.939292941583182</v>
          </cell>
          <cell r="G109">
            <v>0</v>
          </cell>
          <cell r="H109">
            <v>0.90500000000000003</v>
          </cell>
          <cell r="I109">
            <v>0</v>
          </cell>
          <cell r="J109">
            <v>0.90500000000000003</v>
          </cell>
          <cell r="K109">
            <v>0</v>
          </cell>
          <cell r="L109">
            <v>0.90500000000000003</v>
          </cell>
        </row>
        <row r="110">
          <cell r="A110">
            <v>0</v>
          </cell>
          <cell r="B110">
            <v>0</v>
          </cell>
          <cell r="C110">
            <v>0</v>
          </cell>
          <cell r="D110">
            <v>0</v>
          </cell>
          <cell r="E110">
            <v>0</v>
          </cell>
          <cell r="F110">
            <v>0</v>
          </cell>
          <cell r="G110">
            <v>0</v>
          </cell>
          <cell r="H110">
            <v>0</v>
          </cell>
          <cell r="I110">
            <v>0</v>
          </cell>
          <cell r="J110">
            <v>0</v>
          </cell>
          <cell r="K110">
            <v>0</v>
          </cell>
          <cell r="L110">
            <v>0</v>
          </cell>
        </row>
        <row r="111">
          <cell r="A111" t="str">
            <v>Workers Comp IP &amp; OP Revenue</v>
          </cell>
          <cell r="B111">
            <v>3403656</v>
          </cell>
          <cell r="C111">
            <v>0</v>
          </cell>
          <cell r="D111">
            <v>3497349</v>
          </cell>
          <cell r="E111">
            <v>0</v>
          </cell>
          <cell r="F111">
            <v>1215717</v>
          </cell>
          <cell r="G111">
            <v>0</v>
          </cell>
          <cell r="H111">
            <v>3588419.2435170058</v>
          </cell>
          <cell r="I111">
            <v>0</v>
          </cell>
          <cell r="J111">
            <v>3629417.3739062059</v>
          </cell>
          <cell r="K111">
            <v>0</v>
          </cell>
          <cell r="L111">
            <v>3811434</v>
          </cell>
        </row>
        <row r="112">
          <cell r="A112" t="str">
            <v>Workers Comp C/A</v>
          </cell>
          <cell r="B112">
            <v>636105.95025171782</v>
          </cell>
          <cell r="C112">
            <v>0</v>
          </cell>
          <cell r="D112">
            <v>453020.46200000006</v>
          </cell>
          <cell r="E112">
            <v>0</v>
          </cell>
          <cell r="F112">
            <v>377259.54300000001</v>
          </cell>
          <cell r="G112">
            <v>0</v>
          </cell>
          <cell r="H112">
            <v>865354.64538490912</v>
          </cell>
          <cell r="I112">
            <v>0</v>
          </cell>
          <cell r="J112">
            <v>875241.42844362976</v>
          </cell>
          <cell r="K112">
            <v>0</v>
          </cell>
          <cell r="L112">
            <v>934061.60192620149</v>
          </cell>
        </row>
        <row r="113">
          <cell r="A113" t="str">
            <v>Workers Comp Net Revenue</v>
          </cell>
          <cell r="B113">
            <v>2767550.0497482819</v>
          </cell>
          <cell r="C113">
            <v>0</v>
          </cell>
          <cell r="D113">
            <v>3044328.5379999997</v>
          </cell>
          <cell r="E113">
            <v>0</v>
          </cell>
          <cell r="F113">
            <v>838457.45699999994</v>
          </cell>
          <cell r="G113">
            <v>0</v>
          </cell>
          <cell r="H113">
            <v>2723064.5981320967</v>
          </cell>
          <cell r="I113">
            <v>0</v>
          </cell>
          <cell r="J113">
            <v>2754175.9454625761</v>
          </cell>
          <cell r="K113">
            <v>0</v>
          </cell>
          <cell r="L113">
            <v>2877372.3980737985</v>
          </cell>
        </row>
        <row r="114">
          <cell r="A114" t="str">
            <v>Workers Comp Net to Gross %</v>
          </cell>
          <cell r="B114">
            <v>0.81311097530075949</v>
          </cell>
          <cell r="C114">
            <v>0</v>
          </cell>
          <cell r="D114">
            <v>0.87046747064705288</v>
          </cell>
          <cell r="E114">
            <v>0</v>
          </cell>
          <cell r="F114">
            <v>0.68968144477703275</v>
          </cell>
          <cell r="G114">
            <v>0</v>
          </cell>
          <cell r="H114">
            <v>0.75884795319044829</v>
          </cell>
          <cell r="I114">
            <v>0</v>
          </cell>
          <cell r="J114">
            <v>0.75884795319044829</v>
          </cell>
          <cell r="K114">
            <v>0</v>
          </cell>
          <cell r="L114">
            <v>0.75493171286025118</v>
          </cell>
        </row>
        <row r="115">
          <cell r="A115">
            <v>0</v>
          </cell>
          <cell r="B115">
            <v>0</v>
          </cell>
          <cell r="C115">
            <v>0</v>
          </cell>
          <cell r="D115">
            <v>0</v>
          </cell>
          <cell r="E115">
            <v>0</v>
          </cell>
          <cell r="F115">
            <v>0</v>
          </cell>
          <cell r="G115">
            <v>0</v>
          </cell>
          <cell r="H115">
            <v>0</v>
          </cell>
          <cell r="I115">
            <v>0</v>
          </cell>
          <cell r="J115">
            <v>0</v>
          </cell>
          <cell r="K115">
            <v>0</v>
          </cell>
          <cell r="L115">
            <v>0</v>
          </cell>
        </row>
        <row r="116">
          <cell r="A116" t="str">
            <v>Other Payor Revenue</v>
          </cell>
          <cell r="B116">
            <v>36304460.789999999</v>
          </cell>
          <cell r="C116">
            <v>0</v>
          </cell>
          <cell r="D116">
            <v>39416855.5</v>
          </cell>
          <cell r="E116">
            <v>0</v>
          </cell>
          <cell r="F116">
            <v>14643908</v>
          </cell>
          <cell r="G116">
            <v>0</v>
          </cell>
          <cell r="H116">
            <v>38781591.935812831</v>
          </cell>
          <cell r="I116">
            <v>0</v>
          </cell>
          <cell r="J116">
            <v>36324994.014759123</v>
          </cell>
          <cell r="K116">
            <v>0</v>
          </cell>
          <cell r="L116">
            <v>38065741.019999996</v>
          </cell>
        </row>
        <row r="117">
          <cell r="A117" t="str">
            <v>Other C/A</v>
          </cell>
          <cell r="B117">
            <v>12331587.225257743</v>
          </cell>
          <cell r="C117">
            <v>0</v>
          </cell>
          <cell r="D117">
            <v>12456100.910850001</v>
          </cell>
          <cell r="E117">
            <v>0</v>
          </cell>
          <cell r="F117">
            <v>5558428</v>
          </cell>
          <cell r="G117">
            <v>0</v>
          </cell>
          <cell r="H117">
            <v>12926940.365607833</v>
          </cell>
          <cell r="I117">
            <v>0</v>
          </cell>
          <cell r="J117">
            <v>11210888.74551985</v>
          </cell>
          <cell r="K117">
            <v>0</v>
          </cell>
          <cell r="L117">
            <v>11561969.097367717</v>
          </cell>
        </row>
        <row r="118">
          <cell r="A118" t="str">
            <v>Bad Debt</v>
          </cell>
          <cell r="B118">
            <v>9292541</v>
          </cell>
          <cell r="C118">
            <v>0</v>
          </cell>
          <cell r="D118">
            <v>7581672</v>
          </cell>
          <cell r="E118">
            <v>0</v>
          </cell>
          <cell r="F118">
            <v>2116394</v>
          </cell>
          <cell r="G118">
            <v>0</v>
          </cell>
          <cell r="H118">
            <v>9538534</v>
          </cell>
          <cell r="I118">
            <v>0</v>
          </cell>
          <cell r="J118">
            <v>9209789</v>
          </cell>
          <cell r="K118">
            <v>0</v>
          </cell>
          <cell r="L118">
            <v>9647180</v>
          </cell>
        </row>
        <row r="119">
          <cell r="A119" t="str">
            <v>Medicaid DPS</v>
          </cell>
          <cell r="B119">
            <v>-4207111</v>
          </cell>
          <cell r="C119">
            <v>0</v>
          </cell>
          <cell r="D119">
            <v>-3935233.52</v>
          </cell>
          <cell r="E119">
            <v>0</v>
          </cell>
          <cell r="F119">
            <v>-1414395</v>
          </cell>
          <cell r="G119">
            <v>0</v>
          </cell>
          <cell r="H119">
            <v>-4356823</v>
          </cell>
          <cell r="I119">
            <v>0</v>
          </cell>
          <cell r="J119">
            <v>-5336685</v>
          </cell>
          <cell r="K119">
            <v>0</v>
          </cell>
          <cell r="L119">
            <v>-5336685</v>
          </cell>
        </row>
        <row r="120">
          <cell r="A120" t="str">
            <v>Other Net Revenue</v>
          </cell>
          <cell r="B120">
            <v>18887443.564742256</v>
          </cell>
          <cell r="C120">
            <v>0</v>
          </cell>
          <cell r="D120">
            <v>23314316.109149996</v>
          </cell>
          <cell r="E120">
            <v>0</v>
          </cell>
          <cell r="F120">
            <v>8383481</v>
          </cell>
          <cell r="G120">
            <v>0</v>
          </cell>
          <cell r="H120">
            <v>20672940.570204996</v>
          </cell>
          <cell r="I120">
            <v>0</v>
          </cell>
          <cell r="J120">
            <v>21241001.269239273</v>
          </cell>
          <cell r="K120">
            <v>0</v>
          </cell>
          <cell r="L120">
            <v>22193276.922632277</v>
          </cell>
        </row>
        <row r="121">
          <cell r="A121">
            <v>0</v>
          </cell>
          <cell r="B121">
            <v>0</v>
          </cell>
          <cell r="C121">
            <v>0</v>
          </cell>
          <cell r="D121">
            <v>0</v>
          </cell>
          <cell r="E121">
            <v>0</v>
          </cell>
          <cell r="F121">
            <v>0</v>
          </cell>
          <cell r="G121">
            <v>0</v>
          </cell>
          <cell r="H121">
            <v>0</v>
          </cell>
          <cell r="I121">
            <v>0</v>
          </cell>
          <cell r="J121">
            <v>0</v>
          </cell>
          <cell r="K121">
            <v>0</v>
          </cell>
          <cell r="L121">
            <v>0</v>
          </cell>
        </row>
        <row r="122">
          <cell r="A122" t="str">
            <v>Gross Patient Revenue</v>
          </cell>
          <cell r="B122">
            <v>442501944</v>
          </cell>
          <cell r="C122">
            <v>0</v>
          </cell>
          <cell r="D122">
            <v>386252247.05000007</v>
          </cell>
          <cell r="E122">
            <v>0</v>
          </cell>
          <cell r="F122">
            <v>145479540</v>
          </cell>
          <cell r="G122">
            <v>0</v>
          </cell>
          <cell r="H122">
            <v>433569736</v>
          </cell>
          <cell r="I122">
            <v>0</v>
          </cell>
          <cell r="J122">
            <v>438561382</v>
          </cell>
          <cell r="K122">
            <v>0</v>
          </cell>
          <cell r="L122">
            <v>459389531</v>
          </cell>
        </row>
        <row r="123">
          <cell r="A123" t="str">
            <v>Contractual Allowance ( w/ DPS )</v>
          </cell>
          <cell r="B123">
            <v>230817672.00860581</v>
          </cell>
          <cell r="C123">
            <v>0</v>
          </cell>
          <cell r="D123">
            <v>193783607.26050121</v>
          </cell>
          <cell r="E123">
            <v>0</v>
          </cell>
          <cell r="F123">
            <v>75207559.786535859</v>
          </cell>
          <cell r="G123">
            <v>0</v>
          </cell>
          <cell r="H123">
            <v>223441118.69811788</v>
          </cell>
          <cell r="I123">
            <v>0</v>
          </cell>
          <cell r="J123">
            <v>226446412.18794137</v>
          </cell>
          <cell r="K123">
            <v>0</v>
          </cell>
          <cell r="L123">
            <v>241568824.90445679</v>
          </cell>
        </row>
        <row r="124">
          <cell r="A124" t="str">
            <v>Net Patient Revenue</v>
          </cell>
          <cell r="B124">
            <v>211684271.99139419</v>
          </cell>
          <cell r="C124">
            <v>0</v>
          </cell>
          <cell r="D124">
            <v>192468639.78949887</v>
          </cell>
          <cell r="E124">
            <v>0</v>
          </cell>
          <cell r="F124">
            <v>70271980.213464141</v>
          </cell>
          <cell r="G124">
            <v>0</v>
          </cell>
          <cell r="H124">
            <v>210128617.30188212</v>
          </cell>
          <cell r="I124">
            <v>0</v>
          </cell>
          <cell r="J124">
            <v>212114969.81205863</v>
          </cell>
          <cell r="K124">
            <v>0</v>
          </cell>
          <cell r="L124">
            <v>217820706.09554321</v>
          </cell>
        </row>
        <row r="125">
          <cell r="A125" t="str">
            <v>Total Net To Gross %  ( w/ DPS )</v>
          </cell>
          <cell r="B125">
            <v>0.47838043394312002</v>
          </cell>
          <cell r="C125">
            <v>0</v>
          </cell>
          <cell r="D125">
            <v>0.4982977866393718</v>
          </cell>
          <cell r="E125">
            <v>0</v>
          </cell>
          <cell r="F125">
            <v>0.48303686012111491</v>
          </cell>
          <cell r="G125">
            <v>0</v>
          </cell>
          <cell r="H125">
            <v>0.48464779677768405</v>
          </cell>
          <cell r="I125">
            <v>0</v>
          </cell>
          <cell r="J125">
            <v>0.4836608477580423</v>
          </cell>
          <cell r="K125">
            <v>0</v>
          </cell>
          <cell r="L125">
            <v>0.47415252502901117</v>
          </cell>
        </row>
        <row r="126">
          <cell r="A126">
            <v>0</v>
          </cell>
          <cell r="B126">
            <v>0</v>
          </cell>
          <cell r="C126">
            <v>0</v>
          </cell>
          <cell r="D126">
            <v>0</v>
          </cell>
          <cell r="E126">
            <v>0</v>
          </cell>
          <cell r="F126">
            <v>0</v>
          </cell>
          <cell r="G126">
            <v>0</v>
          </cell>
          <cell r="H126">
            <v>0</v>
          </cell>
          <cell r="I126">
            <v>0</v>
          </cell>
          <cell r="J126">
            <v>0</v>
          </cell>
          <cell r="K126">
            <v>0</v>
          </cell>
          <cell r="L126">
            <v>0</v>
          </cell>
        </row>
        <row r="127">
          <cell r="A127" t="str">
            <v>Gross Patient Revenue</v>
          </cell>
          <cell r="B127">
            <v>442501944</v>
          </cell>
          <cell r="C127">
            <v>0</v>
          </cell>
          <cell r="D127">
            <v>386252247.05000007</v>
          </cell>
          <cell r="E127">
            <v>0</v>
          </cell>
          <cell r="F127">
            <v>145479540</v>
          </cell>
          <cell r="G127">
            <v>0</v>
          </cell>
          <cell r="H127">
            <v>433569736</v>
          </cell>
          <cell r="I127">
            <v>0</v>
          </cell>
          <cell r="J127">
            <v>438561382</v>
          </cell>
          <cell r="K127">
            <v>0</v>
          </cell>
          <cell r="L127">
            <v>459389531</v>
          </cell>
        </row>
        <row r="128">
          <cell r="A128" t="str">
            <v>Contractual Allowance (w/ DPS &amp; w/o PY Adj)</v>
          </cell>
          <cell r="B128">
            <v>230719344.2788308</v>
          </cell>
          <cell r="C128">
            <v>0</v>
          </cell>
          <cell r="D128">
            <v>193406767.01050121</v>
          </cell>
          <cell r="E128">
            <v>0</v>
          </cell>
          <cell r="F128">
            <v>75167700.786535859</v>
          </cell>
          <cell r="G128">
            <v>0</v>
          </cell>
          <cell r="H128">
            <v>223156118.69811788</v>
          </cell>
          <cell r="I128">
            <v>0</v>
          </cell>
          <cell r="J128">
            <v>226350569.18794137</v>
          </cell>
          <cell r="K128">
            <v>0</v>
          </cell>
          <cell r="L128">
            <v>241471601.76525679</v>
          </cell>
        </row>
        <row r="129">
          <cell r="A129" t="str">
            <v>Net Patient Revenue</v>
          </cell>
          <cell r="B129">
            <v>211782599.7211692</v>
          </cell>
          <cell r="C129">
            <v>0</v>
          </cell>
          <cell r="D129">
            <v>192845480.03949887</v>
          </cell>
          <cell r="E129">
            <v>0</v>
          </cell>
          <cell r="F129">
            <v>70311839.213464141</v>
          </cell>
          <cell r="G129">
            <v>0</v>
          </cell>
          <cell r="H129">
            <v>210413617.30188212</v>
          </cell>
          <cell r="I129">
            <v>0</v>
          </cell>
          <cell r="J129">
            <v>212210812.81205863</v>
          </cell>
          <cell r="K129">
            <v>0</v>
          </cell>
          <cell r="L129">
            <v>217917929.23474321</v>
          </cell>
        </row>
        <row r="130">
          <cell r="A130" t="str">
            <v>Total Net To Gross % (w/ DPS &amp; w/o PY Adj)</v>
          </cell>
          <cell r="B130">
            <v>0.47860264252572232</v>
          </cell>
          <cell r="C130">
            <v>0</v>
          </cell>
          <cell r="D130">
            <v>0.4992734191512293</v>
          </cell>
          <cell r="E130">
            <v>0</v>
          </cell>
          <cell r="F130">
            <v>0.48331084366546762</v>
          </cell>
          <cell r="G130">
            <v>0</v>
          </cell>
          <cell r="H130">
            <v>0.48530513048051427</v>
          </cell>
          <cell r="I130">
            <v>0</v>
          </cell>
          <cell r="J130">
            <v>0.4838793872919222</v>
          </cell>
          <cell r="K130">
            <v>0</v>
          </cell>
          <cell r="L130">
            <v>0.47436416054231589</v>
          </cell>
        </row>
        <row r="131">
          <cell r="A131">
            <v>0</v>
          </cell>
          <cell r="B131">
            <v>0</v>
          </cell>
          <cell r="C131">
            <v>0</v>
          </cell>
          <cell r="D131">
            <v>0</v>
          </cell>
          <cell r="E131">
            <v>0</v>
          </cell>
          <cell r="F131">
            <v>0</v>
          </cell>
          <cell r="G131">
            <v>0</v>
          </cell>
          <cell r="H131">
            <v>0</v>
          </cell>
          <cell r="I131">
            <v>0</v>
          </cell>
          <cell r="J131">
            <v>0</v>
          </cell>
          <cell r="K131">
            <v>0</v>
          </cell>
          <cell r="L131">
            <v>0</v>
          </cell>
        </row>
        <row r="132">
          <cell r="A132">
            <v>0</v>
          </cell>
          <cell r="B132">
            <v>211684271.99139419</v>
          </cell>
          <cell r="C132">
            <v>0</v>
          </cell>
          <cell r="D132">
            <v>192468639.78949881</v>
          </cell>
          <cell r="E132">
            <v>0</v>
          </cell>
          <cell r="F132">
            <v>70271980.213464156</v>
          </cell>
          <cell r="G132">
            <v>0</v>
          </cell>
          <cell r="H132">
            <v>210128617.30188206</v>
          </cell>
          <cell r="I132">
            <v>0</v>
          </cell>
          <cell r="J132">
            <v>212114969.81205857</v>
          </cell>
          <cell r="K132">
            <v>0</v>
          </cell>
          <cell r="L132">
            <v>217820706.09554315</v>
          </cell>
        </row>
      </sheetData>
      <sheetData sheetId="17"/>
      <sheetData sheetId="18">
        <row r="4">
          <cell r="C4" t="str">
            <v>BY 2014</v>
          </cell>
        </row>
      </sheetData>
      <sheetData sheetId="19">
        <row r="43">
          <cell r="L43">
            <v>500000</v>
          </cell>
        </row>
      </sheetData>
      <sheetData sheetId="20"/>
      <sheetData sheetId="21"/>
      <sheetData sheetId="22">
        <row r="50">
          <cell r="Z50">
            <v>49943.16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ed Changes"/>
      <sheetName val="Balance By Cost Center"/>
      <sheetName val="Data Collection"/>
    </sheetNames>
    <sheetDataSet>
      <sheetData sheetId="0">
        <row r="3">
          <cell r="A3" t="str">
            <v>F/Y 2013</v>
          </cell>
        </row>
        <row r="41">
          <cell r="B41">
            <v>10</v>
          </cell>
          <cell r="C41">
            <v>1</v>
          </cell>
          <cell r="D41">
            <v>12</v>
          </cell>
        </row>
        <row r="42">
          <cell r="B42">
            <v>11</v>
          </cell>
          <cell r="C42">
            <v>2</v>
          </cell>
          <cell r="D42">
            <v>11</v>
          </cell>
        </row>
        <row r="43">
          <cell r="B43">
            <v>12</v>
          </cell>
          <cell r="C43">
            <v>3</v>
          </cell>
          <cell r="D43">
            <v>10</v>
          </cell>
        </row>
        <row r="44">
          <cell r="B44">
            <v>1</v>
          </cell>
          <cell r="C44">
            <v>4</v>
          </cell>
          <cell r="D44">
            <v>9</v>
          </cell>
        </row>
        <row r="45">
          <cell r="B45">
            <v>2</v>
          </cell>
          <cell r="C45">
            <v>5</v>
          </cell>
          <cell r="D45">
            <v>8</v>
          </cell>
        </row>
        <row r="46">
          <cell r="B46">
            <v>3</v>
          </cell>
          <cell r="C46">
            <v>6</v>
          </cell>
          <cell r="D46">
            <v>7</v>
          </cell>
        </row>
        <row r="47">
          <cell r="B47">
            <v>4</v>
          </cell>
          <cell r="C47">
            <v>7</v>
          </cell>
          <cell r="D47">
            <v>6</v>
          </cell>
        </row>
        <row r="48">
          <cell r="B48">
            <v>5</v>
          </cell>
          <cell r="C48">
            <v>8</v>
          </cell>
          <cell r="D48">
            <v>5</v>
          </cell>
        </row>
        <row r="49">
          <cell r="B49">
            <v>6</v>
          </cell>
          <cell r="C49">
            <v>9</v>
          </cell>
          <cell r="D49">
            <v>4</v>
          </cell>
        </row>
        <row r="50">
          <cell r="B50">
            <v>7</v>
          </cell>
          <cell r="C50">
            <v>10</v>
          </cell>
          <cell r="D50">
            <v>3</v>
          </cell>
        </row>
        <row r="51">
          <cell r="B51">
            <v>8</v>
          </cell>
          <cell r="C51">
            <v>11</v>
          </cell>
          <cell r="D51">
            <v>2</v>
          </cell>
        </row>
        <row r="52">
          <cell r="B52">
            <v>9</v>
          </cell>
          <cell r="C52">
            <v>12</v>
          </cell>
          <cell r="D52">
            <v>1</v>
          </cell>
        </row>
      </sheetData>
      <sheetData sheetId="1"/>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
      <sheetName val="Sheet3"/>
    </sheetNames>
    <sheetDataSet>
      <sheetData sheetId="0"/>
      <sheetData sheetId="1">
        <row r="2">
          <cell r="A2" t="str">
            <v>Replacement</v>
          </cell>
        </row>
        <row r="3">
          <cell r="A3" t="str">
            <v>Upgrade Equip</v>
          </cell>
        </row>
        <row r="4">
          <cell r="A4" t="str">
            <v>Add Equipment</v>
          </cell>
        </row>
        <row r="5">
          <cell r="A5" t="str">
            <v>New Equipment</v>
          </cell>
        </row>
        <row r="6">
          <cell r="A6" t="str">
            <v>IT</v>
          </cell>
        </row>
        <row r="7">
          <cell r="A7" t="str">
            <v>Facilities</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or Budget Summary"/>
      <sheetName val="Labor Budget"/>
      <sheetName val="Compensation Analysis"/>
      <sheetName val="SLT &amp; APP"/>
      <sheetName val="Add'l $ Based Labor"/>
      <sheetName val="Differential"/>
      <sheetName val="Final_Grades_&amp;_Ranges"/>
      <sheetName val="Vacancy Factor"/>
      <sheetName val="FTE Pivot"/>
      <sheetName val="&lt;&lt;&lt;&lt;&gt;&gt;&gt;&gt;"/>
      <sheetName val="another employee list"/>
      <sheetName val="Full Employee Roster"/>
      <sheetName val="Employee Roster 23"/>
      <sheetName val="employee list v345394"/>
      <sheetName val="Employee Roster"/>
      <sheetName val="MT Dept Number"/>
      <sheetName val="Empl Positions w Wages"/>
      <sheetName val="Position Control"/>
      <sheetName val="Position ID"/>
    </sheetNames>
    <sheetDataSet>
      <sheetData sheetId="0" refreshError="1"/>
      <sheetData sheetId="1" refreshError="1"/>
      <sheetData sheetId="2">
        <row r="1">
          <cell r="A1" t="str">
            <v>Employee ID</v>
          </cell>
          <cell r="B1" t="str">
            <v>Employee Number - Text</v>
          </cell>
          <cell r="C1" t="str">
            <v>Org Level 2</v>
          </cell>
          <cell r="D1" t="str">
            <v>Job Title</v>
          </cell>
          <cell r="E1" t="str">
            <v>First Name</v>
          </cell>
          <cell r="F1" t="str">
            <v>Middle Name</v>
          </cell>
          <cell r="G1" t="str">
            <v>Last Name</v>
          </cell>
          <cell r="H1" t="str">
            <v>Address Line 1</v>
          </cell>
          <cell r="I1" t="str">
            <v>Address Line 2</v>
          </cell>
          <cell r="J1" t="str">
            <v>City, State Zip Code (Formatted)</v>
          </cell>
          <cell r="K1" t="str">
            <v>Original Hire Date</v>
          </cell>
          <cell r="L1" t="str">
            <v>Employee Type Code</v>
          </cell>
          <cell r="M1" t="str">
            <v>Hourly Pay Rate</v>
          </cell>
          <cell r="N1" t="str">
            <v>Annual Salary</v>
          </cell>
          <cell r="O1" t="str">
            <v>Last Hire Date</v>
          </cell>
          <cell r="P1" t="str">
            <v>Job Code</v>
          </cell>
          <cell r="Q1" t="str">
            <v>Job Title</v>
          </cell>
          <cell r="R1" t="str">
            <v>Org Level 1 Code</v>
          </cell>
          <cell r="S1" t="str">
            <v>Org Level 2 Code</v>
          </cell>
          <cell r="T1" t="str">
            <v>Org Level 3 Code</v>
          </cell>
          <cell r="U1" t="str">
            <v>Org Level 4 Code</v>
          </cell>
          <cell r="V1" t="str">
            <v>Scheduled FTE</v>
          </cell>
          <cell r="W1" t="str">
            <v>Scheduled Annual Hours</v>
          </cell>
          <cell r="X1" t="str">
            <v>Scheduled Work Hours</v>
          </cell>
          <cell r="Y1" t="str">
            <v>YOE 2022</v>
          </cell>
          <cell r="Z1" t="str">
            <v>YOE 2023</v>
          </cell>
          <cell r="AA1" t="str">
            <v>Grade</v>
          </cell>
          <cell r="AC1" t="str">
            <v>Bring to Max Group</v>
          </cell>
          <cell r="AD1" t="str">
            <v>% ∆</v>
          </cell>
          <cell r="AF1" t="str">
            <v>2023 Step</v>
          </cell>
          <cell r="AG1" t="str">
            <v>% ∆</v>
          </cell>
          <cell r="AH1" t="str">
            <v>% ∆ From Max</v>
          </cell>
          <cell r="AI1" t="str">
            <v>Lump Sum</v>
          </cell>
          <cell r="AK1" t="str">
            <v>Annual Cost Impact</v>
          </cell>
          <cell r="AL1" t="str">
            <v>2023 Impact</v>
          </cell>
          <cell r="AM1" t="str">
            <v>Notes</v>
          </cell>
          <cell r="AN1" t="str">
            <v>April 23 Eligible From the 2022 Compression</v>
          </cell>
          <cell r="AO1" t="str">
            <v xml:space="preserve">Variance &gt;&gt; Col AB and L </v>
          </cell>
          <cell r="AP1" t="str">
            <v>Hire Date</v>
          </cell>
        </row>
        <row r="2">
          <cell r="A2">
            <v>221</v>
          </cell>
          <cell r="B2" t="str">
            <v>000000221</v>
          </cell>
          <cell r="C2" t="str">
            <v>Adult Day Care</v>
          </cell>
          <cell r="D2" t="str">
            <v>Adult Day Supervisor</v>
          </cell>
          <cell r="E2" t="str">
            <v>Judith</v>
          </cell>
          <cell r="F2" t="str">
            <v>E</v>
          </cell>
          <cell r="G2" t="str">
            <v>Santamore</v>
          </cell>
          <cell r="H2" t="str">
            <v>83 Clarksville Road</v>
          </cell>
          <cell r="J2" t="str">
            <v>South Royalton, VT 05068</v>
          </cell>
          <cell r="K2">
            <v>27344</v>
          </cell>
          <cell r="L2" t="str">
            <v>REG</v>
          </cell>
          <cell r="M2">
            <v>32.08</v>
          </cell>
          <cell r="N2">
            <v>66726.399999999994</v>
          </cell>
          <cell r="O2">
            <v>27344</v>
          </cell>
          <cell r="P2" t="str">
            <v>ADULTSUP</v>
          </cell>
          <cell r="Q2" t="str">
            <v>Adult Day Supervisor</v>
          </cell>
          <cell r="R2" t="str">
            <v>PC</v>
          </cell>
          <cell r="S2" t="str">
            <v>036</v>
          </cell>
          <cell r="T2" t="str">
            <v>ADD</v>
          </cell>
          <cell r="U2" t="str">
            <v>MECU</v>
          </cell>
          <cell r="V2">
            <v>1</v>
          </cell>
          <cell r="W2">
            <v>2080</v>
          </cell>
          <cell r="X2">
            <v>80</v>
          </cell>
          <cell r="Y2">
            <v>16</v>
          </cell>
          <cell r="Z2">
            <v>17</v>
          </cell>
          <cell r="AA2">
            <v>6</v>
          </cell>
          <cell r="AC2">
            <v>33.623640368124676</v>
          </cell>
          <cell r="AD2">
            <v>4.8118465340544807E-2</v>
          </cell>
          <cell r="AF2">
            <v>34.464231377327792</v>
          </cell>
          <cell r="AG2">
            <v>7.4321426974058413E-2</v>
          </cell>
          <cell r="AH2">
            <v>2.4999999999999984E-2</v>
          </cell>
          <cell r="AI2">
            <v>1075.2840189726271</v>
          </cell>
          <cell r="AK2">
            <v>4959.2012648418113</v>
          </cell>
          <cell r="AL2">
            <v>3173.4076310210858</v>
          </cell>
          <cell r="AN2" t="str">
            <v>Yes</v>
          </cell>
          <cell r="AP2">
            <v>27344</v>
          </cell>
        </row>
        <row r="3">
          <cell r="A3">
            <v>2857</v>
          </cell>
          <cell r="B3" t="str">
            <v>000002857</v>
          </cell>
          <cell r="C3" t="str">
            <v>General Accounting</v>
          </cell>
          <cell r="D3" t="str">
            <v>Accountant</v>
          </cell>
          <cell r="E3" t="str">
            <v>Kaitlin</v>
          </cell>
          <cell r="F3" t="str">
            <v>R</v>
          </cell>
          <cell r="G3" t="str">
            <v>Belanger</v>
          </cell>
          <cell r="H3" t="str">
            <v>1740 Gee Hill Road</v>
          </cell>
          <cell r="J3" t="str">
            <v>South Royalton, VT 05068</v>
          </cell>
          <cell r="K3">
            <v>44433</v>
          </cell>
          <cell r="L3" t="str">
            <v>REG</v>
          </cell>
          <cell r="M3">
            <v>24.519200000000001</v>
          </cell>
          <cell r="N3">
            <v>51000</v>
          </cell>
          <cell r="O3">
            <v>44433</v>
          </cell>
          <cell r="P3" t="str">
            <v>ACCT</v>
          </cell>
          <cell r="Q3" t="str">
            <v>Accountant</v>
          </cell>
          <cell r="R3" t="str">
            <v>FS</v>
          </cell>
          <cell r="S3" t="str">
            <v>460</v>
          </cell>
          <cell r="T3" t="str">
            <v>Z</v>
          </cell>
          <cell r="U3" t="str">
            <v>ACCT</v>
          </cell>
          <cell r="V3">
            <v>1</v>
          </cell>
          <cell r="W3">
            <v>2080</v>
          </cell>
          <cell r="X3">
            <v>80</v>
          </cell>
          <cell r="Y3">
            <v>1</v>
          </cell>
          <cell r="Z3">
            <v>2</v>
          </cell>
          <cell r="AA3">
            <v>6</v>
          </cell>
          <cell r="AC3">
            <v>0</v>
          </cell>
          <cell r="AD3">
            <v>0</v>
          </cell>
          <cell r="AF3">
            <v>25.132179999999998</v>
          </cell>
          <cell r="AG3">
            <v>2.4999999999999866E-2</v>
          </cell>
          <cell r="AH3">
            <v>2.4999999999999866E-2</v>
          </cell>
          <cell r="AI3">
            <v>784.12401599999839</v>
          </cell>
          <cell r="AK3">
            <v>1274.9983999999931</v>
          </cell>
          <cell r="AL3">
            <v>1323.5464159999956</v>
          </cell>
          <cell r="AN3" t="str">
            <v>No</v>
          </cell>
          <cell r="AO3" t="str">
            <v>No Adj Col AB</v>
          </cell>
          <cell r="AP3">
            <v>44433</v>
          </cell>
        </row>
        <row r="4">
          <cell r="A4">
            <v>318</v>
          </cell>
          <cell r="B4" t="str">
            <v>000000318</v>
          </cell>
          <cell r="C4" t="str">
            <v>General Accounting</v>
          </cell>
          <cell r="D4" t="str">
            <v>Accounts Payable Asst</v>
          </cell>
          <cell r="E4" t="str">
            <v>Dorothy</v>
          </cell>
          <cell r="F4" t="str">
            <v>L</v>
          </cell>
          <cell r="G4" t="str">
            <v>Thurston</v>
          </cell>
          <cell r="H4" t="str">
            <v>20 Pearl Street</v>
          </cell>
          <cell r="J4" t="str">
            <v>Randolph, VT 05060</v>
          </cell>
          <cell r="K4">
            <v>33527</v>
          </cell>
          <cell r="L4" t="str">
            <v>PTF</v>
          </cell>
          <cell r="M4">
            <v>25.63</v>
          </cell>
          <cell r="N4">
            <v>42648.32</v>
          </cell>
          <cell r="O4">
            <v>33527</v>
          </cell>
          <cell r="P4" t="str">
            <v>ACCTAST2</v>
          </cell>
          <cell r="Q4" t="str">
            <v>Accounts Payable Asst</v>
          </cell>
          <cell r="R4" t="str">
            <v>FS</v>
          </cell>
          <cell r="S4" t="str">
            <v>460</v>
          </cell>
          <cell r="T4" t="str">
            <v>Z</v>
          </cell>
          <cell r="U4" t="str">
            <v>ACCT</v>
          </cell>
          <cell r="V4">
            <v>0.8</v>
          </cell>
          <cell r="W4">
            <v>1664</v>
          </cell>
          <cell r="X4">
            <v>64</v>
          </cell>
          <cell r="Y4">
            <v>20</v>
          </cell>
          <cell r="Z4">
            <v>21</v>
          </cell>
          <cell r="AA4">
            <v>3</v>
          </cell>
          <cell r="AC4">
            <v>25.798185260373334</v>
          </cell>
          <cell r="AD4">
            <v>6.5620468346989742E-3</v>
          </cell>
          <cell r="AF4">
            <v>26.443139891882666</v>
          </cell>
          <cell r="AG4">
            <v>3.1726098005566403E-2</v>
          </cell>
          <cell r="AH4">
            <v>2.4999999999999956E-2</v>
          </cell>
          <cell r="AI4">
            <v>660.02077170138909</v>
          </cell>
          <cell r="AK4">
            <v>1353.0647800927577</v>
          </cell>
          <cell r="AL4">
            <v>1232.4712555867866</v>
          </cell>
          <cell r="AN4" t="str">
            <v>Yes</v>
          </cell>
          <cell r="AP4">
            <v>33527</v>
          </cell>
        </row>
        <row r="5">
          <cell r="A5">
            <v>1970</v>
          </cell>
          <cell r="B5" t="str">
            <v>000001970</v>
          </cell>
          <cell r="C5" t="str">
            <v>Activities</v>
          </cell>
          <cell r="D5" t="str">
            <v>Activities Specialist</v>
          </cell>
          <cell r="E5" t="str">
            <v>Denise</v>
          </cell>
          <cell r="F5" t="str">
            <v>F</v>
          </cell>
          <cell r="G5" t="str">
            <v>Glatzer</v>
          </cell>
          <cell r="H5" t="str">
            <v>PO Box 365</v>
          </cell>
          <cell r="J5" t="str">
            <v>Randolph, VT 05060</v>
          </cell>
          <cell r="K5">
            <v>41561</v>
          </cell>
          <cell r="L5" t="str">
            <v>PTF</v>
          </cell>
          <cell r="M5">
            <v>22.5</v>
          </cell>
          <cell r="N5">
            <v>37440</v>
          </cell>
          <cell r="O5">
            <v>41561</v>
          </cell>
          <cell r="P5" t="str">
            <v>ACTIVSPE</v>
          </cell>
          <cell r="Q5" t="str">
            <v>Activities Specialist</v>
          </cell>
          <cell r="R5" t="str">
            <v>PC</v>
          </cell>
          <cell r="S5" t="str">
            <v>270</v>
          </cell>
          <cell r="T5" t="str">
            <v>Z</v>
          </cell>
          <cell r="U5" t="str">
            <v>MECU</v>
          </cell>
          <cell r="V5">
            <v>0.8</v>
          </cell>
          <cell r="W5">
            <v>1664</v>
          </cell>
          <cell r="X5">
            <v>64</v>
          </cell>
          <cell r="Y5">
            <v>20</v>
          </cell>
          <cell r="Z5">
            <v>21</v>
          </cell>
          <cell r="AA5">
            <v>1</v>
          </cell>
          <cell r="AC5">
            <v>22.5</v>
          </cell>
          <cell r="AD5">
            <v>0</v>
          </cell>
          <cell r="AF5">
            <v>23.062499999999996</v>
          </cell>
          <cell r="AG5">
            <v>2.4999999999999842E-2</v>
          </cell>
          <cell r="AH5">
            <v>2.4999999999999842E-2</v>
          </cell>
          <cell r="AI5">
            <v>575.63999999999669</v>
          </cell>
          <cell r="AK5">
            <v>935.99999999999409</v>
          </cell>
          <cell r="AL5">
            <v>971.63999999999419</v>
          </cell>
          <cell r="AN5" t="str">
            <v>No</v>
          </cell>
          <cell r="AO5" t="str">
            <v>No Adj Col AB</v>
          </cell>
          <cell r="AP5">
            <v>41561</v>
          </cell>
        </row>
        <row r="6">
          <cell r="A6">
            <v>1581</v>
          </cell>
          <cell r="B6" t="str">
            <v>000001581</v>
          </cell>
          <cell r="C6" t="str">
            <v>Activities</v>
          </cell>
          <cell r="D6" t="str">
            <v>Activities Specialist PD</v>
          </cell>
          <cell r="E6" t="str">
            <v>Kathryn</v>
          </cell>
          <cell r="F6" t="str">
            <v>W</v>
          </cell>
          <cell r="G6" t="str">
            <v>Rathmann</v>
          </cell>
          <cell r="H6" t="str">
            <v>135 English Road</v>
          </cell>
          <cell r="J6" t="str">
            <v>South Royalton, VT 05068</v>
          </cell>
          <cell r="K6">
            <v>40126</v>
          </cell>
          <cell r="L6" t="str">
            <v>PD</v>
          </cell>
          <cell r="M6">
            <v>19.46</v>
          </cell>
          <cell r="N6">
            <v>4.9399999999999999E-2</v>
          </cell>
          <cell r="O6">
            <v>40126</v>
          </cell>
          <cell r="P6" t="str">
            <v>ACTIVSPD</v>
          </cell>
          <cell r="Q6" t="str">
            <v>Activities Specialist PD</v>
          </cell>
          <cell r="R6" t="str">
            <v>PC</v>
          </cell>
          <cell r="S6" t="str">
            <v>270</v>
          </cell>
          <cell r="T6" t="str">
            <v>Z</v>
          </cell>
          <cell r="U6" t="str">
            <v>MECU</v>
          </cell>
          <cell r="V6">
            <v>9.9999999999999995E-7</v>
          </cell>
          <cell r="W6">
            <v>2.5999999999999999E-3</v>
          </cell>
          <cell r="X6">
            <v>1E-4</v>
          </cell>
          <cell r="Y6">
            <v>12</v>
          </cell>
          <cell r="Z6">
            <v>13</v>
          </cell>
          <cell r="AA6">
            <v>1</v>
          </cell>
          <cell r="AC6">
            <v>20.625</v>
          </cell>
          <cell r="AD6">
            <v>5.9866392600205501E-2</v>
          </cell>
          <cell r="AF6">
            <v>21.140624999999996</v>
          </cell>
          <cell r="AG6">
            <v>8.6363052415210459E-2</v>
          </cell>
          <cell r="AH6">
            <v>2.4999999999999828E-2</v>
          </cell>
          <cell r="AI6">
            <v>8.2448437499999384E-4</v>
          </cell>
          <cell r="AK6">
            <v>4.369624999999989E-3</v>
          </cell>
          <cell r="AL6">
            <v>2.6731718749999894E-3</v>
          </cell>
          <cell r="AN6" t="str">
            <v>Yes</v>
          </cell>
          <cell r="AP6">
            <v>40126</v>
          </cell>
        </row>
        <row r="7">
          <cell r="A7">
            <v>2984</v>
          </cell>
          <cell r="B7" t="str">
            <v>000002984</v>
          </cell>
          <cell r="C7" t="str">
            <v>After School</v>
          </cell>
          <cell r="D7" t="str">
            <v>After School Assistant</v>
          </cell>
          <cell r="E7" t="str">
            <v>Annabelle</v>
          </cell>
          <cell r="F7" t="str">
            <v>L</v>
          </cell>
          <cell r="G7" t="str">
            <v>Messier</v>
          </cell>
          <cell r="H7" t="str">
            <v>1150 Rogers Road</v>
          </cell>
          <cell r="J7" t="str">
            <v>Randolph Center, VT 05061</v>
          </cell>
          <cell r="K7">
            <v>44804</v>
          </cell>
          <cell r="L7" t="str">
            <v>SPT</v>
          </cell>
          <cell r="M7">
            <v>16.88</v>
          </cell>
          <cell r="N7">
            <v>13166.4</v>
          </cell>
          <cell r="O7">
            <v>44804</v>
          </cell>
          <cell r="P7" t="str">
            <v>ASASST</v>
          </cell>
          <cell r="Q7" t="str">
            <v>After School Assistant</v>
          </cell>
          <cell r="R7" t="str">
            <v>HR</v>
          </cell>
          <cell r="S7" t="str">
            <v>640</v>
          </cell>
          <cell r="T7" t="str">
            <v>ASP</v>
          </cell>
          <cell r="U7" t="str">
            <v>CEC</v>
          </cell>
          <cell r="V7">
            <v>0.375</v>
          </cell>
          <cell r="W7">
            <v>780</v>
          </cell>
          <cell r="X7">
            <v>30</v>
          </cell>
          <cell r="Y7" t="e">
            <v>#N/A</v>
          </cell>
          <cell r="Z7">
            <v>5</v>
          </cell>
          <cell r="AA7">
            <v>1</v>
          </cell>
          <cell r="AC7">
            <v>0</v>
          </cell>
          <cell r="AD7">
            <v>0</v>
          </cell>
          <cell r="AF7">
            <v>17.301999999999996</v>
          </cell>
          <cell r="AG7">
            <v>2.4999999999999828E-2</v>
          </cell>
          <cell r="AH7">
            <v>2.4999999999999828E-2</v>
          </cell>
          <cell r="AI7">
            <v>202.43339999999847</v>
          </cell>
          <cell r="AK7">
            <v>329.15999999999769</v>
          </cell>
          <cell r="AL7">
            <v>341.6933999999975</v>
          </cell>
          <cell r="AN7" t="e">
            <v>#N/A</v>
          </cell>
          <cell r="AP7">
            <v>44804</v>
          </cell>
        </row>
        <row r="8">
          <cell r="A8">
            <v>2715</v>
          </cell>
          <cell r="B8" t="str">
            <v>000002715</v>
          </cell>
          <cell r="C8" t="str">
            <v>Data Processing</v>
          </cell>
          <cell r="D8" t="str">
            <v>Applications Dev Sup An</v>
          </cell>
          <cell r="E8" t="str">
            <v>Emily</v>
          </cell>
          <cell r="F8" t="str">
            <v>A</v>
          </cell>
          <cell r="G8" t="str">
            <v>Cron</v>
          </cell>
          <cell r="H8" t="str">
            <v>635 Warren Mtn Road</v>
          </cell>
          <cell r="J8" t="str">
            <v>Roxbury, VT 05669</v>
          </cell>
          <cell r="K8">
            <v>43964</v>
          </cell>
          <cell r="L8" t="str">
            <v>REG</v>
          </cell>
          <cell r="M8">
            <v>37</v>
          </cell>
          <cell r="N8">
            <v>76960</v>
          </cell>
          <cell r="O8">
            <v>43964</v>
          </cell>
          <cell r="P8" t="str">
            <v>APDEVSPA</v>
          </cell>
          <cell r="Q8" t="str">
            <v>Applications Dev Sup An</v>
          </cell>
          <cell r="R8" t="str">
            <v>FS</v>
          </cell>
          <cell r="S8" t="str">
            <v>470</v>
          </cell>
          <cell r="T8" t="str">
            <v>Z</v>
          </cell>
          <cell r="U8" t="str">
            <v>IS</v>
          </cell>
          <cell r="V8">
            <v>1</v>
          </cell>
          <cell r="W8">
            <v>2080</v>
          </cell>
          <cell r="X8">
            <v>80</v>
          </cell>
          <cell r="Y8">
            <v>19</v>
          </cell>
          <cell r="Z8">
            <v>20</v>
          </cell>
          <cell r="AA8">
            <v>8</v>
          </cell>
          <cell r="AC8">
            <v>39.838176957645722</v>
          </cell>
          <cell r="AD8">
            <v>7.6707485341776266E-2</v>
          </cell>
          <cell r="AF8">
            <v>40.834131381586865</v>
          </cell>
          <cell r="AG8">
            <v>0.10362517247532066</v>
          </cell>
          <cell r="AH8">
            <v>2.4999999999999994E-2</v>
          </cell>
          <cell r="AI8">
            <v>1274.0248991055068</v>
          </cell>
          <cell r="AK8">
            <v>7974.9932737006784</v>
          </cell>
          <cell r="AL8">
            <v>4648.0605149019475</v>
          </cell>
          <cell r="AN8" t="str">
            <v>Yes</v>
          </cell>
          <cell r="AP8">
            <v>43964</v>
          </cell>
        </row>
        <row r="9">
          <cell r="A9">
            <v>2882</v>
          </cell>
          <cell r="B9" t="str">
            <v>000002882</v>
          </cell>
          <cell r="C9" t="str">
            <v>General Accounting</v>
          </cell>
          <cell r="D9" t="str">
            <v>Assistant Controller</v>
          </cell>
          <cell r="E9" t="str">
            <v>Michael</v>
          </cell>
          <cell r="F9" t="str">
            <v>W</v>
          </cell>
          <cell r="G9" t="str">
            <v>Crochiere</v>
          </cell>
          <cell r="H9" t="str">
            <v>2280 Davis Road</v>
          </cell>
          <cell r="J9" t="str">
            <v>Randolph Center, VT 05061</v>
          </cell>
          <cell r="K9">
            <v>44524</v>
          </cell>
          <cell r="L9" t="str">
            <v>REG</v>
          </cell>
          <cell r="M9">
            <v>47.23</v>
          </cell>
          <cell r="N9">
            <v>98238.399999999994</v>
          </cell>
          <cell r="O9">
            <v>44524</v>
          </cell>
          <cell r="P9" t="str">
            <v>ASSTCONT</v>
          </cell>
          <cell r="Q9" t="str">
            <v>Assistant Controller</v>
          </cell>
          <cell r="R9" t="str">
            <v>FS</v>
          </cell>
          <cell r="S9" t="str">
            <v>460</v>
          </cell>
          <cell r="T9" t="str">
            <v>Z</v>
          </cell>
          <cell r="U9" t="str">
            <v>ACCT</v>
          </cell>
          <cell r="V9">
            <v>1</v>
          </cell>
          <cell r="W9">
            <v>2080</v>
          </cell>
          <cell r="X9">
            <v>80</v>
          </cell>
          <cell r="Y9">
            <v>11</v>
          </cell>
          <cell r="Z9">
            <v>12</v>
          </cell>
          <cell r="AA9">
            <v>11</v>
          </cell>
          <cell r="AC9">
            <v>49.979429750188579</v>
          </cell>
          <cell r="AD9">
            <v>5.821363011197507E-2</v>
          </cell>
          <cell r="AF9">
            <v>51.22891549394329</v>
          </cell>
          <cell r="AG9">
            <v>8.4668970864774373E-2</v>
          </cell>
          <cell r="AH9">
            <v>2.4999999999999932E-2</v>
          </cell>
          <cell r="AI9">
            <v>1598.3421634110175</v>
          </cell>
          <cell r="AK9">
            <v>8317.7442274020505</v>
          </cell>
          <cell r="AL9">
            <v>5117.3877980811158</v>
          </cell>
          <cell r="AN9" t="str">
            <v>Yes</v>
          </cell>
          <cell r="AP9">
            <v>44524</v>
          </cell>
        </row>
        <row r="10">
          <cell r="A10">
            <v>2512</v>
          </cell>
          <cell r="B10" t="str">
            <v>000002512</v>
          </cell>
          <cell r="C10" t="str">
            <v>Rehab</v>
          </cell>
          <cell r="D10" t="str">
            <v>Athletic Trainer PD</v>
          </cell>
          <cell r="E10" t="str">
            <v>Karissa</v>
          </cell>
          <cell r="F10" t="str">
            <v>Ann</v>
          </cell>
          <cell r="G10" t="str">
            <v>McCoy</v>
          </cell>
          <cell r="H10" t="str">
            <v>17 Birchwood Ave</v>
          </cell>
          <cell r="J10" t="str">
            <v>Rutland, VT 05701</v>
          </cell>
          <cell r="K10">
            <v>43208</v>
          </cell>
          <cell r="L10" t="str">
            <v>PD</v>
          </cell>
          <cell r="M10">
            <v>26.07</v>
          </cell>
          <cell r="N10">
            <v>6.7599999999999993E-2</v>
          </cell>
          <cell r="O10">
            <v>43208</v>
          </cell>
          <cell r="P10" t="str">
            <v>ATPD</v>
          </cell>
          <cell r="Q10" t="str">
            <v>Athletic Trainer PD</v>
          </cell>
          <cell r="R10" t="str">
            <v>CL</v>
          </cell>
          <cell r="S10" t="str">
            <v>050</v>
          </cell>
          <cell r="T10" t="str">
            <v>SHARO</v>
          </cell>
          <cell r="U10" t="str">
            <v>PP</v>
          </cell>
          <cell r="V10">
            <v>9.9999999999999995E-7</v>
          </cell>
          <cell r="W10">
            <v>2.5999999999999999E-3</v>
          </cell>
          <cell r="X10">
            <v>1E-4</v>
          </cell>
          <cell r="Y10">
            <v>6</v>
          </cell>
          <cell r="Z10">
            <v>7</v>
          </cell>
          <cell r="AA10">
            <v>6</v>
          </cell>
          <cell r="AC10">
            <v>27.949651056003631</v>
          </cell>
          <cell r="AD10">
            <v>7.2100155581267006E-2</v>
          </cell>
          <cell r="AF10">
            <v>28.64839233240372</v>
          </cell>
          <cell r="AG10">
            <v>9.8902659470798612E-2</v>
          </cell>
          <cell r="AH10">
            <v>2.4999999999999925E-2</v>
          </cell>
          <cell r="AI10">
            <v>1.1172873009637351E-3</v>
          </cell>
          <cell r="AK10">
            <v>6.7038200642496716E-3</v>
          </cell>
          <cell r="AL10">
            <v>3.9535188666078268E-3</v>
          </cell>
          <cell r="AN10" t="str">
            <v>Yes</v>
          </cell>
          <cell r="AP10">
            <v>43208</v>
          </cell>
        </row>
        <row r="11">
          <cell r="A11">
            <v>2166</v>
          </cell>
          <cell r="B11" t="str">
            <v>000002166</v>
          </cell>
          <cell r="C11" t="str">
            <v>Human Resources</v>
          </cell>
          <cell r="D11" t="str">
            <v>Benefits Manager</v>
          </cell>
          <cell r="E11" t="str">
            <v>Crystal</v>
          </cell>
          <cell r="F11" t="str">
            <v>Gale</v>
          </cell>
          <cell r="G11" t="str">
            <v>Whitaker</v>
          </cell>
          <cell r="H11" t="str">
            <v>2654 VT RTE 107</v>
          </cell>
          <cell r="J11" t="str">
            <v>Stockbridge, VT 05772</v>
          </cell>
          <cell r="K11">
            <v>42177</v>
          </cell>
          <cell r="L11" t="str">
            <v>REG</v>
          </cell>
          <cell r="M11">
            <v>37.15</v>
          </cell>
          <cell r="N11">
            <v>77272</v>
          </cell>
          <cell r="O11">
            <v>42177</v>
          </cell>
          <cell r="P11" t="str">
            <v>BENMGR</v>
          </cell>
          <cell r="Q11" t="str">
            <v>Benefits Manager</v>
          </cell>
          <cell r="R11" t="str">
            <v>HR</v>
          </cell>
          <cell r="S11" t="str">
            <v>540</v>
          </cell>
          <cell r="T11" t="str">
            <v>REC</v>
          </cell>
          <cell r="U11" t="str">
            <v>HR</v>
          </cell>
          <cell r="V11">
            <v>1</v>
          </cell>
          <cell r="W11">
            <v>2080</v>
          </cell>
          <cell r="X11">
            <v>80</v>
          </cell>
          <cell r="Y11">
            <v>8</v>
          </cell>
          <cell r="Z11">
            <v>9</v>
          </cell>
          <cell r="AA11">
            <v>9</v>
          </cell>
          <cell r="AC11">
            <v>37.148962237550506</v>
          </cell>
          <cell r="AD11">
            <v>0</v>
          </cell>
          <cell r="AF11">
            <v>38.077686293489265</v>
          </cell>
          <cell r="AG11">
            <v>2.497136725408523E-2</v>
          </cell>
          <cell r="AH11">
            <v>2.4999999999999887E-2</v>
          </cell>
          <cell r="AI11">
            <v>1188.0238123568552</v>
          </cell>
          <cell r="AK11">
            <v>1929.5874904576738</v>
          </cell>
          <cell r="AL11">
            <v>2004.3877506274093</v>
          </cell>
          <cell r="AN11" t="str">
            <v>No</v>
          </cell>
          <cell r="AO11" t="str">
            <v>No Adj Col AB</v>
          </cell>
          <cell r="AP11">
            <v>42177</v>
          </cell>
        </row>
        <row r="12">
          <cell r="A12">
            <v>1160</v>
          </cell>
          <cell r="B12" t="str">
            <v>000001160</v>
          </cell>
          <cell r="C12" t="str">
            <v>Patient Accounting</v>
          </cell>
          <cell r="D12" t="str">
            <v>Billing Representative</v>
          </cell>
          <cell r="E12" t="str">
            <v>Brandie</v>
          </cell>
          <cell r="F12" t="str">
            <v>L</v>
          </cell>
          <cell r="G12" t="str">
            <v>Porter</v>
          </cell>
          <cell r="H12" t="str">
            <v>2259 Findley Bridge Road</v>
          </cell>
          <cell r="J12" t="str">
            <v>Bethel, VT 05032</v>
          </cell>
          <cell r="K12">
            <v>38915</v>
          </cell>
          <cell r="L12" t="str">
            <v>REG</v>
          </cell>
          <cell r="M12">
            <v>24.77</v>
          </cell>
          <cell r="N12">
            <v>51521.599999999999</v>
          </cell>
          <cell r="O12">
            <v>38915</v>
          </cell>
          <cell r="P12" t="str">
            <v>BILLREP</v>
          </cell>
          <cell r="Q12" t="str">
            <v>Billing Representative</v>
          </cell>
          <cell r="R12" t="str">
            <v>FS</v>
          </cell>
          <cell r="S12" t="str">
            <v>450</v>
          </cell>
          <cell r="T12" t="str">
            <v>Z</v>
          </cell>
          <cell r="U12" t="str">
            <v>PFS</v>
          </cell>
          <cell r="V12">
            <v>1</v>
          </cell>
          <cell r="W12">
            <v>2080</v>
          </cell>
          <cell r="X12">
            <v>80</v>
          </cell>
          <cell r="Y12">
            <v>16</v>
          </cell>
          <cell r="Z12">
            <v>17</v>
          </cell>
          <cell r="AA12">
            <v>4</v>
          </cell>
          <cell r="AC12">
            <v>27.847665812723811</v>
          </cell>
          <cell r="AD12">
            <v>0.12424973002518415</v>
          </cell>
          <cell r="AF12">
            <v>28.543857458041902</v>
          </cell>
          <cell r="AG12">
            <v>0.1523559732758136</v>
          </cell>
          <cell r="AH12">
            <v>2.4999999999999852E-2</v>
          </cell>
          <cell r="AI12">
            <v>890.56835269090413</v>
          </cell>
          <cell r="AK12">
            <v>7849.6235127271575</v>
          </cell>
          <cell r="AL12">
            <v>4211.5629157677786</v>
          </cell>
          <cell r="AN12" t="str">
            <v>Yes</v>
          </cell>
          <cell r="AP12">
            <v>38915</v>
          </cell>
        </row>
        <row r="13">
          <cell r="A13">
            <v>1455</v>
          </cell>
          <cell r="B13" t="str">
            <v>000001455</v>
          </cell>
          <cell r="C13" t="str">
            <v>Patient Accounting</v>
          </cell>
          <cell r="D13" t="str">
            <v>Billing Representative</v>
          </cell>
          <cell r="E13" t="str">
            <v>Angela</v>
          </cell>
          <cell r="F13" t="str">
            <v>M</v>
          </cell>
          <cell r="G13" t="str">
            <v>Fletcher</v>
          </cell>
          <cell r="H13" t="str">
            <v>348 VT Route 14</v>
          </cell>
          <cell r="J13" t="str">
            <v>Williamstown, VT 05679</v>
          </cell>
          <cell r="K13">
            <v>39699</v>
          </cell>
          <cell r="L13" t="str">
            <v>REG</v>
          </cell>
          <cell r="M13">
            <v>22.91</v>
          </cell>
          <cell r="N13">
            <v>47652.800000000003</v>
          </cell>
          <cell r="O13">
            <v>39699</v>
          </cell>
          <cell r="P13" t="str">
            <v>BILLREP</v>
          </cell>
          <cell r="Q13" t="str">
            <v>Billing Representative</v>
          </cell>
          <cell r="R13" t="str">
            <v>FS</v>
          </cell>
          <cell r="S13" t="str">
            <v>450</v>
          </cell>
          <cell r="T13" t="str">
            <v>Z</v>
          </cell>
          <cell r="U13" t="str">
            <v>PFS</v>
          </cell>
          <cell r="V13">
            <v>1</v>
          </cell>
          <cell r="W13">
            <v>2080</v>
          </cell>
          <cell r="X13">
            <v>80</v>
          </cell>
          <cell r="Y13">
            <v>14</v>
          </cell>
          <cell r="Z13">
            <v>15</v>
          </cell>
          <cell r="AA13">
            <v>4</v>
          </cell>
          <cell r="AC13">
            <v>27.151474167405716</v>
          </cell>
          <cell r="AD13">
            <v>0.18513636697536953</v>
          </cell>
          <cell r="AF13">
            <v>27.830261021590857</v>
          </cell>
          <cell r="AG13">
            <v>0.2147647761497537</v>
          </cell>
          <cell r="AH13">
            <v>2.4999999999999929E-2</v>
          </cell>
          <cell r="AI13">
            <v>868.30414387363135</v>
          </cell>
          <cell r="AK13">
            <v>10234.142924908983</v>
          </cell>
          <cell r="AL13">
            <v>5198.1338428735853</v>
          </cell>
          <cell r="AN13" t="str">
            <v>Yes</v>
          </cell>
          <cell r="AP13">
            <v>39699</v>
          </cell>
        </row>
        <row r="14">
          <cell r="A14">
            <v>1504</v>
          </cell>
          <cell r="B14" t="str">
            <v>000001504</v>
          </cell>
          <cell r="C14" t="str">
            <v>Patient Accounting</v>
          </cell>
          <cell r="D14" t="str">
            <v>Billing Representative</v>
          </cell>
          <cell r="E14" t="str">
            <v>Susan</v>
          </cell>
          <cell r="F14" t="str">
            <v>Irene</v>
          </cell>
          <cell r="G14" t="str">
            <v>Moore</v>
          </cell>
          <cell r="H14" t="str">
            <v>169 Bear Hill Road</v>
          </cell>
          <cell r="J14" t="str">
            <v>Braintree, VT 05060</v>
          </cell>
          <cell r="K14">
            <v>39861</v>
          </cell>
          <cell r="L14" t="str">
            <v>REG</v>
          </cell>
          <cell r="M14">
            <v>21.76</v>
          </cell>
          <cell r="N14">
            <v>45260.800000000003</v>
          </cell>
          <cell r="O14">
            <v>39861</v>
          </cell>
          <cell r="P14" t="str">
            <v>BILLREP</v>
          </cell>
          <cell r="Q14" t="str">
            <v>Billing Representative</v>
          </cell>
          <cell r="R14" t="str">
            <v>FS</v>
          </cell>
          <cell r="S14" t="str">
            <v>450</v>
          </cell>
          <cell r="T14" t="str">
            <v>Z</v>
          </cell>
          <cell r="U14" t="str">
            <v>PFS</v>
          </cell>
          <cell r="V14">
            <v>1</v>
          </cell>
          <cell r="W14">
            <v>2080</v>
          </cell>
          <cell r="X14">
            <v>80</v>
          </cell>
          <cell r="Y14">
            <v>9</v>
          </cell>
          <cell r="Z14">
            <v>10</v>
          </cell>
          <cell r="AA14">
            <v>4</v>
          </cell>
          <cell r="AC14">
            <v>24.97587527578667</v>
          </cell>
          <cell r="AD14">
            <v>0.14778838583578441</v>
          </cell>
          <cell r="AF14">
            <v>25.600272157681335</v>
          </cell>
          <cell r="AG14">
            <v>0.17648309548167893</v>
          </cell>
          <cell r="AH14">
            <v>2.4999999999999922E-2</v>
          </cell>
          <cell r="AI14">
            <v>798.72849131964927</v>
          </cell>
          <cell r="AK14">
            <v>7987.7660879771738</v>
          </cell>
          <cell r="AL14">
            <v>4178.1679900792224</v>
          </cell>
          <cell r="AN14" t="str">
            <v>Yes</v>
          </cell>
          <cell r="AP14">
            <v>39861</v>
          </cell>
        </row>
        <row r="15">
          <cell r="A15">
            <v>1856</v>
          </cell>
          <cell r="B15" t="str">
            <v>000001856</v>
          </cell>
          <cell r="C15" t="str">
            <v>Patient Accounting</v>
          </cell>
          <cell r="D15" t="str">
            <v>Billing Representative</v>
          </cell>
          <cell r="E15" t="str">
            <v>Mary Anne</v>
          </cell>
          <cell r="G15" t="str">
            <v>Cahill</v>
          </cell>
          <cell r="H15" t="str">
            <v>28 Forest St</v>
          </cell>
          <cell r="J15" t="str">
            <v>Randolph, VT 05060</v>
          </cell>
          <cell r="K15">
            <v>41162</v>
          </cell>
          <cell r="L15" t="str">
            <v>REG</v>
          </cell>
          <cell r="M15">
            <v>19.760000000000002</v>
          </cell>
          <cell r="N15">
            <v>41100.800000000003</v>
          </cell>
          <cell r="O15">
            <v>41162</v>
          </cell>
          <cell r="P15" t="str">
            <v>BILLREP</v>
          </cell>
          <cell r="Q15" t="str">
            <v>Billing Representative</v>
          </cell>
          <cell r="R15" t="str">
            <v>FS</v>
          </cell>
          <cell r="S15" t="str">
            <v>450</v>
          </cell>
          <cell r="T15" t="str">
            <v>PREG</v>
          </cell>
          <cell r="U15" t="str">
            <v>PFS</v>
          </cell>
          <cell r="V15">
            <v>1</v>
          </cell>
          <cell r="W15">
            <v>2080</v>
          </cell>
          <cell r="X15">
            <v>80</v>
          </cell>
          <cell r="Y15">
            <v>5</v>
          </cell>
          <cell r="Z15">
            <v>6</v>
          </cell>
          <cell r="AA15">
            <v>4</v>
          </cell>
          <cell r="AC15">
            <v>22.539204517173332</v>
          </cell>
          <cell r="AD15">
            <v>0.14064800188124138</v>
          </cell>
          <cell r="AF15">
            <v>23.102684630102662</v>
          </cell>
          <cell r="AG15">
            <v>0.16916420192827225</v>
          </cell>
          <cell r="AH15">
            <v>2.4999999999999859E-2</v>
          </cell>
          <cell r="AI15">
            <v>720.8037604591982</v>
          </cell>
          <cell r="AK15">
            <v>6952.7840306135331</v>
          </cell>
          <cell r="AL15">
            <v>3662.3662349495389</v>
          </cell>
          <cell r="AN15" t="str">
            <v>Yes</v>
          </cell>
          <cell r="AP15">
            <v>41162</v>
          </cell>
        </row>
        <row r="16">
          <cell r="A16">
            <v>2655</v>
          </cell>
          <cell r="B16" t="str">
            <v>000002655</v>
          </cell>
          <cell r="C16" t="str">
            <v>Patient Accounting</v>
          </cell>
          <cell r="D16" t="str">
            <v>Billing Representative</v>
          </cell>
          <cell r="E16" t="str">
            <v>Margaret</v>
          </cell>
          <cell r="G16" t="str">
            <v>Dundas</v>
          </cell>
          <cell r="H16" t="str">
            <v>686 VT Rt 14</v>
          </cell>
          <cell r="J16" t="str">
            <v>Bethel, VT 05032</v>
          </cell>
          <cell r="K16">
            <v>43733</v>
          </cell>
          <cell r="L16" t="str">
            <v>REG</v>
          </cell>
          <cell r="M16">
            <v>22.95</v>
          </cell>
          <cell r="N16">
            <v>47736</v>
          </cell>
          <cell r="O16">
            <v>43733</v>
          </cell>
          <cell r="P16" t="str">
            <v>BILLREP</v>
          </cell>
          <cell r="Q16" t="str">
            <v>Billing Representative</v>
          </cell>
          <cell r="R16" t="str">
            <v>FS</v>
          </cell>
          <cell r="S16" t="str">
            <v>450</v>
          </cell>
          <cell r="T16" t="str">
            <v>Z</v>
          </cell>
          <cell r="U16" t="str">
            <v>PFS</v>
          </cell>
          <cell r="V16">
            <v>1</v>
          </cell>
          <cell r="W16">
            <v>2080</v>
          </cell>
          <cell r="X16">
            <v>80</v>
          </cell>
          <cell r="Y16">
            <v>13</v>
          </cell>
          <cell r="Z16">
            <v>14</v>
          </cell>
          <cell r="AA16">
            <v>4</v>
          </cell>
          <cell r="AC16">
            <v>26.803378344746669</v>
          </cell>
          <cell r="AD16">
            <v>0.16790319584952809</v>
          </cell>
          <cell r="AF16">
            <v>27.473462803365333</v>
          </cell>
          <cell r="AG16">
            <v>0.19710077574576618</v>
          </cell>
          <cell r="AH16">
            <v>2.4999999999999901E-2</v>
          </cell>
          <cell r="AI16">
            <v>857.17203946499126</v>
          </cell>
          <cell r="AK16">
            <v>9408.8026309998932</v>
          </cell>
          <cell r="AL16">
            <v>4837.8193064264842</v>
          </cell>
          <cell r="AN16" t="str">
            <v>Yes</v>
          </cell>
          <cell r="AP16">
            <v>43733</v>
          </cell>
        </row>
        <row r="17">
          <cell r="A17">
            <v>2781</v>
          </cell>
          <cell r="B17" t="str">
            <v>000002781</v>
          </cell>
          <cell r="C17" t="str">
            <v>Patient Accounting</v>
          </cell>
          <cell r="D17" t="str">
            <v>Billing Representative</v>
          </cell>
          <cell r="E17" t="str">
            <v>Khatuna</v>
          </cell>
          <cell r="G17" t="str">
            <v>Gabunia</v>
          </cell>
          <cell r="H17" t="str">
            <v>1598 Common Road</v>
          </cell>
          <cell r="J17" t="str">
            <v>Waitsfield, VT 05673</v>
          </cell>
          <cell r="K17">
            <v>44181</v>
          </cell>
          <cell r="L17" t="str">
            <v>PT</v>
          </cell>
          <cell r="M17">
            <v>17.649999999999999</v>
          </cell>
          <cell r="N17">
            <v>18356</v>
          </cell>
          <cell r="O17">
            <v>44181</v>
          </cell>
          <cell r="P17" t="str">
            <v>BILLREP</v>
          </cell>
          <cell r="Q17" t="str">
            <v>Billing Representative</v>
          </cell>
          <cell r="R17" t="str">
            <v>FS</v>
          </cell>
          <cell r="S17" t="str">
            <v>450</v>
          </cell>
          <cell r="T17" t="str">
            <v>Z</v>
          </cell>
          <cell r="U17" t="str">
            <v>PFS</v>
          </cell>
          <cell r="V17">
            <v>0.5</v>
          </cell>
          <cell r="W17">
            <v>1040</v>
          </cell>
          <cell r="X17">
            <v>40</v>
          </cell>
          <cell r="Y17">
            <v>1</v>
          </cell>
          <cell r="Z17">
            <v>2</v>
          </cell>
          <cell r="AA17">
            <v>4</v>
          </cell>
          <cell r="AC17">
            <v>20.305589655111113</v>
          </cell>
          <cell r="AD17">
            <v>0.15045833740006317</v>
          </cell>
          <cell r="AF17">
            <v>20.813229396488889</v>
          </cell>
          <cell r="AG17">
            <v>0.17921979583506464</v>
          </cell>
          <cell r="AH17">
            <v>2.4999999999999922E-2</v>
          </cell>
          <cell r="AI17">
            <v>324.68637858522385</v>
          </cell>
          <cell r="AK17">
            <v>3289.7585723484467</v>
          </cell>
          <cell r="AL17">
            <v>1716.5073130403357</v>
          </cell>
          <cell r="AN17" t="str">
            <v>Yes</v>
          </cell>
          <cell r="AP17">
            <v>44181</v>
          </cell>
        </row>
        <row r="18">
          <cell r="A18">
            <v>2946</v>
          </cell>
          <cell r="B18" t="str">
            <v>000002946</v>
          </cell>
          <cell r="C18" t="str">
            <v>Patient Accounting</v>
          </cell>
          <cell r="D18" t="str">
            <v>Billing Representative</v>
          </cell>
          <cell r="E18" t="str">
            <v>Shelly</v>
          </cell>
          <cell r="F18" t="str">
            <v>L</v>
          </cell>
          <cell r="G18" t="str">
            <v>Roux</v>
          </cell>
          <cell r="H18" t="str">
            <v>993 Northfield Road</v>
          </cell>
          <cell r="J18" t="str">
            <v>Roxbury, VT 05669</v>
          </cell>
          <cell r="K18">
            <v>44706</v>
          </cell>
          <cell r="L18" t="str">
            <v>REG</v>
          </cell>
          <cell r="M18">
            <v>21.93</v>
          </cell>
          <cell r="N18">
            <v>45614.400000000001</v>
          </cell>
          <cell r="O18">
            <v>44706</v>
          </cell>
          <cell r="P18" t="str">
            <v>BILLREP</v>
          </cell>
          <cell r="Q18" t="str">
            <v>Billing Representative</v>
          </cell>
          <cell r="R18" t="str">
            <v>FS</v>
          </cell>
          <cell r="S18" t="str">
            <v>450</v>
          </cell>
          <cell r="T18" t="str">
            <v>Z</v>
          </cell>
          <cell r="U18" t="str">
            <v>PFS</v>
          </cell>
          <cell r="V18">
            <v>1</v>
          </cell>
          <cell r="W18">
            <v>2080</v>
          </cell>
          <cell r="X18">
            <v>80</v>
          </cell>
          <cell r="Y18" t="e">
            <v>#N/A</v>
          </cell>
          <cell r="Z18">
            <v>5</v>
          </cell>
          <cell r="AA18">
            <v>4</v>
          </cell>
          <cell r="AC18">
            <v>0</v>
          </cell>
          <cell r="AD18">
            <v>0</v>
          </cell>
          <cell r="AF18">
            <v>22.478249999999999</v>
          </cell>
          <cell r="AG18">
            <v>2.4999999999999977E-2</v>
          </cell>
          <cell r="AH18">
            <v>2.4999999999999977E-2</v>
          </cell>
          <cell r="AI18">
            <v>701.32139999999595</v>
          </cell>
          <cell r="AK18">
            <v>1140.3599999999988</v>
          </cell>
          <cell r="AL18">
            <v>1183.7813999999953</v>
          </cell>
          <cell r="AN18" t="e">
            <v>#N/A</v>
          </cell>
          <cell r="AP18">
            <v>44706</v>
          </cell>
        </row>
        <row r="19">
          <cell r="A19">
            <v>2963</v>
          </cell>
          <cell r="B19" t="str">
            <v>000002963</v>
          </cell>
          <cell r="C19" t="str">
            <v>Patient Accounting</v>
          </cell>
          <cell r="D19" t="str">
            <v>Billing Representative</v>
          </cell>
          <cell r="E19" t="str">
            <v>Christin</v>
          </cell>
          <cell r="G19" t="str">
            <v>French</v>
          </cell>
          <cell r="H19" t="str">
            <v>219 Pallas Road</v>
          </cell>
          <cell r="J19" t="str">
            <v>Graniteville, VT 05654</v>
          </cell>
          <cell r="K19">
            <v>44776</v>
          </cell>
          <cell r="L19" t="str">
            <v>REG</v>
          </cell>
          <cell r="M19">
            <v>27.5</v>
          </cell>
          <cell r="N19">
            <v>57200</v>
          </cell>
          <cell r="O19">
            <v>44776</v>
          </cell>
          <cell r="P19" t="str">
            <v>BILLREP</v>
          </cell>
          <cell r="Q19" t="str">
            <v>Billing Representative</v>
          </cell>
          <cell r="R19" t="str">
            <v>FS</v>
          </cell>
          <cell r="S19" t="str">
            <v>450</v>
          </cell>
          <cell r="T19" t="str">
            <v>Z</v>
          </cell>
          <cell r="U19" t="str">
            <v>PFS</v>
          </cell>
          <cell r="V19">
            <v>1</v>
          </cell>
          <cell r="W19">
            <v>2080</v>
          </cell>
          <cell r="X19">
            <v>80</v>
          </cell>
          <cell r="Y19" t="e">
            <v>#N/A</v>
          </cell>
          <cell r="Z19">
            <v>16</v>
          </cell>
          <cell r="AA19">
            <v>4</v>
          </cell>
          <cell r="AC19">
            <v>0</v>
          </cell>
          <cell r="AD19">
            <v>0</v>
          </cell>
          <cell r="AF19">
            <v>28.187499999999996</v>
          </cell>
          <cell r="AG19">
            <v>2.499999999999987E-2</v>
          </cell>
          <cell r="AH19">
            <v>2.499999999999987E-2</v>
          </cell>
          <cell r="AI19">
            <v>879.44999999999084</v>
          </cell>
          <cell r="AK19">
            <v>1429.9999999999927</v>
          </cell>
          <cell r="AL19">
            <v>1484.4499999999878</v>
          </cell>
          <cell r="AN19" t="e">
            <v>#N/A</v>
          </cell>
          <cell r="AP19">
            <v>44776</v>
          </cell>
        </row>
        <row r="20">
          <cell r="A20">
            <v>2375</v>
          </cell>
          <cell r="B20" t="str">
            <v>000002375</v>
          </cell>
          <cell r="C20" t="str">
            <v>Materials Management</v>
          </cell>
          <cell r="D20" t="str">
            <v>Buyer</v>
          </cell>
          <cell r="E20" t="str">
            <v>Karen</v>
          </cell>
          <cell r="F20" t="str">
            <v>E</v>
          </cell>
          <cell r="G20" t="str">
            <v>Ruben</v>
          </cell>
          <cell r="H20" t="str">
            <v>119 Stockle Drive</v>
          </cell>
          <cell r="J20" t="str">
            <v>Stockbridge, VT 05772</v>
          </cell>
          <cell r="K20">
            <v>42751</v>
          </cell>
          <cell r="L20" t="str">
            <v>REG</v>
          </cell>
          <cell r="M20">
            <v>20</v>
          </cell>
          <cell r="N20">
            <v>41600</v>
          </cell>
          <cell r="O20">
            <v>42751</v>
          </cell>
          <cell r="P20" t="str">
            <v>BUYER</v>
          </cell>
          <cell r="Q20" t="str">
            <v>Buyer</v>
          </cell>
          <cell r="R20" t="str">
            <v>FS</v>
          </cell>
          <cell r="S20" t="str">
            <v>580</v>
          </cell>
          <cell r="T20" t="str">
            <v>Z</v>
          </cell>
          <cell r="U20" t="str">
            <v>MM</v>
          </cell>
          <cell r="V20">
            <v>1</v>
          </cell>
          <cell r="W20">
            <v>2080</v>
          </cell>
          <cell r="X20">
            <v>80</v>
          </cell>
          <cell r="Y20">
            <v>0</v>
          </cell>
          <cell r="Z20">
            <v>1</v>
          </cell>
          <cell r="AA20">
            <v>3</v>
          </cell>
          <cell r="AC20">
            <v>0</v>
          </cell>
          <cell r="AD20">
            <v>0</v>
          </cell>
          <cell r="AF20">
            <v>20.5</v>
          </cell>
          <cell r="AG20">
            <v>2.5000000000000001E-2</v>
          </cell>
          <cell r="AH20">
            <v>2.5000000000000001E-2</v>
          </cell>
          <cell r="AI20">
            <v>639.59999999999468</v>
          </cell>
          <cell r="AK20">
            <v>1040</v>
          </cell>
          <cell r="AL20">
            <v>1079.5999999999947</v>
          </cell>
          <cell r="AN20" t="str">
            <v>No</v>
          </cell>
          <cell r="AO20" t="str">
            <v>No Adj Col AB</v>
          </cell>
          <cell r="AP20">
            <v>42751</v>
          </cell>
        </row>
        <row r="21">
          <cell r="A21">
            <v>1562</v>
          </cell>
          <cell r="B21" t="str">
            <v>000001562</v>
          </cell>
          <cell r="C21" t="str">
            <v>Materials Management</v>
          </cell>
          <cell r="D21" t="str">
            <v>Buyer Per Diem</v>
          </cell>
          <cell r="E21" t="str">
            <v>Teresa</v>
          </cell>
          <cell r="F21" t="str">
            <v>J</v>
          </cell>
          <cell r="G21" t="str">
            <v>Bradley</v>
          </cell>
          <cell r="H21" t="str">
            <v>549 Duclos Road</v>
          </cell>
          <cell r="J21" t="str">
            <v>Braintree, VT 05060</v>
          </cell>
          <cell r="K21">
            <v>40057</v>
          </cell>
          <cell r="L21" t="str">
            <v>PD</v>
          </cell>
          <cell r="M21">
            <v>23.52</v>
          </cell>
          <cell r="N21">
            <v>6.2399999999999997E-2</v>
          </cell>
          <cell r="O21">
            <v>40057</v>
          </cell>
          <cell r="P21" t="str">
            <v>BUYERPD</v>
          </cell>
          <cell r="Q21" t="str">
            <v>Buyer Per Diem</v>
          </cell>
          <cell r="R21" t="str">
            <v>SS</v>
          </cell>
          <cell r="S21" t="str">
            <v>580</v>
          </cell>
          <cell r="T21" t="str">
            <v>Z</v>
          </cell>
          <cell r="U21" t="str">
            <v>MM</v>
          </cell>
          <cell r="V21">
            <v>9.9999999999999995E-7</v>
          </cell>
          <cell r="W21">
            <v>2.5999999999999999E-3</v>
          </cell>
          <cell r="X21">
            <v>1E-4</v>
          </cell>
          <cell r="Y21">
            <v>20</v>
          </cell>
          <cell r="Z21">
            <v>21</v>
          </cell>
          <cell r="AA21">
            <v>3</v>
          </cell>
          <cell r="AC21">
            <v>25.798185260373334</v>
          </cell>
          <cell r="AD21">
            <v>9.6861618213151965E-2</v>
          </cell>
          <cell r="AF21">
            <v>26.443139891882666</v>
          </cell>
          <cell r="AG21">
            <v>0.12428315866848072</v>
          </cell>
          <cell r="AH21">
            <v>2.4999999999999956E-2</v>
          </cell>
          <cell r="AI21">
            <v>1.0312824557834207E-3</v>
          </cell>
          <cell r="AK21">
            <v>7.6001637188949332E-3</v>
          </cell>
          <cell r="AL21">
            <v>4.2467363368543544E-3</v>
          </cell>
          <cell r="AN21" t="str">
            <v>Yes</v>
          </cell>
          <cell r="AP21">
            <v>40057</v>
          </cell>
        </row>
        <row r="22">
          <cell r="A22">
            <v>1525</v>
          </cell>
          <cell r="B22" t="str">
            <v>000001525</v>
          </cell>
          <cell r="C22" t="str">
            <v>Med Surg</v>
          </cell>
          <cell r="D22" t="str">
            <v>Care Manager</v>
          </cell>
          <cell r="E22" t="str">
            <v>Melissa</v>
          </cell>
          <cell r="F22" t="str">
            <v>Joyce</v>
          </cell>
          <cell r="G22" t="str">
            <v>Kill</v>
          </cell>
          <cell r="H22" t="str">
            <v>164 Arnold Mountain Road</v>
          </cell>
          <cell r="J22" t="str">
            <v>Stockbridge, VT 05772</v>
          </cell>
          <cell r="K22">
            <v>39930</v>
          </cell>
          <cell r="L22" t="str">
            <v>REG</v>
          </cell>
          <cell r="M22">
            <v>38.880000000000003</v>
          </cell>
          <cell r="N22">
            <v>80870.399999999994</v>
          </cell>
          <cell r="O22">
            <v>44315</v>
          </cell>
          <cell r="P22" t="str">
            <v>CASEMGR</v>
          </cell>
          <cell r="Q22" t="str">
            <v>Care Manager</v>
          </cell>
          <cell r="R22" t="str">
            <v>PC</v>
          </cell>
          <cell r="S22" t="str">
            <v>025</v>
          </cell>
          <cell r="T22" t="str">
            <v>GMC40</v>
          </cell>
          <cell r="U22" t="str">
            <v>MS</v>
          </cell>
          <cell r="V22">
            <v>1</v>
          </cell>
          <cell r="W22">
            <v>2080</v>
          </cell>
          <cell r="X22">
            <v>80</v>
          </cell>
          <cell r="Y22" t="e">
            <v>#N/A</v>
          </cell>
          <cell r="Z22">
            <v>5</v>
          </cell>
          <cell r="AA22">
            <v>10</v>
          </cell>
          <cell r="AC22">
            <v>0</v>
          </cell>
          <cell r="AD22">
            <v>0</v>
          </cell>
          <cell r="AF22">
            <v>39.851999999999997</v>
          </cell>
          <cell r="AG22">
            <v>2.4999999999999849E-2</v>
          </cell>
          <cell r="AH22">
            <v>2.4999999999999849E-2</v>
          </cell>
          <cell r="AI22">
            <v>1243.3823999999856</v>
          </cell>
          <cell r="AK22">
            <v>2021.7599999999879</v>
          </cell>
          <cell r="AL22">
            <v>2098.7423999999805</v>
          </cell>
          <cell r="AN22" t="str">
            <v>No</v>
          </cell>
          <cell r="AP22">
            <v>39930</v>
          </cell>
        </row>
        <row r="23">
          <cell r="A23">
            <v>2950</v>
          </cell>
          <cell r="B23" t="str">
            <v>000002950</v>
          </cell>
          <cell r="C23" t="str">
            <v>Med Surg</v>
          </cell>
          <cell r="D23" t="str">
            <v>Care Manager</v>
          </cell>
          <cell r="E23" t="str">
            <v>Audrey</v>
          </cell>
          <cell r="F23" t="str">
            <v>J</v>
          </cell>
          <cell r="G23" t="str">
            <v>Luce</v>
          </cell>
          <cell r="H23" t="str">
            <v>1058 North Randolph Road</v>
          </cell>
          <cell r="I23" t="str">
            <v>PO Box 15</v>
          </cell>
          <cell r="J23" t="str">
            <v>Randolph Center, VT 05061</v>
          </cell>
          <cell r="K23">
            <v>44720</v>
          </cell>
          <cell r="L23" t="str">
            <v>PTF</v>
          </cell>
          <cell r="M23">
            <v>49.38</v>
          </cell>
          <cell r="N23">
            <v>82168.320000000007</v>
          </cell>
          <cell r="O23">
            <v>44720</v>
          </cell>
          <cell r="P23" t="str">
            <v>CASEMGR</v>
          </cell>
          <cell r="Q23" t="str">
            <v>Care Manager</v>
          </cell>
          <cell r="R23" t="str">
            <v>PC</v>
          </cell>
          <cell r="S23" t="str">
            <v>025</v>
          </cell>
          <cell r="T23" t="str">
            <v>GMC40</v>
          </cell>
          <cell r="U23" t="str">
            <v>MS</v>
          </cell>
          <cell r="V23">
            <v>0.8</v>
          </cell>
          <cell r="W23">
            <v>1664</v>
          </cell>
          <cell r="X23">
            <v>64</v>
          </cell>
          <cell r="Y23" t="e">
            <v>#N/A</v>
          </cell>
          <cell r="Z23">
            <v>20</v>
          </cell>
          <cell r="AA23">
            <v>10</v>
          </cell>
          <cell r="AC23">
            <v>0</v>
          </cell>
          <cell r="AD23">
            <v>0</v>
          </cell>
          <cell r="AF23">
            <v>50.6145</v>
          </cell>
          <cell r="AG23">
            <v>2.4999999999999939E-2</v>
          </cell>
          <cell r="AH23">
            <v>2.4999999999999939E-2</v>
          </cell>
          <cell r="AI23">
            <v>1263.3379199999972</v>
          </cell>
          <cell r="AK23">
            <v>2054.2079999999951</v>
          </cell>
          <cell r="AL23">
            <v>2132.4259199999951</v>
          </cell>
          <cell r="AN23" t="e">
            <v>#N/A</v>
          </cell>
          <cell r="AP23">
            <v>44720</v>
          </cell>
        </row>
        <row r="24">
          <cell r="A24">
            <v>2668</v>
          </cell>
          <cell r="B24" t="str">
            <v>000002668</v>
          </cell>
          <cell r="C24" t="str">
            <v>MENIG Extended Care</v>
          </cell>
          <cell r="D24" t="str">
            <v>Care MGR Retirement Com</v>
          </cell>
          <cell r="E24" t="str">
            <v>Kimberly</v>
          </cell>
          <cell r="F24" t="str">
            <v>A</v>
          </cell>
          <cell r="G24" t="str">
            <v>Marcotte</v>
          </cell>
          <cell r="H24" t="str">
            <v>216 Windywood Road</v>
          </cell>
          <cell r="J24" t="str">
            <v>Barre, VT 05641</v>
          </cell>
          <cell r="K24">
            <v>43768</v>
          </cell>
          <cell r="L24" t="str">
            <v>REG</v>
          </cell>
          <cell r="M24">
            <v>23.39</v>
          </cell>
          <cell r="N24">
            <v>48651.199999999997</v>
          </cell>
          <cell r="O24">
            <v>43768</v>
          </cell>
          <cell r="P24" t="str">
            <v>CAREMGR</v>
          </cell>
          <cell r="Q24" t="str">
            <v>Care MGR Retirement Com</v>
          </cell>
          <cell r="R24" t="str">
            <v>PC</v>
          </cell>
          <cell r="S24" t="str">
            <v>035</v>
          </cell>
          <cell r="T24" t="str">
            <v>Z</v>
          </cell>
          <cell r="U24" t="str">
            <v>MECU</v>
          </cell>
          <cell r="V24">
            <v>1</v>
          </cell>
          <cell r="W24">
            <v>2080</v>
          </cell>
          <cell r="X24">
            <v>80</v>
          </cell>
          <cell r="Y24">
            <v>2</v>
          </cell>
          <cell r="Z24">
            <v>3</v>
          </cell>
          <cell r="AC24">
            <v>0</v>
          </cell>
          <cell r="AD24">
            <v>0</v>
          </cell>
          <cell r="AF24">
            <v>23.97475</v>
          </cell>
          <cell r="AG24">
            <v>2.4999999999999984E-2</v>
          </cell>
          <cell r="AH24">
            <v>2.4999999999999984E-2</v>
          </cell>
          <cell r="AI24">
            <v>748.01219999999262</v>
          </cell>
          <cell r="AK24">
            <v>1216.2799999999993</v>
          </cell>
          <cell r="AL24">
            <v>1262.5921999999923</v>
          </cell>
          <cell r="AN24" t="str">
            <v>No</v>
          </cell>
          <cell r="AO24" t="str">
            <v>No Adj Col AB</v>
          </cell>
          <cell r="AP24">
            <v>43768</v>
          </cell>
        </row>
        <row r="25">
          <cell r="A25">
            <v>1942</v>
          </cell>
          <cell r="B25" t="str">
            <v>000001942</v>
          </cell>
          <cell r="C25" t="str">
            <v>Operating Room</v>
          </cell>
          <cell r="D25" t="str">
            <v>Central Sterile Tech</v>
          </cell>
          <cell r="E25" t="str">
            <v>Brittany</v>
          </cell>
          <cell r="F25" t="str">
            <v>Marie</v>
          </cell>
          <cell r="G25" t="str">
            <v>Brassard</v>
          </cell>
          <cell r="H25" t="str">
            <v>849 VT RT 14N</v>
          </cell>
          <cell r="J25" t="str">
            <v>East Randolph, VT 05041</v>
          </cell>
          <cell r="K25">
            <v>41477</v>
          </cell>
          <cell r="L25" t="str">
            <v>PTF</v>
          </cell>
          <cell r="M25">
            <v>17.420000000000002</v>
          </cell>
          <cell r="N25">
            <v>28986.880000000001</v>
          </cell>
          <cell r="O25">
            <v>41862</v>
          </cell>
          <cell r="P25" t="str">
            <v>CRSTTECH</v>
          </cell>
          <cell r="Q25" t="str">
            <v>Central Sterile Tech</v>
          </cell>
          <cell r="R25" t="str">
            <v>PC</v>
          </cell>
          <cell r="S25" t="str">
            <v>037</v>
          </cell>
          <cell r="T25" t="str">
            <v>NAPS</v>
          </cell>
          <cell r="U25" t="str">
            <v>OR</v>
          </cell>
          <cell r="V25">
            <v>0.8</v>
          </cell>
          <cell r="W25">
            <v>1664</v>
          </cell>
          <cell r="X25">
            <v>64</v>
          </cell>
          <cell r="Y25">
            <v>3</v>
          </cell>
          <cell r="Z25">
            <v>4</v>
          </cell>
          <cell r="AA25">
            <v>2</v>
          </cell>
          <cell r="AC25">
            <v>18.111819472640001</v>
          </cell>
          <cell r="AD25">
            <v>3.9714091425947118E-2</v>
          </cell>
          <cell r="AF25">
            <v>18.564614959455998</v>
          </cell>
          <cell r="AG25">
            <v>6.5706943711595647E-2</v>
          </cell>
          <cell r="AH25">
            <v>2.4999999999999852E-2</v>
          </cell>
          <cell r="AI25">
            <v>463.37278938801819</v>
          </cell>
          <cell r="AK25">
            <v>1904.6392925347777</v>
          </cell>
          <cell r="AL25">
            <v>1269.1817208450395</v>
          </cell>
          <cell r="AN25" t="str">
            <v>Yes</v>
          </cell>
          <cell r="AP25">
            <v>41477</v>
          </cell>
        </row>
        <row r="26">
          <cell r="A26">
            <v>2654</v>
          </cell>
          <cell r="B26" t="str">
            <v>000002654</v>
          </cell>
          <cell r="C26" t="str">
            <v>Rehab</v>
          </cell>
          <cell r="D26" t="str">
            <v>Cert Athletic Trainer</v>
          </cell>
          <cell r="E26" t="str">
            <v>Meghan</v>
          </cell>
          <cell r="F26" t="str">
            <v>Yandow</v>
          </cell>
          <cell r="G26" t="str">
            <v>Durfee</v>
          </cell>
          <cell r="H26" t="str">
            <v>73 North Road</v>
          </cell>
          <cell r="J26" t="str">
            <v>Bethel, VT 05032</v>
          </cell>
          <cell r="K26">
            <v>43720</v>
          </cell>
          <cell r="L26" t="str">
            <v>REG</v>
          </cell>
          <cell r="M26">
            <v>29.13</v>
          </cell>
          <cell r="N26">
            <v>60590.400000000001</v>
          </cell>
          <cell r="O26">
            <v>43720</v>
          </cell>
          <cell r="P26" t="str">
            <v>CATRAIN</v>
          </cell>
          <cell r="Q26" t="str">
            <v>Cert Athletic Trainer</v>
          </cell>
          <cell r="R26" t="str">
            <v>CL</v>
          </cell>
          <cell r="S26" t="str">
            <v>050</v>
          </cell>
          <cell r="T26" t="str">
            <v>SHARO</v>
          </cell>
          <cell r="U26" t="str">
            <v>REH</v>
          </cell>
          <cell r="V26">
            <v>1</v>
          </cell>
          <cell r="W26">
            <v>2080</v>
          </cell>
          <cell r="X26">
            <v>80</v>
          </cell>
          <cell r="Y26">
            <v>7</v>
          </cell>
          <cell r="Z26">
            <v>8</v>
          </cell>
          <cell r="AA26">
            <v>6</v>
          </cell>
          <cell r="AC26">
            <v>0</v>
          </cell>
          <cell r="AD26">
            <v>0</v>
          </cell>
          <cell r="AF26">
            <v>29.858249999999995</v>
          </cell>
          <cell r="AG26">
            <v>2.4999999999999852E-2</v>
          </cell>
          <cell r="AH26">
            <v>2.4999999999999852E-2</v>
          </cell>
          <cell r="AI26">
            <v>931.57739999999137</v>
          </cell>
          <cell r="AK26">
            <v>1514.7599999999909</v>
          </cell>
          <cell r="AL26">
            <v>1572.4373999999875</v>
          </cell>
          <cell r="AN26" t="str">
            <v>No</v>
          </cell>
          <cell r="AO26" t="str">
            <v>No Adj Col AB</v>
          </cell>
          <cell r="AP26">
            <v>43720</v>
          </cell>
        </row>
        <row r="27">
          <cell r="A27">
            <v>2839</v>
          </cell>
          <cell r="B27" t="str">
            <v>000002839</v>
          </cell>
          <cell r="C27" t="str">
            <v>Sharon Clinic</v>
          </cell>
          <cell r="D27" t="str">
            <v>Cert Athletic Trainer</v>
          </cell>
          <cell r="E27" t="str">
            <v>Brendan</v>
          </cell>
          <cell r="F27" t="str">
            <v>E</v>
          </cell>
          <cell r="G27" t="str">
            <v>Cacciola</v>
          </cell>
          <cell r="H27" t="str">
            <v>484 Josiah Bartlett Rd</v>
          </cell>
          <cell r="J27" t="str">
            <v>Concord, NH 03301</v>
          </cell>
          <cell r="K27">
            <v>44377</v>
          </cell>
          <cell r="L27" t="str">
            <v>PTF</v>
          </cell>
          <cell r="M27">
            <v>23.7</v>
          </cell>
          <cell r="N27">
            <v>39436.800000000003</v>
          </cell>
          <cell r="O27">
            <v>44377</v>
          </cell>
          <cell r="P27" t="str">
            <v>CATRAIN</v>
          </cell>
          <cell r="Q27" t="str">
            <v>Cert Athletic Trainer</v>
          </cell>
          <cell r="R27" t="str">
            <v>CL</v>
          </cell>
          <cell r="S27" t="str">
            <v>019</v>
          </cell>
          <cell r="T27" t="str">
            <v>SHARO</v>
          </cell>
          <cell r="U27" t="str">
            <v>PP</v>
          </cell>
          <cell r="V27">
            <v>0.8</v>
          </cell>
          <cell r="W27">
            <v>1664</v>
          </cell>
          <cell r="X27">
            <v>64</v>
          </cell>
          <cell r="Y27">
            <v>1</v>
          </cell>
          <cell r="Z27">
            <v>2</v>
          </cell>
          <cell r="AA27">
            <v>6</v>
          </cell>
          <cell r="AC27">
            <v>24.517237768424241</v>
          </cell>
          <cell r="AD27">
            <v>3.4482606262626246E-2</v>
          </cell>
          <cell r="AF27">
            <v>25.130168712634845</v>
          </cell>
          <cell r="AG27">
            <v>6.0344671419191795E-2</v>
          </cell>
          <cell r="AH27">
            <v>2.4999999999999894E-2</v>
          </cell>
          <cell r="AI27">
            <v>627.24901106736434</v>
          </cell>
          <cell r="AK27">
            <v>2379.8007378243828</v>
          </cell>
          <cell r="AL27">
            <v>1634.0877847622955</v>
          </cell>
          <cell r="AN27" t="str">
            <v>Yes</v>
          </cell>
          <cell r="AP27">
            <v>44377</v>
          </cell>
        </row>
        <row r="28">
          <cell r="A28">
            <v>1730</v>
          </cell>
          <cell r="B28" t="str">
            <v>000001730</v>
          </cell>
          <cell r="C28" t="str">
            <v>Respiratory</v>
          </cell>
          <cell r="D28" t="str">
            <v>Cert Resp Therapist</v>
          </cell>
          <cell r="E28" t="str">
            <v>Andrew</v>
          </cell>
          <cell r="F28" t="str">
            <v>J</v>
          </cell>
          <cell r="G28" t="str">
            <v>Roy</v>
          </cell>
          <cell r="H28" t="str">
            <v>47 Biggs Street</v>
          </cell>
          <cell r="J28" t="str">
            <v>Barre, VT 05641</v>
          </cell>
          <cell r="K28">
            <v>40687</v>
          </cell>
          <cell r="L28" t="str">
            <v>PTF</v>
          </cell>
          <cell r="M28">
            <v>28.53</v>
          </cell>
          <cell r="N28">
            <v>47473.919999999998</v>
          </cell>
          <cell r="O28">
            <v>40687</v>
          </cell>
          <cell r="P28" t="str">
            <v>RESPTECH</v>
          </cell>
          <cell r="Q28" t="str">
            <v>Cert Resp Therapist</v>
          </cell>
          <cell r="R28" t="str">
            <v>PR</v>
          </cell>
          <cell r="S28" t="str">
            <v>049</v>
          </cell>
          <cell r="T28" t="str">
            <v>Z</v>
          </cell>
          <cell r="U28" t="str">
            <v>RES</v>
          </cell>
          <cell r="V28">
            <v>0.8</v>
          </cell>
          <cell r="W28">
            <v>1664</v>
          </cell>
          <cell r="X28">
            <v>64</v>
          </cell>
          <cell r="Y28">
            <v>11</v>
          </cell>
          <cell r="Z28">
            <v>12</v>
          </cell>
          <cell r="AA28">
            <v>6</v>
          </cell>
          <cell r="AC28">
            <v>31.627236721267288</v>
          </cell>
          <cell r="AD28">
            <v>0.10856069825682742</v>
          </cell>
          <cell r="AF28">
            <v>32.41791763929897</v>
          </cell>
          <cell r="AG28">
            <v>0.13627471571324812</v>
          </cell>
          <cell r="AH28">
            <v>2.5000000000000015E-2</v>
          </cell>
          <cell r="AI28">
            <v>809.15122427689857</v>
          </cell>
          <cell r="AK28">
            <v>6469.4949517934847</v>
          </cell>
          <cell r="AL28">
            <v>3546.2452423433729</v>
          </cell>
          <cell r="AN28" t="str">
            <v>Yes</v>
          </cell>
          <cell r="AP28">
            <v>40687</v>
          </cell>
        </row>
        <row r="29">
          <cell r="A29">
            <v>341</v>
          </cell>
          <cell r="B29" t="str">
            <v>000000341</v>
          </cell>
          <cell r="C29" t="str">
            <v>Respiratory</v>
          </cell>
          <cell r="D29" t="str">
            <v>Cert Resp Therapist PD</v>
          </cell>
          <cell r="E29" t="str">
            <v>Stephannie</v>
          </cell>
          <cell r="F29" t="str">
            <v>Lynne</v>
          </cell>
          <cell r="G29" t="str">
            <v>Sharbonneau</v>
          </cell>
          <cell r="H29" t="str">
            <v>7 Hargrace Drive</v>
          </cell>
          <cell r="J29" t="str">
            <v>Randolph, VT 05060</v>
          </cell>
          <cell r="K29">
            <v>36193</v>
          </cell>
          <cell r="L29" t="str">
            <v>PD</v>
          </cell>
          <cell r="M29">
            <v>35.299999999999997</v>
          </cell>
          <cell r="N29">
            <v>9.0999999999999998E-2</v>
          </cell>
          <cell r="O29">
            <v>39329</v>
          </cell>
          <cell r="P29" t="str">
            <v>RESPTCPD</v>
          </cell>
          <cell r="Q29" t="str">
            <v>Cert Resp Therapist PD</v>
          </cell>
          <cell r="R29" t="str">
            <v>OP</v>
          </cell>
          <cell r="S29" t="str">
            <v>049</v>
          </cell>
          <cell r="T29" t="str">
            <v>Z</v>
          </cell>
          <cell r="U29" t="str">
            <v>RES</v>
          </cell>
          <cell r="V29">
            <v>9.9999999999999995E-7</v>
          </cell>
          <cell r="W29">
            <v>2.5999999999999999E-3</v>
          </cell>
          <cell r="X29">
            <v>1E-4</v>
          </cell>
          <cell r="Y29">
            <v>10</v>
          </cell>
          <cell r="Z29">
            <v>11</v>
          </cell>
          <cell r="AA29">
            <v>6</v>
          </cell>
          <cell r="AC29">
            <v>0</v>
          </cell>
          <cell r="AD29">
            <v>0</v>
          </cell>
          <cell r="AF29">
            <v>36.182499999999997</v>
          </cell>
          <cell r="AG29">
            <v>2.5000000000000012E-2</v>
          </cell>
          <cell r="AH29">
            <v>2.5000000000000012E-2</v>
          </cell>
          <cell r="AI29">
            <v>1.4111174999999849E-3</v>
          </cell>
          <cell r="AK29">
            <v>2.294500000000001E-3</v>
          </cell>
          <cell r="AL29">
            <v>2.3818674999999852E-3</v>
          </cell>
          <cell r="AN29" t="str">
            <v>No</v>
          </cell>
          <cell r="AO29" t="str">
            <v>No Adj Col AB</v>
          </cell>
          <cell r="AP29">
            <v>36193</v>
          </cell>
        </row>
        <row r="30">
          <cell r="A30">
            <v>2098</v>
          </cell>
          <cell r="B30" t="str">
            <v>000002098</v>
          </cell>
          <cell r="C30" t="str">
            <v>Electrocardiology</v>
          </cell>
          <cell r="D30" t="str">
            <v>Cert Resp Therapist PD</v>
          </cell>
          <cell r="E30" t="str">
            <v>Scott</v>
          </cell>
          <cell r="F30" t="str">
            <v>A</v>
          </cell>
          <cell r="G30" t="str">
            <v>Thompson</v>
          </cell>
          <cell r="H30" t="str">
            <v>44 Partridge Drive</v>
          </cell>
          <cell r="J30" t="str">
            <v>Essex Jct., VT 05452</v>
          </cell>
          <cell r="K30">
            <v>41946</v>
          </cell>
          <cell r="L30" t="str">
            <v>PD</v>
          </cell>
          <cell r="M30">
            <v>37.130000000000003</v>
          </cell>
          <cell r="N30">
            <v>9.6199999999999994E-2</v>
          </cell>
          <cell r="O30">
            <v>41946</v>
          </cell>
          <cell r="P30" t="str">
            <v>RESPTCPD</v>
          </cell>
          <cell r="Q30" t="str">
            <v>Cert Resp Therapist PD</v>
          </cell>
          <cell r="R30" t="str">
            <v>PR</v>
          </cell>
          <cell r="S30" t="str">
            <v>053</v>
          </cell>
          <cell r="T30" t="str">
            <v>Z</v>
          </cell>
          <cell r="U30" t="str">
            <v>RES</v>
          </cell>
          <cell r="V30">
            <v>9.9999999999999995E-7</v>
          </cell>
          <cell r="W30">
            <v>2.5999999999999999E-3</v>
          </cell>
          <cell r="X30">
            <v>1E-4</v>
          </cell>
          <cell r="Y30">
            <v>20</v>
          </cell>
          <cell r="Z30">
            <v>21</v>
          </cell>
          <cell r="AA30">
            <v>6</v>
          </cell>
          <cell r="AC30">
            <v>0</v>
          </cell>
          <cell r="AD30">
            <v>0</v>
          </cell>
          <cell r="AF30">
            <v>38.058250000000001</v>
          </cell>
          <cell r="AG30">
            <v>2.4999999999999956E-2</v>
          </cell>
          <cell r="AH30">
            <v>2.4999999999999956E-2</v>
          </cell>
          <cell r="AI30">
            <v>1.4842717499999923E-3</v>
          </cell>
          <cell r="AK30">
            <v>2.4134499999999962E-3</v>
          </cell>
          <cell r="AL30">
            <v>2.5053467499999908E-3</v>
          </cell>
          <cell r="AN30" t="str">
            <v>No</v>
          </cell>
          <cell r="AO30" t="str">
            <v>No Adj Col AB</v>
          </cell>
          <cell r="AP30">
            <v>41946</v>
          </cell>
        </row>
        <row r="31">
          <cell r="A31">
            <v>326</v>
          </cell>
          <cell r="B31" t="str">
            <v>000000326</v>
          </cell>
          <cell r="C31" t="str">
            <v>Medical Records</v>
          </cell>
          <cell r="D31" t="str">
            <v>Certified Coder</v>
          </cell>
          <cell r="E31" t="str">
            <v>Daryl</v>
          </cell>
          <cell r="F31" t="str">
            <v>L</v>
          </cell>
          <cell r="G31" t="str">
            <v>Donahue</v>
          </cell>
          <cell r="H31" t="str">
            <v>P.O. Box 112</v>
          </cell>
          <cell r="J31" t="str">
            <v>Randolph, VT 05060</v>
          </cell>
          <cell r="K31">
            <v>29333</v>
          </cell>
          <cell r="L31" t="str">
            <v>REG</v>
          </cell>
          <cell r="M31">
            <v>26.79</v>
          </cell>
          <cell r="N31">
            <v>55723.199999999997</v>
          </cell>
          <cell r="O31">
            <v>29333</v>
          </cell>
          <cell r="P31" t="str">
            <v>CODERART</v>
          </cell>
          <cell r="Q31" t="str">
            <v>Certified Coder</v>
          </cell>
          <cell r="R31" t="str">
            <v>FS</v>
          </cell>
          <cell r="S31" t="str">
            <v>217</v>
          </cell>
          <cell r="T31" t="str">
            <v>HIM</v>
          </cell>
          <cell r="U31" t="str">
            <v>PAS</v>
          </cell>
          <cell r="V31">
            <v>1</v>
          </cell>
          <cell r="W31">
            <v>2080</v>
          </cell>
          <cell r="X31">
            <v>80</v>
          </cell>
          <cell r="Y31">
            <v>13</v>
          </cell>
          <cell r="Z31">
            <v>14</v>
          </cell>
          <cell r="AA31">
            <v>4</v>
          </cell>
          <cell r="AC31">
            <v>26.803378344746669</v>
          </cell>
          <cell r="AD31">
            <v>4.993783033471358E-4</v>
          </cell>
          <cell r="AF31">
            <v>27.473462803365333</v>
          </cell>
          <cell r="AG31">
            <v>2.5511862760930714E-2</v>
          </cell>
          <cell r="AH31">
            <v>2.4999999999999901E-2</v>
          </cell>
          <cell r="AI31">
            <v>857.17203946499126</v>
          </cell>
          <cell r="AK31">
            <v>1421.6026309998942</v>
          </cell>
          <cell r="AL31">
            <v>1458.6193064264849</v>
          </cell>
          <cell r="AN31" t="str">
            <v>Yes</v>
          </cell>
          <cell r="AP31">
            <v>29333</v>
          </cell>
        </row>
        <row r="32">
          <cell r="A32">
            <v>837</v>
          </cell>
          <cell r="B32" t="str">
            <v>000000837</v>
          </cell>
          <cell r="C32" t="str">
            <v>Medical Records</v>
          </cell>
          <cell r="D32" t="str">
            <v>Certified Coder</v>
          </cell>
          <cell r="E32" t="str">
            <v>Cheryl</v>
          </cell>
          <cell r="F32" t="str">
            <v>L.</v>
          </cell>
          <cell r="G32" t="str">
            <v>McRae</v>
          </cell>
          <cell r="H32" t="str">
            <v>124 McCullough Run</v>
          </cell>
          <cell r="J32" t="str">
            <v>Bethel, VT 05032</v>
          </cell>
          <cell r="K32">
            <v>32672</v>
          </cell>
          <cell r="L32" t="str">
            <v>PTF</v>
          </cell>
          <cell r="M32">
            <v>24.52</v>
          </cell>
          <cell r="N32">
            <v>40801.279999999999</v>
          </cell>
          <cell r="O32">
            <v>32672</v>
          </cell>
          <cell r="P32" t="str">
            <v>CODERART</v>
          </cell>
          <cell r="Q32" t="str">
            <v>Certified Coder</v>
          </cell>
          <cell r="R32" t="str">
            <v>FS</v>
          </cell>
          <cell r="S32" t="str">
            <v>217</v>
          </cell>
          <cell r="T32" t="str">
            <v>HIM</v>
          </cell>
          <cell r="U32" t="str">
            <v>PAS</v>
          </cell>
          <cell r="V32">
            <v>0.8</v>
          </cell>
          <cell r="W32">
            <v>1664</v>
          </cell>
          <cell r="X32">
            <v>64</v>
          </cell>
          <cell r="Y32">
            <v>9</v>
          </cell>
          <cell r="Z32">
            <v>10</v>
          </cell>
          <cell r="AA32">
            <v>4</v>
          </cell>
          <cell r="AC32">
            <v>24.97587527578667</v>
          </cell>
          <cell r="AD32">
            <v>1.8591976989668461E-2</v>
          </cell>
          <cell r="AF32">
            <v>25.600272157681335</v>
          </cell>
          <cell r="AG32">
            <v>4.4056776414410095E-2</v>
          </cell>
          <cell r="AH32">
            <v>2.4999999999999922E-2</v>
          </cell>
          <cell r="AI32">
            <v>638.98279305571941</v>
          </cell>
          <cell r="AK32">
            <v>1797.5728703817422</v>
          </cell>
          <cell r="AL32">
            <v>1399.4943920633796</v>
          </cell>
          <cell r="AN32" t="str">
            <v>Yes</v>
          </cell>
          <cell r="AP32">
            <v>32672</v>
          </cell>
        </row>
        <row r="33">
          <cell r="A33">
            <v>862</v>
          </cell>
          <cell r="B33" t="str">
            <v>000000862</v>
          </cell>
          <cell r="C33" t="str">
            <v>Medical Records</v>
          </cell>
          <cell r="D33" t="str">
            <v>Certified Coder</v>
          </cell>
          <cell r="E33" t="str">
            <v>Lisa</v>
          </cell>
          <cell r="F33" t="str">
            <v>Marie</v>
          </cell>
          <cell r="G33" t="str">
            <v>Young</v>
          </cell>
          <cell r="H33" t="str">
            <v>12 Fairview Street</v>
          </cell>
          <cell r="J33" t="str">
            <v>Randolph, VT 05060</v>
          </cell>
          <cell r="K33">
            <v>37669</v>
          </cell>
          <cell r="L33" t="str">
            <v>REG</v>
          </cell>
          <cell r="M33">
            <v>23.72</v>
          </cell>
          <cell r="N33">
            <v>49337.599999999999</v>
          </cell>
          <cell r="O33">
            <v>39601</v>
          </cell>
          <cell r="P33" t="str">
            <v>CODERART</v>
          </cell>
          <cell r="Q33" t="str">
            <v>Certified Coder</v>
          </cell>
          <cell r="R33" t="str">
            <v>FS</v>
          </cell>
          <cell r="S33" t="str">
            <v>217</v>
          </cell>
          <cell r="T33" t="str">
            <v>HIM</v>
          </cell>
          <cell r="U33" t="str">
            <v>PAS</v>
          </cell>
          <cell r="V33">
            <v>1</v>
          </cell>
          <cell r="W33">
            <v>2080</v>
          </cell>
          <cell r="X33">
            <v>80</v>
          </cell>
          <cell r="Y33">
            <v>8</v>
          </cell>
          <cell r="Z33">
            <v>9</v>
          </cell>
          <cell r="AA33">
            <v>4</v>
          </cell>
          <cell r="AC33">
            <v>24.366707586133334</v>
          </cell>
          <cell r="AD33">
            <v>2.7264232130410411E-2</v>
          </cell>
          <cell r="AF33">
            <v>24.975875275786667</v>
          </cell>
          <cell r="AG33">
            <v>5.294583793367065E-2</v>
          </cell>
          <cell r="AH33">
            <v>2.4999999999999981E-2</v>
          </cell>
          <cell r="AI33">
            <v>779.24730860454019</v>
          </cell>
          <cell r="AK33">
            <v>2612.2205736362689</v>
          </cell>
          <cell r="AL33">
            <v>1884.4175512968079</v>
          </cell>
          <cell r="AN33" t="str">
            <v>Yes</v>
          </cell>
          <cell r="AP33">
            <v>37669</v>
          </cell>
        </row>
        <row r="34">
          <cell r="A34">
            <v>1522</v>
          </cell>
          <cell r="B34" t="str">
            <v>000001522</v>
          </cell>
          <cell r="C34" t="str">
            <v>Medical Records</v>
          </cell>
          <cell r="D34" t="str">
            <v>Certified Coder</v>
          </cell>
          <cell r="E34" t="str">
            <v>Martha</v>
          </cell>
          <cell r="F34" t="str">
            <v>J</v>
          </cell>
          <cell r="G34" t="str">
            <v>Palmer</v>
          </cell>
          <cell r="H34" t="str">
            <v>951 Scott Highway</v>
          </cell>
          <cell r="J34" t="str">
            <v>Groton, VT 05046</v>
          </cell>
          <cell r="K34">
            <v>39909</v>
          </cell>
          <cell r="L34" t="str">
            <v>PTF</v>
          </cell>
          <cell r="M34">
            <v>25.42</v>
          </cell>
          <cell r="N34">
            <v>42298.879999999997</v>
          </cell>
          <cell r="O34">
            <v>39909</v>
          </cell>
          <cell r="P34" t="str">
            <v>CODERART</v>
          </cell>
          <cell r="Q34" t="str">
            <v>Certified Coder</v>
          </cell>
          <cell r="R34" t="str">
            <v>FS</v>
          </cell>
          <cell r="S34" t="str">
            <v>217</v>
          </cell>
          <cell r="T34" t="str">
            <v>Z</v>
          </cell>
          <cell r="U34" t="str">
            <v>PAS</v>
          </cell>
          <cell r="V34">
            <v>0.8</v>
          </cell>
          <cell r="W34">
            <v>1664</v>
          </cell>
          <cell r="X34">
            <v>64</v>
          </cell>
          <cell r="Y34">
            <v>11</v>
          </cell>
          <cell r="Z34">
            <v>12</v>
          </cell>
          <cell r="AA34">
            <v>4</v>
          </cell>
          <cell r="AC34">
            <v>26.19421065509334</v>
          </cell>
          <cell r="AD34">
            <v>3.0456752757409042E-2</v>
          </cell>
          <cell r="AF34">
            <v>26.849065921470672</v>
          </cell>
          <cell r="AG34">
            <v>5.6218171576344213E-2</v>
          </cell>
          <cell r="AH34">
            <v>2.4999999999999949E-2</v>
          </cell>
          <cell r="AI34">
            <v>670.15268539990575</v>
          </cell>
          <cell r="AK34">
            <v>2377.9656933271949</v>
          </cell>
          <cell r="AL34">
            <v>1676.2150941152574</v>
          </cell>
          <cell r="AN34" t="str">
            <v>Yes</v>
          </cell>
          <cell r="AP34">
            <v>39909</v>
          </cell>
        </row>
        <row r="35">
          <cell r="A35">
            <v>2246</v>
          </cell>
          <cell r="B35" t="str">
            <v>000002246</v>
          </cell>
          <cell r="C35" t="str">
            <v>Medical Records</v>
          </cell>
          <cell r="D35" t="str">
            <v>Certified Coder</v>
          </cell>
          <cell r="E35" t="str">
            <v>Leanne</v>
          </cell>
          <cell r="F35" t="str">
            <v>Sunna Koo</v>
          </cell>
          <cell r="G35" t="str">
            <v>Cyphers</v>
          </cell>
          <cell r="H35" t="str">
            <v>35 Bicentennial Lane</v>
          </cell>
          <cell r="J35" t="str">
            <v>Bethel, VT 05032</v>
          </cell>
          <cell r="K35">
            <v>42373</v>
          </cell>
          <cell r="L35" t="str">
            <v>REG</v>
          </cell>
          <cell r="M35">
            <v>23.89</v>
          </cell>
          <cell r="N35">
            <v>49691.199999999997</v>
          </cell>
          <cell r="O35">
            <v>43572</v>
          </cell>
          <cell r="P35" t="str">
            <v>CODERART</v>
          </cell>
          <cell r="Q35" t="str">
            <v>Certified Coder</v>
          </cell>
          <cell r="R35" t="str">
            <v>FS</v>
          </cell>
          <cell r="S35" t="str">
            <v>217</v>
          </cell>
          <cell r="T35" t="str">
            <v>HIM</v>
          </cell>
          <cell r="U35" t="str">
            <v>PAS</v>
          </cell>
          <cell r="V35">
            <v>1</v>
          </cell>
          <cell r="W35">
            <v>2080</v>
          </cell>
          <cell r="X35">
            <v>80</v>
          </cell>
          <cell r="Y35">
            <v>3</v>
          </cell>
          <cell r="Z35">
            <v>4</v>
          </cell>
          <cell r="AA35">
            <v>4</v>
          </cell>
          <cell r="AC35">
            <v>0</v>
          </cell>
          <cell r="AD35">
            <v>0</v>
          </cell>
          <cell r="AF35">
            <v>24.48725</v>
          </cell>
          <cell r="AG35">
            <v>2.4999999999999956E-2</v>
          </cell>
          <cell r="AH35">
            <v>2.4999999999999956E-2</v>
          </cell>
          <cell r="AI35">
            <v>764.00219999999138</v>
          </cell>
          <cell r="AK35">
            <v>1242.2799999999979</v>
          </cell>
          <cell r="AL35">
            <v>1289.5821999999905</v>
          </cell>
          <cell r="AN35" t="str">
            <v>No</v>
          </cell>
          <cell r="AP35">
            <v>42373</v>
          </cell>
        </row>
        <row r="36">
          <cell r="A36">
            <v>248</v>
          </cell>
          <cell r="B36" t="str">
            <v>000000248</v>
          </cell>
          <cell r="C36" t="str">
            <v>Medical Records</v>
          </cell>
          <cell r="D36" t="str">
            <v>Certified Coder</v>
          </cell>
          <cell r="E36" t="str">
            <v>Laura</v>
          </cell>
          <cell r="F36" t="str">
            <v>M</v>
          </cell>
          <cell r="G36" t="str">
            <v>Lambert</v>
          </cell>
          <cell r="H36" t="str">
            <v>22 Russell Road</v>
          </cell>
          <cell r="J36" t="str">
            <v>Tunbridge, VT 05077</v>
          </cell>
          <cell r="K36">
            <v>36066</v>
          </cell>
          <cell r="L36" t="str">
            <v>REG</v>
          </cell>
          <cell r="M36">
            <v>28.44</v>
          </cell>
          <cell r="N36">
            <v>59155.199999999997</v>
          </cell>
          <cell r="O36">
            <v>43880</v>
          </cell>
          <cell r="P36" t="str">
            <v>CODERART</v>
          </cell>
          <cell r="Q36" t="str">
            <v>Certified Coder</v>
          </cell>
          <cell r="R36" t="str">
            <v>CL</v>
          </cell>
          <cell r="S36" t="str">
            <v>217</v>
          </cell>
          <cell r="T36" t="str">
            <v>HIM</v>
          </cell>
          <cell r="U36" t="str">
            <v>PAS</v>
          </cell>
          <cell r="V36">
            <v>1</v>
          </cell>
          <cell r="W36">
            <v>2080</v>
          </cell>
          <cell r="X36">
            <v>80</v>
          </cell>
          <cell r="Y36">
            <v>17</v>
          </cell>
          <cell r="Z36">
            <v>18</v>
          </cell>
          <cell r="AA36">
            <v>4</v>
          </cell>
          <cell r="AC36">
            <v>0</v>
          </cell>
          <cell r="AD36">
            <v>0</v>
          </cell>
          <cell r="AF36">
            <v>29.151</v>
          </cell>
          <cell r="AG36">
            <v>2.4999999999999946E-2</v>
          </cell>
          <cell r="AH36">
            <v>2.4999999999999946E-2</v>
          </cell>
          <cell r="AI36">
            <v>909.51119999999264</v>
          </cell>
          <cell r="AK36">
            <v>1478.8799999999969</v>
          </cell>
          <cell r="AL36">
            <v>1535.1911999999913</v>
          </cell>
          <cell r="AN36" t="str">
            <v>No</v>
          </cell>
          <cell r="AO36" t="str">
            <v>No Adj Col AB</v>
          </cell>
          <cell r="AP36">
            <v>36066</v>
          </cell>
        </row>
        <row r="37">
          <cell r="A37">
            <v>2973</v>
          </cell>
          <cell r="B37" t="str">
            <v>000002973</v>
          </cell>
          <cell r="C37" t="str">
            <v>Medical Records</v>
          </cell>
          <cell r="D37" t="str">
            <v>Certified Coder</v>
          </cell>
          <cell r="E37" t="str">
            <v>Robin</v>
          </cell>
          <cell r="F37" t="str">
            <v>L</v>
          </cell>
          <cell r="G37" t="str">
            <v>Marcotte</v>
          </cell>
          <cell r="H37" t="str">
            <v>58 Dunklee St</v>
          </cell>
          <cell r="J37" t="str">
            <v>Concord, NH 03301</v>
          </cell>
          <cell r="K37">
            <v>44788</v>
          </cell>
          <cell r="L37" t="str">
            <v>PT</v>
          </cell>
          <cell r="M37">
            <v>26.8</v>
          </cell>
          <cell r="N37">
            <v>27872</v>
          </cell>
          <cell r="O37">
            <v>44788</v>
          </cell>
          <cell r="P37" t="str">
            <v>CODERART</v>
          </cell>
          <cell r="Q37" t="str">
            <v>Certified Coder</v>
          </cell>
          <cell r="R37" t="str">
            <v>FS</v>
          </cell>
          <cell r="S37" t="str">
            <v>217</v>
          </cell>
          <cell r="T37" t="str">
            <v>HIM</v>
          </cell>
          <cell r="U37" t="str">
            <v>PAS</v>
          </cell>
          <cell r="V37">
            <v>0.5</v>
          </cell>
          <cell r="W37">
            <v>1040</v>
          </cell>
          <cell r="X37">
            <v>40</v>
          </cell>
          <cell r="Y37" t="e">
            <v>#N/A</v>
          </cell>
          <cell r="Z37">
            <v>14</v>
          </cell>
          <cell r="AA37">
            <v>4</v>
          </cell>
          <cell r="AC37">
            <v>0</v>
          </cell>
          <cell r="AD37">
            <v>0</v>
          </cell>
          <cell r="AF37">
            <v>27.47</v>
          </cell>
          <cell r="AG37">
            <v>2.4999999999999932E-2</v>
          </cell>
          <cell r="AH37">
            <v>2.4999999999999932E-2</v>
          </cell>
          <cell r="AI37">
            <v>428.53199999999703</v>
          </cell>
          <cell r="AK37">
            <v>696.79999999999814</v>
          </cell>
          <cell r="AL37">
            <v>723.33199999999624</v>
          </cell>
          <cell r="AN37" t="e">
            <v>#N/A</v>
          </cell>
          <cell r="AP37">
            <v>44788</v>
          </cell>
        </row>
        <row r="38">
          <cell r="A38">
            <v>1768</v>
          </cell>
          <cell r="B38" t="str">
            <v>000001768</v>
          </cell>
          <cell r="C38" t="str">
            <v>Development</v>
          </cell>
          <cell r="D38" t="str">
            <v>Chaplaincy Program Coord</v>
          </cell>
          <cell r="E38" t="str">
            <v>Timothy</v>
          </cell>
          <cell r="F38" t="str">
            <v>C</v>
          </cell>
          <cell r="G38" t="str">
            <v>Eberhardt</v>
          </cell>
          <cell r="H38" t="str">
            <v>2460 Braintree Hill Road</v>
          </cell>
          <cell r="J38" t="str">
            <v>Braintree, VT 05060</v>
          </cell>
          <cell r="K38">
            <v>40829</v>
          </cell>
          <cell r="L38" t="str">
            <v>SPT</v>
          </cell>
          <cell r="M38">
            <v>28.2</v>
          </cell>
          <cell r="N38">
            <v>23462.400000000001</v>
          </cell>
          <cell r="O38">
            <v>40829</v>
          </cell>
          <cell r="P38" t="str">
            <v>CHAPLAIN</v>
          </cell>
          <cell r="Q38" t="str">
            <v>Chaplaincy Program Coord</v>
          </cell>
          <cell r="R38" t="str">
            <v>AD</v>
          </cell>
          <cell r="S38" t="str">
            <v>570</v>
          </cell>
          <cell r="T38" t="str">
            <v>Z</v>
          </cell>
          <cell r="U38" t="str">
            <v>VOLS</v>
          </cell>
          <cell r="V38">
            <v>0.4</v>
          </cell>
          <cell r="W38">
            <v>832</v>
          </cell>
          <cell r="X38">
            <v>32</v>
          </cell>
          <cell r="Y38">
            <v>20</v>
          </cell>
          <cell r="Z38">
            <v>21</v>
          </cell>
          <cell r="AA38">
            <v>4</v>
          </cell>
          <cell r="AC38">
            <v>29.240049103360001</v>
          </cell>
          <cell r="AD38">
            <v>3.6881173878014227E-2</v>
          </cell>
          <cell r="AF38">
            <v>29.971050330943999</v>
          </cell>
          <cell r="AG38">
            <v>6.2803203224964535E-2</v>
          </cell>
          <cell r="AH38">
            <v>2.4999999999999956E-2</v>
          </cell>
          <cell r="AI38">
            <v>374.03870813017988</v>
          </cell>
          <cell r="AK38">
            <v>1473.513875345408</v>
          </cell>
          <cell r="AL38">
            <v>997.44842462246788</v>
          </cell>
          <cell r="AN38" t="str">
            <v>Yes</v>
          </cell>
          <cell r="AP38">
            <v>40829</v>
          </cell>
        </row>
        <row r="39">
          <cell r="A39">
            <v>375</v>
          </cell>
          <cell r="B39" t="str">
            <v>000000375</v>
          </cell>
          <cell r="C39" t="str">
            <v>Medical Records</v>
          </cell>
          <cell r="D39" t="str">
            <v>Chart Analyst</v>
          </cell>
          <cell r="E39" t="str">
            <v>Tina</v>
          </cell>
          <cell r="F39" t="str">
            <v>Marie</v>
          </cell>
          <cell r="G39" t="str">
            <v>Grant</v>
          </cell>
          <cell r="H39" t="str">
            <v>108 Tenney Road</v>
          </cell>
          <cell r="J39" t="str">
            <v>Northfield, VT 05663</v>
          </cell>
          <cell r="K39">
            <v>35877</v>
          </cell>
          <cell r="L39" t="str">
            <v>REG</v>
          </cell>
          <cell r="M39">
            <v>19.989999999999998</v>
          </cell>
          <cell r="N39">
            <v>41579.199999999997</v>
          </cell>
          <cell r="O39">
            <v>35877</v>
          </cell>
          <cell r="P39" t="str">
            <v>CHART</v>
          </cell>
          <cell r="Q39" t="str">
            <v>Chart Analyst</v>
          </cell>
          <cell r="R39" t="str">
            <v>FS</v>
          </cell>
          <cell r="S39" t="str">
            <v>217</v>
          </cell>
          <cell r="T39" t="str">
            <v>HIM</v>
          </cell>
          <cell r="U39" t="str">
            <v>PAS</v>
          </cell>
          <cell r="V39">
            <v>1</v>
          </cell>
          <cell r="W39">
            <v>2080</v>
          </cell>
          <cell r="X39">
            <v>80</v>
          </cell>
          <cell r="Y39">
            <v>17</v>
          </cell>
          <cell r="Z39">
            <v>18</v>
          </cell>
          <cell r="AA39">
            <v>2</v>
          </cell>
          <cell r="AC39">
            <v>23.286625036251429</v>
          </cell>
          <cell r="AD39">
            <v>0.16491370866690502</v>
          </cell>
          <cell r="AF39">
            <v>23.868790662157714</v>
          </cell>
          <cell r="AG39">
            <v>0.19403655138357759</v>
          </cell>
          <cell r="AH39">
            <v>2.4999999999999963E-2</v>
          </cell>
          <cell r="AI39">
            <v>744.70626865931706</v>
          </cell>
          <cell r="AK39">
            <v>8067.8845772880486</v>
          </cell>
          <cell r="AL39">
            <v>4158.0420513581066</v>
          </cell>
          <cell r="AN39" t="str">
            <v>Yes</v>
          </cell>
          <cell r="AP39">
            <v>35877</v>
          </cell>
        </row>
        <row r="40">
          <cell r="A40">
            <v>1731</v>
          </cell>
          <cell r="B40" t="str">
            <v>000001731</v>
          </cell>
          <cell r="C40" t="str">
            <v>Dietary</v>
          </cell>
          <cell r="D40" t="str">
            <v>Chef</v>
          </cell>
          <cell r="E40" t="str">
            <v>Nathon</v>
          </cell>
          <cell r="F40" t="str">
            <v>L</v>
          </cell>
          <cell r="G40" t="str">
            <v>Bump</v>
          </cell>
          <cell r="H40" t="str">
            <v>PO Box 432</v>
          </cell>
          <cell r="J40" t="str">
            <v>Bethel, VT 05032</v>
          </cell>
          <cell r="K40">
            <v>40700</v>
          </cell>
          <cell r="L40" t="str">
            <v>REG</v>
          </cell>
          <cell r="M40">
            <v>28.2</v>
          </cell>
          <cell r="N40">
            <v>58656</v>
          </cell>
          <cell r="O40">
            <v>40700</v>
          </cell>
          <cell r="P40" t="str">
            <v>CHEF</v>
          </cell>
          <cell r="Q40" t="str">
            <v>Chef</v>
          </cell>
          <cell r="R40" t="str">
            <v>OP</v>
          </cell>
          <cell r="S40" t="str">
            <v>211</v>
          </cell>
          <cell r="T40" t="str">
            <v>Z</v>
          </cell>
          <cell r="U40" t="str">
            <v>NUTS</v>
          </cell>
          <cell r="V40">
            <v>1</v>
          </cell>
          <cell r="W40">
            <v>2080</v>
          </cell>
          <cell r="X40">
            <v>80</v>
          </cell>
          <cell r="Y40">
            <v>16</v>
          </cell>
          <cell r="Z40">
            <v>17</v>
          </cell>
          <cell r="AA40">
            <v>6</v>
          </cell>
          <cell r="AC40">
            <v>33.623640368124676</v>
          </cell>
          <cell r="AD40">
            <v>0.19232767262853462</v>
          </cell>
          <cell r="AF40">
            <v>34.464231377327792</v>
          </cell>
          <cell r="AG40">
            <v>0.22213586444424796</v>
          </cell>
          <cell r="AH40">
            <v>2.4999999999999984E-2</v>
          </cell>
          <cell r="AI40">
            <v>1075.2840189726271</v>
          </cell>
          <cell r="AK40">
            <v>13029.601264841809</v>
          </cell>
          <cell r="AL40">
            <v>6587.8076310210854</v>
          </cell>
          <cell r="AN40" t="str">
            <v>Yes</v>
          </cell>
          <cell r="AP40">
            <v>40700</v>
          </cell>
        </row>
        <row r="41">
          <cell r="A41">
            <v>2899</v>
          </cell>
          <cell r="B41" t="str">
            <v>000002899</v>
          </cell>
          <cell r="C41" t="str">
            <v>Dietary</v>
          </cell>
          <cell r="D41" t="str">
            <v>Chef</v>
          </cell>
          <cell r="E41" t="str">
            <v>Michael</v>
          </cell>
          <cell r="G41" t="str">
            <v>Unwin</v>
          </cell>
          <cell r="H41" t="str">
            <v>PO Box 4243</v>
          </cell>
          <cell r="J41" t="str">
            <v>White River Jct, VT 05001</v>
          </cell>
          <cell r="K41">
            <v>44573</v>
          </cell>
          <cell r="L41" t="str">
            <v>REG</v>
          </cell>
          <cell r="M41">
            <v>30.9</v>
          </cell>
          <cell r="N41">
            <v>64272</v>
          </cell>
          <cell r="O41">
            <v>44573</v>
          </cell>
          <cell r="P41" t="str">
            <v>CHEF</v>
          </cell>
          <cell r="Q41" t="str">
            <v>Chef</v>
          </cell>
          <cell r="R41" t="str">
            <v>OP</v>
          </cell>
          <cell r="S41" t="str">
            <v>211</v>
          </cell>
          <cell r="T41" t="str">
            <v>Z</v>
          </cell>
          <cell r="U41" t="str">
            <v>NUTS</v>
          </cell>
          <cell r="V41">
            <v>1</v>
          </cell>
          <cell r="W41">
            <v>2080</v>
          </cell>
          <cell r="X41">
            <v>80</v>
          </cell>
          <cell r="Y41">
            <v>20</v>
          </cell>
          <cell r="Z41">
            <v>21</v>
          </cell>
          <cell r="AA41">
            <v>6</v>
          </cell>
          <cell r="AC41">
            <v>35.304822386530908</v>
          </cell>
          <cell r="AD41">
            <v>0.1425508862954987</v>
          </cell>
          <cell r="AF41">
            <v>36.187442946194174</v>
          </cell>
          <cell r="AG41">
            <v>0.17111465845288595</v>
          </cell>
          <cell r="AH41">
            <v>2.4999999999999814E-2</v>
          </cell>
          <cell r="AI41">
            <v>1129.0482199212511</v>
          </cell>
          <cell r="AK41">
            <v>10997.881328083886</v>
          </cell>
          <cell r="AL41">
            <v>5781.9980125721258</v>
          </cell>
          <cell r="AN41" t="str">
            <v>Yes</v>
          </cell>
          <cell r="AP41">
            <v>44573</v>
          </cell>
        </row>
        <row r="42">
          <cell r="A42">
            <v>1202</v>
          </cell>
          <cell r="B42" t="str">
            <v>000001202</v>
          </cell>
          <cell r="C42" t="str">
            <v>Menig Dietary</v>
          </cell>
          <cell r="D42" t="str">
            <v>Chef</v>
          </cell>
          <cell r="E42" t="str">
            <v>Shaun</v>
          </cell>
          <cell r="F42" t="str">
            <v>M</v>
          </cell>
          <cell r="G42" t="str">
            <v>Davis</v>
          </cell>
          <cell r="H42" t="str">
            <v>64 Fogey Street #58</v>
          </cell>
          <cell r="J42" t="str">
            <v>Braintree, VT 05060</v>
          </cell>
          <cell r="K42">
            <v>39022</v>
          </cell>
          <cell r="L42" t="str">
            <v>REG</v>
          </cell>
          <cell r="M42">
            <v>26.93</v>
          </cell>
          <cell r="N42">
            <v>56014.400000000001</v>
          </cell>
          <cell r="O42">
            <v>44587</v>
          </cell>
          <cell r="P42" t="str">
            <v>CHEF</v>
          </cell>
          <cell r="Q42" t="str">
            <v>Chef</v>
          </cell>
          <cell r="R42" t="str">
            <v>OP</v>
          </cell>
          <cell r="S42" t="str">
            <v>42211</v>
          </cell>
          <cell r="T42" t="str">
            <v>Z</v>
          </cell>
          <cell r="U42" t="str">
            <v>NUTS</v>
          </cell>
          <cell r="V42">
            <v>1</v>
          </cell>
          <cell r="W42">
            <v>2080</v>
          </cell>
          <cell r="X42">
            <v>80</v>
          </cell>
          <cell r="Y42">
            <v>11</v>
          </cell>
          <cell r="Z42">
            <v>12</v>
          </cell>
          <cell r="AA42">
            <v>6</v>
          </cell>
          <cell r="AC42">
            <v>31.627236721267288</v>
          </cell>
          <cell r="AD42">
            <v>0.17442394063376487</v>
          </cell>
          <cell r="AF42">
            <v>32.41791763929897</v>
          </cell>
          <cell r="AG42">
            <v>0.20378453914960901</v>
          </cell>
          <cell r="AH42">
            <v>2.5000000000000015E-2</v>
          </cell>
          <cell r="AI42">
            <v>1011.4390303461232</v>
          </cell>
          <cell r="AK42">
            <v>11414.868689741859</v>
          </cell>
          <cell r="AL42">
            <v>5840.8065529292171</v>
          </cell>
          <cell r="AN42" t="str">
            <v>Yes</v>
          </cell>
          <cell r="AP42">
            <v>39022</v>
          </cell>
        </row>
        <row r="43">
          <cell r="A43">
            <v>2906</v>
          </cell>
          <cell r="B43" t="str">
            <v>000002906</v>
          </cell>
          <cell r="C43" t="str">
            <v>IL DIETARY</v>
          </cell>
          <cell r="D43" t="str">
            <v>Chef</v>
          </cell>
          <cell r="E43" t="str">
            <v>Armando</v>
          </cell>
          <cell r="F43" t="str">
            <v>T</v>
          </cell>
          <cell r="G43" t="str">
            <v>Donato</v>
          </cell>
          <cell r="H43" t="str">
            <v>1086 Salt Box Rd</v>
          </cell>
          <cell r="J43" t="str">
            <v>Randolph Center, VT 05061</v>
          </cell>
          <cell r="K43">
            <v>44601</v>
          </cell>
          <cell r="L43" t="str">
            <v>REG</v>
          </cell>
          <cell r="M43">
            <v>29.38</v>
          </cell>
          <cell r="N43">
            <v>61110.400000000001</v>
          </cell>
          <cell r="O43">
            <v>44601</v>
          </cell>
          <cell r="P43" t="str">
            <v>CHEF</v>
          </cell>
          <cell r="Q43" t="str">
            <v>Chef</v>
          </cell>
          <cell r="R43" t="str">
            <v>OP</v>
          </cell>
          <cell r="S43" t="str">
            <v>44211</v>
          </cell>
          <cell r="T43" t="str">
            <v>Z</v>
          </cell>
          <cell r="U43" t="str">
            <v>NUTS</v>
          </cell>
          <cell r="V43">
            <v>1</v>
          </cell>
          <cell r="W43">
            <v>2080</v>
          </cell>
          <cell r="X43">
            <v>80</v>
          </cell>
          <cell r="Y43">
            <v>18</v>
          </cell>
          <cell r="Z43">
            <v>19</v>
          </cell>
          <cell r="AA43">
            <v>6</v>
          </cell>
          <cell r="AC43">
            <v>34.464231377327792</v>
          </cell>
          <cell r="AD43">
            <v>0.17305076165172883</v>
          </cell>
          <cell r="AF43">
            <v>35.325837161760987</v>
          </cell>
          <cell r="AG43">
            <v>0.20237703069302204</v>
          </cell>
          <cell r="AH43">
            <v>2.5000000000000001E-2</v>
          </cell>
          <cell r="AI43">
            <v>1102.1661194469391</v>
          </cell>
          <cell r="AK43">
            <v>12367.341296462855</v>
          </cell>
          <cell r="AL43">
            <v>6334.5028217966083</v>
          </cell>
          <cell r="AN43" t="str">
            <v>Yes</v>
          </cell>
          <cell r="AP43">
            <v>44601</v>
          </cell>
        </row>
        <row r="44">
          <cell r="A44">
            <v>2810</v>
          </cell>
          <cell r="B44" t="str">
            <v>000002810</v>
          </cell>
          <cell r="C44" t="str">
            <v>IL DIETARY</v>
          </cell>
          <cell r="D44" t="str">
            <v>Chef Manager</v>
          </cell>
          <cell r="E44" t="str">
            <v>Silas</v>
          </cell>
          <cell r="F44" t="str">
            <v>W</v>
          </cell>
          <cell r="G44" t="str">
            <v>Tanner</v>
          </cell>
          <cell r="H44" t="str">
            <v>1 Franklin St</v>
          </cell>
          <cell r="I44" t="str">
            <v>Apt 6</v>
          </cell>
          <cell r="J44" t="str">
            <v>Montpelier, VT 05602</v>
          </cell>
          <cell r="K44">
            <v>44307</v>
          </cell>
          <cell r="L44" t="str">
            <v>REG</v>
          </cell>
          <cell r="M44">
            <v>30.72</v>
          </cell>
          <cell r="N44">
            <v>63897.599999999999</v>
          </cell>
          <cell r="O44">
            <v>44307</v>
          </cell>
          <cell r="P44" t="str">
            <v>CHEFMGR</v>
          </cell>
          <cell r="Q44" t="str">
            <v>Chef Manager</v>
          </cell>
          <cell r="R44" t="str">
            <v>OP</v>
          </cell>
          <cell r="S44" t="str">
            <v>44211</v>
          </cell>
          <cell r="T44" t="str">
            <v>Z</v>
          </cell>
          <cell r="U44" t="str">
            <v>NUTS</v>
          </cell>
          <cell r="V44">
            <v>1</v>
          </cell>
          <cell r="W44">
            <v>2080</v>
          </cell>
          <cell r="X44">
            <v>80</v>
          </cell>
          <cell r="Y44">
            <v>9</v>
          </cell>
          <cell r="Z44">
            <v>10</v>
          </cell>
          <cell r="AA44">
            <v>8</v>
          </cell>
          <cell r="AC44">
            <v>34.438424056760013</v>
          </cell>
          <cell r="AD44">
            <v>0.12104244976432338</v>
          </cell>
          <cell r="AF44">
            <v>35.299384658179008</v>
          </cell>
          <cell r="AG44">
            <v>0.1490685110084313</v>
          </cell>
          <cell r="AH44">
            <v>2.4999999999999845E-2</v>
          </cell>
          <cell r="AI44">
            <v>1101.340801335175</v>
          </cell>
          <cell r="AK44">
            <v>9525.12008901234</v>
          </cell>
          <cell r="AL44">
            <v>5131.199300532704</v>
          </cell>
          <cell r="AN44" t="str">
            <v>Yes</v>
          </cell>
          <cell r="AP44">
            <v>44307</v>
          </cell>
        </row>
        <row r="45">
          <cell r="A45">
            <v>2868</v>
          </cell>
          <cell r="B45" t="str">
            <v>000002868</v>
          </cell>
          <cell r="C45" t="str">
            <v>Menig Dietary</v>
          </cell>
          <cell r="D45" t="str">
            <v>Chef Manager</v>
          </cell>
          <cell r="E45" t="str">
            <v>Kevin</v>
          </cell>
          <cell r="F45" t="str">
            <v>M</v>
          </cell>
          <cell r="G45" t="str">
            <v>Bailey</v>
          </cell>
          <cell r="H45" t="str">
            <v>PO Box 871</v>
          </cell>
          <cell r="I45" t="str">
            <v>143 Caron Circle</v>
          </cell>
          <cell r="J45" t="str">
            <v>South Royalton, VT 05068</v>
          </cell>
          <cell r="K45">
            <v>44468</v>
          </cell>
          <cell r="L45" t="str">
            <v>REG</v>
          </cell>
          <cell r="M45">
            <v>31.14</v>
          </cell>
          <cell r="N45">
            <v>64771.199999999997</v>
          </cell>
          <cell r="O45">
            <v>44468</v>
          </cell>
          <cell r="P45" t="str">
            <v>CHEFMGR</v>
          </cell>
          <cell r="Q45" t="str">
            <v>Chef Manager</v>
          </cell>
          <cell r="R45" t="str">
            <v>OP</v>
          </cell>
          <cell r="S45" t="str">
            <v>42211</v>
          </cell>
          <cell r="T45" t="str">
            <v>Z</v>
          </cell>
          <cell r="U45" t="str">
            <v>NUTS</v>
          </cell>
          <cell r="V45">
            <v>1</v>
          </cell>
          <cell r="W45">
            <v>2080</v>
          </cell>
          <cell r="X45">
            <v>80</v>
          </cell>
          <cell r="Y45">
            <v>10</v>
          </cell>
          <cell r="Z45">
            <v>11</v>
          </cell>
          <cell r="AA45">
            <v>8</v>
          </cell>
          <cell r="AC45">
            <v>35.278385619120016</v>
          </cell>
          <cell r="AD45">
            <v>0.1328961342042394</v>
          </cell>
          <cell r="AF45">
            <v>36.16034525959801</v>
          </cell>
          <cell r="AG45">
            <v>0.1612185375593452</v>
          </cell>
          <cell r="AH45">
            <v>2.4999999999999828E-2</v>
          </cell>
          <cell r="AI45">
            <v>1128.2027720994472</v>
          </cell>
          <cell r="AK45">
            <v>10442.31813996386</v>
          </cell>
          <cell r="AL45">
            <v>5546.106600545696</v>
          </cell>
          <cell r="AN45" t="str">
            <v>Yes</v>
          </cell>
          <cell r="AP45">
            <v>44468</v>
          </cell>
        </row>
        <row r="46">
          <cell r="A46">
            <v>2921</v>
          </cell>
          <cell r="B46" t="str">
            <v>000002921</v>
          </cell>
          <cell r="C46" t="str">
            <v>Dietary</v>
          </cell>
          <cell r="D46" t="str">
            <v>Chef Supervisor</v>
          </cell>
          <cell r="E46" t="str">
            <v>Peter</v>
          </cell>
          <cell r="F46" t="str">
            <v>J.L.</v>
          </cell>
          <cell r="G46" t="str">
            <v>Bayliss</v>
          </cell>
          <cell r="H46" t="str">
            <v>1541 VT-110</v>
          </cell>
          <cell r="J46" t="str">
            <v>South Royalton, VT 05068</v>
          </cell>
          <cell r="K46">
            <v>44636</v>
          </cell>
          <cell r="L46" t="str">
            <v>REG</v>
          </cell>
          <cell r="M46">
            <v>31.51</v>
          </cell>
          <cell r="N46">
            <v>65540.800000000003</v>
          </cell>
          <cell r="O46">
            <v>44636</v>
          </cell>
          <cell r="P46" t="str">
            <v>CHEFSUPR</v>
          </cell>
          <cell r="Q46" t="str">
            <v>Chef Supervisor</v>
          </cell>
          <cell r="R46" t="str">
            <v>OP</v>
          </cell>
          <cell r="S46" t="str">
            <v>211</v>
          </cell>
          <cell r="T46" t="str">
            <v>Z</v>
          </cell>
          <cell r="U46" t="str">
            <v>NUTS</v>
          </cell>
          <cell r="V46">
            <v>1</v>
          </cell>
          <cell r="W46">
            <v>2080</v>
          </cell>
          <cell r="X46">
            <v>80</v>
          </cell>
          <cell r="Y46">
            <v>11</v>
          </cell>
          <cell r="Z46">
            <v>12</v>
          </cell>
          <cell r="AA46">
            <v>7</v>
          </cell>
          <cell r="AC46">
            <v>31.627236721267288</v>
          </cell>
          <cell r="AD46">
            <v>3.7206195260960332E-3</v>
          </cell>
          <cell r="AF46">
            <v>32.41791763929897</v>
          </cell>
          <cell r="AG46">
            <v>2.881363501424845E-2</v>
          </cell>
          <cell r="AH46">
            <v>2.5000000000000015E-2</v>
          </cell>
          <cell r="AI46">
            <v>1011.4390303461232</v>
          </cell>
          <cell r="AK46">
            <v>1888.4686897418551</v>
          </cell>
          <cell r="AL46">
            <v>1810.4065529292156</v>
          </cell>
          <cell r="AN46" t="str">
            <v>Yes</v>
          </cell>
          <cell r="AP46">
            <v>44636</v>
          </cell>
        </row>
        <row r="47">
          <cell r="A47">
            <v>1747</v>
          </cell>
          <cell r="B47" t="str">
            <v>000001747</v>
          </cell>
          <cell r="C47" t="str">
            <v>Day Care</v>
          </cell>
          <cell r="D47" t="str">
            <v>Child Care Asst Director</v>
          </cell>
          <cell r="E47" t="str">
            <v>Kristy</v>
          </cell>
          <cell r="F47" t="str">
            <v>M</v>
          </cell>
          <cell r="G47" t="str">
            <v>Kimball</v>
          </cell>
          <cell r="H47" t="str">
            <v>1092 Waterman Road</v>
          </cell>
          <cell r="J47" t="str">
            <v>South Royalton, VT 05068</v>
          </cell>
          <cell r="K47">
            <v>40771</v>
          </cell>
          <cell r="L47" t="str">
            <v>REG</v>
          </cell>
          <cell r="M47">
            <v>24.74</v>
          </cell>
          <cell r="N47">
            <v>51459.199999999997</v>
          </cell>
          <cell r="O47">
            <v>40771</v>
          </cell>
          <cell r="P47" t="str">
            <v>DCAREDIR</v>
          </cell>
          <cell r="Q47" t="str">
            <v>Child Care Asst Director</v>
          </cell>
          <cell r="R47" t="str">
            <v>AD</v>
          </cell>
          <cell r="S47" t="str">
            <v>630</v>
          </cell>
          <cell r="T47" t="str">
            <v>Z</v>
          </cell>
          <cell r="U47" t="str">
            <v>CEC</v>
          </cell>
          <cell r="V47">
            <v>1</v>
          </cell>
          <cell r="W47">
            <v>2080</v>
          </cell>
          <cell r="X47">
            <v>80</v>
          </cell>
          <cell r="Y47">
            <v>6</v>
          </cell>
          <cell r="Z47">
            <v>7</v>
          </cell>
          <cell r="AA47">
            <v>6</v>
          </cell>
          <cell r="AC47">
            <v>27.949651056003631</v>
          </cell>
          <cell r="AD47">
            <v>0.12973528924832795</v>
          </cell>
          <cell r="AF47">
            <v>28.64839233240372</v>
          </cell>
          <cell r="AG47">
            <v>0.15797867147953604</v>
          </cell>
          <cell r="AH47">
            <v>2.4999999999999925E-2</v>
          </cell>
          <cell r="AI47">
            <v>893.82984077098797</v>
          </cell>
          <cell r="AK47">
            <v>8129.4560513997403</v>
          </cell>
          <cell r="AL47">
            <v>4333.2150932862633</v>
          </cell>
          <cell r="AN47" t="str">
            <v>Yes</v>
          </cell>
          <cell r="AP47">
            <v>40771</v>
          </cell>
        </row>
        <row r="48">
          <cell r="A48">
            <v>1085</v>
          </cell>
          <cell r="B48" t="str">
            <v>000001085</v>
          </cell>
          <cell r="C48" t="str">
            <v>Day Care</v>
          </cell>
          <cell r="D48" t="str">
            <v>Child Care Director</v>
          </cell>
          <cell r="E48" t="str">
            <v>Carrie</v>
          </cell>
          <cell r="F48" t="str">
            <v>E</v>
          </cell>
          <cell r="G48" t="str">
            <v>Wright</v>
          </cell>
          <cell r="H48" t="str">
            <v>127 Radio Drive</v>
          </cell>
          <cell r="J48" t="str">
            <v>Randolph, VT 05060</v>
          </cell>
          <cell r="K48">
            <v>38659</v>
          </cell>
          <cell r="L48" t="str">
            <v>REG</v>
          </cell>
          <cell r="M48">
            <v>33.29</v>
          </cell>
          <cell r="N48">
            <v>69243.199999999997</v>
          </cell>
          <cell r="O48">
            <v>38659</v>
          </cell>
          <cell r="P48" t="str">
            <v>DCMGR</v>
          </cell>
          <cell r="Q48" t="str">
            <v>Child Care Director</v>
          </cell>
          <cell r="R48" t="str">
            <v>AD</v>
          </cell>
          <cell r="S48" t="str">
            <v>630</v>
          </cell>
          <cell r="T48" t="str">
            <v>Z</v>
          </cell>
          <cell r="U48" t="str">
            <v>CEC</v>
          </cell>
          <cell r="V48">
            <v>1</v>
          </cell>
          <cell r="W48">
            <v>2080</v>
          </cell>
          <cell r="X48">
            <v>80</v>
          </cell>
          <cell r="Y48">
            <v>7</v>
          </cell>
          <cell r="Z48">
            <v>8</v>
          </cell>
          <cell r="AA48">
            <v>9</v>
          </cell>
          <cell r="AC48">
            <v>36.220238181611741</v>
          </cell>
          <cell r="AD48">
            <v>8.802157349389432E-2</v>
          </cell>
          <cell r="AF48">
            <v>37.125744136152029</v>
          </cell>
          <cell r="AG48">
            <v>0.11522211283124152</v>
          </cell>
          <cell r="AH48">
            <v>2.4999999999999859E-2</v>
          </cell>
          <cell r="AI48">
            <v>1158.3232170479323</v>
          </cell>
          <cell r="AK48">
            <v>7978.3478031962222</v>
          </cell>
          <cell r="AL48">
            <v>4533.7780568617191</v>
          </cell>
          <cell r="AN48" t="str">
            <v>Yes</v>
          </cell>
          <cell r="AP48">
            <v>38659</v>
          </cell>
        </row>
        <row r="49">
          <cell r="A49">
            <v>2193</v>
          </cell>
          <cell r="B49" t="str">
            <v>000002193</v>
          </cell>
          <cell r="C49" t="str">
            <v>Medical Home CHT</v>
          </cell>
          <cell r="D49" t="str">
            <v>CHT Care Coordinator</v>
          </cell>
          <cell r="E49" t="str">
            <v>Kayla</v>
          </cell>
          <cell r="F49" t="str">
            <v>D</v>
          </cell>
          <cell r="G49" t="str">
            <v>Thibault</v>
          </cell>
          <cell r="H49" t="str">
            <v>915 Gage Road</v>
          </cell>
          <cell r="J49" t="str">
            <v>Bethel, VT 05032</v>
          </cell>
          <cell r="K49">
            <v>42248</v>
          </cell>
          <cell r="L49" t="str">
            <v>PT</v>
          </cell>
          <cell r="M49">
            <v>27.75</v>
          </cell>
          <cell r="N49">
            <v>28860</v>
          </cell>
          <cell r="O49">
            <v>42248</v>
          </cell>
          <cell r="P49" t="str">
            <v>CHTCRCOR</v>
          </cell>
          <cell r="Q49" t="str">
            <v>CHT Care Coordinator</v>
          </cell>
          <cell r="R49" t="str">
            <v>CL</v>
          </cell>
          <cell r="S49" t="str">
            <v>600</v>
          </cell>
          <cell r="T49" t="str">
            <v>Z</v>
          </cell>
          <cell r="U49" t="str">
            <v>PP</v>
          </cell>
          <cell r="V49">
            <v>0.5</v>
          </cell>
          <cell r="W49">
            <v>1040</v>
          </cell>
          <cell r="X49">
            <v>40</v>
          </cell>
          <cell r="Y49">
            <v>12</v>
          </cell>
          <cell r="Z49">
            <v>13</v>
          </cell>
          <cell r="AA49">
            <v>5</v>
          </cell>
          <cell r="AC49">
            <v>29.497394653760008</v>
          </cell>
          <cell r="AD49">
            <v>6.2969176712072347E-2</v>
          </cell>
          <cell r="AF49">
            <v>30.234829520104004</v>
          </cell>
          <cell r="AG49">
            <v>8.9543406129874006E-2</v>
          </cell>
          <cell r="AH49">
            <v>2.4999999999999859E-2</v>
          </cell>
          <cell r="AI49">
            <v>471.663340513619</v>
          </cell>
          <cell r="AK49">
            <v>2584.2227009081639</v>
          </cell>
          <cell r="AL49">
            <v>1564.9883293593807</v>
          </cell>
          <cell r="AN49" t="str">
            <v>Yes</v>
          </cell>
          <cell r="AP49">
            <v>42248</v>
          </cell>
        </row>
        <row r="50">
          <cell r="A50">
            <v>2201</v>
          </cell>
          <cell r="B50" t="str">
            <v>000002201</v>
          </cell>
          <cell r="C50" t="str">
            <v>Medical Home CHT</v>
          </cell>
          <cell r="D50" t="str">
            <v>CHT Care Coordinator</v>
          </cell>
          <cell r="E50" t="str">
            <v>Carolyn</v>
          </cell>
          <cell r="F50" t="str">
            <v>Anne</v>
          </cell>
          <cell r="G50" t="str">
            <v>Higgins</v>
          </cell>
          <cell r="H50" t="str">
            <v>47 Lyme Road</v>
          </cell>
          <cell r="I50" t="str">
            <v>Apt 8</v>
          </cell>
          <cell r="J50" t="str">
            <v>Hanover, NH 03755</v>
          </cell>
          <cell r="K50">
            <v>42262</v>
          </cell>
          <cell r="L50" t="str">
            <v>PT</v>
          </cell>
          <cell r="M50">
            <v>26.15</v>
          </cell>
          <cell r="N50">
            <v>27196</v>
          </cell>
          <cell r="O50">
            <v>42262</v>
          </cell>
          <cell r="P50" t="str">
            <v>CHTCRCOR</v>
          </cell>
          <cell r="Q50" t="str">
            <v>CHT Care Coordinator</v>
          </cell>
          <cell r="R50" t="str">
            <v>CL</v>
          </cell>
          <cell r="S50" t="str">
            <v>600</v>
          </cell>
          <cell r="T50" t="str">
            <v>Z</v>
          </cell>
          <cell r="U50" t="str">
            <v>PP</v>
          </cell>
          <cell r="V50">
            <v>0.5</v>
          </cell>
          <cell r="W50">
            <v>1040</v>
          </cell>
          <cell r="X50">
            <v>40</v>
          </cell>
          <cell r="Y50">
            <v>7</v>
          </cell>
          <cell r="Z50">
            <v>8</v>
          </cell>
          <cell r="AA50">
            <v>5</v>
          </cell>
          <cell r="AC50">
            <v>26.145417988560006</v>
          </cell>
          <cell r="AD50">
            <v>0</v>
          </cell>
          <cell r="AF50">
            <v>26.799053438274004</v>
          </cell>
          <cell r="AG50">
            <v>2.4820399169178047E-2</v>
          </cell>
          <cell r="AH50">
            <v>2.4999999999999953E-2</v>
          </cell>
          <cell r="AI50">
            <v>418.06523363707072</v>
          </cell>
          <cell r="AK50">
            <v>675.01557580496615</v>
          </cell>
          <cell r="AL50">
            <v>703.64874647763327</v>
          </cell>
          <cell r="AN50" t="str">
            <v>No</v>
          </cell>
          <cell r="AO50" t="str">
            <v>No Adj Col AB</v>
          </cell>
          <cell r="AP50">
            <v>42262</v>
          </cell>
        </row>
        <row r="51">
          <cell r="A51">
            <v>2818</v>
          </cell>
          <cell r="B51" t="str">
            <v>000002818</v>
          </cell>
          <cell r="C51" t="str">
            <v>Medical Home CHT</v>
          </cell>
          <cell r="D51" t="str">
            <v>CHT Care Coordinator</v>
          </cell>
          <cell r="E51" t="str">
            <v>Walter</v>
          </cell>
          <cell r="F51" t="str">
            <v>P</v>
          </cell>
          <cell r="G51" t="str">
            <v>Ziske</v>
          </cell>
          <cell r="H51" t="str">
            <v>30 Patterson Street</v>
          </cell>
          <cell r="J51" t="str">
            <v>Barre, VT 05641</v>
          </cell>
          <cell r="K51">
            <v>44321</v>
          </cell>
          <cell r="L51" t="str">
            <v>REG</v>
          </cell>
          <cell r="M51">
            <v>25.75</v>
          </cell>
          <cell r="N51">
            <v>53560</v>
          </cell>
          <cell r="O51">
            <v>44321</v>
          </cell>
          <cell r="P51" t="str">
            <v>CHTCRCOR</v>
          </cell>
          <cell r="Q51" t="str">
            <v>CHT Care Coordinator</v>
          </cell>
          <cell r="R51" t="str">
            <v>CL</v>
          </cell>
          <cell r="S51" t="str">
            <v>600</v>
          </cell>
          <cell r="T51" t="str">
            <v>Z</v>
          </cell>
          <cell r="U51" t="str">
            <v>PP</v>
          </cell>
          <cell r="V51">
            <v>1</v>
          </cell>
          <cell r="W51">
            <v>2080</v>
          </cell>
          <cell r="X51">
            <v>80</v>
          </cell>
          <cell r="Y51">
            <v>7</v>
          </cell>
          <cell r="Z51">
            <v>8</v>
          </cell>
          <cell r="AA51">
            <v>5</v>
          </cell>
          <cell r="AC51">
            <v>26.145417988560006</v>
          </cell>
          <cell r="AD51">
            <v>1.5356038390679826E-2</v>
          </cell>
          <cell r="AF51">
            <v>26.799053438274004</v>
          </cell>
          <cell r="AG51">
            <v>4.0739939350446772E-2</v>
          </cell>
          <cell r="AH51">
            <v>2.4999999999999953E-2</v>
          </cell>
          <cell r="AI51">
            <v>836.13046727414144</v>
          </cell>
          <cell r="AK51">
            <v>2182.0311516099291</v>
          </cell>
          <cell r="AL51">
            <v>1759.2974929552654</v>
          </cell>
          <cell r="AN51" t="str">
            <v>Yes</v>
          </cell>
          <cell r="AP51">
            <v>44321</v>
          </cell>
        </row>
        <row r="52">
          <cell r="A52">
            <v>323</v>
          </cell>
          <cell r="B52" t="str">
            <v>000000323</v>
          </cell>
          <cell r="C52" t="str">
            <v>Medical Home CHT</v>
          </cell>
          <cell r="D52" t="str">
            <v>CHT Lead Care Coordinator</v>
          </cell>
          <cell r="E52" t="str">
            <v>Lisa</v>
          </cell>
          <cell r="F52" t="str">
            <v>D</v>
          </cell>
          <cell r="G52" t="str">
            <v>Delegato</v>
          </cell>
          <cell r="H52" t="str">
            <v>85 Goodale Road</v>
          </cell>
          <cell r="J52" t="str">
            <v>Randolph, VT 05060</v>
          </cell>
          <cell r="K52">
            <v>32874</v>
          </cell>
          <cell r="L52" t="str">
            <v>PTF</v>
          </cell>
          <cell r="M52">
            <v>35.299999999999997</v>
          </cell>
          <cell r="N52">
            <v>58739.199999999997</v>
          </cell>
          <cell r="O52">
            <v>32874</v>
          </cell>
          <cell r="P52" t="str">
            <v>LDCRCOOR</v>
          </cell>
          <cell r="Q52" t="str">
            <v>CHT Lead Care Coordinator</v>
          </cell>
          <cell r="R52" t="str">
            <v>CL</v>
          </cell>
          <cell r="S52" t="str">
            <v>600</v>
          </cell>
          <cell r="T52" t="str">
            <v>PRIM</v>
          </cell>
          <cell r="U52" t="str">
            <v>PP</v>
          </cell>
          <cell r="V52">
            <v>0.8</v>
          </cell>
          <cell r="W52">
            <v>1664</v>
          </cell>
          <cell r="X52">
            <v>64</v>
          </cell>
          <cell r="Y52">
            <v>20</v>
          </cell>
          <cell r="Z52">
            <v>21</v>
          </cell>
          <cell r="AA52">
            <v>6</v>
          </cell>
          <cell r="AC52">
            <v>35.304822386530908</v>
          </cell>
          <cell r="AD52">
            <v>1.3661151645640683E-4</v>
          </cell>
          <cell r="AF52">
            <v>36.187442946194174</v>
          </cell>
          <cell r="AG52">
            <v>2.5140026804367631E-2</v>
          </cell>
          <cell r="AH52">
            <v>2.4999999999999814E-2</v>
          </cell>
          <cell r="AI52">
            <v>903.23857593700086</v>
          </cell>
          <cell r="AK52">
            <v>1476.705062467111</v>
          </cell>
          <cell r="AL52">
            <v>1527.9984100577017</v>
          </cell>
          <cell r="AN52" t="str">
            <v>Yes</v>
          </cell>
          <cell r="AP52">
            <v>32874</v>
          </cell>
        </row>
        <row r="53">
          <cell r="A53">
            <v>1684</v>
          </cell>
          <cell r="B53" t="str">
            <v>000001684</v>
          </cell>
          <cell r="C53" t="str">
            <v>VDH Health Promotion</v>
          </cell>
          <cell r="D53" t="str">
            <v>CHT Lead Care Coordinator</v>
          </cell>
          <cell r="E53" t="str">
            <v>Noreen</v>
          </cell>
          <cell r="F53" t="str">
            <v>Ellen</v>
          </cell>
          <cell r="G53" t="str">
            <v>Fordham</v>
          </cell>
          <cell r="H53" t="str">
            <v>851 Hebard Hill Road</v>
          </cell>
          <cell r="J53" t="str">
            <v>Randolph, VT 05060</v>
          </cell>
          <cell r="K53">
            <v>40476</v>
          </cell>
          <cell r="L53" t="str">
            <v>PT</v>
          </cell>
          <cell r="M53">
            <v>24.1</v>
          </cell>
          <cell r="N53">
            <v>25064</v>
          </cell>
          <cell r="O53">
            <v>42604</v>
          </cell>
          <cell r="P53" t="str">
            <v>LDCRCOOR</v>
          </cell>
          <cell r="Q53" t="str">
            <v>CHT Lead Care Coordinator</v>
          </cell>
          <cell r="R53" t="str">
            <v>CS</v>
          </cell>
          <cell r="S53" t="str">
            <v>718</v>
          </cell>
          <cell r="T53" t="str">
            <v>Z</v>
          </cell>
          <cell r="U53" t="str">
            <v>CARE</v>
          </cell>
          <cell r="V53">
            <v>0.5</v>
          </cell>
          <cell r="W53">
            <v>1040</v>
          </cell>
          <cell r="X53">
            <v>40</v>
          </cell>
          <cell r="Y53">
            <v>6</v>
          </cell>
          <cell r="Z53">
            <v>7</v>
          </cell>
          <cell r="AA53">
            <v>6</v>
          </cell>
          <cell r="AC53">
            <v>27.949651056003631</v>
          </cell>
          <cell r="AD53">
            <v>0.15973655834039957</v>
          </cell>
          <cell r="AF53">
            <v>28.64839233240372</v>
          </cell>
          <cell r="AG53">
            <v>0.18872997229890948</v>
          </cell>
          <cell r="AH53">
            <v>2.4999999999999925E-2</v>
          </cell>
          <cell r="AI53">
            <v>446.91492038549399</v>
          </cell>
          <cell r="AK53">
            <v>4730.3280256998669</v>
          </cell>
          <cell r="AL53">
            <v>2448.2075466431297</v>
          </cell>
          <cell r="AN53" t="str">
            <v>Yes</v>
          </cell>
          <cell r="AP53">
            <v>40476</v>
          </cell>
        </row>
        <row r="54">
          <cell r="A54">
            <v>2198</v>
          </cell>
          <cell r="B54" t="str">
            <v>000002198</v>
          </cell>
          <cell r="C54" t="str">
            <v>Data Processing</v>
          </cell>
          <cell r="D54" t="str">
            <v>Clinical Apps Analyst</v>
          </cell>
          <cell r="E54" t="str">
            <v>Joseph</v>
          </cell>
          <cell r="F54" t="str">
            <v>Albert</v>
          </cell>
          <cell r="G54" t="str">
            <v>Nolet</v>
          </cell>
          <cell r="H54" t="str">
            <v>PO Box 151</v>
          </cell>
          <cell r="J54" t="str">
            <v>Gaysville, VT 05746</v>
          </cell>
          <cell r="K54">
            <v>42261</v>
          </cell>
          <cell r="L54" t="str">
            <v>REG</v>
          </cell>
          <cell r="M54">
            <v>29.74</v>
          </cell>
          <cell r="N54">
            <v>61859.199999999997</v>
          </cell>
          <cell r="O54">
            <v>42261</v>
          </cell>
          <cell r="P54" t="str">
            <v>CLAPPANA</v>
          </cell>
          <cell r="Q54" t="str">
            <v>Clinical Apps Analyst</v>
          </cell>
          <cell r="R54" t="str">
            <v>OP</v>
          </cell>
          <cell r="S54" t="str">
            <v>470</v>
          </cell>
          <cell r="T54" t="str">
            <v>Z</v>
          </cell>
          <cell r="U54" t="str">
            <v>NADM</v>
          </cell>
          <cell r="V54">
            <v>1</v>
          </cell>
          <cell r="W54">
            <v>2080</v>
          </cell>
          <cell r="X54">
            <v>80</v>
          </cell>
          <cell r="Y54">
            <v>8</v>
          </cell>
          <cell r="Z54">
            <v>9</v>
          </cell>
          <cell r="AA54">
            <v>8</v>
          </cell>
          <cell r="AC54">
            <v>33.598462494400003</v>
          </cell>
          <cell r="AD54">
            <v>0.12973982832548772</v>
          </cell>
          <cell r="AF54">
            <v>34.438424056759999</v>
          </cell>
          <cell r="AG54">
            <v>0.15798332403362478</v>
          </cell>
          <cell r="AH54">
            <v>2.499999999999987E-2</v>
          </cell>
          <cell r="AI54">
            <v>1074.4788305709028</v>
          </cell>
          <cell r="AK54">
            <v>9772.7220380608014</v>
          </cell>
          <cell r="AL54">
            <v>5209.0920005197031</v>
          </cell>
          <cell r="AN54" t="str">
            <v>Yes</v>
          </cell>
          <cell r="AP54">
            <v>42261</v>
          </cell>
        </row>
        <row r="55">
          <cell r="A55">
            <v>2312</v>
          </cell>
          <cell r="B55" t="str">
            <v>000002312</v>
          </cell>
          <cell r="C55" t="str">
            <v>Data Processing</v>
          </cell>
          <cell r="D55" t="str">
            <v>Clinical Apps Analyst</v>
          </cell>
          <cell r="E55" t="str">
            <v>Eva</v>
          </cell>
          <cell r="F55" t="str">
            <v>J</v>
          </cell>
          <cell r="G55" t="str">
            <v>Linden</v>
          </cell>
          <cell r="H55" t="str">
            <v>133 Hilltop Drive</v>
          </cell>
          <cell r="J55" t="str">
            <v>Randolph Center, VT 05061</v>
          </cell>
          <cell r="K55">
            <v>42556</v>
          </cell>
          <cell r="L55" t="str">
            <v>REG</v>
          </cell>
          <cell r="M55">
            <v>37.5</v>
          </cell>
          <cell r="N55">
            <v>78000</v>
          </cell>
          <cell r="O55">
            <v>42556</v>
          </cell>
          <cell r="P55" t="str">
            <v>CLAPPANA</v>
          </cell>
          <cell r="Q55" t="str">
            <v>Clinical Apps Analyst</v>
          </cell>
          <cell r="R55" t="str">
            <v>OP</v>
          </cell>
          <cell r="S55" t="str">
            <v>470</v>
          </cell>
          <cell r="T55" t="str">
            <v>Z</v>
          </cell>
          <cell r="U55" t="str">
            <v>NADM</v>
          </cell>
          <cell r="V55">
            <v>1</v>
          </cell>
          <cell r="W55">
            <v>2080</v>
          </cell>
          <cell r="X55">
            <v>80</v>
          </cell>
          <cell r="Y55" t="e">
            <v>#N/A</v>
          </cell>
          <cell r="Z55">
            <v>10</v>
          </cell>
          <cell r="AA55">
            <v>8</v>
          </cell>
          <cell r="AC55">
            <v>0</v>
          </cell>
          <cell r="AD55">
            <v>0</v>
          </cell>
          <cell r="AF55">
            <v>38.4375</v>
          </cell>
          <cell r="AG55">
            <v>2.5000000000000001E-2</v>
          </cell>
          <cell r="AH55">
            <v>2.5000000000000001E-2</v>
          </cell>
          <cell r="AI55">
            <v>1199.2499999999882</v>
          </cell>
          <cell r="AK55">
            <v>1950</v>
          </cell>
          <cell r="AL55">
            <v>2024.2499999999882</v>
          </cell>
          <cell r="AN55" t="str">
            <v>No</v>
          </cell>
          <cell r="AP55">
            <v>42556</v>
          </cell>
        </row>
        <row r="56">
          <cell r="A56">
            <v>2566</v>
          </cell>
          <cell r="B56" t="str">
            <v>000002566</v>
          </cell>
          <cell r="C56" t="str">
            <v>Data Processing</v>
          </cell>
          <cell r="D56" t="str">
            <v>Clinical Apps Analyst</v>
          </cell>
          <cell r="E56" t="str">
            <v>Erin</v>
          </cell>
          <cell r="F56" t="str">
            <v>J</v>
          </cell>
          <cell r="G56" t="str">
            <v>Tortolano</v>
          </cell>
          <cell r="H56" t="str">
            <v>59 Park View Terrace</v>
          </cell>
          <cell r="J56" t="str">
            <v>South Royalton, VT 05068</v>
          </cell>
          <cell r="K56">
            <v>43418</v>
          </cell>
          <cell r="L56" t="str">
            <v>REG</v>
          </cell>
          <cell r="M56">
            <v>26.14</v>
          </cell>
          <cell r="N56">
            <v>54371.199999999997</v>
          </cell>
          <cell r="O56">
            <v>43418</v>
          </cell>
          <cell r="P56" t="str">
            <v>CLAPPANA</v>
          </cell>
          <cell r="Q56" t="str">
            <v>Clinical Apps Analyst</v>
          </cell>
          <cell r="R56" t="str">
            <v>OP</v>
          </cell>
          <cell r="S56" t="str">
            <v>470</v>
          </cell>
          <cell r="T56" t="str">
            <v>Z</v>
          </cell>
          <cell r="U56" t="str">
            <v>NADM</v>
          </cell>
          <cell r="V56">
            <v>1</v>
          </cell>
          <cell r="W56">
            <v>2080</v>
          </cell>
          <cell r="X56">
            <v>80</v>
          </cell>
          <cell r="Y56">
            <v>2</v>
          </cell>
          <cell r="Z56">
            <v>3</v>
          </cell>
          <cell r="AA56">
            <v>8</v>
          </cell>
          <cell r="AC56">
            <v>29.118667495146671</v>
          </cell>
          <cell r="AD56">
            <v>0.11395055451976549</v>
          </cell>
          <cell r="AF56">
            <v>29.846634182525335</v>
          </cell>
          <cell r="AG56">
            <v>0.14179931838275955</v>
          </cell>
          <cell r="AH56">
            <v>2.4999999999999925E-2</v>
          </cell>
          <cell r="AI56">
            <v>931.2149864947844</v>
          </cell>
          <cell r="AK56">
            <v>7709.799099652696</v>
          </cell>
          <cell r="AL56">
            <v>4193.0530671170791</v>
          </cell>
          <cell r="AN56" t="str">
            <v>Yes</v>
          </cell>
          <cell r="AP56">
            <v>43418</v>
          </cell>
        </row>
        <row r="57">
          <cell r="A57">
            <v>2128</v>
          </cell>
          <cell r="B57" t="str">
            <v>000002128</v>
          </cell>
          <cell r="C57" t="str">
            <v>Data Processing</v>
          </cell>
          <cell r="D57" t="str">
            <v>Clinical Informatics Mana</v>
          </cell>
          <cell r="E57" t="str">
            <v>Careen</v>
          </cell>
          <cell r="F57" t="str">
            <v>W.</v>
          </cell>
          <cell r="G57" t="str">
            <v>Floyd</v>
          </cell>
          <cell r="H57" t="str">
            <v>1857 Pleasant St</v>
          </cell>
          <cell r="J57" t="str">
            <v>Bethel, VT 05032</v>
          </cell>
          <cell r="K57">
            <v>42079</v>
          </cell>
          <cell r="L57" t="str">
            <v>PTF</v>
          </cell>
          <cell r="M57">
            <v>47.07</v>
          </cell>
          <cell r="N57">
            <v>78324.479999999996</v>
          </cell>
          <cell r="O57">
            <v>42079</v>
          </cell>
          <cell r="P57" t="str">
            <v>CIMAN</v>
          </cell>
          <cell r="Q57" t="str">
            <v>Clinical Informatics Mana</v>
          </cell>
          <cell r="R57" t="str">
            <v>AD</v>
          </cell>
          <cell r="S57" t="str">
            <v>470</v>
          </cell>
          <cell r="T57" t="str">
            <v>Z</v>
          </cell>
          <cell r="U57" t="str">
            <v>Z</v>
          </cell>
          <cell r="V57">
            <v>0.8</v>
          </cell>
          <cell r="W57">
            <v>1664</v>
          </cell>
          <cell r="X57">
            <v>64</v>
          </cell>
          <cell r="Y57">
            <v>6</v>
          </cell>
          <cell r="Z57">
            <v>7</v>
          </cell>
          <cell r="AA57">
            <v>12</v>
          </cell>
          <cell r="AC57">
            <v>48.636269254707699</v>
          </cell>
          <cell r="AD57">
            <v>3.3275318774329689E-2</v>
          </cell>
          <cell r="AF57">
            <v>49.852175986075387</v>
          </cell>
          <cell r="AG57">
            <v>5.9107201743687852E-2</v>
          </cell>
          <cell r="AH57">
            <v>2.4999999999999918E-2</v>
          </cell>
          <cell r="AI57">
            <v>1244.3103126124333</v>
          </cell>
          <cell r="AK57">
            <v>4629.5408408294443</v>
          </cell>
          <cell r="AL57">
            <v>3202.9622068095059</v>
          </cell>
          <cell r="AN57" t="str">
            <v>Yes</v>
          </cell>
          <cell r="AP57">
            <v>42079</v>
          </cell>
        </row>
        <row r="58">
          <cell r="A58">
            <v>56</v>
          </cell>
          <cell r="B58" t="str">
            <v>000000056</v>
          </cell>
          <cell r="C58" t="str">
            <v>MENIG Extended Care</v>
          </cell>
          <cell r="D58" t="str">
            <v>Clinical Nurse Coord</v>
          </cell>
          <cell r="E58" t="str">
            <v>Rebecca</v>
          </cell>
          <cell r="F58" t="str">
            <v>L</v>
          </cell>
          <cell r="G58" t="str">
            <v>McShane</v>
          </cell>
          <cell r="H58" t="str">
            <v>752 Flint Road</v>
          </cell>
          <cell r="J58" t="str">
            <v>Braintree, VT 05060</v>
          </cell>
          <cell r="K58">
            <v>35578</v>
          </cell>
          <cell r="L58" t="str">
            <v>REG</v>
          </cell>
          <cell r="M58">
            <v>32.18</v>
          </cell>
          <cell r="N58">
            <v>66934.399999999994</v>
          </cell>
          <cell r="O58">
            <v>37088</v>
          </cell>
          <cell r="P58" t="str">
            <v>CNURCOOR</v>
          </cell>
          <cell r="Q58" t="str">
            <v>Clinical Nurse Coord</v>
          </cell>
          <cell r="R58" t="str">
            <v>PC</v>
          </cell>
          <cell r="S58" t="str">
            <v>035</v>
          </cell>
          <cell r="T58" t="str">
            <v>Z</v>
          </cell>
          <cell r="U58" t="str">
            <v>MECU</v>
          </cell>
          <cell r="V58">
            <v>1</v>
          </cell>
          <cell r="W58">
            <v>2080</v>
          </cell>
          <cell r="X58">
            <v>80</v>
          </cell>
          <cell r="Y58">
            <v>20</v>
          </cell>
          <cell r="Z58">
            <v>21</v>
          </cell>
          <cell r="AA58">
            <v>5</v>
          </cell>
          <cell r="AC58">
            <v>32.178975985920005</v>
          </cell>
          <cell r="AD58">
            <v>0</v>
          </cell>
          <cell r="AF58">
            <v>32.983450385567998</v>
          </cell>
          <cell r="AG58">
            <v>2.4967383019515184E-2</v>
          </cell>
          <cell r="AH58">
            <v>2.49999999999998E-2</v>
          </cell>
          <cell r="AI58">
            <v>1029.0836520297182</v>
          </cell>
          <cell r="AK58">
            <v>1671.1768019814372</v>
          </cell>
          <cell r="AL58">
            <v>1736.119991329557</v>
          </cell>
          <cell r="AN58" t="str">
            <v>No</v>
          </cell>
          <cell r="AO58" t="str">
            <v>No Adj Col AB</v>
          </cell>
          <cell r="AP58">
            <v>35578</v>
          </cell>
        </row>
        <row r="59">
          <cell r="A59">
            <v>433</v>
          </cell>
          <cell r="B59" t="str">
            <v>000000433</v>
          </cell>
          <cell r="C59" t="str">
            <v>Operating Room</v>
          </cell>
          <cell r="D59" t="str">
            <v>Clinical Resource Coord</v>
          </cell>
          <cell r="E59" t="str">
            <v>James</v>
          </cell>
          <cell r="F59" t="str">
            <v>Greg</v>
          </cell>
          <cell r="G59" t="str">
            <v>McConnell</v>
          </cell>
          <cell r="H59" t="str">
            <v>236 Wallace Hill Road</v>
          </cell>
          <cell r="J59" t="str">
            <v>Randolph, VT 05060</v>
          </cell>
          <cell r="K59">
            <v>35334</v>
          </cell>
          <cell r="L59" t="str">
            <v>REG</v>
          </cell>
          <cell r="M59">
            <v>45.13</v>
          </cell>
          <cell r="N59">
            <v>93870.399999999994</v>
          </cell>
          <cell r="O59">
            <v>36864</v>
          </cell>
          <cell r="P59" t="str">
            <v>CRCCOORD</v>
          </cell>
          <cell r="Q59" t="str">
            <v>Clinical Resource Coord</v>
          </cell>
          <cell r="R59" t="str">
            <v>SS</v>
          </cell>
          <cell r="S59" t="str">
            <v>037</v>
          </cell>
          <cell r="T59" t="str">
            <v>Z</v>
          </cell>
          <cell r="U59" t="str">
            <v>OR</v>
          </cell>
          <cell r="V59">
            <v>1</v>
          </cell>
          <cell r="W59">
            <v>2080</v>
          </cell>
          <cell r="X59">
            <v>80</v>
          </cell>
          <cell r="Y59">
            <v>20</v>
          </cell>
          <cell r="Z59">
            <v>21</v>
          </cell>
          <cell r="AA59">
            <v>10</v>
          </cell>
          <cell r="AC59">
            <v>49.376314460556003</v>
          </cell>
          <cell r="AD59">
            <v>9.4090725915267015E-2</v>
          </cell>
          <cell r="AF59">
            <v>50.610722322069897</v>
          </cell>
          <cell r="AG59">
            <v>0.12144299406314855</v>
          </cell>
          <cell r="AH59">
            <v>2.4999999999999876E-2</v>
          </cell>
          <cell r="AI59">
            <v>1579.0545364485695</v>
          </cell>
          <cell r="AK59">
            <v>11399.90242990538</v>
          </cell>
          <cell r="AL59">
            <v>6402.090179870077</v>
          </cell>
          <cell r="AN59" t="str">
            <v>Yes</v>
          </cell>
          <cell r="AP59">
            <v>35334</v>
          </cell>
        </row>
        <row r="60">
          <cell r="A60">
            <v>2837</v>
          </cell>
          <cell r="B60" t="str">
            <v>000002837</v>
          </cell>
          <cell r="C60" t="str">
            <v>Public Relations</v>
          </cell>
          <cell r="D60" t="str">
            <v>Communications Specialist</v>
          </cell>
          <cell r="E60" t="str">
            <v>Scott</v>
          </cell>
          <cell r="F60" t="str">
            <v>B</v>
          </cell>
          <cell r="G60" t="str">
            <v>Fleishman</v>
          </cell>
          <cell r="H60" t="str">
            <v>540 Churchill Rd</v>
          </cell>
          <cell r="J60" t="str">
            <v>Brookfield, VT 05036</v>
          </cell>
          <cell r="K60">
            <v>44370</v>
          </cell>
          <cell r="L60" t="str">
            <v>PD</v>
          </cell>
          <cell r="M60">
            <v>28</v>
          </cell>
          <cell r="N60">
            <v>7.2800000000000004E-2</v>
          </cell>
          <cell r="O60">
            <v>44370</v>
          </cell>
          <cell r="P60" t="str">
            <v>COMMSSPC</v>
          </cell>
          <cell r="Q60" t="str">
            <v>Communications Specialist</v>
          </cell>
          <cell r="R60" t="str">
            <v>AD</v>
          </cell>
          <cell r="S60" t="str">
            <v>560</v>
          </cell>
          <cell r="T60" t="str">
            <v>Z</v>
          </cell>
          <cell r="U60" t="str">
            <v>DEV</v>
          </cell>
          <cell r="V60">
            <v>9.9999999999999995E-7</v>
          </cell>
          <cell r="W60">
            <v>2.5999999999999999E-3</v>
          </cell>
          <cell r="X60">
            <v>1E-4</v>
          </cell>
          <cell r="Y60">
            <v>6</v>
          </cell>
          <cell r="Z60">
            <v>7</v>
          </cell>
          <cell r="AA60">
            <v>5</v>
          </cell>
          <cell r="AC60">
            <v>0</v>
          </cell>
          <cell r="AD60">
            <v>0</v>
          </cell>
          <cell r="AF60">
            <v>28.699999999999996</v>
          </cell>
          <cell r="AG60">
            <v>2.4999999999999849E-2</v>
          </cell>
          <cell r="AH60">
            <v>2.4999999999999849E-2</v>
          </cell>
          <cell r="AI60">
            <v>1.1192999999999965E-3</v>
          </cell>
          <cell r="AK60">
            <v>1.8199999999999892E-3</v>
          </cell>
          <cell r="AL60">
            <v>1.889299999999992E-3</v>
          </cell>
          <cell r="AN60" t="str">
            <v>No</v>
          </cell>
          <cell r="AO60" t="str">
            <v>No Adj Col AB</v>
          </cell>
          <cell r="AP60">
            <v>44370</v>
          </cell>
        </row>
        <row r="61">
          <cell r="A61">
            <v>2913</v>
          </cell>
          <cell r="B61" t="str">
            <v>000002913</v>
          </cell>
          <cell r="C61" t="str">
            <v>Data Processing</v>
          </cell>
          <cell r="D61" t="str">
            <v>Computer Operator</v>
          </cell>
          <cell r="E61" t="str">
            <v>Jacob</v>
          </cell>
          <cell r="F61" t="str">
            <v>L</v>
          </cell>
          <cell r="G61" t="str">
            <v>Patterson</v>
          </cell>
          <cell r="H61" t="str">
            <v>2 Mound St</v>
          </cell>
          <cell r="J61" t="str">
            <v>Randolph, VT 05060</v>
          </cell>
          <cell r="K61">
            <v>44622</v>
          </cell>
          <cell r="L61" t="str">
            <v>REG</v>
          </cell>
          <cell r="M61">
            <v>22.03</v>
          </cell>
          <cell r="N61">
            <v>45822.400000000001</v>
          </cell>
          <cell r="O61">
            <v>44622</v>
          </cell>
          <cell r="P61" t="str">
            <v>COMPUOP</v>
          </cell>
          <cell r="Q61" t="str">
            <v>Computer Operator</v>
          </cell>
          <cell r="R61" t="str">
            <v>FS</v>
          </cell>
          <cell r="S61" t="str">
            <v>470</v>
          </cell>
          <cell r="T61" t="str">
            <v>Z</v>
          </cell>
          <cell r="U61" t="str">
            <v>IS</v>
          </cell>
          <cell r="V61">
            <v>1</v>
          </cell>
          <cell r="W61">
            <v>2080</v>
          </cell>
          <cell r="X61">
            <v>80</v>
          </cell>
          <cell r="Y61">
            <v>2</v>
          </cell>
          <cell r="Z61">
            <v>3</v>
          </cell>
          <cell r="AA61">
            <v>4</v>
          </cell>
          <cell r="AC61">
            <v>0</v>
          </cell>
          <cell r="AD61">
            <v>0</v>
          </cell>
          <cell r="AF61">
            <v>22.580749999999998</v>
          </cell>
          <cell r="AG61">
            <v>2.499999999999987E-2</v>
          </cell>
          <cell r="AH61">
            <v>2.499999999999987E-2</v>
          </cell>
          <cell r="AI61">
            <v>704.51939999999865</v>
          </cell>
          <cell r="AK61">
            <v>1145.559999999994</v>
          </cell>
          <cell r="AL61">
            <v>1189.1793999999961</v>
          </cell>
          <cell r="AN61" t="str">
            <v>No</v>
          </cell>
          <cell r="AO61" t="str">
            <v>No Adj Col AB</v>
          </cell>
          <cell r="AP61">
            <v>44622</v>
          </cell>
        </row>
        <row r="62">
          <cell r="A62">
            <v>1895</v>
          </cell>
          <cell r="B62" t="str">
            <v>000001895</v>
          </cell>
          <cell r="C62" t="str">
            <v>General Accounting</v>
          </cell>
          <cell r="D62" t="str">
            <v>Controller</v>
          </cell>
          <cell r="E62" t="str">
            <v>Stephen</v>
          </cell>
          <cell r="F62" t="str">
            <v>G</v>
          </cell>
          <cell r="G62" t="str">
            <v>Conti</v>
          </cell>
          <cell r="H62" t="str">
            <v>240 School Road</v>
          </cell>
          <cell r="J62" t="str">
            <v>Barre, VT 05641</v>
          </cell>
          <cell r="K62">
            <v>41316</v>
          </cell>
          <cell r="L62" t="str">
            <v>REG</v>
          </cell>
          <cell r="M62">
            <v>50.480800000000002</v>
          </cell>
          <cell r="N62">
            <v>105000</v>
          </cell>
          <cell r="O62">
            <v>41316</v>
          </cell>
          <cell r="P62" t="str">
            <v>CONTROLL</v>
          </cell>
          <cell r="Q62" t="str">
            <v>Controller</v>
          </cell>
          <cell r="R62" t="str">
            <v>FS</v>
          </cell>
          <cell r="S62" t="str">
            <v>460</v>
          </cell>
          <cell r="T62" t="str">
            <v>Z</v>
          </cell>
          <cell r="U62" t="str">
            <v>ACCT</v>
          </cell>
          <cell r="V62">
            <v>1</v>
          </cell>
          <cell r="W62">
            <v>2080</v>
          </cell>
          <cell r="X62">
            <v>80</v>
          </cell>
          <cell r="Y62">
            <v>2</v>
          </cell>
          <cell r="Z62">
            <v>3</v>
          </cell>
          <cell r="AA62">
            <v>13</v>
          </cell>
          <cell r="AC62">
            <v>0</v>
          </cell>
          <cell r="AD62">
            <v>0</v>
          </cell>
          <cell r="AF62">
            <v>51.742819999999995</v>
          </cell>
          <cell r="AG62">
            <v>2.4999999999999852E-2</v>
          </cell>
          <cell r="AH62">
            <v>2.4999999999999852E-2</v>
          </cell>
          <cell r="AI62">
            <v>1614.3759839999927</v>
          </cell>
          <cell r="AK62">
            <v>2625.0015999999846</v>
          </cell>
          <cell r="AL62">
            <v>2724.9535839999862</v>
          </cell>
          <cell r="AN62" t="str">
            <v>No</v>
          </cell>
          <cell r="AO62" t="str">
            <v>No Adj Col AB</v>
          </cell>
          <cell r="AP62">
            <v>41316</v>
          </cell>
        </row>
        <row r="63">
          <cell r="A63">
            <v>2225</v>
          </cell>
          <cell r="B63" t="str">
            <v>000002225</v>
          </cell>
          <cell r="C63" t="str">
            <v>Menig Dietary</v>
          </cell>
          <cell r="D63" t="str">
            <v>Cook</v>
          </cell>
          <cell r="E63" t="str">
            <v>Karen</v>
          </cell>
          <cell r="F63" t="str">
            <v>Anne</v>
          </cell>
          <cell r="G63" t="str">
            <v>Hedding</v>
          </cell>
          <cell r="H63" t="str">
            <v>PO Box 21</v>
          </cell>
          <cell r="J63" t="str">
            <v>Roxbury, VT 05669</v>
          </cell>
          <cell r="K63">
            <v>42317</v>
          </cell>
          <cell r="L63" t="str">
            <v>REG</v>
          </cell>
          <cell r="M63">
            <v>20.51</v>
          </cell>
          <cell r="N63">
            <v>42660.800000000003</v>
          </cell>
          <cell r="O63">
            <v>42317</v>
          </cell>
          <cell r="P63" t="str">
            <v>COOK</v>
          </cell>
          <cell r="Q63" t="str">
            <v>Cook</v>
          </cell>
          <cell r="R63" t="str">
            <v>OP</v>
          </cell>
          <cell r="S63" t="str">
            <v>42211</v>
          </cell>
          <cell r="T63" t="str">
            <v>Z</v>
          </cell>
          <cell r="U63" t="str">
            <v>NUTS</v>
          </cell>
          <cell r="V63">
            <v>1</v>
          </cell>
          <cell r="W63">
            <v>2080</v>
          </cell>
          <cell r="X63">
            <v>80</v>
          </cell>
          <cell r="Y63">
            <v>17</v>
          </cell>
          <cell r="Z63">
            <v>18</v>
          </cell>
          <cell r="AA63">
            <v>2</v>
          </cell>
          <cell r="AC63">
            <v>21.696428571428573</v>
          </cell>
          <cell r="AD63">
            <v>5.7846346729818199E-2</v>
          </cell>
          <cell r="AF63">
            <v>22.238839285714285</v>
          </cell>
          <cell r="AG63">
            <v>8.429250539806353E-2</v>
          </cell>
          <cell r="AH63">
            <v>2.499999999999988E-2</v>
          </cell>
          <cell r="AI63">
            <v>693.85178571428014</v>
          </cell>
          <cell r="AK63">
            <v>3595.985714285709</v>
          </cell>
          <cell r="AL63">
            <v>2215.2303571428492</v>
          </cell>
          <cell r="AN63" t="str">
            <v>Yes</v>
          </cell>
          <cell r="AP63">
            <v>42317</v>
          </cell>
        </row>
        <row r="64">
          <cell r="A64">
            <v>2909</v>
          </cell>
          <cell r="B64" t="str">
            <v>000002909</v>
          </cell>
          <cell r="C64" t="str">
            <v>Dietary</v>
          </cell>
          <cell r="D64" t="str">
            <v>Cook</v>
          </cell>
          <cell r="E64" t="str">
            <v>Jennifer</v>
          </cell>
          <cell r="F64" t="str">
            <v>L</v>
          </cell>
          <cell r="G64" t="str">
            <v>Lizotte</v>
          </cell>
          <cell r="H64" t="str">
            <v>1664 VT Route 100 S</v>
          </cell>
          <cell r="J64" t="str">
            <v>Rochester, VT 05767</v>
          </cell>
          <cell r="K64">
            <v>44601</v>
          </cell>
          <cell r="L64" t="str">
            <v>REG</v>
          </cell>
          <cell r="M64">
            <v>17.82</v>
          </cell>
          <cell r="N64">
            <v>37065.599999999999</v>
          </cell>
          <cell r="O64">
            <v>44601</v>
          </cell>
          <cell r="P64" t="str">
            <v>COOK</v>
          </cell>
          <cell r="Q64" t="str">
            <v>Cook</v>
          </cell>
          <cell r="R64" t="str">
            <v>OP</v>
          </cell>
          <cell r="S64" t="str">
            <v>211</v>
          </cell>
          <cell r="T64" t="str">
            <v>Z</v>
          </cell>
          <cell r="U64" t="str">
            <v>NUTS</v>
          </cell>
          <cell r="V64">
            <v>1</v>
          </cell>
          <cell r="W64">
            <v>2080</v>
          </cell>
          <cell r="X64">
            <v>80</v>
          </cell>
          <cell r="Y64">
            <v>2</v>
          </cell>
          <cell r="Z64">
            <v>3</v>
          </cell>
          <cell r="AA64">
            <v>2</v>
          </cell>
          <cell r="AC64">
            <v>0</v>
          </cell>
          <cell r="AD64">
            <v>0</v>
          </cell>
          <cell r="AF64">
            <v>18.265499999999999</v>
          </cell>
          <cell r="AG64">
            <v>2.4999999999999949E-2</v>
          </cell>
          <cell r="AH64">
            <v>2.4999999999999949E-2</v>
          </cell>
          <cell r="AI64">
            <v>569.88359999999773</v>
          </cell>
          <cell r="AK64">
            <v>926.63999999999817</v>
          </cell>
          <cell r="AL64">
            <v>961.9235999999969</v>
          </cell>
          <cell r="AN64" t="str">
            <v>No</v>
          </cell>
          <cell r="AO64" t="str">
            <v>No Adj Col AB</v>
          </cell>
          <cell r="AP64">
            <v>44601</v>
          </cell>
        </row>
        <row r="65">
          <cell r="A65">
            <v>2671</v>
          </cell>
          <cell r="B65" t="str">
            <v>000002671</v>
          </cell>
          <cell r="C65" t="str">
            <v>Clinic Psychiatry</v>
          </cell>
          <cell r="D65" t="str">
            <v>Counselor</v>
          </cell>
          <cell r="E65" t="str">
            <v>Erica</v>
          </cell>
          <cell r="F65" t="str">
            <v>S</v>
          </cell>
          <cell r="G65" t="str">
            <v>Schleif</v>
          </cell>
          <cell r="H65" t="str">
            <v>219 Russell Rd</v>
          </cell>
          <cell r="J65" t="str">
            <v>Tunbridge, VT 05077</v>
          </cell>
          <cell r="K65">
            <v>43773</v>
          </cell>
          <cell r="L65" t="str">
            <v>REG</v>
          </cell>
          <cell r="M65">
            <v>38.377899999999997</v>
          </cell>
          <cell r="N65">
            <v>79826</v>
          </cell>
          <cell r="O65">
            <v>43773</v>
          </cell>
          <cell r="P65" t="str">
            <v>CNSLR</v>
          </cell>
          <cell r="Q65" t="str">
            <v>Counselor</v>
          </cell>
          <cell r="R65" t="str">
            <v>PC</v>
          </cell>
          <cell r="S65" t="str">
            <v>016</v>
          </cell>
          <cell r="T65" t="str">
            <v>PRIM</v>
          </cell>
          <cell r="U65" t="str">
            <v>CARE</v>
          </cell>
          <cell r="V65">
            <v>1</v>
          </cell>
          <cell r="W65">
            <v>2080</v>
          </cell>
          <cell r="X65">
            <v>80</v>
          </cell>
          <cell r="Y65" t="e">
            <v>#N/A</v>
          </cell>
          <cell r="Z65">
            <v>13</v>
          </cell>
          <cell r="AC65">
            <v>0</v>
          </cell>
          <cell r="AD65">
            <v>0</v>
          </cell>
          <cell r="AF65">
            <v>39.337347499999993</v>
          </cell>
          <cell r="AG65">
            <v>2.4999999999999897E-2</v>
          </cell>
          <cell r="AH65">
            <v>2.4999999999999897E-2</v>
          </cell>
          <cell r="AI65">
            <v>1227.3252419999983</v>
          </cell>
          <cell r="AK65">
            <v>1995.6507999999917</v>
          </cell>
          <cell r="AL65">
            <v>2071.6390419999948</v>
          </cell>
          <cell r="AN65" t="str">
            <v>No</v>
          </cell>
          <cell r="AP65">
            <v>43773</v>
          </cell>
        </row>
        <row r="66">
          <cell r="A66">
            <v>2851</v>
          </cell>
          <cell r="B66" t="str">
            <v>000002851</v>
          </cell>
          <cell r="C66" t="str">
            <v>Clinic Psychiatry</v>
          </cell>
          <cell r="D66" t="str">
            <v>Counselor</v>
          </cell>
          <cell r="E66" t="str">
            <v>Gretchen</v>
          </cell>
          <cell r="F66" t="str">
            <v>E</v>
          </cell>
          <cell r="G66" t="str">
            <v>Hoyum</v>
          </cell>
          <cell r="H66" t="str">
            <v>213 Elm Street Apt. 5</v>
          </cell>
          <cell r="J66" t="str">
            <v>Montpelier, VT 05602</v>
          </cell>
          <cell r="K66">
            <v>44417</v>
          </cell>
          <cell r="L66" t="str">
            <v>REG</v>
          </cell>
          <cell r="M66">
            <v>26.442299999999999</v>
          </cell>
          <cell r="N66">
            <v>55000</v>
          </cell>
          <cell r="O66">
            <v>44417</v>
          </cell>
          <cell r="P66" t="str">
            <v>CNSLR</v>
          </cell>
          <cell r="Q66" t="str">
            <v>Counselor</v>
          </cell>
          <cell r="R66" t="str">
            <v>PC</v>
          </cell>
          <cell r="S66" t="str">
            <v>016</v>
          </cell>
          <cell r="T66" t="str">
            <v>Z</v>
          </cell>
          <cell r="U66" t="str">
            <v>CARE</v>
          </cell>
          <cell r="V66">
            <v>1</v>
          </cell>
          <cell r="W66">
            <v>2080</v>
          </cell>
          <cell r="X66">
            <v>80</v>
          </cell>
          <cell r="Y66">
            <v>1</v>
          </cell>
          <cell r="Z66">
            <v>2</v>
          </cell>
          <cell r="AC66">
            <v>0</v>
          </cell>
          <cell r="AD66">
            <v>0</v>
          </cell>
          <cell r="AF66">
            <v>27.103357499999998</v>
          </cell>
          <cell r="AG66">
            <v>2.4999999999999935E-2</v>
          </cell>
          <cell r="AH66">
            <v>2.4999999999999935E-2</v>
          </cell>
          <cell r="AI66">
            <v>845.62475399999073</v>
          </cell>
          <cell r="AK66">
            <v>1374.9995999999965</v>
          </cell>
          <cell r="AL66">
            <v>1427.3553539999893</v>
          </cell>
          <cell r="AN66" t="str">
            <v>No</v>
          </cell>
          <cell r="AO66" t="str">
            <v>No Adj Col AB</v>
          </cell>
          <cell r="AP66">
            <v>44417</v>
          </cell>
        </row>
        <row r="67">
          <cell r="A67">
            <v>2932</v>
          </cell>
          <cell r="B67" t="str">
            <v>000002932</v>
          </cell>
          <cell r="C67" t="str">
            <v>Clinic Psychiatry</v>
          </cell>
          <cell r="D67" t="str">
            <v>Counselor</v>
          </cell>
          <cell r="E67" t="str">
            <v>Nicolas</v>
          </cell>
          <cell r="F67" t="str">
            <v>L</v>
          </cell>
          <cell r="G67" t="str">
            <v>Nyirjesy</v>
          </cell>
          <cell r="H67" t="str">
            <v>23 Shotwell Rd</v>
          </cell>
          <cell r="J67" t="str">
            <v>Milton, VT 05468</v>
          </cell>
          <cell r="K67">
            <v>44669</v>
          </cell>
          <cell r="L67" t="str">
            <v>REG</v>
          </cell>
          <cell r="M67">
            <v>36.593299999999999</v>
          </cell>
          <cell r="N67">
            <v>76114</v>
          </cell>
          <cell r="O67">
            <v>44669</v>
          </cell>
          <cell r="P67" t="str">
            <v>CNSLR</v>
          </cell>
          <cell r="Q67" t="str">
            <v>Counselor</v>
          </cell>
          <cell r="R67" t="str">
            <v>PC</v>
          </cell>
          <cell r="S67" t="str">
            <v>016</v>
          </cell>
          <cell r="T67" t="str">
            <v>PRIM</v>
          </cell>
          <cell r="U67" t="str">
            <v>CARE</v>
          </cell>
          <cell r="V67">
            <v>1</v>
          </cell>
          <cell r="W67">
            <v>2080</v>
          </cell>
          <cell r="X67">
            <v>80</v>
          </cell>
          <cell r="Y67" t="e">
            <v>#N/A</v>
          </cell>
          <cell r="Z67">
            <v>5</v>
          </cell>
          <cell r="AC67">
            <v>0</v>
          </cell>
          <cell r="AD67">
            <v>0</v>
          </cell>
          <cell r="AF67">
            <v>37.508132499999995</v>
          </cell>
          <cell r="AG67">
            <v>2.4999999999999883E-2</v>
          </cell>
          <cell r="AH67">
            <v>2.4999999999999883E-2</v>
          </cell>
          <cell r="AI67">
            <v>1170.253733999989</v>
          </cell>
          <cell r="AK67">
            <v>1902.8515999999911</v>
          </cell>
          <cell r="AL67">
            <v>1975.3063339999853</v>
          </cell>
          <cell r="AN67" t="str">
            <v>No</v>
          </cell>
          <cell r="AP67">
            <v>44669</v>
          </cell>
        </row>
        <row r="68">
          <cell r="A68">
            <v>2717</v>
          </cell>
          <cell r="B68" t="str">
            <v>000002717</v>
          </cell>
          <cell r="C68" t="str">
            <v>UR/QA</v>
          </cell>
          <cell r="D68" t="str">
            <v>Decision Support Analyst</v>
          </cell>
          <cell r="E68" t="str">
            <v>Andrew</v>
          </cell>
          <cell r="F68" t="str">
            <v>C</v>
          </cell>
          <cell r="G68" t="str">
            <v>Ellis</v>
          </cell>
          <cell r="H68" t="str">
            <v>242 Henry Road</v>
          </cell>
          <cell r="J68" t="str">
            <v>Williamstown, VT 05679</v>
          </cell>
          <cell r="K68">
            <v>43985</v>
          </cell>
          <cell r="L68" t="str">
            <v>REG</v>
          </cell>
          <cell r="M68">
            <v>42.09</v>
          </cell>
          <cell r="N68">
            <v>87547.199999999997</v>
          </cell>
          <cell r="O68">
            <v>43985</v>
          </cell>
          <cell r="P68" t="str">
            <v>DECISANA</v>
          </cell>
          <cell r="Q68" t="str">
            <v>Decision Support Analyst</v>
          </cell>
          <cell r="R68" t="str">
            <v>QA</v>
          </cell>
          <cell r="S68" t="str">
            <v>280</v>
          </cell>
          <cell r="T68" t="str">
            <v>Z</v>
          </cell>
          <cell r="U68" t="str">
            <v>QA</v>
          </cell>
          <cell r="V68">
            <v>1</v>
          </cell>
          <cell r="W68">
            <v>2080</v>
          </cell>
          <cell r="X68">
            <v>80</v>
          </cell>
          <cell r="Y68">
            <v>6</v>
          </cell>
          <cell r="Z68">
            <v>7</v>
          </cell>
          <cell r="AA68">
            <v>8</v>
          </cell>
          <cell r="AC68">
            <v>0</v>
          </cell>
          <cell r="AD68">
            <v>0</v>
          </cell>
          <cell r="AF68">
            <v>43.142249999999997</v>
          </cell>
          <cell r="AG68">
            <v>2.4999999999999849E-2</v>
          </cell>
          <cell r="AH68">
            <v>2.4999999999999849E-2</v>
          </cell>
          <cell r="AI68">
            <v>1346.038199999989</v>
          </cell>
          <cell r="AK68">
            <v>2188.6799999999866</v>
          </cell>
          <cell r="AL68">
            <v>2272.0181999999832</v>
          </cell>
          <cell r="AN68" t="str">
            <v>No</v>
          </cell>
          <cell r="AO68" t="str">
            <v>No Adj Col AB</v>
          </cell>
          <cell r="AP68">
            <v>43985</v>
          </cell>
        </row>
        <row r="69">
          <cell r="A69">
            <v>759</v>
          </cell>
          <cell r="B69" t="str">
            <v>000000759</v>
          </cell>
          <cell r="C69" t="str">
            <v>Diagnostic Imaging</v>
          </cell>
          <cell r="D69" t="str">
            <v>Director of Ancillary Svc</v>
          </cell>
          <cell r="E69" t="str">
            <v>Pamela</v>
          </cell>
          <cell r="F69" t="str">
            <v>M</v>
          </cell>
          <cell r="G69" t="str">
            <v>Caron</v>
          </cell>
          <cell r="H69" t="str">
            <v>589 Chelsea Road</v>
          </cell>
          <cell r="J69" t="str">
            <v>Brookfield, VT 05036</v>
          </cell>
          <cell r="K69">
            <v>37333</v>
          </cell>
          <cell r="L69" t="str">
            <v>REG</v>
          </cell>
          <cell r="M69">
            <v>49.31</v>
          </cell>
          <cell r="N69">
            <v>92308.32</v>
          </cell>
          <cell r="O69">
            <v>37333</v>
          </cell>
          <cell r="P69" t="str">
            <v>DIRANCSV</v>
          </cell>
          <cell r="Q69" t="str">
            <v>Director of Ancillary Svc</v>
          </cell>
          <cell r="R69" t="str">
            <v>PR</v>
          </cell>
          <cell r="S69" t="str">
            <v>041</v>
          </cell>
          <cell r="T69" t="str">
            <v>Z</v>
          </cell>
          <cell r="U69" t="str">
            <v>Z</v>
          </cell>
          <cell r="V69">
            <v>0.9</v>
          </cell>
          <cell r="W69">
            <v>1872</v>
          </cell>
          <cell r="X69">
            <v>72</v>
          </cell>
          <cell r="Y69">
            <v>13</v>
          </cell>
          <cell r="Z69">
            <v>14</v>
          </cell>
          <cell r="AA69">
            <v>11</v>
          </cell>
          <cell r="AC69">
            <v>51.141742069960394</v>
          </cell>
          <cell r="AD69">
            <v>3.7147476575956018E-2</v>
          </cell>
          <cell r="AF69">
            <v>52.420285621709397</v>
          </cell>
          <cell r="AG69">
            <v>6.3076163490354775E-2</v>
          </cell>
          <cell r="AH69">
            <v>2.4999999999999866E-2</v>
          </cell>
          <cell r="AI69">
            <v>1471.9616202575944</v>
          </cell>
          <cell r="AK69">
            <v>5822.4546838399865</v>
          </cell>
          <cell r="AL69">
            <v>3935.3078326514346</v>
          </cell>
          <cell r="AN69" t="str">
            <v>Yes</v>
          </cell>
          <cell r="AP69">
            <v>37333</v>
          </cell>
        </row>
        <row r="70">
          <cell r="A70">
            <v>2964</v>
          </cell>
          <cell r="B70" t="str">
            <v>000002964</v>
          </cell>
          <cell r="C70" t="str">
            <v>Human Resources</v>
          </cell>
          <cell r="D70" t="str">
            <v>Director of HR</v>
          </cell>
          <cell r="E70" t="str">
            <v>Lisa</v>
          </cell>
          <cell r="F70" t="str">
            <v>Marie</v>
          </cell>
          <cell r="G70" t="str">
            <v>Barron</v>
          </cell>
          <cell r="H70" t="str">
            <v>165 W. Milton Rd</v>
          </cell>
          <cell r="J70" t="str">
            <v>Milton, VT 05468</v>
          </cell>
          <cell r="K70">
            <v>44774</v>
          </cell>
          <cell r="L70" t="str">
            <v>REG</v>
          </cell>
          <cell r="M70">
            <v>62.5</v>
          </cell>
          <cell r="N70">
            <v>130000</v>
          </cell>
          <cell r="O70">
            <v>44774</v>
          </cell>
          <cell r="P70" t="str">
            <v>DIRHR</v>
          </cell>
          <cell r="Q70" t="str">
            <v>Director of HR</v>
          </cell>
          <cell r="R70" t="str">
            <v>AD</v>
          </cell>
          <cell r="S70" t="str">
            <v>540</v>
          </cell>
          <cell r="T70" t="str">
            <v>Z</v>
          </cell>
          <cell r="U70" t="str">
            <v>HR</v>
          </cell>
          <cell r="V70">
            <v>1</v>
          </cell>
          <cell r="W70">
            <v>2080</v>
          </cell>
          <cell r="X70">
            <v>80</v>
          </cell>
          <cell r="Y70" t="e">
            <v>#N/A</v>
          </cell>
          <cell r="Z70">
            <v>2</v>
          </cell>
          <cell r="AA70">
            <v>13</v>
          </cell>
          <cell r="AC70">
            <v>0</v>
          </cell>
          <cell r="AD70">
            <v>0</v>
          </cell>
          <cell r="AF70">
            <v>64.0625</v>
          </cell>
          <cell r="AG70">
            <v>2.5000000000000001E-2</v>
          </cell>
          <cell r="AH70">
            <v>2.5000000000000001E-2</v>
          </cell>
          <cell r="AI70">
            <v>1998.75</v>
          </cell>
          <cell r="AK70">
            <v>3250</v>
          </cell>
          <cell r="AL70">
            <v>3373.75</v>
          </cell>
          <cell r="AN70" t="e">
            <v>#N/A</v>
          </cell>
          <cell r="AP70">
            <v>44774</v>
          </cell>
        </row>
        <row r="71">
          <cell r="A71">
            <v>2787</v>
          </cell>
          <cell r="B71" t="str">
            <v>000002787</v>
          </cell>
          <cell r="C71" t="str">
            <v>Data Processing</v>
          </cell>
          <cell r="D71" t="str">
            <v>Director of IT</v>
          </cell>
          <cell r="E71" t="str">
            <v>Kevin</v>
          </cell>
          <cell r="F71" t="str">
            <v>E</v>
          </cell>
          <cell r="G71" t="str">
            <v>Conroy</v>
          </cell>
          <cell r="H71" t="str">
            <v>PO Box 427</v>
          </cell>
          <cell r="J71" t="str">
            <v>Plainfield, VT 05667</v>
          </cell>
          <cell r="K71">
            <v>44221</v>
          </cell>
          <cell r="L71" t="str">
            <v>REG</v>
          </cell>
          <cell r="M71">
            <v>63.43</v>
          </cell>
          <cell r="N71">
            <v>131934.39999999999</v>
          </cell>
          <cell r="O71">
            <v>44221</v>
          </cell>
          <cell r="P71" t="str">
            <v>ITDIR</v>
          </cell>
          <cell r="Q71" t="str">
            <v>Director of IT</v>
          </cell>
          <cell r="R71" t="str">
            <v>FS</v>
          </cell>
          <cell r="S71" t="str">
            <v>470</v>
          </cell>
          <cell r="T71" t="str">
            <v>Z</v>
          </cell>
          <cell r="U71" t="str">
            <v>IS</v>
          </cell>
          <cell r="V71">
            <v>1</v>
          </cell>
          <cell r="W71">
            <v>2080</v>
          </cell>
          <cell r="X71">
            <v>80</v>
          </cell>
          <cell r="Y71">
            <v>20</v>
          </cell>
          <cell r="Z71">
            <v>21</v>
          </cell>
          <cell r="AA71">
            <v>13</v>
          </cell>
          <cell r="AC71">
            <v>68.30266756061539</v>
          </cell>
          <cell r="AD71">
            <v>7.6819605243818229E-2</v>
          </cell>
          <cell r="AF71">
            <v>70.01023424963077</v>
          </cell>
          <cell r="AG71">
            <v>0.1037400953749136</v>
          </cell>
          <cell r="AH71">
            <v>2.4999999999999929E-2</v>
          </cell>
          <cell r="AI71">
            <v>2184.3193085884513</v>
          </cell>
          <cell r="AK71">
            <v>13686.887239232003</v>
          </cell>
          <cell r="AL71">
            <v>7974.9254482635288</v>
          </cell>
          <cell r="AN71" t="str">
            <v>Yes</v>
          </cell>
          <cell r="AP71">
            <v>44221</v>
          </cell>
        </row>
        <row r="72">
          <cell r="A72">
            <v>2805</v>
          </cell>
          <cell r="B72" t="str">
            <v>000002805</v>
          </cell>
          <cell r="C72" t="str">
            <v>Patient Accounting</v>
          </cell>
          <cell r="D72" t="str">
            <v>Director of Rev Cycle</v>
          </cell>
          <cell r="E72" t="str">
            <v>Rachel</v>
          </cell>
          <cell r="F72" t="str">
            <v>L</v>
          </cell>
          <cell r="G72" t="str">
            <v>Harrison</v>
          </cell>
          <cell r="H72" t="str">
            <v>1056 Pleasant Street</v>
          </cell>
          <cell r="J72" t="str">
            <v>West Rutland, VT 05777</v>
          </cell>
          <cell r="K72">
            <v>44286</v>
          </cell>
          <cell r="L72" t="str">
            <v>REG</v>
          </cell>
          <cell r="M72">
            <v>57.211500000000001</v>
          </cell>
          <cell r="N72">
            <v>119000</v>
          </cell>
          <cell r="O72">
            <v>44286</v>
          </cell>
          <cell r="P72" t="str">
            <v>DIRRC</v>
          </cell>
          <cell r="Q72" t="str">
            <v>Director of Rev Cycle</v>
          </cell>
          <cell r="R72" t="str">
            <v>FS</v>
          </cell>
          <cell r="S72" t="str">
            <v>450</v>
          </cell>
          <cell r="T72" t="str">
            <v>Z</v>
          </cell>
          <cell r="U72" t="str">
            <v>PFS</v>
          </cell>
          <cell r="V72">
            <v>1</v>
          </cell>
          <cell r="W72">
            <v>2080</v>
          </cell>
          <cell r="X72">
            <v>80</v>
          </cell>
          <cell r="Y72">
            <v>4</v>
          </cell>
          <cell r="Z72">
            <v>5</v>
          </cell>
          <cell r="AA72">
            <v>13</v>
          </cell>
          <cell r="AC72">
            <v>0</v>
          </cell>
          <cell r="AD72">
            <v>0</v>
          </cell>
          <cell r="AF72">
            <v>58.641787499999992</v>
          </cell>
          <cell r="AG72">
            <v>2.4999999999999852E-2</v>
          </cell>
          <cell r="AH72">
            <v>2.4999999999999852E-2</v>
          </cell>
          <cell r="AI72">
            <v>1829.6237699999847</v>
          </cell>
          <cell r="AK72">
            <v>2974.9979999999823</v>
          </cell>
          <cell r="AL72">
            <v>3088.2767699999772</v>
          </cell>
          <cell r="AN72" t="str">
            <v>No</v>
          </cell>
          <cell r="AO72" t="str">
            <v>No Adj Col AB</v>
          </cell>
          <cell r="AP72">
            <v>44286</v>
          </cell>
        </row>
        <row r="73">
          <cell r="A73">
            <v>1526</v>
          </cell>
          <cell r="B73" t="str">
            <v>000001526</v>
          </cell>
          <cell r="C73" t="str">
            <v>Electrocardiology</v>
          </cell>
          <cell r="D73" t="str">
            <v>Echocardiology Tech</v>
          </cell>
          <cell r="E73" t="str">
            <v>Michael</v>
          </cell>
          <cell r="F73" t="str">
            <v>B</v>
          </cell>
          <cell r="G73" t="str">
            <v>Minchin</v>
          </cell>
          <cell r="H73" t="str">
            <v>1538 Macintosh Hill</v>
          </cell>
          <cell r="J73" t="str">
            <v>Randolph, VT 05060</v>
          </cell>
          <cell r="K73">
            <v>39930</v>
          </cell>
          <cell r="L73" t="str">
            <v>PTF</v>
          </cell>
          <cell r="M73">
            <v>43.9</v>
          </cell>
          <cell r="N73">
            <v>79898</v>
          </cell>
          <cell r="O73">
            <v>39930</v>
          </cell>
          <cell r="P73" t="str">
            <v>ECHOTECH</v>
          </cell>
          <cell r="Q73" t="str">
            <v>Echocardiology Tech</v>
          </cell>
          <cell r="R73" t="str">
            <v>PR</v>
          </cell>
          <cell r="S73" t="str">
            <v>053</v>
          </cell>
          <cell r="T73" t="str">
            <v>Z</v>
          </cell>
          <cell r="U73" t="str">
            <v>RES</v>
          </cell>
          <cell r="V73">
            <v>0.875</v>
          </cell>
          <cell r="W73">
            <v>1820</v>
          </cell>
          <cell r="X73">
            <v>70</v>
          </cell>
          <cell r="Y73">
            <v>17</v>
          </cell>
          <cell r="Z73">
            <v>18</v>
          </cell>
          <cell r="AA73">
            <v>9</v>
          </cell>
          <cell r="AC73">
            <v>0</v>
          </cell>
          <cell r="AD73">
            <v>0</v>
          </cell>
          <cell r="AF73">
            <v>44.997499999999995</v>
          </cell>
          <cell r="AG73">
            <v>2.4999999999999922E-2</v>
          </cell>
          <cell r="AH73">
            <v>2.4999999999999922E-2</v>
          </cell>
          <cell r="AI73">
            <v>1228.4317499999861</v>
          </cell>
          <cell r="AK73">
            <v>1997.4499999999939</v>
          </cell>
          <cell r="AL73">
            <v>2073.5067499999832</v>
          </cell>
          <cell r="AN73" t="str">
            <v>No</v>
          </cell>
          <cell r="AO73" t="str">
            <v>No Adj Col AB</v>
          </cell>
          <cell r="AP73">
            <v>39930</v>
          </cell>
        </row>
        <row r="74">
          <cell r="A74">
            <v>1922</v>
          </cell>
          <cell r="B74" t="str">
            <v>000001922</v>
          </cell>
          <cell r="C74" t="str">
            <v>Electrocardiology</v>
          </cell>
          <cell r="D74" t="str">
            <v>Echocardiology Tech-PD</v>
          </cell>
          <cell r="E74" t="str">
            <v>Anne</v>
          </cell>
          <cell r="F74" t="str">
            <v>Elizabeth</v>
          </cell>
          <cell r="G74" t="str">
            <v>Jeka</v>
          </cell>
          <cell r="H74" t="str">
            <v>3D Gibson Terrace</v>
          </cell>
          <cell r="J74" t="str">
            <v>Cambridge, MA 02138</v>
          </cell>
          <cell r="K74">
            <v>41414</v>
          </cell>
          <cell r="L74" t="str">
            <v>PD</v>
          </cell>
          <cell r="M74">
            <v>42.86</v>
          </cell>
          <cell r="N74">
            <v>0.1118</v>
          </cell>
          <cell r="O74">
            <v>41414</v>
          </cell>
          <cell r="P74" t="str">
            <v>ECTECHPD</v>
          </cell>
          <cell r="Q74" t="str">
            <v>Echocardiology Tech-PD</v>
          </cell>
          <cell r="R74" t="str">
            <v>OP</v>
          </cell>
          <cell r="S74" t="str">
            <v>053</v>
          </cell>
          <cell r="T74" t="str">
            <v>Z</v>
          </cell>
          <cell r="U74" t="str">
            <v>RES</v>
          </cell>
          <cell r="V74">
            <v>9.9999999999999995E-7</v>
          </cell>
          <cell r="W74">
            <v>2.5999999999999999E-3</v>
          </cell>
          <cell r="X74">
            <v>1E-4</v>
          </cell>
          <cell r="Y74">
            <v>20</v>
          </cell>
          <cell r="Z74">
            <v>21</v>
          </cell>
          <cell r="AA74">
            <v>9</v>
          </cell>
          <cell r="AC74">
            <v>44.578754685060609</v>
          </cell>
          <cell r="AD74">
            <v>4.0101602544577925E-2</v>
          </cell>
          <cell r="AF74">
            <v>45.693223552187121</v>
          </cell>
          <cell r="AG74">
            <v>6.6104142608192279E-2</v>
          </cell>
          <cell r="AH74">
            <v>2.4999999999999915E-2</v>
          </cell>
          <cell r="AI74">
            <v>1.7820357185352792E-3</v>
          </cell>
          <cell r="AK74">
            <v>7.3663812356865163E-3</v>
          </cell>
          <cell r="AL74">
            <v>4.8985816259411131E-3</v>
          </cell>
          <cell r="AN74" t="str">
            <v>Yes</v>
          </cell>
          <cell r="AP74">
            <v>41414</v>
          </cell>
        </row>
        <row r="75">
          <cell r="A75">
            <v>328</v>
          </cell>
          <cell r="B75" t="str">
            <v>000000328</v>
          </cell>
          <cell r="C75" t="str">
            <v>Emergency Room</v>
          </cell>
          <cell r="D75" t="str">
            <v>ED Technician</v>
          </cell>
          <cell r="E75" t="str">
            <v>Laurie</v>
          </cell>
          <cell r="F75" t="str">
            <v>K</v>
          </cell>
          <cell r="G75" t="str">
            <v>Marshall</v>
          </cell>
          <cell r="H75" t="str">
            <v>11 Mound Street</v>
          </cell>
          <cell r="J75" t="str">
            <v>Randolph, VT 05060</v>
          </cell>
          <cell r="K75">
            <v>35331</v>
          </cell>
          <cell r="L75" t="str">
            <v>SPT</v>
          </cell>
          <cell r="M75">
            <v>24.15</v>
          </cell>
          <cell r="N75">
            <v>15069.6</v>
          </cell>
          <cell r="O75">
            <v>38944</v>
          </cell>
          <cell r="P75" t="str">
            <v>EDTECH</v>
          </cell>
          <cell r="Q75" t="str">
            <v>ED Technician</v>
          </cell>
          <cell r="R75" t="str">
            <v>PC</v>
          </cell>
          <cell r="S75" t="str">
            <v>061</v>
          </cell>
          <cell r="T75" t="str">
            <v>Z</v>
          </cell>
          <cell r="U75" t="str">
            <v>ER</v>
          </cell>
          <cell r="V75">
            <v>0.3</v>
          </cell>
          <cell r="W75">
            <v>624</v>
          </cell>
          <cell r="X75">
            <v>24</v>
          </cell>
          <cell r="Y75">
            <v>16</v>
          </cell>
          <cell r="Z75">
            <v>17</v>
          </cell>
          <cell r="AA75">
            <v>2</v>
          </cell>
          <cell r="AC75">
            <v>0</v>
          </cell>
          <cell r="AD75">
            <v>0</v>
          </cell>
          <cell r="AF75">
            <v>24.753749999999997</v>
          </cell>
          <cell r="AG75">
            <v>2.4999999999999918E-2</v>
          </cell>
          <cell r="AH75">
            <v>2.4999999999999918E-2</v>
          </cell>
          <cell r="AI75">
            <v>231.69509999999775</v>
          </cell>
          <cell r="AK75">
            <v>376.73999999999876</v>
          </cell>
          <cell r="AL75">
            <v>391.08509999999723</v>
          </cell>
          <cell r="AN75" t="str">
            <v>No</v>
          </cell>
          <cell r="AO75" t="str">
            <v>No Adj Col AB</v>
          </cell>
          <cell r="AP75">
            <v>35331</v>
          </cell>
        </row>
        <row r="76">
          <cell r="A76">
            <v>2662</v>
          </cell>
          <cell r="B76" t="str">
            <v>000002662</v>
          </cell>
          <cell r="C76" t="str">
            <v>Administration</v>
          </cell>
          <cell r="D76" t="str">
            <v>EMR Impl Specialist</v>
          </cell>
          <cell r="E76" t="str">
            <v>Jennifer</v>
          </cell>
          <cell r="F76" t="str">
            <v>L</v>
          </cell>
          <cell r="G76" t="str">
            <v>Hrinsin</v>
          </cell>
          <cell r="H76" t="str">
            <v>80 Saw Mill Circle</v>
          </cell>
          <cell r="J76" t="str">
            <v>South Royalton, VT 05068</v>
          </cell>
          <cell r="K76">
            <v>43754</v>
          </cell>
          <cell r="L76" t="str">
            <v>REG</v>
          </cell>
          <cell r="M76">
            <v>26.82</v>
          </cell>
          <cell r="N76">
            <v>55785.599999999999</v>
          </cell>
          <cell r="O76">
            <v>43754</v>
          </cell>
          <cell r="P76" t="str">
            <v>EMRIMPSP</v>
          </cell>
          <cell r="Q76" t="str">
            <v>EMR Impl Specialist</v>
          </cell>
          <cell r="R76" t="str">
            <v>OP</v>
          </cell>
          <cell r="S76" t="str">
            <v>530</v>
          </cell>
          <cell r="T76" t="str">
            <v>Z</v>
          </cell>
          <cell r="U76" t="str">
            <v>Z</v>
          </cell>
          <cell r="V76">
            <v>1</v>
          </cell>
          <cell r="W76">
            <v>2080</v>
          </cell>
          <cell r="X76">
            <v>80</v>
          </cell>
          <cell r="Y76">
            <v>2</v>
          </cell>
          <cell r="Z76">
            <v>3</v>
          </cell>
          <cell r="AC76">
            <v>0</v>
          </cell>
          <cell r="AD76">
            <v>0</v>
          </cell>
          <cell r="AF76">
            <v>27.490499999999997</v>
          </cell>
          <cell r="AG76">
            <v>2.4999999999999887E-2</v>
          </cell>
          <cell r="AH76">
            <v>2.4999999999999887E-2</v>
          </cell>
          <cell r="AI76">
            <v>857.70359999999755</v>
          </cell>
          <cell r="AK76">
            <v>1394.6399999999937</v>
          </cell>
          <cell r="AL76">
            <v>1447.7435999999948</v>
          </cell>
          <cell r="AN76" t="str">
            <v>No</v>
          </cell>
          <cell r="AO76" t="str">
            <v>No Adj Col AB</v>
          </cell>
          <cell r="AP76">
            <v>43754</v>
          </cell>
        </row>
        <row r="77">
          <cell r="A77">
            <v>2940</v>
          </cell>
          <cell r="B77" t="str">
            <v>000002940</v>
          </cell>
          <cell r="C77" t="str">
            <v>Independent Living</v>
          </cell>
          <cell r="D77" t="str">
            <v>Enrichment and Event MGR</v>
          </cell>
          <cell r="E77" t="str">
            <v>Camille</v>
          </cell>
          <cell r="F77" t="str">
            <v>C</v>
          </cell>
          <cell r="G77" t="str">
            <v>Ricciardelli</v>
          </cell>
          <cell r="H77" t="str">
            <v>19 Left Branch Lane</v>
          </cell>
          <cell r="J77" t="str">
            <v>Randolph Center, VT 05061</v>
          </cell>
          <cell r="K77">
            <v>44685</v>
          </cell>
          <cell r="L77" t="str">
            <v>REG</v>
          </cell>
          <cell r="M77">
            <v>24.37</v>
          </cell>
          <cell r="N77">
            <v>50689.599999999999</v>
          </cell>
          <cell r="O77">
            <v>44685</v>
          </cell>
          <cell r="P77" t="str">
            <v>EEMGR</v>
          </cell>
          <cell r="Q77" t="str">
            <v>Enrichment and Event MGR</v>
          </cell>
          <cell r="R77" t="str">
            <v>OP</v>
          </cell>
          <cell r="S77" t="str">
            <v>310</v>
          </cell>
          <cell r="T77" t="str">
            <v>Z</v>
          </cell>
          <cell r="U77" t="str">
            <v>IL</v>
          </cell>
          <cell r="V77">
            <v>1</v>
          </cell>
          <cell r="W77">
            <v>2080</v>
          </cell>
          <cell r="X77">
            <v>80</v>
          </cell>
          <cell r="Y77" t="e">
            <v>#N/A</v>
          </cell>
          <cell r="Z77">
            <v>8</v>
          </cell>
          <cell r="AA77">
            <v>4</v>
          </cell>
          <cell r="AC77">
            <v>0</v>
          </cell>
          <cell r="AD77">
            <v>0</v>
          </cell>
          <cell r="AF77">
            <v>24.97925</v>
          </cell>
          <cell r="AG77">
            <v>2.4999999999999974E-2</v>
          </cell>
          <cell r="AH77">
            <v>2.4999999999999974E-2</v>
          </cell>
          <cell r="AI77">
            <v>779.35259999999403</v>
          </cell>
          <cell r="AK77">
            <v>1267.2399999999989</v>
          </cell>
          <cell r="AL77">
            <v>1315.4925999999937</v>
          </cell>
          <cell r="AN77" t="e">
            <v>#N/A</v>
          </cell>
          <cell r="AP77">
            <v>44685</v>
          </cell>
        </row>
        <row r="78">
          <cell r="A78">
            <v>2136</v>
          </cell>
          <cell r="B78" t="str">
            <v>000002136</v>
          </cell>
          <cell r="C78" t="str">
            <v>Housekeeping</v>
          </cell>
          <cell r="D78" t="str">
            <v>Environmental Svcs Mgr</v>
          </cell>
          <cell r="E78" t="str">
            <v>Victoria</v>
          </cell>
          <cell r="F78" t="str">
            <v>Anne</v>
          </cell>
          <cell r="G78" t="str">
            <v>Dewey</v>
          </cell>
          <cell r="H78" t="str">
            <v>PO Box 304</v>
          </cell>
          <cell r="J78" t="str">
            <v>East Randolph, VT 05041</v>
          </cell>
          <cell r="K78">
            <v>42100</v>
          </cell>
          <cell r="L78" t="str">
            <v>REG</v>
          </cell>
          <cell r="M78">
            <v>26.59</v>
          </cell>
          <cell r="N78">
            <v>55307.199999999997</v>
          </cell>
          <cell r="O78">
            <v>42100</v>
          </cell>
          <cell r="P78" t="str">
            <v>ESMGR</v>
          </cell>
          <cell r="Q78" t="str">
            <v>Environmental Svcs Mgr</v>
          </cell>
          <cell r="R78" t="str">
            <v>FS</v>
          </cell>
          <cell r="S78" t="str">
            <v>210</v>
          </cell>
          <cell r="T78" t="str">
            <v>Z</v>
          </cell>
          <cell r="U78" t="str">
            <v>ES</v>
          </cell>
          <cell r="V78">
            <v>1</v>
          </cell>
          <cell r="W78">
            <v>2080</v>
          </cell>
          <cell r="X78">
            <v>80</v>
          </cell>
          <cell r="Y78">
            <v>3</v>
          </cell>
          <cell r="Z78">
            <v>4</v>
          </cell>
          <cell r="AA78">
            <v>8</v>
          </cell>
          <cell r="AC78">
            <v>30.238616244960003</v>
          </cell>
          <cell r="AD78">
            <v>0.13721760981421599</v>
          </cell>
          <cell r="AF78">
            <v>30.994581651084001</v>
          </cell>
          <cell r="AG78">
            <v>0.16564805005957131</v>
          </cell>
          <cell r="AH78">
            <v>2.4999999999999939E-2</v>
          </cell>
          <cell r="AI78">
            <v>967.030947513814</v>
          </cell>
          <cell r="AK78">
            <v>9161.529834254723</v>
          </cell>
          <cell r="AL78">
            <v>4843.0628004677346</v>
          </cell>
          <cell r="AN78" t="str">
            <v>Yes</v>
          </cell>
          <cell r="AP78">
            <v>42100</v>
          </cell>
        </row>
        <row r="79">
          <cell r="A79">
            <v>787</v>
          </cell>
          <cell r="B79" t="str">
            <v>000000787</v>
          </cell>
          <cell r="C79" t="str">
            <v>Menig Housekeeping</v>
          </cell>
          <cell r="D79" t="str">
            <v>ES Technician</v>
          </cell>
          <cell r="E79" t="str">
            <v>Thomas</v>
          </cell>
          <cell r="F79" t="str">
            <v>L.</v>
          </cell>
          <cell r="G79" t="str">
            <v>Young</v>
          </cell>
          <cell r="H79" t="str">
            <v>155 Fogey Street #93</v>
          </cell>
          <cell r="J79" t="str">
            <v>Braintree, VT 05060</v>
          </cell>
          <cell r="K79">
            <v>37466</v>
          </cell>
          <cell r="L79" t="str">
            <v>SPT</v>
          </cell>
          <cell r="M79">
            <v>19.68</v>
          </cell>
          <cell r="N79">
            <v>16373.76</v>
          </cell>
          <cell r="O79">
            <v>37466</v>
          </cell>
          <cell r="P79" t="str">
            <v>ESTECH</v>
          </cell>
          <cell r="Q79" t="str">
            <v>ES Technician</v>
          </cell>
          <cell r="R79" t="str">
            <v>OP</v>
          </cell>
          <cell r="S79" t="str">
            <v>42210</v>
          </cell>
          <cell r="T79" t="str">
            <v>Z</v>
          </cell>
          <cell r="U79" t="str">
            <v>ES</v>
          </cell>
          <cell r="V79">
            <v>0.4</v>
          </cell>
          <cell r="W79">
            <v>832</v>
          </cell>
          <cell r="X79">
            <v>32</v>
          </cell>
          <cell r="Y79">
            <v>20</v>
          </cell>
          <cell r="Z79">
            <v>21</v>
          </cell>
          <cell r="AA79">
            <v>1</v>
          </cell>
          <cell r="AC79">
            <v>22.5</v>
          </cell>
          <cell r="AD79">
            <v>0.14329268292682928</v>
          </cell>
          <cell r="AF79">
            <v>23.062499999999996</v>
          </cell>
          <cell r="AG79">
            <v>0.17187499999999983</v>
          </cell>
          <cell r="AH79">
            <v>2.4999999999999842E-2</v>
          </cell>
          <cell r="AI79">
            <v>287.81999999999834</v>
          </cell>
          <cell r="AK79">
            <v>2814.2399999999971</v>
          </cell>
          <cell r="AL79">
            <v>1478.4599999999971</v>
          </cell>
          <cell r="AN79" t="str">
            <v>Yes</v>
          </cell>
          <cell r="AP79">
            <v>37466</v>
          </cell>
        </row>
        <row r="80">
          <cell r="A80">
            <v>861</v>
          </cell>
          <cell r="B80" t="str">
            <v>000000861</v>
          </cell>
          <cell r="C80" t="str">
            <v>Linen</v>
          </cell>
          <cell r="D80" t="str">
            <v>ES Technician</v>
          </cell>
          <cell r="E80" t="str">
            <v>Cynthia</v>
          </cell>
          <cell r="F80" t="str">
            <v>L</v>
          </cell>
          <cell r="G80" t="str">
            <v>Duval</v>
          </cell>
          <cell r="H80" t="str">
            <v>PO Box 214</v>
          </cell>
          <cell r="J80" t="str">
            <v>Randolph, VT 05060</v>
          </cell>
          <cell r="K80">
            <v>37662</v>
          </cell>
          <cell r="L80" t="str">
            <v>REG</v>
          </cell>
          <cell r="M80">
            <v>19.649999999999999</v>
          </cell>
          <cell r="N80">
            <v>40872</v>
          </cell>
          <cell r="O80">
            <v>37662</v>
          </cell>
          <cell r="P80" t="str">
            <v>ESTECH</v>
          </cell>
          <cell r="Q80" t="str">
            <v>ES Technician</v>
          </cell>
          <cell r="R80" t="str">
            <v>OP</v>
          </cell>
          <cell r="S80" t="str">
            <v>209</v>
          </cell>
          <cell r="T80" t="str">
            <v>Z</v>
          </cell>
          <cell r="U80" t="str">
            <v>ES</v>
          </cell>
          <cell r="V80">
            <v>1</v>
          </cell>
          <cell r="W80">
            <v>2080</v>
          </cell>
          <cell r="X80">
            <v>80</v>
          </cell>
          <cell r="Y80">
            <v>20</v>
          </cell>
          <cell r="Z80">
            <v>21</v>
          </cell>
          <cell r="AA80">
            <v>1</v>
          </cell>
          <cell r="AC80">
            <v>22.5</v>
          </cell>
          <cell r="AD80">
            <v>0.14503816793893137</v>
          </cell>
          <cell r="AF80">
            <v>23.062499999999996</v>
          </cell>
          <cell r="AG80">
            <v>0.17366412213740448</v>
          </cell>
          <cell r="AH80">
            <v>2.4999999999999842E-2</v>
          </cell>
          <cell r="AI80">
            <v>719.54999999999586</v>
          </cell>
          <cell r="AK80">
            <v>7097.9999999999955</v>
          </cell>
          <cell r="AL80">
            <v>3722.5499999999938</v>
          </cell>
          <cell r="AN80" t="str">
            <v>Yes</v>
          </cell>
          <cell r="AP80">
            <v>37662</v>
          </cell>
        </row>
        <row r="81">
          <cell r="A81">
            <v>1834</v>
          </cell>
          <cell r="B81" t="str">
            <v>000001834</v>
          </cell>
          <cell r="C81" t="str">
            <v>Housekeeping</v>
          </cell>
          <cell r="D81" t="str">
            <v>ES Technician</v>
          </cell>
          <cell r="E81" t="str">
            <v>Karen</v>
          </cell>
          <cell r="F81" t="str">
            <v>A</v>
          </cell>
          <cell r="G81" t="str">
            <v>Bushway</v>
          </cell>
          <cell r="H81" t="str">
            <v>208 Warren Mountain Road</v>
          </cell>
          <cell r="J81" t="str">
            <v>Roxbury, VT 05669</v>
          </cell>
          <cell r="K81">
            <v>41092</v>
          </cell>
          <cell r="L81" t="str">
            <v>REG</v>
          </cell>
          <cell r="M81">
            <v>18.46</v>
          </cell>
          <cell r="N81">
            <v>38396.800000000003</v>
          </cell>
          <cell r="O81">
            <v>41092</v>
          </cell>
          <cell r="P81" t="str">
            <v>ESTECH</v>
          </cell>
          <cell r="Q81" t="str">
            <v>ES Technician</v>
          </cell>
          <cell r="R81" t="str">
            <v>OP</v>
          </cell>
          <cell r="S81" t="str">
            <v>210</v>
          </cell>
          <cell r="T81" t="str">
            <v>Z</v>
          </cell>
          <cell r="U81" t="str">
            <v>ES</v>
          </cell>
          <cell r="V81">
            <v>1</v>
          </cell>
          <cell r="W81">
            <v>2080</v>
          </cell>
          <cell r="X81">
            <v>80</v>
          </cell>
          <cell r="Y81">
            <v>16</v>
          </cell>
          <cell r="Z81">
            <v>17</v>
          </cell>
          <cell r="AA81">
            <v>1</v>
          </cell>
          <cell r="AC81">
            <v>21.428571428571427</v>
          </cell>
          <cell r="AD81">
            <v>0.1608110199659494</v>
          </cell>
          <cell r="AF81">
            <v>21.964285714285712</v>
          </cell>
          <cell r="AG81">
            <v>0.18983129546509808</v>
          </cell>
          <cell r="AH81">
            <v>2.4999999999999953E-2</v>
          </cell>
          <cell r="AI81">
            <v>685.2857142857107</v>
          </cell>
          <cell r="AK81">
            <v>7288.9142857142788</v>
          </cell>
          <cell r="AL81">
            <v>3769.0571428571361</v>
          </cell>
          <cell r="AN81" t="str">
            <v>Yes</v>
          </cell>
          <cell r="AP81">
            <v>41092</v>
          </cell>
        </row>
        <row r="82">
          <cell r="A82">
            <v>2125</v>
          </cell>
          <cell r="B82" t="str">
            <v>000002125</v>
          </cell>
          <cell r="C82" t="str">
            <v>Housekeeping</v>
          </cell>
          <cell r="D82" t="str">
            <v>ES Technician</v>
          </cell>
          <cell r="E82" t="str">
            <v>Tyler</v>
          </cell>
          <cell r="F82" t="str">
            <v>Evan</v>
          </cell>
          <cell r="G82" t="str">
            <v>Mugford</v>
          </cell>
          <cell r="H82" t="str">
            <v>44 Water Street APT 3</v>
          </cell>
          <cell r="J82" t="str">
            <v>Randolph Center, VT 05061</v>
          </cell>
          <cell r="K82">
            <v>42072</v>
          </cell>
          <cell r="L82" t="str">
            <v>REG</v>
          </cell>
          <cell r="M82">
            <v>16.84</v>
          </cell>
          <cell r="N82">
            <v>35027.199999999997</v>
          </cell>
          <cell r="O82">
            <v>42072</v>
          </cell>
          <cell r="P82" t="str">
            <v>ESTECH</v>
          </cell>
          <cell r="Q82" t="str">
            <v>ES Technician</v>
          </cell>
          <cell r="R82" t="str">
            <v>OP</v>
          </cell>
          <cell r="S82" t="str">
            <v>210</v>
          </cell>
          <cell r="T82" t="str">
            <v>Z</v>
          </cell>
          <cell r="U82" t="str">
            <v>ES</v>
          </cell>
          <cell r="V82">
            <v>1</v>
          </cell>
          <cell r="W82">
            <v>2080</v>
          </cell>
          <cell r="X82">
            <v>80</v>
          </cell>
          <cell r="Y82">
            <v>10</v>
          </cell>
          <cell r="Z82">
            <v>11</v>
          </cell>
          <cell r="AA82">
            <v>1</v>
          </cell>
          <cell r="AC82">
            <v>19.6875</v>
          </cell>
          <cell r="AD82">
            <v>0.16909144893111641</v>
          </cell>
          <cell r="AF82">
            <v>20.1796875</v>
          </cell>
          <cell r="AG82">
            <v>0.1983187351543943</v>
          </cell>
          <cell r="AH82">
            <v>2.5000000000000001E-2</v>
          </cell>
          <cell r="AI82">
            <v>629.60624999999823</v>
          </cell>
          <cell r="AK82">
            <v>6946.55</v>
          </cell>
          <cell r="AL82">
            <v>3568.5312499999982</v>
          </cell>
          <cell r="AN82" t="str">
            <v>Yes</v>
          </cell>
          <cell r="AP82">
            <v>42072</v>
          </cell>
        </row>
        <row r="83">
          <cell r="A83">
            <v>2463</v>
          </cell>
          <cell r="B83" t="str">
            <v>000002463</v>
          </cell>
          <cell r="C83" t="str">
            <v>Menig Housekeeping</v>
          </cell>
          <cell r="D83" t="str">
            <v>ES Technician</v>
          </cell>
          <cell r="E83" t="str">
            <v>Pamala</v>
          </cell>
          <cell r="G83" t="str">
            <v>McNamara</v>
          </cell>
          <cell r="H83" t="str">
            <v>240 Carpenter Rd</v>
          </cell>
          <cell r="J83" t="str">
            <v>Sharon, VT 05065</v>
          </cell>
          <cell r="K83">
            <v>43017</v>
          </cell>
          <cell r="L83" t="str">
            <v>REG</v>
          </cell>
          <cell r="M83">
            <v>19.03</v>
          </cell>
          <cell r="N83">
            <v>39582.400000000001</v>
          </cell>
          <cell r="O83">
            <v>43017</v>
          </cell>
          <cell r="P83" t="str">
            <v>ESTECH</v>
          </cell>
          <cell r="Q83" t="str">
            <v>ES Technician</v>
          </cell>
          <cell r="R83" t="str">
            <v>OP</v>
          </cell>
          <cell r="S83" t="str">
            <v>42210</v>
          </cell>
          <cell r="T83" t="str">
            <v>Z</v>
          </cell>
          <cell r="U83" t="str">
            <v>ES</v>
          </cell>
          <cell r="V83">
            <v>1</v>
          </cell>
          <cell r="W83">
            <v>2080</v>
          </cell>
          <cell r="X83">
            <v>80</v>
          </cell>
          <cell r="Y83">
            <v>19</v>
          </cell>
          <cell r="Z83">
            <v>20</v>
          </cell>
          <cell r="AA83">
            <v>1</v>
          </cell>
          <cell r="AC83">
            <v>22.232142857142858</v>
          </cell>
          <cell r="AD83">
            <v>0.16826814803693413</v>
          </cell>
          <cell r="AF83">
            <v>22.787946428571427</v>
          </cell>
          <cell r="AG83">
            <v>0.19747485173785737</v>
          </cell>
          <cell r="AH83">
            <v>2.4999999999999908E-2</v>
          </cell>
          <cell r="AI83">
            <v>710.98392857142642</v>
          </cell>
          <cell r="AK83">
            <v>7816.5285714285656</v>
          </cell>
          <cell r="AL83">
            <v>4017.9767857142815</v>
          </cell>
          <cell r="AN83" t="str">
            <v>Yes</v>
          </cell>
          <cell r="AP83">
            <v>43017</v>
          </cell>
        </row>
        <row r="84">
          <cell r="A84">
            <v>2541</v>
          </cell>
          <cell r="B84" t="str">
            <v>000002541</v>
          </cell>
          <cell r="C84" t="str">
            <v>Housekeeping</v>
          </cell>
          <cell r="D84" t="str">
            <v>ES Technician</v>
          </cell>
          <cell r="E84" t="str">
            <v>John</v>
          </cell>
          <cell r="F84" t="str">
            <v>E</v>
          </cell>
          <cell r="G84" t="str">
            <v>Blaisdell</v>
          </cell>
          <cell r="H84" t="str">
            <v>151 Edmunds Circle Box 83</v>
          </cell>
          <cell r="J84" t="str">
            <v>Braintree, VT 05060</v>
          </cell>
          <cell r="K84">
            <v>43334</v>
          </cell>
          <cell r="L84" t="str">
            <v>REG</v>
          </cell>
          <cell r="M84">
            <v>19.55</v>
          </cell>
          <cell r="N84">
            <v>40664</v>
          </cell>
          <cell r="O84">
            <v>43334</v>
          </cell>
          <cell r="P84" t="str">
            <v>ESTECH</v>
          </cell>
          <cell r="Q84" t="str">
            <v>ES Technician</v>
          </cell>
          <cell r="R84" t="str">
            <v>OP</v>
          </cell>
          <cell r="S84" t="str">
            <v>210</v>
          </cell>
          <cell r="T84" t="str">
            <v>Z</v>
          </cell>
          <cell r="U84" t="str">
            <v>ES</v>
          </cell>
          <cell r="V84">
            <v>1</v>
          </cell>
          <cell r="W84">
            <v>2080</v>
          </cell>
          <cell r="X84">
            <v>80</v>
          </cell>
          <cell r="Y84">
            <v>19</v>
          </cell>
          <cell r="Z84">
            <v>20</v>
          </cell>
          <cell r="AA84">
            <v>1</v>
          </cell>
          <cell r="AC84">
            <v>22.232142857142858</v>
          </cell>
          <cell r="AD84">
            <v>0.13719400803799781</v>
          </cell>
          <cell r="AF84">
            <v>22.787946428571427</v>
          </cell>
          <cell r="AG84">
            <v>0.16562385823894762</v>
          </cell>
          <cell r="AH84">
            <v>2.4999999999999908E-2</v>
          </cell>
          <cell r="AI84">
            <v>710.98392857142642</v>
          </cell>
          <cell r="AK84">
            <v>6734.928571428567</v>
          </cell>
          <cell r="AL84">
            <v>3560.3767857142816</v>
          </cell>
          <cell r="AN84" t="str">
            <v>Yes</v>
          </cell>
          <cell r="AP84">
            <v>43334</v>
          </cell>
        </row>
        <row r="85">
          <cell r="A85">
            <v>2790</v>
          </cell>
          <cell r="B85" t="str">
            <v>000002790</v>
          </cell>
          <cell r="C85" t="str">
            <v>Housekeeping</v>
          </cell>
          <cell r="D85" t="str">
            <v>ES Technician</v>
          </cell>
          <cell r="E85" t="str">
            <v>Jessica</v>
          </cell>
          <cell r="F85" t="str">
            <v>M</v>
          </cell>
          <cell r="G85" t="str">
            <v>Harris</v>
          </cell>
          <cell r="H85" t="str">
            <v>257 Sesame Street</v>
          </cell>
          <cell r="J85" t="str">
            <v>Braintree, VT 05060</v>
          </cell>
          <cell r="K85">
            <v>44230</v>
          </cell>
          <cell r="L85" t="str">
            <v>PT</v>
          </cell>
          <cell r="M85">
            <v>16.38</v>
          </cell>
          <cell r="N85">
            <v>21294</v>
          </cell>
          <cell r="O85">
            <v>44230</v>
          </cell>
          <cell r="P85" t="str">
            <v>ESTECH</v>
          </cell>
          <cell r="Q85" t="str">
            <v>ES Technician</v>
          </cell>
          <cell r="R85" t="str">
            <v>OP</v>
          </cell>
          <cell r="S85" t="str">
            <v>210</v>
          </cell>
          <cell r="T85" t="str">
            <v>Z</v>
          </cell>
          <cell r="U85" t="str">
            <v>ES</v>
          </cell>
          <cell r="V85">
            <v>0.625</v>
          </cell>
          <cell r="W85">
            <v>1300</v>
          </cell>
          <cell r="X85">
            <v>50</v>
          </cell>
          <cell r="Y85">
            <v>8</v>
          </cell>
          <cell r="Z85">
            <v>9</v>
          </cell>
          <cell r="AA85">
            <v>1</v>
          </cell>
          <cell r="AC85">
            <v>18.75</v>
          </cell>
          <cell r="AD85">
            <v>0.14468864468864476</v>
          </cell>
          <cell r="AF85">
            <v>19.21875</v>
          </cell>
          <cell r="AG85">
            <v>0.17330586080586088</v>
          </cell>
          <cell r="AH85">
            <v>2.5000000000000001E-2</v>
          </cell>
          <cell r="AI85">
            <v>374.76562499999631</v>
          </cell>
          <cell r="AK85">
            <v>3690.3750000000014</v>
          </cell>
          <cell r="AL85">
            <v>1936.078124999997</v>
          </cell>
          <cell r="AN85" t="str">
            <v>Yes</v>
          </cell>
          <cell r="AP85">
            <v>44230</v>
          </cell>
        </row>
        <row r="86">
          <cell r="A86">
            <v>2806</v>
          </cell>
          <cell r="B86" t="str">
            <v>000002806</v>
          </cell>
          <cell r="C86" t="str">
            <v>Housekeeping</v>
          </cell>
          <cell r="D86" t="str">
            <v>ES Technician</v>
          </cell>
          <cell r="E86" t="str">
            <v>Michael</v>
          </cell>
          <cell r="F86" t="str">
            <v>J</v>
          </cell>
          <cell r="G86" t="str">
            <v>McShane</v>
          </cell>
          <cell r="H86" t="str">
            <v>752 Flint Road</v>
          </cell>
          <cell r="J86" t="str">
            <v>Braintree, VT 05060</v>
          </cell>
          <cell r="K86">
            <v>44286</v>
          </cell>
          <cell r="L86" t="str">
            <v>REG</v>
          </cell>
          <cell r="M86">
            <v>19.52</v>
          </cell>
          <cell r="N86">
            <v>40601.599999999999</v>
          </cell>
          <cell r="O86">
            <v>44286</v>
          </cell>
          <cell r="P86" t="str">
            <v>ESTECH</v>
          </cell>
          <cell r="Q86" t="str">
            <v>ES Technician</v>
          </cell>
          <cell r="R86" t="str">
            <v>OP</v>
          </cell>
          <cell r="S86" t="str">
            <v>210</v>
          </cell>
          <cell r="T86" t="str">
            <v>Z</v>
          </cell>
          <cell r="U86" t="str">
            <v>ES</v>
          </cell>
          <cell r="V86">
            <v>1</v>
          </cell>
          <cell r="W86">
            <v>2080</v>
          </cell>
          <cell r="X86">
            <v>80</v>
          </cell>
          <cell r="Y86">
            <v>15</v>
          </cell>
          <cell r="Z86">
            <v>16</v>
          </cell>
          <cell r="AA86">
            <v>1</v>
          </cell>
          <cell r="AC86">
            <v>21.160714285714285</v>
          </cell>
          <cell r="AD86">
            <v>8.4052985948477724E-2</v>
          </cell>
          <cell r="AF86">
            <v>21.689732142857139</v>
          </cell>
          <cell r="AG86">
            <v>0.11115431059718951</v>
          </cell>
          <cell r="AH86">
            <v>2.4999999999999856E-2</v>
          </cell>
          <cell r="AI86">
            <v>676.71964285714125</v>
          </cell>
          <cell r="AK86">
            <v>4513.0428571428492</v>
          </cell>
          <cell r="AL86">
            <v>2586.0839285714237</v>
          </cell>
          <cell r="AN86" t="str">
            <v>Yes</v>
          </cell>
          <cell r="AP86">
            <v>44286</v>
          </cell>
        </row>
        <row r="87">
          <cell r="A87">
            <v>2825</v>
          </cell>
          <cell r="B87" t="str">
            <v>000002825</v>
          </cell>
          <cell r="C87" t="str">
            <v>Housekeeping</v>
          </cell>
          <cell r="D87" t="str">
            <v>ES Technician</v>
          </cell>
          <cell r="E87" t="str">
            <v>Kathleen</v>
          </cell>
          <cell r="F87" t="str">
            <v>M</v>
          </cell>
          <cell r="G87" t="str">
            <v>Towsley</v>
          </cell>
          <cell r="H87" t="str">
            <v>PO Box 110</v>
          </cell>
          <cell r="J87" t="str">
            <v>Barre, VT 05641</v>
          </cell>
          <cell r="K87">
            <v>44342</v>
          </cell>
          <cell r="L87" t="str">
            <v>REG</v>
          </cell>
          <cell r="M87">
            <v>19.61</v>
          </cell>
          <cell r="N87">
            <v>40788.800000000003</v>
          </cell>
          <cell r="O87">
            <v>44342</v>
          </cell>
          <cell r="P87" t="str">
            <v>ESTECH</v>
          </cell>
          <cell r="Q87" t="str">
            <v>ES Technician</v>
          </cell>
          <cell r="R87" t="str">
            <v>OP</v>
          </cell>
          <cell r="S87" t="str">
            <v>210</v>
          </cell>
          <cell r="T87" t="str">
            <v>Z</v>
          </cell>
          <cell r="U87" t="str">
            <v>ES</v>
          </cell>
          <cell r="V87">
            <v>1</v>
          </cell>
          <cell r="W87">
            <v>2080</v>
          </cell>
          <cell r="X87">
            <v>80</v>
          </cell>
          <cell r="Y87">
            <v>17</v>
          </cell>
          <cell r="Z87">
            <v>18</v>
          </cell>
          <cell r="AA87">
            <v>1</v>
          </cell>
          <cell r="AC87">
            <v>21.696428571428573</v>
          </cell>
          <cell r="AD87">
            <v>0.10639615356596499</v>
          </cell>
          <cell r="AF87">
            <v>22.238839285714285</v>
          </cell>
          <cell r="AG87">
            <v>0.13405605740511398</v>
          </cell>
          <cell r="AH87">
            <v>2.499999999999988E-2</v>
          </cell>
          <cell r="AI87">
            <v>693.85178571428014</v>
          </cell>
          <cell r="AK87">
            <v>5467.9857142857136</v>
          </cell>
          <cell r="AL87">
            <v>3007.2303571428511</v>
          </cell>
          <cell r="AN87" t="str">
            <v>Yes</v>
          </cell>
          <cell r="AP87">
            <v>44342</v>
          </cell>
        </row>
        <row r="88">
          <cell r="A88">
            <v>2900</v>
          </cell>
          <cell r="B88" t="str">
            <v>000002900</v>
          </cell>
          <cell r="C88" t="str">
            <v>Housekeeping</v>
          </cell>
          <cell r="D88" t="str">
            <v>ES Technician</v>
          </cell>
          <cell r="E88" t="str">
            <v>Chelsea</v>
          </cell>
          <cell r="F88" t="str">
            <v>M</v>
          </cell>
          <cell r="G88" t="str">
            <v>Kuhn</v>
          </cell>
          <cell r="H88" t="str">
            <v>471 Chambers Road</v>
          </cell>
          <cell r="J88" t="str">
            <v>Randolph, VT 05060</v>
          </cell>
          <cell r="K88">
            <v>44580</v>
          </cell>
          <cell r="L88" t="str">
            <v>REG</v>
          </cell>
          <cell r="M88">
            <v>15.17</v>
          </cell>
          <cell r="N88">
            <v>31553.599999999999</v>
          </cell>
          <cell r="O88">
            <v>44580</v>
          </cell>
          <cell r="P88" t="str">
            <v>ESTECH</v>
          </cell>
          <cell r="Q88" t="str">
            <v>ES Technician</v>
          </cell>
          <cell r="R88" t="str">
            <v>OP</v>
          </cell>
          <cell r="S88" t="str">
            <v>210</v>
          </cell>
          <cell r="T88" t="str">
            <v>Z</v>
          </cell>
          <cell r="U88" t="str">
            <v>ES</v>
          </cell>
          <cell r="V88">
            <v>1</v>
          </cell>
          <cell r="W88">
            <v>2080</v>
          </cell>
          <cell r="X88">
            <v>80</v>
          </cell>
          <cell r="Y88">
            <v>2</v>
          </cell>
          <cell r="Z88">
            <v>3</v>
          </cell>
          <cell r="AA88">
            <v>1</v>
          </cell>
          <cell r="AC88">
            <v>16.25</v>
          </cell>
          <cell r="AD88">
            <v>7.1193144363876082E-2</v>
          </cell>
          <cell r="AF88">
            <v>16.65625</v>
          </cell>
          <cell r="AG88">
            <v>9.7972972972972971E-2</v>
          </cell>
          <cell r="AH88">
            <v>2.5000000000000001E-2</v>
          </cell>
          <cell r="AI88">
            <v>519.6750000000003</v>
          </cell>
          <cell r="AK88">
            <v>3091.4</v>
          </cell>
          <cell r="AL88">
            <v>1827.5750000000003</v>
          </cell>
          <cell r="AN88" t="str">
            <v>Yes</v>
          </cell>
          <cell r="AP88">
            <v>44580</v>
          </cell>
        </row>
        <row r="89">
          <cell r="A89">
            <v>1036</v>
          </cell>
          <cell r="B89" t="str">
            <v>000001036</v>
          </cell>
          <cell r="C89" t="str">
            <v>Housekeeping</v>
          </cell>
          <cell r="D89" t="str">
            <v>ES Technician</v>
          </cell>
          <cell r="E89" t="str">
            <v>Douglas</v>
          </cell>
          <cell r="F89" t="str">
            <v>DB</v>
          </cell>
          <cell r="G89" t="str">
            <v>Farnham</v>
          </cell>
          <cell r="H89" t="str">
            <v>348 VT Route 14</v>
          </cell>
          <cell r="J89" t="str">
            <v>Williamstown, VT 05679</v>
          </cell>
          <cell r="K89">
            <v>38456</v>
          </cell>
          <cell r="L89" t="str">
            <v>REG</v>
          </cell>
          <cell r="M89">
            <v>22.5</v>
          </cell>
          <cell r="N89">
            <v>46800</v>
          </cell>
          <cell r="O89">
            <v>44699</v>
          </cell>
          <cell r="P89" t="str">
            <v>ESTECH</v>
          </cell>
          <cell r="Q89" t="str">
            <v>ES Technician</v>
          </cell>
          <cell r="R89" t="str">
            <v>OP</v>
          </cell>
          <cell r="S89" t="str">
            <v>210</v>
          </cell>
          <cell r="T89" t="str">
            <v>Z</v>
          </cell>
          <cell r="U89" t="str">
            <v>ES</v>
          </cell>
          <cell r="V89">
            <v>1</v>
          </cell>
          <cell r="W89">
            <v>2080</v>
          </cell>
          <cell r="X89">
            <v>80</v>
          </cell>
          <cell r="Y89" t="e">
            <v>#N/A</v>
          </cell>
          <cell r="Z89">
            <v>20</v>
          </cell>
          <cell r="AA89">
            <v>1</v>
          </cell>
          <cell r="AC89">
            <v>0</v>
          </cell>
          <cell r="AD89">
            <v>0</v>
          </cell>
          <cell r="AF89">
            <v>23.062499999999996</v>
          </cell>
          <cell r="AG89">
            <v>2.4999999999999842E-2</v>
          </cell>
          <cell r="AH89">
            <v>2.4999999999999842E-2</v>
          </cell>
          <cell r="AI89">
            <v>719.54999999999586</v>
          </cell>
          <cell r="AK89">
            <v>1169.9999999999927</v>
          </cell>
          <cell r="AL89">
            <v>1214.5499999999929</v>
          </cell>
          <cell r="AN89" t="str">
            <v>No</v>
          </cell>
          <cell r="AP89">
            <v>38456</v>
          </cell>
        </row>
        <row r="90">
          <cell r="A90">
            <v>2955</v>
          </cell>
          <cell r="B90" t="str">
            <v>000002955</v>
          </cell>
          <cell r="C90" t="str">
            <v>Housekeeping</v>
          </cell>
          <cell r="D90" t="str">
            <v>ES Technician</v>
          </cell>
          <cell r="E90" t="str">
            <v>Amber</v>
          </cell>
          <cell r="F90" t="str">
            <v>Nicole</v>
          </cell>
          <cell r="G90" t="str">
            <v>Soules</v>
          </cell>
          <cell r="H90" t="str">
            <v>17D Harlow Hill Road</v>
          </cell>
          <cell r="J90" t="str">
            <v>Randolph, VT 05060</v>
          </cell>
          <cell r="K90">
            <v>44741</v>
          </cell>
          <cell r="L90" t="str">
            <v>REG</v>
          </cell>
          <cell r="M90">
            <v>17.350000000000001</v>
          </cell>
          <cell r="N90">
            <v>36088</v>
          </cell>
          <cell r="O90">
            <v>44741</v>
          </cell>
          <cell r="P90" t="str">
            <v>ESTECH</v>
          </cell>
          <cell r="Q90" t="str">
            <v>ES Technician</v>
          </cell>
          <cell r="R90" t="str">
            <v>OP</v>
          </cell>
          <cell r="S90" t="str">
            <v>210</v>
          </cell>
          <cell r="T90" t="str">
            <v>Z</v>
          </cell>
          <cell r="U90" t="str">
            <v>ES</v>
          </cell>
          <cell r="V90">
            <v>1</v>
          </cell>
          <cell r="W90">
            <v>2080</v>
          </cell>
          <cell r="X90">
            <v>80</v>
          </cell>
          <cell r="Y90" t="e">
            <v>#N/A</v>
          </cell>
          <cell r="Z90">
            <v>6</v>
          </cell>
          <cell r="AA90">
            <v>1</v>
          </cell>
          <cell r="AC90">
            <v>0</v>
          </cell>
          <cell r="AD90">
            <v>0</v>
          </cell>
          <cell r="AF90">
            <v>17.783750000000001</v>
          </cell>
          <cell r="AG90">
            <v>2.4999999999999991E-2</v>
          </cell>
          <cell r="AH90">
            <v>2.4999999999999991E-2</v>
          </cell>
          <cell r="AI90">
            <v>554.85299999999313</v>
          </cell>
          <cell r="AK90">
            <v>902.1999999999997</v>
          </cell>
          <cell r="AL90">
            <v>936.55299999999306</v>
          </cell>
          <cell r="AN90" t="e">
            <v>#N/A</v>
          </cell>
          <cell r="AP90">
            <v>44741</v>
          </cell>
        </row>
        <row r="91">
          <cell r="A91">
            <v>2983</v>
          </cell>
          <cell r="B91" t="str">
            <v>000002983</v>
          </cell>
          <cell r="C91" t="str">
            <v>Housekeeping</v>
          </cell>
          <cell r="D91" t="str">
            <v>ES Technician</v>
          </cell>
          <cell r="E91" t="str">
            <v>Michael</v>
          </cell>
          <cell r="F91" t="str">
            <v>J</v>
          </cell>
          <cell r="G91" t="str">
            <v>White</v>
          </cell>
          <cell r="H91" t="str">
            <v>1124 Hooper Hollow Road</v>
          </cell>
          <cell r="J91" t="str">
            <v>Bethel, VT 05032</v>
          </cell>
          <cell r="K91">
            <v>44804</v>
          </cell>
          <cell r="L91" t="str">
            <v>REG</v>
          </cell>
          <cell r="M91">
            <v>22.31</v>
          </cell>
          <cell r="N91">
            <v>46404.800000000003</v>
          </cell>
          <cell r="O91">
            <v>44804</v>
          </cell>
          <cell r="P91" t="str">
            <v>ESTECH</v>
          </cell>
          <cell r="Q91" t="str">
            <v>ES Technician</v>
          </cell>
          <cell r="R91" t="str">
            <v>OP</v>
          </cell>
          <cell r="S91" t="str">
            <v>210</v>
          </cell>
          <cell r="T91" t="str">
            <v>Z</v>
          </cell>
          <cell r="U91" t="str">
            <v>ES</v>
          </cell>
          <cell r="V91">
            <v>1</v>
          </cell>
          <cell r="W91">
            <v>2080</v>
          </cell>
          <cell r="X91">
            <v>80</v>
          </cell>
          <cell r="Y91" t="e">
            <v>#N/A</v>
          </cell>
          <cell r="Z91">
            <v>15</v>
          </cell>
          <cell r="AA91">
            <v>1</v>
          </cell>
          <cell r="AC91">
            <v>0</v>
          </cell>
          <cell r="AD91">
            <v>0</v>
          </cell>
          <cell r="AF91">
            <v>22.867749999999997</v>
          </cell>
          <cell r="AG91">
            <v>2.4999999999999939E-2</v>
          </cell>
          <cell r="AH91">
            <v>2.4999999999999939E-2</v>
          </cell>
          <cell r="AI91">
            <v>713.47379999999589</v>
          </cell>
          <cell r="AK91">
            <v>1160.1199999999972</v>
          </cell>
          <cell r="AL91">
            <v>1204.2937999999947</v>
          </cell>
          <cell r="AN91" t="e">
            <v>#N/A</v>
          </cell>
          <cell r="AP91">
            <v>44804</v>
          </cell>
        </row>
        <row r="92">
          <cell r="A92">
            <v>132</v>
          </cell>
          <cell r="B92" t="str">
            <v>000000132</v>
          </cell>
          <cell r="C92" t="str">
            <v>Menig Nursing Administrat</v>
          </cell>
          <cell r="D92" t="str">
            <v>Executive Assistant</v>
          </cell>
          <cell r="E92" t="str">
            <v>Claudette</v>
          </cell>
          <cell r="F92" t="str">
            <v>S</v>
          </cell>
          <cell r="G92" t="str">
            <v>Goad</v>
          </cell>
          <cell r="H92" t="str">
            <v>347 Tatro Hill Road</v>
          </cell>
          <cell r="J92" t="str">
            <v>Randolph, VT 05060</v>
          </cell>
          <cell r="K92">
            <v>27868</v>
          </cell>
          <cell r="L92" t="str">
            <v>REG</v>
          </cell>
          <cell r="M92">
            <v>29.72</v>
          </cell>
          <cell r="N92">
            <v>61817.599999999999</v>
          </cell>
          <cell r="O92">
            <v>27868</v>
          </cell>
          <cell r="P92" t="str">
            <v>EXECASST</v>
          </cell>
          <cell r="Q92" t="str">
            <v>Executive Assistant</v>
          </cell>
          <cell r="R92" t="str">
            <v>PC</v>
          </cell>
          <cell r="S92" t="str">
            <v>42213</v>
          </cell>
          <cell r="T92" t="str">
            <v>Z</v>
          </cell>
          <cell r="U92" t="str">
            <v>NADM</v>
          </cell>
          <cell r="V92">
            <v>1</v>
          </cell>
          <cell r="W92">
            <v>2080</v>
          </cell>
          <cell r="X92">
            <v>80</v>
          </cell>
          <cell r="Y92">
            <v>20</v>
          </cell>
          <cell r="Z92">
            <v>21</v>
          </cell>
          <cell r="AA92">
            <v>5</v>
          </cell>
          <cell r="AC92">
            <v>32.178975985920005</v>
          </cell>
          <cell r="AD92">
            <v>8.2738088355316486E-2</v>
          </cell>
          <cell r="AF92">
            <v>32.983450385567998</v>
          </cell>
          <cell r="AG92">
            <v>0.10980654056419918</v>
          </cell>
          <cell r="AH92">
            <v>2.49999999999998E-2</v>
          </cell>
          <cell r="AI92">
            <v>1029.0836520297182</v>
          </cell>
          <cell r="AK92">
            <v>6787.9768019814392</v>
          </cell>
          <cell r="AL92">
            <v>3900.9199913295579</v>
          </cell>
          <cell r="AN92" t="str">
            <v>Yes</v>
          </cell>
          <cell r="AP92">
            <v>27868</v>
          </cell>
        </row>
        <row r="93">
          <cell r="A93">
            <v>429</v>
          </cell>
          <cell r="B93" t="str">
            <v>000000429</v>
          </cell>
          <cell r="C93" t="str">
            <v>Administration</v>
          </cell>
          <cell r="D93" t="str">
            <v>Executive Assistant</v>
          </cell>
          <cell r="E93" t="str">
            <v>Penny</v>
          </cell>
          <cell r="F93" t="str">
            <v>S.</v>
          </cell>
          <cell r="G93" t="str">
            <v>Maxfield</v>
          </cell>
          <cell r="H93" t="str">
            <v>PO Box 235</v>
          </cell>
          <cell r="J93" t="str">
            <v>Randolph, VT 05060</v>
          </cell>
          <cell r="K93">
            <v>31999</v>
          </cell>
          <cell r="L93" t="str">
            <v>REG</v>
          </cell>
          <cell r="M93">
            <v>30.45</v>
          </cell>
          <cell r="N93">
            <v>63336</v>
          </cell>
          <cell r="O93">
            <v>31999</v>
          </cell>
          <cell r="P93" t="str">
            <v>EXECASST</v>
          </cell>
          <cell r="Q93" t="str">
            <v>Executive Assistant</v>
          </cell>
          <cell r="R93" t="str">
            <v>AD</v>
          </cell>
          <cell r="S93" t="str">
            <v>530</v>
          </cell>
          <cell r="T93" t="str">
            <v>Z</v>
          </cell>
          <cell r="U93" t="str">
            <v>Z</v>
          </cell>
          <cell r="V93">
            <v>1</v>
          </cell>
          <cell r="W93">
            <v>2080</v>
          </cell>
          <cell r="X93">
            <v>80</v>
          </cell>
          <cell r="Y93">
            <v>20</v>
          </cell>
          <cell r="Z93">
            <v>21</v>
          </cell>
          <cell r="AA93">
            <v>5</v>
          </cell>
          <cell r="AC93">
            <v>32.178975985920005</v>
          </cell>
          <cell r="AD93">
            <v>5.6780820555665204E-2</v>
          </cell>
          <cell r="AF93">
            <v>32.983450385567998</v>
          </cell>
          <cell r="AG93">
            <v>8.3200341069556621E-2</v>
          </cell>
          <cell r="AH93">
            <v>2.49999999999998E-2</v>
          </cell>
          <cell r="AI93">
            <v>1029.0836520297182</v>
          </cell>
          <cell r="AK93">
            <v>5269.5768019814377</v>
          </cell>
          <cell r="AL93">
            <v>3258.5199913295573</v>
          </cell>
          <cell r="AN93" t="str">
            <v>Yes</v>
          </cell>
          <cell r="AP93">
            <v>31999</v>
          </cell>
        </row>
        <row r="94">
          <cell r="A94">
            <v>1074</v>
          </cell>
          <cell r="B94" t="str">
            <v>000001074</v>
          </cell>
          <cell r="C94" t="str">
            <v>Surgical Administration</v>
          </cell>
          <cell r="D94" t="str">
            <v>Executive Assistant</v>
          </cell>
          <cell r="E94" t="str">
            <v>Betina</v>
          </cell>
          <cell r="F94" t="str">
            <v>A</v>
          </cell>
          <cell r="G94" t="str">
            <v>Barrett-Gallant</v>
          </cell>
          <cell r="H94" t="str">
            <v>619 Farnsworth Brook Road</v>
          </cell>
          <cell r="J94" t="str">
            <v>Braintree, VT 05060</v>
          </cell>
          <cell r="K94">
            <v>38630</v>
          </cell>
          <cell r="L94" t="str">
            <v>REG</v>
          </cell>
          <cell r="M94">
            <v>28.01</v>
          </cell>
          <cell r="N94">
            <v>58260.800000000003</v>
          </cell>
          <cell r="O94">
            <v>38630</v>
          </cell>
          <cell r="P94" t="str">
            <v>EXECASST</v>
          </cell>
          <cell r="Q94" t="str">
            <v>Executive Assistant</v>
          </cell>
          <cell r="R94" t="str">
            <v>AD</v>
          </cell>
          <cell r="S94" t="str">
            <v>697</v>
          </cell>
          <cell r="T94" t="str">
            <v>Z</v>
          </cell>
          <cell r="U94" t="str">
            <v>Z</v>
          </cell>
          <cell r="V94">
            <v>1</v>
          </cell>
          <cell r="W94">
            <v>2080</v>
          </cell>
          <cell r="X94">
            <v>80</v>
          </cell>
          <cell r="Y94">
            <v>10</v>
          </cell>
          <cell r="Z94">
            <v>11</v>
          </cell>
          <cell r="AA94">
            <v>5</v>
          </cell>
          <cell r="AC94">
            <v>0</v>
          </cell>
          <cell r="AD94">
            <v>0</v>
          </cell>
          <cell r="AF94">
            <v>28.710249999999998</v>
          </cell>
          <cell r="AG94">
            <v>2.499999999999989E-2</v>
          </cell>
          <cell r="AH94">
            <v>2.499999999999989E-2</v>
          </cell>
          <cell r="AI94">
            <v>895.75979999999504</v>
          </cell>
          <cell r="AK94">
            <v>1456.5199999999936</v>
          </cell>
          <cell r="AL94">
            <v>1511.9797999999923</v>
          </cell>
          <cell r="AN94" t="str">
            <v>No</v>
          </cell>
          <cell r="AO94" t="str">
            <v>No Adj Col AB</v>
          </cell>
          <cell r="AP94">
            <v>38630</v>
          </cell>
        </row>
        <row r="95">
          <cell r="A95">
            <v>191</v>
          </cell>
          <cell r="B95" t="str">
            <v>000000191</v>
          </cell>
          <cell r="C95" t="str">
            <v>State Case Management</v>
          </cell>
          <cell r="D95" t="str">
            <v>Financial Counselor</v>
          </cell>
          <cell r="E95" t="str">
            <v>Michele</v>
          </cell>
          <cell r="F95" t="str">
            <v>M</v>
          </cell>
          <cell r="G95" t="str">
            <v>Packard</v>
          </cell>
          <cell r="H95" t="str">
            <v>4124 Gilead Brook Road</v>
          </cell>
          <cell r="J95" t="str">
            <v>Randolph, VT 05060</v>
          </cell>
          <cell r="K95">
            <v>36075</v>
          </cell>
          <cell r="L95" t="str">
            <v>REG</v>
          </cell>
          <cell r="M95">
            <v>23.2</v>
          </cell>
          <cell r="N95">
            <v>48256</v>
          </cell>
          <cell r="O95">
            <v>36075</v>
          </cell>
          <cell r="P95" t="str">
            <v>FINCNSLR</v>
          </cell>
          <cell r="Q95" t="str">
            <v>Financial Counselor</v>
          </cell>
          <cell r="R95" t="str">
            <v>FS</v>
          </cell>
          <cell r="S95" t="str">
            <v>703</v>
          </cell>
          <cell r="T95" t="str">
            <v>Z</v>
          </cell>
          <cell r="U95" t="str">
            <v>PFS</v>
          </cell>
          <cell r="V95">
            <v>1</v>
          </cell>
          <cell r="W95">
            <v>2080</v>
          </cell>
          <cell r="X95">
            <v>80</v>
          </cell>
          <cell r="Y95">
            <v>20</v>
          </cell>
          <cell r="Z95">
            <v>21</v>
          </cell>
          <cell r="AA95">
            <v>3</v>
          </cell>
          <cell r="AC95">
            <v>25.798185260373334</v>
          </cell>
          <cell r="AD95">
            <v>0.11199074398160924</v>
          </cell>
          <cell r="AF95">
            <v>26.443139891882666</v>
          </cell>
          <cell r="AG95">
            <v>0.13979051258114944</v>
          </cell>
          <cell r="AH95">
            <v>2.4999999999999956E-2</v>
          </cell>
          <cell r="AI95">
            <v>825.02596462673637</v>
          </cell>
          <cell r="AK95">
            <v>6745.7309751159464</v>
          </cell>
          <cell r="AL95">
            <v>3678.989069483483</v>
          </cell>
          <cell r="AN95" t="str">
            <v>Yes</v>
          </cell>
          <cell r="AP95">
            <v>36075</v>
          </cell>
        </row>
        <row r="96">
          <cell r="A96">
            <v>2869</v>
          </cell>
          <cell r="B96" t="str">
            <v>000002869</v>
          </cell>
          <cell r="C96" t="str">
            <v>Dietary</v>
          </cell>
          <cell r="D96" t="str">
            <v>Food Service Manager</v>
          </cell>
          <cell r="E96" t="str">
            <v>Martina</v>
          </cell>
          <cell r="F96" t="str">
            <v>E. L.</v>
          </cell>
          <cell r="G96" t="str">
            <v>Rutkovsky</v>
          </cell>
          <cell r="H96" t="str">
            <v>3618 West Street</v>
          </cell>
          <cell r="J96" t="str">
            <v>Brookfield, VT 05036</v>
          </cell>
          <cell r="K96">
            <v>44468</v>
          </cell>
          <cell r="L96" t="str">
            <v>REG</v>
          </cell>
          <cell r="M96">
            <v>42.72</v>
          </cell>
          <cell r="N96">
            <v>88857.600000000006</v>
          </cell>
          <cell r="O96">
            <v>44468</v>
          </cell>
          <cell r="P96" t="str">
            <v>FDSERMGR</v>
          </cell>
          <cell r="Q96" t="str">
            <v>Food Service Manager</v>
          </cell>
          <cell r="R96" t="str">
            <v>OP</v>
          </cell>
          <cell r="S96" t="str">
            <v>211</v>
          </cell>
          <cell r="T96" t="str">
            <v>Z</v>
          </cell>
          <cell r="U96" t="str">
            <v>NUTS</v>
          </cell>
          <cell r="V96">
            <v>1</v>
          </cell>
          <cell r="W96">
            <v>2080</v>
          </cell>
          <cell r="X96">
            <v>80</v>
          </cell>
          <cell r="Y96">
            <v>20</v>
          </cell>
          <cell r="Z96">
            <v>21</v>
          </cell>
          <cell r="AA96">
            <v>9</v>
          </cell>
          <cell r="AC96">
            <v>44.578754685060609</v>
          </cell>
          <cell r="AD96">
            <v>4.3510175212092939E-2</v>
          </cell>
          <cell r="AF96">
            <v>45.693223552187121</v>
          </cell>
          <cell r="AG96">
            <v>6.9597929592395177E-2</v>
          </cell>
          <cell r="AH96">
            <v>2.4999999999999915E-2</v>
          </cell>
          <cell r="AI96">
            <v>1425.6285748282232</v>
          </cell>
          <cell r="AK96">
            <v>6184.3049885492128</v>
          </cell>
          <cell r="AL96">
            <v>4042.0653007528899</v>
          </cell>
          <cell r="AN96" t="str">
            <v>Yes</v>
          </cell>
          <cell r="AP96">
            <v>44468</v>
          </cell>
        </row>
        <row r="97">
          <cell r="A97">
            <v>2418</v>
          </cell>
          <cell r="B97" t="str">
            <v>000002418</v>
          </cell>
          <cell r="C97" t="str">
            <v>Menig Maintenance</v>
          </cell>
          <cell r="D97" t="str">
            <v>General Maintenance Tech</v>
          </cell>
          <cell r="E97" t="str">
            <v>David</v>
          </cell>
          <cell r="F97" t="str">
            <v>S</v>
          </cell>
          <cell r="G97" t="str">
            <v>Howe</v>
          </cell>
          <cell r="H97" t="str">
            <v>614 Gage Road</v>
          </cell>
          <cell r="J97" t="str">
            <v>Bethel, VT 05032</v>
          </cell>
          <cell r="K97">
            <v>42921</v>
          </cell>
          <cell r="L97" t="str">
            <v>REG</v>
          </cell>
          <cell r="M97">
            <v>23.88</v>
          </cell>
          <cell r="N97">
            <v>49670.400000000001</v>
          </cell>
          <cell r="O97">
            <v>42921</v>
          </cell>
          <cell r="P97" t="str">
            <v>GMNTTECH</v>
          </cell>
          <cell r="Q97" t="str">
            <v>General Maintenance Tech</v>
          </cell>
          <cell r="R97" t="str">
            <v>OP</v>
          </cell>
          <cell r="S97" t="str">
            <v>42208</v>
          </cell>
          <cell r="T97" t="str">
            <v>Z</v>
          </cell>
          <cell r="U97" t="str">
            <v>POPS</v>
          </cell>
          <cell r="V97">
            <v>1</v>
          </cell>
          <cell r="W97">
            <v>2080</v>
          </cell>
          <cell r="X97">
            <v>80</v>
          </cell>
          <cell r="Y97">
            <v>20</v>
          </cell>
          <cell r="Z97">
            <v>21</v>
          </cell>
          <cell r="AA97">
            <v>3</v>
          </cell>
          <cell r="AC97">
            <v>25.798185260373334</v>
          </cell>
          <cell r="AD97">
            <v>8.0326015928531613E-2</v>
          </cell>
          <cell r="AF97">
            <v>26.443139891882666</v>
          </cell>
          <cell r="AG97">
            <v>0.10733416632674485</v>
          </cell>
          <cell r="AH97">
            <v>2.4999999999999956E-2</v>
          </cell>
          <cell r="AI97">
            <v>825.02596462673637</v>
          </cell>
          <cell r="AK97">
            <v>5331.3309751159468</v>
          </cell>
          <cell r="AL97">
            <v>3080.5890694834834</v>
          </cell>
          <cell r="AN97" t="str">
            <v>Yes</v>
          </cell>
          <cell r="AP97">
            <v>42921</v>
          </cell>
        </row>
        <row r="98">
          <cell r="A98">
            <v>1786</v>
          </cell>
          <cell r="B98" t="str">
            <v>000001786</v>
          </cell>
          <cell r="C98" t="str">
            <v>Medical Records</v>
          </cell>
          <cell r="D98" t="str">
            <v>HIM Assistant</v>
          </cell>
          <cell r="E98" t="str">
            <v>Aaron</v>
          </cell>
          <cell r="F98" t="str">
            <v>M</v>
          </cell>
          <cell r="G98" t="str">
            <v>Hutchinson</v>
          </cell>
          <cell r="H98" t="str">
            <v>166 Ridge Road</v>
          </cell>
          <cell r="J98" t="str">
            <v>Randolph Center, VT 05061</v>
          </cell>
          <cell r="K98">
            <v>40913</v>
          </cell>
          <cell r="L98" t="str">
            <v>PTF</v>
          </cell>
          <cell r="M98">
            <v>16.61</v>
          </cell>
          <cell r="N98">
            <v>27639.040000000001</v>
          </cell>
          <cell r="O98">
            <v>40913</v>
          </cell>
          <cell r="P98" t="str">
            <v>HIMASST</v>
          </cell>
          <cell r="Q98" t="str">
            <v>HIM Assistant</v>
          </cell>
          <cell r="R98" t="str">
            <v>FS</v>
          </cell>
          <cell r="S98" t="str">
            <v>217</v>
          </cell>
          <cell r="T98" t="str">
            <v>Z</v>
          </cell>
          <cell r="U98" t="str">
            <v>PAS</v>
          </cell>
          <cell r="V98">
            <v>0.8</v>
          </cell>
          <cell r="W98">
            <v>1664</v>
          </cell>
          <cell r="X98">
            <v>64</v>
          </cell>
          <cell r="Y98">
            <v>9</v>
          </cell>
          <cell r="Z98">
            <v>10</v>
          </cell>
          <cell r="AA98">
            <v>1</v>
          </cell>
          <cell r="AC98">
            <v>19.21875</v>
          </cell>
          <cell r="AD98">
            <v>0.157059000602047</v>
          </cell>
          <cell r="AF98">
            <v>19.69921875</v>
          </cell>
          <cell r="AG98">
            <v>0.18598547561709816</v>
          </cell>
          <cell r="AH98">
            <v>2.5000000000000001E-2</v>
          </cell>
          <cell r="AI98">
            <v>491.69249999999693</v>
          </cell>
          <cell r="AK98">
            <v>5140.4600000000009</v>
          </cell>
          <cell r="AL98">
            <v>2666.5024999999973</v>
          </cell>
          <cell r="AN98" t="str">
            <v>Yes</v>
          </cell>
          <cell r="AP98">
            <v>40913</v>
          </cell>
        </row>
        <row r="99">
          <cell r="A99">
            <v>1764</v>
          </cell>
          <cell r="B99" t="str">
            <v>000001764</v>
          </cell>
          <cell r="C99" t="str">
            <v>Medical Records</v>
          </cell>
          <cell r="D99" t="str">
            <v>HIM Coordinator</v>
          </cell>
          <cell r="E99" t="str">
            <v>Amy</v>
          </cell>
          <cell r="F99" t="str">
            <v>E</v>
          </cell>
          <cell r="G99" t="str">
            <v>Brown</v>
          </cell>
          <cell r="H99" t="str">
            <v>192 Fire Lane #1</v>
          </cell>
          <cell r="J99" t="str">
            <v>Bethel, VT 05032</v>
          </cell>
          <cell r="K99">
            <v>40812</v>
          </cell>
          <cell r="L99" t="str">
            <v>REG</v>
          </cell>
          <cell r="M99">
            <v>19.32</v>
          </cell>
          <cell r="N99">
            <v>40185.599999999999</v>
          </cell>
          <cell r="O99">
            <v>40812</v>
          </cell>
          <cell r="P99" t="str">
            <v>HIMCOORD</v>
          </cell>
          <cell r="Q99" t="str">
            <v>HIM Coordinator</v>
          </cell>
          <cell r="R99" t="str">
            <v>FS</v>
          </cell>
          <cell r="S99" t="str">
            <v>217</v>
          </cell>
          <cell r="T99" t="str">
            <v>Z</v>
          </cell>
          <cell r="U99" t="str">
            <v>PAS</v>
          </cell>
          <cell r="V99">
            <v>1</v>
          </cell>
          <cell r="W99">
            <v>2080</v>
          </cell>
          <cell r="X99">
            <v>80</v>
          </cell>
          <cell r="Y99">
            <v>11</v>
          </cell>
          <cell r="Z99">
            <v>12</v>
          </cell>
          <cell r="AA99">
            <v>2</v>
          </cell>
          <cell r="AC99">
            <v>21.633562147875566</v>
          </cell>
          <cell r="AD99">
            <v>0.11974959357533982</v>
          </cell>
          <cell r="AF99">
            <v>22.174401201572454</v>
          </cell>
          <cell r="AG99">
            <v>0.14774333341472329</v>
          </cell>
          <cell r="AH99">
            <v>2.4999999999999984E-2</v>
          </cell>
          <cell r="AI99">
            <v>691.84131748905884</v>
          </cell>
          <cell r="AK99">
            <v>5937.154499270704</v>
          </cell>
          <cell r="AL99">
            <v>3203.7143748728186</v>
          </cell>
          <cell r="AN99" t="str">
            <v>Yes</v>
          </cell>
          <cell r="AP99">
            <v>40812</v>
          </cell>
        </row>
        <row r="100">
          <cell r="A100">
            <v>146</v>
          </cell>
          <cell r="B100" t="str">
            <v>000000146</v>
          </cell>
          <cell r="C100" t="str">
            <v>Nursing Administration</v>
          </cell>
          <cell r="D100" t="str">
            <v>House Supervisor</v>
          </cell>
          <cell r="E100" t="str">
            <v>Kathleen</v>
          </cell>
          <cell r="F100" t="str">
            <v>M</v>
          </cell>
          <cell r="G100" t="str">
            <v>Paglia</v>
          </cell>
          <cell r="H100" t="str">
            <v>1328 Route 100A</v>
          </cell>
          <cell r="J100" t="str">
            <v>Bridgewater Corners, VT 05035</v>
          </cell>
          <cell r="K100">
            <v>36304</v>
          </cell>
          <cell r="L100" t="str">
            <v>PTF</v>
          </cell>
          <cell r="M100">
            <v>51.14</v>
          </cell>
          <cell r="N100">
            <v>95734.080000000002</v>
          </cell>
          <cell r="O100">
            <v>36304</v>
          </cell>
          <cell r="P100" t="str">
            <v>HOUSESUP</v>
          </cell>
          <cell r="Q100" t="str">
            <v>House Supervisor</v>
          </cell>
          <cell r="R100" t="str">
            <v>AD</v>
          </cell>
          <cell r="S100" t="str">
            <v>214</v>
          </cell>
          <cell r="T100" t="str">
            <v>Z</v>
          </cell>
          <cell r="U100" t="str">
            <v>NADM</v>
          </cell>
          <cell r="V100">
            <v>0.9</v>
          </cell>
          <cell r="W100">
            <v>1872</v>
          </cell>
          <cell r="X100">
            <v>72</v>
          </cell>
          <cell r="Y100" t="e">
            <v>#N/A</v>
          </cell>
          <cell r="Z100" t="e">
            <v>#N/A</v>
          </cell>
          <cell r="AA100">
            <v>11</v>
          </cell>
          <cell r="AC100">
            <v>0</v>
          </cell>
          <cell r="AD100">
            <v>0</v>
          </cell>
          <cell r="AF100">
            <v>52.418499999999995</v>
          </cell>
          <cell r="AG100">
            <v>2.4999999999999883E-2</v>
          </cell>
          <cell r="AH100">
            <v>2.4999999999999883E-2</v>
          </cell>
          <cell r="AI100">
            <v>1471.9114799999945</v>
          </cell>
          <cell r="AK100">
            <v>2393.3519999999889</v>
          </cell>
          <cell r="AL100">
            <v>2484.4834799999899</v>
          </cell>
          <cell r="AN100" t="str">
            <v>No</v>
          </cell>
          <cell r="AP100">
            <v>36304</v>
          </cell>
        </row>
        <row r="101">
          <cell r="A101">
            <v>2616</v>
          </cell>
          <cell r="B101" t="str">
            <v>000002616</v>
          </cell>
          <cell r="C101" t="str">
            <v>Nursing Administration</v>
          </cell>
          <cell r="D101" t="str">
            <v>House Supervisor</v>
          </cell>
          <cell r="E101" t="str">
            <v>Marie</v>
          </cell>
          <cell r="F101" t="str">
            <v>S</v>
          </cell>
          <cell r="G101" t="str">
            <v>Abare</v>
          </cell>
          <cell r="H101" t="str">
            <v>191 VT RTE 64</v>
          </cell>
          <cell r="J101" t="str">
            <v>Williamstown, VT 05679</v>
          </cell>
          <cell r="K101">
            <v>43621</v>
          </cell>
          <cell r="L101" t="str">
            <v>PTF</v>
          </cell>
          <cell r="M101">
            <v>43.7</v>
          </cell>
          <cell r="N101">
            <v>81806.399999999994</v>
          </cell>
          <cell r="O101">
            <v>43621</v>
          </cell>
          <cell r="P101" t="str">
            <v>HOUSESUP</v>
          </cell>
          <cell r="Q101" t="str">
            <v>House Supervisor</v>
          </cell>
          <cell r="R101" t="str">
            <v>AD</v>
          </cell>
          <cell r="S101" t="str">
            <v>214</v>
          </cell>
          <cell r="T101" t="str">
            <v>Z</v>
          </cell>
          <cell r="U101" t="str">
            <v>NADM</v>
          </cell>
          <cell r="V101">
            <v>0.9</v>
          </cell>
          <cell r="W101">
            <v>1872</v>
          </cell>
          <cell r="X101">
            <v>72</v>
          </cell>
          <cell r="Y101" t="e">
            <v>#N/A</v>
          </cell>
          <cell r="Z101" t="e">
            <v>#N/A</v>
          </cell>
          <cell r="AA101">
            <v>11</v>
          </cell>
          <cell r="AC101">
            <v>0</v>
          </cell>
          <cell r="AD101">
            <v>0</v>
          </cell>
          <cell r="AF101">
            <v>44.792499999999997</v>
          </cell>
          <cell r="AG101">
            <v>2.4999999999999863E-2</v>
          </cell>
          <cell r="AH101">
            <v>2.4999999999999863E-2</v>
          </cell>
          <cell r="AI101">
            <v>1257.7733999999941</v>
          </cell>
          <cell r="AK101">
            <v>2045.1599999999889</v>
          </cell>
          <cell r="AL101">
            <v>2123.0333999999893</v>
          </cell>
          <cell r="AN101" t="str">
            <v>No</v>
          </cell>
          <cell r="AP101">
            <v>43621</v>
          </cell>
        </row>
        <row r="102">
          <cell r="A102">
            <v>2438</v>
          </cell>
          <cell r="B102" t="str">
            <v>000002438</v>
          </cell>
          <cell r="C102" t="str">
            <v>Independent Living</v>
          </cell>
          <cell r="D102" t="str">
            <v>IL Associate</v>
          </cell>
          <cell r="E102" t="str">
            <v>Melissa</v>
          </cell>
          <cell r="F102" t="str">
            <v>A</v>
          </cell>
          <cell r="G102" t="str">
            <v>DeFlorio</v>
          </cell>
          <cell r="H102" t="str">
            <v>1003 Beanville Road</v>
          </cell>
          <cell r="J102" t="str">
            <v>Randolph, VT 05060</v>
          </cell>
          <cell r="K102">
            <v>42954</v>
          </cell>
          <cell r="L102" t="str">
            <v>REG</v>
          </cell>
          <cell r="M102">
            <v>19.399999999999999</v>
          </cell>
          <cell r="N102">
            <v>40352</v>
          </cell>
          <cell r="O102">
            <v>42954</v>
          </cell>
          <cell r="P102" t="str">
            <v>ILASSOC</v>
          </cell>
          <cell r="Q102" t="str">
            <v>IL Associate</v>
          </cell>
          <cell r="R102" t="str">
            <v>OP</v>
          </cell>
          <cell r="S102" t="str">
            <v>310</v>
          </cell>
          <cell r="T102" t="str">
            <v>Z</v>
          </cell>
          <cell r="U102" t="str">
            <v>IL</v>
          </cell>
          <cell r="V102">
            <v>1</v>
          </cell>
          <cell r="W102">
            <v>2080</v>
          </cell>
          <cell r="X102">
            <v>80</v>
          </cell>
          <cell r="Y102">
            <v>19</v>
          </cell>
          <cell r="Z102">
            <v>20</v>
          </cell>
          <cell r="AA102">
            <v>1</v>
          </cell>
          <cell r="AC102">
            <v>22.232142857142858</v>
          </cell>
          <cell r="AD102">
            <v>0.14598674521354946</v>
          </cell>
          <cell r="AF102">
            <v>22.787946428571427</v>
          </cell>
          <cell r="AG102">
            <v>0.17463641384388809</v>
          </cell>
          <cell r="AH102">
            <v>2.4999999999999908E-2</v>
          </cell>
          <cell r="AI102">
            <v>710.98392857142642</v>
          </cell>
          <cell r="AK102">
            <v>7046.9285714285716</v>
          </cell>
          <cell r="AL102">
            <v>3692.3767857142834</v>
          </cell>
          <cell r="AN102" t="str">
            <v>Yes</v>
          </cell>
          <cell r="AP102">
            <v>42954</v>
          </cell>
        </row>
        <row r="103">
          <cell r="A103">
            <v>933</v>
          </cell>
          <cell r="B103" t="str">
            <v>000000933</v>
          </cell>
          <cell r="C103" t="str">
            <v>Independent Living</v>
          </cell>
          <cell r="D103" t="str">
            <v>IL Associate</v>
          </cell>
          <cell r="E103" t="str">
            <v>Katrina</v>
          </cell>
          <cell r="F103" t="str">
            <v>A</v>
          </cell>
          <cell r="G103" t="str">
            <v>Nichols</v>
          </cell>
          <cell r="H103" t="str">
            <v>19 Forest St</v>
          </cell>
          <cell r="J103" t="str">
            <v>Randolph, VT 05060</v>
          </cell>
          <cell r="K103">
            <v>38014</v>
          </cell>
          <cell r="L103" t="str">
            <v>PTF</v>
          </cell>
          <cell r="M103">
            <v>16.38</v>
          </cell>
          <cell r="N103">
            <v>27256.32</v>
          </cell>
          <cell r="O103">
            <v>43138</v>
          </cell>
          <cell r="P103" t="str">
            <v>ILASSOC</v>
          </cell>
          <cell r="Q103" t="str">
            <v>IL Associate</v>
          </cell>
          <cell r="R103" t="str">
            <v>Z</v>
          </cell>
          <cell r="S103" t="str">
            <v>310</v>
          </cell>
          <cell r="T103" t="str">
            <v>Z</v>
          </cell>
          <cell r="U103" t="str">
            <v>IL</v>
          </cell>
          <cell r="V103">
            <v>0.8</v>
          </cell>
          <cell r="W103">
            <v>1664</v>
          </cell>
          <cell r="X103">
            <v>64</v>
          </cell>
          <cell r="Y103">
            <v>8</v>
          </cell>
          <cell r="Z103">
            <v>9</v>
          </cell>
          <cell r="AA103">
            <v>1</v>
          </cell>
          <cell r="AC103">
            <v>18.75</v>
          </cell>
          <cell r="AD103">
            <v>0.14468864468864476</v>
          </cell>
          <cell r="AF103">
            <v>19.21875</v>
          </cell>
          <cell r="AG103">
            <v>0.17330586080586088</v>
          </cell>
          <cell r="AH103">
            <v>2.5000000000000001E-2</v>
          </cell>
          <cell r="AI103">
            <v>479.69999999999527</v>
          </cell>
          <cell r="AK103">
            <v>4723.6800000000021</v>
          </cell>
          <cell r="AL103">
            <v>2478.1799999999962</v>
          </cell>
          <cell r="AN103" t="str">
            <v>Yes</v>
          </cell>
          <cell r="AP103">
            <v>38014</v>
          </cell>
        </row>
        <row r="104">
          <cell r="A104">
            <v>2645</v>
          </cell>
          <cell r="B104" t="str">
            <v>000002645</v>
          </cell>
          <cell r="C104" t="str">
            <v>Independent Living</v>
          </cell>
          <cell r="D104" t="str">
            <v>IL Associate</v>
          </cell>
          <cell r="E104" t="str">
            <v>Anita</v>
          </cell>
          <cell r="G104" t="str">
            <v>Salvas</v>
          </cell>
          <cell r="H104" t="str">
            <v>54 Thresher Road</v>
          </cell>
          <cell r="J104" t="str">
            <v>Roxbury, VT 05669</v>
          </cell>
          <cell r="K104">
            <v>43705</v>
          </cell>
          <cell r="L104" t="str">
            <v>SPT</v>
          </cell>
          <cell r="M104">
            <v>19.07</v>
          </cell>
          <cell r="N104">
            <v>7933.12</v>
          </cell>
          <cell r="O104">
            <v>43705</v>
          </cell>
          <cell r="P104" t="str">
            <v>ILASSOC</v>
          </cell>
          <cell r="Q104" t="str">
            <v>IL Associate</v>
          </cell>
          <cell r="R104" t="str">
            <v>Z</v>
          </cell>
          <cell r="S104" t="str">
            <v>310</v>
          </cell>
          <cell r="T104" t="str">
            <v>Z</v>
          </cell>
          <cell r="U104" t="str">
            <v>IL</v>
          </cell>
          <cell r="V104">
            <v>0.2</v>
          </cell>
          <cell r="W104">
            <v>416</v>
          </cell>
          <cell r="X104">
            <v>16</v>
          </cell>
          <cell r="Y104">
            <v>16</v>
          </cell>
          <cell r="Z104">
            <v>17</v>
          </cell>
          <cell r="AA104">
            <v>1</v>
          </cell>
          <cell r="AC104">
            <v>21.428571428571427</v>
          </cell>
          <cell r="AD104">
            <v>0.12367967638025311</v>
          </cell>
          <cell r="AF104">
            <v>21.964285714285712</v>
          </cell>
          <cell r="AG104">
            <v>0.15177166828975938</v>
          </cell>
          <cell r="AH104">
            <v>2.4999999999999953E-2</v>
          </cell>
          <cell r="AI104">
            <v>137.05714285714214</v>
          </cell>
          <cell r="AK104">
            <v>1204.0228571428561</v>
          </cell>
          <cell r="AL104">
            <v>646.45142857142741</v>
          </cell>
          <cell r="AN104" t="str">
            <v>Yes</v>
          </cell>
          <cell r="AP104">
            <v>43705</v>
          </cell>
        </row>
        <row r="105">
          <cell r="A105">
            <v>2885</v>
          </cell>
          <cell r="B105" t="str">
            <v>000002885</v>
          </cell>
          <cell r="C105" t="str">
            <v>Independent Living</v>
          </cell>
          <cell r="D105" t="str">
            <v>IL Associate</v>
          </cell>
          <cell r="E105" t="str">
            <v>Kristy</v>
          </cell>
          <cell r="F105" t="str">
            <v>A</v>
          </cell>
          <cell r="G105" t="str">
            <v>Engelhard</v>
          </cell>
          <cell r="H105" t="str">
            <v>103 Post Farm Road</v>
          </cell>
          <cell r="J105" t="str">
            <v>South Royalton, VT 05068</v>
          </cell>
          <cell r="K105">
            <v>44531</v>
          </cell>
          <cell r="L105" t="str">
            <v>REG</v>
          </cell>
          <cell r="M105">
            <v>15</v>
          </cell>
          <cell r="N105">
            <v>31200</v>
          </cell>
          <cell r="O105">
            <v>44531</v>
          </cell>
          <cell r="P105" t="str">
            <v>ILASSOC</v>
          </cell>
          <cell r="Q105" t="str">
            <v>IL Associate</v>
          </cell>
          <cell r="R105" t="str">
            <v>OP</v>
          </cell>
          <cell r="S105" t="str">
            <v>310</v>
          </cell>
          <cell r="T105" t="str">
            <v>Z</v>
          </cell>
          <cell r="U105" t="str">
            <v>IL</v>
          </cell>
          <cell r="V105">
            <v>1</v>
          </cell>
          <cell r="W105">
            <v>2080</v>
          </cell>
          <cell r="X105">
            <v>80</v>
          </cell>
          <cell r="Y105">
            <v>1</v>
          </cell>
          <cell r="Z105">
            <v>2</v>
          </cell>
          <cell r="AA105">
            <v>1</v>
          </cell>
          <cell r="AC105">
            <v>15.625</v>
          </cell>
          <cell r="AD105">
            <v>4.1666666666666664E-2</v>
          </cell>
          <cell r="AF105">
            <v>16.015625</v>
          </cell>
          <cell r="AG105">
            <v>6.7708333333333329E-2</v>
          </cell>
          <cell r="AH105">
            <v>2.5000000000000001E-2</v>
          </cell>
          <cell r="AI105">
            <v>499.6875</v>
          </cell>
          <cell r="AK105">
            <v>2112.5</v>
          </cell>
          <cell r="AL105">
            <v>1393.4375</v>
          </cell>
          <cell r="AN105" t="str">
            <v>Yes</v>
          </cell>
          <cell r="AP105">
            <v>44531</v>
          </cell>
        </row>
        <row r="106">
          <cell r="A106">
            <v>2934</v>
          </cell>
          <cell r="B106" t="str">
            <v>000002934</v>
          </cell>
          <cell r="C106" t="str">
            <v>Independent Living</v>
          </cell>
          <cell r="D106" t="str">
            <v>IL Associate</v>
          </cell>
          <cell r="E106" t="str">
            <v>Jeremy</v>
          </cell>
          <cell r="F106" t="str">
            <v>M</v>
          </cell>
          <cell r="G106" t="str">
            <v>Spivey</v>
          </cell>
          <cell r="H106" t="str">
            <v>44 School Street Apt 1</v>
          </cell>
          <cell r="J106" t="str">
            <v>Randolph, VT 05060</v>
          </cell>
          <cell r="K106">
            <v>44671</v>
          </cell>
          <cell r="L106" t="str">
            <v>SPT</v>
          </cell>
          <cell r="M106">
            <v>15</v>
          </cell>
          <cell r="N106">
            <v>6240</v>
          </cell>
          <cell r="O106">
            <v>44671</v>
          </cell>
          <cell r="P106" t="str">
            <v>ILASSOC</v>
          </cell>
          <cell r="Q106" t="str">
            <v>IL Associate</v>
          </cell>
          <cell r="R106" t="str">
            <v>OP</v>
          </cell>
          <cell r="S106" t="str">
            <v>310</v>
          </cell>
          <cell r="T106" t="str">
            <v>Z</v>
          </cell>
          <cell r="U106" t="str">
            <v>IL</v>
          </cell>
          <cell r="V106">
            <v>0.2</v>
          </cell>
          <cell r="W106">
            <v>416</v>
          </cell>
          <cell r="X106">
            <v>16</v>
          </cell>
          <cell r="Y106" t="e">
            <v>#N/A</v>
          </cell>
          <cell r="Z106">
            <v>1</v>
          </cell>
          <cell r="AA106">
            <v>1</v>
          </cell>
          <cell r="AC106">
            <v>0</v>
          </cell>
          <cell r="AD106">
            <v>0</v>
          </cell>
          <cell r="AF106">
            <v>15.374999999999998</v>
          </cell>
          <cell r="AG106">
            <v>2.499999999999988E-2</v>
          </cell>
          <cell r="AH106">
            <v>2.499999999999988E-2</v>
          </cell>
          <cell r="AI106">
            <v>95.939999999999202</v>
          </cell>
          <cell r="AK106">
            <v>155.99999999999926</v>
          </cell>
          <cell r="AL106">
            <v>161.93999999999889</v>
          </cell>
          <cell r="AN106" t="str">
            <v>No</v>
          </cell>
          <cell r="AP106">
            <v>44671</v>
          </cell>
        </row>
        <row r="107">
          <cell r="A107">
            <v>2676</v>
          </cell>
          <cell r="B107" t="str">
            <v>000002676</v>
          </cell>
          <cell r="C107" t="str">
            <v>Independent Living</v>
          </cell>
          <cell r="D107" t="str">
            <v>IL Associate</v>
          </cell>
          <cell r="E107" t="str">
            <v>Estelle</v>
          </cell>
          <cell r="F107" t="str">
            <v>D</v>
          </cell>
          <cell r="G107" t="str">
            <v>Thompson</v>
          </cell>
          <cell r="H107" t="str">
            <v>1378 Ridge Rd</v>
          </cell>
          <cell r="J107" t="str">
            <v>Brookfield, VT 05036</v>
          </cell>
          <cell r="K107">
            <v>43796</v>
          </cell>
          <cell r="L107" t="str">
            <v>REG</v>
          </cell>
          <cell r="M107">
            <v>20.63</v>
          </cell>
          <cell r="N107">
            <v>42910.400000000001</v>
          </cell>
          <cell r="O107">
            <v>44741</v>
          </cell>
          <cell r="P107" t="str">
            <v>ILASSOC</v>
          </cell>
          <cell r="Q107" t="str">
            <v>IL Associate</v>
          </cell>
          <cell r="R107" t="str">
            <v>OP</v>
          </cell>
          <cell r="S107" t="str">
            <v>310</v>
          </cell>
          <cell r="T107" t="str">
            <v>Z</v>
          </cell>
          <cell r="U107" t="str">
            <v>IL</v>
          </cell>
          <cell r="V107">
            <v>1</v>
          </cell>
          <cell r="W107">
            <v>2080</v>
          </cell>
          <cell r="X107">
            <v>80</v>
          </cell>
          <cell r="Y107" t="e">
            <v>#N/A</v>
          </cell>
          <cell r="Z107">
            <v>10</v>
          </cell>
          <cell r="AA107">
            <v>1</v>
          </cell>
          <cell r="AC107">
            <v>0</v>
          </cell>
          <cell r="AD107">
            <v>0</v>
          </cell>
          <cell r="AF107">
            <v>21.145749999999996</v>
          </cell>
          <cell r="AG107">
            <v>2.4999999999999859E-2</v>
          </cell>
          <cell r="AH107">
            <v>2.4999999999999859E-2</v>
          </cell>
          <cell r="AI107">
            <v>659.7473999999977</v>
          </cell>
          <cell r="AK107">
            <v>1072.7599999999939</v>
          </cell>
          <cell r="AL107">
            <v>1113.6073999999951</v>
          </cell>
          <cell r="AN107" t="str">
            <v>No</v>
          </cell>
          <cell r="AP107">
            <v>43796</v>
          </cell>
        </row>
        <row r="108">
          <cell r="A108">
            <v>2520</v>
          </cell>
          <cell r="B108" t="str">
            <v>000002520</v>
          </cell>
          <cell r="C108" t="str">
            <v>Independent Living</v>
          </cell>
          <cell r="D108" t="str">
            <v>IL Associate PD</v>
          </cell>
          <cell r="E108" t="str">
            <v>Richard</v>
          </cell>
          <cell r="F108" t="str">
            <v>R</v>
          </cell>
          <cell r="G108" t="str">
            <v>Osborn</v>
          </cell>
          <cell r="H108" t="str">
            <v>518 Rogers Rd</v>
          </cell>
          <cell r="J108" t="str">
            <v>Randolph Center, VT 05061</v>
          </cell>
          <cell r="K108">
            <v>43257</v>
          </cell>
          <cell r="L108" t="str">
            <v>PD</v>
          </cell>
          <cell r="M108">
            <v>18.55</v>
          </cell>
          <cell r="N108">
            <v>4.9399999999999999E-2</v>
          </cell>
          <cell r="O108">
            <v>43257</v>
          </cell>
          <cell r="P108" t="str">
            <v>ILASSOPD</v>
          </cell>
          <cell r="Q108" t="str">
            <v>IL Associate PD</v>
          </cell>
          <cell r="R108" t="str">
            <v>OP</v>
          </cell>
          <cell r="S108" t="str">
            <v>310</v>
          </cell>
          <cell r="T108" t="str">
            <v>Z</v>
          </cell>
          <cell r="U108" t="str">
            <v>IL</v>
          </cell>
          <cell r="V108">
            <v>9.9999999999999995E-7</v>
          </cell>
          <cell r="W108">
            <v>2.5999999999999999E-3</v>
          </cell>
          <cell r="X108">
            <v>1E-4</v>
          </cell>
          <cell r="Y108">
            <v>15</v>
          </cell>
          <cell r="Z108">
            <v>16</v>
          </cell>
          <cell r="AA108">
            <v>1</v>
          </cell>
          <cell r="AC108">
            <v>21.160714285714285</v>
          </cell>
          <cell r="AD108">
            <v>0.14073931459376193</v>
          </cell>
          <cell r="AF108">
            <v>21.689732142857139</v>
          </cell>
          <cell r="AG108">
            <v>0.16925779745860581</v>
          </cell>
          <cell r="AH108">
            <v>2.4999999999999856E-2</v>
          </cell>
          <cell r="AI108">
            <v>8.4589955357142665E-4</v>
          </cell>
          <cell r="AK108">
            <v>8.1633035714285592E-3</v>
          </cell>
          <cell r="AL108">
            <v>4.2996049107142786E-3</v>
          </cell>
          <cell r="AN108" t="str">
            <v>Yes</v>
          </cell>
          <cell r="AP108">
            <v>43257</v>
          </cell>
        </row>
        <row r="109">
          <cell r="A109">
            <v>2417</v>
          </cell>
          <cell r="B109" t="str">
            <v>000002417</v>
          </cell>
          <cell r="C109" t="str">
            <v>Data Processing</v>
          </cell>
          <cell r="D109" t="str">
            <v>IT Manager</v>
          </cell>
          <cell r="E109" t="str">
            <v>David</v>
          </cell>
          <cell r="F109" t="str">
            <v>W</v>
          </cell>
          <cell r="G109" t="str">
            <v>Olson</v>
          </cell>
          <cell r="H109" t="str">
            <v>1020 Braintree Hill Road</v>
          </cell>
          <cell r="J109" t="str">
            <v>Braintree, VT 05060</v>
          </cell>
          <cell r="K109">
            <v>42921</v>
          </cell>
          <cell r="L109" t="str">
            <v>REG</v>
          </cell>
          <cell r="M109">
            <v>40.799999999999997</v>
          </cell>
          <cell r="N109">
            <v>84864</v>
          </cell>
          <cell r="O109">
            <v>42921</v>
          </cell>
          <cell r="P109" t="str">
            <v>ITMGR</v>
          </cell>
          <cell r="Q109" t="str">
            <v>IT Manager</v>
          </cell>
          <cell r="R109" t="str">
            <v>FS</v>
          </cell>
          <cell r="S109" t="str">
            <v>470</v>
          </cell>
          <cell r="T109" t="str">
            <v>Z</v>
          </cell>
          <cell r="U109" t="str">
            <v>IS</v>
          </cell>
          <cell r="V109">
            <v>1</v>
          </cell>
          <cell r="W109">
            <v>2080</v>
          </cell>
          <cell r="X109">
            <v>80</v>
          </cell>
          <cell r="Y109">
            <v>12</v>
          </cell>
          <cell r="Z109">
            <v>13</v>
          </cell>
          <cell r="AA109">
            <v>10</v>
          </cell>
          <cell r="AC109">
            <v>45.261621588843006</v>
          </cell>
          <cell r="AD109">
            <v>0.10935347031477964</v>
          </cell>
          <cell r="AF109">
            <v>46.393162128564079</v>
          </cell>
          <cell r="AG109">
            <v>0.13708730707264907</v>
          </cell>
          <cell r="AH109">
            <v>2.4999999999999942E-2</v>
          </cell>
          <cell r="AI109">
            <v>1447.4666584111924</v>
          </cell>
          <cell r="AK109">
            <v>11633.777227413289</v>
          </cell>
          <cell r="AL109">
            <v>6369.4493315475847</v>
          </cell>
          <cell r="AN109" t="str">
            <v>Yes</v>
          </cell>
          <cell r="AP109">
            <v>42921</v>
          </cell>
        </row>
        <row r="110">
          <cell r="A110">
            <v>1911</v>
          </cell>
          <cell r="B110" t="str">
            <v>000001911</v>
          </cell>
          <cell r="C110" t="str">
            <v>Data Processing</v>
          </cell>
          <cell r="D110" t="str">
            <v>IT Support Technician</v>
          </cell>
          <cell r="E110" t="str">
            <v>Kyle</v>
          </cell>
          <cell r="F110" t="str">
            <v>George</v>
          </cell>
          <cell r="G110" t="str">
            <v>Covino</v>
          </cell>
          <cell r="H110" t="str">
            <v>12 Eastern Ave Apt 2</v>
          </cell>
          <cell r="J110" t="str">
            <v>Barre, VT 05641</v>
          </cell>
          <cell r="K110">
            <v>41379</v>
          </cell>
          <cell r="L110" t="str">
            <v>REG</v>
          </cell>
          <cell r="M110">
            <v>25.02</v>
          </cell>
          <cell r="N110">
            <v>52041.599999999999</v>
          </cell>
          <cell r="O110">
            <v>41379</v>
          </cell>
          <cell r="P110" t="str">
            <v>ITSPTECH</v>
          </cell>
          <cell r="Q110" t="str">
            <v>IT Support Technician</v>
          </cell>
          <cell r="R110" t="str">
            <v>FS</v>
          </cell>
          <cell r="S110" t="str">
            <v>470</v>
          </cell>
          <cell r="T110" t="str">
            <v>Z</v>
          </cell>
          <cell r="U110" t="str">
            <v>IS</v>
          </cell>
          <cell r="V110">
            <v>1</v>
          </cell>
          <cell r="W110">
            <v>2080</v>
          </cell>
          <cell r="X110">
            <v>80</v>
          </cell>
          <cell r="Y110">
            <v>16</v>
          </cell>
          <cell r="Z110">
            <v>17</v>
          </cell>
          <cell r="AA110">
            <v>4</v>
          </cell>
          <cell r="AC110">
            <v>27.847665812723811</v>
          </cell>
          <cell r="AD110">
            <v>0.1130162195333258</v>
          </cell>
          <cell r="AF110">
            <v>28.543857458041902</v>
          </cell>
          <cell r="AG110">
            <v>0.14084162502165878</v>
          </cell>
          <cell r="AH110">
            <v>2.4999999999999852E-2</v>
          </cell>
          <cell r="AI110">
            <v>890.56835269090413</v>
          </cell>
          <cell r="AK110">
            <v>7329.6235127271575</v>
          </cell>
          <cell r="AL110">
            <v>3991.5629157677786</v>
          </cell>
          <cell r="AN110" t="str">
            <v>Yes</v>
          </cell>
          <cell r="AP110">
            <v>41379</v>
          </cell>
        </row>
        <row r="111">
          <cell r="A111">
            <v>1779</v>
          </cell>
          <cell r="B111" t="str">
            <v>000001779</v>
          </cell>
          <cell r="C111" t="str">
            <v>Dietary</v>
          </cell>
          <cell r="D111" t="str">
            <v>Kitchen Assistant</v>
          </cell>
          <cell r="E111" t="str">
            <v>Stephen</v>
          </cell>
          <cell r="F111" t="str">
            <v>W</v>
          </cell>
          <cell r="G111" t="str">
            <v>Scheindel</v>
          </cell>
          <cell r="H111" t="str">
            <v>153 Ferris Rd</v>
          </cell>
          <cell r="J111" t="str">
            <v>Brookfield, VT 05036</v>
          </cell>
          <cell r="K111">
            <v>40855</v>
          </cell>
          <cell r="L111" t="str">
            <v>REG</v>
          </cell>
          <cell r="M111">
            <v>18.87</v>
          </cell>
          <cell r="N111">
            <v>39249.599999999999</v>
          </cell>
          <cell r="O111">
            <v>40855</v>
          </cell>
          <cell r="P111" t="str">
            <v>KTASST</v>
          </cell>
          <cell r="Q111" t="str">
            <v>Kitchen Assistant</v>
          </cell>
          <cell r="R111" t="str">
            <v>OP</v>
          </cell>
          <cell r="S111" t="str">
            <v>211</v>
          </cell>
          <cell r="T111" t="str">
            <v>Z</v>
          </cell>
          <cell r="U111" t="str">
            <v>NUTS</v>
          </cell>
          <cell r="V111">
            <v>1</v>
          </cell>
          <cell r="W111">
            <v>2080</v>
          </cell>
          <cell r="X111">
            <v>80</v>
          </cell>
          <cell r="Y111">
            <v>19</v>
          </cell>
          <cell r="Z111">
            <v>20</v>
          </cell>
          <cell r="AA111">
            <v>1</v>
          </cell>
          <cell r="AC111">
            <v>22.232142857142858</v>
          </cell>
          <cell r="AD111">
            <v>0.17817397229161933</v>
          </cell>
          <cell r="AF111">
            <v>22.787946428571427</v>
          </cell>
          <cell r="AG111">
            <v>0.20762832159890968</v>
          </cell>
          <cell r="AH111">
            <v>2.4999999999999908E-2</v>
          </cell>
          <cell r="AI111">
            <v>710.98392857142642</v>
          </cell>
          <cell r="AK111">
            <v>8149.3285714285666</v>
          </cell>
          <cell r="AL111">
            <v>4158.7767857142808</v>
          </cell>
          <cell r="AN111" t="str">
            <v>Yes</v>
          </cell>
          <cell r="AP111">
            <v>40855</v>
          </cell>
        </row>
        <row r="112">
          <cell r="A112">
            <v>2363</v>
          </cell>
          <cell r="B112" t="str">
            <v>000002363</v>
          </cell>
          <cell r="C112" t="str">
            <v>Menig Dietary</v>
          </cell>
          <cell r="D112" t="str">
            <v>Kitchen Assistant</v>
          </cell>
          <cell r="E112" t="str">
            <v>Danielle</v>
          </cell>
          <cell r="F112" t="str">
            <v>A</v>
          </cell>
          <cell r="G112" t="str">
            <v>Garrow</v>
          </cell>
          <cell r="H112" t="str">
            <v>25 Forest Street</v>
          </cell>
          <cell r="J112" t="str">
            <v>Randolph, VT 05060</v>
          </cell>
          <cell r="K112">
            <v>42688</v>
          </cell>
          <cell r="L112" t="str">
            <v>REG</v>
          </cell>
          <cell r="M112">
            <v>15.67</v>
          </cell>
          <cell r="N112">
            <v>32593.599999999999</v>
          </cell>
          <cell r="O112">
            <v>42688</v>
          </cell>
          <cell r="P112" t="str">
            <v>KTASST</v>
          </cell>
          <cell r="Q112" t="str">
            <v>Kitchen Assistant</v>
          </cell>
          <cell r="R112" t="str">
            <v>OP</v>
          </cell>
          <cell r="S112" t="str">
            <v>42211</v>
          </cell>
          <cell r="T112" t="str">
            <v>Z</v>
          </cell>
          <cell r="U112" t="str">
            <v>IL</v>
          </cell>
          <cell r="V112">
            <v>1</v>
          </cell>
          <cell r="W112">
            <v>2080</v>
          </cell>
          <cell r="X112">
            <v>80</v>
          </cell>
          <cell r="Y112">
            <v>5</v>
          </cell>
          <cell r="Z112">
            <v>6</v>
          </cell>
          <cell r="AA112">
            <v>1</v>
          </cell>
          <cell r="AC112">
            <v>17.34375</v>
          </cell>
          <cell r="AD112">
            <v>0.10681238034460754</v>
          </cell>
          <cell r="AF112">
            <v>17.77734375</v>
          </cell>
          <cell r="AG112">
            <v>0.13448268985322273</v>
          </cell>
          <cell r="AH112">
            <v>2.5000000000000001E-2</v>
          </cell>
          <cell r="AI112">
            <v>554.65312499999527</v>
          </cell>
          <cell r="AK112">
            <v>4383.2750000000005</v>
          </cell>
          <cell r="AL112">
            <v>2409.1156249999958</v>
          </cell>
          <cell r="AN112" t="str">
            <v>Yes</v>
          </cell>
          <cell r="AP112">
            <v>42688</v>
          </cell>
        </row>
        <row r="113">
          <cell r="A113">
            <v>2508</v>
          </cell>
          <cell r="B113" t="str">
            <v>000002508</v>
          </cell>
          <cell r="C113" t="str">
            <v>Dietary</v>
          </cell>
          <cell r="D113" t="str">
            <v>Kitchen Assistant</v>
          </cell>
          <cell r="E113" t="str">
            <v>Jordan</v>
          </cell>
          <cell r="F113" t="str">
            <v>Charles</v>
          </cell>
          <cell r="G113" t="str">
            <v>Young</v>
          </cell>
          <cell r="H113" t="str">
            <v>15 Village Circle</v>
          </cell>
          <cell r="J113" t="str">
            <v>Randolph, VT 05060</v>
          </cell>
          <cell r="K113">
            <v>43194</v>
          </cell>
          <cell r="L113" t="str">
            <v>REG</v>
          </cell>
          <cell r="M113">
            <v>15.44</v>
          </cell>
          <cell r="N113">
            <v>32115.200000000001</v>
          </cell>
          <cell r="O113">
            <v>43194</v>
          </cell>
          <cell r="P113" t="str">
            <v>KTASST</v>
          </cell>
          <cell r="Q113" t="str">
            <v>Kitchen Assistant</v>
          </cell>
          <cell r="R113" t="str">
            <v>OP</v>
          </cell>
          <cell r="S113" t="str">
            <v>211</v>
          </cell>
          <cell r="T113" t="str">
            <v>Z</v>
          </cell>
          <cell r="U113" t="str">
            <v>NUTS</v>
          </cell>
          <cell r="V113">
            <v>1</v>
          </cell>
          <cell r="W113">
            <v>2080</v>
          </cell>
          <cell r="X113">
            <v>80</v>
          </cell>
          <cell r="Y113">
            <v>4</v>
          </cell>
          <cell r="Z113">
            <v>5</v>
          </cell>
          <cell r="AA113">
            <v>1</v>
          </cell>
          <cell r="AC113">
            <v>16.875</v>
          </cell>
          <cell r="AD113">
            <v>9.2940414507772059E-2</v>
          </cell>
          <cell r="AF113">
            <v>17.296875</v>
          </cell>
          <cell r="AG113">
            <v>0.12026392487046636</v>
          </cell>
          <cell r="AH113">
            <v>2.5000000000000001E-2</v>
          </cell>
          <cell r="AI113">
            <v>539.6624999999932</v>
          </cell>
          <cell r="AK113">
            <v>3862.3000000000011</v>
          </cell>
          <cell r="AL113">
            <v>2173.7124999999937</v>
          </cell>
          <cell r="AN113" t="str">
            <v>Yes</v>
          </cell>
          <cell r="AP113">
            <v>43194</v>
          </cell>
        </row>
        <row r="114">
          <cell r="A114">
            <v>2819</v>
          </cell>
          <cell r="B114" t="str">
            <v>000002819</v>
          </cell>
          <cell r="C114" t="str">
            <v>IL DIETARY</v>
          </cell>
          <cell r="D114" t="str">
            <v>Kitchen Assistant</v>
          </cell>
          <cell r="E114" t="str">
            <v>Kenneth</v>
          </cell>
          <cell r="F114" t="str">
            <v>L</v>
          </cell>
          <cell r="G114" t="str">
            <v>Benoir</v>
          </cell>
          <cell r="H114" t="str">
            <v>12 Randolph Avenue</v>
          </cell>
          <cell r="I114" t="str">
            <v>Apt 1</v>
          </cell>
          <cell r="J114" t="str">
            <v>Randolph, VT 05060</v>
          </cell>
          <cell r="K114">
            <v>44321</v>
          </cell>
          <cell r="L114" t="str">
            <v>REG</v>
          </cell>
          <cell r="M114">
            <v>16.38</v>
          </cell>
          <cell r="N114">
            <v>34070.400000000001</v>
          </cell>
          <cell r="O114">
            <v>44321</v>
          </cell>
          <cell r="P114" t="str">
            <v>KTASST</v>
          </cell>
          <cell r="Q114" t="str">
            <v>Kitchen Assistant</v>
          </cell>
          <cell r="R114" t="str">
            <v>OP</v>
          </cell>
          <cell r="S114" t="str">
            <v>44211</v>
          </cell>
          <cell r="T114" t="str">
            <v>Z</v>
          </cell>
          <cell r="U114" t="str">
            <v>NUTS</v>
          </cell>
          <cell r="V114">
            <v>1</v>
          </cell>
          <cell r="W114">
            <v>2080</v>
          </cell>
          <cell r="X114">
            <v>80</v>
          </cell>
          <cell r="Y114">
            <v>8</v>
          </cell>
          <cell r="Z114">
            <v>9</v>
          </cell>
          <cell r="AA114">
            <v>1</v>
          </cell>
          <cell r="AC114">
            <v>18.75</v>
          </cell>
          <cell r="AD114">
            <v>0.14468864468864476</v>
          </cell>
          <cell r="AF114">
            <v>19.21875</v>
          </cell>
          <cell r="AG114">
            <v>0.17330586080586088</v>
          </cell>
          <cell r="AH114">
            <v>2.5000000000000001E-2</v>
          </cell>
          <cell r="AI114">
            <v>599.62499999999409</v>
          </cell>
          <cell r="AK114">
            <v>5904.6000000000022</v>
          </cell>
          <cell r="AL114">
            <v>3097.7249999999949</v>
          </cell>
          <cell r="AN114" t="str">
            <v>Yes</v>
          </cell>
          <cell r="AP114">
            <v>44321</v>
          </cell>
        </row>
        <row r="115">
          <cell r="A115">
            <v>2823</v>
          </cell>
          <cell r="B115" t="str">
            <v>000002823</v>
          </cell>
          <cell r="C115" t="str">
            <v>Dietary</v>
          </cell>
          <cell r="D115" t="str">
            <v>Kitchen Assistant</v>
          </cell>
          <cell r="E115" t="str">
            <v>Carol</v>
          </cell>
          <cell r="F115" t="str">
            <v>P</v>
          </cell>
          <cell r="G115" t="str">
            <v>Perrin</v>
          </cell>
          <cell r="H115" t="str">
            <v>2215 South Randolph Road</v>
          </cell>
          <cell r="J115" t="str">
            <v>Randolph Center, VT 05061</v>
          </cell>
          <cell r="K115">
            <v>44335</v>
          </cell>
          <cell r="L115" t="str">
            <v>REG</v>
          </cell>
          <cell r="M115">
            <v>20.25</v>
          </cell>
          <cell r="N115">
            <v>42120</v>
          </cell>
          <cell r="O115">
            <v>44335</v>
          </cell>
          <cell r="P115" t="str">
            <v>KTASST</v>
          </cell>
          <cell r="Q115" t="str">
            <v>Kitchen Assistant</v>
          </cell>
          <cell r="R115" t="str">
            <v>OP</v>
          </cell>
          <cell r="S115" t="str">
            <v>211</v>
          </cell>
          <cell r="T115" t="str">
            <v>Z</v>
          </cell>
          <cell r="U115" t="str">
            <v>NUTS</v>
          </cell>
          <cell r="V115">
            <v>1</v>
          </cell>
          <cell r="W115">
            <v>2080</v>
          </cell>
          <cell r="X115">
            <v>80</v>
          </cell>
          <cell r="Y115">
            <v>20</v>
          </cell>
          <cell r="Z115">
            <v>21</v>
          </cell>
          <cell r="AA115">
            <v>1</v>
          </cell>
          <cell r="AC115">
            <v>22.5</v>
          </cell>
          <cell r="AD115">
            <v>0.1111111111111111</v>
          </cell>
          <cell r="AF115">
            <v>23.062499999999996</v>
          </cell>
          <cell r="AG115">
            <v>0.1388888888888887</v>
          </cell>
          <cell r="AH115">
            <v>2.4999999999999842E-2</v>
          </cell>
          <cell r="AI115">
            <v>719.54999999999586</v>
          </cell>
          <cell r="AK115">
            <v>5849.9999999999927</v>
          </cell>
          <cell r="AL115">
            <v>3194.5499999999929</v>
          </cell>
          <cell r="AN115" t="str">
            <v>Yes</v>
          </cell>
          <cell r="AP115">
            <v>44335</v>
          </cell>
        </row>
        <row r="116">
          <cell r="A116">
            <v>2919</v>
          </cell>
          <cell r="B116" t="str">
            <v>000002919</v>
          </cell>
          <cell r="C116" t="str">
            <v>Dietary</v>
          </cell>
          <cell r="D116" t="str">
            <v>Kitchen Assistant</v>
          </cell>
          <cell r="E116" t="str">
            <v>Pemma</v>
          </cell>
          <cell r="F116" t="str">
            <v>S</v>
          </cell>
          <cell r="G116" t="str">
            <v>Satcowitz</v>
          </cell>
          <cell r="H116" t="str">
            <v>137 Pleasant Street</v>
          </cell>
          <cell r="J116" t="str">
            <v>Bethel, VT 05032</v>
          </cell>
          <cell r="K116">
            <v>44629</v>
          </cell>
          <cell r="L116" t="str">
            <v>PTF</v>
          </cell>
          <cell r="M116">
            <v>15</v>
          </cell>
          <cell r="N116">
            <v>23400</v>
          </cell>
          <cell r="O116">
            <v>44629</v>
          </cell>
          <cell r="P116" t="str">
            <v>KTASST</v>
          </cell>
          <cell r="Q116" t="str">
            <v>Kitchen Assistant</v>
          </cell>
          <cell r="R116" t="str">
            <v>OP</v>
          </cell>
          <cell r="S116" t="str">
            <v>211</v>
          </cell>
          <cell r="T116" t="str">
            <v>Z</v>
          </cell>
          <cell r="U116" t="str">
            <v>NUTS</v>
          </cell>
          <cell r="V116">
            <v>0.75</v>
          </cell>
          <cell r="W116">
            <v>1560</v>
          </cell>
          <cell r="X116">
            <v>60</v>
          </cell>
          <cell r="Y116">
            <v>1</v>
          </cell>
          <cell r="Z116">
            <v>2</v>
          </cell>
          <cell r="AA116">
            <v>1</v>
          </cell>
          <cell r="AC116">
            <v>0</v>
          </cell>
          <cell r="AD116">
            <v>0</v>
          </cell>
          <cell r="AF116">
            <v>15.374999999999998</v>
          </cell>
          <cell r="AG116">
            <v>2.499999999999988E-2</v>
          </cell>
          <cell r="AH116">
            <v>2.499999999999988E-2</v>
          </cell>
          <cell r="AI116">
            <v>359.77499999999702</v>
          </cell>
          <cell r="AK116">
            <v>584.99999999999727</v>
          </cell>
          <cell r="AL116">
            <v>607.27499999999588</v>
          </cell>
          <cell r="AN116" t="str">
            <v>No</v>
          </cell>
          <cell r="AO116" t="str">
            <v>No Adj Col AB</v>
          </cell>
          <cell r="AP116">
            <v>44629</v>
          </cell>
        </row>
        <row r="117">
          <cell r="A117">
            <v>2974</v>
          </cell>
          <cell r="B117" t="str">
            <v>000002974</v>
          </cell>
          <cell r="C117" t="str">
            <v>Dietary</v>
          </cell>
          <cell r="D117" t="str">
            <v>Kitchen Assistant</v>
          </cell>
          <cell r="E117" t="str">
            <v>Delia</v>
          </cell>
          <cell r="F117" t="str">
            <v>J</v>
          </cell>
          <cell r="G117" t="str">
            <v>Bender</v>
          </cell>
          <cell r="H117" t="str">
            <v>4 Prospect Ave</v>
          </cell>
          <cell r="J117" t="str">
            <v>Randolph, VT 05060</v>
          </cell>
          <cell r="K117">
            <v>44790</v>
          </cell>
          <cell r="L117" t="str">
            <v>REG</v>
          </cell>
          <cell r="M117">
            <v>18.75</v>
          </cell>
          <cell r="N117">
            <v>39000</v>
          </cell>
          <cell r="O117">
            <v>44790</v>
          </cell>
          <cell r="P117" t="str">
            <v>KTASST</v>
          </cell>
          <cell r="Q117" t="str">
            <v>Kitchen Assistant</v>
          </cell>
          <cell r="R117" t="str">
            <v>OP</v>
          </cell>
          <cell r="S117" t="str">
            <v>211</v>
          </cell>
          <cell r="T117" t="str">
            <v>Z</v>
          </cell>
          <cell r="U117" t="str">
            <v>NUTS</v>
          </cell>
          <cell r="V117">
            <v>1</v>
          </cell>
          <cell r="W117">
            <v>2080</v>
          </cell>
          <cell r="X117">
            <v>80</v>
          </cell>
          <cell r="Y117" t="e">
            <v>#N/A</v>
          </cell>
          <cell r="Z117">
            <v>9</v>
          </cell>
          <cell r="AA117">
            <v>1</v>
          </cell>
          <cell r="AC117">
            <v>0</v>
          </cell>
          <cell r="AD117">
            <v>0</v>
          </cell>
          <cell r="AF117">
            <v>19.21875</v>
          </cell>
          <cell r="AG117">
            <v>2.5000000000000001E-2</v>
          </cell>
          <cell r="AH117">
            <v>2.5000000000000001E-2</v>
          </cell>
          <cell r="AI117">
            <v>599.62499999999409</v>
          </cell>
          <cell r="AK117">
            <v>975</v>
          </cell>
          <cell r="AL117">
            <v>1012.1249999999941</v>
          </cell>
          <cell r="AN117" t="e">
            <v>#N/A</v>
          </cell>
          <cell r="AP117">
            <v>44790</v>
          </cell>
        </row>
        <row r="118">
          <cell r="A118">
            <v>2982</v>
          </cell>
          <cell r="B118" t="str">
            <v>000002982</v>
          </cell>
          <cell r="C118" t="str">
            <v>IL DIETARY</v>
          </cell>
          <cell r="D118" t="str">
            <v>Kitchen Assistant</v>
          </cell>
          <cell r="E118" t="str">
            <v>James</v>
          </cell>
          <cell r="F118" t="str">
            <v>J</v>
          </cell>
          <cell r="G118" t="str">
            <v>DiStefano</v>
          </cell>
          <cell r="H118" t="str">
            <v>1924 Tatro Hill Road</v>
          </cell>
          <cell r="J118" t="str">
            <v>Randolph, VT 05060</v>
          </cell>
          <cell r="K118">
            <v>44804</v>
          </cell>
          <cell r="L118" t="str">
            <v>REG</v>
          </cell>
          <cell r="M118">
            <v>20.63</v>
          </cell>
          <cell r="N118">
            <v>42910.400000000001</v>
          </cell>
          <cell r="O118">
            <v>44804</v>
          </cell>
          <cell r="P118" t="str">
            <v>KTASST</v>
          </cell>
          <cell r="Q118" t="str">
            <v>Kitchen Assistant</v>
          </cell>
          <cell r="R118" t="str">
            <v>OP</v>
          </cell>
          <cell r="S118" t="str">
            <v>44211</v>
          </cell>
          <cell r="T118" t="str">
            <v>Z</v>
          </cell>
          <cell r="U118" t="str">
            <v>NUTS</v>
          </cell>
          <cell r="V118">
            <v>1</v>
          </cell>
          <cell r="W118">
            <v>2080</v>
          </cell>
          <cell r="X118">
            <v>80</v>
          </cell>
          <cell r="Y118" t="e">
            <v>#N/A</v>
          </cell>
          <cell r="Z118">
            <v>14</v>
          </cell>
          <cell r="AA118">
            <v>1</v>
          </cell>
          <cell r="AC118">
            <v>0</v>
          </cell>
          <cell r="AD118">
            <v>0</v>
          </cell>
          <cell r="AF118">
            <v>21.145749999999996</v>
          </cell>
          <cell r="AG118">
            <v>2.4999999999999859E-2</v>
          </cell>
          <cell r="AH118">
            <v>2.4999999999999859E-2</v>
          </cell>
          <cell r="AI118">
            <v>659.7473999999977</v>
          </cell>
          <cell r="AK118">
            <v>1072.7599999999939</v>
          </cell>
          <cell r="AL118">
            <v>1113.6073999999951</v>
          </cell>
          <cell r="AN118" t="e">
            <v>#N/A</v>
          </cell>
          <cell r="AP118">
            <v>44804</v>
          </cell>
        </row>
        <row r="119">
          <cell r="A119">
            <v>2803</v>
          </cell>
          <cell r="B119" t="str">
            <v>000002803</v>
          </cell>
          <cell r="C119" t="str">
            <v>Menig Dietary</v>
          </cell>
          <cell r="D119" t="str">
            <v>Kitchen Assistant</v>
          </cell>
          <cell r="E119" t="str">
            <v>Jordan</v>
          </cell>
          <cell r="F119" t="str">
            <v>M</v>
          </cell>
          <cell r="G119" t="str">
            <v>Rashford</v>
          </cell>
          <cell r="H119" t="str">
            <v>38 Central Street</v>
          </cell>
          <cell r="J119" t="str">
            <v>Randolph, VT 05060</v>
          </cell>
          <cell r="K119">
            <v>44279</v>
          </cell>
          <cell r="L119" t="str">
            <v>PTF</v>
          </cell>
          <cell r="M119">
            <v>15</v>
          </cell>
          <cell r="N119">
            <v>24960</v>
          </cell>
          <cell r="O119">
            <v>44839</v>
          </cell>
          <cell r="P119" t="str">
            <v>KTASST</v>
          </cell>
          <cell r="Q119" t="str">
            <v>Kitchen Assistant</v>
          </cell>
          <cell r="R119" t="str">
            <v>OP</v>
          </cell>
          <cell r="S119" t="str">
            <v>42211</v>
          </cell>
          <cell r="T119" t="str">
            <v>Z</v>
          </cell>
          <cell r="U119" t="str">
            <v>MECU</v>
          </cell>
          <cell r="V119">
            <v>0.8</v>
          </cell>
          <cell r="W119">
            <v>1664</v>
          </cell>
          <cell r="X119">
            <v>64</v>
          </cell>
          <cell r="Y119" t="e">
            <v>#N/A</v>
          </cell>
          <cell r="Z119">
            <v>2</v>
          </cell>
          <cell r="AA119">
            <v>1</v>
          </cell>
          <cell r="AC119">
            <v>0</v>
          </cell>
          <cell r="AD119">
            <v>0</v>
          </cell>
          <cell r="AF119">
            <v>15.374999999999998</v>
          </cell>
          <cell r="AG119">
            <v>2.499999999999988E-2</v>
          </cell>
          <cell r="AH119">
            <v>2.499999999999988E-2</v>
          </cell>
          <cell r="AI119">
            <v>383.75999999999681</v>
          </cell>
          <cell r="AK119">
            <v>623.99999999999704</v>
          </cell>
          <cell r="AL119">
            <v>647.75999999999556</v>
          </cell>
          <cell r="AN119" t="str">
            <v>No</v>
          </cell>
          <cell r="AP119">
            <v>44279</v>
          </cell>
        </row>
        <row r="120">
          <cell r="A120">
            <v>2731</v>
          </cell>
          <cell r="B120" t="str">
            <v>000002731</v>
          </cell>
          <cell r="C120" t="str">
            <v>Laboratory</v>
          </cell>
          <cell r="D120" t="str">
            <v>Laboratory Assistant</v>
          </cell>
          <cell r="E120" t="str">
            <v>Tonya</v>
          </cell>
          <cell r="F120" t="str">
            <v>M</v>
          </cell>
          <cell r="G120" t="str">
            <v>Perry</v>
          </cell>
          <cell r="H120" t="str">
            <v>1084 South Main Street Apt 1</v>
          </cell>
          <cell r="J120" t="str">
            <v>Northfield, VT 05663</v>
          </cell>
          <cell r="K120">
            <v>44055</v>
          </cell>
          <cell r="L120" t="str">
            <v>REG</v>
          </cell>
          <cell r="M120">
            <v>20.38</v>
          </cell>
          <cell r="N120">
            <v>42390.400000000001</v>
          </cell>
          <cell r="O120">
            <v>44055</v>
          </cell>
          <cell r="P120" t="str">
            <v>LABASST</v>
          </cell>
          <cell r="Q120" t="str">
            <v>Laboratory Assistant</v>
          </cell>
          <cell r="R120" t="str">
            <v>PR</v>
          </cell>
          <cell r="S120" t="str">
            <v>044</v>
          </cell>
          <cell r="T120" t="str">
            <v>Z</v>
          </cell>
          <cell r="U120" t="str">
            <v>LAB</v>
          </cell>
          <cell r="V120">
            <v>1</v>
          </cell>
          <cell r="W120">
            <v>2080</v>
          </cell>
          <cell r="X120">
            <v>80</v>
          </cell>
          <cell r="Y120">
            <v>11</v>
          </cell>
          <cell r="Z120">
            <v>12</v>
          </cell>
          <cell r="AA120">
            <v>2</v>
          </cell>
          <cell r="AC120">
            <v>21.633562147875566</v>
          </cell>
          <cell r="AD120">
            <v>6.1509428256897279E-2</v>
          </cell>
          <cell r="AF120">
            <v>22.174401201572454</v>
          </cell>
          <cell r="AG120">
            <v>8.80471639633197E-2</v>
          </cell>
          <cell r="AH120">
            <v>2.4999999999999984E-2</v>
          </cell>
          <cell r="AI120">
            <v>691.84131748905884</v>
          </cell>
          <cell r="AK120">
            <v>3732.354499270707</v>
          </cell>
          <cell r="AL120">
            <v>2270.9143748728193</v>
          </cell>
          <cell r="AN120" t="str">
            <v>Yes</v>
          </cell>
          <cell r="AP120">
            <v>44055</v>
          </cell>
        </row>
        <row r="121">
          <cell r="A121">
            <v>2311</v>
          </cell>
          <cell r="B121" t="str">
            <v>000002311</v>
          </cell>
          <cell r="C121" t="str">
            <v>Laboratory</v>
          </cell>
          <cell r="D121" t="str">
            <v>Laboratory Assistant PD</v>
          </cell>
          <cell r="E121" t="str">
            <v>Jocelyn</v>
          </cell>
          <cell r="F121" t="str">
            <v>Marie</v>
          </cell>
          <cell r="G121" t="str">
            <v>Tremblay</v>
          </cell>
          <cell r="H121" t="str">
            <v>132 Orchard Terrace</v>
          </cell>
          <cell r="J121" t="str">
            <v>Graniteville, VT 05654</v>
          </cell>
          <cell r="K121">
            <v>42556</v>
          </cell>
          <cell r="L121" t="str">
            <v>PD</v>
          </cell>
          <cell r="M121">
            <v>19.600000000000001</v>
          </cell>
          <cell r="N121">
            <v>5.1999999999999998E-2</v>
          </cell>
          <cell r="O121">
            <v>42556</v>
          </cell>
          <cell r="P121" t="str">
            <v>LABASTPD</v>
          </cell>
          <cell r="Q121" t="str">
            <v>Laboratory Assistant PD</v>
          </cell>
          <cell r="R121" t="str">
            <v>PR</v>
          </cell>
          <cell r="S121" t="str">
            <v>044</v>
          </cell>
          <cell r="T121" t="str">
            <v>Z</v>
          </cell>
          <cell r="U121" t="str">
            <v>LAB</v>
          </cell>
          <cell r="V121">
            <v>9.9999999999999995E-7</v>
          </cell>
          <cell r="W121">
            <v>2.5999999999999999E-3</v>
          </cell>
          <cell r="X121">
            <v>1E-4</v>
          </cell>
          <cell r="Y121">
            <v>9</v>
          </cell>
          <cell r="Z121">
            <v>10</v>
          </cell>
          <cell r="AA121">
            <v>2</v>
          </cell>
          <cell r="AC121">
            <v>20.627349954951118</v>
          </cell>
          <cell r="AD121">
            <v>5.2415814028118186E-2</v>
          </cell>
          <cell r="AF121">
            <v>21.143033703824894</v>
          </cell>
          <cell r="AG121">
            <v>7.8726209378821063E-2</v>
          </cell>
          <cell r="AH121">
            <v>2.4999999999999929E-2</v>
          </cell>
          <cell r="AI121">
            <v>8.2457831444916264E-4</v>
          </cell>
          <cell r="AK121">
            <v>4.0118876299447218E-3</v>
          </cell>
          <cell r="AL121">
            <v>2.5219153886565449E-3</v>
          </cell>
          <cell r="AN121" t="str">
            <v>Yes</v>
          </cell>
          <cell r="AP121">
            <v>42556</v>
          </cell>
        </row>
        <row r="122">
          <cell r="A122">
            <v>2036</v>
          </cell>
          <cell r="B122" t="str">
            <v>000002036</v>
          </cell>
          <cell r="C122" t="str">
            <v>Laboratory</v>
          </cell>
          <cell r="D122" t="str">
            <v>Laboratory Manager</v>
          </cell>
          <cell r="E122" t="str">
            <v>Matthew</v>
          </cell>
          <cell r="F122" t="str">
            <v>Eric</v>
          </cell>
          <cell r="G122" t="str">
            <v>Clayton</v>
          </cell>
          <cell r="H122" t="str">
            <v>3820 Fay Brook Road</v>
          </cell>
          <cell r="J122" t="str">
            <v>Sharon, VT 05065</v>
          </cell>
          <cell r="K122">
            <v>41786</v>
          </cell>
          <cell r="L122" t="str">
            <v>REG</v>
          </cell>
          <cell r="M122">
            <v>42.18</v>
          </cell>
          <cell r="N122">
            <v>87734.399999999994</v>
          </cell>
          <cell r="O122">
            <v>41786</v>
          </cell>
          <cell r="P122" t="str">
            <v>LABMGR</v>
          </cell>
          <cell r="Q122" t="str">
            <v>Laboratory Manager</v>
          </cell>
          <cell r="R122" t="str">
            <v>PR</v>
          </cell>
          <cell r="S122" t="str">
            <v>044</v>
          </cell>
          <cell r="T122" t="str">
            <v>Z</v>
          </cell>
          <cell r="U122" t="str">
            <v>LAB</v>
          </cell>
          <cell r="V122">
            <v>1</v>
          </cell>
          <cell r="W122">
            <v>2080</v>
          </cell>
          <cell r="X122">
            <v>80</v>
          </cell>
          <cell r="Y122">
            <v>20</v>
          </cell>
          <cell r="Z122">
            <v>21</v>
          </cell>
          <cell r="AA122">
            <v>9</v>
          </cell>
          <cell r="AC122">
            <v>44.578754685060609</v>
          </cell>
          <cell r="AD122">
            <v>5.6869480442404204E-2</v>
          </cell>
          <cell r="AF122">
            <v>45.693223552187121</v>
          </cell>
          <cell r="AG122">
            <v>8.3291217453464225E-2</v>
          </cell>
          <cell r="AH122">
            <v>2.4999999999999915E-2</v>
          </cell>
          <cell r="AI122">
            <v>1425.6285748282232</v>
          </cell>
          <cell r="AK122">
            <v>7307.5049885492117</v>
          </cell>
          <cell r="AL122">
            <v>4517.2653007528897</v>
          </cell>
          <cell r="AN122" t="str">
            <v>Yes</v>
          </cell>
          <cell r="AP122">
            <v>41786</v>
          </cell>
        </row>
        <row r="123">
          <cell r="A123">
            <v>168</v>
          </cell>
          <cell r="B123" t="str">
            <v>000000168</v>
          </cell>
          <cell r="C123" t="str">
            <v>Laboratory</v>
          </cell>
          <cell r="D123" t="str">
            <v>Laboratory Tech Per Diem</v>
          </cell>
          <cell r="E123" t="str">
            <v>Susan</v>
          </cell>
          <cell r="F123" t="str">
            <v>R</v>
          </cell>
          <cell r="G123" t="str">
            <v>Curtis</v>
          </cell>
          <cell r="H123" t="str">
            <v>PO Box 45</v>
          </cell>
          <cell r="J123" t="str">
            <v>Bethel, VT 05032</v>
          </cell>
          <cell r="K123">
            <v>27485</v>
          </cell>
          <cell r="L123" t="str">
            <v>PD</v>
          </cell>
          <cell r="M123">
            <v>38.409999999999997</v>
          </cell>
          <cell r="N123">
            <v>9.8799999999999999E-2</v>
          </cell>
          <cell r="O123">
            <v>27485</v>
          </cell>
          <cell r="P123" t="str">
            <v>LABTCHPD</v>
          </cell>
          <cell r="Q123" t="str">
            <v>Laboratory Tech Per Diem</v>
          </cell>
          <cell r="R123" t="str">
            <v>OP</v>
          </cell>
          <cell r="S123" t="str">
            <v>044</v>
          </cell>
          <cell r="T123" t="str">
            <v>Z</v>
          </cell>
          <cell r="U123" t="str">
            <v>LAB</v>
          </cell>
          <cell r="V123">
            <v>9.9999999999999995E-7</v>
          </cell>
          <cell r="W123">
            <v>2.5999999999999999E-3</v>
          </cell>
          <cell r="X123">
            <v>1E-4</v>
          </cell>
          <cell r="Y123">
            <v>20</v>
          </cell>
          <cell r="Z123">
            <v>21</v>
          </cell>
          <cell r="AC123">
            <v>0</v>
          </cell>
          <cell r="AD123">
            <v>0</v>
          </cell>
          <cell r="AF123">
            <v>39.370249999999992</v>
          </cell>
          <cell r="AG123">
            <v>2.499999999999987E-2</v>
          </cell>
          <cell r="AH123">
            <v>2.499999999999987E-2</v>
          </cell>
          <cell r="AI123">
            <v>1.535439749999995E-3</v>
          </cell>
          <cell r="AK123">
            <v>2.496649999999987E-3</v>
          </cell>
          <cell r="AL123">
            <v>2.5917147499999894E-3</v>
          </cell>
          <cell r="AN123" t="e">
            <v>#N/A</v>
          </cell>
          <cell r="AP123">
            <v>27485</v>
          </cell>
        </row>
        <row r="124">
          <cell r="A124">
            <v>196</v>
          </cell>
          <cell r="B124" t="str">
            <v>000000196</v>
          </cell>
          <cell r="C124" t="str">
            <v>Laboratory</v>
          </cell>
          <cell r="D124" t="str">
            <v>Laboratory Tech Per Diem</v>
          </cell>
          <cell r="E124" t="str">
            <v>Catherine</v>
          </cell>
          <cell r="F124" t="str">
            <v>D</v>
          </cell>
          <cell r="G124" t="str">
            <v>Mollica</v>
          </cell>
          <cell r="H124" t="str">
            <v>528 Howard Hill Road</v>
          </cell>
          <cell r="J124" t="str">
            <v>Randolph, VT 05060</v>
          </cell>
          <cell r="K124">
            <v>33394</v>
          </cell>
          <cell r="L124" t="str">
            <v>PD</v>
          </cell>
          <cell r="M124">
            <v>33.83</v>
          </cell>
          <cell r="N124">
            <v>8.8400000000000006E-2</v>
          </cell>
          <cell r="O124">
            <v>36811</v>
          </cell>
          <cell r="P124" t="str">
            <v>LABTCHPD</v>
          </cell>
          <cell r="Q124" t="str">
            <v>Laboratory Tech Per Diem</v>
          </cell>
          <cell r="R124" t="str">
            <v>OP</v>
          </cell>
          <cell r="S124" t="str">
            <v>044</v>
          </cell>
          <cell r="T124" t="str">
            <v>Z</v>
          </cell>
          <cell r="U124" t="str">
            <v>LAB</v>
          </cell>
          <cell r="V124">
            <v>9.9999999999999995E-7</v>
          </cell>
          <cell r="W124">
            <v>2.5999999999999999E-3</v>
          </cell>
          <cell r="X124">
            <v>1E-4</v>
          </cell>
          <cell r="Y124">
            <v>20</v>
          </cell>
          <cell r="Z124">
            <v>21</v>
          </cell>
          <cell r="AC124">
            <v>35.299999999999997</v>
          </cell>
          <cell r="AD124">
            <v>4.3452556902157817E-2</v>
          </cell>
          <cell r="AF124">
            <v>36.182499999999997</v>
          </cell>
          <cell r="AG124">
            <v>6.9538870824711774E-2</v>
          </cell>
          <cell r="AH124">
            <v>2.5000000000000012E-2</v>
          </cell>
          <cell r="AI124">
            <v>1.4111174999999849E-3</v>
          </cell>
          <cell r="AK124">
            <v>6.1164999999999987E-3</v>
          </cell>
          <cell r="AL124">
            <v>3.9988674999999838E-3</v>
          </cell>
          <cell r="AN124" t="e">
            <v>#N/A</v>
          </cell>
          <cell r="AP124">
            <v>33394</v>
          </cell>
        </row>
        <row r="125">
          <cell r="A125">
            <v>2489</v>
          </cell>
          <cell r="B125" t="str">
            <v>000002489</v>
          </cell>
          <cell r="C125" t="str">
            <v>Laboratory</v>
          </cell>
          <cell r="D125" t="str">
            <v>Laboratory Tech Per Diem</v>
          </cell>
          <cell r="E125" t="str">
            <v>Alexe</v>
          </cell>
          <cell r="F125" t="str">
            <v>Miller</v>
          </cell>
          <cell r="G125" t="str">
            <v>Clarke</v>
          </cell>
          <cell r="H125" t="str">
            <v>PO Box 201</v>
          </cell>
          <cell r="J125" t="str">
            <v>Randolph, VT 05060</v>
          </cell>
          <cell r="K125">
            <v>43124</v>
          </cell>
          <cell r="L125" t="str">
            <v>PD</v>
          </cell>
          <cell r="M125">
            <v>34.21</v>
          </cell>
          <cell r="N125">
            <v>8.8400000000000006E-2</v>
          </cell>
          <cell r="O125">
            <v>43124</v>
          </cell>
          <cell r="P125" t="str">
            <v>LABTCHPD</v>
          </cell>
          <cell r="Q125" t="str">
            <v>Laboratory Tech Per Diem</v>
          </cell>
          <cell r="R125" t="str">
            <v>PR</v>
          </cell>
          <cell r="S125" t="str">
            <v>044</v>
          </cell>
          <cell r="T125" t="str">
            <v>Z</v>
          </cell>
          <cell r="U125" t="str">
            <v>LAB</v>
          </cell>
          <cell r="V125">
            <v>9.9999999999999995E-7</v>
          </cell>
          <cell r="W125">
            <v>2.5999999999999999E-3</v>
          </cell>
          <cell r="X125">
            <v>1E-4</v>
          </cell>
          <cell r="Y125">
            <v>20</v>
          </cell>
          <cell r="Z125">
            <v>21</v>
          </cell>
          <cell r="AC125">
            <v>35.299999999999997</v>
          </cell>
          <cell r="AD125">
            <v>3.1862028646594452E-2</v>
          </cell>
          <cell r="AF125">
            <v>36.182499999999997</v>
          </cell>
          <cell r="AG125">
            <v>5.7658579362759324E-2</v>
          </cell>
          <cell r="AH125">
            <v>2.5000000000000012E-2</v>
          </cell>
          <cell r="AI125">
            <v>1.4111174999999849E-3</v>
          </cell>
          <cell r="AK125">
            <v>5.1284999999999916E-3</v>
          </cell>
          <cell r="AL125">
            <v>3.5808674999999813E-3</v>
          </cell>
          <cell r="AN125" t="e">
            <v>#N/A</v>
          </cell>
          <cell r="AP125">
            <v>43124</v>
          </cell>
        </row>
        <row r="126">
          <cell r="A126">
            <v>2922</v>
          </cell>
          <cell r="B126" t="str">
            <v>000002922</v>
          </cell>
          <cell r="C126" t="str">
            <v>Laboratory</v>
          </cell>
          <cell r="D126" t="str">
            <v>Laboratory Technician 1</v>
          </cell>
          <cell r="E126" t="str">
            <v>Janra</v>
          </cell>
          <cell r="F126" t="str">
            <v>L</v>
          </cell>
          <cell r="G126" t="str">
            <v>Bresett</v>
          </cell>
          <cell r="H126" t="str">
            <v>16 Midway Street</v>
          </cell>
          <cell r="J126" t="str">
            <v>Barre, VT 05641</v>
          </cell>
          <cell r="K126">
            <v>44643</v>
          </cell>
          <cell r="L126" t="str">
            <v>REG</v>
          </cell>
          <cell r="M126">
            <v>21.77</v>
          </cell>
          <cell r="N126">
            <v>45281.599999999999</v>
          </cell>
          <cell r="O126">
            <v>44643</v>
          </cell>
          <cell r="P126" t="str">
            <v>LABTECH1</v>
          </cell>
          <cell r="Q126" t="str">
            <v>Laboratory Technician 1</v>
          </cell>
          <cell r="R126" t="str">
            <v>PR</v>
          </cell>
          <cell r="S126" t="str">
            <v>044</v>
          </cell>
          <cell r="T126" t="str">
            <v>Z</v>
          </cell>
          <cell r="U126" t="str">
            <v>LAB</v>
          </cell>
          <cell r="V126">
            <v>1</v>
          </cell>
          <cell r="W126">
            <v>2080</v>
          </cell>
          <cell r="X126">
            <v>80</v>
          </cell>
          <cell r="Y126" t="e">
            <v>#N/A</v>
          </cell>
          <cell r="Z126">
            <v>1</v>
          </cell>
          <cell r="AC126">
            <v>0</v>
          </cell>
          <cell r="AD126">
            <v>0</v>
          </cell>
          <cell r="AF126">
            <v>22.314249999999998</v>
          </cell>
          <cell r="AG126">
            <v>2.4999999999999915E-2</v>
          </cell>
          <cell r="AH126">
            <v>2.4999999999999915E-2</v>
          </cell>
          <cell r="AI126">
            <v>696.20459999999753</v>
          </cell>
          <cell r="AK126">
            <v>1132.0399999999961</v>
          </cell>
          <cell r="AL126">
            <v>1175.144599999996</v>
          </cell>
          <cell r="AN126" t="e">
            <v>#N/A</v>
          </cell>
          <cell r="AP126">
            <v>44643</v>
          </cell>
        </row>
        <row r="127">
          <cell r="A127">
            <v>1049</v>
          </cell>
          <cell r="B127" t="str">
            <v>000001049</v>
          </cell>
          <cell r="C127" t="str">
            <v>Laboratory</v>
          </cell>
          <cell r="D127" t="str">
            <v>Laboratory Technician 3</v>
          </cell>
          <cell r="E127" t="str">
            <v>Kassandra</v>
          </cell>
          <cell r="F127" t="str">
            <v>Lyons</v>
          </cell>
          <cell r="G127" t="str">
            <v>Benedict</v>
          </cell>
          <cell r="H127" t="str">
            <v>11 Upper Sunnybrook Rd.</v>
          </cell>
          <cell r="J127" t="str">
            <v>Middlesex, VT 05602</v>
          </cell>
          <cell r="K127">
            <v>38533</v>
          </cell>
          <cell r="L127" t="str">
            <v>PT</v>
          </cell>
          <cell r="M127">
            <v>34.57</v>
          </cell>
          <cell r="N127">
            <v>43143.360000000001</v>
          </cell>
          <cell r="O127">
            <v>38533</v>
          </cell>
          <cell r="P127" t="str">
            <v>LABTECH3</v>
          </cell>
          <cell r="Q127" t="str">
            <v>Laboratory Technician 3</v>
          </cell>
          <cell r="R127" t="str">
            <v>OP</v>
          </cell>
          <cell r="S127" t="str">
            <v>044</v>
          </cell>
          <cell r="T127" t="str">
            <v>Z</v>
          </cell>
          <cell r="U127" t="str">
            <v>LAB</v>
          </cell>
          <cell r="V127">
            <v>0.6</v>
          </cell>
          <cell r="W127">
            <v>1248</v>
          </cell>
          <cell r="X127">
            <v>48</v>
          </cell>
          <cell r="Y127">
            <v>20</v>
          </cell>
          <cell r="Z127">
            <v>21</v>
          </cell>
          <cell r="AC127">
            <v>35.299999999999997</v>
          </cell>
          <cell r="AD127">
            <v>2.1116575065085245E-2</v>
          </cell>
          <cell r="AF127">
            <v>36.182499999999997</v>
          </cell>
          <cell r="AG127">
            <v>4.6644489441712386E-2</v>
          </cell>
          <cell r="AH127">
            <v>2.5000000000000012E-2</v>
          </cell>
          <cell r="AI127">
            <v>677.33639999999264</v>
          </cell>
          <cell r="AK127">
            <v>2012.3999999999965</v>
          </cell>
          <cell r="AL127">
            <v>1528.7363999999911</v>
          </cell>
          <cell r="AN127" t="e">
            <v>#N/A</v>
          </cell>
          <cell r="AP127">
            <v>38533</v>
          </cell>
        </row>
        <row r="128">
          <cell r="A128">
            <v>985</v>
          </cell>
          <cell r="B128" t="str">
            <v>000000985</v>
          </cell>
          <cell r="C128" t="str">
            <v>Laboratory</v>
          </cell>
          <cell r="D128" t="str">
            <v>Laboratory Technician 3</v>
          </cell>
          <cell r="E128" t="str">
            <v>Jennifer</v>
          </cell>
          <cell r="F128" t="str">
            <v>Lyn</v>
          </cell>
          <cell r="G128" t="str">
            <v>Celley</v>
          </cell>
          <cell r="H128" t="str">
            <v>40 Randolph Ave</v>
          </cell>
          <cell r="J128" t="str">
            <v>Randolph, VT 05060</v>
          </cell>
          <cell r="K128">
            <v>38225</v>
          </cell>
          <cell r="L128" t="str">
            <v>PTF</v>
          </cell>
          <cell r="M128">
            <v>32.950000000000003</v>
          </cell>
          <cell r="N128">
            <v>54828.800000000003</v>
          </cell>
          <cell r="O128">
            <v>40182</v>
          </cell>
          <cell r="P128" t="str">
            <v>LABTECH3</v>
          </cell>
          <cell r="Q128" t="str">
            <v>Laboratory Technician 3</v>
          </cell>
          <cell r="R128" t="str">
            <v>OP</v>
          </cell>
          <cell r="S128" t="str">
            <v>044</v>
          </cell>
          <cell r="T128" t="str">
            <v>Z</v>
          </cell>
          <cell r="U128" t="str">
            <v>LAB</v>
          </cell>
          <cell r="V128">
            <v>0.8</v>
          </cell>
          <cell r="W128">
            <v>1664</v>
          </cell>
          <cell r="X128">
            <v>64</v>
          </cell>
          <cell r="Y128">
            <v>12</v>
          </cell>
          <cell r="Z128">
            <v>13</v>
          </cell>
          <cell r="AC128">
            <v>0</v>
          </cell>
          <cell r="AD128">
            <v>0</v>
          </cell>
          <cell r="AF128">
            <v>33.77375</v>
          </cell>
          <cell r="AG128">
            <v>2.4999999999999904E-2</v>
          </cell>
          <cell r="AH128">
            <v>2.4999999999999904E-2</v>
          </cell>
          <cell r="AI128">
            <v>842.99279999999544</v>
          </cell>
          <cell r="AK128">
            <v>1370.7199999999948</v>
          </cell>
          <cell r="AL128">
            <v>1422.9127999999932</v>
          </cell>
          <cell r="AN128" t="e">
            <v>#N/A</v>
          </cell>
          <cell r="AP128">
            <v>38225</v>
          </cell>
        </row>
        <row r="129">
          <cell r="A129">
            <v>1868</v>
          </cell>
          <cell r="B129" t="str">
            <v>000001868</v>
          </cell>
          <cell r="C129" t="str">
            <v>Laboratory</v>
          </cell>
          <cell r="D129" t="str">
            <v>Laboratory Technician 3</v>
          </cell>
          <cell r="E129" t="str">
            <v>Eric</v>
          </cell>
          <cell r="F129" t="str">
            <v>Ryan</v>
          </cell>
          <cell r="G129" t="str">
            <v>Koch</v>
          </cell>
          <cell r="H129" t="str">
            <v>1580 Riford Brook Rd</v>
          </cell>
          <cell r="J129" t="str">
            <v>Braintree, VT 05060</v>
          </cell>
          <cell r="K129">
            <v>41190</v>
          </cell>
          <cell r="L129" t="str">
            <v>PTF</v>
          </cell>
          <cell r="M129">
            <v>31.73</v>
          </cell>
          <cell r="N129">
            <v>59398.559999999998</v>
          </cell>
          <cell r="O129">
            <v>41190</v>
          </cell>
          <cell r="P129" t="str">
            <v>LABTECH3</v>
          </cell>
          <cell r="Q129" t="str">
            <v>Laboratory Technician 3</v>
          </cell>
          <cell r="R129" t="str">
            <v>PR</v>
          </cell>
          <cell r="S129" t="str">
            <v>044</v>
          </cell>
          <cell r="T129" t="str">
            <v>Z</v>
          </cell>
          <cell r="U129" t="str">
            <v>LAB</v>
          </cell>
          <cell r="V129">
            <v>0.9</v>
          </cell>
          <cell r="W129">
            <v>1872</v>
          </cell>
          <cell r="X129">
            <v>72</v>
          </cell>
          <cell r="Y129">
            <v>14</v>
          </cell>
          <cell r="Z129">
            <v>15</v>
          </cell>
          <cell r="AC129">
            <v>33.54</v>
          </cell>
          <cell r="AD129">
            <v>5.7043807122596872E-2</v>
          </cell>
          <cell r="AF129">
            <v>34.378499999999995</v>
          </cell>
          <cell r="AG129">
            <v>8.3469902300661675E-2</v>
          </cell>
          <cell r="AH129">
            <v>2.499999999999989E-2</v>
          </cell>
          <cell r="AI129">
            <v>965.34827999999129</v>
          </cell>
          <cell r="AK129">
            <v>4957.9919999999902</v>
          </cell>
          <cell r="AL129">
            <v>3062.9602799999866</v>
          </cell>
          <cell r="AN129" t="e">
            <v>#N/A</v>
          </cell>
          <cell r="AP129">
            <v>41190</v>
          </cell>
        </row>
        <row r="130">
          <cell r="A130">
            <v>2050</v>
          </cell>
          <cell r="B130" t="str">
            <v>000002050</v>
          </cell>
          <cell r="C130" t="str">
            <v>Laboratory</v>
          </cell>
          <cell r="D130" t="str">
            <v>Laboratory Technician 3</v>
          </cell>
          <cell r="E130" t="str">
            <v>Jared</v>
          </cell>
          <cell r="F130" t="str">
            <v>Matthew</v>
          </cell>
          <cell r="G130" t="str">
            <v>Walker</v>
          </cell>
          <cell r="H130" t="str">
            <v>PO Box 7</v>
          </cell>
          <cell r="J130" t="str">
            <v>Pomfret, VT 05067</v>
          </cell>
          <cell r="K130">
            <v>41828</v>
          </cell>
          <cell r="L130" t="str">
            <v>PTF</v>
          </cell>
          <cell r="M130">
            <v>29.45</v>
          </cell>
          <cell r="N130">
            <v>49004.800000000003</v>
          </cell>
          <cell r="O130">
            <v>41828</v>
          </cell>
          <cell r="P130" t="str">
            <v>LABTECH3</v>
          </cell>
          <cell r="Q130" t="str">
            <v>Laboratory Technician 3</v>
          </cell>
          <cell r="R130" t="str">
            <v>PR</v>
          </cell>
          <cell r="S130" t="str">
            <v>044</v>
          </cell>
          <cell r="T130" t="str">
            <v>Z</v>
          </cell>
          <cell r="U130" t="str">
            <v>LAB</v>
          </cell>
          <cell r="V130">
            <v>0.8</v>
          </cell>
          <cell r="W130">
            <v>1664</v>
          </cell>
          <cell r="X130">
            <v>64</v>
          </cell>
          <cell r="Y130">
            <v>8</v>
          </cell>
          <cell r="Z130">
            <v>9</v>
          </cell>
          <cell r="AC130">
            <v>31.77</v>
          </cell>
          <cell r="AD130">
            <v>7.877758913412565E-2</v>
          </cell>
          <cell r="AF130">
            <v>32.564249999999994</v>
          </cell>
          <cell r="AG130">
            <v>0.10574702886247861</v>
          </cell>
          <cell r="AH130">
            <v>2.4999999999999828E-2</v>
          </cell>
          <cell r="AI130">
            <v>812.80367999998998</v>
          </cell>
          <cell r="AK130">
            <v>5182.1119999999919</v>
          </cell>
          <cell r="AL130">
            <v>3005.2356799999866</v>
          </cell>
          <cell r="AN130" t="e">
            <v>#N/A</v>
          </cell>
          <cell r="AP130">
            <v>41828</v>
          </cell>
        </row>
        <row r="131">
          <cell r="A131">
            <v>2456</v>
          </cell>
          <cell r="B131" t="str">
            <v>000002456</v>
          </cell>
          <cell r="C131" t="str">
            <v>Laboratory</v>
          </cell>
          <cell r="D131" t="str">
            <v>Laboratory Technician 3</v>
          </cell>
          <cell r="E131" t="str">
            <v>Katrina</v>
          </cell>
          <cell r="F131" t="str">
            <v>J</v>
          </cell>
          <cell r="G131" t="str">
            <v>Walker</v>
          </cell>
          <cell r="H131" t="str">
            <v>PO Box 7</v>
          </cell>
          <cell r="J131" t="str">
            <v>South Pomfret, VT 05067</v>
          </cell>
          <cell r="K131">
            <v>42983</v>
          </cell>
          <cell r="L131" t="str">
            <v>PTF</v>
          </cell>
          <cell r="M131">
            <v>31.48</v>
          </cell>
          <cell r="N131">
            <v>52382.720000000001</v>
          </cell>
          <cell r="O131">
            <v>42983</v>
          </cell>
          <cell r="P131" t="str">
            <v>LABTECH3</v>
          </cell>
          <cell r="Q131" t="str">
            <v>Laboratory Technician 3</v>
          </cell>
          <cell r="R131" t="str">
            <v>PR</v>
          </cell>
          <cell r="S131" t="str">
            <v>044</v>
          </cell>
          <cell r="T131" t="str">
            <v>GMC40</v>
          </cell>
          <cell r="U131" t="str">
            <v>LAB</v>
          </cell>
          <cell r="V131">
            <v>0.8</v>
          </cell>
          <cell r="W131">
            <v>1664</v>
          </cell>
          <cell r="X131">
            <v>64</v>
          </cell>
          <cell r="Y131">
            <v>3</v>
          </cell>
          <cell r="Z131">
            <v>4</v>
          </cell>
          <cell r="AC131">
            <v>0</v>
          </cell>
          <cell r="AD131">
            <v>0</v>
          </cell>
          <cell r="AF131">
            <v>32.266999999999996</v>
          </cell>
          <cell r="AG131">
            <v>2.4999999999999856E-2</v>
          </cell>
          <cell r="AH131">
            <v>2.4999999999999856E-2</v>
          </cell>
          <cell r="AI131">
            <v>805.38431999999375</v>
          </cell>
          <cell r="AK131">
            <v>1309.5679999999925</v>
          </cell>
          <cell r="AL131">
            <v>1359.4323199999906</v>
          </cell>
          <cell r="AN131" t="str">
            <v>No</v>
          </cell>
          <cell r="AO131" t="str">
            <v>No Adj Col AB</v>
          </cell>
          <cell r="AP131">
            <v>42983</v>
          </cell>
        </row>
        <row r="132">
          <cell r="A132">
            <v>189</v>
          </cell>
          <cell r="B132" t="str">
            <v>000000189</v>
          </cell>
          <cell r="C132" t="str">
            <v>Laboratory</v>
          </cell>
          <cell r="D132" t="str">
            <v>LabTech 4</v>
          </cell>
          <cell r="E132" t="str">
            <v>Kathleen</v>
          </cell>
          <cell r="G132" t="str">
            <v>MacAskill</v>
          </cell>
          <cell r="H132" t="str">
            <v>11 Lincoln Avenue</v>
          </cell>
          <cell r="J132" t="str">
            <v>Randolph, VT 05060</v>
          </cell>
          <cell r="K132">
            <v>32294</v>
          </cell>
          <cell r="L132" t="str">
            <v>REG</v>
          </cell>
          <cell r="M132">
            <v>42.21</v>
          </cell>
          <cell r="N132">
            <v>87796.800000000003</v>
          </cell>
          <cell r="O132">
            <v>32294</v>
          </cell>
          <cell r="P132" t="str">
            <v>LABTECH4</v>
          </cell>
          <cell r="Q132" t="str">
            <v>LabTech 4</v>
          </cell>
          <cell r="R132" t="str">
            <v>OP</v>
          </cell>
          <cell r="S132" t="str">
            <v>044</v>
          </cell>
          <cell r="T132" t="str">
            <v>Z</v>
          </cell>
          <cell r="U132" t="str">
            <v>LAB</v>
          </cell>
          <cell r="V132">
            <v>1</v>
          </cell>
          <cell r="W132">
            <v>2080</v>
          </cell>
          <cell r="X132">
            <v>80</v>
          </cell>
          <cell r="Y132">
            <v>20</v>
          </cell>
          <cell r="Z132">
            <v>21</v>
          </cell>
          <cell r="AC132">
            <v>0</v>
          </cell>
          <cell r="AD132">
            <v>0</v>
          </cell>
          <cell r="AF132">
            <v>43.265249999999995</v>
          </cell>
          <cell r="AG132">
            <v>2.4999999999999852E-2</v>
          </cell>
          <cell r="AH132">
            <v>2.4999999999999852E-2</v>
          </cell>
          <cell r="AI132">
            <v>1349.8757999999953</v>
          </cell>
          <cell r="AK132">
            <v>2194.9199999999873</v>
          </cell>
          <cell r="AL132">
            <v>2278.4957999999897</v>
          </cell>
          <cell r="AN132" t="e">
            <v>#N/A</v>
          </cell>
          <cell r="AP132">
            <v>32294</v>
          </cell>
        </row>
        <row r="133">
          <cell r="A133">
            <v>1131</v>
          </cell>
          <cell r="B133" t="str">
            <v>000001131</v>
          </cell>
          <cell r="C133" t="str">
            <v>Medical Records</v>
          </cell>
          <cell r="D133" t="str">
            <v>Lead Certified Coder</v>
          </cell>
          <cell r="E133" t="str">
            <v>Mary</v>
          </cell>
          <cell r="F133" t="str">
            <v>E</v>
          </cell>
          <cell r="G133" t="str">
            <v>Ferriter</v>
          </cell>
          <cell r="H133" t="str">
            <v>51 Ridge Road</v>
          </cell>
          <cell r="J133" t="str">
            <v>Randolph Center, VT 05061</v>
          </cell>
          <cell r="K133">
            <v>38796</v>
          </cell>
          <cell r="L133" t="str">
            <v>REG</v>
          </cell>
          <cell r="M133">
            <v>27.47</v>
          </cell>
          <cell r="N133">
            <v>57137.599999999999</v>
          </cell>
          <cell r="O133">
            <v>38796</v>
          </cell>
          <cell r="P133" t="str">
            <v>LDCERTCD</v>
          </cell>
          <cell r="Q133" t="str">
            <v>Lead Certified Coder</v>
          </cell>
          <cell r="R133" t="str">
            <v>FS</v>
          </cell>
          <cell r="S133" t="str">
            <v>217</v>
          </cell>
          <cell r="T133" t="str">
            <v>Z</v>
          </cell>
          <cell r="U133" t="str">
            <v>PAS</v>
          </cell>
          <cell r="V133">
            <v>1</v>
          </cell>
          <cell r="W133">
            <v>2080</v>
          </cell>
          <cell r="X133">
            <v>80</v>
          </cell>
          <cell r="Y133">
            <v>15</v>
          </cell>
          <cell r="Z133">
            <v>16</v>
          </cell>
          <cell r="AC133">
            <v>29.24</v>
          </cell>
          <cell r="AD133">
            <v>6.4433927921368747E-2</v>
          </cell>
          <cell r="AF133">
            <v>29.970999999999997</v>
          </cell>
          <cell r="AG133">
            <v>9.1044776119402898E-2</v>
          </cell>
          <cell r="AH133">
            <v>2.4999999999999935E-2</v>
          </cell>
          <cell r="AI133">
            <v>935.09519999999213</v>
          </cell>
          <cell r="AK133">
            <v>5202.0799999999954</v>
          </cell>
          <cell r="AL133">
            <v>3135.9751999999899</v>
          </cell>
          <cell r="AN133" t="e">
            <v>#N/A</v>
          </cell>
          <cell r="AP133">
            <v>38796</v>
          </cell>
        </row>
        <row r="134">
          <cell r="A134">
            <v>2990</v>
          </cell>
          <cell r="B134" t="str">
            <v>000002990</v>
          </cell>
          <cell r="C134" t="str">
            <v>Medical Records</v>
          </cell>
          <cell r="D134" t="str">
            <v>Lead Certified Coder</v>
          </cell>
          <cell r="E134" t="str">
            <v>Christopher</v>
          </cell>
          <cell r="F134" t="str">
            <v>J</v>
          </cell>
          <cell r="G134" t="str">
            <v>Odell</v>
          </cell>
          <cell r="H134" t="str">
            <v>120 Fisherville Rd Unit #130</v>
          </cell>
          <cell r="J134" t="str">
            <v>Concord, NH 03303</v>
          </cell>
          <cell r="K134">
            <v>44812</v>
          </cell>
          <cell r="L134" t="str">
            <v>REG</v>
          </cell>
          <cell r="M134">
            <v>29.24</v>
          </cell>
          <cell r="N134">
            <v>60819.199999999997</v>
          </cell>
          <cell r="O134">
            <v>44812</v>
          </cell>
          <cell r="P134" t="str">
            <v>LDCERTCD</v>
          </cell>
          <cell r="Q134" t="str">
            <v>Lead Certified Coder</v>
          </cell>
          <cell r="R134" t="str">
            <v>FS</v>
          </cell>
          <cell r="S134" t="str">
            <v>217</v>
          </cell>
          <cell r="T134" t="str">
            <v>HIM</v>
          </cell>
          <cell r="U134" t="str">
            <v>PAS</v>
          </cell>
          <cell r="V134">
            <v>1</v>
          </cell>
          <cell r="W134">
            <v>2080</v>
          </cell>
          <cell r="X134">
            <v>80</v>
          </cell>
          <cell r="Y134" t="e">
            <v>#N/A</v>
          </cell>
          <cell r="Z134">
            <v>11</v>
          </cell>
          <cell r="AC134">
            <v>0</v>
          </cell>
          <cell r="AD134">
            <v>0</v>
          </cell>
          <cell r="AF134">
            <v>29.970999999999997</v>
          </cell>
          <cell r="AG134">
            <v>2.4999999999999935E-2</v>
          </cell>
          <cell r="AH134">
            <v>2.4999999999999935E-2</v>
          </cell>
          <cell r="AI134">
            <v>935.09519999999213</v>
          </cell>
          <cell r="AK134">
            <v>1520.4799999999959</v>
          </cell>
          <cell r="AL134">
            <v>1578.3751999999904</v>
          </cell>
          <cell r="AN134" t="e">
            <v>#N/A</v>
          </cell>
          <cell r="AP134">
            <v>44812</v>
          </cell>
        </row>
        <row r="135">
          <cell r="A135">
            <v>2474</v>
          </cell>
          <cell r="B135" t="str">
            <v>000002474</v>
          </cell>
          <cell r="C135" t="str">
            <v>Operating Room</v>
          </cell>
          <cell r="D135" t="str">
            <v>Lead CSR Technician</v>
          </cell>
          <cell r="E135" t="str">
            <v>Magan</v>
          </cell>
          <cell r="F135" t="str">
            <v>Marie</v>
          </cell>
          <cell r="G135" t="str">
            <v>Brown</v>
          </cell>
          <cell r="H135" t="str">
            <v>11 Hide-Away Dr</v>
          </cell>
          <cell r="J135" t="str">
            <v>Orange, VT 05641</v>
          </cell>
          <cell r="K135">
            <v>43059</v>
          </cell>
          <cell r="L135" t="str">
            <v>REG</v>
          </cell>
          <cell r="M135">
            <v>25</v>
          </cell>
          <cell r="N135">
            <v>52000</v>
          </cell>
          <cell r="O135">
            <v>43059</v>
          </cell>
          <cell r="P135" t="str">
            <v>LDCSRTEC</v>
          </cell>
          <cell r="Q135" t="str">
            <v>Lead CSR Technician</v>
          </cell>
          <cell r="R135" t="str">
            <v>PC</v>
          </cell>
          <cell r="S135" t="str">
            <v>037</v>
          </cell>
          <cell r="T135" t="str">
            <v>Z</v>
          </cell>
          <cell r="U135" t="str">
            <v>OR</v>
          </cell>
          <cell r="V135">
            <v>1</v>
          </cell>
          <cell r="W135">
            <v>2080</v>
          </cell>
          <cell r="X135">
            <v>80</v>
          </cell>
          <cell r="Y135">
            <v>17</v>
          </cell>
          <cell r="Z135">
            <v>18</v>
          </cell>
          <cell r="AC135">
            <v>0</v>
          </cell>
          <cell r="AD135">
            <v>0</v>
          </cell>
          <cell r="AF135">
            <v>25.624999999999996</v>
          </cell>
          <cell r="AG135">
            <v>2.4999999999999859E-2</v>
          </cell>
          <cell r="AH135">
            <v>2.4999999999999859E-2</v>
          </cell>
          <cell r="AI135">
            <v>799.49999999999704</v>
          </cell>
          <cell r="AK135">
            <v>1299.9999999999927</v>
          </cell>
          <cell r="AL135">
            <v>1349.4999999999941</v>
          </cell>
          <cell r="AN135" t="str">
            <v>Yes</v>
          </cell>
          <cell r="AP135">
            <v>43059</v>
          </cell>
        </row>
        <row r="136">
          <cell r="A136">
            <v>1726</v>
          </cell>
          <cell r="B136" t="str">
            <v>000001726</v>
          </cell>
          <cell r="C136" t="str">
            <v>Housekeeping</v>
          </cell>
          <cell r="D136" t="str">
            <v>Lead ES Technician</v>
          </cell>
          <cell r="E136" t="str">
            <v>Susan</v>
          </cell>
          <cell r="F136" t="str">
            <v>E</v>
          </cell>
          <cell r="G136" t="str">
            <v>Henderson</v>
          </cell>
          <cell r="H136" t="str">
            <v>147 Rustic Road</v>
          </cell>
          <cell r="J136" t="str">
            <v>White River Junction, VT 05001</v>
          </cell>
          <cell r="K136">
            <v>40672</v>
          </cell>
          <cell r="L136" t="str">
            <v>REG</v>
          </cell>
          <cell r="M136">
            <v>20.309999999999999</v>
          </cell>
          <cell r="N136">
            <v>42244.800000000003</v>
          </cell>
          <cell r="O136">
            <v>40672</v>
          </cell>
          <cell r="P136" t="str">
            <v>LDESTECH</v>
          </cell>
          <cell r="Q136" t="str">
            <v>Lead ES Technician</v>
          </cell>
          <cell r="R136" t="str">
            <v>OP</v>
          </cell>
          <cell r="S136" t="str">
            <v>210</v>
          </cell>
          <cell r="T136" t="str">
            <v>Z</v>
          </cell>
          <cell r="U136" t="str">
            <v>ES</v>
          </cell>
          <cell r="V136">
            <v>1</v>
          </cell>
          <cell r="W136">
            <v>2080</v>
          </cell>
          <cell r="X136">
            <v>80</v>
          </cell>
          <cell r="Y136">
            <v>18</v>
          </cell>
          <cell r="Z136">
            <v>19</v>
          </cell>
          <cell r="AC136">
            <v>21.96</v>
          </cell>
          <cell r="AD136">
            <v>8.1240768094534815E-2</v>
          </cell>
          <cell r="AF136">
            <v>22.509</v>
          </cell>
          <cell r="AG136">
            <v>0.10827178729689817</v>
          </cell>
          <cell r="AH136">
            <v>2.4999999999999977E-2</v>
          </cell>
          <cell r="AI136">
            <v>702.2807999999975</v>
          </cell>
          <cell r="AK136">
            <v>4573.9200000000037</v>
          </cell>
          <cell r="AL136">
            <v>2637.400799999999</v>
          </cell>
          <cell r="AN136" t="e">
            <v>#N/A</v>
          </cell>
          <cell r="AP136">
            <v>40672</v>
          </cell>
        </row>
        <row r="137">
          <cell r="A137">
            <v>2500</v>
          </cell>
          <cell r="B137" t="str">
            <v>000002500</v>
          </cell>
          <cell r="C137" t="str">
            <v>Menig Housekeeping</v>
          </cell>
          <cell r="D137" t="str">
            <v>Lead ES Technician</v>
          </cell>
          <cell r="E137" t="str">
            <v>Cassandra</v>
          </cell>
          <cell r="F137" t="str">
            <v>M</v>
          </cell>
          <cell r="G137" t="str">
            <v>Adams</v>
          </cell>
          <cell r="H137" t="str">
            <v>5531 Route 12A</v>
          </cell>
          <cell r="J137" t="str">
            <v>West Braintree, VT 05060</v>
          </cell>
          <cell r="K137">
            <v>43166</v>
          </cell>
          <cell r="L137" t="str">
            <v>REG</v>
          </cell>
          <cell r="M137">
            <v>21.96</v>
          </cell>
          <cell r="N137">
            <v>45676.800000000003</v>
          </cell>
          <cell r="O137">
            <v>43166</v>
          </cell>
          <cell r="P137" t="str">
            <v>LDESTECH</v>
          </cell>
          <cell r="Q137" t="str">
            <v>Lead ES Technician</v>
          </cell>
          <cell r="R137" t="str">
            <v>OP</v>
          </cell>
          <cell r="S137" t="str">
            <v>42210</v>
          </cell>
          <cell r="T137" t="str">
            <v>Z</v>
          </cell>
          <cell r="U137" t="str">
            <v>ES</v>
          </cell>
          <cell r="V137">
            <v>1</v>
          </cell>
          <cell r="W137">
            <v>2080</v>
          </cell>
          <cell r="X137">
            <v>80</v>
          </cell>
          <cell r="Y137">
            <v>4</v>
          </cell>
          <cell r="Z137">
            <v>5</v>
          </cell>
          <cell r="AC137">
            <v>0</v>
          </cell>
          <cell r="AD137">
            <v>0</v>
          </cell>
          <cell r="AF137">
            <v>22.509</v>
          </cell>
          <cell r="AG137">
            <v>2.4999999999999977E-2</v>
          </cell>
          <cell r="AH137">
            <v>2.4999999999999977E-2</v>
          </cell>
          <cell r="AI137">
            <v>702.2807999999975</v>
          </cell>
          <cell r="AK137">
            <v>1141.9199999999989</v>
          </cell>
          <cell r="AL137">
            <v>1185.4007999999972</v>
          </cell>
          <cell r="AN137" t="str">
            <v>No</v>
          </cell>
          <cell r="AO137" t="str">
            <v>No Adj Col AB</v>
          </cell>
          <cell r="AP137">
            <v>43166</v>
          </cell>
        </row>
        <row r="138">
          <cell r="A138">
            <v>2323</v>
          </cell>
          <cell r="B138" t="str">
            <v>000002323</v>
          </cell>
          <cell r="C138" t="str">
            <v>Materials Management</v>
          </cell>
          <cell r="D138" t="str">
            <v>Lead Inventory Clerk</v>
          </cell>
          <cell r="E138" t="str">
            <v>Carole</v>
          </cell>
          <cell r="F138" t="str">
            <v>A</v>
          </cell>
          <cell r="G138" t="str">
            <v>Wakefield</v>
          </cell>
          <cell r="H138" t="str">
            <v>111 Evergreen Drive</v>
          </cell>
          <cell r="J138" t="str">
            <v>Randolph, VT 05060</v>
          </cell>
          <cell r="K138">
            <v>42576</v>
          </cell>
          <cell r="L138" t="str">
            <v>REG</v>
          </cell>
          <cell r="M138">
            <v>22.14</v>
          </cell>
          <cell r="N138">
            <v>46051.199999999997</v>
          </cell>
          <cell r="O138">
            <v>42576</v>
          </cell>
          <cell r="P138" t="str">
            <v>LDINVCLK</v>
          </cell>
          <cell r="Q138" t="str">
            <v>Lead Inventory Clerk</v>
          </cell>
          <cell r="R138" t="str">
            <v>FS</v>
          </cell>
          <cell r="S138" t="str">
            <v>580</v>
          </cell>
          <cell r="T138" t="str">
            <v>Z</v>
          </cell>
          <cell r="U138" t="str">
            <v>MM</v>
          </cell>
          <cell r="V138">
            <v>1</v>
          </cell>
          <cell r="W138">
            <v>2080</v>
          </cell>
          <cell r="X138">
            <v>80</v>
          </cell>
          <cell r="Y138">
            <v>8</v>
          </cell>
          <cell r="Z138">
            <v>9</v>
          </cell>
          <cell r="AC138">
            <v>0</v>
          </cell>
          <cell r="AD138">
            <v>0</v>
          </cell>
          <cell r="AF138">
            <v>22.6935</v>
          </cell>
          <cell r="AG138">
            <v>2.4999999999999984E-2</v>
          </cell>
          <cell r="AH138">
            <v>2.4999999999999984E-2</v>
          </cell>
          <cell r="AI138">
            <v>708.03719999999203</v>
          </cell>
          <cell r="AK138">
            <v>1151.2799999999993</v>
          </cell>
          <cell r="AL138">
            <v>1195.1171999999917</v>
          </cell>
          <cell r="AN138" t="str">
            <v>Yes</v>
          </cell>
          <cell r="AP138">
            <v>42576</v>
          </cell>
        </row>
        <row r="139">
          <cell r="A139">
            <v>264</v>
          </cell>
          <cell r="B139" t="str">
            <v>000000264</v>
          </cell>
          <cell r="C139" t="str">
            <v>Clinic Surgical Associate</v>
          </cell>
          <cell r="D139" t="str">
            <v>Lead Office Rep</v>
          </cell>
          <cell r="E139" t="str">
            <v>Theresa</v>
          </cell>
          <cell r="F139" t="str">
            <v>H</v>
          </cell>
          <cell r="G139" t="str">
            <v>Parezo</v>
          </cell>
          <cell r="H139" t="str">
            <v>6352 Vermont Route 12A</v>
          </cell>
          <cell r="J139" t="str">
            <v>Braintree, VT 05060</v>
          </cell>
          <cell r="K139">
            <v>35583</v>
          </cell>
          <cell r="L139" t="str">
            <v>PTF</v>
          </cell>
          <cell r="M139">
            <v>24.35</v>
          </cell>
          <cell r="N139">
            <v>40518.400000000001</v>
          </cell>
          <cell r="O139">
            <v>35583</v>
          </cell>
          <cell r="P139" t="str">
            <v>LDOFFREP</v>
          </cell>
          <cell r="Q139" t="str">
            <v>Lead Office Rep</v>
          </cell>
          <cell r="R139" t="str">
            <v>CL</v>
          </cell>
          <cell r="S139" t="str">
            <v>017</v>
          </cell>
          <cell r="T139" t="str">
            <v>NAPS</v>
          </cell>
          <cell r="U139" t="str">
            <v>PP</v>
          </cell>
          <cell r="V139">
            <v>0.8</v>
          </cell>
          <cell r="W139">
            <v>1664</v>
          </cell>
          <cell r="X139">
            <v>64</v>
          </cell>
          <cell r="Y139">
            <v>20</v>
          </cell>
          <cell r="Z139">
            <v>21</v>
          </cell>
          <cell r="AC139">
            <v>0</v>
          </cell>
          <cell r="AD139">
            <v>0</v>
          </cell>
          <cell r="AF139">
            <v>24.958749999999998</v>
          </cell>
          <cell r="AG139">
            <v>2.4999999999999876E-2</v>
          </cell>
          <cell r="AH139">
            <v>2.4999999999999876E-2</v>
          </cell>
          <cell r="AI139">
            <v>622.97039999999834</v>
          </cell>
          <cell r="AK139">
            <v>1012.959999999995</v>
          </cell>
          <cell r="AL139">
            <v>1051.5303999999962</v>
          </cell>
          <cell r="AN139" t="e">
            <v>#N/A</v>
          </cell>
          <cell r="AP139">
            <v>35583</v>
          </cell>
        </row>
        <row r="140">
          <cell r="A140">
            <v>1887</v>
          </cell>
          <cell r="B140" t="str">
            <v>000001887</v>
          </cell>
          <cell r="C140" t="str">
            <v>Clinic Podiatry</v>
          </cell>
          <cell r="D140" t="str">
            <v>Lead Office Rep</v>
          </cell>
          <cell r="E140" t="str">
            <v>Michelle</v>
          </cell>
          <cell r="F140" t="str">
            <v>Marie</v>
          </cell>
          <cell r="G140" t="str">
            <v>Slocum</v>
          </cell>
          <cell r="H140" t="str">
            <v>4 Fairview St</v>
          </cell>
          <cell r="J140" t="str">
            <v>Randolph, VT 05060</v>
          </cell>
          <cell r="K140">
            <v>41276</v>
          </cell>
          <cell r="L140" t="str">
            <v>REG</v>
          </cell>
          <cell r="M140">
            <v>20.81</v>
          </cell>
          <cell r="N140">
            <v>43284.800000000003</v>
          </cell>
          <cell r="O140">
            <v>41276</v>
          </cell>
          <cell r="P140" t="str">
            <v>LDOFFREP</v>
          </cell>
          <cell r="Q140" t="str">
            <v>Lead Office Rep</v>
          </cell>
          <cell r="R140" t="str">
            <v>SS</v>
          </cell>
          <cell r="S140" t="str">
            <v>011</v>
          </cell>
          <cell r="T140" t="str">
            <v>Z</v>
          </cell>
          <cell r="U140" t="str">
            <v>PP</v>
          </cell>
          <cell r="V140">
            <v>1</v>
          </cell>
          <cell r="W140">
            <v>2080</v>
          </cell>
          <cell r="X140">
            <v>80</v>
          </cell>
          <cell r="Y140">
            <v>1</v>
          </cell>
          <cell r="Z140">
            <v>2</v>
          </cell>
          <cell r="AC140">
            <v>22.14</v>
          </cell>
          <cell r="AD140">
            <v>6.3911580970687262E-2</v>
          </cell>
          <cell r="AF140">
            <v>22.6935</v>
          </cell>
          <cell r="AG140">
            <v>9.050937049495443E-2</v>
          </cell>
          <cell r="AH140">
            <v>2.4999999999999984E-2</v>
          </cell>
          <cell r="AI140">
            <v>708.03719999999203</v>
          </cell>
          <cell r="AK140">
            <v>3917.680000000003</v>
          </cell>
          <cell r="AL140">
            <v>2365.5171999999934</v>
          </cell>
          <cell r="AN140" t="e">
            <v>#N/A</v>
          </cell>
          <cell r="AP140">
            <v>41276</v>
          </cell>
        </row>
        <row r="141">
          <cell r="A141">
            <v>2056</v>
          </cell>
          <cell r="B141" t="str">
            <v>000002056</v>
          </cell>
          <cell r="C141" t="str">
            <v>Rehab</v>
          </cell>
          <cell r="D141" t="str">
            <v>Lead Office Rep</v>
          </cell>
          <cell r="E141" t="str">
            <v>Katelyn</v>
          </cell>
          <cell r="F141" t="str">
            <v>Marie</v>
          </cell>
          <cell r="G141" t="str">
            <v>Blaisdell</v>
          </cell>
          <cell r="H141" t="str">
            <v>3027 Ridge Road</v>
          </cell>
          <cell r="J141" t="str">
            <v>Randolph Center, VT 05061</v>
          </cell>
          <cell r="K141">
            <v>41855</v>
          </cell>
          <cell r="L141" t="str">
            <v>REG</v>
          </cell>
          <cell r="M141">
            <v>20.76</v>
          </cell>
          <cell r="N141">
            <v>43180.800000000003</v>
          </cell>
          <cell r="O141">
            <v>41855</v>
          </cell>
          <cell r="P141" t="str">
            <v>LDOFFREP</v>
          </cell>
          <cell r="Q141" t="str">
            <v>Lead Office Rep</v>
          </cell>
          <cell r="R141" t="str">
            <v>CL</v>
          </cell>
          <cell r="S141" t="str">
            <v>050</v>
          </cell>
          <cell r="T141" t="str">
            <v>PT</v>
          </cell>
          <cell r="U141" t="str">
            <v>REH</v>
          </cell>
          <cell r="V141">
            <v>1</v>
          </cell>
          <cell r="W141">
            <v>2080</v>
          </cell>
          <cell r="X141">
            <v>80</v>
          </cell>
          <cell r="Y141">
            <v>6</v>
          </cell>
          <cell r="Z141">
            <v>7</v>
          </cell>
          <cell r="AC141">
            <v>23.86</v>
          </cell>
          <cell r="AD141">
            <v>0.14932562620423881</v>
          </cell>
          <cell r="AF141">
            <v>24.456499999999998</v>
          </cell>
          <cell r="AG141">
            <v>0.17805876685934471</v>
          </cell>
          <cell r="AH141">
            <v>2.4999999999999956E-2</v>
          </cell>
          <cell r="AI141">
            <v>763.04279999999721</v>
          </cell>
          <cell r="AK141">
            <v>7688.719999999993</v>
          </cell>
          <cell r="AL141">
            <v>4015.9627999999948</v>
          </cell>
          <cell r="AN141" t="e">
            <v>#N/A</v>
          </cell>
          <cell r="AP141">
            <v>41855</v>
          </cell>
        </row>
        <row r="142">
          <cell r="A142">
            <v>1661</v>
          </cell>
          <cell r="B142" t="str">
            <v>000001661</v>
          </cell>
          <cell r="C142" t="str">
            <v>Patient Registration</v>
          </cell>
          <cell r="D142" t="str">
            <v>Lead Patient Access Rep</v>
          </cell>
          <cell r="E142" t="str">
            <v>Luis Marcelo</v>
          </cell>
          <cell r="G142" t="str">
            <v>Reyes</v>
          </cell>
          <cell r="H142" t="str">
            <v>21 School Street Apt 1</v>
          </cell>
          <cell r="J142" t="str">
            <v>Randolph, VT 05060</v>
          </cell>
          <cell r="K142">
            <v>40406</v>
          </cell>
          <cell r="L142" t="str">
            <v>REG</v>
          </cell>
          <cell r="M142">
            <v>20.86</v>
          </cell>
          <cell r="N142">
            <v>43388.800000000003</v>
          </cell>
          <cell r="O142">
            <v>40406</v>
          </cell>
          <cell r="P142" t="str">
            <v>LDPTACCR</v>
          </cell>
          <cell r="Q142" t="str">
            <v>Lead Patient Access Rep</v>
          </cell>
          <cell r="R142" t="str">
            <v>FS</v>
          </cell>
          <cell r="S142" t="str">
            <v>480</v>
          </cell>
          <cell r="T142" t="str">
            <v>PREG</v>
          </cell>
          <cell r="U142" t="str">
            <v>PAS</v>
          </cell>
          <cell r="V142">
            <v>1</v>
          </cell>
          <cell r="W142">
            <v>2080</v>
          </cell>
          <cell r="X142">
            <v>80</v>
          </cell>
          <cell r="Y142">
            <v>13</v>
          </cell>
          <cell r="Z142">
            <v>14</v>
          </cell>
          <cell r="AC142">
            <v>23</v>
          </cell>
          <cell r="AD142">
            <v>0.10258868648130397</v>
          </cell>
          <cell r="AF142">
            <v>23.574999999999999</v>
          </cell>
          <cell r="AG142">
            <v>0.13015340364333652</v>
          </cell>
          <cell r="AH142">
            <v>2.499999999999997E-2</v>
          </cell>
          <cell r="AI142">
            <v>735.53999999999462</v>
          </cell>
          <cell r="AK142">
            <v>5647.2</v>
          </cell>
          <cell r="AL142">
            <v>3124.7399999999943</v>
          </cell>
          <cell r="AN142" t="e">
            <v>#N/A</v>
          </cell>
          <cell r="AP142">
            <v>40406</v>
          </cell>
        </row>
        <row r="143">
          <cell r="A143">
            <v>824</v>
          </cell>
          <cell r="B143" t="str">
            <v>000000824</v>
          </cell>
          <cell r="C143" t="str">
            <v>Patient Accounting</v>
          </cell>
          <cell r="D143" t="str">
            <v>Lead PFS Representative</v>
          </cell>
          <cell r="E143" t="str">
            <v>Melissa</v>
          </cell>
          <cell r="F143" t="str">
            <v>Lyn</v>
          </cell>
          <cell r="G143" t="str">
            <v>LaPerle</v>
          </cell>
          <cell r="H143" t="str">
            <v>194 Stearns Drive</v>
          </cell>
          <cell r="J143" t="str">
            <v>Bethel, VT 05032</v>
          </cell>
          <cell r="K143">
            <v>37557</v>
          </cell>
          <cell r="L143" t="str">
            <v>PTF</v>
          </cell>
          <cell r="M143">
            <v>26.41</v>
          </cell>
          <cell r="N143">
            <v>43946.239999999998</v>
          </cell>
          <cell r="O143">
            <v>37557</v>
          </cell>
          <cell r="P143" t="str">
            <v>LDPFSREP</v>
          </cell>
          <cell r="Q143" t="str">
            <v>Lead PFS Representative</v>
          </cell>
          <cell r="R143" t="str">
            <v>FS</v>
          </cell>
          <cell r="S143" t="str">
            <v>450</v>
          </cell>
          <cell r="T143" t="str">
            <v>Z</v>
          </cell>
          <cell r="U143" t="str">
            <v>PFS</v>
          </cell>
          <cell r="V143">
            <v>0.8</v>
          </cell>
          <cell r="W143">
            <v>1664</v>
          </cell>
          <cell r="X143">
            <v>64</v>
          </cell>
          <cell r="Y143">
            <v>19</v>
          </cell>
          <cell r="Z143">
            <v>20</v>
          </cell>
          <cell r="AC143">
            <v>28.891953280700953</v>
          </cell>
          <cell r="AD143">
            <v>9.3977784199203065E-2</v>
          </cell>
          <cell r="AF143">
            <v>29.614252112718475</v>
          </cell>
          <cell r="AG143">
            <v>0.12132722880418306</v>
          </cell>
          <cell r="AH143">
            <v>2.4999999999999932E-2</v>
          </cell>
          <cell r="AI143">
            <v>739.1717327334477</v>
          </cell>
          <cell r="AK143">
            <v>5331.8755155635426</v>
          </cell>
          <cell r="AL143">
            <v>2994.9652200872542</v>
          </cell>
          <cell r="AN143" t="str">
            <v>Yes</v>
          </cell>
          <cell r="AP143">
            <v>37557</v>
          </cell>
        </row>
        <row r="144">
          <cell r="A144">
            <v>1065</v>
          </cell>
          <cell r="B144" t="str">
            <v>000001065</v>
          </cell>
          <cell r="C144" t="str">
            <v>Pharmacy</v>
          </cell>
          <cell r="D144" t="str">
            <v>Lead Pharmacy Technician</v>
          </cell>
          <cell r="E144" t="str">
            <v>Catherine</v>
          </cell>
          <cell r="F144" t="str">
            <v>M</v>
          </cell>
          <cell r="G144" t="str">
            <v>Haraden</v>
          </cell>
          <cell r="H144" t="str">
            <v>2141 South Randolph Road</v>
          </cell>
          <cell r="J144" t="str">
            <v>Randolph Center, VT 05061</v>
          </cell>
          <cell r="K144">
            <v>38601</v>
          </cell>
          <cell r="L144" t="str">
            <v>REG</v>
          </cell>
          <cell r="M144">
            <v>25.36</v>
          </cell>
          <cell r="N144">
            <v>52748.800000000003</v>
          </cell>
          <cell r="O144">
            <v>38908</v>
          </cell>
          <cell r="P144" t="str">
            <v>LDPHT</v>
          </cell>
          <cell r="Q144" t="str">
            <v>Lead Pharmacy Technician</v>
          </cell>
          <cell r="R144" t="str">
            <v>PC</v>
          </cell>
          <cell r="S144" t="str">
            <v>056</v>
          </cell>
          <cell r="T144" t="str">
            <v>Z</v>
          </cell>
          <cell r="U144" t="str">
            <v>PHAR</v>
          </cell>
          <cell r="V144">
            <v>1</v>
          </cell>
          <cell r="W144">
            <v>2080</v>
          </cell>
          <cell r="X144">
            <v>80</v>
          </cell>
          <cell r="Y144">
            <v>19</v>
          </cell>
          <cell r="Z144">
            <v>20</v>
          </cell>
          <cell r="AC144">
            <v>0</v>
          </cell>
          <cell r="AD144">
            <v>0</v>
          </cell>
          <cell r="AF144">
            <v>25.993999999999996</v>
          </cell>
          <cell r="AG144">
            <v>2.4999999999999873E-2</v>
          </cell>
          <cell r="AH144">
            <v>2.4999999999999873E-2</v>
          </cell>
          <cell r="AI144">
            <v>811.01279999999349</v>
          </cell>
          <cell r="AK144">
            <v>1318.7199999999934</v>
          </cell>
          <cell r="AL144">
            <v>1368.9327999999907</v>
          </cell>
          <cell r="AN144" t="str">
            <v>No</v>
          </cell>
          <cell r="AO144" t="str">
            <v>No Adj Col AB</v>
          </cell>
          <cell r="AP144">
            <v>38601</v>
          </cell>
        </row>
        <row r="145">
          <cell r="A145">
            <v>186</v>
          </cell>
          <cell r="B145" t="str">
            <v>000000186</v>
          </cell>
          <cell r="C145" t="str">
            <v>Med Surg</v>
          </cell>
          <cell r="D145" t="str">
            <v>Licensed Nurse Aide</v>
          </cell>
          <cell r="E145" t="str">
            <v>Dawn</v>
          </cell>
          <cell r="F145" t="str">
            <v>Robin</v>
          </cell>
          <cell r="G145" t="str">
            <v>Decoff</v>
          </cell>
          <cell r="H145" t="str">
            <v>9855 VT Route 12</v>
          </cell>
          <cell r="J145" t="str">
            <v>Bethel, VT 05032</v>
          </cell>
          <cell r="K145">
            <v>35002</v>
          </cell>
          <cell r="L145" t="str">
            <v>PTF</v>
          </cell>
          <cell r="M145">
            <v>23.02</v>
          </cell>
          <cell r="N145">
            <v>38305.279999999999</v>
          </cell>
          <cell r="O145">
            <v>35002</v>
          </cell>
          <cell r="P145" t="str">
            <v>LNA</v>
          </cell>
          <cell r="Q145" t="str">
            <v>Licensed Nurse Aide</v>
          </cell>
          <cell r="R145" t="str">
            <v>PC</v>
          </cell>
          <cell r="S145" t="str">
            <v>025</v>
          </cell>
          <cell r="T145" t="str">
            <v>Z</v>
          </cell>
          <cell r="U145" t="str">
            <v>MS</v>
          </cell>
          <cell r="V145">
            <v>0.8</v>
          </cell>
          <cell r="W145">
            <v>1664</v>
          </cell>
          <cell r="X145">
            <v>64</v>
          </cell>
          <cell r="Y145">
            <v>20</v>
          </cell>
          <cell r="Z145">
            <v>21</v>
          </cell>
          <cell r="AA145">
            <v>2</v>
          </cell>
          <cell r="AC145">
            <v>24.149092630186665</v>
          </cell>
          <cell r="AD145">
            <v>4.9048333196640551E-2</v>
          </cell>
          <cell r="AF145">
            <v>24.752819945941329</v>
          </cell>
          <cell r="AG145">
            <v>7.5274541526556465E-2</v>
          </cell>
          <cell r="AH145">
            <v>2.4999999999999904E-2</v>
          </cell>
          <cell r="AI145">
            <v>617.83038585069289</v>
          </cell>
          <cell r="AK145">
            <v>2883.4123900463728</v>
          </cell>
          <cell r="AL145">
            <v>1837.7356277933891</v>
          </cell>
          <cell r="AN145" t="str">
            <v>Yes</v>
          </cell>
          <cell r="AP145">
            <v>35002</v>
          </cell>
        </row>
        <row r="146">
          <cell r="A146">
            <v>814</v>
          </cell>
          <cell r="B146" t="str">
            <v>000000814</v>
          </cell>
          <cell r="C146" t="str">
            <v>Med Surg</v>
          </cell>
          <cell r="D146" t="str">
            <v>Licensed Nurse Aide</v>
          </cell>
          <cell r="E146" t="str">
            <v>Joanne</v>
          </cell>
          <cell r="F146" t="str">
            <v>E</v>
          </cell>
          <cell r="G146" t="str">
            <v>Colson</v>
          </cell>
          <cell r="H146" t="str">
            <v>150 Windy Lane</v>
          </cell>
          <cell r="J146" t="str">
            <v>Randolph, VT 05060</v>
          </cell>
          <cell r="K146">
            <v>37529</v>
          </cell>
          <cell r="L146" t="str">
            <v>PTF</v>
          </cell>
          <cell r="M146">
            <v>22.11</v>
          </cell>
          <cell r="N146">
            <v>36791.040000000001</v>
          </cell>
          <cell r="O146">
            <v>37529</v>
          </cell>
          <cell r="P146" t="str">
            <v>LNA</v>
          </cell>
          <cell r="Q146" t="str">
            <v>Licensed Nurse Aide</v>
          </cell>
          <cell r="R146" t="str">
            <v>PC</v>
          </cell>
          <cell r="S146" t="str">
            <v>025</v>
          </cell>
          <cell r="T146" t="str">
            <v>Z</v>
          </cell>
          <cell r="U146" t="str">
            <v>MS</v>
          </cell>
          <cell r="V146">
            <v>0.8</v>
          </cell>
          <cell r="W146">
            <v>1664</v>
          </cell>
          <cell r="X146">
            <v>64</v>
          </cell>
          <cell r="Y146">
            <v>20</v>
          </cell>
          <cell r="Z146">
            <v>21</v>
          </cell>
          <cell r="AA146">
            <v>2</v>
          </cell>
          <cell r="AC146">
            <v>24.149092630186665</v>
          </cell>
          <cell r="AD146">
            <v>9.2224904124227305E-2</v>
          </cell>
          <cell r="AF146">
            <v>24.752819945941329</v>
          </cell>
          <cell r="AG146">
            <v>0.11953052672733289</v>
          </cell>
          <cell r="AH146">
            <v>2.4999999999999904E-2</v>
          </cell>
          <cell r="AI146">
            <v>617.83038585069289</v>
          </cell>
          <cell r="AK146">
            <v>4397.6523900463726</v>
          </cell>
          <cell r="AL146">
            <v>2478.375627793389</v>
          </cell>
          <cell r="AN146" t="str">
            <v>Yes</v>
          </cell>
          <cell r="AP146">
            <v>37529</v>
          </cell>
        </row>
        <row r="147">
          <cell r="A147">
            <v>827</v>
          </cell>
          <cell r="B147" t="str">
            <v>000000827</v>
          </cell>
          <cell r="C147" t="str">
            <v>Med Surg</v>
          </cell>
          <cell r="D147" t="str">
            <v>Licensed Nurse Aide</v>
          </cell>
          <cell r="E147" t="str">
            <v>Julie</v>
          </cell>
          <cell r="F147" t="str">
            <v>A.</v>
          </cell>
          <cell r="G147" t="str">
            <v>Arms</v>
          </cell>
          <cell r="H147" t="str">
            <v>2479 South Randolph Road</v>
          </cell>
          <cell r="J147" t="str">
            <v>Randolph Center, VT 05061</v>
          </cell>
          <cell r="K147">
            <v>37557</v>
          </cell>
          <cell r="L147" t="str">
            <v>PTF</v>
          </cell>
          <cell r="M147">
            <v>21.87</v>
          </cell>
          <cell r="N147">
            <v>36391.68</v>
          </cell>
          <cell r="O147">
            <v>37557</v>
          </cell>
          <cell r="P147" t="str">
            <v>LNA</v>
          </cell>
          <cell r="Q147" t="str">
            <v>Licensed Nurse Aide</v>
          </cell>
          <cell r="R147" t="str">
            <v>PC</v>
          </cell>
          <cell r="S147" t="str">
            <v>025</v>
          </cell>
          <cell r="T147" t="str">
            <v>Z</v>
          </cell>
          <cell r="U147" t="str">
            <v>MS</v>
          </cell>
          <cell r="V147">
            <v>0.8</v>
          </cell>
          <cell r="W147">
            <v>1664</v>
          </cell>
          <cell r="X147">
            <v>64</v>
          </cell>
          <cell r="Y147">
            <v>19</v>
          </cell>
          <cell r="Z147">
            <v>20</v>
          </cell>
          <cell r="AA147">
            <v>2</v>
          </cell>
          <cell r="AC147">
            <v>23.861603432208252</v>
          </cell>
          <cell r="AD147">
            <v>9.1065543310848235E-2</v>
          </cell>
          <cell r="AF147">
            <v>24.458143518013458</v>
          </cell>
          <cell r="AG147">
            <v>0.11834218189361941</v>
          </cell>
          <cell r="AH147">
            <v>2.4999999999999974E-2</v>
          </cell>
          <cell r="AI147">
            <v>610.47526220961117</v>
          </cell>
          <cell r="AK147">
            <v>4306.6708139743914</v>
          </cell>
          <cell r="AL147">
            <v>2432.5282988910844</v>
          </cell>
          <cell r="AN147" t="str">
            <v>Yes</v>
          </cell>
          <cell r="AP147">
            <v>37557</v>
          </cell>
        </row>
        <row r="148">
          <cell r="A148">
            <v>1217</v>
          </cell>
          <cell r="B148" t="str">
            <v>000001217</v>
          </cell>
          <cell r="C148" t="str">
            <v>Adult Day Care</v>
          </cell>
          <cell r="D148" t="str">
            <v>Licensed Nurse Aide</v>
          </cell>
          <cell r="E148" t="str">
            <v>Doris</v>
          </cell>
          <cell r="F148" t="str">
            <v>Andrea</v>
          </cell>
          <cell r="G148" t="str">
            <v>Hunt</v>
          </cell>
          <cell r="H148" t="str">
            <v>221 Jenkins Brook Road</v>
          </cell>
          <cell r="J148" t="str">
            <v>Chelsea, VT 05038</v>
          </cell>
          <cell r="K148">
            <v>39050</v>
          </cell>
          <cell r="L148" t="str">
            <v>PT</v>
          </cell>
          <cell r="M148">
            <v>19.68</v>
          </cell>
          <cell r="N148">
            <v>26607.360000000001</v>
          </cell>
          <cell r="O148">
            <v>39050</v>
          </cell>
          <cell r="P148" t="str">
            <v>LNA</v>
          </cell>
          <cell r="Q148" t="str">
            <v>Licensed Nurse Aide</v>
          </cell>
          <cell r="R148" t="str">
            <v>PC</v>
          </cell>
          <cell r="S148" t="str">
            <v>036</v>
          </cell>
          <cell r="T148" t="str">
            <v>ADD</v>
          </cell>
          <cell r="U148" t="str">
            <v>MECU</v>
          </cell>
          <cell r="V148">
            <v>0.65</v>
          </cell>
          <cell r="W148">
            <v>1352</v>
          </cell>
          <cell r="X148">
            <v>52</v>
          </cell>
          <cell r="Y148">
            <v>15</v>
          </cell>
          <cell r="Z148">
            <v>16</v>
          </cell>
          <cell r="AA148">
            <v>2</v>
          </cell>
          <cell r="AC148">
            <v>22.711646640294603</v>
          </cell>
          <cell r="AD148">
            <v>0.15404708538082335</v>
          </cell>
          <cell r="AF148">
            <v>23.279437806301967</v>
          </cell>
          <cell r="AG148">
            <v>0.18289826251534388</v>
          </cell>
          <cell r="AH148">
            <v>2.4999999999999953E-2</v>
          </cell>
          <cell r="AI148">
            <v>472.1069987118031</v>
          </cell>
          <cell r="AK148">
            <v>4866.4399141202603</v>
          </cell>
          <cell r="AL148">
            <v>2530.9854239165284</v>
          </cell>
          <cell r="AN148" t="str">
            <v>Yes</v>
          </cell>
          <cell r="AP148">
            <v>39050</v>
          </cell>
        </row>
        <row r="149">
          <cell r="A149">
            <v>1294</v>
          </cell>
          <cell r="B149" t="str">
            <v>000001294</v>
          </cell>
          <cell r="C149" t="str">
            <v>Adult Day Care</v>
          </cell>
          <cell r="D149" t="str">
            <v>Licensed Nurse Aide</v>
          </cell>
          <cell r="E149" t="str">
            <v>Penny</v>
          </cell>
          <cell r="F149" t="str">
            <v>J</v>
          </cell>
          <cell r="G149" t="str">
            <v>Severance</v>
          </cell>
          <cell r="H149" t="str">
            <v>1108 Royalton Hill Road</v>
          </cell>
          <cell r="J149" t="str">
            <v>South Royalton, VT 05068</v>
          </cell>
          <cell r="K149">
            <v>39252</v>
          </cell>
          <cell r="L149" t="str">
            <v>PTF</v>
          </cell>
          <cell r="M149">
            <v>19.05</v>
          </cell>
          <cell r="N149">
            <v>31699.200000000001</v>
          </cell>
          <cell r="O149">
            <v>40876</v>
          </cell>
          <cell r="P149" t="str">
            <v>LNA</v>
          </cell>
          <cell r="Q149" t="str">
            <v>Licensed Nurse Aide</v>
          </cell>
          <cell r="R149" t="str">
            <v>PC</v>
          </cell>
          <cell r="S149" t="str">
            <v>036</v>
          </cell>
          <cell r="T149" t="str">
            <v>Z</v>
          </cell>
          <cell r="U149" t="str">
            <v>Z</v>
          </cell>
          <cell r="V149">
            <v>0.8</v>
          </cell>
          <cell r="W149">
            <v>1664</v>
          </cell>
          <cell r="X149">
            <v>64</v>
          </cell>
          <cell r="Y149">
            <v>10</v>
          </cell>
          <cell r="Z149">
            <v>11</v>
          </cell>
          <cell r="AA149">
            <v>2</v>
          </cell>
          <cell r="AC149">
            <v>21.13045605141334</v>
          </cell>
          <cell r="AD149">
            <v>0.10921029141277371</v>
          </cell>
          <cell r="AF149">
            <v>21.658717452698671</v>
          </cell>
          <cell r="AG149">
            <v>0.13694054869809291</v>
          </cell>
          <cell r="AH149">
            <v>2.4999999999999873E-2</v>
          </cell>
          <cell r="AI149">
            <v>540.60158761935554</v>
          </cell>
          <cell r="AK149">
            <v>4340.905841290587</v>
          </cell>
          <cell r="AL149">
            <v>2377.1386743192193</v>
          </cell>
          <cell r="AN149" t="str">
            <v>Yes</v>
          </cell>
          <cell r="AP149">
            <v>39252</v>
          </cell>
        </row>
        <row r="150">
          <cell r="A150">
            <v>2234</v>
          </cell>
          <cell r="B150" t="str">
            <v>000002234</v>
          </cell>
          <cell r="C150" t="str">
            <v>Emergency Room</v>
          </cell>
          <cell r="D150" t="str">
            <v>Licensed Nurse Aide</v>
          </cell>
          <cell r="E150" t="str">
            <v>Stacy</v>
          </cell>
          <cell r="F150" t="str">
            <v>Ann</v>
          </cell>
          <cell r="G150" t="str">
            <v>Ensminger</v>
          </cell>
          <cell r="H150" t="str">
            <v>41 Doyle Lane</v>
          </cell>
          <cell r="J150" t="str">
            <v>South Royalton, VT 05068</v>
          </cell>
          <cell r="K150">
            <v>42338</v>
          </cell>
          <cell r="L150" t="str">
            <v>PT</v>
          </cell>
          <cell r="M150">
            <v>20.95</v>
          </cell>
          <cell r="N150">
            <v>30503.200000000001</v>
          </cell>
          <cell r="O150">
            <v>42338</v>
          </cell>
          <cell r="P150" t="str">
            <v>LNA</v>
          </cell>
          <cell r="Q150" t="str">
            <v>Licensed Nurse Aide</v>
          </cell>
          <cell r="R150" t="str">
            <v>PC</v>
          </cell>
          <cell r="S150" t="str">
            <v>061</v>
          </cell>
          <cell r="T150" t="str">
            <v>Z</v>
          </cell>
          <cell r="U150" t="str">
            <v>ER</v>
          </cell>
          <cell r="V150">
            <v>0.7</v>
          </cell>
          <cell r="W150">
            <v>1456</v>
          </cell>
          <cell r="X150">
            <v>56</v>
          </cell>
          <cell r="Y150">
            <v>16</v>
          </cell>
          <cell r="Z150">
            <v>17</v>
          </cell>
          <cell r="AA150">
            <v>2</v>
          </cell>
          <cell r="AC150">
            <v>22.999135838273016</v>
          </cell>
          <cell r="AD150">
            <v>9.7810779869833747E-2</v>
          </cell>
          <cell r="AF150">
            <v>23.574114234229839</v>
          </cell>
          <cell r="AG150">
            <v>0.12525604936657947</v>
          </cell>
          <cell r="AH150">
            <v>2.499999999999988E-2</v>
          </cell>
          <cell r="AI150">
            <v>514.85865487557544</v>
          </cell>
          <cell r="AK150">
            <v>3820.7103250386463</v>
          </cell>
          <cell r="AL150">
            <v>2131.3130231611567</v>
          </cell>
          <cell r="AN150" t="str">
            <v>Yes</v>
          </cell>
          <cell r="AP150">
            <v>42338</v>
          </cell>
        </row>
        <row r="151">
          <cell r="A151">
            <v>2335</v>
          </cell>
          <cell r="B151" t="str">
            <v>000002335</v>
          </cell>
          <cell r="C151" t="str">
            <v>Med Surg</v>
          </cell>
          <cell r="D151" t="str">
            <v>Licensed Nurse Aide</v>
          </cell>
          <cell r="E151" t="str">
            <v>Kali-Jean</v>
          </cell>
          <cell r="G151" t="str">
            <v>Eaccarino</v>
          </cell>
          <cell r="H151" t="str">
            <v>242 Holbrook Ridge Rad</v>
          </cell>
          <cell r="J151" t="str">
            <v>Randolph, VT 05060</v>
          </cell>
          <cell r="K151">
            <v>42619</v>
          </cell>
          <cell r="L151" t="str">
            <v>PTF</v>
          </cell>
          <cell r="M151">
            <v>17.89</v>
          </cell>
          <cell r="N151">
            <v>33490.080000000002</v>
          </cell>
          <cell r="O151">
            <v>42619</v>
          </cell>
          <cell r="P151" t="str">
            <v>LNA</v>
          </cell>
          <cell r="Q151" t="str">
            <v>Licensed Nurse Aide</v>
          </cell>
          <cell r="R151" t="str">
            <v>PC</v>
          </cell>
          <cell r="S151" t="str">
            <v>025</v>
          </cell>
          <cell r="T151" t="str">
            <v>Z</v>
          </cell>
          <cell r="U151" t="str">
            <v>MS</v>
          </cell>
          <cell r="V151">
            <v>0.9</v>
          </cell>
          <cell r="W151">
            <v>1872</v>
          </cell>
          <cell r="X151">
            <v>72</v>
          </cell>
          <cell r="Y151">
            <v>7</v>
          </cell>
          <cell r="Z151">
            <v>8</v>
          </cell>
          <cell r="AA151">
            <v>2</v>
          </cell>
          <cell r="AC151">
            <v>19.621137762026667</v>
          </cell>
          <cell r="AD151">
            <v>9.6765665848332363E-2</v>
          </cell>
          <cell r="AF151">
            <v>20.111666206077331</v>
          </cell>
          <cell r="AG151">
            <v>0.12418480749454053</v>
          </cell>
          <cell r="AH151">
            <v>2.499999999999987E-2</v>
          </cell>
          <cell r="AI151">
            <v>564.73558706664767</v>
          </cell>
          <cell r="AK151">
            <v>4158.959137776762</v>
          </cell>
          <cell r="AL151">
            <v>2324.2952222798931</v>
          </cell>
          <cell r="AN151" t="str">
            <v>Yes</v>
          </cell>
          <cell r="AP151">
            <v>42619</v>
          </cell>
        </row>
        <row r="152">
          <cell r="A152">
            <v>2409</v>
          </cell>
          <cell r="B152" t="str">
            <v>000002409</v>
          </cell>
          <cell r="C152" t="str">
            <v>Med Surg</v>
          </cell>
          <cell r="D152" t="str">
            <v>Licensed Nurse Aide</v>
          </cell>
          <cell r="E152" t="str">
            <v>Rachel</v>
          </cell>
          <cell r="F152" t="str">
            <v>M</v>
          </cell>
          <cell r="G152" t="str">
            <v>Gordon</v>
          </cell>
          <cell r="H152" t="str">
            <v>PO Box 132</v>
          </cell>
          <cell r="J152" t="str">
            <v>Northfield Falls, VT 05664</v>
          </cell>
          <cell r="K152">
            <v>42891</v>
          </cell>
          <cell r="L152" t="str">
            <v>PTF</v>
          </cell>
          <cell r="M152">
            <v>17.75</v>
          </cell>
          <cell r="N152">
            <v>29536</v>
          </cell>
          <cell r="O152">
            <v>44419</v>
          </cell>
          <cell r="P152" t="str">
            <v>LNA</v>
          </cell>
          <cell r="Q152" t="str">
            <v>Licensed Nurse Aide</v>
          </cell>
          <cell r="R152" t="str">
            <v>PC</v>
          </cell>
          <cell r="S152" t="str">
            <v>025</v>
          </cell>
          <cell r="T152" t="str">
            <v>Z</v>
          </cell>
          <cell r="U152" t="str">
            <v>MS</v>
          </cell>
          <cell r="V152">
            <v>0.8</v>
          </cell>
          <cell r="W152">
            <v>1664</v>
          </cell>
          <cell r="X152">
            <v>64</v>
          </cell>
          <cell r="Y152">
            <v>6</v>
          </cell>
          <cell r="Z152">
            <v>7</v>
          </cell>
          <cell r="AA152">
            <v>2</v>
          </cell>
          <cell r="AC152">
            <v>19.118031665564445</v>
          </cell>
          <cell r="AD152">
            <v>7.7072206510672939E-2</v>
          </cell>
          <cell r="AF152">
            <v>19.595982457203554</v>
          </cell>
          <cell r="AG152">
            <v>0.10399901167343968</v>
          </cell>
          <cell r="AH152">
            <v>2.4999999999999925E-2</v>
          </cell>
          <cell r="AI152">
            <v>489.11572213179534</v>
          </cell>
          <cell r="AK152">
            <v>3071.7148087867145</v>
          </cell>
          <cell r="AL152">
            <v>1788.6873720030976</v>
          </cell>
          <cell r="AN152" t="str">
            <v>Yes</v>
          </cell>
          <cell r="AP152">
            <v>42891</v>
          </cell>
        </row>
        <row r="153">
          <cell r="A153">
            <v>2897</v>
          </cell>
          <cell r="B153" t="str">
            <v>000002897</v>
          </cell>
          <cell r="C153" t="str">
            <v>Adult Day Care</v>
          </cell>
          <cell r="D153" t="str">
            <v>Licensed Nurse Aide</v>
          </cell>
          <cell r="E153" t="str">
            <v>James</v>
          </cell>
          <cell r="F153" t="str">
            <v>Walter</v>
          </cell>
          <cell r="G153" t="str">
            <v>Johnson</v>
          </cell>
          <cell r="H153" t="str">
            <v>464 Lakota Road</v>
          </cell>
          <cell r="J153" t="str">
            <v>Woodstock, VT 05091</v>
          </cell>
          <cell r="K153">
            <v>44573</v>
          </cell>
          <cell r="L153" t="str">
            <v>REG</v>
          </cell>
          <cell r="M153">
            <v>18.079999999999998</v>
          </cell>
          <cell r="N153">
            <v>37606.400000000001</v>
          </cell>
          <cell r="O153">
            <v>44573</v>
          </cell>
          <cell r="P153" t="str">
            <v>LNA</v>
          </cell>
          <cell r="Q153" t="str">
            <v>Licensed Nurse Aide</v>
          </cell>
          <cell r="R153" t="str">
            <v>PC</v>
          </cell>
          <cell r="S153" t="str">
            <v>036</v>
          </cell>
          <cell r="T153" t="str">
            <v>ADD</v>
          </cell>
          <cell r="U153" t="str">
            <v>MECU</v>
          </cell>
          <cell r="V153">
            <v>1</v>
          </cell>
          <cell r="W153">
            <v>2080</v>
          </cell>
          <cell r="X153">
            <v>80</v>
          </cell>
          <cell r="Y153">
            <v>6</v>
          </cell>
          <cell r="Z153">
            <v>7</v>
          </cell>
          <cell r="AA153">
            <v>2</v>
          </cell>
          <cell r="AC153">
            <v>0</v>
          </cell>
          <cell r="AD153">
            <v>0</v>
          </cell>
          <cell r="AF153">
            <v>18.531999999999996</v>
          </cell>
          <cell r="AG153">
            <v>2.4999999999999901E-2</v>
          </cell>
          <cell r="AH153">
            <v>2.4999999999999901E-2</v>
          </cell>
          <cell r="AI153">
            <v>578.19839999999886</v>
          </cell>
          <cell r="AK153">
            <v>940.15999999999622</v>
          </cell>
          <cell r="AL153">
            <v>975.95839999999725</v>
          </cell>
          <cell r="AN153" t="str">
            <v>No</v>
          </cell>
          <cell r="AO153" t="str">
            <v>No Adj Col AB</v>
          </cell>
          <cell r="AP153">
            <v>44573</v>
          </cell>
        </row>
        <row r="154">
          <cell r="A154">
            <v>575</v>
          </cell>
          <cell r="B154" t="str">
            <v>000000575</v>
          </cell>
          <cell r="C154" t="str">
            <v>Med Surg</v>
          </cell>
          <cell r="D154" t="str">
            <v>Licensed Nurse Aide</v>
          </cell>
          <cell r="E154" t="str">
            <v>Linda</v>
          </cell>
          <cell r="F154" t="str">
            <v>J</v>
          </cell>
          <cell r="G154" t="str">
            <v>Warner</v>
          </cell>
          <cell r="H154" t="str">
            <v>4964 Brandon Mountain Rd</v>
          </cell>
          <cell r="J154" t="str">
            <v>Rochester, VT 05767</v>
          </cell>
          <cell r="K154">
            <v>36685</v>
          </cell>
          <cell r="L154" t="str">
            <v>PTF</v>
          </cell>
          <cell r="M154">
            <v>23.32</v>
          </cell>
          <cell r="N154">
            <v>38804.480000000003</v>
          </cell>
          <cell r="O154">
            <v>44622</v>
          </cell>
          <cell r="P154" t="str">
            <v>LNA</v>
          </cell>
          <cell r="Q154" t="str">
            <v>Licensed Nurse Aide</v>
          </cell>
          <cell r="R154" t="str">
            <v>PC</v>
          </cell>
          <cell r="S154" t="str">
            <v>025</v>
          </cell>
          <cell r="T154" t="str">
            <v>Z</v>
          </cell>
          <cell r="U154" t="str">
            <v>MS</v>
          </cell>
          <cell r="V154">
            <v>0.8</v>
          </cell>
          <cell r="W154">
            <v>1664</v>
          </cell>
          <cell r="X154">
            <v>64</v>
          </cell>
          <cell r="Y154">
            <v>20</v>
          </cell>
          <cell r="Z154">
            <v>21</v>
          </cell>
          <cell r="AA154">
            <v>2</v>
          </cell>
          <cell r="AC154">
            <v>24.149092630186665</v>
          </cell>
          <cell r="AD154">
            <v>3.5552857212121133E-2</v>
          </cell>
          <cell r="AF154">
            <v>24.752819945941329</v>
          </cell>
          <cell r="AG154">
            <v>6.1441678642424058E-2</v>
          </cell>
          <cell r="AH154">
            <v>2.4999999999999904E-2</v>
          </cell>
          <cell r="AI154">
            <v>617.83038585069289</v>
          </cell>
          <cell r="AK154">
            <v>2384.2123900463716</v>
          </cell>
          <cell r="AL154">
            <v>1626.5356277933886</v>
          </cell>
          <cell r="AN154" t="str">
            <v>Yes</v>
          </cell>
          <cell r="AP154">
            <v>36685</v>
          </cell>
        </row>
        <row r="155">
          <cell r="A155">
            <v>403</v>
          </cell>
          <cell r="B155" t="str">
            <v>000000403</v>
          </cell>
          <cell r="C155" t="str">
            <v>Clinic Primary Care</v>
          </cell>
          <cell r="D155" t="str">
            <v>Licensed Practical Nurse</v>
          </cell>
          <cell r="E155" t="str">
            <v>Laudell</v>
          </cell>
          <cell r="F155" t="str">
            <v>C</v>
          </cell>
          <cell r="G155" t="str">
            <v>Slack</v>
          </cell>
          <cell r="H155" t="str">
            <v>1198 Gilead Brook Road</v>
          </cell>
          <cell r="J155" t="str">
            <v>Randolph, VT 05060</v>
          </cell>
          <cell r="K155">
            <v>32462</v>
          </cell>
          <cell r="L155" t="str">
            <v>PTF</v>
          </cell>
          <cell r="M155">
            <v>32.18</v>
          </cell>
          <cell r="N155">
            <v>53547.519999999997</v>
          </cell>
          <cell r="O155">
            <v>32462</v>
          </cell>
          <cell r="P155" t="str">
            <v>LPN</v>
          </cell>
          <cell r="Q155" t="str">
            <v>Licensed Practical Nurse</v>
          </cell>
          <cell r="R155" t="str">
            <v>CL</v>
          </cell>
          <cell r="S155" t="str">
            <v>012</v>
          </cell>
          <cell r="T155" t="str">
            <v>PRIM</v>
          </cell>
          <cell r="U155" t="str">
            <v>PP</v>
          </cell>
          <cell r="V155">
            <v>0.8</v>
          </cell>
          <cell r="W155">
            <v>1664</v>
          </cell>
          <cell r="X155">
            <v>64</v>
          </cell>
          <cell r="Y155">
            <v>20</v>
          </cell>
          <cell r="Z155">
            <v>21</v>
          </cell>
          <cell r="AA155">
            <v>5</v>
          </cell>
          <cell r="AC155">
            <v>32.178975985920005</v>
          </cell>
          <cell r="AD155">
            <v>0</v>
          </cell>
          <cell r="AF155">
            <v>32.983450385567998</v>
          </cell>
          <cell r="AG155">
            <v>2.4967383019515184E-2</v>
          </cell>
          <cell r="AH155">
            <v>2.49999999999998E-2</v>
          </cell>
          <cell r="AI155">
            <v>823.26692162377458</v>
          </cell>
          <cell r="AK155">
            <v>1336.9414415851497</v>
          </cell>
          <cell r="AL155">
            <v>1388.8959930636456</v>
          </cell>
          <cell r="AN155" t="str">
            <v>No</v>
          </cell>
          <cell r="AO155" t="str">
            <v>No Adj Col AB</v>
          </cell>
          <cell r="AP155">
            <v>32462</v>
          </cell>
        </row>
        <row r="156">
          <cell r="A156">
            <v>1866</v>
          </cell>
          <cell r="B156" t="str">
            <v>000001866</v>
          </cell>
          <cell r="C156" t="str">
            <v>Clinic Primary Care</v>
          </cell>
          <cell r="D156" t="str">
            <v>Licensed Practical Nurse</v>
          </cell>
          <cell r="E156" t="str">
            <v>Christine</v>
          </cell>
          <cell r="F156" t="str">
            <v>Marie</v>
          </cell>
          <cell r="G156" t="str">
            <v>Covino</v>
          </cell>
          <cell r="H156" t="str">
            <v>20 Irense Ave</v>
          </cell>
          <cell r="J156" t="str">
            <v>Essex Junction, VT 05452</v>
          </cell>
          <cell r="K156">
            <v>41183</v>
          </cell>
          <cell r="L156" t="str">
            <v>PTF</v>
          </cell>
          <cell r="M156">
            <v>32.18</v>
          </cell>
          <cell r="N156">
            <v>53547.519999999997</v>
          </cell>
          <cell r="O156">
            <v>41183</v>
          </cell>
          <cell r="P156" t="str">
            <v>LPN</v>
          </cell>
          <cell r="Q156" t="str">
            <v>Licensed Practical Nurse</v>
          </cell>
          <cell r="R156" t="str">
            <v>CL</v>
          </cell>
          <cell r="S156" t="str">
            <v>012</v>
          </cell>
          <cell r="T156" t="str">
            <v>NAPS</v>
          </cell>
          <cell r="U156" t="str">
            <v>PP</v>
          </cell>
          <cell r="V156">
            <v>0.8</v>
          </cell>
          <cell r="W156">
            <v>1664</v>
          </cell>
          <cell r="X156">
            <v>64</v>
          </cell>
          <cell r="Y156">
            <v>20</v>
          </cell>
          <cell r="Z156">
            <v>21</v>
          </cell>
          <cell r="AA156">
            <v>5</v>
          </cell>
          <cell r="AC156">
            <v>32.178975985920005</v>
          </cell>
          <cell r="AD156">
            <v>0</v>
          </cell>
          <cell r="AF156">
            <v>32.983450385567998</v>
          </cell>
          <cell r="AG156">
            <v>2.4967383019515184E-2</v>
          </cell>
          <cell r="AH156">
            <v>2.49999999999998E-2</v>
          </cell>
          <cell r="AI156">
            <v>823.26692162377458</v>
          </cell>
          <cell r="AK156">
            <v>1336.9414415851497</v>
          </cell>
          <cell r="AL156">
            <v>1388.8959930636456</v>
          </cell>
          <cell r="AN156" t="str">
            <v>No</v>
          </cell>
          <cell r="AO156" t="str">
            <v>No Adj Col AB</v>
          </cell>
          <cell r="AP156">
            <v>41183</v>
          </cell>
        </row>
        <row r="157">
          <cell r="A157">
            <v>2550</v>
          </cell>
          <cell r="B157" t="str">
            <v>000002550</v>
          </cell>
          <cell r="C157" t="str">
            <v>Clinic Primary Care</v>
          </cell>
          <cell r="D157" t="str">
            <v>Licensed Practical Nurse</v>
          </cell>
          <cell r="E157" t="str">
            <v>Courtney</v>
          </cell>
          <cell r="F157" t="str">
            <v>M</v>
          </cell>
          <cell r="G157" t="str">
            <v>Deblois</v>
          </cell>
          <cell r="H157" t="str">
            <v>21 Jorgensen Lane</v>
          </cell>
          <cell r="J157" t="str">
            <v>Barre, VT 05641</v>
          </cell>
          <cell r="K157">
            <v>43369</v>
          </cell>
          <cell r="L157" t="str">
            <v>PTF</v>
          </cell>
          <cell r="M157">
            <v>24.83</v>
          </cell>
          <cell r="N157">
            <v>38734.800000000003</v>
          </cell>
          <cell r="O157">
            <v>43369</v>
          </cell>
          <cell r="P157" t="str">
            <v>LPN</v>
          </cell>
          <cell r="Q157" t="str">
            <v>Licensed Practical Nurse</v>
          </cell>
          <cell r="R157" t="str">
            <v>CL</v>
          </cell>
          <cell r="S157" t="str">
            <v>012</v>
          </cell>
          <cell r="T157" t="str">
            <v>PRIM</v>
          </cell>
          <cell r="U157" t="str">
            <v>PP</v>
          </cell>
          <cell r="V157">
            <v>0.75</v>
          </cell>
          <cell r="W157">
            <v>1560</v>
          </cell>
          <cell r="X157">
            <v>60</v>
          </cell>
          <cell r="Y157">
            <v>4</v>
          </cell>
          <cell r="Z157">
            <v>5</v>
          </cell>
          <cell r="AA157">
            <v>5</v>
          </cell>
          <cell r="AC157">
            <v>0</v>
          </cell>
          <cell r="AD157">
            <v>0</v>
          </cell>
          <cell r="AF157">
            <v>25.450749999999996</v>
          </cell>
          <cell r="AG157">
            <v>2.4999999999999901E-2</v>
          </cell>
          <cell r="AH157">
            <v>2.4999999999999901E-2</v>
          </cell>
          <cell r="AI157">
            <v>595.54754999999489</v>
          </cell>
          <cell r="AK157">
            <v>968.36999999999603</v>
          </cell>
          <cell r="AL157">
            <v>1005.2425499999932</v>
          </cell>
          <cell r="AN157" t="str">
            <v>No</v>
          </cell>
          <cell r="AO157" t="str">
            <v>No Adj Col AB</v>
          </cell>
          <cell r="AP157">
            <v>43369</v>
          </cell>
        </row>
        <row r="158">
          <cell r="A158">
            <v>2636</v>
          </cell>
          <cell r="B158" t="str">
            <v>000002636</v>
          </cell>
          <cell r="C158" t="str">
            <v>Clinic Primary Care</v>
          </cell>
          <cell r="D158" t="str">
            <v>Licensed Practical Nurse</v>
          </cell>
          <cell r="E158" t="str">
            <v>Melissa</v>
          </cell>
          <cell r="F158" t="str">
            <v>A</v>
          </cell>
          <cell r="G158" t="str">
            <v>Barrett</v>
          </cell>
          <cell r="H158" t="str">
            <v>365 Battles Brook Rd</v>
          </cell>
          <cell r="J158" t="str">
            <v>Braintree, VT 05060</v>
          </cell>
          <cell r="K158">
            <v>43670</v>
          </cell>
          <cell r="L158" t="str">
            <v>REG</v>
          </cell>
          <cell r="M158">
            <v>32.18</v>
          </cell>
          <cell r="N158">
            <v>66934.399999999994</v>
          </cell>
          <cell r="O158">
            <v>43670</v>
          </cell>
          <cell r="P158" t="str">
            <v>LPN</v>
          </cell>
          <cell r="Q158" t="str">
            <v>Licensed Practical Nurse</v>
          </cell>
          <cell r="R158" t="str">
            <v>CL</v>
          </cell>
          <cell r="S158" t="str">
            <v>012</v>
          </cell>
          <cell r="T158" t="str">
            <v>PRIM</v>
          </cell>
          <cell r="U158" t="str">
            <v>PP</v>
          </cell>
          <cell r="V158">
            <v>1</v>
          </cell>
          <cell r="W158">
            <v>2080</v>
          </cell>
          <cell r="X158">
            <v>80</v>
          </cell>
          <cell r="Y158">
            <v>20</v>
          </cell>
          <cell r="Z158">
            <v>21</v>
          </cell>
          <cell r="AA158">
            <v>5</v>
          </cell>
          <cell r="AC158">
            <v>32.178975985920005</v>
          </cell>
          <cell r="AD158">
            <v>0</v>
          </cell>
          <cell r="AF158">
            <v>32.983450385567998</v>
          </cell>
          <cell r="AG158">
            <v>2.4967383019515184E-2</v>
          </cell>
          <cell r="AH158">
            <v>2.49999999999998E-2</v>
          </cell>
          <cell r="AI158">
            <v>1029.0836520297182</v>
          </cell>
          <cell r="AK158">
            <v>1671.1768019814372</v>
          </cell>
          <cell r="AL158">
            <v>1736.119991329557</v>
          </cell>
          <cell r="AN158" t="str">
            <v>No</v>
          </cell>
          <cell r="AO158" t="str">
            <v>No Adj Col AB</v>
          </cell>
          <cell r="AP158">
            <v>43670</v>
          </cell>
        </row>
        <row r="159">
          <cell r="A159">
            <v>2553</v>
          </cell>
          <cell r="B159" t="str">
            <v>000002553</v>
          </cell>
          <cell r="C159" t="str">
            <v>Med Surg</v>
          </cell>
          <cell r="D159" t="str">
            <v>Licensed Practical Nurse</v>
          </cell>
          <cell r="E159" t="str">
            <v>Kellianne</v>
          </cell>
          <cell r="F159" t="str">
            <v>M</v>
          </cell>
          <cell r="G159" t="str">
            <v>Pascarelli</v>
          </cell>
          <cell r="H159" t="str">
            <v>1604 Thresher Rd</v>
          </cell>
          <cell r="J159" t="str">
            <v>West Braintree, VT 05669</v>
          </cell>
          <cell r="K159">
            <v>43390</v>
          </cell>
          <cell r="L159" t="str">
            <v>SPT</v>
          </cell>
          <cell r="M159">
            <v>24.13</v>
          </cell>
          <cell r="N159">
            <v>15057.12</v>
          </cell>
          <cell r="O159">
            <v>44237</v>
          </cell>
          <cell r="P159" t="str">
            <v>LPN</v>
          </cell>
          <cell r="Q159" t="str">
            <v>Licensed Practical Nurse</v>
          </cell>
          <cell r="R159" t="str">
            <v>PC</v>
          </cell>
          <cell r="S159" t="str">
            <v>025</v>
          </cell>
          <cell r="T159" t="str">
            <v>GMC40</v>
          </cell>
          <cell r="U159" t="str">
            <v>MS</v>
          </cell>
          <cell r="V159">
            <v>0.3</v>
          </cell>
          <cell r="W159">
            <v>624</v>
          </cell>
          <cell r="X159">
            <v>24</v>
          </cell>
          <cell r="Y159">
            <v>9</v>
          </cell>
          <cell r="Z159">
            <v>10</v>
          </cell>
          <cell r="AA159">
            <v>5</v>
          </cell>
          <cell r="AC159">
            <v>0</v>
          </cell>
          <cell r="AD159">
            <v>0</v>
          </cell>
          <cell r="AF159">
            <v>24.733249999999998</v>
          </cell>
          <cell r="AG159">
            <v>2.4999999999999967E-2</v>
          </cell>
          <cell r="AH159">
            <v>2.4999999999999967E-2</v>
          </cell>
          <cell r="AI159">
            <v>231.50321999999892</v>
          </cell>
          <cell r="AK159">
            <v>376.42799999999949</v>
          </cell>
          <cell r="AL159">
            <v>390.76121999999873</v>
          </cell>
          <cell r="AN159" t="str">
            <v>No</v>
          </cell>
          <cell r="AO159" t="str">
            <v>No Adj Col AB</v>
          </cell>
          <cell r="AP159">
            <v>43390</v>
          </cell>
        </row>
        <row r="160">
          <cell r="A160">
            <v>2391</v>
          </cell>
          <cell r="B160" t="str">
            <v>000002391</v>
          </cell>
          <cell r="C160" t="str">
            <v>Clinic Bethel</v>
          </cell>
          <cell r="D160" t="str">
            <v>Licensed Practical Nurse</v>
          </cell>
          <cell r="E160" t="str">
            <v>Shelby</v>
          </cell>
          <cell r="F160" t="str">
            <v>J</v>
          </cell>
          <cell r="G160" t="str">
            <v>Andrews</v>
          </cell>
          <cell r="H160" t="str">
            <v>876 Braintree Hill Rd</v>
          </cell>
          <cell r="J160" t="str">
            <v>Braintree, VT 05060</v>
          </cell>
          <cell r="K160">
            <v>42821</v>
          </cell>
          <cell r="L160" t="str">
            <v>REG</v>
          </cell>
          <cell r="M160">
            <v>24.13</v>
          </cell>
          <cell r="N160">
            <v>50190.400000000001</v>
          </cell>
          <cell r="O160">
            <v>44342</v>
          </cell>
          <cell r="P160" t="str">
            <v>LPN</v>
          </cell>
          <cell r="Q160" t="str">
            <v>Licensed Practical Nurse</v>
          </cell>
          <cell r="R160" t="str">
            <v>CL</v>
          </cell>
          <cell r="S160" t="str">
            <v>007</v>
          </cell>
          <cell r="T160" t="str">
            <v>BETH</v>
          </cell>
          <cell r="U160" t="str">
            <v>PP</v>
          </cell>
          <cell r="V160">
            <v>1</v>
          </cell>
          <cell r="W160">
            <v>2080</v>
          </cell>
          <cell r="X160">
            <v>80</v>
          </cell>
          <cell r="Y160">
            <v>4</v>
          </cell>
          <cell r="Z160">
            <v>5</v>
          </cell>
          <cell r="AA160">
            <v>5</v>
          </cell>
          <cell r="AC160">
            <v>24.134231989440003</v>
          </cell>
          <cell r="AD160">
            <v>1.7538290261104306E-4</v>
          </cell>
          <cell r="AF160">
            <v>24.737587789176001</v>
          </cell>
          <cell r="AG160">
            <v>2.5179767475176192E-2</v>
          </cell>
          <cell r="AH160">
            <v>2.4999999999999876E-2</v>
          </cell>
          <cell r="AI160">
            <v>771.81273902228497</v>
          </cell>
          <cell r="AK160">
            <v>1263.7826014860832</v>
          </cell>
          <cell r="AL160">
            <v>1306.4899934971663</v>
          </cell>
          <cell r="AN160" t="str">
            <v>No</v>
          </cell>
          <cell r="AO160" t="str">
            <v>Adj Col AB</v>
          </cell>
          <cell r="AP160">
            <v>42821</v>
          </cell>
        </row>
        <row r="161">
          <cell r="A161">
            <v>2860</v>
          </cell>
          <cell r="B161" t="str">
            <v>000002860</v>
          </cell>
          <cell r="C161" t="str">
            <v>Clinic Primary Care</v>
          </cell>
          <cell r="D161" t="str">
            <v>Licensed Practical Nurse</v>
          </cell>
          <cell r="E161" t="str">
            <v>Cheyanne</v>
          </cell>
          <cell r="F161" t="str">
            <v>M</v>
          </cell>
          <cell r="G161" t="str">
            <v>Bent</v>
          </cell>
          <cell r="H161" t="str">
            <v>2390 Peth Road</v>
          </cell>
          <cell r="J161" t="str">
            <v>Braintree, VT 05060</v>
          </cell>
          <cell r="K161">
            <v>44448</v>
          </cell>
          <cell r="L161" t="str">
            <v>REG</v>
          </cell>
          <cell r="M161">
            <v>22.35</v>
          </cell>
          <cell r="N161">
            <v>46488</v>
          </cell>
          <cell r="O161">
            <v>44448</v>
          </cell>
          <cell r="P161" t="str">
            <v>LPN</v>
          </cell>
          <cell r="Q161" t="str">
            <v>Licensed Practical Nurse</v>
          </cell>
          <cell r="R161" t="str">
            <v>CL</v>
          </cell>
          <cell r="S161" t="str">
            <v>012</v>
          </cell>
          <cell r="T161" t="str">
            <v>PRIM</v>
          </cell>
          <cell r="U161" t="str">
            <v>PP</v>
          </cell>
          <cell r="V161">
            <v>1</v>
          </cell>
          <cell r="W161">
            <v>2080</v>
          </cell>
          <cell r="X161">
            <v>80</v>
          </cell>
          <cell r="Y161">
            <v>1</v>
          </cell>
          <cell r="Z161">
            <v>2</v>
          </cell>
          <cell r="AA161">
            <v>5</v>
          </cell>
          <cell r="AC161">
            <v>22.346511101333338</v>
          </cell>
          <cell r="AD161">
            <v>0</v>
          </cell>
          <cell r="AF161">
            <v>22.90517387886667</v>
          </cell>
          <cell r="AG161">
            <v>2.4839994580164126E-2</v>
          </cell>
          <cell r="AH161">
            <v>2.4999999999999932E-2</v>
          </cell>
          <cell r="AI161">
            <v>714.64142502063396</v>
          </cell>
          <cell r="AK161">
            <v>1154.76166804267</v>
          </cell>
          <cell r="AL161">
            <v>1203.194438423302</v>
          </cell>
          <cell r="AN161" t="str">
            <v>No</v>
          </cell>
          <cell r="AO161" t="str">
            <v>No Adj Col AB</v>
          </cell>
          <cell r="AP161">
            <v>44448</v>
          </cell>
        </row>
        <row r="162">
          <cell r="A162">
            <v>2572</v>
          </cell>
          <cell r="B162" t="str">
            <v>000002572</v>
          </cell>
          <cell r="C162" t="str">
            <v>Med Surg</v>
          </cell>
          <cell r="D162" t="str">
            <v>Licensed Practical Nurse</v>
          </cell>
          <cell r="E162" t="str">
            <v>Jessica</v>
          </cell>
          <cell r="F162" t="str">
            <v>T</v>
          </cell>
          <cell r="G162" t="str">
            <v>Barakat</v>
          </cell>
          <cell r="H162" t="str">
            <v>PO Box 162</v>
          </cell>
          <cell r="I162" t="str">
            <v>47 School Street #2</v>
          </cell>
          <cell r="J162" t="str">
            <v>Rochester, VT 05767</v>
          </cell>
          <cell r="K162">
            <v>43453</v>
          </cell>
          <cell r="L162" t="str">
            <v>PTF</v>
          </cell>
          <cell r="M162">
            <v>26.82</v>
          </cell>
          <cell r="N162">
            <v>50207.040000000001</v>
          </cell>
          <cell r="O162">
            <v>44762</v>
          </cell>
          <cell r="P162" t="str">
            <v>LPN</v>
          </cell>
          <cell r="Q162" t="str">
            <v>Licensed Practical Nurse</v>
          </cell>
          <cell r="R162" t="str">
            <v>PC</v>
          </cell>
          <cell r="S162" t="str">
            <v>025</v>
          </cell>
          <cell r="T162" t="str">
            <v>GMC40</v>
          </cell>
          <cell r="U162" t="str">
            <v>MS</v>
          </cell>
          <cell r="V162">
            <v>0.9</v>
          </cell>
          <cell r="W162">
            <v>1872</v>
          </cell>
          <cell r="X162">
            <v>72</v>
          </cell>
          <cell r="Y162" t="e">
            <v>#N/A</v>
          </cell>
          <cell r="Z162">
            <v>1</v>
          </cell>
          <cell r="AA162">
            <v>5</v>
          </cell>
          <cell r="AC162">
            <v>0</v>
          </cell>
          <cell r="AD162">
            <v>0</v>
          </cell>
          <cell r="AF162">
            <v>27.490499999999997</v>
          </cell>
          <cell r="AG162">
            <v>2.4999999999999887E-2</v>
          </cell>
          <cell r="AH162">
            <v>2.4999999999999887E-2</v>
          </cell>
          <cell r="AI162">
            <v>771.9332399999978</v>
          </cell>
          <cell r="AK162">
            <v>1255.1759999999945</v>
          </cell>
          <cell r="AL162">
            <v>1302.9692399999954</v>
          </cell>
          <cell r="AN162" t="e">
            <v>#N/A</v>
          </cell>
          <cell r="AP162">
            <v>43453</v>
          </cell>
        </row>
        <row r="163">
          <cell r="A163">
            <v>2965</v>
          </cell>
          <cell r="B163" t="str">
            <v>000002965</v>
          </cell>
          <cell r="C163" t="str">
            <v>Med Surg</v>
          </cell>
          <cell r="D163" t="str">
            <v>Licensed Practical Nurse</v>
          </cell>
          <cell r="E163" t="str">
            <v>Jane</v>
          </cell>
          <cell r="F163" t="str">
            <v>Barrett</v>
          </cell>
          <cell r="G163" t="str">
            <v>Apgar</v>
          </cell>
          <cell r="H163" t="str">
            <v>203 Tracy Hill Road</v>
          </cell>
          <cell r="J163" t="str">
            <v>Roxbury, VT 05669</v>
          </cell>
          <cell r="K163">
            <v>44776</v>
          </cell>
          <cell r="L163" t="str">
            <v>PTF</v>
          </cell>
          <cell r="M163">
            <v>21.45</v>
          </cell>
          <cell r="N163">
            <v>35692.800000000003</v>
          </cell>
          <cell r="O163">
            <v>44776</v>
          </cell>
          <cell r="P163" t="str">
            <v>LPN</v>
          </cell>
          <cell r="Q163" t="str">
            <v>Licensed Practical Nurse</v>
          </cell>
          <cell r="R163" t="str">
            <v>PC</v>
          </cell>
          <cell r="S163" t="str">
            <v>025</v>
          </cell>
          <cell r="T163" t="str">
            <v>GMC40</v>
          </cell>
          <cell r="U163" t="str">
            <v>MS</v>
          </cell>
          <cell r="V163">
            <v>0.8</v>
          </cell>
          <cell r="W163">
            <v>1664</v>
          </cell>
          <cell r="X163">
            <v>64</v>
          </cell>
          <cell r="Y163" t="e">
            <v>#N/A</v>
          </cell>
          <cell r="Z163">
            <v>1</v>
          </cell>
          <cell r="AA163">
            <v>5</v>
          </cell>
          <cell r="AC163">
            <v>0</v>
          </cell>
          <cell r="AD163">
            <v>0</v>
          </cell>
          <cell r="AF163">
            <v>21.986249999999998</v>
          </cell>
          <cell r="AG163">
            <v>2.4999999999999953E-2</v>
          </cell>
          <cell r="AH163">
            <v>2.4999999999999953E-2</v>
          </cell>
          <cell r="AI163">
            <v>548.77679999999464</v>
          </cell>
          <cell r="AK163">
            <v>892.31999999999834</v>
          </cell>
          <cell r="AL163">
            <v>926.29679999999394</v>
          </cell>
          <cell r="AN163" t="e">
            <v>#N/A</v>
          </cell>
          <cell r="AP163">
            <v>44776</v>
          </cell>
        </row>
        <row r="164">
          <cell r="A164">
            <v>1952</v>
          </cell>
          <cell r="B164" t="str">
            <v>000001952</v>
          </cell>
          <cell r="C164" t="str">
            <v>Emergency Room</v>
          </cell>
          <cell r="D164" t="str">
            <v>LNA Per Diem</v>
          </cell>
          <cell r="E164" t="str">
            <v>Samantha</v>
          </cell>
          <cell r="F164" t="str">
            <v>J</v>
          </cell>
          <cell r="G164" t="str">
            <v>Bruce</v>
          </cell>
          <cell r="H164" t="str">
            <v>137 Russ Hill</v>
          </cell>
          <cell r="J164" t="str">
            <v>South Royalton, VT 05068</v>
          </cell>
          <cell r="K164">
            <v>41498</v>
          </cell>
          <cell r="L164" t="str">
            <v>PD</v>
          </cell>
          <cell r="M164">
            <v>19.78</v>
          </cell>
          <cell r="N164">
            <v>5.1999999999999998E-2</v>
          </cell>
          <cell r="O164">
            <v>41498</v>
          </cell>
          <cell r="P164" t="str">
            <v>LNAPD</v>
          </cell>
          <cell r="Q164" t="str">
            <v>LNA Per Diem</v>
          </cell>
          <cell r="R164" t="str">
            <v>PC</v>
          </cell>
          <cell r="S164" t="str">
            <v>061</v>
          </cell>
          <cell r="T164" t="str">
            <v>Z</v>
          </cell>
          <cell r="U164" t="str">
            <v>Z</v>
          </cell>
          <cell r="V164">
            <v>9.9999999999999995E-7</v>
          </cell>
          <cell r="W164">
            <v>2.5999999999999999E-3</v>
          </cell>
          <cell r="X164">
            <v>1E-4</v>
          </cell>
          <cell r="Y164">
            <v>12</v>
          </cell>
          <cell r="Z164">
            <v>13</v>
          </cell>
          <cell r="AA164">
            <v>2</v>
          </cell>
          <cell r="AC164">
            <v>22.13666824433778</v>
          </cell>
          <cell r="AD164">
            <v>0.11914399617481189</v>
          </cell>
          <cell r="AF164">
            <v>22.690084950446224</v>
          </cell>
          <cell r="AG164">
            <v>0.14712259607918213</v>
          </cell>
          <cell r="AH164">
            <v>2.4999999999999939E-2</v>
          </cell>
          <cell r="AI164">
            <v>8.849133130673949E-4</v>
          </cell>
          <cell r="AK164">
            <v>7.5662208711601798E-3</v>
          </cell>
          <cell r="AL164">
            <v>4.0860067585582402E-3</v>
          </cell>
          <cell r="AN164" t="str">
            <v>Yes</v>
          </cell>
          <cell r="AP164">
            <v>41498</v>
          </cell>
        </row>
        <row r="165">
          <cell r="A165">
            <v>2291</v>
          </cell>
          <cell r="B165" t="str">
            <v>000002291</v>
          </cell>
          <cell r="C165" t="str">
            <v>Med Surg</v>
          </cell>
          <cell r="D165" t="str">
            <v>LNA Per Diem</v>
          </cell>
          <cell r="E165" t="str">
            <v>Megan</v>
          </cell>
          <cell r="F165" t="str">
            <v>E.</v>
          </cell>
          <cell r="G165" t="str">
            <v>Tucker</v>
          </cell>
          <cell r="H165" t="str">
            <v>3482 Halfway Brook Rd</v>
          </cell>
          <cell r="J165" t="str">
            <v>Brookfield, VT 05036</v>
          </cell>
          <cell r="K165">
            <v>42513</v>
          </cell>
          <cell r="L165" t="str">
            <v>PD</v>
          </cell>
          <cell r="M165">
            <v>19.079999999999998</v>
          </cell>
          <cell r="N165">
            <v>4.9399999999999999E-2</v>
          </cell>
          <cell r="O165">
            <v>42513</v>
          </cell>
          <cell r="P165" t="str">
            <v>LNAPD</v>
          </cell>
          <cell r="Q165" t="str">
            <v>LNA Per Diem</v>
          </cell>
          <cell r="R165" t="str">
            <v>PC</v>
          </cell>
          <cell r="S165" t="str">
            <v>025</v>
          </cell>
          <cell r="T165" t="str">
            <v>Z</v>
          </cell>
          <cell r="U165" t="str">
            <v>MS</v>
          </cell>
          <cell r="V165">
            <v>9.9999999999999995E-7</v>
          </cell>
          <cell r="W165">
            <v>2.5999999999999999E-3</v>
          </cell>
          <cell r="X165">
            <v>1E-4</v>
          </cell>
          <cell r="Y165">
            <v>10</v>
          </cell>
          <cell r="Z165">
            <v>11</v>
          </cell>
          <cell r="AA165">
            <v>2</v>
          </cell>
          <cell r="AC165">
            <v>21.13045605141334</v>
          </cell>
          <cell r="AD165">
            <v>0.10746625007407452</v>
          </cell>
          <cell r="AF165">
            <v>21.658717452698671</v>
          </cell>
          <cell r="AG165">
            <v>0.13515290632592625</v>
          </cell>
          <cell r="AH165">
            <v>2.4999999999999873E-2</v>
          </cell>
          <cell r="AI165">
            <v>8.4468998065524313E-4</v>
          </cell>
          <cell r="AK165">
            <v>6.7046653770165493E-3</v>
          </cell>
          <cell r="AL165">
            <v>3.6812791786237833E-3</v>
          </cell>
          <cell r="AN165" t="str">
            <v>Yes</v>
          </cell>
          <cell r="AP165">
            <v>42513</v>
          </cell>
        </row>
        <row r="166">
          <cell r="A166">
            <v>2466</v>
          </cell>
          <cell r="B166" t="str">
            <v>000002466</v>
          </cell>
          <cell r="C166" t="str">
            <v>Med Surg</v>
          </cell>
          <cell r="D166" t="str">
            <v>LNA Per Diem</v>
          </cell>
          <cell r="E166" t="str">
            <v>Heather</v>
          </cell>
          <cell r="G166" t="str">
            <v>Placey-Noyes</v>
          </cell>
          <cell r="H166" t="str">
            <v>PO Box 321</v>
          </cell>
          <cell r="J166" t="str">
            <v>Williamstown, VT 05679</v>
          </cell>
          <cell r="K166">
            <v>43024</v>
          </cell>
          <cell r="L166" t="str">
            <v>PD</v>
          </cell>
          <cell r="M166">
            <v>18.34</v>
          </cell>
          <cell r="N166">
            <v>4.6800000000000001E-2</v>
          </cell>
          <cell r="O166">
            <v>43024</v>
          </cell>
          <cell r="P166" t="str">
            <v>LNAPD</v>
          </cell>
          <cell r="Q166" t="str">
            <v>LNA Per Diem</v>
          </cell>
          <cell r="R166" t="str">
            <v>PC</v>
          </cell>
          <cell r="S166" t="str">
            <v>025</v>
          </cell>
          <cell r="T166" t="str">
            <v>Z</v>
          </cell>
          <cell r="U166" t="str">
            <v>MS</v>
          </cell>
          <cell r="V166">
            <v>9.9999999999999995E-7</v>
          </cell>
          <cell r="W166">
            <v>2.5999999999999999E-3</v>
          </cell>
          <cell r="X166">
            <v>1E-4</v>
          </cell>
          <cell r="Y166">
            <v>8</v>
          </cell>
          <cell r="Z166">
            <v>9</v>
          </cell>
          <cell r="AA166">
            <v>2</v>
          </cell>
          <cell r="AC166">
            <v>20.124243858488889</v>
          </cell>
          <cell r="AD166">
            <v>9.7287015184781292E-2</v>
          </cell>
          <cell r="AF166">
            <v>20.627349954951111</v>
          </cell>
          <cell r="AG166">
            <v>0.12471919056440081</v>
          </cell>
          <cell r="AH166">
            <v>2.4999999999999991E-2</v>
          </cell>
          <cell r="AI166">
            <v>8.0446664824309136E-4</v>
          </cell>
          <cell r="AK166">
            <v>5.9471098828728893E-3</v>
          </cell>
          <cell r="AL166">
            <v>3.3205515986893135E-3</v>
          </cell>
          <cell r="AN166" t="str">
            <v>Yes</v>
          </cell>
          <cell r="AP166">
            <v>43024</v>
          </cell>
        </row>
        <row r="167">
          <cell r="A167">
            <v>2772</v>
          </cell>
          <cell r="B167" t="str">
            <v>000002772</v>
          </cell>
          <cell r="C167" t="str">
            <v>Med Surg</v>
          </cell>
          <cell r="D167" t="str">
            <v>LNA Per Diem</v>
          </cell>
          <cell r="E167" t="str">
            <v>Hailey</v>
          </cell>
          <cell r="F167" t="str">
            <v>Lynn</v>
          </cell>
          <cell r="G167" t="str">
            <v>Smith</v>
          </cell>
          <cell r="H167" t="str">
            <v>1300 Hallstrom Rd</v>
          </cell>
          <cell r="J167" t="str">
            <v>Northfield, VT 05663</v>
          </cell>
          <cell r="K167">
            <v>44139</v>
          </cell>
          <cell r="L167" t="str">
            <v>PD</v>
          </cell>
          <cell r="M167">
            <v>16.47</v>
          </cell>
          <cell r="N167">
            <v>4.1599999999999998E-2</v>
          </cell>
          <cell r="O167">
            <v>44139</v>
          </cell>
          <cell r="P167" t="str">
            <v>LNAPD</v>
          </cell>
          <cell r="Q167" t="str">
            <v>LNA Per Diem</v>
          </cell>
          <cell r="R167" t="str">
            <v>PC</v>
          </cell>
          <cell r="S167" t="str">
            <v>025</v>
          </cell>
          <cell r="T167" t="str">
            <v>Z</v>
          </cell>
          <cell r="U167" t="str">
            <v>MS</v>
          </cell>
          <cell r="V167">
            <v>9.9999999999999995E-7</v>
          </cell>
          <cell r="W167">
            <v>2.5999999999999999E-3</v>
          </cell>
          <cell r="X167">
            <v>1E-4</v>
          </cell>
          <cell r="Y167">
            <v>2</v>
          </cell>
          <cell r="Z167">
            <v>3</v>
          </cell>
          <cell r="AA167">
            <v>2</v>
          </cell>
          <cell r="AC167">
            <v>17.441011344023703</v>
          </cell>
          <cell r="AD167">
            <v>5.895636575735911E-2</v>
          </cell>
          <cell r="AF167">
            <v>17.877036627624296</v>
          </cell>
          <cell r="AG167">
            <v>8.5430274901293096E-2</v>
          </cell>
          <cell r="AH167">
            <v>2.5000000000000005E-2</v>
          </cell>
          <cell r="AI167">
            <v>6.9720442847734398E-4</v>
          </cell>
          <cell r="AK167">
            <v>3.6582952318231728E-3</v>
          </cell>
          <cell r="AL167">
            <v>2.2449447188640712E-3</v>
          </cell>
          <cell r="AN167" t="str">
            <v>Yes</v>
          </cell>
          <cell r="AP167">
            <v>44139</v>
          </cell>
        </row>
        <row r="168">
          <cell r="A168">
            <v>2867</v>
          </cell>
          <cell r="B168" t="str">
            <v>000002867</v>
          </cell>
          <cell r="C168" t="str">
            <v>Med Surg</v>
          </cell>
          <cell r="D168" t="str">
            <v>LNA Per Diem</v>
          </cell>
          <cell r="E168" t="str">
            <v>Edward</v>
          </cell>
          <cell r="F168" t="str">
            <v>J</v>
          </cell>
          <cell r="G168" t="str">
            <v>Staples</v>
          </cell>
          <cell r="H168" t="str">
            <v>43 C-S Drive</v>
          </cell>
          <cell r="J168" t="str">
            <v>Bethel, VT 05032</v>
          </cell>
          <cell r="K168">
            <v>44461</v>
          </cell>
          <cell r="L168" t="str">
            <v>PD</v>
          </cell>
          <cell r="M168">
            <v>15.89</v>
          </cell>
          <cell r="N168">
            <v>4.1599999999999998E-2</v>
          </cell>
          <cell r="O168">
            <v>44461</v>
          </cell>
          <cell r="P168" t="str">
            <v>LNAPD</v>
          </cell>
          <cell r="Q168" t="str">
            <v>LNA Per Diem</v>
          </cell>
          <cell r="R168" t="str">
            <v>PC</v>
          </cell>
          <cell r="S168" t="str">
            <v>025</v>
          </cell>
          <cell r="T168" t="str">
            <v>Z</v>
          </cell>
          <cell r="U168" t="str">
            <v>MS</v>
          </cell>
          <cell r="V168">
            <v>9.9999999999999995E-7</v>
          </cell>
          <cell r="W168">
            <v>2.5999999999999999E-3</v>
          </cell>
          <cell r="X168">
            <v>1E-4</v>
          </cell>
          <cell r="Y168">
            <v>1</v>
          </cell>
          <cell r="Z168">
            <v>2</v>
          </cell>
          <cell r="AA168">
            <v>2</v>
          </cell>
          <cell r="AC168">
            <v>16.77020321540741</v>
          </cell>
          <cell r="AD168">
            <v>5.5393531491970363E-2</v>
          </cell>
          <cell r="AF168">
            <v>17.189458295792594</v>
          </cell>
          <cell r="AG168">
            <v>8.1778369779269569E-2</v>
          </cell>
          <cell r="AH168">
            <v>2.4999999999999953E-2</v>
          </cell>
          <cell r="AI168">
            <v>6.7038887353590947E-4</v>
          </cell>
          <cell r="AK168">
            <v>3.3785915690607436E-3</v>
          </cell>
          <cell r="AL168">
            <v>2.0997929989077626E-3</v>
          </cell>
          <cell r="AN168" t="str">
            <v>Yes</v>
          </cell>
          <cell r="AP168">
            <v>44461</v>
          </cell>
        </row>
        <row r="169">
          <cell r="A169">
            <v>2877</v>
          </cell>
          <cell r="B169" t="str">
            <v>000002877</v>
          </cell>
          <cell r="C169" t="str">
            <v>Med Surg</v>
          </cell>
          <cell r="D169" t="str">
            <v>LNA Per Diem</v>
          </cell>
          <cell r="E169" t="str">
            <v>Taylor</v>
          </cell>
          <cell r="F169" t="str">
            <v>A</v>
          </cell>
          <cell r="G169" t="str">
            <v>Rogers</v>
          </cell>
          <cell r="H169" t="str">
            <v>102 Rogers Lane</v>
          </cell>
          <cell r="J169" t="str">
            <v>Bethel, VT 05032</v>
          </cell>
          <cell r="K169">
            <v>44503</v>
          </cell>
          <cell r="L169" t="str">
            <v>PD</v>
          </cell>
          <cell r="M169">
            <v>15.55</v>
          </cell>
          <cell r="N169">
            <v>4.1599999999999998E-2</v>
          </cell>
          <cell r="O169">
            <v>44503</v>
          </cell>
          <cell r="P169" t="str">
            <v>LNAPD</v>
          </cell>
          <cell r="Q169" t="str">
            <v>LNA Per Diem</v>
          </cell>
          <cell r="R169" t="str">
            <v>PC</v>
          </cell>
          <cell r="S169" t="str">
            <v>025</v>
          </cell>
          <cell r="T169" t="str">
            <v>Z</v>
          </cell>
          <cell r="U169" t="str">
            <v>MS</v>
          </cell>
          <cell r="V169">
            <v>9.9999999999999995E-7</v>
          </cell>
          <cell r="W169">
            <v>2.5999999999999999E-3</v>
          </cell>
          <cell r="X169">
            <v>1E-4</v>
          </cell>
          <cell r="Y169">
            <v>0</v>
          </cell>
          <cell r="Z169">
            <v>1</v>
          </cell>
          <cell r="AA169">
            <v>2</v>
          </cell>
          <cell r="AC169">
            <v>16.099395086791112</v>
          </cell>
          <cell r="AD169">
            <v>3.5330873748624543E-2</v>
          </cell>
          <cell r="AF169">
            <v>16.501879963960889</v>
          </cell>
          <cell r="AG169">
            <v>6.1214145592340057E-2</v>
          </cell>
          <cell r="AH169">
            <v>2.4999999999999901E-2</v>
          </cell>
          <cell r="AI169">
            <v>6.4357331859447495E-4</v>
          </cell>
          <cell r="AK169">
            <v>2.4748879062983088E-3</v>
          </cell>
          <cell r="AL169">
            <v>1.6906412789514517E-3</v>
          </cell>
          <cell r="AN169" t="str">
            <v>Yes</v>
          </cell>
          <cell r="AP169">
            <v>44503</v>
          </cell>
        </row>
        <row r="170">
          <cell r="A170">
            <v>1133</v>
          </cell>
          <cell r="B170" t="str">
            <v>000001133</v>
          </cell>
          <cell r="C170" t="str">
            <v>Med Surg</v>
          </cell>
          <cell r="D170" t="str">
            <v>LNA Per Diem</v>
          </cell>
          <cell r="E170" t="str">
            <v>Lucia</v>
          </cell>
          <cell r="F170" t="str">
            <v>J</v>
          </cell>
          <cell r="G170" t="str">
            <v>McKinney</v>
          </cell>
          <cell r="H170" t="str">
            <v>11 Brigham Circle</v>
          </cell>
          <cell r="J170" t="str">
            <v>Randolph, VT 05060</v>
          </cell>
          <cell r="K170">
            <v>38798</v>
          </cell>
          <cell r="L170" t="str">
            <v>PD</v>
          </cell>
          <cell r="M170">
            <v>21.13</v>
          </cell>
          <cell r="N170">
            <v>5.4600000000000003E-2</v>
          </cell>
          <cell r="O170">
            <v>44839</v>
          </cell>
          <cell r="P170" t="str">
            <v>LNAPD</v>
          </cell>
          <cell r="Q170" t="str">
            <v>LNA Per Diem</v>
          </cell>
          <cell r="R170" t="str">
            <v>PC</v>
          </cell>
          <cell r="S170" t="str">
            <v>025</v>
          </cell>
          <cell r="T170" t="str">
            <v>Z</v>
          </cell>
          <cell r="U170" t="str">
            <v>MS</v>
          </cell>
          <cell r="V170">
            <v>9.9999999999999995E-7</v>
          </cell>
          <cell r="W170">
            <v>2.5999999999999999E-3</v>
          </cell>
          <cell r="X170">
            <v>1E-4</v>
          </cell>
          <cell r="Y170" t="e">
            <v>#N/A</v>
          </cell>
          <cell r="Z170">
            <v>10</v>
          </cell>
          <cell r="AA170">
            <v>2</v>
          </cell>
          <cell r="AC170">
            <v>0</v>
          </cell>
          <cell r="AD170">
            <v>0</v>
          </cell>
          <cell r="AF170">
            <v>21.658249999999995</v>
          </cell>
          <cell r="AG170">
            <v>2.4999999999999828E-2</v>
          </cell>
          <cell r="AH170">
            <v>2.4999999999999828E-2</v>
          </cell>
          <cell r="AI170">
            <v>8.4467174999999567E-4</v>
          </cell>
          <cell r="AK170">
            <v>1.3734499999999907E-3</v>
          </cell>
          <cell r="AL170">
            <v>1.4257467499999917E-3</v>
          </cell>
          <cell r="AN170" t="str">
            <v>No</v>
          </cell>
          <cell r="AP170">
            <v>38798</v>
          </cell>
        </row>
        <row r="171">
          <cell r="A171">
            <v>2609</v>
          </cell>
          <cell r="B171" t="str">
            <v>000002609</v>
          </cell>
          <cell r="C171" t="str">
            <v>MENIG Extended Care</v>
          </cell>
          <cell r="D171" t="str">
            <v>LNA Retirement Com PD</v>
          </cell>
          <cell r="E171" t="str">
            <v>Kate</v>
          </cell>
          <cell r="F171" t="str">
            <v>M</v>
          </cell>
          <cell r="G171" t="str">
            <v>Benoir</v>
          </cell>
          <cell r="H171" t="str">
            <v>45 Summer Street</v>
          </cell>
          <cell r="J171" t="str">
            <v>Northfield, VT 05663</v>
          </cell>
          <cell r="K171">
            <v>43600</v>
          </cell>
          <cell r="L171" t="str">
            <v>PD</v>
          </cell>
          <cell r="M171">
            <v>16.920000000000002</v>
          </cell>
          <cell r="N171">
            <v>4.4200000000000003E-2</v>
          </cell>
          <cell r="O171">
            <v>43600</v>
          </cell>
          <cell r="P171" t="str">
            <v>LNARCPD</v>
          </cell>
          <cell r="Q171" t="str">
            <v>LNA Retirement Com PD</v>
          </cell>
          <cell r="R171" t="str">
            <v>PC</v>
          </cell>
          <cell r="S171" t="str">
            <v>035</v>
          </cell>
          <cell r="T171" t="str">
            <v>Z</v>
          </cell>
          <cell r="U171" t="str">
            <v>MECU</v>
          </cell>
          <cell r="V171">
            <v>9.9999999999999995E-7</v>
          </cell>
          <cell r="W171">
            <v>2.5999999999999999E-3</v>
          </cell>
          <cell r="X171">
            <v>1E-4</v>
          </cell>
          <cell r="Y171">
            <v>3</v>
          </cell>
          <cell r="Z171">
            <v>4</v>
          </cell>
          <cell r="AA171">
            <v>2</v>
          </cell>
          <cell r="AC171">
            <v>18.111819472640001</v>
          </cell>
          <cell r="AD171">
            <v>7.0438503111111037E-2</v>
          </cell>
          <cell r="AF171">
            <v>18.564614959455998</v>
          </cell>
          <cell r="AG171">
            <v>9.7199465688888653E-2</v>
          </cell>
          <cell r="AH171">
            <v>2.4999999999999852E-2</v>
          </cell>
          <cell r="AI171">
            <v>7.2401998341877849E-4</v>
          </cell>
          <cell r="AK171">
            <v>4.275998894585591E-3</v>
          </cell>
          <cell r="AL171">
            <v>2.5330964388203749E-3</v>
          </cell>
          <cell r="AN171" t="str">
            <v>Yes</v>
          </cell>
          <cell r="AP171">
            <v>43600</v>
          </cell>
        </row>
        <row r="172">
          <cell r="A172">
            <v>2612</v>
          </cell>
          <cell r="B172" t="str">
            <v>000002612</v>
          </cell>
          <cell r="C172" t="str">
            <v>MENIG Extended Care</v>
          </cell>
          <cell r="D172" t="str">
            <v>LNA Retirement Com PD</v>
          </cell>
          <cell r="E172" t="str">
            <v>Cielo</v>
          </cell>
          <cell r="F172" t="str">
            <v>N</v>
          </cell>
          <cell r="G172" t="str">
            <v>Phillips</v>
          </cell>
          <cell r="H172" t="str">
            <v>1820 East Bethel Road</v>
          </cell>
          <cell r="J172" t="str">
            <v>Randolph Center, VT 05061</v>
          </cell>
          <cell r="K172">
            <v>43600</v>
          </cell>
          <cell r="L172" t="str">
            <v>PD</v>
          </cell>
          <cell r="M172">
            <v>18.690000000000001</v>
          </cell>
          <cell r="N172">
            <v>4.9399999999999999E-2</v>
          </cell>
          <cell r="O172">
            <v>43600</v>
          </cell>
          <cell r="P172" t="str">
            <v>LNARCPD</v>
          </cell>
          <cell r="Q172" t="str">
            <v>LNA Retirement Com PD</v>
          </cell>
          <cell r="R172" t="str">
            <v>PC</v>
          </cell>
          <cell r="S172" t="str">
            <v>035</v>
          </cell>
          <cell r="T172" t="str">
            <v>Z</v>
          </cell>
          <cell r="U172" t="str">
            <v>MECU</v>
          </cell>
          <cell r="V172">
            <v>9.9999999999999995E-7</v>
          </cell>
          <cell r="W172">
            <v>2.5999999999999999E-3</v>
          </cell>
          <cell r="X172">
            <v>1E-4</v>
          </cell>
          <cell r="Y172">
            <v>8</v>
          </cell>
          <cell r="Z172">
            <v>9</v>
          </cell>
          <cell r="AA172">
            <v>2</v>
          </cell>
          <cell r="AC172">
            <v>20.124243858488889</v>
          </cell>
          <cell r="AD172">
            <v>7.6738569207538118E-2</v>
          </cell>
          <cell r="AF172">
            <v>20.627349954951111</v>
          </cell>
          <cell r="AG172">
            <v>0.10365703343772656</v>
          </cell>
          <cell r="AH172">
            <v>2.4999999999999991E-2</v>
          </cell>
          <cell r="AI172">
            <v>8.0446664824309136E-4</v>
          </cell>
          <cell r="AK172">
            <v>5.0371098828728856E-3</v>
          </cell>
          <cell r="AL172">
            <v>2.9355515986893119E-3</v>
          </cell>
          <cell r="AN172" t="str">
            <v>Yes</v>
          </cell>
          <cell r="AP172">
            <v>43600</v>
          </cell>
        </row>
        <row r="173">
          <cell r="A173">
            <v>2634</v>
          </cell>
          <cell r="B173" t="str">
            <v>000002634</v>
          </cell>
          <cell r="C173" t="str">
            <v>MENIG Extended Care</v>
          </cell>
          <cell r="D173" t="str">
            <v>LNA Retirement Com PD</v>
          </cell>
          <cell r="E173" t="str">
            <v>Amber</v>
          </cell>
          <cell r="G173" t="str">
            <v>Sevigny</v>
          </cell>
          <cell r="H173" t="str">
            <v>1197 Braintree Hill Road</v>
          </cell>
          <cell r="J173" t="str">
            <v>Braintree, VT 05060</v>
          </cell>
          <cell r="K173">
            <v>43663</v>
          </cell>
          <cell r="L173" t="str">
            <v>PD</v>
          </cell>
          <cell r="M173">
            <v>16.809999999999999</v>
          </cell>
          <cell r="N173">
            <v>4.4200000000000003E-2</v>
          </cell>
          <cell r="O173">
            <v>44048</v>
          </cell>
          <cell r="P173" t="str">
            <v>LNARCPD</v>
          </cell>
          <cell r="Q173" t="str">
            <v>LNA Retirement Com PD</v>
          </cell>
          <cell r="R173" t="str">
            <v>PC</v>
          </cell>
          <cell r="S173" t="str">
            <v>035</v>
          </cell>
          <cell r="T173" t="str">
            <v>Z</v>
          </cell>
          <cell r="U173" t="str">
            <v>MECU</v>
          </cell>
          <cell r="V173">
            <v>9.9999999999999995E-7</v>
          </cell>
          <cell r="W173">
            <v>2.5999999999999999E-3</v>
          </cell>
          <cell r="X173">
            <v>1E-4</v>
          </cell>
          <cell r="Y173">
            <v>3</v>
          </cell>
          <cell r="Z173">
            <v>4</v>
          </cell>
          <cell r="AA173">
            <v>2</v>
          </cell>
          <cell r="AC173">
            <v>18.111819472640001</v>
          </cell>
          <cell r="AD173">
            <v>7.7443157206424862E-2</v>
          </cell>
          <cell r="AF173">
            <v>18.564614959455998</v>
          </cell>
          <cell r="AG173">
            <v>0.10437923613658533</v>
          </cell>
          <cell r="AH173">
            <v>2.4999999999999852E-2</v>
          </cell>
          <cell r="AI173">
            <v>7.2401998341877849E-4</v>
          </cell>
          <cell r="AK173">
            <v>4.5619988945855986E-3</v>
          </cell>
          <cell r="AL173">
            <v>2.6540964388203779E-3</v>
          </cell>
          <cell r="AN173" t="str">
            <v>Yes</v>
          </cell>
          <cell r="AP173">
            <v>43663</v>
          </cell>
        </row>
        <row r="174">
          <cell r="A174">
            <v>2811</v>
          </cell>
          <cell r="B174" t="str">
            <v>000002811</v>
          </cell>
          <cell r="C174" t="str">
            <v>MENIG Extended Care</v>
          </cell>
          <cell r="D174" t="str">
            <v>LNA Retirement Com PD</v>
          </cell>
          <cell r="E174" t="str">
            <v>Sarahbeth</v>
          </cell>
          <cell r="F174" t="str">
            <v>M</v>
          </cell>
          <cell r="G174" t="str">
            <v>Johnson</v>
          </cell>
          <cell r="H174" t="str">
            <v>32 Bianchi Street</v>
          </cell>
          <cell r="J174" t="str">
            <v>East Barre, VT 05649</v>
          </cell>
          <cell r="K174">
            <v>44307</v>
          </cell>
          <cell r="L174" t="str">
            <v>PD</v>
          </cell>
          <cell r="M174">
            <v>18.39</v>
          </cell>
          <cell r="N174">
            <v>4.6800000000000001E-2</v>
          </cell>
          <cell r="O174">
            <v>44307</v>
          </cell>
          <cell r="P174" t="str">
            <v>LNARCPD</v>
          </cell>
          <cell r="Q174" t="str">
            <v>LNA Retirement Com PD</v>
          </cell>
          <cell r="R174" t="str">
            <v>PC</v>
          </cell>
          <cell r="S174" t="str">
            <v>035</v>
          </cell>
          <cell r="T174" t="str">
            <v>GRC42</v>
          </cell>
          <cell r="U174" t="str">
            <v>MECU</v>
          </cell>
          <cell r="V174">
            <v>9.9999999999999995E-7</v>
          </cell>
          <cell r="W174">
            <v>2.5999999999999999E-3</v>
          </cell>
          <cell r="X174">
            <v>1E-4</v>
          </cell>
          <cell r="Y174">
            <v>8</v>
          </cell>
          <cell r="Z174">
            <v>9</v>
          </cell>
          <cell r="AA174">
            <v>2</v>
          </cell>
          <cell r="AC174">
            <v>20.124243858488889</v>
          </cell>
          <cell r="AD174">
            <v>9.4303635589390325E-2</v>
          </cell>
          <cell r="AF174">
            <v>20.627349954951111</v>
          </cell>
          <cell r="AG174">
            <v>0.12166122647912507</v>
          </cell>
          <cell r="AH174">
            <v>2.4999999999999991E-2</v>
          </cell>
          <cell r="AI174">
            <v>8.0446664824309136E-4</v>
          </cell>
          <cell r="AK174">
            <v>5.8171098828728876E-3</v>
          </cell>
          <cell r="AL174">
            <v>3.2655515986893128E-3</v>
          </cell>
          <cell r="AN174" t="str">
            <v>Yes</v>
          </cell>
          <cell r="AP174">
            <v>44307</v>
          </cell>
        </row>
        <row r="175">
          <cell r="A175">
            <v>2812</v>
          </cell>
          <cell r="B175" t="str">
            <v>000002812</v>
          </cell>
          <cell r="C175" t="str">
            <v>MENIG Extended Care</v>
          </cell>
          <cell r="D175" t="str">
            <v>LNA Retirement Com PD</v>
          </cell>
          <cell r="E175" t="str">
            <v>Ella</v>
          </cell>
          <cell r="F175" t="str">
            <v>M</v>
          </cell>
          <cell r="G175" t="str">
            <v>Davignon</v>
          </cell>
          <cell r="H175" t="str">
            <v>479 Peth Road</v>
          </cell>
          <cell r="J175" t="str">
            <v>Randolph, VT 05060</v>
          </cell>
          <cell r="K175">
            <v>44307</v>
          </cell>
          <cell r="L175" t="str">
            <v>PD</v>
          </cell>
          <cell r="M175">
            <v>15.89</v>
          </cell>
          <cell r="N175">
            <v>4.1599999999999998E-2</v>
          </cell>
          <cell r="O175">
            <v>44307</v>
          </cell>
          <cell r="P175" t="str">
            <v>LNARCPD</v>
          </cell>
          <cell r="Q175" t="str">
            <v>LNA Retirement Com PD</v>
          </cell>
          <cell r="R175" t="str">
            <v>PC</v>
          </cell>
          <cell r="S175" t="str">
            <v>035</v>
          </cell>
          <cell r="T175" t="str">
            <v>Z</v>
          </cell>
          <cell r="U175" t="str">
            <v>MECU</v>
          </cell>
          <cell r="V175">
            <v>9.9999999999999995E-7</v>
          </cell>
          <cell r="W175">
            <v>2.5999999999999999E-3</v>
          </cell>
          <cell r="X175">
            <v>1E-4</v>
          </cell>
          <cell r="Y175">
            <v>1</v>
          </cell>
          <cell r="Z175">
            <v>2</v>
          </cell>
          <cell r="AA175">
            <v>2</v>
          </cell>
          <cell r="AC175">
            <v>16.77020321540741</v>
          </cell>
          <cell r="AD175">
            <v>5.5393531491970363E-2</v>
          </cell>
          <cell r="AF175">
            <v>17.189458295792594</v>
          </cell>
          <cell r="AG175">
            <v>8.1778369779269569E-2</v>
          </cell>
          <cell r="AH175">
            <v>2.4999999999999953E-2</v>
          </cell>
          <cell r="AI175">
            <v>6.7038887353590947E-4</v>
          </cell>
          <cell r="AK175">
            <v>3.3785915690607436E-3</v>
          </cell>
          <cell r="AL175">
            <v>2.0997929989077626E-3</v>
          </cell>
          <cell r="AN175" t="str">
            <v>Yes</v>
          </cell>
          <cell r="AP175">
            <v>44307</v>
          </cell>
        </row>
        <row r="176">
          <cell r="A176">
            <v>1795</v>
          </cell>
          <cell r="B176" t="str">
            <v>000001795</v>
          </cell>
          <cell r="C176" t="str">
            <v>MENIG Extended Care</v>
          </cell>
          <cell r="D176" t="str">
            <v>LNA Retirement Com PD</v>
          </cell>
          <cell r="E176" t="str">
            <v>Rachel</v>
          </cell>
          <cell r="F176" t="str">
            <v>L</v>
          </cell>
          <cell r="G176" t="str">
            <v>MacAdams</v>
          </cell>
          <cell r="H176" t="str">
            <v>1022 VT Route 14</v>
          </cell>
          <cell r="J176" t="str">
            <v>South Royalton, VT 05068</v>
          </cell>
          <cell r="K176">
            <v>40988</v>
          </cell>
          <cell r="L176" t="str">
            <v>PD</v>
          </cell>
          <cell r="M176">
            <v>17.440000000000001</v>
          </cell>
          <cell r="N176">
            <v>4.4200000000000003E-2</v>
          </cell>
          <cell r="O176">
            <v>44559</v>
          </cell>
          <cell r="P176" t="str">
            <v>LNARCPD</v>
          </cell>
          <cell r="Q176" t="str">
            <v>LNA Retirement Com PD</v>
          </cell>
          <cell r="R176" t="str">
            <v>PC</v>
          </cell>
          <cell r="S176" t="str">
            <v>035</v>
          </cell>
          <cell r="T176" t="str">
            <v>GRC42</v>
          </cell>
          <cell r="U176" t="str">
            <v>MECU</v>
          </cell>
          <cell r="V176">
            <v>9.9999999999999995E-7</v>
          </cell>
          <cell r="W176">
            <v>2.5999999999999999E-3</v>
          </cell>
          <cell r="X176">
            <v>1E-4</v>
          </cell>
          <cell r="Y176">
            <v>0</v>
          </cell>
          <cell r="Z176">
            <v>1</v>
          </cell>
          <cell r="AA176">
            <v>2</v>
          </cell>
          <cell r="AC176">
            <v>0</v>
          </cell>
          <cell r="AD176">
            <v>0</v>
          </cell>
          <cell r="AF176">
            <v>17.876000000000001</v>
          </cell>
          <cell r="AG176">
            <v>2.4999999999999994E-2</v>
          </cell>
          <cell r="AH176">
            <v>2.4999999999999994E-2</v>
          </cell>
          <cell r="AI176">
            <v>6.971639999999973E-4</v>
          </cell>
          <cell r="AK176">
            <v>1.1336E-3</v>
          </cell>
          <cell r="AL176">
            <v>1.1767639999999972E-3</v>
          </cell>
          <cell r="AN176" t="str">
            <v>No</v>
          </cell>
          <cell r="AO176" t="str">
            <v>No Adj Col AB</v>
          </cell>
          <cell r="AP176">
            <v>40988</v>
          </cell>
        </row>
        <row r="177">
          <cell r="A177">
            <v>2968</v>
          </cell>
          <cell r="B177" t="str">
            <v>000002968</v>
          </cell>
          <cell r="C177" t="str">
            <v>MENIG Extended Care</v>
          </cell>
          <cell r="D177" t="str">
            <v>LNA Retirement Com PD</v>
          </cell>
          <cell r="E177" t="str">
            <v>Leah</v>
          </cell>
          <cell r="F177" t="str">
            <v>A</v>
          </cell>
          <cell r="G177" t="str">
            <v>Vinton</v>
          </cell>
          <cell r="H177" t="str">
            <v>330 Murphy Rd</v>
          </cell>
          <cell r="J177" t="str">
            <v>Braintree, VT 05060</v>
          </cell>
          <cell r="K177">
            <v>44776</v>
          </cell>
          <cell r="L177" t="str">
            <v>PD</v>
          </cell>
          <cell r="M177">
            <v>16.100000000000001</v>
          </cell>
          <cell r="N177">
            <v>4.1599999999999998E-2</v>
          </cell>
          <cell r="O177">
            <v>44776</v>
          </cell>
          <cell r="P177" t="str">
            <v>LNARCPD</v>
          </cell>
          <cell r="Q177" t="str">
            <v>LNA Retirement Com PD</v>
          </cell>
          <cell r="R177" t="str">
            <v>PC</v>
          </cell>
          <cell r="S177" t="str">
            <v>035</v>
          </cell>
          <cell r="T177" t="str">
            <v>GRC42</v>
          </cell>
          <cell r="U177" t="str">
            <v>MECU</v>
          </cell>
          <cell r="V177">
            <v>9.9999999999999995E-7</v>
          </cell>
          <cell r="W177">
            <v>2.5999999999999999E-3</v>
          </cell>
          <cell r="X177">
            <v>1E-4</v>
          </cell>
          <cell r="Y177" t="e">
            <v>#N/A</v>
          </cell>
          <cell r="Z177">
            <v>1</v>
          </cell>
          <cell r="AA177">
            <v>2</v>
          </cell>
          <cell r="AC177">
            <v>0</v>
          </cell>
          <cell r="AD177">
            <v>0</v>
          </cell>
          <cell r="AF177">
            <v>16.502500000000001</v>
          </cell>
          <cell r="AG177">
            <v>2.4999999999999988E-2</v>
          </cell>
          <cell r="AH177">
            <v>2.4999999999999988E-2</v>
          </cell>
          <cell r="AI177">
            <v>6.4359749999999994E-4</v>
          </cell>
          <cell r="AK177">
            <v>1.0464999999999997E-3</v>
          </cell>
          <cell r="AL177">
            <v>1.0863474999999998E-3</v>
          </cell>
          <cell r="AN177" t="e">
            <v>#N/A</v>
          </cell>
          <cell r="AP177">
            <v>44776</v>
          </cell>
        </row>
        <row r="178">
          <cell r="A178">
            <v>2657</v>
          </cell>
          <cell r="B178" t="str">
            <v>000002657</v>
          </cell>
          <cell r="C178" t="str">
            <v>MENIG Extended Care</v>
          </cell>
          <cell r="D178" t="str">
            <v>LNA Retirement Com PD</v>
          </cell>
          <cell r="E178" t="str">
            <v>Hattie</v>
          </cell>
          <cell r="F178" t="str">
            <v>M</v>
          </cell>
          <cell r="G178" t="str">
            <v>Russell</v>
          </cell>
          <cell r="H178" t="str">
            <v>1592 East Street</v>
          </cell>
          <cell r="J178" t="str">
            <v>Brookfield, VT 05036</v>
          </cell>
          <cell r="K178">
            <v>43740</v>
          </cell>
          <cell r="L178" t="str">
            <v>PD</v>
          </cell>
          <cell r="M178">
            <v>18.11</v>
          </cell>
          <cell r="N178">
            <v>4.6800000000000001E-2</v>
          </cell>
          <cell r="O178">
            <v>44846</v>
          </cell>
          <cell r="P178" t="str">
            <v>LNARCPD</v>
          </cell>
          <cell r="Q178" t="str">
            <v>LNA Retirement Com PD</v>
          </cell>
          <cell r="R178" t="str">
            <v>PC</v>
          </cell>
          <cell r="S178" t="str">
            <v>035</v>
          </cell>
          <cell r="T178" t="str">
            <v>GRC42</v>
          </cell>
          <cell r="U178" t="str">
            <v>MECU</v>
          </cell>
          <cell r="V178">
            <v>9.9999999999999995E-7</v>
          </cell>
          <cell r="W178">
            <v>2.5999999999999999E-3</v>
          </cell>
          <cell r="X178">
            <v>1E-4</v>
          </cell>
          <cell r="Y178" t="e">
            <v>#N/A</v>
          </cell>
          <cell r="Z178">
            <v>3</v>
          </cell>
          <cell r="AA178">
            <v>2</v>
          </cell>
          <cell r="AC178">
            <v>0</v>
          </cell>
          <cell r="AD178">
            <v>0</v>
          </cell>
          <cell r="AF178">
            <v>18.562749999999998</v>
          </cell>
          <cell r="AG178">
            <v>2.4999999999999901E-2</v>
          </cell>
          <cell r="AH178">
            <v>2.4999999999999901E-2</v>
          </cell>
          <cell r="AI178">
            <v>7.2394724999999137E-4</v>
          </cell>
          <cell r="AK178">
            <v>1.1771499999999955E-3</v>
          </cell>
          <cell r="AL178">
            <v>1.2219722499999894E-3</v>
          </cell>
          <cell r="AN178" t="str">
            <v>No</v>
          </cell>
          <cell r="AP178">
            <v>43740</v>
          </cell>
        </row>
        <row r="179">
          <cell r="A179">
            <v>342</v>
          </cell>
          <cell r="B179" t="str">
            <v>000000342</v>
          </cell>
          <cell r="C179" t="str">
            <v>MENIG Extended Care</v>
          </cell>
          <cell r="D179" t="str">
            <v>LNA Retirement Community</v>
          </cell>
          <cell r="E179" t="str">
            <v>Darlene</v>
          </cell>
          <cell r="F179" t="str">
            <v>A</v>
          </cell>
          <cell r="G179" t="str">
            <v>Doyle</v>
          </cell>
          <cell r="H179" t="str">
            <v>101 Corinth Rd</v>
          </cell>
          <cell r="J179" t="str">
            <v>Chelsea, VT 05038</v>
          </cell>
          <cell r="K179">
            <v>34304</v>
          </cell>
          <cell r="L179" t="str">
            <v>PTF</v>
          </cell>
          <cell r="M179">
            <v>23.27</v>
          </cell>
          <cell r="N179">
            <v>38721.279999999999</v>
          </cell>
          <cell r="O179">
            <v>34304</v>
          </cell>
          <cell r="P179" t="str">
            <v>LNARC</v>
          </cell>
          <cell r="Q179" t="str">
            <v>LNA Retirement Community</v>
          </cell>
          <cell r="R179" t="str">
            <v>PC</v>
          </cell>
          <cell r="S179" t="str">
            <v>035</v>
          </cell>
          <cell r="T179" t="str">
            <v>Z</v>
          </cell>
          <cell r="U179" t="str">
            <v>MECU</v>
          </cell>
          <cell r="V179">
            <v>0.8</v>
          </cell>
          <cell r="W179">
            <v>1664</v>
          </cell>
          <cell r="X179">
            <v>64</v>
          </cell>
          <cell r="Y179">
            <v>20</v>
          </cell>
          <cell r="Z179">
            <v>21</v>
          </cell>
          <cell r="AA179">
            <v>2</v>
          </cell>
          <cell r="AC179">
            <v>24.149092630186665</v>
          </cell>
          <cell r="AD179">
            <v>3.7777938555507755E-2</v>
          </cell>
          <cell r="AF179">
            <v>24.752819945941329</v>
          </cell>
          <cell r="AG179">
            <v>6.3722387019395352E-2</v>
          </cell>
          <cell r="AH179">
            <v>2.4999999999999904E-2</v>
          </cell>
          <cell r="AI179">
            <v>617.83038585069289</v>
          </cell>
          <cell r="AK179">
            <v>2467.4123900463728</v>
          </cell>
          <cell r="AL179">
            <v>1661.7356277933891</v>
          </cell>
          <cell r="AN179" t="str">
            <v>Yes</v>
          </cell>
          <cell r="AP179">
            <v>34304</v>
          </cell>
        </row>
        <row r="180">
          <cell r="A180">
            <v>379</v>
          </cell>
          <cell r="B180" t="str">
            <v>000000379</v>
          </cell>
          <cell r="C180" t="str">
            <v>MENIG Extended Care</v>
          </cell>
          <cell r="D180" t="str">
            <v>LNA Retirement Community</v>
          </cell>
          <cell r="E180" t="str">
            <v>Barbara</v>
          </cell>
          <cell r="F180" t="str">
            <v>J</v>
          </cell>
          <cell r="G180" t="str">
            <v>Salls</v>
          </cell>
          <cell r="H180" t="str">
            <v>1674 East Bethel Road</v>
          </cell>
          <cell r="J180" t="str">
            <v>Randolph Center, VT 05061</v>
          </cell>
          <cell r="K180">
            <v>35055</v>
          </cell>
          <cell r="L180" t="str">
            <v>REG</v>
          </cell>
          <cell r="M180">
            <v>23.33</v>
          </cell>
          <cell r="N180">
            <v>48526.400000000001</v>
          </cell>
          <cell r="O180">
            <v>35055</v>
          </cell>
          <cell r="P180" t="str">
            <v>LNARC</v>
          </cell>
          <cell r="Q180" t="str">
            <v>LNA Retirement Community</v>
          </cell>
          <cell r="R180" t="str">
            <v>PC</v>
          </cell>
          <cell r="S180" t="str">
            <v>035</v>
          </cell>
          <cell r="T180" t="str">
            <v>Z</v>
          </cell>
          <cell r="U180" t="str">
            <v>MECU</v>
          </cell>
          <cell r="V180">
            <v>1</v>
          </cell>
          <cell r="W180">
            <v>2080</v>
          </cell>
          <cell r="X180">
            <v>80</v>
          </cell>
          <cell r="Y180">
            <v>20</v>
          </cell>
          <cell r="Z180">
            <v>21</v>
          </cell>
          <cell r="AA180">
            <v>2</v>
          </cell>
          <cell r="AC180">
            <v>24.149092630186665</v>
          </cell>
          <cell r="AD180">
            <v>3.5108985434490647E-2</v>
          </cell>
          <cell r="AF180">
            <v>24.752819945941329</v>
          </cell>
          <cell r="AG180">
            <v>6.0986710070352813E-2</v>
          </cell>
          <cell r="AH180">
            <v>2.4999999999999904E-2</v>
          </cell>
          <cell r="AI180">
            <v>772.28798231336611</v>
          </cell>
          <cell r="AK180">
            <v>2959.4654875579686</v>
          </cell>
          <cell r="AL180">
            <v>2024.3695347417374</v>
          </cell>
          <cell r="AN180" t="str">
            <v>Yes</v>
          </cell>
          <cell r="AP180">
            <v>35055</v>
          </cell>
        </row>
        <row r="181">
          <cell r="A181">
            <v>336</v>
          </cell>
          <cell r="B181" t="str">
            <v>000000336</v>
          </cell>
          <cell r="C181" t="str">
            <v>MENIG Extended Care</v>
          </cell>
          <cell r="D181" t="str">
            <v>LNA Retirement Community</v>
          </cell>
          <cell r="E181" t="str">
            <v>Marion</v>
          </cell>
          <cell r="G181" t="str">
            <v>Currier</v>
          </cell>
          <cell r="H181" t="str">
            <v>70 Handly Road</v>
          </cell>
          <cell r="J181" t="str">
            <v>East Granville, VT 05669</v>
          </cell>
          <cell r="K181">
            <v>35244</v>
          </cell>
          <cell r="L181" t="str">
            <v>REG</v>
          </cell>
          <cell r="M181">
            <v>23.22</v>
          </cell>
          <cell r="N181">
            <v>48297.599999999999</v>
          </cell>
          <cell r="O181">
            <v>35244</v>
          </cell>
          <cell r="P181" t="str">
            <v>LNARC</v>
          </cell>
          <cell r="Q181" t="str">
            <v>LNA Retirement Community</v>
          </cell>
          <cell r="R181" t="str">
            <v>PC</v>
          </cell>
          <cell r="S181" t="str">
            <v>035</v>
          </cell>
          <cell r="T181" t="str">
            <v>Z</v>
          </cell>
          <cell r="U181" t="str">
            <v>MECU</v>
          </cell>
          <cell r="V181">
            <v>1</v>
          </cell>
          <cell r="W181">
            <v>2080</v>
          </cell>
          <cell r="X181">
            <v>80</v>
          </cell>
          <cell r="Y181">
            <v>20</v>
          </cell>
          <cell r="Z181">
            <v>21</v>
          </cell>
          <cell r="AA181">
            <v>2</v>
          </cell>
          <cell r="AC181">
            <v>24.149092630186665</v>
          </cell>
          <cell r="AD181">
            <v>4.0012602505885717E-2</v>
          </cell>
          <cell r="AF181">
            <v>24.752819945941329</v>
          </cell>
          <cell r="AG181">
            <v>6.6012917568532753E-2</v>
          </cell>
          <cell r="AH181">
            <v>2.4999999999999904E-2</v>
          </cell>
          <cell r="AI181">
            <v>772.28798231336611</v>
          </cell>
          <cell r="AK181">
            <v>3188.2654875579674</v>
          </cell>
          <cell r="AL181">
            <v>2121.1695347417372</v>
          </cell>
          <cell r="AN181" t="str">
            <v>Yes</v>
          </cell>
          <cell r="AP181">
            <v>35244</v>
          </cell>
        </row>
        <row r="182">
          <cell r="A182">
            <v>340</v>
          </cell>
          <cell r="B182" t="str">
            <v>000000340</v>
          </cell>
          <cell r="C182" t="str">
            <v>MENIG Extended Care</v>
          </cell>
          <cell r="D182" t="str">
            <v>LNA Retirement Community</v>
          </cell>
          <cell r="E182" t="str">
            <v>Loretta</v>
          </cell>
          <cell r="F182" t="str">
            <v>A</v>
          </cell>
          <cell r="G182" t="str">
            <v>Cushing</v>
          </cell>
          <cell r="H182" t="str">
            <v>PO Box 463</v>
          </cell>
          <cell r="J182" t="str">
            <v>Williamstown, VT 05679</v>
          </cell>
          <cell r="K182">
            <v>35380</v>
          </cell>
          <cell r="L182" t="str">
            <v>PTF</v>
          </cell>
          <cell r="M182">
            <v>23.22</v>
          </cell>
          <cell r="N182">
            <v>38638.080000000002</v>
          </cell>
          <cell r="O182">
            <v>35380</v>
          </cell>
          <cell r="P182" t="str">
            <v>LNARC</v>
          </cell>
          <cell r="Q182" t="str">
            <v>LNA Retirement Community</v>
          </cell>
          <cell r="R182" t="str">
            <v>PC</v>
          </cell>
          <cell r="S182" t="str">
            <v>035</v>
          </cell>
          <cell r="T182" t="str">
            <v>Z</v>
          </cell>
          <cell r="U182" t="str">
            <v>MECU</v>
          </cell>
          <cell r="V182">
            <v>0.8</v>
          </cell>
          <cell r="W182">
            <v>1664</v>
          </cell>
          <cell r="X182">
            <v>64</v>
          </cell>
          <cell r="Y182">
            <v>20</v>
          </cell>
          <cell r="Z182">
            <v>21</v>
          </cell>
          <cell r="AA182">
            <v>2</v>
          </cell>
          <cell r="AC182">
            <v>24.149092630186665</v>
          </cell>
          <cell r="AD182">
            <v>4.0012602505885717E-2</v>
          </cell>
          <cell r="AF182">
            <v>24.752819945941329</v>
          </cell>
          <cell r="AG182">
            <v>6.6012917568532753E-2</v>
          </cell>
          <cell r="AH182">
            <v>2.4999999999999904E-2</v>
          </cell>
          <cell r="AI182">
            <v>617.83038585069289</v>
          </cell>
          <cell r="AK182">
            <v>2550.612390046374</v>
          </cell>
          <cell r="AL182">
            <v>1696.9356277933896</v>
          </cell>
          <cell r="AN182" t="str">
            <v>Yes</v>
          </cell>
          <cell r="AP182">
            <v>35380</v>
          </cell>
        </row>
        <row r="183">
          <cell r="A183">
            <v>1461</v>
          </cell>
          <cell r="B183" t="str">
            <v>000001461</v>
          </cell>
          <cell r="C183" t="str">
            <v>MENIG Extended Care</v>
          </cell>
          <cell r="D183" t="str">
            <v>LNA Retirement Community</v>
          </cell>
          <cell r="E183" t="str">
            <v>Pamela</v>
          </cell>
          <cell r="F183" t="str">
            <v>Jean</v>
          </cell>
          <cell r="G183" t="str">
            <v>Salls</v>
          </cell>
          <cell r="H183" t="str">
            <v>PO Box 122</v>
          </cell>
          <cell r="J183" t="str">
            <v>Randolph, VT 05060</v>
          </cell>
          <cell r="K183">
            <v>39713</v>
          </cell>
          <cell r="L183" t="str">
            <v>PT</v>
          </cell>
          <cell r="M183">
            <v>23.27</v>
          </cell>
          <cell r="N183">
            <v>33881.120000000003</v>
          </cell>
          <cell r="O183">
            <v>41344</v>
          </cell>
          <cell r="P183" t="str">
            <v>LNARC</v>
          </cell>
          <cell r="Q183" t="str">
            <v>LNA Retirement Community</v>
          </cell>
          <cell r="R183" t="str">
            <v>PC</v>
          </cell>
          <cell r="S183" t="str">
            <v>035</v>
          </cell>
          <cell r="T183" t="str">
            <v>Z</v>
          </cell>
          <cell r="U183" t="str">
            <v>MECU</v>
          </cell>
          <cell r="V183">
            <v>0.7</v>
          </cell>
          <cell r="W183">
            <v>1456</v>
          </cell>
          <cell r="X183">
            <v>56</v>
          </cell>
          <cell r="Y183">
            <v>20</v>
          </cell>
          <cell r="Z183">
            <v>21</v>
          </cell>
          <cell r="AA183">
            <v>2</v>
          </cell>
          <cell r="AC183">
            <v>24.149092630186665</v>
          </cell>
          <cell r="AD183">
            <v>3.7777938555507755E-2</v>
          </cell>
          <cell r="AF183">
            <v>24.752819945941329</v>
          </cell>
          <cell r="AG183">
            <v>6.3722387019395352E-2</v>
          </cell>
          <cell r="AH183">
            <v>2.4999999999999904E-2</v>
          </cell>
          <cell r="AI183">
            <v>540.60158761935622</v>
          </cell>
          <cell r="AK183">
            <v>2158.985841290576</v>
          </cell>
          <cell r="AL183">
            <v>1454.0186743192153</v>
          </cell>
          <cell r="AN183" t="str">
            <v>Yes</v>
          </cell>
          <cell r="AP183">
            <v>39713</v>
          </cell>
        </row>
        <row r="184">
          <cell r="A184">
            <v>99</v>
          </cell>
          <cell r="B184" t="str">
            <v>000000099</v>
          </cell>
          <cell r="C184" t="str">
            <v>MENIG Extended Care</v>
          </cell>
          <cell r="D184" t="str">
            <v>LNA Retirement Community</v>
          </cell>
          <cell r="E184" t="str">
            <v>Eleanor</v>
          </cell>
          <cell r="F184" t="str">
            <v>M</v>
          </cell>
          <cell r="G184" t="str">
            <v>Sumner</v>
          </cell>
          <cell r="H184" t="str">
            <v>26 School Street</v>
          </cell>
          <cell r="I184" t="str">
            <v>Apt 3</v>
          </cell>
          <cell r="J184" t="str">
            <v>Randolph, VT 05060</v>
          </cell>
          <cell r="K184">
            <v>35662</v>
          </cell>
          <cell r="L184" t="str">
            <v>PT</v>
          </cell>
          <cell r="M184">
            <v>22.77</v>
          </cell>
          <cell r="N184">
            <v>33153.120000000003</v>
          </cell>
          <cell r="O184">
            <v>42471</v>
          </cell>
          <cell r="P184" t="str">
            <v>LNARC</v>
          </cell>
          <cell r="Q184" t="str">
            <v>LNA Retirement Community</v>
          </cell>
          <cell r="R184" t="str">
            <v>PC</v>
          </cell>
          <cell r="S184" t="str">
            <v>035</v>
          </cell>
          <cell r="T184" t="str">
            <v>Z</v>
          </cell>
          <cell r="U184" t="str">
            <v>MECU</v>
          </cell>
          <cell r="V184">
            <v>0.7</v>
          </cell>
          <cell r="W184">
            <v>1456</v>
          </cell>
          <cell r="X184">
            <v>56</v>
          </cell>
          <cell r="Y184">
            <v>20</v>
          </cell>
          <cell r="Z184">
            <v>21</v>
          </cell>
          <cell r="AA184">
            <v>2</v>
          </cell>
          <cell r="AC184">
            <v>24.149092630186665</v>
          </cell>
          <cell r="AD184">
            <v>6.0566211251061285E-2</v>
          </cell>
          <cell r="AF184">
            <v>24.752819945941329</v>
          </cell>
          <cell r="AG184">
            <v>8.7080366532337722E-2</v>
          </cell>
          <cell r="AH184">
            <v>2.4999999999999904E-2</v>
          </cell>
          <cell r="AI184">
            <v>540.60158761935622</v>
          </cell>
          <cell r="AK184">
            <v>2886.985841290576</v>
          </cell>
          <cell r="AL184">
            <v>1762.0186743192153</v>
          </cell>
          <cell r="AN184" t="str">
            <v>Yes</v>
          </cell>
          <cell r="AP184">
            <v>35662</v>
          </cell>
        </row>
        <row r="185">
          <cell r="A185">
            <v>2387</v>
          </cell>
          <cell r="B185" t="str">
            <v>000002387</v>
          </cell>
          <cell r="C185" t="str">
            <v>MENIG Extended Care</v>
          </cell>
          <cell r="D185" t="str">
            <v>LNA Retirement Community</v>
          </cell>
          <cell r="E185" t="str">
            <v>Annie</v>
          </cell>
          <cell r="F185" t="str">
            <v>P</v>
          </cell>
          <cell r="G185" t="str">
            <v>Evans</v>
          </cell>
          <cell r="H185" t="str">
            <v>59 Highland Ave</v>
          </cell>
          <cell r="J185" t="str">
            <v>Bethel, VT 05032</v>
          </cell>
          <cell r="K185">
            <v>42807</v>
          </cell>
          <cell r="L185" t="str">
            <v>REG</v>
          </cell>
          <cell r="M185">
            <v>19.98</v>
          </cell>
          <cell r="N185">
            <v>41558.400000000001</v>
          </cell>
          <cell r="O185">
            <v>42807</v>
          </cell>
          <cell r="P185" t="str">
            <v>LNARC</v>
          </cell>
          <cell r="Q185" t="str">
            <v>LNA Retirement Community</v>
          </cell>
          <cell r="R185" t="str">
            <v>PC</v>
          </cell>
          <cell r="S185" t="str">
            <v>035</v>
          </cell>
          <cell r="T185" t="str">
            <v>Z</v>
          </cell>
          <cell r="U185" t="str">
            <v>MECU</v>
          </cell>
          <cell r="V185">
            <v>1</v>
          </cell>
          <cell r="W185">
            <v>2080</v>
          </cell>
          <cell r="X185">
            <v>80</v>
          </cell>
          <cell r="Y185">
            <v>13</v>
          </cell>
          <cell r="Z185">
            <v>14</v>
          </cell>
          <cell r="AA185">
            <v>2</v>
          </cell>
          <cell r="AC185">
            <v>22.13666824433778</v>
          </cell>
          <cell r="AD185">
            <v>0.10794135357045946</v>
          </cell>
          <cell r="AF185">
            <v>22.690084950446224</v>
          </cell>
          <cell r="AG185">
            <v>0.13563988740972088</v>
          </cell>
          <cell r="AH185">
            <v>2.4999999999999939E-2</v>
          </cell>
          <cell r="AI185">
            <v>707.93065045391586</v>
          </cell>
          <cell r="AK185">
            <v>5636.9766969281445</v>
          </cell>
          <cell r="AL185">
            <v>3092.8054068465922</v>
          </cell>
          <cell r="AN185" t="str">
            <v>Yes</v>
          </cell>
          <cell r="AP185">
            <v>42807</v>
          </cell>
        </row>
        <row r="186">
          <cell r="A186">
            <v>2448</v>
          </cell>
          <cell r="B186" t="str">
            <v>000002448</v>
          </cell>
          <cell r="C186" t="str">
            <v>MENIG Extended Care</v>
          </cell>
          <cell r="D186" t="str">
            <v>LNA Retirement Community</v>
          </cell>
          <cell r="E186" t="str">
            <v>Tiffany</v>
          </cell>
          <cell r="F186" t="str">
            <v>L</v>
          </cell>
          <cell r="G186" t="str">
            <v>Anderson</v>
          </cell>
          <cell r="H186" t="str">
            <v>31 N Main Street</v>
          </cell>
          <cell r="I186" t="str">
            <v>Apt 2</v>
          </cell>
          <cell r="J186" t="str">
            <v>Randolph, VT 05060</v>
          </cell>
          <cell r="K186">
            <v>42968</v>
          </cell>
          <cell r="L186" t="str">
            <v>PTF</v>
          </cell>
          <cell r="M186">
            <v>20.77</v>
          </cell>
          <cell r="N186">
            <v>34561.279999999999</v>
          </cell>
          <cell r="O186">
            <v>42968</v>
          </cell>
          <cell r="P186" t="str">
            <v>LNARC</v>
          </cell>
          <cell r="Q186" t="str">
            <v>LNA Retirement Community</v>
          </cell>
          <cell r="R186" t="str">
            <v>PC</v>
          </cell>
          <cell r="S186" t="str">
            <v>035</v>
          </cell>
          <cell r="T186" t="str">
            <v>Z</v>
          </cell>
          <cell r="U186" t="str">
            <v>MECU</v>
          </cell>
          <cell r="V186">
            <v>0.8</v>
          </cell>
          <cell r="W186">
            <v>1664</v>
          </cell>
          <cell r="X186">
            <v>64</v>
          </cell>
          <cell r="Y186">
            <v>14</v>
          </cell>
          <cell r="Z186">
            <v>15</v>
          </cell>
          <cell r="AA186">
            <v>2</v>
          </cell>
          <cell r="AC186">
            <v>22.424157442316194</v>
          </cell>
          <cell r="AD186">
            <v>7.964166790159817E-2</v>
          </cell>
          <cell r="AF186">
            <v>22.984761378374095</v>
          </cell>
          <cell r="AG186">
            <v>0.10663270959913798</v>
          </cell>
          <cell r="AH186">
            <v>2.4999999999999866E-2</v>
          </cell>
          <cell r="AI186">
            <v>573.69964400421441</v>
          </cell>
          <cell r="AK186">
            <v>3685.3629336144954</v>
          </cell>
          <cell r="AL186">
            <v>2132.8916543795776</v>
          </cell>
          <cell r="AN186" t="str">
            <v>Yes</v>
          </cell>
          <cell r="AP186">
            <v>42968</v>
          </cell>
        </row>
        <row r="187">
          <cell r="A187">
            <v>2579</v>
          </cell>
          <cell r="B187" t="str">
            <v>000002579</v>
          </cell>
          <cell r="C187" t="str">
            <v>MENIG Extended Care</v>
          </cell>
          <cell r="D187" t="str">
            <v>LNA Retirement Community</v>
          </cell>
          <cell r="E187" t="str">
            <v>Jennifer</v>
          </cell>
          <cell r="F187" t="str">
            <v>L</v>
          </cell>
          <cell r="G187" t="str">
            <v>White</v>
          </cell>
          <cell r="H187" t="str">
            <v>2508 VT Route 14N</v>
          </cell>
          <cell r="J187" t="str">
            <v>East Randolph, VT 05041</v>
          </cell>
          <cell r="K187">
            <v>43474</v>
          </cell>
          <cell r="L187" t="str">
            <v>PTF</v>
          </cell>
          <cell r="M187">
            <v>20.65</v>
          </cell>
          <cell r="N187">
            <v>38656.800000000003</v>
          </cell>
          <cell r="O187">
            <v>43474</v>
          </cell>
          <cell r="P187" t="str">
            <v>LNARC</v>
          </cell>
          <cell r="Q187" t="str">
            <v>LNA Retirement Community</v>
          </cell>
          <cell r="R187" t="str">
            <v>PC</v>
          </cell>
          <cell r="S187" t="str">
            <v>035</v>
          </cell>
          <cell r="T187" t="str">
            <v>Z</v>
          </cell>
          <cell r="U187" t="str">
            <v>MECU</v>
          </cell>
          <cell r="V187">
            <v>0.9</v>
          </cell>
          <cell r="W187">
            <v>1872</v>
          </cell>
          <cell r="X187">
            <v>72</v>
          </cell>
          <cell r="Y187">
            <v>12</v>
          </cell>
          <cell r="Z187">
            <v>13</v>
          </cell>
          <cell r="AA187">
            <v>2</v>
          </cell>
          <cell r="AC187">
            <v>22.13666824433778</v>
          </cell>
          <cell r="AD187">
            <v>7.1993619580522125E-2</v>
          </cell>
          <cell r="AF187">
            <v>22.690084950446224</v>
          </cell>
          <cell r="AG187">
            <v>9.8793460070035116E-2</v>
          </cell>
          <cell r="AH187">
            <v>2.4999999999999939E-2</v>
          </cell>
          <cell r="AI187">
            <v>637.13758540852427</v>
          </cell>
          <cell r="AK187">
            <v>3819.0390272353334</v>
          </cell>
          <cell r="AL187">
            <v>2252.8848661619345</v>
          </cell>
          <cell r="AN187" t="str">
            <v>Yes</v>
          </cell>
          <cell r="AP187">
            <v>43474</v>
          </cell>
        </row>
        <row r="188">
          <cell r="A188">
            <v>2711</v>
          </cell>
          <cell r="B188" t="str">
            <v>000002711</v>
          </cell>
          <cell r="C188" t="str">
            <v>MENIG Extended Care</v>
          </cell>
          <cell r="D188" t="str">
            <v>LNA Retirement Community</v>
          </cell>
          <cell r="E188" t="str">
            <v>Mahalia</v>
          </cell>
          <cell r="F188" t="str">
            <v>E</v>
          </cell>
          <cell r="G188" t="str">
            <v>Thompson</v>
          </cell>
          <cell r="H188" t="str">
            <v>1254 Peth Rd</v>
          </cell>
          <cell r="J188" t="str">
            <v>Braintree, VT 05060</v>
          </cell>
          <cell r="K188">
            <v>43936</v>
          </cell>
          <cell r="L188" t="str">
            <v>PTF</v>
          </cell>
          <cell r="M188">
            <v>20.93</v>
          </cell>
          <cell r="N188">
            <v>34827.519999999997</v>
          </cell>
          <cell r="O188">
            <v>43936</v>
          </cell>
          <cell r="P188" t="str">
            <v>LNARC</v>
          </cell>
          <cell r="Q188" t="str">
            <v>LNA Retirement Community</v>
          </cell>
          <cell r="R188" t="str">
            <v>PC</v>
          </cell>
          <cell r="S188" t="str">
            <v>035</v>
          </cell>
          <cell r="T188" t="str">
            <v>GRC42</v>
          </cell>
          <cell r="U188" t="str">
            <v>MECU</v>
          </cell>
          <cell r="V188">
            <v>0.8</v>
          </cell>
          <cell r="W188">
            <v>1664</v>
          </cell>
          <cell r="X188">
            <v>64</v>
          </cell>
          <cell r="Y188">
            <v>10</v>
          </cell>
          <cell r="Z188">
            <v>11</v>
          </cell>
          <cell r="AA188">
            <v>2</v>
          </cell>
          <cell r="AC188">
            <v>21.13045605141334</v>
          </cell>
          <cell r="AD188">
            <v>9.577451094760641E-3</v>
          </cell>
          <cell r="AF188">
            <v>21.658717452698671</v>
          </cell>
          <cell r="AG188">
            <v>3.4816887372129533E-2</v>
          </cell>
          <cell r="AH188">
            <v>2.4999999999999873E-2</v>
          </cell>
          <cell r="AI188">
            <v>540.60158761935554</v>
          </cell>
          <cell r="AK188">
            <v>1212.5858412905886</v>
          </cell>
          <cell r="AL188">
            <v>1053.61867431922</v>
          </cell>
          <cell r="AN188" t="str">
            <v>Yes</v>
          </cell>
          <cell r="AP188">
            <v>43936</v>
          </cell>
        </row>
        <row r="189">
          <cell r="A189">
            <v>2752</v>
          </cell>
          <cell r="B189" t="str">
            <v>000002752</v>
          </cell>
          <cell r="C189" t="str">
            <v>MENIG Extended Care</v>
          </cell>
          <cell r="D189" t="str">
            <v>LNA Retirement Community</v>
          </cell>
          <cell r="E189" t="str">
            <v>Ginni-Lind</v>
          </cell>
          <cell r="G189" t="str">
            <v>Benjamin</v>
          </cell>
          <cell r="H189" t="str">
            <v>34 Forest Street</v>
          </cell>
          <cell r="I189" t="str">
            <v>Apt. D</v>
          </cell>
          <cell r="J189" t="str">
            <v>Randolph, VT 05060</v>
          </cell>
          <cell r="K189">
            <v>44097</v>
          </cell>
          <cell r="L189" t="str">
            <v>PTF</v>
          </cell>
          <cell r="M189">
            <v>16.47</v>
          </cell>
          <cell r="N189">
            <v>27406.080000000002</v>
          </cell>
          <cell r="O189">
            <v>44097</v>
          </cell>
          <cell r="P189" t="str">
            <v>LNARC</v>
          </cell>
          <cell r="Q189" t="str">
            <v>LNA Retirement Community</v>
          </cell>
          <cell r="R189" t="str">
            <v>PC</v>
          </cell>
          <cell r="S189" t="str">
            <v>035</v>
          </cell>
          <cell r="T189" t="str">
            <v>Z</v>
          </cell>
          <cell r="U189" t="str">
            <v>MECU</v>
          </cell>
          <cell r="V189">
            <v>0.8</v>
          </cell>
          <cell r="W189">
            <v>1664</v>
          </cell>
          <cell r="X189">
            <v>64</v>
          </cell>
          <cell r="Y189">
            <v>2</v>
          </cell>
          <cell r="Z189">
            <v>3</v>
          </cell>
          <cell r="AA189">
            <v>2</v>
          </cell>
          <cell r="AC189">
            <v>17.441011344023703</v>
          </cell>
          <cell r="AD189">
            <v>5.895636575735911E-2</v>
          </cell>
          <cell r="AF189">
            <v>17.877036627624296</v>
          </cell>
          <cell r="AG189">
            <v>8.5430274901293096E-2</v>
          </cell>
          <cell r="AH189">
            <v>2.5000000000000005E-2</v>
          </cell>
          <cell r="AI189">
            <v>446.21083422550009</v>
          </cell>
          <cell r="AK189">
            <v>2341.3089483668305</v>
          </cell>
          <cell r="AL189">
            <v>1436.7646200730053</v>
          </cell>
          <cell r="AN189" t="str">
            <v>Yes</v>
          </cell>
          <cell r="AP189">
            <v>44097</v>
          </cell>
        </row>
        <row r="190">
          <cell r="A190">
            <v>1905</v>
          </cell>
          <cell r="B190" t="str">
            <v>000001905</v>
          </cell>
          <cell r="C190" t="str">
            <v>MENIG Extended Care</v>
          </cell>
          <cell r="D190" t="str">
            <v>LNA Retirement Community</v>
          </cell>
          <cell r="E190" t="str">
            <v>Sara</v>
          </cell>
          <cell r="F190" t="str">
            <v>Lynn</v>
          </cell>
          <cell r="G190" t="str">
            <v>Chase</v>
          </cell>
          <cell r="H190" t="str">
            <v>105 Fogey St</v>
          </cell>
          <cell r="J190" t="str">
            <v>Braintree, VT 05060</v>
          </cell>
          <cell r="K190">
            <v>41351</v>
          </cell>
          <cell r="L190" t="str">
            <v>PTF</v>
          </cell>
          <cell r="M190">
            <v>22.42</v>
          </cell>
          <cell r="N190">
            <v>37306.879999999997</v>
          </cell>
          <cell r="O190">
            <v>44385</v>
          </cell>
          <cell r="P190" t="str">
            <v>LNARC</v>
          </cell>
          <cell r="Q190" t="str">
            <v>LNA Retirement Community</v>
          </cell>
          <cell r="R190" t="str">
            <v>PC</v>
          </cell>
          <cell r="S190" t="str">
            <v>035</v>
          </cell>
          <cell r="T190" t="str">
            <v>GRC42</v>
          </cell>
          <cell r="U190" t="str">
            <v>MECU</v>
          </cell>
          <cell r="V190">
            <v>0.8</v>
          </cell>
          <cell r="W190">
            <v>1664</v>
          </cell>
          <cell r="X190">
            <v>64</v>
          </cell>
          <cell r="Y190">
            <v>14</v>
          </cell>
          <cell r="Z190">
            <v>15</v>
          </cell>
          <cell r="AA190">
            <v>2</v>
          </cell>
          <cell r="AC190">
            <v>22.424157442316194</v>
          </cell>
          <cell r="AD190">
            <v>1.8543453685066286E-4</v>
          </cell>
          <cell r="AF190">
            <v>22.984761378374095</v>
          </cell>
          <cell r="AG190">
            <v>2.5190070400271793E-2</v>
          </cell>
          <cell r="AH190">
            <v>2.4999999999999866E-2</v>
          </cell>
          <cell r="AI190">
            <v>573.69964400421441</v>
          </cell>
          <cell r="AK190">
            <v>939.76293361449189</v>
          </cell>
          <cell r="AL190">
            <v>971.29165437957636</v>
          </cell>
          <cell r="AN190" t="str">
            <v>No</v>
          </cell>
          <cell r="AO190" t="str">
            <v>Adj Col AB</v>
          </cell>
          <cell r="AP190">
            <v>41351</v>
          </cell>
        </row>
        <row r="191">
          <cell r="A191">
            <v>2886</v>
          </cell>
          <cell r="B191" t="str">
            <v>000002886</v>
          </cell>
          <cell r="C191" t="str">
            <v>MENIG Extended Care</v>
          </cell>
          <cell r="D191" t="str">
            <v>LNA Retirement Community</v>
          </cell>
          <cell r="E191" t="str">
            <v>Riley</v>
          </cell>
          <cell r="F191" t="str">
            <v>R</v>
          </cell>
          <cell r="G191" t="str">
            <v>Browder</v>
          </cell>
          <cell r="H191" t="str">
            <v>22 Highland Avenue</v>
          </cell>
          <cell r="J191" t="str">
            <v>Randolph, VT 05060</v>
          </cell>
          <cell r="K191">
            <v>44531</v>
          </cell>
          <cell r="L191" t="str">
            <v>REG</v>
          </cell>
          <cell r="M191">
            <v>16.62</v>
          </cell>
          <cell r="N191">
            <v>27655.68</v>
          </cell>
          <cell r="O191">
            <v>44531</v>
          </cell>
          <cell r="P191" t="str">
            <v>LNARC</v>
          </cell>
          <cell r="Q191" t="str">
            <v>LNA Retirement Community</v>
          </cell>
          <cell r="R191" t="str">
            <v>PC</v>
          </cell>
          <cell r="S191" t="str">
            <v>035</v>
          </cell>
          <cell r="T191" t="str">
            <v>Z</v>
          </cell>
          <cell r="U191" t="str">
            <v>MECU</v>
          </cell>
          <cell r="V191">
            <v>0.8</v>
          </cell>
          <cell r="W191">
            <v>1664</v>
          </cell>
          <cell r="X191">
            <v>64</v>
          </cell>
          <cell r="Y191">
            <v>1</v>
          </cell>
          <cell r="Z191">
            <v>2</v>
          </cell>
          <cell r="AA191">
            <v>2</v>
          </cell>
          <cell r="AC191">
            <v>0</v>
          </cell>
          <cell r="AD191">
            <v>0</v>
          </cell>
          <cell r="AF191">
            <v>17.035499999999999</v>
          </cell>
          <cell r="AG191">
            <v>2.4999999999999876E-2</v>
          </cell>
          <cell r="AH191">
            <v>2.4999999999999876E-2</v>
          </cell>
          <cell r="AI191">
            <v>425.20607999999584</v>
          </cell>
          <cell r="AK191">
            <v>691.39199999999664</v>
          </cell>
          <cell r="AL191">
            <v>717.71807999999442</v>
          </cell>
          <cell r="AN191" t="str">
            <v>No</v>
          </cell>
          <cell r="AO191" t="str">
            <v>No Adj Col AB</v>
          </cell>
          <cell r="AP191">
            <v>44531</v>
          </cell>
        </row>
        <row r="192">
          <cell r="A192">
            <v>2996</v>
          </cell>
          <cell r="B192" t="str">
            <v>000002996</v>
          </cell>
          <cell r="C192" t="str">
            <v>MENIG Extended Care</v>
          </cell>
          <cell r="D192" t="str">
            <v>LNA Retirement Community</v>
          </cell>
          <cell r="E192" t="str">
            <v>Dakota</v>
          </cell>
          <cell r="F192" t="str">
            <v>Mayson</v>
          </cell>
          <cell r="G192" t="str">
            <v>Gonzalez</v>
          </cell>
          <cell r="H192" t="str">
            <v>11 Summer St, Apt 3</v>
          </cell>
          <cell r="J192" t="str">
            <v>Randolph, VT 05060</v>
          </cell>
          <cell r="K192">
            <v>44832</v>
          </cell>
          <cell r="L192" t="str">
            <v>PT</v>
          </cell>
          <cell r="M192">
            <v>16.100000000000001</v>
          </cell>
          <cell r="N192">
            <v>20092.8</v>
          </cell>
          <cell r="O192">
            <v>44832</v>
          </cell>
          <cell r="P192" t="str">
            <v>LNARC</v>
          </cell>
          <cell r="Q192" t="str">
            <v>LNA Retirement Community</v>
          </cell>
          <cell r="R192" t="str">
            <v>PC</v>
          </cell>
          <cell r="S192" t="str">
            <v>035</v>
          </cell>
          <cell r="T192" t="str">
            <v>GRC42</v>
          </cell>
          <cell r="U192" t="str">
            <v>MECU</v>
          </cell>
          <cell r="V192">
            <v>0.6</v>
          </cell>
          <cell r="W192">
            <v>1248</v>
          </cell>
          <cell r="X192">
            <v>48</v>
          </cell>
          <cell r="Y192" t="e">
            <v>#N/A</v>
          </cell>
          <cell r="Z192">
            <v>1</v>
          </cell>
          <cell r="AA192">
            <v>2</v>
          </cell>
          <cell r="AC192">
            <v>0</v>
          </cell>
          <cell r="AD192">
            <v>0</v>
          </cell>
          <cell r="AF192">
            <v>16.502500000000001</v>
          </cell>
          <cell r="AG192">
            <v>2.4999999999999988E-2</v>
          </cell>
          <cell r="AH192">
            <v>2.4999999999999988E-2</v>
          </cell>
          <cell r="AI192">
            <v>308.92679999999996</v>
          </cell>
          <cell r="AK192">
            <v>502.31999999999982</v>
          </cell>
          <cell r="AL192">
            <v>521.44679999999994</v>
          </cell>
          <cell r="AN192" t="e">
            <v>#N/A</v>
          </cell>
          <cell r="AP192">
            <v>44832</v>
          </cell>
        </row>
        <row r="193">
          <cell r="A193">
            <v>2896</v>
          </cell>
          <cell r="B193" t="str">
            <v>000002896</v>
          </cell>
          <cell r="C193" t="str">
            <v>MENIG Extended Care</v>
          </cell>
          <cell r="D193" t="str">
            <v>LPN Retirement Com PD</v>
          </cell>
          <cell r="E193" t="str">
            <v>Jacqueline</v>
          </cell>
          <cell r="G193" t="str">
            <v>Fitzpatrick</v>
          </cell>
          <cell r="H193" t="str">
            <v>C/O John Wirth</v>
          </cell>
          <cell r="I193" t="str">
            <v>PO Box 69</v>
          </cell>
          <cell r="J193" t="str">
            <v>Randolph, VT 05060</v>
          </cell>
          <cell r="K193">
            <v>44573</v>
          </cell>
          <cell r="L193" t="str">
            <v>PD</v>
          </cell>
          <cell r="M193">
            <v>26.68</v>
          </cell>
          <cell r="N193">
            <v>7.0199999999999999E-2</v>
          </cell>
          <cell r="O193">
            <v>44573</v>
          </cell>
          <cell r="P193" t="str">
            <v>LPNRCPD</v>
          </cell>
          <cell r="Q193" t="str">
            <v>LPN Retirement Com PD</v>
          </cell>
          <cell r="R193" t="str">
            <v>PC</v>
          </cell>
          <cell r="S193" t="str">
            <v>035</v>
          </cell>
          <cell r="T193" t="str">
            <v>Z</v>
          </cell>
          <cell r="U193" t="str">
            <v>MECU</v>
          </cell>
          <cell r="V193">
            <v>9.9999999999999995E-7</v>
          </cell>
          <cell r="W193">
            <v>2.5999999999999999E-3</v>
          </cell>
          <cell r="X193">
            <v>1E-4</v>
          </cell>
          <cell r="Y193">
            <v>5</v>
          </cell>
          <cell r="Z193">
            <v>6</v>
          </cell>
          <cell r="AA193">
            <v>5</v>
          </cell>
          <cell r="AC193">
            <v>0</v>
          </cell>
          <cell r="AD193">
            <v>0</v>
          </cell>
          <cell r="AF193">
            <v>27.346999999999998</v>
          </cell>
          <cell r="AG193">
            <v>2.4999999999999925E-2</v>
          </cell>
          <cell r="AH193">
            <v>2.4999999999999925E-2</v>
          </cell>
          <cell r="AI193">
            <v>1.0665329999999941E-3</v>
          </cell>
          <cell r="AK193">
            <v>1.7341999999999952E-3</v>
          </cell>
          <cell r="AL193">
            <v>1.8002329999999922E-3</v>
          </cell>
          <cell r="AN193" t="str">
            <v>No</v>
          </cell>
          <cell r="AO193" t="str">
            <v>No Adj Col AB</v>
          </cell>
          <cell r="AP193">
            <v>44573</v>
          </cell>
        </row>
        <row r="194">
          <cell r="A194">
            <v>2971</v>
          </cell>
          <cell r="B194" t="str">
            <v>000002971</v>
          </cell>
          <cell r="C194" t="str">
            <v>MENIG Extended Care</v>
          </cell>
          <cell r="D194" t="str">
            <v>LPN Retirement Com PD</v>
          </cell>
          <cell r="E194" t="str">
            <v>Rachael</v>
          </cell>
          <cell r="F194" t="str">
            <v>E</v>
          </cell>
          <cell r="G194" t="str">
            <v>Zangla</v>
          </cell>
          <cell r="H194" t="str">
            <v>20 Loomis Street</v>
          </cell>
          <cell r="J194" t="str">
            <v>Montpelier, VT 05602</v>
          </cell>
          <cell r="K194">
            <v>44783</v>
          </cell>
          <cell r="L194" t="str">
            <v>PD</v>
          </cell>
          <cell r="M194">
            <v>21.45</v>
          </cell>
          <cell r="N194">
            <v>5.4600000000000003E-2</v>
          </cell>
          <cell r="O194">
            <v>44783</v>
          </cell>
          <cell r="P194" t="str">
            <v>LPNRCPD</v>
          </cell>
          <cell r="Q194" t="str">
            <v>LPN Retirement Com PD</v>
          </cell>
          <cell r="R194" t="str">
            <v>PC</v>
          </cell>
          <cell r="S194" t="str">
            <v>035</v>
          </cell>
          <cell r="T194" t="str">
            <v>GRC42</v>
          </cell>
          <cell r="U194" t="str">
            <v>MECU</v>
          </cell>
          <cell r="V194">
            <v>9.9999999999999995E-7</v>
          </cell>
          <cell r="W194">
            <v>2.5999999999999999E-3</v>
          </cell>
          <cell r="X194">
            <v>1E-4</v>
          </cell>
          <cell r="Y194" t="e">
            <v>#N/A</v>
          </cell>
          <cell r="Z194">
            <v>1</v>
          </cell>
          <cell r="AA194">
            <v>5</v>
          </cell>
          <cell r="AC194">
            <v>0</v>
          </cell>
          <cell r="AD194">
            <v>0</v>
          </cell>
          <cell r="AF194">
            <v>21.986249999999998</v>
          </cell>
          <cell r="AG194">
            <v>2.4999999999999953E-2</v>
          </cell>
          <cell r="AH194">
            <v>2.4999999999999953E-2</v>
          </cell>
          <cell r="AI194">
            <v>8.5746374999999173E-4</v>
          </cell>
          <cell r="AK194">
            <v>1.3942499999999975E-3</v>
          </cell>
          <cell r="AL194">
            <v>1.4473387499999908E-3</v>
          </cell>
          <cell r="AN194" t="e">
            <v>#N/A</v>
          </cell>
          <cell r="AP194">
            <v>44783</v>
          </cell>
        </row>
        <row r="195">
          <cell r="A195">
            <v>203</v>
          </cell>
          <cell r="B195" t="str">
            <v>000000203</v>
          </cell>
          <cell r="C195" t="str">
            <v>MENIG Extended Care</v>
          </cell>
          <cell r="D195" t="str">
            <v>LPN Retirement Community</v>
          </cell>
          <cell r="E195" t="str">
            <v>Marcia</v>
          </cell>
          <cell r="F195" t="str">
            <v>S</v>
          </cell>
          <cell r="G195" t="str">
            <v>Eaton</v>
          </cell>
          <cell r="H195" t="str">
            <v>73 Rosewood Drive</v>
          </cell>
          <cell r="J195" t="str">
            <v>Randolph, VT 05060</v>
          </cell>
          <cell r="K195">
            <v>28807</v>
          </cell>
          <cell r="L195" t="str">
            <v>REG</v>
          </cell>
          <cell r="M195">
            <v>32.57</v>
          </cell>
          <cell r="N195">
            <v>67745.600000000006</v>
          </cell>
          <cell r="O195">
            <v>28807</v>
          </cell>
          <cell r="P195" t="str">
            <v>LPNRC</v>
          </cell>
          <cell r="Q195" t="str">
            <v>LPN Retirement Community</v>
          </cell>
          <cell r="R195" t="str">
            <v>PC</v>
          </cell>
          <cell r="S195" t="str">
            <v>035</v>
          </cell>
          <cell r="T195" t="str">
            <v>Z</v>
          </cell>
          <cell r="U195" t="str">
            <v>MECU</v>
          </cell>
          <cell r="V195">
            <v>1</v>
          </cell>
          <cell r="W195">
            <v>2080</v>
          </cell>
          <cell r="X195">
            <v>80</v>
          </cell>
          <cell r="Y195">
            <v>20</v>
          </cell>
          <cell r="Z195">
            <v>21</v>
          </cell>
          <cell r="AA195">
            <v>5</v>
          </cell>
          <cell r="AC195">
            <v>0</v>
          </cell>
          <cell r="AD195">
            <v>0</v>
          </cell>
          <cell r="AF195">
            <v>33.384249999999994</v>
          </cell>
          <cell r="AG195">
            <v>2.4999999999999821E-2</v>
          </cell>
          <cell r="AH195">
            <v>2.4999999999999821E-2</v>
          </cell>
          <cell r="AI195">
            <v>1041.5885999999944</v>
          </cell>
          <cell r="AK195">
            <v>1693.6399999999878</v>
          </cell>
          <cell r="AL195">
            <v>1758.1285999999891</v>
          </cell>
          <cell r="AN195" t="str">
            <v>No</v>
          </cell>
          <cell r="AO195" t="str">
            <v>No Adj Col AB</v>
          </cell>
          <cell r="AP195">
            <v>28807</v>
          </cell>
        </row>
        <row r="196">
          <cell r="A196">
            <v>301</v>
          </cell>
          <cell r="B196" t="str">
            <v>000000301</v>
          </cell>
          <cell r="C196" t="str">
            <v>MENIG Extended Care</v>
          </cell>
          <cell r="D196" t="str">
            <v>LPN Retirement Community</v>
          </cell>
          <cell r="E196" t="str">
            <v>Susan</v>
          </cell>
          <cell r="F196" t="str">
            <v>A</v>
          </cell>
          <cell r="G196" t="str">
            <v>Molinario</v>
          </cell>
          <cell r="H196" t="str">
            <v>468 Bettis Road</v>
          </cell>
          <cell r="J196" t="str">
            <v>Randolph, VT 05060</v>
          </cell>
          <cell r="K196">
            <v>34304</v>
          </cell>
          <cell r="L196" t="str">
            <v>REG</v>
          </cell>
          <cell r="M196">
            <v>32.18</v>
          </cell>
          <cell r="N196">
            <v>53547.519999999997</v>
          </cell>
          <cell r="O196">
            <v>34304</v>
          </cell>
          <cell r="P196" t="str">
            <v>LPNRC</v>
          </cell>
          <cell r="Q196" t="str">
            <v>LPN Retirement Community</v>
          </cell>
          <cell r="R196" t="str">
            <v>PC</v>
          </cell>
          <cell r="S196" t="str">
            <v>035</v>
          </cell>
          <cell r="T196" t="str">
            <v>Z</v>
          </cell>
          <cell r="U196" t="str">
            <v>MECU</v>
          </cell>
          <cell r="V196">
            <v>0.8</v>
          </cell>
          <cell r="W196">
            <v>1664</v>
          </cell>
          <cell r="X196">
            <v>64</v>
          </cell>
          <cell r="Y196">
            <v>20</v>
          </cell>
          <cell r="Z196">
            <v>21</v>
          </cell>
          <cell r="AA196">
            <v>5</v>
          </cell>
          <cell r="AC196">
            <v>32.178975985920005</v>
          </cell>
          <cell r="AD196">
            <v>0</v>
          </cell>
          <cell r="AF196">
            <v>32.983450385567998</v>
          </cell>
          <cell r="AG196">
            <v>2.4967383019515184E-2</v>
          </cell>
          <cell r="AH196">
            <v>2.49999999999998E-2</v>
          </cell>
          <cell r="AI196">
            <v>823.26692162377458</v>
          </cell>
          <cell r="AK196">
            <v>1336.9414415851497</v>
          </cell>
          <cell r="AL196">
            <v>1388.8959930636456</v>
          </cell>
          <cell r="AN196" t="str">
            <v>No</v>
          </cell>
          <cell r="AO196" t="str">
            <v>No Adj Col AB</v>
          </cell>
          <cell r="AP196">
            <v>34304</v>
          </cell>
        </row>
        <row r="197">
          <cell r="A197">
            <v>2429</v>
          </cell>
          <cell r="B197" t="str">
            <v>000002429</v>
          </cell>
          <cell r="C197" t="str">
            <v>MENIG Extended Care</v>
          </cell>
          <cell r="D197" t="str">
            <v>LPN Retirement Community</v>
          </cell>
          <cell r="E197" t="str">
            <v>Georgia</v>
          </cell>
          <cell r="G197" t="str">
            <v>Olsen</v>
          </cell>
          <cell r="H197" t="str">
            <v>1708 Camp Brook Road</v>
          </cell>
          <cell r="J197" t="str">
            <v>Bethel, VT 05032</v>
          </cell>
          <cell r="K197">
            <v>42934</v>
          </cell>
          <cell r="L197" t="str">
            <v>SPT</v>
          </cell>
          <cell r="M197">
            <v>32.18</v>
          </cell>
          <cell r="N197">
            <v>13386.88</v>
          </cell>
          <cell r="O197">
            <v>42934</v>
          </cell>
          <cell r="P197" t="str">
            <v>LPNRC</v>
          </cell>
          <cell r="Q197" t="str">
            <v>LPN Retirement Community</v>
          </cell>
          <cell r="R197" t="str">
            <v>PC</v>
          </cell>
          <cell r="S197" t="str">
            <v>035</v>
          </cell>
          <cell r="T197" t="str">
            <v>Z</v>
          </cell>
          <cell r="U197" t="str">
            <v>MECU</v>
          </cell>
          <cell r="V197">
            <v>0.2</v>
          </cell>
          <cell r="W197">
            <v>416</v>
          </cell>
          <cell r="X197">
            <v>16</v>
          </cell>
          <cell r="Y197">
            <v>20</v>
          </cell>
          <cell r="Z197">
            <v>21</v>
          </cell>
          <cell r="AA197">
            <v>5</v>
          </cell>
          <cell r="AC197">
            <v>32.178975985920005</v>
          </cell>
          <cell r="AD197">
            <v>0</v>
          </cell>
          <cell r="AF197">
            <v>32.983450385567998</v>
          </cell>
          <cell r="AG197">
            <v>2.4967383019515184E-2</v>
          </cell>
          <cell r="AH197">
            <v>2.49999999999998E-2</v>
          </cell>
          <cell r="AI197">
            <v>205.81673040594364</v>
          </cell>
          <cell r="AK197">
            <v>334.23536039628743</v>
          </cell>
          <cell r="AL197">
            <v>347.2239982659114</v>
          </cell>
          <cell r="AN197" t="str">
            <v>No</v>
          </cell>
          <cell r="AO197" t="str">
            <v>No Adj Col AB</v>
          </cell>
          <cell r="AP197">
            <v>42934</v>
          </cell>
        </row>
        <row r="198">
          <cell r="A198">
            <v>2052</v>
          </cell>
          <cell r="B198" t="str">
            <v>000002052</v>
          </cell>
          <cell r="C198" t="str">
            <v>Facilities</v>
          </cell>
          <cell r="D198" t="str">
            <v>Maintenance Supervisor</v>
          </cell>
          <cell r="E198" t="str">
            <v>Joshua</v>
          </cell>
          <cell r="F198" t="str">
            <v>David</v>
          </cell>
          <cell r="G198" t="str">
            <v>Doolittle</v>
          </cell>
          <cell r="H198" t="str">
            <v>217 Rood Pond Road</v>
          </cell>
          <cell r="J198" t="str">
            <v>Williamstown, VT 05679</v>
          </cell>
          <cell r="K198">
            <v>41834</v>
          </cell>
          <cell r="L198" t="str">
            <v>REG</v>
          </cell>
          <cell r="M198">
            <v>32.549999999999997</v>
          </cell>
          <cell r="N198">
            <v>67704</v>
          </cell>
          <cell r="O198">
            <v>41834</v>
          </cell>
          <cell r="P198" t="str">
            <v>MAINTSUP</v>
          </cell>
          <cell r="Q198" t="str">
            <v>Maintenance Supervisor</v>
          </cell>
          <cell r="R198" t="str">
            <v>OP</v>
          </cell>
          <cell r="S198" t="str">
            <v>208</v>
          </cell>
          <cell r="T198" t="str">
            <v>Z</v>
          </cell>
          <cell r="U198" t="str">
            <v>POPS</v>
          </cell>
          <cell r="V198">
            <v>1</v>
          </cell>
          <cell r="W198">
            <v>2080</v>
          </cell>
          <cell r="X198">
            <v>80</v>
          </cell>
          <cell r="Y198">
            <v>1</v>
          </cell>
          <cell r="Z198">
            <v>2</v>
          </cell>
          <cell r="AA198">
            <v>7</v>
          </cell>
          <cell r="AC198">
            <v>0</v>
          </cell>
          <cell r="AD198">
            <v>0</v>
          </cell>
          <cell r="AF198">
            <v>33.363749999999996</v>
          </cell>
          <cell r="AG198">
            <v>2.4999999999999967E-2</v>
          </cell>
          <cell r="AH198">
            <v>2.4999999999999967E-2</v>
          </cell>
          <cell r="AI198">
            <v>1040.9489999999983</v>
          </cell>
          <cell r="AK198">
            <v>1692.5999999999976</v>
          </cell>
          <cell r="AL198">
            <v>1757.0489999999972</v>
          </cell>
          <cell r="AN198" t="str">
            <v>No</v>
          </cell>
          <cell r="AO198" t="str">
            <v>No Adj Col AB</v>
          </cell>
          <cell r="AP198">
            <v>41834</v>
          </cell>
        </row>
        <row r="199">
          <cell r="A199">
            <v>2826</v>
          </cell>
          <cell r="B199" t="str">
            <v>000002826</v>
          </cell>
          <cell r="C199" t="str">
            <v>Public Relations</v>
          </cell>
          <cell r="D199" t="str">
            <v>Marketing Specialist</v>
          </cell>
          <cell r="E199" t="str">
            <v>Faaron</v>
          </cell>
          <cell r="F199" t="str">
            <v>E</v>
          </cell>
          <cell r="G199" t="str">
            <v>Washburn</v>
          </cell>
          <cell r="H199" t="str">
            <v>1956 Peavine Blvd</v>
          </cell>
          <cell r="J199" t="str">
            <v>Bethel, VT 05032</v>
          </cell>
          <cell r="K199">
            <v>44342</v>
          </cell>
          <cell r="L199" t="str">
            <v>REG</v>
          </cell>
          <cell r="M199">
            <v>24.29</v>
          </cell>
          <cell r="N199">
            <v>50523.199999999997</v>
          </cell>
          <cell r="O199">
            <v>44342</v>
          </cell>
          <cell r="P199" t="str">
            <v>MKTASST</v>
          </cell>
          <cell r="Q199" t="str">
            <v>Marketing Specialist</v>
          </cell>
          <cell r="R199" t="str">
            <v>AD</v>
          </cell>
          <cell r="S199" t="str">
            <v>560</v>
          </cell>
          <cell r="T199" t="str">
            <v>Z</v>
          </cell>
          <cell r="U199" t="str">
            <v>DEV</v>
          </cell>
          <cell r="V199">
            <v>1</v>
          </cell>
          <cell r="W199">
            <v>2080</v>
          </cell>
          <cell r="X199">
            <v>80</v>
          </cell>
          <cell r="Y199">
            <v>10</v>
          </cell>
          <cell r="Z199">
            <v>11</v>
          </cell>
          <cell r="AA199">
            <v>5</v>
          </cell>
          <cell r="AC199">
            <v>25.585042965440003</v>
          </cell>
          <cell r="AD199">
            <v>5.3315889890490076E-2</v>
          </cell>
          <cell r="AF199">
            <v>26.224669039576</v>
          </cell>
          <cell r="AG199">
            <v>7.9648787137752197E-2</v>
          </cell>
          <cell r="AH199">
            <v>2.499999999999987E-2</v>
          </cell>
          <cell r="AI199">
            <v>818.20967403476573</v>
          </cell>
          <cell r="AK199">
            <v>4024.1116023180812</v>
          </cell>
          <cell r="AL199">
            <v>2520.7184288616463</v>
          </cell>
          <cell r="AN199" t="str">
            <v>Yes</v>
          </cell>
          <cell r="AP199">
            <v>44342</v>
          </cell>
        </row>
        <row r="200">
          <cell r="A200">
            <v>2601</v>
          </cell>
          <cell r="B200" t="str">
            <v>000002601</v>
          </cell>
          <cell r="C200" t="str">
            <v>Materials Management</v>
          </cell>
          <cell r="D200" t="str">
            <v>Materials Management Clk</v>
          </cell>
          <cell r="E200" t="str">
            <v>Shane</v>
          </cell>
          <cell r="F200" t="str">
            <v>P</v>
          </cell>
          <cell r="G200" t="str">
            <v>Lyford</v>
          </cell>
          <cell r="H200" t="str">
            <v>977 Spooner Road</v>
          </cell>
          <cell r="J200" t="str">
            <v>Randolph, VT 05060</v>
          </cell>
          <cell r="K200">
            <v>43572</v>
          </cell>
          <cell r="L200" t="str">
            <v>REG</v>
          </cell>
          <cell r="M200">
            <v>20.56</v>
          </cell>
          <cell r="N200">
            <v>42764.800000000003</v>
          </cell>
          <cell r="O200">
            <v>43572</v>
          </cell>
          <cell r="P200" t="str">
            <v>MATMGCLK</v>
          </cell>
          <cell r="Q200" t="str">
            <v>Materials Management Clk</v>
          </cell>
          <cell r="R200" t="str">
            <v>FS</v>
          </cell>
          <cell r="S200" t="str">
            <v>580</v>
          </cell>
          <cell r="T200" t="str">
            <v>Z</v>
          </cell>
          <cell r="U200" t="str">
            <v>MM</v>
          </cell>
          <cell r="V200">
            <v>1</v>
          </cell>
          <cell r="W200">
            <v>2080</v>
          </cell>
          <cell r="X200">
            <v>80</v>
          </cell>
          <cell r="Y200">
            <v>20</v>
          </cell>
          <cell r="Z200">
            <v>21</v>
          </cell>
          <cell r="AA200">
            <v>2</v>
          </cell>
          <cell r="AC200">
            <v>24.149092630186665</v>
          </cell>
          <cell r="AD200">
            <v>0.17456676216861219</v>
          </cell>
          <cell r="AF200">
            <v>24.752819945941329</v>
          </cell>
          <cell r="AG200">
            <v>0.20393093122282738</v>
          </cell>
          <cell r="AH200">
            <v>2.4999999999999904E-2</v>
          </cell>
          <cell r="AI200">
            <v>772.28798231336611</v>
          </cell>
          <cell r="AK200">
            <v>8721.0654875579676</v>
          </cell>
          <cell r="AL200">
            <v>4461.9695347417373</v>
          </cell>
          <cell r="AN200" t="str">
            <v>Yes</v>
          </cell>
          <cell r="AP200">
            <v>43572</v>
          </cell>
        </row>
        <row r="201">
          <cell r="A201">
            <v>1010</v>
          </cell>
          <cell r="B201" t="str">
            <v>000001010</v>
          </cell>
          <cell r="C201" t="str">
            <v>Clinic Podiatry</v>
          </cell>
          <cell r="D201" t="str">
            <v>Medical Assistant</v>
          </cell>
          <cell r="E201" t="str">
            <v>Rhonda</v>
          </cell>
          <cell r="F201" t="str">
            <v>Jean</v>
          </cell>
          <cell r="G201" t="str">
            <v>Schumann</v>
          </cell>
          <cell r="H201" t="str">
            <v>2822 VT Route 107</v>
          </cell>
          <cell r="J201" t="str">
            <v>Stockbridge, VT 05772</v>
          </cell>
          <cell r="K201">
            <v>38322</v>
          </cell>
          <cell r="L201" t="str">
            <v>REG</v>
          </cell>
          <cell r="M201">
            <v>22.92</v>
          </cell>
          <cell r="N201">
            <v>47673.599999999999</v>
          </cell>
          <cell r="O201">
            <v>38322</v>
          </cell>
          <cell r="P201" t="str">
            <v>MEDASST</v>
          </cell>
          <cell r="Q201" t="str">
            <v>Medical Assistant</v>
          </cell>
          <cell r="R201" t="str">
            <v>CL</v>
          </cell>
          <cell r="S201" t="str">
            <v>011</v>
          </cell>
          <cell r="T201" t="str">
            <v>NAPS</v>
          </cell>
          <cell r="U201" t="str">
            <v>PP</v>
          </cell>
          <cell r="V201">
            <v>1</v>
          </cell>
          <cell r="W201">
            <v>2080</v>
          </cell>
          <cell r="X201">
            <v>80</v>
          </cell>
          <cell r="Y201">
            <v>20</v>
          </cell>
          <cell r="Z201">
            <v>21</v>
          </cell>
          <cell r="AA201">
            <v>2</v>
          </cell>
          <cell r="AC201">
            <v>24.149092630186665</v>
          </cell>
          <cell r="AD201">
            <v>5.3625332905177278E-2</v>
          </cell>
          <cell r="AF201">
            <v>24.752819945941329</v>
          </cell>
          <cell r="AG201">
            <v>7.9965966227806606E-2</v>
          </cell>
          <cell r="AH201">
            <v>2.4999999999999904E-2</v>
          </cell>
          <cell r="AI201">
            <v>772.28798231336611</v>
          </cell>
          <cell r="AK201">
            <v>3812.2654875579615</v>
          </cell>
          <cell r="AL201">
            <v>2385.1695347417344</v>
          </cell>
          <cell r="AN201" t="str">
            <v>Yes</v>
          </cell>
          <cell r="AP201">
            <v>38322</v>
          </cell>
        </row>
        <row r="202">
          <cell r="A202">
            <v>1039</v>
          </cell>
          <cell r="B202" t="str">
            <v>000001039</v>
          </cell>
          <cell r="C202" t="str">
            <v>Clinic Primary Care</v>
          </cell>
          <cell r="D202" t="str">
            <v>Medical Assistant</v>
          </cell>
          <cell r="E202" t="str">
            <v>Michele</v>
          </cell>
          <cell r="F202" t="str">
            <v>Mary</v>
          </cell>
          <cell r="G202" t="str">
            <v>Young</v>
          </cell>
          <cell r="H202" t="str">
            <v>12 Ward Hill Road</v>
          </cell>
          <cell r="J202" t="str">
            <v>Tunbridge, VT 05077</v>
          </cell>
          <cell r="K202">
            <v>38488</v>
          </cell>
          <cell r="L202" t="str">
            <v>PTF</v>
          </cell>
          <cell r="M202">
            <v>21.82</v>
          </cell>
          <cell r="N202">
            <v>36308.480000000003</v>
          </cell>
          <cell r="O202">
            <v>38488</v>
          </cell>
          <cell r="P202" t="str">
            <v>MEDASST</v>
          </cell>
          <cell r="Q202" t="str">
            <v>Medical Assistant</v>
          </cell>
          <cell r="R202" t="str">
            <v>PC</v>
          </cell>
          <cell r="S202" t="str">
            <v>012</v>
          </cell>
          <cell r="T202" t="str">
            <v>Z</v>
          </cell>
          <cell r="U202" t="str">
            <v>PP</v>
          </cell>
          <cell r="V202">
            <v>0.8</v>
          </cell>
          <cell r="W202">
            <v>1664</v>
          </cell>
          <cell r="X202">
            <v>64</v>
          </cell>
          <cell r="Y202">
            <v>17</v>
          </cell>
          <cell r="Z202">
            <v>18</v>
          </cell>
          <cell r="AA202">
            <v>2</v>
          </cell>
          <cell r="AC202">
            <v>23.286625036251429</v>
          </cell>
          <cell r="AD202">
            <v>6.7214712935445869E-2</v>
          </cell>
          <cell r="AF202">
            <v>23.868790662157714</v>
          </cell>
          <cell r="AG202">
            <v>9.3895080758831989E-2</v>
          </cell>
          <cell r="AH202">
            <v>2.4999999999999963E-2</v>
          </cell>
          <cell r="AI202">
            <v>595.76501492745365</v>
          </cell>
          <cell r="AK202">
            <v>3409.1876618304359</v>
          </cell>
          <cell r="AL202">
            <v>2038.1136410864842</v>
          </cell>
          <cell r="AN202" t="str">
            <v>Yes</v>
          </cell>
          <cell r="AP202">
            <v>38488</v>
          </cell>
        </row>
        <row r="203">
          <cell r="A203">
            <v>1079</v>
          </cell>
          <cell r="B203" t="str">
            <v>000001079</v>
          </cell>
          <cell r="C203" t="str">
            <v>Clinic Psychiatry</v>
          </cell>
          <cell r="D203" t="str">
            <v>Medical Assistant</v>
          </cell>
          <cell r="E203" t="str">
            <v>Melissa</v>
          </cell>
          <cell r="F203" t="str">
            <v>J.</v>
          </cell>
          <cell r="G203" t="str">
            <v>Wight</v>
          </cell>
          <cell r="H203" t="str">
            <v>275 VT RTE 110</v>
          </cell>
          <cell r="J203" t="str">
            <v>Tunbridge, VT 05077</v>
          </cell>
          <cell r="K203">
            <v>38642</v>
          </cell>
          <cell r="L203" t="str">
            <v>REG</v>
          </cell>
          <cell r="M203">
            <v>21.72</v>
          </cell>
          <cell r="N203">
            <v>45177.599999999999</v>
          </cell>
          <cell r="O203">
            <v>38642</v>
          </cell>
          <cell r="P203" t="str">
            <v>MEDASST</v>
          </cell>
          <cell r="Q203" t="str">
            <v>Medical Assistant</v>
          </cell>
          <cell r="R203" t="str">
            <v>PC</v>
          </cell>
          <cell r="S203" t="str">
            <v>016</v>
          </cell>
          <cell r="T203" t="str">
            <v>PRIM</v>
          </cell>
          <cell r="U203" t="str">
            <v>PP</v>
          </cell>
          <cell r="V203">
            <v>1</v>
          </cell>
          <cell r="W203">
            <v>2080</v>
          </cell>
          <cell r="X203">
            <v>80</v>
          </cell>
          <cell r="Y203">
            <v>18</v>
          </cell>
          <cell r="Z203">
            <v>19</v>
          </cell>
          <cell r="AA203">
            <v>2</v>
          </cell>
          <cell r="AC203">
            <v>23.574114234229842</v>
          </cell>
          <cell r="AD203">
            <v>8.5364375424946765E-2</v>
          </cell>
          <cell r="AF203">
            <v>24.163467090085586</v>
          </cell>
          <cell r="AG203">
            <v>0.11249848481057032</v>
          </cell>
          <cell r="AH203">
            <v>2.499999999999989E-2</v>
          </cell>
          <cell r="AI203">
            <v>753.90017321066182</v>
          </cell>
          <cell r="AK203">
            <v>5082.4115473780212</v>
          </cell>
          <cell r="AL203">
            <v>2904.1512124859782</v>
          </cell>
          <cell r="AN203" t="str">
            <v>Yes</v>
          </cell>
          <cell r="AP203">
            <v>38642</v>
          </cell>
        </row>
        <row r="204">
          <cell r="A204">
            <v>1544</v>
          </cell>
          <cell r="B204" t="str">
            <v>000001544</v>
          </cell>
          <cell r="C204" t="str">
            <v>Orthopedics Clinic</v>
          </cell>
          <cell r="D204" t="str">
            <v>Medical Assistant</v>
          </cell>
          <cell r="E204" t="str">
            <v>Tammy</v>
          </cell>
          <cell r="F204" t="str">
            <v>RC</v>
          </cell>
          <cell r="G204" t="str">
            <v>Dempsey</v>
          </cell>
          <cell r="H204" t="str">
            <v>225 Kibbee Rd</v>
          </cell>
          <cell r="J204" t="str">
            <v>Brookfield, VT 05036</v>
          </cell>
          <cell r="K204">
            <v>40007</v>
          </cell>
          <cell r="L204" t="str">
            <v>REG</v>
          </cell>
          <cell r="M204">
            <v>22.72</v>
          </cell>
          <cell r="N204">
            <v>47257.599999999999</v>
          </cell>
          <cell r="O204">
            <v>40007</v>
          </cell>
          <cell r="P204" t="str">
            <v>MEDASST</v>
          </cell>
          <cell r="Q204" t="str">
            <v>Medical Assistant</v>
          </cell>
          <cell r="R204" t="str">
            <v>CL</v>
          </cell>
          <cell r="S204" t="str">
            <v>020</v>
          </cell>
          <cell r="T204" t="str">
            <v>ORTHO</v>
          </cell>
          <cell r="U204" t="str">
            <v>PP</v>
          </cell>
          <cell r="V204">
            <v>1</v>
          </cell>
          <cell r="W204">
            <v>2080</v>
          </cell>
          <cell r="X204">
            <v>80</v>
          </cell>
          <cell r="Y204">
            <v>6</v>
          </cell>
          <cell r="Z204">
            <v>7</v>
          </cell>
          <cell r="AA204">
            <v>2</v>
          </cell>
          <cell r="AC204">
            <v>0</v>
          </cell>
          <cell r="AD204">
            <v>0</v>
          </cell>
          <cell r="AF204">
            <v>23.287999999999997</v>
          </cell>
          <cell r="AG204">
            <v>2.4999999999999908E-2</v>
          </cell>
          <cell r="AH204">
            <v>2.4999999999999908E-2</v>
          </cell>
          <cell r="AI204">
            <v>726.58559999999738</v>
          </cell>
          <cell r="AK204">
            <v>1181.4399999999955</v>
          </cell>
          <cell r="AL204">
            <v>1226.4255999999955</v>
          </cell>
          <cell r="AN204" t="str">
            <v>No</v>
          </cell>
          <cell r="AO204" t="str">
            <v>No Adj Col AB</v>
          </cell>
          <cell r="AP204">
            <v>40007</v>
          </cell>
        </row>
        <row r="205">
          <cell r="A205">
            <v>2081</v>
          </cell>
          <cell r="B205" t="str">
            <v>000002081</v>
          </cell>
          <cell r="C205" t="str">
            <v>Berlin Expansion PC</v>
          </cell>
          <cell r="D205" t="str">
            <v>Medical Assistant</v>
          </cell>
          <cell r="E205" t="str">
            <v>Amanda</v>
          </cell>
          <cell r="F205" t="str">
            <v>L</v>
          </cell>
          <cell r="G205" t="str">
            <v>Koledo</v>
          </cell>
          <cell r="H205" t="str">
            <v>21 Lawrence Ave</v>
          </cell>
          <cell r="J205" t="str">
            <v>Barre, VT 05641</v>
          </cell>
          <cell r="K205">
            <v>41913</v>
          </cell>
          <cell r="L205" t="str">
            <v>REG</v>
          </cell>
          <cell r="M205">
            <v>21.61</v>
          </cell>
          <cell r="N205">
            <v>44948.800000000003</v>
          </cell>
          <cell r="O205">
            <v>41913</v>
          </cell>
          <cell r="P205" t="str">
            <v>MEDASST</v>
          </cell>
          <cell r="Q205" t="str">
            <v>Medical Assistant</v>
          </cell>
          <cell r="R205" t="str">
            <v>PC</v>
          </cell>
          <cell r="S205" t="str">
            <v>014</v>
          </cell>
          <cell r="T205" t="str">
            <v>Z</v>
          </cell>
          <cell r="U205" t="str">
            <v>PP</v>
          </cell>
          <cell r="V205">
            <v>1</v>
          </cell>
          <cell r="W205">
            <v>2080</v>
          </cell>
          <cell r="X205">
            <v>80</v>
          </cell>
          <cell r="Y205">
            <v>15</v>
          </cell>
          <cell r="Z205">
            <v>16</v>
          </cell>
          <cell r="AA205">
            <v>2</v>
          </cell>
          <cell r="AC205">
            <v>22.711646640294603</v>
          </cell>
          <cell r="AD205">
            <v>5.0978558088598046E-2</v>
          </cell>
          <cell r="AF205">
            <v>23.279437806301967</v>
          </cell>
          <cell r="AG205">
            <v>7.7253022040812941E-2</v>
          </cell>
          <cell r="AH205">
            <v>2.4999999999999953E-2</v>
          </cell>
          <cell r="AI205">
            <v>726.31845955662016</v>
          </cell>
          <cell r="AK205">
            <v>3472.4306371080929</v>
          </cell>
          <cell r="AL205">
            <v>2195.4237291023519</v>
          </cell>
          <cell r="AN205" t="str">
            <v>Yes</v>
          </cell>
          <cell r="AP205">
            <v>41913</v>
          </cell>
        </row>
        <row r="206">
          <cell r="A206">
            <v>2200</v>
          </cell>
          <cell r="B206" t="str">
            <v>000002200</v>
          </cell>
          <cell r="C206" t="str">
            <v>Clinic Surgical Associate</v>
          </cell>
          <cell r="D206" t="str">
            <v>Medical Assistant</v>
          </cell>
          <cell r="E206" t="str">
            <v>Brenda</v>
          </cell>
          <cell r="F206" t="str">
            <v>L</v>
          </cell>
          <cell r="G206" t="str">
            <v>Vermette</v>
          </cell>
          <cell r="H206" t="str">
            <v>264 VT Route 110</v>
          </cell>
          <cell r="J206" t="str">
            <v>Chelsea, VT 05038</v>
          </cell>
          <cell r="K206">
            <v>42261</v>
          </cell>
          <cell r="L206" t="str">
            <v>PTF</v>
          </cell>
          <cell r="M206">
            <v>21.92</v>
          </cell>
          <cell r="N206">
            <v>36474.879999999997</v>
          </cell>
          <cell r="O206">
            <v>42261</v>
          </cell>
          <cell r="P206" t="str">
            <v>MEDASST</v>
          </cell>
          <cell r="Q206" t="str">
            <v>Medical Assistant</v>
          </cell>
          <cell r="R206" t="str">
            <v>SS</v>
          </cell>
          <cell r="S206" t="str">
            <v>017</v>
          </cell>
          <cell r="T206" t="str">
            <v>NAPS</v>
          </cell>
          <cell r="U206" t="str">
            <v>PP</v>
          </cell>
          <cell r="V206">
            <v>0.8</v>
          </cell>
          <cell r="W206">
            <v>1664</v>
          </cell>
          <cell r="X206">
            <v>64</v>
          </cell>
          <cell r="Y206">
            <v>20</v>
          </cell>
          <cell r="Z206">
            <v>21</v>
          </cell>
          <cell r="AA206">
            <v>2</v>
          </cell>
          <cell r="AC206">
            <v>24.149092630186665</v>
          </cell>
          <cell r="AD206">
            <v>0.10169218203406311</v>
          </cell>
          <cell r="AF206">
            <v>24.752819945941329</v>
          </cell>
          <cell r="AG206">
            <v>0.12923448658491457</v>
          </cell>
          <cell r="AH206">
            <v>2.4999999999999904E-2</v>
          </cell>
          <cell r="AI206">
            <v>617.83038585069289</v>
          </cell>
          <cell r="AK206">
            <v>4713.8123900463688</v>
          </cell>
          <cell r="AL206">
            <v>2612.1356277933874</v>
          </cell>
          <cell r="AN206" t="str">
            <v>Yes</v>
          </cell>
          <cell r="AP206">
            <v>42261</v>
          </cell>
        </row>
        <row r="207">
          <cell r="A207">
            <v>2270</v>
          </cell>
          <cell r="B207" t="str">
            <v>000002270</v>
          </cell>
          <cell r="C207" t="str">
            <v>Sharon Clinic</v>
          </cell>
          <cell r="D207" t="str">
            <v>Medical Assistant</v>
          </cell>
          <cell r="E207" t="str">
            <v>Grace</v>
          </cell>
          <cell r="F207" t="str">
            <v>S</v>
          </cell>
          <cell r="G207" t="str">
            <v>Hodgdon</v>
          </cell>
          <cell r="H207" t="str">
            <v>710 Sand Hill Road</v>
          </cell>
          <cell r="J207" t="str">
            <v>Bethel, VT 05032</v>
          </cell>
          <cell r="K207">
            <v>42456</v>
          </cell>
          <cell r="L207" t="str">
            <v>PTF</v>
          </cell>
          <cell r="M207">
            <v>17.61</v>
          </cell>
          <cell r="N207">
            <v>29303.040000000001</v>
          </cell>
          <cell r="O207">
            <v>42456</v>
          </cell>
          <cell r="P207" t="str">
            <v>MEDASST</v>
          </cell>
          <cell r="Q207" t="str">
            <v>Medical Assistant</v>
          </cell>
          <cell r="R207" t="str">
            <v>SS</v>
          </cell>
          <cell r="S207" t="str">
            <v>019</v>
          </cell>
          <cell r="T207" t="str">
            <v>Z</v>
          </cell>
          <cell r="U207" t="str">
            <v>Z</v>
          </cell>
          <cell r="V207">
            <v>0.8</v>
          </cell>
          <cell r="W207">
            <v>1664</v>
          </cell>
          <cell r="X207">
            <v>64</v>
          </cell>
          <cell r="Y207">
            <v>6</v>
          </cell>
          <cell r="Z207">
            <v>7</v>
          </cell>
          <cell r="AA207">
            <v>2</v>
          </cell>
          <cell r="AC207">
            <v>19.118031665564445</v>
          </cell>
          <cell r="AD207">
            <v>8.5634961133699339E-2</v>
          </cell>
          <cell r="AF207">
            <v>19.595982457203554</v>
          </cell>
          <cell r="AG207">
            <v>0.11277583516204173</v>
          </cell>
          <cell r="AH207">
            <v>2.4999999999999925E-2</v>
          </cell>
          <cell r="AI207">
            <v>489.11572213179534</v>
          </cell>
          <cell r="AK207">
            <v>3304.6748087867154</v>
          </cell>
          <cell r="AL207">
            <v>1887.247372003098</v>
          </cell>
          <cell r="AN207" t="str">
            <v>Yes</v>
          </cell>
          <cell r="AP207">
            <v>42456</v>
          </cell>
        </row>
        <row r="208">
          <cell r="A208">
            <v>2283</v>
          </cell>
          <cell r="B208" t="str">
            <v>000002283</v>
          </cell>
          <cell r="C208" t="str">
            <v>Clinic Chelsea</v>
          </cell>
          <cell r="D208" t="str">
            <v>Medical Assistant</v>
          </cell>
          <cell r="E208" t="str">
            <v>Annette</v>
          </cell>
          <cell r="F208" t="str">
            <v>L</v>
          </cell>
          <cell r="G208" t="str">
            <v>Johnson</v>
          </cell>
          <cell r="H208" t="str">
            <v>379 Brook Road</v>
          </cell>
          <cell r="J208" t="str">
            <v>Chelsea, VT 05038</v>
          </cell>
          <cell r="K208">
            <v>42499</v>
          </cell>
          <cell r="L208" t="str">
            <v>REG</v>
          </cell>
          <cell r="M208">
            <v>21.95</v>
          </cell>
          <cell r="N208">
            <v>45656</v>
          </cell>
          <cell r="O208">
            <v>42499</v>
          </cell>
          <cell r="P208" t="str">
            <v>MEDASST</v>
          </cell>
          <cell r="Q208" t="str">
            <v>Medical Assistant</v>
          </cell>
          <cell r="R208" t="str">
            <v>CL</v>
          </cell>
          <cell r="S208" t="str">
            <v>008</v>
          </cell>
          <cell r="T208" t="str">
            <v>CHEL</v>
          </cell>
          <cell r="U208" t="str">
            <v>PP</v>
          </cell>
          <cell r="V208">
            <v>1</v>
          </cell>
          <cell r="W208">
            <v>2080</v>
          </cell>
          <cell r="X208">
            <v>80</v>
          </cell>
          <cell r="Y208">
            <v>17</v>
          </cell>
          <cell r="Z208">
            <v>18</v>
          </cell>
          <cell r="AA208">
            <v>2</v>
          </cell>
          <cell r="AC208">
            <v>23.286625036251429</v>
          </cell>
          <cell r="AD208">
            <v>6.0894079100292944E-2</v>
          </cell>
          <cell r="AF208">
            <v>23.868790662157714</v>
          </cell>
          <cell r="AG208">
            <v>8.7416431077800227E-2</v>
          </cell>
          <cell r="AH208">
            <v>2.4999999999999963E-2</v>
          </cell>
          <cell r="AI208">
            <v>744.70626865931706</v>
          </cell>
          <cell r="AK208">
            <v>3991.0845772880471</v>
          </cell>
          <cell r="AL208">
            <v>2433.242051358106</v>
          </cell>
          <cell r="AN208" t="str">
            <v>Yes</v>
          </cell>
          <cell r="AP208">
            <v>42499</v>
          </cell>
        </row>
        <row r="209">
          <cell r="A209">
            <v>1353</v>
          </cell>
          <cell r="B209" t="str">
            <v>000001353</v>
          </cell>
          <cell r="C209" t="str">
            <v>Clinic Primary Care</v>
          </cell>
          <cell r="D209" t="str">
            <v>Medical Assistant</v>
          </cell>
          <cell r="E209" t="str">
            <v>Stephanie</v>
          </cell>
          <cell r="F209" t="str">
            <v>N</v>
          </cell>
          <cell r="G209" t="str">
            <v>Herring</v>
          </cell>
          <cell r="H209" t="str">
            <v>981 Rand Road</v>
          </cell>
          <cell r="J209" t="str">
            <v>Randolph Center, VT 05061</v>
          </cell>
          <cell r="K209">
            <v>39358</v>
          </cell>
          <cell r="L209" t="str">
            <v>REG</v>
          </cell>
          <cell r="M209">
            <v>21.62</v>
          </cell>
          <cell r="N209">
            <v>44969.599999999999</v>
          </cell>
          <cell r="O209">
            <v>42731</v>
          </cell>
          <cell r="P209" t="str">
            <v>MEDASST</v>
          </cell>
          <cell r="Q209" t="str">
            <v>Medical Assistant</v>
          </cell>
          <cell r="R209" t="str">
            <v>PC</v>
          </cell>
          <cell r="S209" t="str">
            <v>012</v>
          </cell>
          <cell r="T209" t="str">
            <v>PRIM</v>
          </cell>
          <cell r="U209" t="str">
            <v>PP</v>
          </cell>
          <cell r="V209">
            <v>1</v>
          </cell>
          <cell r="W209">
            <v>2080</v>
          </cell>
          <cell r="X209">
            <v>80</v>
          </cell>
          <cell r="Y209">
            <v>18</v>
          </cell>
          <cell r="Z209">
            <v>19</v>
          </cell>
          <cell r="AA209">
            <v>2</v>
          </cell>
          <cell r="AC209">
            <v>23.574114234229842</v>
          </cell>
          <cell r="AD209">
            <v>9.0384562175293309E-2</v>
          </cell>
          <cell r="AF209">
            <v>24.163467090085586</v>
          </cell>
          <cell r="AG209">
            <v>0.11764417622967552</v>
          </cell>
          <cell r="AH209">
            <v>2.499999999999989E-2</v>
          </cell>
          <cell r="AI209">
            <v>753.90017321066182</v>
          </cell>
          <cell r="AK209">
            <v>5290.4115473780166</v>
          </cell>
          <cell r="AL209">
            <v>2992.1512124859764</v>
          </cell>
          <cell r="AN209" t="str">
            <v>Yes</v>
          </cell>
          <cell r="AP209">
            <v>39358</v>
          </cell>
        </row>
        <row r="210">
          <cell r="A210">
            <v>2543</v>
          </cell>
          <cell r="B210" t="str">
            <v>000002543</v>
          </cell>
          <cell r="C210" t="str">
            <v>Clinic Surgical Associate</v>
          </cell>
          <cell r="D210" t="str">
            <v>Medical Assistant</v>
          </cell>
          <cell r="E210" t="str">
            <v>Danielle</v>
          </cell>
          <cell r="F210" t="str">
            <v>R</v>
          </cell>
          <cell r="G210" t="str">
            <v>Anderson</v>
          </cell>
          <cell r="H210" t="str">
            <v>419 Coldspring Rd</v>
          </cell>
          <cell r="J210" t="str">
            <v>Williamstown, VT 05679</v>
          </cell>
          <cell r="K210">
            <v>43341</v>
          </cell>
          <cell r="L210" t="str">
            <v>REG</v>
          </cell>
          <cell r="M210">
            <v>20.9</v>
          </cell>
          <cell r="N210">
            <v>43472</v>
          </cell>
          <cell r="O210">
            <v>43341</v>
          </cell>
          <cell r="P210" t="str">
            <v>MEDASST</v>
          </cell>
          <cell r="Q210" t="str">
            <v>Medical Assistant</v>
          </cell>
          <cell r="R210" t="str">
            <v>PC</v>
          </cell>
          <cell r="S210" t="str">
            <v>017</v>
          </cell>
          <cell r="T210" t="str">
            <v>Z</v>
          </cell>
          <cell r="U210" t="str">
            <v>PP</v>
          </cell>
          <cell r="V210">
            <v>1</v>
          </cell>
          <cell r="W210">
            <v>2080</v>
          </cell>
          <cell r="X210">
            <v>80</v>
          </cell>
          <cell r="Y210">
            <v>18</v>
          </cell>
          <cell r="Z210">
            <v>19</v>
          </cell>
          <cell r="AA210">
            <v>2</v>
          </cell>
          <cell r="AC210">
            <v>23.574114234229842</v>
          </cell>
          <cell r="AD210">
            <v>0.12794804948468153</v>
          </cell>
          <cell r="AF210">
            <v>24.163467090085586</v>
          </cell>
          <cell r="AG210">
            <v>0.15614675072179846</v>
          </cell>
          <cell r="AH210">
            <v>2.499999999999989E-2</v>
          </cell>
          <cell r="AI210">
            <v>753.90017321066182</v>
          </cell>
          <cell r="AK210">
            <v>6788.0115473780215</v>
          </cell>
          <cell r="AL210">
            <v>3625.7512124859786</v>
          </cell>
          <cell r="AN210" t="str">
            <v>Yes</v>
          </cell>
          <cell r="AP210">
            <v>43341</v>
          </cell>
        </row>
        <row r="211">
          <cell r="A211">
            <v>2577</v>
          </cell>
          <cell r="B211" t="str">
            <v>000002577</v>
          </cell>
          <cell r="C211" t="str">
            <v>Clinic Primary Care</v>
          </cell>
          <cell r="D211" t="str">
            <v>Medical Assistant</v>
          </cell>
          <cell r="E211" t="str">
            <v>Marissa</v>
          </cell>
          <cell r="F211" t="str">
            <v>E</v>
          </cell>
          <cell r="G211" t="str">
            <v>Waite</v>
          </cell>
          <cell r="H211" t="str">
            <v>305 Tripp Rd</v>
          </cell>
          <cell r="J211" t="str">
            <v>Williamstown, VT 05679</v>
          </cell>
          <cell r="K211">
            <v>43474</v>
          </cell>
          <cell r="L211" t="str">
            <v>REG</v>
          </cell>
          <cell r="M211">
            <v>16.89</v>
          </cell>
          <cell r="N211">
            <v>35131.199999999997</v>
          </cell>
          <cell r="O211">
            <v>43474</v>
          </cell>
          <cell r="P211" t="str">
            <v>MEDASST</v>
          </cell>
          <cell r="Q211" t="str">
            <v>Medical Assistant</v>
          </cell>
          <cell r="R211" t="str">
            <v>CL</v>
          </cell>
          <cell r="S211" t="str">
            <v>012</v>
          </cell>
          <cell r="T211" t="str">
            <v>PRIM</v>
          </cell>
          <cell r="U211" t="str">
            <v>PP</v>
          </cell>
          <cell r="V211">
            <v>1</v>
          </cell>
          <cell r="W211">
            <v>2080</v>
          </cell>
          <cell r="X211">
            <v>80</v>
          </cell>
          <cell r="Y211">
            <v>3</v>
          </cell>
          <cell r="Z211">
            <v>4</v>
          </cell>
          <cell r="AA211">
            <v>2</v>
          </cell>
          <cell r="AC211">
            <v>18.111819472640001</v>
          </cell>
          <cell r="AD211">
            <v>7.2339814839550029E-2</v>
          </cell>
          <cell r="AF211">
            <v>18.564614959455998</v>
          </cell>
          <cell r="AG211">
            <v>9.9148310210538618E-2</v>
          </cell>
          <cell r="AH211">
            <v>2.4999999999999852E-2</v>
          </cell>
          <cell r="AI211">
            <v>579.21598673502274</v>
          </cell>
          <cell r="AK211">
            <v>3483.1991156684744</v>
          </cell>
          <cell r="AL211">
            <v>2052.8771510563006</v>
          </cell>
          <cell r="AN211" t="str">
            <v>Yes</v>
          </cell>
          <cell r="AP211">
            <v>43474</v>
          </cell>
        </row>
        <row r="212">
          <cell r="A212">
            <v>2744</v>
          </cell>
          <cell r="B212" t="str">
            <v>000002744</v>
          </cell>
          <cell r="C212" t="str">
            <v>Clinic Bethel</v>
          </cell>
          <cell r="D212" t="str">
            <v>Medical Assistant</v>
          </cell>
          <cell r="E212" t="str">
            <v>Brittany</v>
          </cell>
          <cell r="F212" t="str">
            <v>R</v>
          </cell>
          <cell r="G212" t="str">
            <v>Clark</v>
          </cell>
          <cell r="H212" t="str">
            <v>1463 Mill Road</v>
          </cell>
          <cell r="J212" t="str">
            <v>South Royalton, VT 05068</v>
          </cell>
          <cell r="K212">
            <v>44090</v>
          </cell>
          <cell r="L212" t="str">
            <v>PTF</v>
          </cell>
          <cell r="M212">
            <v>18.170000000000002</v>
          </cell>
          <cell r="N212">
            <v>30234.880000000001</v>
          </cell>
          <cell r="O212">
            <v>44090</v>
          </cell>
          <cell r="P212" t="str">
            <v>MEDASST</v>
          </cell>
          <cell r="Q212" t="str">
            <v>Medical Assistant</v>
          </cell>
          <cell r="R212" t="str">
            <v>CL</v>
          </cell>
          <cell r="S212" t="str">
            <v>007</v>
          </cell>
          <cell r="T212" t="str">
            <v>PRIM</v>
          </cell>
          <cell r="U212" t="str">
            <v>PP</v>
          </cell>
          <cell r="V212">
            <v>0.8</v>
          </cell>
          <cell r="W212">
            <v>1664</v>
          </cell>
          <cell r="X212">
            <v>64</v>
          </cell>
          <cell r="Y212">
            <v>8</v>
          </cell>
          <cell r="Z212">
            <v>9</v>
          </cell>
          <cell r="AA212">
            <v>2</v>
          </cell>
          <cell r="AC212">
            <v>20.124243858488889</v>
          </cell>
          <cell r="AD212">
            <v>0.10755332187610825</v>
          </cell>
          <cell r="AF212">
            <v>20.627349954951111</v>
          </cell>
          <cell r="AG212">
            <v>0.13524215492301095</v>
          </cell>
          <cell r="AH212">
            <v>2.4999999999999991E-2</v>
          </cell>
          <cell r="AI212">
            <v>514.8586548755784</v>
          </cell>
          <cell r="AK212">
            <v>4089.0303250386455</v>
          </cell>
          <cell r="AL212">
            <v>2244.833023161159</v>
          </cell>
          <cell r="AN212" t="str">
            <v>Yes</v>
          </cell>
          <cell r="AP212">
            <v>44090</v>
          </cell>
        </row>
        <row r="213">
          <cell r="A213">
            <v>2815</v>
          </cell>
          <cell r="B213" t="str">
            <v>000002815</v>
          </cell>
          <cell r="C213" t="str">
            <v>Berlin Expansion PC</v>
          </cell>
          <cell r="D213" t="str">
            <v>Medical Assistant</v>
          </cell>
          <cell r="E213" t="str">
            <v>Emily</v>
          </cell>
          <cell r="F213" t="str">
            <v>C</v>
          </cell>
          <cell r="G213" t="str">
            <v>Robtoy</v>
          </cell>
          <cell r="H213" t="str">
            <v>2 West Cobble Hill Road #6</v>
          </cell>
          <cell r="J213" t="str">
            <v>Barre, VT 05641</v>
          </cell>
          <cell r="K213">
            <v>44307</v>
          </cell>
          <cell r="L213" t="str">
            <v>REG</v>
          </cell>
          <cell r="M213">
            <v>16.47</v>
          </cell>
          <cell r="N213">
            <v>34257.599999999999</v>
          </cell>
          <cell r="O213">
            <v>44307</v>
          </cell>
          <cell r="P213" t="str">
            <v>MEDASST</v>
          </cell>
          <cell r="Q213" t="str">
            <v>Medical Assistant</v>
          </cell>
          <cell r="R213" t="str">
            <v>CL</v>
          </cell>
          <cell r="S213" t="str">
            <v>014</v>
          </cell>
          <cell r="T213" t="str">
            <v>PRIM</v>
          </cell>
          <cell r="U213" t="str">
            <v>PP</v>
          </cell>
          <cell r="V213">
            <v>1</v>
          </cell>
          <cell r="W213">
            <v>2080</v>
          </cell>
          <cell r="X213">
            <v>80</v>
          </cell>
          <cell r="Y213">
            <v>2</v>
          </cell>
          <cell r="Z213">
            <v>3</v>
          </cell>
          <cell r="AA213">
            <v>2</v>
          </cell>
          <cell r="AC213">
            <v>17.441011344023703</v>
          </cell>
          <cell r="AD213">
            <v>5.895636575735911E-2</v>
          </cell>
          <cell r="AF213">
            <v>17.877036627624296</v>
          </cell>
          <cell r="AG213">
            <v>8.5430274901293096E-2</v>
          </cell>
          <cell r="AH213">
            <v>2.5000000000000005E-2</v>
          </cell>
          <cell r="AI213">
            <v>557.76354278187512</v>
          </cell>
          <cell r="AK213">
            <v>2926.636185458538</v>
          </cell>
          <cell r="AL213">
            <v>1795.9557750912568</v>
          </cell>
          <cell r="AN213" t="str">
            <v>Yes</v>
          </cell>
          <cell r="AP213">
            <v>44307</v>
          </cell>
        </row>
        <row r="214">
          <cell r="A214">
            <v>2831</v>
          </cell>
          <cell r="B214" t="str">
            <v>000002831</v>
          </cell>
          <cell r="C214" t="str">
            <v>Clinic Urology</v>
          </cell>
          <cell r="D214" t="str">
            <v>Medical Assistant</v>
          </cell>
          <cell r="E214" t="str">
            <v>Jennifer</v>
          </cell>
          <cell r="F214" t="str">
            <v>P</v>
          </cell>
          <cell r="G214" t="str">
            <v>Bussiere</v>
          </cell>
          <cell r="H214" t="str">
            <v>2925 VT Route 14</v>
          </cell>
          <cell r="I214" t="str">
            <v>Apt 3</v>
          </cell>
          <cell r="J214" t="str">
            <v>Randolph Center, VT 05061</v>
          </cell>
          <cell r="K214">
            <v>44356</v>
          </cell>
          <cell r="L214" t="str">
            <v>REG</v>
          </cell>
          <cell r="M214">
            <v>18.11</v>
          </cell>
          <cell r="N214">
            <v>37668.800000000003</v>
          </cell>
          <cell r="O214">
            <v>44356</v>
          </cell>
          <cell r="P214" t="str">
            <v>MEDASST</v>
          </cell>
          <cell r="Q214" t="str">
            <v>Medical Assistant</v>
          </cell>
          <cell r="R214" t="str">
            <v>CL</v>
          </cell>
          <cell r="S214" t="str">
            <v>018</v>
          </cell>
          <cell r="T214" t="str">
            <v>NAPS</v>
          </cell>
          <cell r="U214" t="str">
            <v>PP</v>
          </cell>
          <cell r="V214">
            <v>1</v>
          </cell>
          <cell r="W214">
            <v>2080</v>
          </cell>
          <cell r="X214">
            <v>80</v>
          </cell>
          <cell r="Y214">
            <v>3</v>
          </cell>
          <cell r="Z214">
            <v>4</v>
          </cell>
          <cell r="AA214">
            <v>2</v>
          </cell>
          <cell r="AC214">
            <v>18.111819472640001</v>
          </cell>
          <cell r="AD214">
            <v>1.0046784318062683E-4</v>
          </cell>
          <cell r="AF214">
            <v>18.564614959455998</v>
          </cell>
          <cell r="AG214">
            <v>2.5102979539259995E-2</v>
          </cell>
          <cell r="AH214">
            <v>2.4999999999999852E-2</v>
          </cell>
          <cell r="AI214">
            <v>579.21598673502274</v>
          </cell>
          <cell r="AK214">
            <v>945.59911566847688</v>
          </cell>
          <cell r="AL214">
            <v>979.27715105630136</v>
          </cell>
          <cell r="AN214" t="str">
            <v>No</v>
          </cell>
          <cell r="AO214" t="str">
            <v>Adj Col AB</v>
          </cell>
          <cell r="AP214">
            <v>44356</v>
          </cell>
        </row>
        <row r="215">
          <cell r="A215">
            <v>2863</v>
          </cell>
          <cell r="B215" t="str">
            <v>000002863</v>
          </cell>
          <cell r="C215" t="str">
            <v>Clinic Bethel</v>
          </cell>
          <cell r="D215" t="str">
            <v>Medical Assistant</v>
          </cell>
          <cell r="E215" t="str">
            <v>Shari</v>
          </cell>
          <cell r="F215" t="str">
            <v>L</v>
          </cell>
          <cell r="G215" t="str">
            <v>Murray</v>
          </cell>
          <cell r="H215" t="str">
            <v>PO Box 291</v>
          </cell>
          <cell r="I215" t="str">
            <v>306 Camp Brook Road</v>
          </cell>
          <cell r="J215" t="str">
            <v>Bethel, VT 05032</v>
          </cell>
          <cell r="K215">
            <v>44454</v>
          </cell>
          <cell r="L215" t="str">
            <v>REG</v>
          </cell>
          <cell r="M215">
            <v>15.89</v>
          </cell>
          <cell r="N215">
            <v>33051.199999999997</v>
          </cell>
          <cell r="O215">
            <v>44454</v>
          </cell>
          <cell r="P215" t="str">
            <v>MEDASST</v>
          </cell>
          <cell r="Q215" t="str">
            <v>Medical Assistant</v>
          </cell>
          <cell r="R215" t="str">
            <v>CL</v>
          </cell>
          <cell r="S215" t="str">
            <v>007</v>
          </cell>
          <cell r="T215" t="str">
            <v>PRIM</v>
          </cell>
          <cell r="U215" t="str">
            <v>PP</v>
          </cell>
          <cell r="V215">
            <v>1</v>
          </cell>
          <cell r="W215">
            <v>2080</v>
          </cell>
          <cell r="X215">
            <v>80</v>
          </cell>
          <cell r="Y215">
            <v>1</v>
          </cell>
          <cell r="Z215">
            <v>2</v>
          </cell>
          <cell r="AA215">
            <v>2</v>
          </cell>
          <cell r="AC215">
            <v>16.77020321540741</v>
          </cell>
          <cell r="AD215">
            <v>5.5393531491970363E-2</v>
          </cell>
          <cell r="AF215">
            <v>17.189458295792594</v>
          </cell>
          <cell r="AG215">
            <v>8.1778369779269569E-2</v>
          </cell>
          <cell r="AH215">
            <v>2.4999999999999953E-2</v>
          </cell>
          <cell r="AI215">
            <v>536.31109882872749</v>
          </cell>
          <cell r="AK215">
            <v>2702.8732552485944</v>
          </cell>
          <cell r="AL215">
            <v>1679.83439912621</v>
          </cell>
          <cell r="AN215" t="str">
            <v>Yes</v>
          </cell>
          <cell r="AP215">
            <v>44454</v>
          </cell>
        </row>
        <row r="216">
          <cell r="A216">
            <v>2864</v>
          </cell>
          <cell r="B216" t="str">
            <v>000002864</v>
          </cell>
          <cell r="C216" t="str">
            <v>Clinic Bethel</v>
          </cell>
          <cell r="D216" t="str">
            <v>Medical Assistant</v>
          </cell>
          <cell r="E216" t="str">
            <v>William</v>
          </cell>
          <cell r="F216" t="str">
            <v>W</v>
          </cell>
          <cell r="G216" t="str">
            <v>Waite</v>
          </cell>
          <cell r="H216" t="str">
            <v>305 Tripp Road</v>
          </cell>
          <cell r="J216" t="str">
            <v>Williamstown, VT 05679</v>
          </cell>
          <cell r="K216">
            <v>44454</v>
          </cell>
          <cell r="L216" t="str">
            <v>REG</v>
          </cell>
          <cell r="M216">
            <v>16.22</v>
          </cell>
          <cell r="N216">
            <v>33737.599999999999</v>
          </cell>
          <cell r="O216">
            <v>44454</v>
          </cell>
          <cell r="P216" t="str">
            <v>MEDASST</v>
          </cell>
          <cell r="Q216" t="str">
            <v>Medical Assistant</v>
          </cell>
          <cell r="R216" t="str">
            <v>CL</v>
          </cell>
          <cell r="S216" t="str">
            <v>007</v>
          </cell>
          <cell r="T216" t="str">
            <v>PRIM</v>
          </cell>
          <cell r="U216" t="str">
            <v>PP</v>
          </cell>
          <cell r="V216">
            <v>1</v>
          </cell>
          <cell r="W216">
            <v>2080</v>
          </cell>
          <cell r="X216">
            <v>80</v>
          </cell>
          <cell r="Y216">
            <v>2</v>
          </cell>
          <cell r="Z216">
            <v>3</v>
          </cell>
          <cell r="AA216">
            <v>2</v>
          </cell>
          <cell r="AC216">
            <v>17.441011344023703</v>
          </cell>
          <cell r="AD216">
            <v>7.5278134650043432E-2</v>
          </cell>
          <cell r="AF216">
            <v>17.877036627624296</v>
          </cell>
          <cell r="AG216">
            <v>0.10216008801629453</v>
          </cell>
          <cell r="AH216">
            <v>2.5000000000000005E-2</v>
          </cell>
          <cell r="AI216">
            <v>557.76354278187512</v>
          </cell>
          <cell r="AK216">
            <v>3446.636185458538</v>
          </cell>
          <cell r="AL216">
            <v>2015.9557750912568</v>
          </cell>
          <cell r="AN216" t="str">
            <v>Yes</v>
          </cell>
          <cell r="AP216">
            <v>44454</v>
          </cell>
        </row>
        <row r="217">
          <cell r="A217">
            <v>2865</v>
          </cell>
          <cell r="B217" t="str">
            <v>000002865</v>
          </cell>
          <cell r="C217" t="str">
            <v>Pediatrics</v>
          </cell>
          <cell r="D217" t="str">
            <v>Medical Assistant</v>
          </cell>
          <cell r="E217" t="str">
            <v>Debra</v>
          </cell>
          <cell r="F217" t="str">
            <v>J</v>
          </cell>
          <cell r="G217" t="str">
            <v>Merrill</v>
          </cell>
          <cell r="H217" t="str">
            <v>1695 Rogers Road</v>
          </cell>
          <cell r="J217" t="str">
            <v>Randolph Center, VT 05061</v>
          </cell>
          <cell r="K217">
            <v>44454</v>
          </cell>
          <cell r="L217" t="str">
            <v>REG</v>
          </cell>
          <cell r="M217">
            <v>18.420000000000002</v>
          </cell>
          <cell r="N217">
            <v>38313.599999999999</v>
          </cell>
          <cell r="O217">
            <v>44454</v>
          </cell>
          <cell r="P217" t="str">
            <v>MEDASST</v>
          </cell>
          <cell r="Q217" t="str">
            <v>Medical Assistant</v>
          </cell>
          <cell r="R217" t="str">
            <v>CL</v>
          </cell>
          <cell r="S217" t="str">
            <v>003</v>
          </cell>
          <cell r="T217" t="str">
            <v>PRIM</v>
          </cell>
          <cell r="U217" t="str">
            <v>PP</v>
          </cell>
          <cell r="V217">
            <v>1</v>
          </cell>
          <cell r="W217">
            <v>2080</v>
          </cell>
          <cell r="X217">
            <v>80</v>
          </cell>
          <cell r="Y217">
            <v>7</v>
          </cell>
          <cell r="Z217">
            <v>8</v>
          </cell>
          <cell r="AA217">
            <v>2</v>
          </cell>
          <cell r="AC217">
            <v>19.621137762026667</v>
          </cell>
          <cell r="AD217">
            <v>6.5208347558450869E-2</v>
          </cell>
          <cell r="AF217">
            <v>20.111666206077331</v>
          </cell>
          <cell r="AG217">
            <v>9.1838556247411995E-2</v>
          </cell>
          <cell r="AH217">
            <v>2.499999999999987E-2</v>
          </cell>
          <cell r="AI217">
            <v>627.48398562960858</v>
          </cell>
          <cell r="AK217">
            <v>3518.6657086408445</v>
          </cell>
          <cell r="AL217">
            <v>2116.1502469776583</v>
          </cell>
          <cell r="AN217" t="str">
            <v>Yes</v>
          </cell>
          <cell r="AP217">
            <v>44454</v>
          </cell>
        </row>
        <row r="218">
          <cell r="A218">
            <v>2958</v>
          </cell>
          <cell r="B218" t="str">
            <v>000002958</v>
          </cell>
          <cell r="C218" t="str">
            <v>Sharon Clinic</v>
          </cell>
          <cell r="D218" t="str">
            <v>Medical Assistant</v>
          </cell>
          <cell r="E218" t="str">
            <v>Kiana</v>
          </cell>
          <cell r="F218" t="str">
            <v>Leah</v>
          </cell>
          <cell r="G218" t="str">
            <v>Johnson</v>
          </cell>
          <cell r="H218" t="str">
            <v>620 VT Route 110</v>
          </cell>
          <cell r="J218" t="str">
            <v>Chelsea, VT 05038</v>
          </cell>
          <cell r="K218">
            <v>44755</v>
          </cell>
          <cell r="L218" t="str">
            <v>PT</v>
          </cell>
          <cell r="M218">
            <v>16.77</v>
          </cell>
          <cell r="N218">
            <v>20928.96</v>
          </cell>
          <cell r="O218">
            <v>44755</v>
          </cell>
          <cell r="P218" t="str">
            <v>MEDASST</v>
          </cell>
          <cell r="Q218" t="str">
            <v>Medical Assistant</v>
          </cell>
          <cell r="R218" t="str">
            <v>CL</v>
          </cell>
          <cell r="S218" t="str">
            <v>019</v>
          </cell>
          <cell r="T218" t="str">
            <v>SHARO</v>
          </cell>
          <cell r="U218" t="str">
            <v>PP</v>
          </cell>
          <cell r="V218">
            <v>0.6</v>
          </cell>
          <cell r="W218">
            <v>1248</v>
          </cell>
          <cell r="X218">
            <v>48</v>
          </cell>
          <cell r="Y218" t="e">
            <v>#N/A</v>
          </cell>
          <cell r="Z218">
            <v>2</v>
          </cell>
          <cell r="AA218">
            <v>2</v>
          </cell>
          <cell r="AC218">
            <v>0</v>
          </cell>
          <cell r="AD218">
            <v>0</v>
          </cell>
          <cell r="AF218">
            <v>17.189249999999998</v>
          </cell>
          <cell r="AG218">
            <v>2.499999999999989E-2</v>
          </cell>
          <cell r="AH218">
            <v>2.499999999999989E-2</v>
          </cell>
          <cell r="AI218">
            <v>321.7827599999971</v>
          </cell>
          <cell r="AK218">
            <v>523.22399999999766</v>
          </cell>
          <cell r="AL218">
            <v>543.14675999999611</v>
          </cell>
          <cell r="AN218" t="e">
            <v>#N/A</v>
          </cell>
          <cell r="AP218">
            <v>44755</v>
          </cell>
        </row>
        <row r="219">
          <cell r="A219">
            <v>2970</v>
          </cell>
          <cell r="B219" t="str">
            <v>000002970</v>
          </cell>
          <cell r="C219" t="str">
            <v>HRSA Quality Grant</v>
          </cell>
          <cell r="D219" t="str">
            <v>Medical Assistant</v>
          </cell>
          <cell r="E219" t="str">
            <v>Michaela</v>
          </cell>
          <cell r="F219" t="str">
            <v>K</v>
          </cell>
          <cell r="G219" t="str">
            <v>Sterling</v>
          </cell>
          <cell r="H219" t="str">
            <v>487 South Main Street</v>
          </cell>
          <cell r="J219" t="str">
            <v>Rochester, VT 05767</v>
          </cell>
          <cell r="K219">
            <v>44783</v>
          </cell>
          <cell r="L219" t="str">
            <v>REG</v>
          </cell>
          <cell r="M219">
            <v>16.77</v>
          </cell>
          <cell r="N219">
            <v>34881.599999999999</v>
          </cell>
          <cell r="O219">
            <v>44783</v>
          </cell>
          <cell r="P219" t="str">
            <v>MEDASST</v>
          </cell>
          <cell r="Q219" t="str">
            <v>Medical Assistant</v>
          </cell>
          <cell r="R219" t="str">
            <v>PC</v>
          </cell>
          <cell r="S219" t="str">
            <v>741</v>
          </cell>
          <cell r="T219" t="str">
            <v>Z</v>
          </cell>
          <cell r="U219" t="str">
            <v>PP</v>
          </cell>
          <cell r="V219">
            <v>1</v>
          </cell>
          <cell r="W219">
            <v>2080</v>
          </cell>
          <cell r="X219">
            <v>80</v>
          </cell>
          <cell r="Y219" t="e">
            <v>#N/A</v>
          </cell>
          <cell r="Z219">
            <v>2</v>
          </cell>
          <cell r="AA219">
            <v>2</v>
          </cell>
          <cell r="AC219">
            <v>0</v>
          </cell>
          <cell r="AD219">
            <v>0</v>
          </cell>
          <cell r="AF219">
            <v>17.189249999999998</v>
          </cell>
          <cell r="AG219">
            <v>2.499999999999989E-2</v>
          </cell>
          <cell r="AH219">
            <v>2.499999999999989E-2</v>
          </cell>
          <cell r="AI219">
            <v>536.30459999999516</v>
          </cell>
          <cell r="AK219">
            <v>872.0399999999961</v>
          </cell>
          <cell r="AL219">
            <v>905.24459999999351</v>
          </cell>
          <cell r="AN219" t="e">
            <v>#N/A</v>
          </cell>
          <cell r="AP219">
            <v>44783</v>
          </cell>
        </row>
        <row r="220">
          <cell r="A220">
            <v>2988</v>
          </cell>
          <cell r="B220" t="str">
            <v>000002988</v>
          </cell>
          <cell r="C220" t="str">
            <v>Clinic Bethel</v>
          </cell>
          <cell r="D220" t="str">
            <v>Medical Assistant</v>
          </cell>
          <cell r="E220" t="str">
            <v>Ciara</v>
          </cell>
          <cell r="F220" t="str">
            <v>R</v>
          </cell>
          <cell r="G220" t="str">
            <v>Eagan</v>
          </cell>
          <cell r="H220" t="str">
            <v>58 Burr Pond Rd</v>
          </cell>
          <cell r="J220" t="str">
            <v>Sudbury, VT 05733</v>
          </cell>
          <cell r="K220">
            <v>44812</v>
          </cell>
          <cell r="L220" t="str">
            <v>REG</v>
          </cell>
          <cell r="M220">
            <v>16.100000000000001</v>
          </cell>
          <cell r="N220">
            <v>33488</v>
          </cell>
          <cell r="O220">
            <v>44812</v>
          </cell>
          <cell r="P220" t="str">
            <v>MEDASST</v>
          </cell>
          <cell r="Q220" t="str">
            <v>Medical Assistant</v>
          </cell>
          <cell r="R220" t="str">
            <v>CL</v>
          </cell>
          <cell r="S220" t="str">
            <v>007</v>
          </cell>
          <cell r="T220" t="str">
            <v>BETH</v>
          </cell>
          <cell r="U220" t="str">
            <v>PP</v>
          </cell>
          <cell r="V220">
            <v>1</v>
          </cell>
          <cell r="W220">
            <v>2080</v>
          </cell>
          <cell r="X220">
            <v>80</v>
          </cell>
          <cell r="Y220" t="e">
            <v>#N/A</v>
          </cell>
          <cell r="Z220">
            <v>1</v>
          </cell>
          <cell r="AA220">
            <v>2</v>
          </cell>
          <cell r="AC220">
            <v>0</v>
          </cell>
          <cell r="AD220">
            <v>0</v>
          </cell>
          <cell r="AF220">
            <v>16.502500000000001</v>
          </cell>
          <cell r="AG220">
            <v>2.4999999999999988E-2</v>
          </cell>
          <cell r="AH220">
            <v>2.4999999999999988E-2</v>
          </cell>
          <cell r="AI220">
            <v>514.87799999999993</v>
          </cell>
          <cell r="AK220">
            <v>837.1999999999997</v>
          </cell>
          <cell r="AL220">
            <v>869.07799999999975</v>
          </cell>
          <cell r="AN220" t="e">
            <v>#N/A</v>
          </cell>
          <cell r="AP220">
            <v>44812</v>
          </cell>
        </row>
        <row r="221">
          <cell r="A221">
            <v>2989</v>
          </cell>
          <cell r="B221" t="str">
            <v>000002989</v>
          </cell>
          <cell r="C221" t="str">
            <v>Clinic Podiatry</v>
          </cell>
          <cell r="D221" t="str">
            <v>Medical Assistant</v>
          </cell>
          <cell r="E221" t="str">
            <v>Amy</v>
          </cell>
          <cell r="F221" t="str">
            <v>P</v>
          </cell>
          <cell r="G221" t="str">
            <v>Stone</v>
          </cell>
          <cell r="H221" t="str">
            <v>PO Box 95</v>
          </cell>
          <cell r="I221" t="str">
            <v>10814 VT Route 12</v>
          </cell>
          <cell r="J221" t="str">
            <v>Barnard, VT 05031</v>
          </cell>
          <cell r="K221">
            <v>44812</v>
          </cell>
          <cell r="L221" t="str">
            <v>REG</v>
          </cell>
          <cell r="M221">
            <v>18.61</v>
          </cell>
          <cell r="N221">
            <v>38708.800000000003</v>
          </cell>
          <cell r="O221">
            <v>44812</v>
          </cell>
          <cell r="P221" t="str">
            <v>MEDASST</v>
          </cell>
          <cell r="Q221" t="str">
            <v>Medical Assistant</v>
          </cell>
          <cell r="R221" t="str">
            <v>SS</v>
          </cell>
          <cell r="S221" t="str">
            <v>011</v>
          </cell>
          <cell r="T221" t="str">
            <v>SHARO</v>
          </cell>
          <cell r="U221" t="str">
            <v>Z</v>
          </cell>
          <cell r="V221">
            <v>1</v>
          </cell>
          <cell r="W221">
            <v>2080</v>
          </cell>
          <cell r="X221">
            <v>80</v>
          </cell>
          <cell r="Y221" t="e">
            <v>#N/A</v>
          </cell>
          <cell r="Z221">
            <v>5</v>
          </cell>
          <cell r="AA221">
            <v>2</v>
          </cell>
          <cell r="AC221">
            <v>0</v>
          </cell>
          <cell r="AD221">
            <v>0</v>
          </cell>
          <cell r="AF221">
            <v>19.075249999999997</v>
          </cell>
          <cell r="AG221">
            <v>2.4999999999999866E-2</v>
          </cell>
          <cell r="AH221">
            <v>2.4999999999999866E-2</v>
          </cell>
          <cell r="AI221">
            <v>595.14779999999917</v>
          </cell>
          <cell r="AK221">
            <v>967.7199999999948</v>
          </cell>
          <cell r="AL221">
            <v>1004.567799999997</v>
          </cell>
          <cell r="AN221" t="e">
            <v>#N/A</v>
          </cell>
          <cell r="AP221">
            <v>44812</v>
          </cell>
        </row>
        <row r="222">
          <cell r="A222">
            <v>234</v>
          </cell>
          <cell r="B222" t="str">
            <v>000000234</v>
          </cell>
          <cell r="C222" t="str">
            <v>Clinic Primary Care</v>
          </cell>
          <cell r="D222" t="str">
            <v>Medical Assistant - PD</v>
          </cell>
          <cell r="E222" t="str">
            <v>Nancy</v>
          </cell>
          <cell r="F222" t="str">
            <v>T</v>
          </cell>
          <cell r="G222" t="str">
            <v>Harrington</v>
          </cell>
          <cell r="H222" t="str">
            <v>330 Northfield Road</v>
          </cell>
          <cell r="J222" t="str">
            <v>Roxbury, VT 05669</v>
          </cell>
          <cell r="K222">
            <v>30137</v>
          </cell>
          <cell r="L222" t="str">
            <v>PD</v>
          </cell>
          <cell r="M222">
            <v>29.43</v>
          </cell>
          <cell r="N222">
            <v>7.5399999999999995E-2</v>
          </cell>
          <cell r="O222">
            <v>30137</v>
          </cell>
          <cell r="P222" t="str">
            <v>MEDASTPD</v>
          </cell>
          <cell r="Q222" t="str">
            <v>Medical Assistant - PD</v>
          </cell>
          <cell r="R222" t="str">
            <v>CL</v>
          </cell>
          <cell r="S222" t="str">
            <v>012</v>
          </cell>
          <cell r="T222" t="str">
            <v>NAPS</v>
          </cell>
          <cell r="U222" t="str">
            <v>PP</v>
          </cell>
          <cell r="V222">
            <v>9.9999999999999995E-7</v>
          </cell>
          <cell r="W222">
            <v>2.5999999999999999E-3</v>
          </cell>
          <cell r="X222">
            <v>1E-4</v>
          </cell>
          <cell r="Y222">
            <v>20</v>
          </cell>
          <cell r="Z222">
            <v>21</v>
          </cell>
          <cell r="AA222">
            <v>2</v>
          </cell>
          <cell r="AC222">
            <v>0</v>
          </cell>
          <cell r="AD222">
            <v>0</v>
          </cell>
          <cell r="AF222">
            <v>30.165749999999996</v>
          </cell>
          <cell r="AG222">
            <v>2.4999999999999863E-2</v>
          </cell>
          <cell r="AH222">
            <v>2.4999999999999863E-2</v>
          </cell>
          <cell r="AI222">
            <v>1.1764642499999902E-3</v>
          </cell>
          <cell r="AK222">
            <v>1.9129499999999897E-3</v>
          </cell>
          <cell r="AL222">
            <v>1.9857892499999859E-3</v>
          </cell>
          <cell r="AN222" t="str">
            <v>No</v>
          </cell>
          <cell r="AO222" t="str">
            <v>No Adj Col AB</v>
          </cell>
          <cell r="AP222">
            <v>30137</v>
          </cell>
        </row>
        <row r="223">
          <cell r="A223">
            <v>710</v>
          </cell>
          <cell r="B223" t="str">
            <v>000000710</v>
          </cell>
          <cell r="C223" t="str">
            <v>UR/QA</v>
          </cell>
          <cell r="D223" t="str">
            <v>Medical Staff Coordinator</v>
          </cell>
          <cell r="E223" t="str">
            <v>John</v>
          </cell>
          <cell r="F223" t="str">
            <v>P.</v>
          </cell>
          <cell r="G223" t="str">
            <v>Caruso</v>
          </cell>
          <cell r="H223" t="str">
            <v>2156 Riford Brook Road</v>
          </cell>
          <cell r="J223" t="str">
            <v>Braintree, VT 05060</v>
          </cell>
          <cell r="K223">
            <v>37063</v>
          </cell>
          <cell r="L223" t="str">
            <v>REG</v>
          </cell>
          <cell r="M223">
            <v>25.69</v>
          </cell>
          <cell r="N223">
            <v>53435.199999999997</v>
          </cell>
          <cell r="O223">
            <v>37063</v>
          </cell>
          <cell r="P223" t="str">
            <v>MEDSTFCD</v>
          </cell>
          <cell r="Q223" t="str">
            <v>Medical Staff Coordinator</v>
          </cell>
          <cell r="R223" t="str">
            <v>QA</v>
          </cell>
          <cell r="S223" t="str">
            <v>280</v>
          </cell>
          <cell r="T223" t="str">
            <v>Z</v>
          </cell>
          <cell r="U223" t="str">
            <v>QA</v>
          </cell>
          <cell r="V223">
            <v>1</v>
          </cell>
          <cell r="W223">
            <v>2080</v>
          </cell>
          <cell r="X223">
            <v>80</v>
          </cell>
          <cell r="Y223">
            <v>7</v>
          </cell>
          <cell r="Z223">
            <v>8</v>
          </cell>
          <cell r="AA223">
            <v>4</v>
          </cell>
          <cell r="AC223">
            <v>0</v>
          </cell>
          <cell r="AD223">
            <v>0</v>
          </cell>
          <cell r="AF223">
            <v>26.332249999999998</v>
          </cell>
          <cell r="AG223">
            <v>2.4999999999999887E-2</v>
          </cell>
          <cell r="AH223">
            <v>2.4999999999999887E-2</v>
          </cell>
          <cell r="AI223">
            <v>821.56619999999577</v>
          </cell>
          <cell r="AK223">
            <v>1335.879999999994</v>
          </cell>
          <cell r="AL223">
            <v>1386.7461999999932</v>
          </cell>
          <cell r="AN223" t="str">
            <v>No</v>
          </cell>
          <cell r="AO223" t="str">
            <v>No Adj Col AB</v>
          </cell>
          <cell r="AP223">
            <v>37063</v>
          </cell>
        </row>
        <row r="224">
          <cell r="A224">
            <v>1095</v>
          </cell>
          <cell r="B224" t="str">
            <v>000001095</v>
          </cell>
          <cell r="C224" t="str">
            <v>Medical Records</v>
          </cell>
          <cell r="D224" t="str">
            <v>Non Certified Coder</v>
          </cell>
          <cell r="E224" t="str">
            <v>Barbara</v>
          </cell>
          <cell r="F224" t="str">
            <v>P.</v>
          </cell>
          <cell r="G224" t="str">
            <v>Conant</v>
          </cell>
          <cell r="H224" t="str">
            <v>3341 East Bethel Road</v>
          </cell>
          <cell r="J224" t="str">
            <v>Randolph Center, VT 05061</v>
          </cell>
          <cell r="K224">
            <v>38684</v>
          </cell>
          <cell r="L224" t="str">
            <v>PTF</v>
          </cell>
          <cell r="M224">
            <v>17.260000000000002</v>
          </cell>
          <cell r="N224">
            <v>28720.639999999999</v>
          </cell>
          <cell r="O224">
            <v>38684</v>
          </cell>
          <cell r="P224" t="str">
            <v>CODER</v>
          </cell>
          <cell r="Q224" t="str">
            <v>Non Certified Coder</v>
          </cell>
          <cell r="R224" t="str">
            <v>FS</v>
          </cell>
          <cell r="S224" t="str">
            <v>217</v>
          </cell>
          <cell r="T224" t="str">
            <v>Z</v>
          </cell>
          <cell r="U224" t="str">
            <v>PAS</v>
          </cell>
          <cell r="V224">
            <v>0.8</v>
          </cell>
          <cell r="W224">
            <v>1664</v>
          </cell>
          <cell r="X224">
            <v>64</v>
          </cell>
          <cell r="Y224">
            <v>0</v>
          </cell>
          <cell r="Z224">
            <v>1</v>
          </cell>
          <cell r="AA224">
            <v>3</v>
          </cell>
          <cell r="AC224">
            <v>0</v>
          </cell>
          <cell r="AD224">
            <v>0</v>
          </cell>
          <cell r="AF224">
            <v>17.691500000000001</v>
          </cell>
          <cell r="AG224">
            <v>2.4999999999999984E-2</v>
          </cell>
          <cell r="AH224">
            <v>2.4999999999999984E-2</v>
          </cell>
          <cell r="AI224">
            <v>441.57983999999669</v>
          </cell>
          <cell r="AK224">
            <v>718.01599999999962</v>
          </cell>
          <cell r="AL224">
            <v>745.35583999999653</v>
          </cell>
          <cell r="AN224" t="str">
            <v>No</v>
          </cell>
          <cell r="AO224" t="str">
            <v>No Adj Col AB</v>
          </cell>
          <cell r="AP224">
            <v>38684</v>
          </cell>
        </row>
        <row r="225">
          <cell r="A225">
            <v>1984</v>
          </cell>
          <cell r="B225" t="str">
            <v>000001984</v>
          </cell>
          <cell r="C225" t="str">
            <v>Medical Records</v>
          </cell>
          <cell r="D225" t="str">
            <v>Non Certified Coder</v>
          </cell>
          <cell r="E225" t="str">
            <v>Chelsea</v>
          </cell>
          <cell r="F225" t="str">
            <v>Marie</v>
          </cell>
          <cell r="G225" t="str">
            <v>Fullam</v>
          </cell>
          <cell r="H225" t="str">
            <v>22 North Main Street</v>
          </cell>
          <cell r="J225" t="str">
            <v>Randolph, VT 05060</v>
          </cell>
          <cell r="K225">
            <v>41610</v>
          </cell>
          <cell r="L225" t="str">
            <v>PTF</v>
          </cell>
          <cell r="M225">
            <v>19.350000000000001</v>
          </cell>
          <cell r="N225">
            <v>32198.400000000001</v>
          </cell>
          <cell r="O225">
            <v>41610</v>
          </cell>
          <cell r="P225" t="str">
            <v>CODER</v>
          </cell>
          <cell r="Q225" t="str">
            <v>Non Certified Coder</v>
          </cell>
          <cell r="R225" t="str">
            <v>FS</v>
          </cell>
          <cell r="S225" t="str">
            <v>217</v>
          </cell>
          <cell r="T225" t="str">
            <v>HIM</v>
          </cell>
          <cell r="U225" t="str">
            <v>PAS</v>
          </cell>
          <cell r="V225">
            <v>0.8</v>
          </cell>
          <cell r="W225">
            <v>1664</v>
          </cell>
          <cell r="X225">
            <v>64</v>
          </cell>
          <cell r="Y225">
            <v>4</v>
          </cell>
          <cell r="Z225">
            <v>5</v>
          </cell>
          <cell r="AA225">
            <v>3</v>
          </cell>
          <cell r="AC225">
            <v>19.348638945280001</v>
          </cell>
          <cell r="AD225">
            <v>0</v>
          </cell>
          <cell r="AF225">
            <v>19.832354918911999</v>
          </cell>
          <cell r="AG225">
            <v>2.4927902786149765E-2</v>
          </cell>
          <cell r="AH225">
            <v>2.4999999999999908E-2</v>
          </cell>
          <cell r="AI225">
            <v>495.01557877604182</v>
          </cell>
          <cell r="AK225">
            <v>802.63858506956467</v>
          </cell>
          <cell r="AL225">
            <v>834.59344169008841</v>
          </cell>
          <cell r="AN225" t="str">
            <v>No</v>
          </cell>
          <cell r="AO225" t="str">
            <v>No Adj Col AB</v>
          </cell>
          <cell r="AP225">
            <v>41610</v>
          </cell>
        </row>
        <row r="226">
          <cell r="A226">
            <v>280</v>
          </cell>
          <cell r="B226" t="str">
            <v>000000280</v>
          </cell>
          <cell r="C226" t="str">
            <v>Nuclear Medicine</v>
          </cell>
          <cell r="D226" t="str">
            <v>Nuclear Med Technician</v>
          </cell>
          <cell r="E226" t="str">
            <v>Beryl</v>
          </cell>
          <cell r="F226" t="str">
            <v>E</v>
          </cell>
          <cell r="G226" t="str">
            <v>McPhetres</v>
          </cell>
          <cell r="H226" t="str">
            <v>14 Maple Street</v>
          </cell>
          <cell r="J226" t="str">
            <v>Randolph, VT 05060</v>
          </cell>
          <cell r="K226">
            <v>35947</v>
          </cell>
          <cell r="L226" t="str">
            <v>PT</v>
          </cell>
          <cell r="M226">
            <v>38.83</v>
          </cell>
          <cell r="N226">
            <v>40383.199999999997</v>
          </cell>
          <cell r="O226">
            <v>35947</v>
          </cell>
          <cell r="P226" t="str">
            <v>NUCMDTEC</v>
          </cell>
          <cell r="Q226" t="str">
            <v>Nuclear Med Technician</v>
          </cell>
          <cell r="R226" t="str">
            <v>PR</v>
          </cell>
          <cell r="S226" t="str">
            <v>043</v>
          </cell>
          <cell r="T226" t="str">
            <v>NUC</v>
          </cell>
          <cell r="U226" t="str">
            <v>RAD</v>
          </cell>
          <cell r="V226">
            <v>0.5</v>
          </cell>
          <cell r="W226">
            <v>1040</v>
          </cell>
          <cell r="X226">
            <v>40</v>
          </cell>
          <cell r="Y226">
            <v>11</v>
          </cell>
          <cell r="Z226">
            <v>12</v>
          </cell>
          <cell r="AA226">
            <v>6</v>
          </cell>
          <cell r="AC226">
            <v>0</v>
          </cell>
          <cell r="AD226">
            <v>0</v>
          </cell>
          <cell r="AF226">
            <v>39.800749999999994</v>
          </cell>
          <cell r="AG226">
            <v>2.499999999999988E-2</v>
          </cell>
          <cell r="AH226">
            <v>2.499999999999988E-2</v>
          </cell>
          <cell r="AI226">
            <v>620.89169999999399</v>
          </cell>
          <cell r="AK226">
            <v>1009.5799999999952</v>
          </cell>
          <cell r="AL226">
            <v>1048.0216999999921</v>
          </cell>
          <cell r="AN226" t="str">
            <v>No</v>
          </cell>
          <cell r="AP226">
            <v>35947</v>
          </cell>
        </row>
        <row r="227">
          <cell r="A227">
            <v>1269</v>
          </cell>
          <cell r="B227" t="str">
            <v>000001269</v>
          </cell>
          <cell r="C227" t="str">
            <v>Nuclear Medicine</v>
          </cell>
          <cell r="D227" t="str">
            <v>Nuclear Medicine Supervis</v>
          </cell>
          <cell r="E227" t="str">
            <v>Tera</v>
          </cell>
          <cell r="F227" t="str">
            <v>M</v>
          </cell>
          <cell r="G227" t="str">
            <v>Benson</v>
          </cell>
          <cell r="H227" t="str">
            <v>147 Button Hill Road</v>
          </cell>
          <cell r="J227" t="str">
            <v>South Royalton, VT 05068</v>
          </cell>
          <cell r="K227">
            <v>39209</v>
          </cell>
          <cell r="L227" t="str">
            <v>PTF</v>
          </cell>
          <cell r="M227">
            <v>39.049999999999997</v>
          </cell>
          <cell r="N227">
            <v>64979.199999999997</v>
          </cell>
          <cell r="O227">
            <v>39209</v>
          </cell>
          <cell r="P227" t="str">
            <v>NMMGR</v>
          </cell>
          <cell r="Q227" t="str">
            <v>Nuclear Medicine Supervis</v>
          </cell>
          <cell r="R227" t="str">
            <v>OP</v>
          </cell>
          <cell r="S227" t="str">
            <v>043</v>
          </cell>
          <cell r="T227" t="str">
            <v>NUC</v>
          </cell>
          <cell r="U227" t="str">
            <v>NUC</v>
          </cell>
          <cell r="V227">
            <v>0.8</v>
          </cell>
          <cell r="W227">
            <v>1664</v>
          </cell>
          <cell r="X227">
            <v>64</v>
          </cell>
          <cell r="Y227">
            <v>13</v>
          </cell>
          <cell r="Z227">
            <v>14</v>
          </cell>
          <cell r="AA227">
            <v>8</v>
          </cell>
          <cell r="AC227">
            <v>0</v>
          </cell>
          <cell r="AD227">
            <v>0</v>
          </cell>
          <cell r="AF227">
            <v>40.02624999999999</v>
          </cell>
          <cell r="AG227">
            <v>2.4999999999999828E-2</v>
          </cell>
          <cell r="AH227">
            <v>2.4999999999999828E-2</v>
          </cell>
          <cell r="AI227">
            <v>999.0551999999916</v>
          </cell>
          <cell r="AK227">
            <v>1624.4799999999886</v>
          </cell>
          <cell r="AL227">
            <v>1686.3351999999868</v>
          </cell>
          <cell r="AN227" t="str">
            <v>No</v>
          </cell>
          <cell r="AO227" t="str">
            <v>No Adj Col AB</v>
          </cell>
          <cell r="AP227">
            <v>39209</v>
          </cell>
        </row>
        <row r="228">
          <cell r="A228">
            <v>1122</v>
          </cell>
          <cell r="B228" t="str">
            <v>000001122</v>
          </cell>
          <cell r="C228" t="str">
            <v>Staff Education</v>
          </cell>
          <cell r="D228" t="str">
            <v>Nurse Educator</v>
          </cell>
          <cell r="E228" t="str">
            <v>Andra</v>
          </cell>
          <cell r="F228" t="str">
            <v>T.</v>
          </cell>
          <cell r="G228" t="str">
            <v>Perreault</v>
          </cell>
          <cell r="H228" t="str">
            <v>PO Box 11</v>
          </cell>
          <cell r="J228" t="str">
            <v>Barnard, VT 05031</v>
          </cell>
          <cell r="K228">
            <v>38764</v>
          </cell>
          <cell r="L228" t="str">
            <v>REG</v>
          </cell>
          <cell r="M228">
            <v>49.38</v>
          </cell>
          <cell r="N228">
            <v>102710.39999999999</v>
          </cell>
          <cell r="O228">
            <v>42646</v>
          </cell>
          <cell r="P228" t="str">
            <v>NRSEDU</v>
          </cell>
          <cell r="Q228" t="str">
            <v>Nurse Educator</v>
          </cell>
          <cell r="R228" t="str">
            <v>PC</v>
          </cell>
          <cell r="S228" t="str">
            <v>260</v>
          </cell>
          <cell r="T228" t="str">
            <v>Z</v>
          </cell>
          <cell r="U228" t="str">
            <v>NADM</v>
          </cell>
          <cell r="V228">
            <v>1</v>
          </cell>
          <cell r="W228">
            <v>2080</v>
          </cell>
          <cell r="X228">
            <v>80</v>
          </cell>
          <cell r="Y228">
            <v>20</v>
          </cell>
          <cell r="Z228">
            <v>21</v>
          </cell>
          <cell r="AA228">
            <v>10</v>
          </cell>
          <cell r="AC228">
            <v>49.376314460556003</v>
          </cell>
          <cell r="AD228">
            <v>0</v>
          </cell>
          <cell r="AF228">
            <v>50.610722322069897</v>
          </cell>
          <cell r="AG228">
            <v>2.4923497814295148E-2</v>
          </cell>
          <cell r="AH228">
            <v>2.4999999999999876E-2</v>
          </cell>
          <cell r="AI228">
            <v>1579.0545364485695</v>
          </cell>
          <cell r="AK228">
            <v>2559.9024299053804</v>
          </cell>
          <cell r="AL228">
            <v>2662.0901798700766</v>
          </cell>
          <cell r="AN228" t="str">
            <v>Yes</v>
          </cell>
          <cell r="AP228">
            <v>38764</v>
          </cell>
        </row>
        <row r="229">
          <cell r="A229">
            <v>2876</v>
          </cell>
          <cell r="B229" t="str">
            <v>000002876</v>
          </cell>
          <cell r="C229" t="str">
            <v>Operating Room</v>
          </cell>
          <cell r="D229" t="str">
            <v>Nurse Educator</v>
          </cell>
          <cell r="E229" t="str">
            <v>Kelsey</v>
          </cell>
          <cell r="F229" t="str">
            <v>M</v>
          </cell>
          <cell r="G229" t="str">
            <v>Waite</v>
          </cell>
          <cell r="H229" t="str">
            <v>760A Silloway Road</v>
          </cell>
          <cell r="J229" t="str">
            <v>Randolph Center, VT 05061</v>
          </cell>
          <cell r="K229">
            <v>44503</v>
          </cell>
          <cell r="L229" t="str">
            <v>REG</v>
          </cell>
          <cell r="M229">
            <v>39.57</v>
          </cell>
          <cell r="N229">
            <v>82305.600000000006</v>
          </cell>
          <cell r="O229">
            <v>44503</v>
          </cell>
          <cell r="P229" t="str">
            <v>NRSEDU</v>
          </cell>
          <cell r="Q229" t="str">
            <v>Nurse Educator</v>
          </cell>
          <cell r="R229" t="str">
            <v>PC</v>
          </cell>
          <cell r="S229" t="str">
            <v>037</v>
          </cell>
          <cell r="T229" t="str">
            <v>Z</v>
          </cell>
          <cell r="U229" t="str">
            <v>OR</v>
          </cell>
          <cell r="V229">
            <v>1</v>
          </cell>
          <cell r="W229">
            <v>2080</v>
          </cell>
          <cell r="X229">
            <v>80</v>
          </cell>
          <cell r="Y229">
            <v>8</v>
          </cell>
          <cell r="Z229">
            <v>9</v>
          </cell>
          <cell r="AA229">
            <v>10</v>
          </cell>
          <cell r="AC229">
            <v>41.146928717130002</v>
          </cell>
          <cell r="AD229">
            <v>3.9851622874147133E-2</v>
          </cell>
          <cell r="AF229">
            <v>42.175601935058246</v>
          </cell>
          <cell r="AG229">
            <v>6.5847913446000661E-2</v>
          </cell>
          <cell r="AH229">
            <v>2.4999999999999849E-2</v>
          </cell>
          <cell r="AI229">
            <v>1315.8787803738153</v>
          </cell>
          <cell r="AK229">
            <v>5419.6520249211517</v>
          </cell>
          <cell r="AL229">
            <v>3608.8084832250715</v>
          </cell>
          <cell r="AN229" t="str">
            <v>Yes</v>
          </cell>
          <cell r="AP229">
            <v>44503</v>
          </cell>
        </row>
        <row r="230">
          <cell r="A230">
            <v>1418</v>
          </cell>
          <cell r="B230" t="str">
            <v>000001418</v>
          </cell>
          <cell r="C230" t="str">
            <v>Occupational Therapy</v>
          </cell>
          <cell r="D230" t="str">
            <v>Occupational Therapist</v>
          </cell>
          <cell r="E230" t="str">
            <v>Lisa</v>
          </cell>
          <cell r="F230" t="str">
            <v>S</v>
          </cell>
          <cell r="G230" t="str">
            <v>White</v>
          </cell>
          <cell r="H230" t="str">
            <v>284 Comstock Lane</v>
          </cell>
          <cell r="J230" t="str">
            <v>Bethel, VT 05032</v>
          </cell>
          <cell r="K230">
            <v>39575</v>
          </cell>
          <cell r="L230" t="str">
            <v>PTF</v>
          </cell>
          <cell r="M230">
            <v>42.9</v>
          </cell>
          <cell r="N230">
            <v>71385.600000000006</v>
          </cell>
          <cell r="O230">
            <v>39575</v>
          </cell>
          <cell r="P230" t="str">
            <v>OT</v>
          </cell>
          <cell r="Q230" t="str">
            <v>Occupational Therapist</v>
          </cell>
          <cell r="R230" t="str">
            <v>PR</v>
          </cell>
          <cell r="S230" t="str">
            <v>051</v>
          </cell>
          <cell r="T230" t="str">
            <v>OT</v>
          </cell>
          <cell r="U230" t="str">
            <v>REH</v>
          </cell>
          <cell r="V230">
            <v>0.8</v>
          </cell>
          <cell r="W230">
            <v>1664</v>
          </cell>
          <cell r="X230">
            <v>64</v>
          </cell>
          <cell r="Y230">
            <v>20</v>
          </cell>
          <cell r="Z230">
            <v>21</v>
          </cell>
          <cell r="AA230">
            <v>9</v>
          </cell>
          <cell r="AC230">
            <v>44.578754685060609</v>
          </cell>
          <cell r="AD230">
            <v>3.9131810840573676E-2</v>
          </cell>
          <cell r="AF230">
            <v>45.693223552187121</v>
          </cell>
          <cell r="AG230">
            <v>6.5110106111587934E-2</v>
          </cell>
          <cell r="AH230">
            <v>2.4999999999999915E-2</v>
          </cell>
          <cell r="AI230">
            <v>1140.5028598625786</v>
          </cell>
          <cell r="AK230">
            <v>4647.9239908393711</v>
          </cell>
          <cell r="AL230">
            <v>3106.9322406023125</v>
          </cell>
          <cell r="AN230" t="str">
            <v>Yes</v>
          </cell>
          <cell r="AP230">
            <v>39575</v>
          </cell>
        </row>
        <row r="231">
          <cell r="A231">
            <v>1734</v>
          </cell>
          <cell r="B231" t="str">
            <v>000001734</v>
          </cell>
          <cell r="C231" t="str">
            <v>Occupational Therapy</v>
          </cell>
          <cell r="D231" t="str">
            <v>Occupational Therapist</v>
          </cell>
          <cell r="E231" t="str">
            <v>Ann</v>
          </cell>
          <cell r="F231" t="str">
            <v>E</v>
          </cell>
          <cell r="G231" t="str">
            <v>Mason</v>
          </cell>
          <cell r="H231" t="str">
            <v>257 Gallagher Acres</v>
          </cell>
          <cell r="J231" t="str">
            <v>Waterbury, VT 05676</v>
          </cell>
          <cell r="K231">
            <v>40707</v>
          </cell>
          <cell r="L231" t="str">
            <v>REG</v>
          </cell>
          <cell r="M231">
            <v>36.770000000000003</v>
          </cell>
          <cell r="N231">
            <v>76481.600000000006</v>
          </cell>
          <cell r="O231">
            <v>40707</v>
          </cell>
          <cell r="P231" t="str">
            <v>OT</v>
          </cell>
          <cell r="Q231" t="str">
            <v>Occupational Therapist</v>
          </cell>
          <cell r="R231" t="str">
            <v>PR</v>
          </cell>
          <cell r="S231" t="str">
            <v>051</v>
          </cell>
          <cell r="T231" t="str">
            <v>OT</v>
          </cell>
          <cell r="U231" t="str">
            <v>REH</v>
          </cell>
          <cell r="V231">
            <v>1</v>
          </cell>
          <cell r="W231">
            <v>2080</v>
          </cell>
          <cell r="X231">
            <v>80</v>
          </cell>
          <cell r="Y231">
            <v>11</v>
          </cell>
          <cell r="Z231">
            <v>12</v>
          </cell>
          <cell r="AA231">
            <v>9</v>
          </cell>
          <cell r="AC231">
            <v>39.93513440536681</v>
          </cell>
          <cell r="AD231">
            <v>8.6079260412477737E-2</v>
          </cell>
          <cell r="AF231">
            <v>40.933512765500979</v>
          </cell>
          <cell r="AG231">
            <v>0.11323124192278963</v>
          </cell>
          <cell r="AH231">
            <v>2.4999999999999956E-2</v>
          </cell>
          <cell r="AI231">
            <v>1277.1255982836237</v>
          </cell>
          <cell r="AK231">
            <v>8660.1065522420286</v>
          </cell>
          <cell r="AL231">
            <v>4941.0168319244822</v>
          </cell>
          <cell r="AN231" t="str">
            <v>Yes</v>
          </cell>
          <cell r="AP231">
            <v>40707</v>
          </cell>
        </row>
        <row r="232">
          <cell r="A232">
            <v>1009</v>
          </cell>
          <cell r="B232" t="str">
            <v>000001009</v>
          </cell>
          <cell r="C232" t="str">
            <v>Sharon Clinic</v>
          </cell>
          <cell r="D232" t="str">
            <v>Office Manager</v>
          </cell>
          <cell r="E232" t="str">
            <v>Rebecca Jo</v>
          </cell>
          <cell r="F232" t="str">
            <v>L.</v>
          </cell>
          <cell r="G232" t="str">
            <v>Ward</v>
          </cell>
          <cell r="H232" t="str">
            <v>8460 VT Route 12</v>
          </cell>
          <cell r="J232" t="str">
            <v>Bethel, VT 05032</v>
          </cell>
          <cell r="K232">
            <v>38321</v>
          </cell>
          <cell r="L232" t="str">
            <v>REG</v>
          </cell>
          <cell r="M232">
            <v>33.340000000000003</v>
          </cell>
          <cell r="N232">
            <v>69347.199999999997</v>
          </cell>
          <cell r="O232">
            <v>38321</v>
          </cell>
          <cell r="P232" t="str">
            <v>OFFMGR</v>
          </cell>
          <cell r="Q232" t="str">
            <v>Office Manager</v>
          </cell>
          <cell r="R232" t="str">
            <v>SS</v>
          </cell>
          <cell r="S232" t="str">
            <v>019</v>
          </cell>
          <cell r="T232" t="str">
            <v>Z</v>
          </cell>
          <cell r="U232" t="str">
            <v>Z</v>
          </cell>
          <cell r="V232">
            <v>1</v>
          </cell>
          <cell r="W232">
            <v>2080</v>
          </cell>
          <cell r="X232">
            <v>80</v>
          </cell>
          <cell r="Y232">
            <v>14</v>
          </cell>
          <cell r="Z232">
            <v>15</v>
          </cell>
          <cell r="AA232">
            <v>8</v>
          </cell>
          <cell r="AC232">
            <v>37.438286779474289</v>
          </cell>
          <cell r="AD232">
            <v>0.12292401858051247</v>
          </cell>
          <cell r="AF232">
            <v>38.374243948961144</v>
          </cell>
          <cell r="AG232">
            <v>0.15099711904502519</v>
          </cell>
          <cell r="AH232">
            <v>2.4999999999999939E-2</v>
          </cell>
          <cell r="AI232">
            <v>1197.2764112075799</v>
          </cell>
          <cell r="AK232">
            <v>10471.227413839173</v>
          </cell>
          <cell r="AL232">
            <v>5627.411086293384</v>
          </cell>
          <cell r="AN232" t="str">
            <v>Yes</v>
          </cell>
          <cell r="AP232">
            <v>38321</v>
          </cell>
        </row>
        <row r="233">
          <cell r="A233">
            <v>1336</v>
          </cell>
          <cell r="B233" t="str">
            <v>000001336</v>
          </cell>
          <cell r="C233" t="str">
            <v>Clinic Chelsea</v>
          </cell>
          <cell r="D233" t="str">
            <v>Office Manager</v>
          </cell>
          <cell r="E233" t="str">
            <v>Dorothy</v>
          </cell>
          <cell r="F233" t="str">
            <v>A</v>
          </cell>
          <cell r="G233" t="str">
            <v>Jamieson-Brown</v>
          </cell>
          <cell r="H233" t="str">
            <v>928 Route 110</v>
          </cell>
          <cell r="J233" t="str">
            <v>South Royalton, VT 05068</v>
          </cell>
          <cell r="K233">
            <v>39329</v>
          </cell>
          <cell r="L233" t="str">
            <v>REG</v>
          </cell>
          <cell r="M233">
            <v>30.81</v>
          </cell>
          <cell r="N233">
            <v>64084.800000000003</v>
          </cell>
          <cell r="O233">
            <v>39329</v>
          </cell>
          <cell r="P233" t="str">
            <v>OFFMGR</v>
          </cell>
          <cell r="Q233" t="str">
            <v>Office Manager</v>
          </cell>
          <cell r="R233" t="str">
            <v>CL</v>
          </cell>
          <cell r="S233" t="str">
            <v>008</v>
          </cell>
          <cell r="T233" t="str">
            <v>PRIM</v>
          </cell>
          <cell r="U233" t="str">
            <v>PP</v>
          </cell>
          <cell r="V233">
            <v>1</v>
          </cell>
          <cell r="W233">
            <v>2080</v>
          </cell>
          <cell r="X233">
            <v>80</v>
          </cell>
          <cell r="Y233">
            <v>6</v>
          </cell>
          <cell r="Z233">
            <v>7</v>
          </cell>
          <cell r="AA233">
            <v>8</v>
          </cell>
          <cell r="AC233">
            <v>31.918539369680005</v>
          </cell>
          <cell r="AD233">
            <v>3.5979856205128405E-2</v>
          </cell>
          <cell r="AF233">
            <v>32.716502853922002</v>
          </cell>
          <cell r="AG233">
            <v>6.1879352610256511E-2</v>
          </cell>
          <cell r="AH233">
            <v>2.4999999999999901E-2</v>
          </cell>
          <cell r="AI233">
            <v>1020.7548890423584</v>
          </cell>
          <cell r="AK233">
            <v>3965.5259361577664</v>
          </cell>
          <cell r="AL233">
            <v>2698.4774004937208</v>
          </cell>
          <cell r="AN233" t="str">
            <v>Yes</v>
          </cell>
          <cell r="AP233">
            <v>39329</v>
          </cell>
        </row>
        <row r="234">
          <cell r="A234">
            <v>1851</v>
          </cell>
          <cell r="B234" t="str">
            <v>000001851</v>
          </cell>
          <cell r="C234" t="str">
            <v>Clinic Surgical Associate</v>
          </cell>
          <cell r="D234" t="str">
            <v>Office Manager</v>
          </cell>
          <cell r="E234" t="str">
            <v>Bethany</v>
          </cell>
          <cell r="F234" t="str">
            <v>Osha</v>
          </cell>
          <cell r="G234" t="str">
            <v>Silloway</v>
          </cell>
          <cell r="H234" t="str">
            <v>1089 Silloway Rd</v>
          </cell>
          <cell r="J234" t="str">
            <v>Randolph Center, VT 05061</v>
          </cell>
          <cell r="K234">
            <v>41134</v>
          </cell>
          <cell r="L234" t="str">
            <v>REG</v>
          </cell>
          <cell r="M234">
            <v>38.74</v>
          </cell>
          <cell r="N234">
            <v>80579.199999999997</v>
          </cell>
          <cell r="O234">
            <v>41134</v>
          </cell>
          <cell r="P234" t="str">
            <v>OFFMGR</v>
          </cell>
          <cell r="Q234" t="str">
            <v>Office Manager</v>
          </cell>
          <cell r="R234" t="str">
            <v>CL</v>
          </cell>
          <cell r="S234" t="str">
            <v>017</v>
          </cell>
          <cell r="T234" t="str">
            <v>NAPS</v>
          </cell>
          <cell r="U234" t="str">
            <v>PP</v>
          </cell>
          <cell r="V234">
            <v>1</v>
          </cell>
          <cell r="W234">
            <v>2080</v>
          </cell>
          <cell r="X234">
            <v>80</v>
          </cell>
          <cell r="Y234">
            <v>1</v>
          </cell>
          <cell r="Z234">
            <v>2</v>
          </cell>
          <cell r="AA234">
            <v>8</v>
          </cell>
          <cell r="AC234">
            <v>38.743743992394236</v>
          </cell>
          <cell r="AD234">
            <v>9.6644098973525981E-5</v>
          </cell>
          <cell r="AF234">
            <v>39.712337592204086</v>
          </cell>
          <cell r="AG234">
            <v>2.5099060201447712E-2</v>
          </cell>
          <cell r="AH234">
            <v>2.4999999999999849E-2</v>
          </cell>
          <cell r="AI234">
            <v>1239.0249328767652</v>
          </cell>
          <cell r="AK234">
            <v>2022.4621917844956</v>
          </cell>
          <cell r="AL234">
            <v>2094.6820140163595</v>
          </cell>
          <cell r="AN234" t="str">
            <v>No</v>
          </cell>
          <cell r="AO234" t="str">
            <v>Adj Col AB</v>
          </cell>
          <cell r="AP234">
            <v>41134</v>
          </cell>
        </row>
        <row r="235">
          <cell r="A235">
            <v>641</v>
          </cell>
          <cell r="B235" t="str">
            <v>000000641</v>
          </cell>
          <cell r="C235" t="str">
            <v>Clinic Primary Care</v>
          </cell>
          <cell r="D235" t="str">
            <v>Office Manager</v>
          </cell>
          <cell r="E235" t="str">
            <v>W. James</v>
          </cell>
          <cell r="F235" t="str">
            <v>J</v>
          </cell>
          <cell r="G235" t="str">
            <v>Floyd</v>
          </cell>
          <cell r="H235" t="str">
            <v>137 Pleasant Street</v>
          </cell>
          <cell r="J235" t="str">
            <v>Bethel, VT 05032</v>
          </cell>
          <cell r="K235">
            <v>36864</v>
          </cell>
          <cell r="L235" t="str">
            <v>REG</v>
          </cell>
          <cell r="M235">
            <v>46.35</v>
          </cell>
          <cell r="N235">
            <v>96408</v>
          </cell>
          <cell r="O235">
            <v>44169</v>
          </cell>
          <cell r="P235" t="str">
            <v>OFFMGR</v>
          </cell>
          <cell r="Q235" t="str">
            <v>Office Manager</v>
          </cell>
          <cell r="R235" t="str">
            <v>PC</v>
          </cell>
          <cell r="S235" t="str">
            <v>012</v>
          </cell>
          <cell r="T235" t="str">
            <v>Z</v>
          </cell>
          <cell r="U235" t="str">
            <v>PP</v>
          </cell>
          <cell r="V235">
            <v>1</v>
          </cell>
          <cell r="W235">
            <v>2080</v>
          </cell>
          <cell r="X235">
            <v>80</v>
          </cell>
          <cell r="Y235">
            <v>12</v>
          </cell>
          <cell r="Z235">
            <v>13</v>
          </cell>
          <cell r="AA235">
            <v>10</v>
          </cell>
          <cell r="AC235">
            <v>0</v>
          </cell>
          <cell r="AD235">
            <v>0</v>
          </cell>
          <cell r="AF235">
            <v>47.508749999999999</v>
          </cell>
          <cell r="AG235">
            <v>2.4999999999999949E-2</v>
          </cell>
          <cell r="AH235">
            <v>2.4999999999999949E-2</v>
          </cell>
          <cell r="AI235">
            <v>1482.2729999999876</v>
          </cell>
          <cell r="AK235">
            <v>2410.1999999999953</v>
          </cell>
          <cell r="AL235">
            <v>2501.9729999999854</v>
          </cell>
          <cell r="AN235" t="str">
            <v>No</v>
          </cell>
          <cell r="AO235" t="str">
            <v>No Adj Col AB</v>
          </cell>
          <cell r="AP235">
            <v>36864</v>
          </cell>
        </row>
        <row r="236">
          <cell r="A236">
            <v>1028</v>
          </cell>
          <cell r="B236" t="str">
            <v>000001028</v>
          </cell>
          <cell r="C236" t="str">
            <v>Pediatrics</v>
          </cell>
          <cell r="D236" t="str">
            <v>Office Manager (RN)</v>
          </cell>
          <cell r="E236" t="str">
            <v>Danielle</v>
          </cell>
          <cell r="F236" t="str">
            <v>Marie</v>
          </cell>
          <cell r="G236" t="str">
            <v>Davis</v>
          </cell>
          <cell r="H236" t="str">
            <v>191 Rogers Rd</v>
          </cell>
          <cell r="J236" t="str">
            <v>Randolph Center, VT 05061</v>
          </cell>
          <cell r="K236">
            <v>38420</v>
          </cell>
          <cell r="L236" t="str">
            <v>REG</v>
          </cell>
          <cell r="M236">
            <v>42.13</v>
          </cell>
          <cell r="N236">
            <v>87630.399999999994</v>
          </cell>
          <cell r="O236">
            <v>41254</v>
          </cell>
          <cell r="P236" t="str">
            <v>OFFMGRRN</v>
          </cell>
          <cell r="Q236" t="str">
            <v>Office Manager (RN)</v>
          </cell>
          <cell r="R236" t="str">
            <v>PC</v>
          </cell>
          <cell r="S236" t="str">
            <v>003</v>
          </cell>
          <cell r="T236" t="str">
            <v>Z</v>
          </cell>
          <cell r="U236" t="str">
            <v>PP</v>
          </cell>
          <cell r="V236">
            <v>1</v>
          </cell>
          <cell r="W236">
            <v>2080</v>
          </cell>
          <cell r="X236">
            <v>80</v>
          </cell>
          <cell r="Y236">
            <v>10</v>
          </cell>
          <cell r="Z236">
            <v>11</v>
          </cell>
          <cell r="AA236">
            <v>10</v>
          </cell>
          <cell r="AC236">
            <v>43.204275152986511</v>
          </cell>
          <cell r="AD236">
            <v>2.5499054189093491E-2</v>
          </cell>
          <cell r="AF236">
            <v>44.28438203181117</v>
          </cell>
          <cell r="AG236">
            <v>5.1136530543820717E-2</v>
          </cell>
          <cell r="AH236">
            <v>2.4999999999999894E-2</v>
          </cell>
          <cell r="AI236">
            <v>1381.6727193924964</v>
          </cell>
          <cell r="AK236">
            <v>4481.1146261672275</v>
          </cell>
          <cell r="AL236">
            <v>3277.5289073863232</v>
          </cell>
          <cell r="AN236" t="str">
            <v>Yes</v>
          </cell>
          <cell r="AP236">
            <v>38420</v>
          </cell>
        </row>
        <row r="237">
          <cell r="A237">
            <v>2315</v>
          </cell>
          <cell r="B237" t="str">
            <v>000002315</v>
          </cell>
          <cell r="C237" t="str">
            <v>Berlin Expansion PC</v>
          </cell>
          <cell r="D237" t="str">
            <v>Office Manager (RN)</v>
          </cell>
          <cell r="E237" t="str">
            <v>Heather</v>
          </cell>
          <cell r="F237" t="str">
            <v>A</v>
          </cell>
          <cell r="G237" t="str">
            <v>Allard-Hurley</v>
          </cell>
          <cell r="H237" t="str">
            <v>930 Turkey Hill Road</v>
          </cell>
          <cell r="J237" t="str">
            <v>Northfield, VT 05663</v>
          </cell>
          <cell r="K237">
            <v>42562</v>
          </cell>
          <cell r="L237" t="str">
            <v>REG</v>
          </cell>
          <cell r="M237">
            <v>34.049999999999997</v>
          </cell>
          <cell r="N237">
            <v>70824</v>
          </cell>
          <cell r="O237">
            <v>42562</v>
          </cell>
          <cell r="P237" t="str">
            <v>OFFMGRRN</v>
          </cell>
          <cell r="Q237" t="str">
            <v>Office Manager (RN)</v>
          </cell>
          <cell r="R237" t="str">
            <v>CL</v>
          </cell>
          <cell r="S237" t="str">
            <v>014</v>
          </cell>
          <cell r="T237" t="str">
            <v>PRIM</v>
          </cell>
          <cell r="U237" t="str">
            <v>PP</v>
          </cell>
          <cell r="V237">
            <v>1</v>
          </cell>
          <cell r="W237">
            <v>2080</v>
          </cell>
          <cell r="X237">
            <v>80</v>
          </cell>
          <cell r="Y237">
            <v>4</v>
          </cell>
          <cell r="Z237">
            <v>5</v>
          </cell>
          <cell r="AA237">
            <v>10</v>
          </cell>
          <cell r="AC237">
            <v>37.032235845417006</v>
          </cell>
          <cell r="AD237">
            <v>8.7584018954978235E-2</v>
          </cell>
          <cell r="AF237">
            <v>37.958041741552428</v>
          </cell>
          <cell r="AG237">
            <v>0.1147736194288526</v>
          </cell>
          <cell r="AH237">
            <v>2.4999999999999922E-2</v>
          </cell>
          <cell r="AI237">
            <v>1184.2909023364234</v>
          </cell>
          <cell r="AK237">
            <v>8128.7268224290565</v>
          </cell>
          <cell r="AL237">
            <v>4623.3676349025627</v>
          </cell>
          <cell r="AN237" t="str">
            <v>Yes</v>
          </cell>
          <cell r="AP237">
            <v>42562</v>
          </cell>
        </row>
        <row r="238">
          <cell r="A238">
            <v>2713</v>
          </cell>
          <cell r="B238" t="str">
            <v>000002713</v>
          </cell>
          <cell r="C238" t="str">
            <v>Clinic OB/GYN</v>
          </cell>
          <cell r="D238" t="str">
            <v>Office Manager (RN)</v>
          </cell>
          <cell r="E238" t="str">
            <v>Lea</v>
          </cell>
          <cell r="F238" t="str">
            <v>K</v>
          </cell>
          <cell r="G238" t="str">
            <v>White</v>
          </cell>
          <cell r="H238" t="str">
            <v>41 School Street</v>
          </cell>
          <cell r="J238" t="str">
            <v>Randolph, VT 05060</v>
          </cell>
          <cell r="K238">
            <v>43950</v>
          </cell>
          <cell r="L238" t="str">
            <v>REG</v>
          </cell>
          <cell r="M238">
            <v>37.03</v>
          </cell>
          <cell r="N238">
            <v>77022.399999999994</v>
          </cell>
          <cell r="O238">
            <v>43950</v>
          </cell>
          <cell r="P238" t="str">
            <v>OFFMGRRN</v>
          </cell>
          <cell r="Q238" t="str">
            <v>Office Manager (RN)</v>
          </cell>
          <cell r="R238" t="str">
            <v>PC</v>
          </cell>
          <cell r="S238" t="str">
            <v>010</v>
          </cell>
          <cell r="T238" t="str">
            <v>Z</v>
          </cell>
          <cell r="U238" t="str">
            <v>PP</v>
          </cell>
          <cell r="V238">
            <v>1</v>
          </cell>
          <cell r="W238">
            <v>2080</v>
          </cell>
          <cell r="X238">
            <v>80</v>
          </cell>
          <cell r="Y238">
            <v>4</v>
          </cell>
          <cell r="Z238">
            <v>5</v>
          </cell>
          <cell r="AA238">
            <v>10</v>
          </cell>
          <cell r="AC238">
            <v>37.032235845417006</v>
          </cell>
          <cell r="AD238">
            <v>6.0379298325806413E-5</v>
          </cell>
          <cell r="AF238">
            <v>37.958041741552428</v>
          </cell>
          <cell r="AG238">
            <v>2.5061888780783876E-2</v>
          </cell>
          <cell r="AH238">
            <v>2.4999999999999922E-2</v>
          </cell>
          <cell r="AI238">
            <v>1184.2909023364234</v>
          </cell>
          <cell r="AK238">
            <v>1930.326822429048</v>
          </cell>
          <cell r="AL238">
            <v>2000.967634902559</v>
          </cell>
          <cell r="AN238" t="str">
            <v>No</v>
          </cell>
          <cell r="AO238" t="str">
            <v>Adj Col AB</v>
          </cell>
          <cell r="AP238">
            <v>43950</v>
          </cell>
        </row>
        <row r="239">
          <cell r="A239">
            <v>192</v>
          </cell>
          <cell r="B239" t="str">
            <v>000000192</v>
          </cell>
          <cell r="C239" t="str">
            <v>Clinic Rochester</v>
          </cell>
          <cell r="D239" t="str">
            <v>Office Manager Offsite</v>
          </cell>
          <cell r="E239" t="str">
            <v>Dawn</v>
          </cell>
          <cell r="F239" t="str">
            <v>M</v>
          </cell>
          <cell r="G239" t="str">
            <v>Beriau</v>
          </cell>
          <cell r="H239" t="str">
            <v>237 Maple Hill Road</v>
          </cell>
          <cell r="J239" t="str">
            <v>Rochester, VT 05767</v>
          </cell>
          <cell r="K239">
            <v>32660</v>
          </cell>
          <cell r="L239" t="str">
            <v>PTF</v>
          </cell>
          <cell r="M239">
            <v>27.88</v>
          </cell>
          <cell r="N239">
            <v>46392.32</v>
          </cell>
          <cell r="O239">
            <v>32660</v>
          </cell>
          <cell r="P239" t="str">
            <v>OFFMGROF</v>
          </cell>
          <cell r="Q239" t="str">
            <v>Office Manager Offsite</v>
          </cell>
          <cell r="R239" t="str">
            <v>CL</v>
          </cell>
          <cell r="S239" t="str">
            <v>013</v>
          </cell>
          <cell r="T239" t="str">
            <v>ROCH</v>
          </cell>
          <cell r="U239" t="str">
            <v>PP</v>
          </cell>
          <cell r="V239">
            <v>0.8</v>
          </cell>
          <cell r="W239">
            <v>1664</v>
          </cell>
          <cell r="X239">
            <v>64</v>
          </cell>
          <cell r="Y239">
            <v>20</v>
          </cell>
          <cell r="Z239">
            <v>21</v>
          </cell>
          <cell r="AA239">
            <v>8</v>
          </cell>
          <cell r="AC239">
            <v>0</v>
          </cell>
          <cell r="AD239">
            <v>0</v>
          </cell>
          <cell r="AF239">
            <v>28.576999999999998</v>
          </cell>
          <cell r="AG239">
            <v>2.499999999999997E-2</v>
          </cell>
          <cell r="AH239">
            <v>2.499999999999997E-2</v>
          </cell>
          <cell r="AI239">
            <v>713.28191999999262</v>
          </cell>
          <cell r="AK239">
            <v>1159.8079999999986</v>
          </cell>
          <cell r="AL239">
            <v>1203.969919999992</v>
          </cell>
          <cell r="AN239" t="str">
            <v>No</v>
          </cell>
          <cell r="AP239">
            <v>32660</v>
          </cell>
        </row>
        <row r="240">
          <cell r="A240">
            <v>591</v>
          </cell>
          <cell r="B240" t="str">
            <v>000000591</v>
          </cell>
          <cell r="C240" t="str">
            <v>Clinic Bethel</v>
          </cell>
          <cell r="D240" t="str">
            <v>Office Manager Offsite</v>
          </cell>
          <cell r="E240" t="str">
            <v>Sherri</v>
          </cell>
          <cell r="F240" t="str">
            <v>Lynne</v>
          </cell>
          <cell r="G240" t="str">
            <v>Morgan</v>
          </cell>
          <cell r="H240" t="str">
            <v>4760 Vt Rt 66</v>
          </cell>
          <cell r="J240" t="str">
            <v>Randolph Center, VT 05061</v>
          </cell>
          <cell r="K240">
            <v>36717</v>
          </cell>
          <cell r="L240" t="str">
            <v>REG</v>
          </cell>
          <cell r="M240">
            <v>33.76</v>
          </cell>
          <cell r="N240">
            <v>70220.800000000003</v>
          </cell>
          <cell r="O240">
            <v>36717</v>
          </cell>
          <cell r="P240" t="str">
            <v>OFFMGROF</v>
          </cell>
          <cell r="Q240" t="str">
            <v>Office Manager Offsite</v>
          </cell>
          <cell r="R240" t="str">
            <v>CL</v>
          </cell>
          <cell r="S240" t="str">
            <v>007</v>
          </cell>
          <cell r="T240" t="str">
            <v>BETH</v>
          </cell>
          <cell r="U240" t="str">
            <v>PP</v>
          </cell>
          <cell r="V240">
            <v>1</v>
          </cell>
          <cell r="W240">
            <v>2080</v>
          </cell>
          <cell r="X240">
            <v>80</v>
          </cell>
          <cell r="Y240">
            <v>6</v>
          </cell>
          <cell r="Z240">
            <v>7</v>
          </cell>
          <cell r="AA240">
            <v>8</v>
          </cell>
          <cell r="AC240">
            <v>0</v>
          </cell>
          <cell r="AD240">
            <v>0</v>
          </cell>
          <cell r="AF240">
            <v>34.603999999999992</v>
          </cell>
          <cell r="AG240">
            <v>2.4999999999999828E-2</v>
          </cell>
          <cell r="AH240">
            <v>2.4999999999999828E-2</v>
          </cell>
          <cell r="AI240">
            <v>1079.6447999999918</v>
          </cell>
          <cell r="AK240">
            <v>1755.5199999999877</v>
          </cell>
          <cell r="AL240">
            <v>1822.3647999999866</v>
          </cell>
          <cell r="AN240" t="str">
            <v>No</v>
          </cell>
          <cell r="AO240" t="str">
            <v>No Adj Col AB</v>
          </cell>
          <cell r="AP240">
            <v>36717</v>
          </cell>
        </row>
        <row r="241">
          <cell r="A241">
            <v>408</v>
          </cell>
          <cell r="B241" t="str">
            <v>000000408</v>
          </cell>
          <cell r="C241" t="str">
            <v>Diagnostic Imaging</v>
          </cell>
          <cell r="D241" t="str">
            <v>Office Representative</v>
          </cell>
          <cell r="E241" t="str">
            <v>Renee</v>
          </cell>
          <cell r="F241" t="str">
            <v>C</v>
          </cell>
          <cell r="G241" t="str">
            <v>Pedersen</v>
          </cell>
          <cell r="H241" t="str">
            <v>2975 Fish Hill Road</v>
          </cell>
          <cell r="J241" t="str">
            <v>Randolph, VT 05060</v>
          </cell>
          <cell r="K241">
            <v>32680</v>
          </cell>
          <cell r="L241" t="str">
            <v>REG</v>
          </cell>
          <cell r="M241">
            <v>22.87</v>
          </cell>
          <cell r="N241">
            <v>47569.599999999999</v>
          </cell>
          <cell r="O241">
            <v>32680</v>
          </cell>
          <cell r="P241" t="str">
            <v>OFFREP</v>
          </cell>
          <cell r="Q241" t="str">
            <v>Office Representative</v>
          </cell>
          <cell r="R241" t="str">
            <v>OP</v>
          </cell>
          <cell r="S241" t="str">
            <v>041</v>
          </cell>
          <cell r="T241" t="str">
            <v>GMC40</v>
          </cell>
          <cell r="U241" t="str">
            <v>RAD</v>
          </cell>
          <cell r="V241">
            <v>1</v>
          </cell>
          <cell r="W241">
            <v>2080</v>
          </cell>
          <cell r="X241">
            <v>80</v>
          </cell>
          <cell r="Y241">
            <v>20</v>
          </cell>
          <cell r="Z241">
            <v>21</v>
          </cell>
          <cell r="AA241">
            <v>2</v>
          </cell>
          <cell r="AC241">
            <v>24.149092630186665</v>
          </cell>
          <cell r="AD241">
            <v>5.5928842596705906E-2</v>
          </cell>
          <cell r="AF241">
            <v>24.752819945941329</v>
          </cell>
          <cell r="AG241">
            <v>8.2327063661623456E-2</v>
          </cell>
          <cell r="AH241">
            <v>2.4999999999999904E-2</v>
          </cell>
          <cell r="AI241">
            <v>772.28798231336611</v>
          </cell>
          <cell r="AK241">
            <v>3916.2654875579628</v>
          </cell>
          <cell r="AL241">
            <v>2429.1695347417353</v>
          </cell>
          <cell r="AN241" t="str">
            <v>Yes</v>
          </cell>
          <cell r="AP241">
            <v>32680</v>
          </cell>
        </row>
        <row r="242">
          <cell r="A242">
            <v>306</v>
          </cell>
          <cell r="B242" t="str">
            <v>000000306</v>
          </cell>
          <cell r="C242" t="str">
            <v>Diagnostic Imaging</v>
          </cell>
          <cell r="D242" t="str">
            <v>Office Representative</v>
          </cell>
          <cell r="E242" t="str">
            <v>Kim</v>
          </cell>
          <cell r="F242" t="str">
            <v>A</v>
          </cell>
          <cell r="G242" t="str">
            <v>Connolly</v>
          </cell>
          <cell r="H242" t="str">
            <v>47 Riford Brook Road</v>
          </cell>
          <cell r="J242" t="str">
            <v>Braintree, VT 05060</v>
          </cell>
          <cell r="K242">
            <v>35912</v>
          </cell>
          <cell r="L242" t="str">
            <v>REG</v>
          </cell>
          <cell r="M242">
            <v>22.15</v>
          </cell>
          <cell r="N242">
            <v>46072</v>
          </cell>
          <cell r="O242">
            <v>35912</v>
          </cell>
          <cell r="P242" t="str">
            <v>OFFREP</v>
          </cell>
          <cell r="Q242" t="str">
            <v>Office Representative</v>
          </cell>
          <cell r="R242" t="str">
            <v>OP</v>
          </cell>
          <cell r="S242" t="str">
            <v>041</v>
          </cell>
          <cell r="T242" t="str">
            <v>GMC40</v>
          </cell>
          <cell r="U242" t="str">
            <v>RAD</v>
          </cell>
          <cell r="V242">
            <v>1</v>
          </cell>
          <cell r="W242">
            <v>2080</v>
          </cell>
          <cell r="X242">
            <v>80</v>
          </cell>
          <cell r="Y242">
            <v>20</v>
          </cell>
          <cell r="Z242">
            <v>21</v>
          </cell>
          <cell r="AA242">
            <v>2</v>
          </cell>
          <cell r="AC242">
            <v>24.149092630186665</v>
          </cell>
          <cell r="AD242">
            <v>9.0252488947479309E-2</v>
          </cell>
          <cell r="AF242">
            <v>24.752819945941329</v>
          </cell>
          <cell r="AG242">
            <v>0.11750880117116619</v>
          </cell>
          <cell r="AH242">
            <v>2.4999999999999904E-2</v>
          </cell>
          <cell r="AI242">
            <v>772.28798231336611</v>
          </cell>
          <cell r="AK242">
            <v>5413.8654875579678</v>
          </cell>
          <cell r="AL242">
            <v>3062.7695347417375</v>
          </cell>
          <cell r="AN242" t="str">
            <v>Yes</v>
          </cell>
          <cell r="AP242">
            <v>35912</v>
          </cell>
        </row>
        <row r="243">
          <cell r="A243">
            <v>258</v>
          </cell>
          <cell r="B243" t="str">
            <v>000000258</v>
          </cell>
          <cell r="C243" t="str">
            <v>Clinic Surgical Associate</v>
          </cell>
          <cell r="D243" t="str">
            <v>Office Representative</v>
          </cell>
          <cell r="E243" t="str">
            <v>Shelley</v>
          </cell>
          <cell r="F243" t="str">
            <v>M</v>
          </cell>
          <cell r="G243" t="str">
            <v>McDonald</v>
          </cell>
          <cell r="H243" t="str">
            <v>832 North Randolph Road</v>
          </cell>
          <cell r="J243" t="str">
            <v>Randolph Center, VT 05061</v>
          </cell>
          <cell r="K243">
            <v>36248</v>
          </cell>
          <cell r="L243" t="str">
            <v>REG</v>
          </cell>
          <cell r="M243">
            <v>24.15</v>
          </cell>
          <cell r="N243">
            <v>50232</v>
          </cell>
          <cell r="O243">
            <v>36248</v>
          </cell>
          <cell r="P243" t="str">
            <v>OFFREP</v>
          </cell>
          <cell r="Q243" t="str">
            <v>Office Representative</v>
          </cell>
          <cell r="R243" t="str">
            <v>CL</v>
          </cell>
          <cell r="S243" t="str">
            <v>017</v>
          </cell>
          <cell r="T243" t="str">
            <v>NAPS</v>
          </cell>
          <cell r="U243" t="str">
            <v>PP</v>
          </cell>
          <cell r="V243">
            <v>1</v>
          </cell>
          <cell r="W243">
            <v>2080</v>
          </cell>
          <cell r="X243">
            <v>80</v>
          </cell>
          <cell r="Y243">
            <v>20</v>
          </cell>
          <cell r="Z243">
            <v>21</v>
          </cell>
          <cell r="AA243">
            <v>2</v>
          </cell>
          <cell r="AC243">
            <v>0</v>
          </cell>
          <cell r="AD243">
            <v>0</v>
          </cell>
          <cell r="AF243">
            <v>24.753749999999997</v>
          </cell>
          <cell r="AG243">
            <v>2.4999999999999918E-2</v>
          </cell>
          <cell r="AH243">
            <v>2.4999999999999918E-2</v>
          </cell>
          <cell r="AI243">
            <v>772.3169999999925</v>
          </cell>
          <cell r="AK243">
            <v>1255.7999999999959</v>
          </cell>
          <cell r="AL243">
            <v>1303.6169999999906</v>
          </cell>
          <cell r="AN243" t="str">
            <v>No</v>
          </cell>
          <cell r="AO243" t="str">
            <v>No Adj Col AB</v>
          </cell>
          <cell r="AP243">
            <v>36248</v>
          </cell>
        </row>
        <row r="244">
          <cell r="A244">
            <v>516</v>
          </cell>
          <cell r="B244" t="str">
            <v>000000516</v>
          </cell>
          <cell r="C244" t="str">
            <v>Clinic Bethel</v>
          </cell>
          <cell r="D244" t="str">
            <v>Office Representative</v>
          </cell>
          <cell r="E244" t="str">
            <v>Kathrine</v>
          </cell>
          <cell r="F244" t="str">
            <v>M</v>
          </cell>
          <cell r="G244" t="str">
            <v>Benson</v>
          </cell>
          <cell r="H244" t="str">
            <v>1419 Mill Road</v>
          </cell>
          <cell r="J244" t="str">
            <v>South Royalton, VT 05068</v>
          </cell>
          <cell r="K244">
            <v>36500</v>
          </cell>
          <cell r="L244" t="str">
            <v>REG</v>
          </cell>
          <cell r="M244">
            <v>22.03</v>
          </cell>
          <cell r="N244">
            <v>45822.400000000001</v>
          </cell>
          <cell r="O244">
            <v>36500</v>
          </cell>
          <cell r="P244" t="str">
            <v>OFFREP</v>
          </cell>
          <cell r="Q244" t="str">
            <v>Office Representative</v>
          </cell>
          <cell r="R244" t="str">
            <v>CL</v>
          </cell>
          <cell r="S244" t="str">
            <v>007</v>
          </cell>
          <cell r="T244" t="str">
            <v>BETH</v>
          </cell>
          <cell r="U244" t="str">
            <v>PP</v>
          </cell>
          <cell r="V244">
            <v>1</v>
          </cell>
          <cell r="W244">
            <v>2080</v>
          </cell>
          <cell r="X244">
            <v>80</v>
          </cell>
          <cell r="Y244">
            <v>20</v>
          </cell>
          <cell r="Z244">
            <v>21</v>
          </cell>
          <cell r="AA244">
            <v>2</v>
          </cell>
          <cell r="AC244">
            <v>24.149092630186665</v>
          </cell>
          <cell r="AD244">
            <v>9.6191222432440479E-2</v>
          </cell>
          <cell r="AF244">
            <v>24.752819945941329</v>
          </cell>
          <cell r="AG244">
            <v>0.12359600299325139</v>
          </cell>
          <cell r="AH244">
            <v>2.4999999999999904E-2</v>
          </cell>
          <cell r="AI244">
            <v>772.28798231336611</v>
          </cell>
          <cell r="AK244">
            <v>5663.4654875579627</v>
          </cell>
          <cell r="AL244">
            <v>3168.3695347417352</v>
          </cell>
          <cell r="AN244" t="str">
            <v>Yes</v>
          </cell>
          <cell r="AP244">
            <v>36500</v>
          </cell>
        </row>
        <row r="245">
          <cell r="A245">
            <v>154</v>
          </cell>
          <cell r="B245" t="str">
            <v>000000154</v>
          </cell>
          <cell r="C245" t="str">
            <v>Sharon Clinic</v>
          </cell>
          <cell r="D245" t="str">
            <v>Office Representative</v>
          </cell>
          <cell r="E245" t="str">
            <v>Lesley</v>
          </cell>
          <cell r="F245" t="str">
            <v>M</v>
          </cell>
          <cell r="G245" t="str">
            <v>Flint</v>
          </cell>
          <cell r="H245" t="str">
            <v>136 Monarch Hll Road</v>
          </cell>
          <cell r="J245" t="str">
            <v>Tunbridge, VT 05077</v>
          </cell>
          <cell r="K245">
            <v>35150</v>
          </cell>
          <cell r="L245" t="str">
            <v>REG</v>
          </cell>
          <cell r="M245">
            <v>21.32</v>
          </cell>
          <cell r="N245">
            <v>44345.599999999999</v>
          </cell>
          <cell r="O245">
            <v>40028</v>
          </cell>
          <cell r="P245" t="str">
            <v>OFFREP</v>
          </cell>
          <cell r="Q245" t="str">
            <v>Office Representative</v>
          </cell>
          <cell r="R245" t="str">
            <v>PC</v>
          </cell>
          <cell r="S245" t="str">
            <v>019</v>
          </cell>
          <cell r="T245" t="str">
            <v>GMC40</v>
          </cell>
          <cell r="U245" t="str">
            <v>PP</v>
          </cell>
          <cell r="V245">
            <v>1</v>
          </cell>
          <cell r="W245">
            <v>2080</v>
          </cell>
          <cell r="X245">
            <v>80</v>
          </cell>
          <cell r="Y245">
            <v>20</v>
          </cell>
          <cell r="Z245">
            <v>21</v>
          </cell>
          <cell r="AA245">
            <v>2</v>
          </cell>
          <cell r="AC245">
            <v>24.149092630186665</v>
          </cell>
          <cell r="AD245">
            <v>0.13269665244777978</v>
          </cell>
          <cell r="AF245">
            <v>24.752819945941329</v>
          </cell>
          <cell r="AG245">
            <v>0.16101406875897417</v>
          </cell>
          <cell r="AH245">
            <v>2.4999999999999904E-2</v>
          </cell>
          <cell r="AI245">
            <v>772.28798231336611</v>
          </cell>
          <cell r="AK245">
            <v>7140.2654875579647</v>
          </cell>
          <cell r="AL245">
            <v>3793.1695347417358</v>
          </cell>
          <cell r="AN245" t="str">
            <v>Yes</v>
          </cell>
          <cell r="AP245">
            <v>35150</v>
          </cell>
        </row>
        <row r="246">
          <cell r="A246">
            <v>1634</v>
          </cell>
          <cell r="B246" t="str">
            <v>000001634</v>
          </cell>
          <cell r="C246" t="str">
            <v>Clinic Bethel</v>
          </cell>
          <cell r="D246" t="str">
            <v>Office Representative</v>
          </cell>
          <cell r="E246" t="str">
            <v>Connie</v>
          </cell>
          <cell r="F246" t="str">
            <v>E</v>
          </cell>
          <cell r="G246" t="str">
            <v>Martin</v>
          </cell>
          <cell r="H246" t="str">
            <v>PO Box 545</v>
          </cell>
          <cell r="J246" t="str">
            <v>Pittsfield, VT 05762</v>
          </cell>
          <cell r="K246">
            <v>40343</v>
          </cell>
          <cell r="L246" t="str">
            <v>PT</v>
          </cell>
          <cell r="M246">
            <v>17.510000000000002</v>
          </cell>
          <cell r="N246">
            <v>21852.48</v>
          </cell>
          <cell r="O246">
            <v>40343</v>
          </cell>
          <cell r="P246" t="str">
            <v>OFFREP</v>
          </cell>
          <cell r="Q246" t="str">
            <v>Office Representative</v>
          </cell>
          <cell r="R246" t="str">
            <v>CL</v>
          </cell>
          <cell r="S246" t="str">
            <v>007</v>
          </cell>
          <cell r="T246" t="str">
            <v>PRIM</v>
          </cell>
          <cell r="U246" t="str">
            <v>PP</v>
          </cell>
          <cell r="V246">
            <v>0.6</v>
          </cell>
          <cell r="W246">
            <v>1248</v>
          </cell>
          <cell r="X246">
            <v>48</v>
          </cell>
          <cell r="Y246">
            <v>1</v>
          </cell>
          <cell r="Z246">
            <v>2</v>
          </cell>
          <cell r="AA246">
            <v>2</v>
          </cell>
          <cell r="AC246">
            <v>0</v>
          </cell>
          <cell r="AD246">
            <v>0</v>
          </cell>
          <cell r="AF246">
            <v>17.947749999999999</v>
          </cell>
          <cell r="AG246">
            <v>2.4999999999999863E-2</v>
          </cell>
          <cell r="AH246">
            <v>2.4999999999999863E-2</v>
          </cell>
          <cell r="AI246">
            <v>335.98187999999936</v>
          </cell>
          <cell r="AK246">
            <v>546.31199999999706</v>
          </cell>
          <cell r="AL246">
            <v>567.11387999999806</v>
          </cell>
          <cell r="AN246" t="str">
            <v>No</v>
          </cell>
          <cell r="AO246" t="str">
            <v>No Adj Col AB</v>
          </cell>
          <cell r="AP246">
            <v>40343</v>
          </cell>
        </row>
        <row r="247">
          <cell r="A247">
            <v>2117</v>
          </cell>
          <cell r="B247" t="str">
            <v>000002117</v>
          </cell>
          <cell r="C247" t="str">
            <v>Pediatrics</v>
          </cell>
          <cell r="D247" t="str">
            <v>Office Representative</v>
          </cell>
          <cell r="E247" t="str">
            <v>Amanda</v>
          </cell>
          <cell r="F247" t="str">
            <v>L</v>
          </cell>
          <cell r="G247" t="str">
            <v>Belanger</v>
          </cell>
          <cell r="H247" t="str">
            <v>PO Box 311</v>
          </cell>
          <cell r="J247" t="str">
            <v>Rochester, VT 05767</v>
          </cell>
          <cell r="K247">
            <v>42051</v>
          </cell>
          <cell r="L247" t="str">
            <v>PTF</v>
          </cell>
          <cell r="M247">
            <v>21.55</v>
          </cell>
          <cell r="N247">
            <v>35859.199999999997</v>
          </cell>
          <cell r="O247">
            <v>42051</v>
          </cell>
          <cell r="P247" t="str">
            <v>OFFREP</v>
          </cell>
          <cell r="Q247" t="str">
            <v>Office Representative</v>
          </cell>
          <cell r="R247" t="str">
            <v>CL</v>
          </cell>
          <cell r="S247" t="str">
            <v>003</v>
          </cell>
          <cell r="T247" t="str">
            <v>PRIM</v>
          </cell>
          <cell r="U247" t="str">
            <v>PP</v>
          </cell>
          <cell r="V247">
            <v>0.8</v>
          </cell>
          <cell r="W247">
            <v>1664</v>
          </cell>
          <cell r="X247">
            <v>64</v>
          </cell>
          <cell r="Y247">
            <v>19</v>
          </cell>
          <cell r="Z247">
            <v>20</v>
          </cell>
          <cell r="AA247">
            <v>2</v>
          </cell>
          <cell r="AC247">
            <v>23.861603432208252</v>
          </cell>
          <cell r="AD247">
            <v>0.10726698061291189</v>
          </cell>
          <cell r="AF247">
            <v>24.458143518013458</v>
          </cell>
          <cell r="AG247">
            <v>0.13494865512823465</v>
          </cell>
          <cell r="AH247">
            <v>2.4999999999999974E-2</v>
          </cell>
          <cell r="AI247">
            <v>610.47526220961117</v>
          </cell>
          <cell r="AK247">
            <v>4839.1508139743928</v>
          </cell>
          <cell r="AL247">
            <v>2657.8082988910851</v>
          </cell>
          <cell r="AN247" t="str">
            <v>Yes</v>
          </cell>
          <cell r="AP247">
            <v>42051</v>
          </cell>
        </row>
        <row r="248">
          <cell r="A248">
            <v>2288</v>
          </cell>
          <cell r="B248" t="str">
            <v>000002288</v>
          </cell>
          <cell r="C248" t="str">
            <v>Berlin Specialty Clinic</v>
          </cell>
          <cell r="D248" t="str">
            <v>Office Representative</v>
          </cell>
          <cell r="E248" t="str">
            <v>Karen</v>
          </cell>
          <cell r="F248" t="str">
            <v>L</v>
          </cell>
          <cell r="G248" t="str">
            <v>Boulanger</v>
          </cell>
          <cell r="H248" t="str">
            <v>PO Box 163</v>
          </cell>
          <cell r="J248" t="str">
            <v>Williamstown, VT 05679</v>
          </cell>
          <cell r="K248">
            <v>42506</v>
          </cell>
          <cell r="L248" t="str">
            <v>REG</v>
          </cell>
          <cell r="M248">
            <v>21.59</v>
          </cell>
          <cell r="N248">
            <v>44907.199999999997</v>
          </cell>
          <cell r="O248">
            <v>42506</v>
          </cell>
          <cell r="P248" t="str">
            <v>OFFREP</v>
          </cell>
          <cell r="Q248" t="str">
            <v>Office Representative</v>
          </cell>
          <cell r="R248" t="str">
            <v>CL</v>
          </cell>
          <cell r="S248" t="str">
            <v>40023</v>
          </cell>
          <cell r="T248" t="str">
            <v>NAPS</v>
          </cell>
          <cell r="U248" t="str">
            <v>PP</v>
          </cell>
          <cell r="V248">
            <v>1</v>
          </cell>
          <cell r="W248">
            <v>2080</v>
          </cell>
          <cell r="X248">
            <v>80</v>
          </cell>
          <cell r="Y248">
            <v>20</v>
          </cell>
          <cell r="Z248">
            <v>21</v>
          </cell>
          <cell r="AA248">
            <v>2</v>
          </cell>
          <cell r="AC248">
            <v>24.149092630186665</v>
          </cell>
          <cell r="AD248">
            <v>0.11853138629859496</v>
          </cell>
          <cell r="AF248">
            <v>24.752819945941329</v>
          </cell>
          <cell r="AG248">
            <v>0.14649467095605972</v>
          </cell>
          <cell r="AH248">
            <v>2.4999999999999904E-2</v>
          </cell>
          <cell r="AI248">
            <v>772.28798231336611</v>
          </cell>
          <cell r="AK248">
            <v>6578.6654875579652</v>
          </cell>
          <cell r="AL248">
            <v>3555.5695347417363</v>
          </cell>
          <cell r="AN248" t="str">
            <v>Yes</v>
          </cell>
          <cell r="AP248">
            <v>42506</v>
          </cell>
        </row>
        <row r="249">
          <cell r="A249">
            <v>2313</v>
          </cell>
          <cell r="B249" t="str">
            <v>000002313</v>
          </cell>
          <cell r="C249" t="str">
            <v>Clinic OB/GYN</v>
          </cell>
          <cell r="D249" t="str">
            <v>Office Representative</v>
          </cell>
          <cell r="E249" t="str">
            <v>Darci</v>
          </cell>
          <cell r="F249" t="str">
            <v>J</v>
          </cell>
          <cell r="G249" t="str">
            <v>Lambert</v>
          </cell>
          <cell r="H249" t="str">
            <v>22 Russell Road</v>
          </cell>
          <cell r="J249" t="str">
            <v>Tunbridge, VT 05077</v>
          </cell>
          <cell r="K249">
            <v>42562</v>
          </cell>
          <cell r="L249" t="str">
            <v>REG</v>
          </cell>
          <cell r="M249">
            <v>19.850000000000001</v>
          </cell>
          <cell r="N249">
            <v>41288</v>
          </cell>
          <cell r="O249">
            <v>42562</v>
          </cell>
          <cell r="P249" t="str">
            <v>OFFREP</v>
          </cell>
          <cell r="Q249" t="str">
            <v>Office Representative</v>
          </cell>
          <cell r="R249" t="str">
            <v>PC</v>
          </cell>
          <cell r="S249" t="str">
            <v>010</v>
          </cell>
          <cell r="T249" t="str">
            <v>OBGYN</v>
          </cell>
          <cell r="U249" t="str">
            <v>PP</v>
          </cell>
          <cell r="V249">
            <v>1</v>
          </cell>
          <cell r="W249">
            <v>2080</v>
          </cell>
          <cell r="X249">
            <v>80</v>
          </cell>
          <cell r="Y249">
            <v>12</v>
          </cell>
          <cell r="Z249">
            <v>13</v>
          </cell>
          <cell r="AA249">
            <v>2</v>
          </cell>
          <cell r="AC249">
            <v>22.13666824433778</v>
          </cell>
          <cell r="AD249">
            <v>0.11519739266185285</v>
          </cell>
          <cell r="AF249">
            <v>22.690084950446224</v>
          </cell>
          <cell r="AG249">
            <v>0.1430773274783991</v>
          </cell>
          <cell r="AH249">
            <v>2.4999999999999939E-2</v>
          </cell>
          <cell r="AI249">
            <v>707.93065045391586</v>
          </cell>
          <cell r="AK249">
            <v>5907.3766969281423</v>
          </cell>
          <cell r="AL249">
            <v>3207.2054068465914</v>
          </cell>
          <cell r="AN249" t="str">
            <v>Yes</v>
          </cell>
          <cell r="AP249">
            <v>42562</v>
          </cell>
        </row>
        <row r="250">
          <cell r="A250">
            <v>2442</v>
          </cell>
          <cell r="B250" t="str">
            <v>000002442</v>
          </cell>
          <cell r="C250" t="str">
            <v>Independent Living</v>
          </cell>
          <cell r="D250" t="str">
            <v>Office Representative</v>
          </cell>
          <cell r="E250" t="str">
            <v>Margaret</v>
          </cell>
          <cell r="F250" t="str">
            <v>A</v>
          </cell>
          <cell r="G250" t="str">
            <v>Osborn</v>
          </cell>
          <cell r="H250" t="str">
            <v>518 Rogers Road</v>
          </cell>
          <cell r="J250" t="str">
            <v>Randolph Center, VT 05061</v>
          </cell>
          <cell r="K250">
            <v>42954</v>
          </cell>
          <cell r="L250" t="str">
            <v>REG</v>
          </cell>
          <cell r="M250">
            <v>19.95</v>
          </cell>
          <cell r="N250">
            <v>41496</v>
          </cell>
          <cell r="O250">
            <v>42954</v>
          </cell>
          <cell r="P250" t="str">
            <v>OFFREP</v>
          </cell>
          <cell r="Q250" t="str">
            <v>Office Representative</v>
          </cell>
          <cell r="R250" t="str">
            <v>OP</v>
          </cell>
          <cell r="S250" t="str">
            <v>310</v>
          </cell>
          <cell r="T250" t="str">
            <v>GRC44</v>
          </cell>
          <cell r="U250" t="str">
            <v>IL</v>
          </cell>
          <cell r="V250">
            <v>1</v>
          </cell>
          <cell r="W250">
            <v>2080</v>
          </cell>
          <cell r="X250">
            <v>80</v>
          </cell>
          <cell r="Y250">
            <v>20</v>
          </cell>
          <cell r="Z250">
            <v>21</v>
          </cell>
          <cell r="AA250">
            <v>2</v>
          </cell>
          <cell r="AC250">
            <v>24.149092630186665</v>
          </cell>
          <cell r="AD250">
            <v>0.2104808335933166</v>
          </cell>
          <cell r="AF250">
            <v>24.752819945941329</v>
          </cell>
          <cell r="AG250">
            <v>0.24074285443314938</v>
          </cell>
          <cell r="AH250">
            <v>2.4999999999999904E-2</v>
          </cell>
          <cell r="AI250">
            <v>772.28798231336611</v>
          </cell>
          <cell r="AK250">
            <v>9989.8654875579668</v>
          </cell>
          <cell r="AL250">
            <v>4998.7695347417366</v>
          </cell>
          <cell r="AN250" t="str">
            <v>Yes</v>
          </cell>
          <cell r="AP250">
            <v>42954</v>
          </cell>
        </row>
        <row r="251">
          <cell r="A251">
            <v>2455</v>
          </cell>
          <cell r="B251" t="str">
            <v>000002455</v>
          </cell>
          <cell r="C251" t="str">
            <v>Clinic Surgical Associate</v>
          </cell>
          <cell r="D251" t="str">
            <v>Office Representative</v>
          </cell>
          <cell r="E251" t="str">
            <v>Jill</v>
          </cell>
          <cell r="F251" t="str">
            <v>C</v>
          </cell>
          <cell r="G251" t="str">
            <v>Wakefield</v>
          </cell>
          <cell r="H251" t="str">
            <v>3717 Thayer Brook Rd</v>
          </cell>
          <cell r="J251" t="str">
            <v>Braintree, VT 05060</v>
          </cell>
          <cell r="K251">
            <v>42983</v>
          </cell>
          <cell r="L251" t="str">
            <v>REG</v>
          </cell>
          <cell r="M251">
            <v>17.809999999999999</v>
          </cell>
          <cell r="N251">
            <v>37044.800000000003</v>
          </cell>
          <cell r="O251">
            <v>42983</v>
          </cell>
          <cell r="P251" t="str">
            <v>OFFREP</v>
          </cell>
          <cell r="Q251" t="str">
            <v>Office Representative</v>
          </cell>
          <cell r="R251" t="str">
            <v>CL</v>
          </cell>
          <cell r="S251" t="str">
            <v>017</v>
          </cell>
          <cell r="T251" t="str">
            <v>NAPS</v>
          </cell>
          <cell r="U251" t="str">
            <v>PP</v>
          </cell>
          <cell r="V251">
            <v>1</v>
          </cell>
          <cell r="W251">
            <v>2080</v>
          </cell>
          <cell r="X251">
            <v>80</v>
          </cell>
          <cell r="Y251">
            <v>8</v>
          </cell>
          <cell r="Z251">
            <v>9</v>
          </cell>
          <cell r="AA251">
            <v>2</v>
          </cell>
          <cell r="AC251">
            <v>20.124243858488889</v>
          </cell>
          <cell r="AD251">
            <v>0.12994069952211623</v>
          </cell>
          <cell r="AF251">
            <v>20.627349954951111</v>
          </cell>
          <cell r="AG251">
            <v>0.15818921701016914</v>
          </cell>
          <cell r="AH251">
            <v>2.4999999999999991E-2</v>
          </cell>
          <cell r="AI251">
            <v>643.57331859447299</v>
          </cell>
          <cell r="AK251">
            <v>5860.0879062983131</v>
          </cell>
          <cell r="AL251">
            <v>3122.8412789514514</v>
          </cell>
          <cell r="AN251" t="str">
            <v>Yes</v>
          </cell>
          <cell r="AP251">
            <v>42983</v>
          </cell>
        </row>
        <row r="252">
          <cell r="A252">
            <v>2457</v>
          </cell>
          <cell r="B252" t="str">
            <v>000002457</v>
          </cell>
          <cell r="C252" t="str">
            <v>Sharon Clinic</v>
          </cell>
          <cell r="D252" t="str">
            <v>Office Representative</v>
          </cell>
          <cell r="E252" t="str">
            <v>Shannon</v>
          </cell>
          <cell r="F252" t="str">
            <v>M</v>
          </cell>
          <cell r="G252" t="str">
            <v>Letourneau</v>
          </cell>
          <cell r="H252" t="str">
            <v>6 VT Rte 113</v>
          </cell>
          <cell r="I252" t="str">
            <v>Apt 2</v>
          </cell>
          <cell r="J252" t="str">
            <v>Chelsea, VT 05038</v>
          </cell>
          <cell r="K252">
            <v>42989</v>
          </cell>
          <cell r="L252" t="str">
            <v>REG</v>
          </cell>
          <cell r="M252">
            <v>18.690000000000001</v>
          </cell>
          <cell r="N252">
            <v>38875.199999999997</v>
          </cell>
          <cell r="O252">
            <v>42989</v>
          </cell>
          <cell r="P252" t="str">
            <v>OFFREP</v>
          </cell>
          <cell r="Q252" t="str">
            <v>Office Representative</v>
          </cell>
          <cell r="R252" t="str">
            <v>CL</v>
          </cell>
          <cell r="S252" t="str">
            <v>019</v>
          </cell>
          <cell r="T252" t="str">
            <v>SHARO</v>
          </cell>
          <cell r="U252" t="str">
            <v>PP</v>
          </cell>
          <cell r="V252">
            <v>1</v>
          </cell>
          <cell r="W252">
            <v>2080</v>
          </cell>
          <cell r="X252">
            <v>80</v>
          </cell>
          <cell r="Y252">
            <v>10</v>
          </cell>
          <cell r="Z252">
            <v>11</v>
          </cell>
          <cell r="AA252">
            <v>2</v>
          </cell>
          <cell r="AC252">
            <v>21.13045605141334</v>
          </cell>
          <cell r="AD252">
            <v>0.13057549766791537</v>
          </cell>
          <cell r="AF252">
            <v>21.658717452698671</v>
          </cell>
          <cell r="AG252">
            <v>0.15883988510961311</v>
          </cell>
          <cell r="AH252">
            <v>2.4999999999999873E-2</v>
          </cell>
          <cell r="AI252">
            <v>675.75198452419443</v>
          </cell>
          <cell r="AK252">
            <v>6174.932301613233</v>
          </cell>
          <cell r="AL252">
            <v>3288.2233428990239</v>
          </cell>
          <cell r="AN252" t="str">
            <v>Yes</v>
          </cell>
          <cell r="AP252">
            <v>42989</v>
          </cell>
        </row>
        <row r="253">
          <cell r="A253">
            <v>2583</v>
          </cell>
          <cell r="B253" t="str">
            <v>000002583</v>
          </cell>
          <cell r="C253" t="str">
            <v>Clinic Primary Care</v>
          </cell>
          <cell r="D253" t="str">
            <v>Office Representative</v>
          </cell>
          <cell r="E253" t="str">
            <v>Brandi</v>
          </cell>
          <cell r="F253" t="str">
            <v>B</v>
          </cell>
          <cell r="G253" t="str">
            <v>Lambert</v>
          </cell>
          <cell r="H253" t="str">
            <v>1022 VT Rte 12 South</v>
          </cell>
          <cell r="J253" t="str">
            <v>Randolph, VT 05060</v>
          </cell>
          <cell r="K253">
            <v>43488</v>
          </cell>
          <cell r="L253" t="str">
            <v>REG</v>
          </cell>
          <cell r="M253">
            <v>18.059999999999999</v>
          </cell>
          <cell r="N253">
            <v>37564.800000000003</v>
          </cell>
          <cell r="O253">
            <v>43488</v>
          </cell>
          <cell r="P253" t="str">
            <v>OFFREP</v>
          </cell>
          <cell r="Q253" t="str">
            <v>Office Representative</v>
          </cell>
          <cell r="R253" t="str">
            <v>CL</v>
          </cell>
          <cell r="S253" t="str">
            <v>012</v>
          </cell>
          <cell r="T253" t="str">
            <v>PRIM</v>
          </cell>
          <cell r="U253" t="str">
            <v>PP</v>
          </cell>
          <cell r="V253">
            <v>1</v>
          </cell>
          <cell r="W253">
            <v>2080</v>
          </cell>
          <cell r="X253">
            <v>80</v>
          </cell>
          <cell r="Y253">
            <v>8</v>
          </cell>
          <cell r="Z253">
            <v>9</v>
          </cell>
          <cell r="AA253">
            <v>2</v>
          </cell>
          <cell r="AC253">
            <v>20.124243858488889</v>
          </cell>
          <cell r="AD253">
            <v>0.11429921697059192</v>
          </cell>
          <cell r="AF253">
            <v>20.627349954951111</v>
          </cell>
          <cell r="AG253">
            <v>0.1421566973948567</v>
          </cell>
          <cell r="AH253">
            <v>2.4999999999999991E-2</v>
          </cell>
          <cell r="AI253">
            <v>643.57331859447299</v>
          </cell>
          <cell r="AK253">
            <v>5340.0879062983131</v>
          </cell>
          <cell r="AL253">
            <v>2902.8412789514514</v>
          </cell>
          <cell r="AN253" t="str">
            <v>Yes</v>
          </cell>
          <cell r="AP253">
            <v>43488</v>
          </cell>
        </row>
        <row r="254">
          <cell r="A254">
            <v>2627</v>
          </cell>
          <cell r="B254" t="str">
            <v>000002627</v>
          </cell>
          <cell r="C254" t="str">
            <v>Pediatrics</v>
          </cell>
          <cell r="D254" t="str">
            <v>Office Representative</v>
          </cell>
          <cell r="E254" t="str">
            <v>Angel</v>
          </cell>
          <cell r="F254" t="str">
            <v>E</v>
          </cell>
          <cell r="G254" t="str">
            <v>Wight</v>
          </cell>
          <cell r="H254" t="str">
            <v>PO Box 944</v>
          </cell>
          <cell r="J254" t="str">
            <v>South Royalton, VT 05068</v>
          </cell>
          <cell r="K254">
            <v>43642</v>
          </cell>
          <cell r="L254" t="str">
            <v>PTF</v>
          </cell>
          <cell r="M254">
            <v>20.27</v>
          </cell>
          <cell r="N254">
            <v>33729.279999999999</v>
          </cell>
          <cell r="O254">
            <v>43642</v>
          </cell>
          <cell r="P254" t="str">
            <v>OFFREP</v>
          </cell>
          <cell r="Q254" t="str">
            <v>Office Representative</v>
          </cell>
          <cell r="R254" t="str">
            <v>CL</v>
          </cell>
          <cell r="S254" t="str">
            <v>003</v>
          </cell>
          <cell r="T254" t="str">
            <v>PRIM</v>
          </cell>
          <cell r="U254" t="str">
            <v>PP</v>
          </cell>
          <cell r="V254">
            <v>0.8</v>
          </cell>
          <cell r="W254">
            <v>1664</v>
          </cell>
          <cell r="X254">
            <v>64</v>
          </cell>
          <cell r="Y254">
            <v>14</v>
          </cell>
          <cell r="Z254">
            <v>15</v>
          </cell>
          <cell r="AA254">
            <v>2</v>
          </cell>
          <cell r="AC254">
            <v>22.424157442316194</v>
          </cell>
          <cell r="AD254">
            <v>0.10627318413005397</v>
          </cell>
          <cell r="AF254">
            <v>22.984761378374095</v>
          </cell>
          <cell r="AG254">
            <v>0.13393001373330518</v>
          </cell>
          <cell r="AH254">
            <v>2.4999999999999866E-2</v>
          </cell>
          <cell r="AI254">
            <v>573.69964400421441</v>
          </cell>
          <cell r="AK254">
            <v>4517.362933614495</v>
          </cell>
          <cell r="AL254">
            <v>2484.8916543795776</v>
          </cell>
          <cell r="AN254" t="str">
            <v>Yes</v>
          </cell>
          <cell r="AP254">
            <v>43642</v>
          </cell>
        </row>
        <row r="255">
          <cell r="A255">
            <v>104</v>
          </cell>
          <cell r="B255" t="str">
            <v>000000104</v>
          </cell>
          <cell r="C255" t="str">
            <v>Clinic Primary Care</v>
          </cell>
          <cell r="D255" t="str">
            <v>Office Representative</v>
          </cell>
          <cell r="E255" t="str">
            <v>Tina</v>
          </cell>
          <cell r="G255" t="str">
            <v>Wood</v>
          </cell>
          <cell r="H255" t="str">
            <v>150 Sand Hill Road</v>
          </cell>
          <cell r="I255" t="str">
            <v>Apt #2</v>
          </cell>
          <cell r="J255" t="str">
            <v>Bethel, VT 05032</v>
          </cell>
          <cell r="K255">
            <v>35415</v>
          </cell>
          <cell r="L255" t="str">
            <v>REG</v>
          </cell>
          <cell r="M255">
            <v>21.6</v>
          </cell>
          <cell r="N255">
            <v>44928</v>
          </cell>
          <cell r="O255">
            <v>43852</v>
          </cell>
          <cell r="P255" t="str">
            <v>OFFREP</v>
          </cell>
          <cell r="Q255" t="str">
            <v>Office Representative</v>
          </cell>
          <cell r="R255" t="str">
            <v>CL</v>
          </cell>
          <cell r="S255" t="str">
            <v>012</v>
          </cell>
          <cell r="T255" t="str">
            <v>PRIM</v>
          </cell>
          <cell r="U255" t="str">
            <v>PP</v>
          </cell>
          <cell r="V255">
            <v>1</v>
          </cell>
          <cell r="W255">
            <v>2080</v>
          </cell>
          <cell r="X255">
            <v>80</v>
          </cell>
          <cell r="Y255">
            <v>20</v>
          </cell>
          <cell r="Z255">
            <v>21</v>
          </cell>
          <cell r="AA255">
            <v>2</v>
          </cell>
          <cell r="AC255">
            <v>24.149092630186665</v>
          </cell>
          <cell r="AD255">
            <v>0.11801354769382702</v>
          </cell>
          <cell r="AF255">
            <v>24.752819945941329</v>
          </cell>
          <cell r="AG255">
            <v>0.14596388638617258</v>
          </cell>
          <cell r="AH255">
            <v>2.4999999999999904E-2</v>
          </cell>
          <cell r="AI255">
            <v>772.28798231336611</v>
          </cell>
          <cell r="AK255">
            <v>6557.8654875579623</v>
          </cell>
          <cell r="AL255">
            <v>3546.7695347417348</v>
          </cell>
          <cell r="AN255" t="str">
            <v>Yes</v>
          </cell>
          <cell r="AP255">
            <v>35415</v>
          </cell>
        </row>
        <row r="256">
          <cell r="A256">
            <v>2728</v>
          </cell>
          <cell r="B256" t="str">
            <v>000002728</v>
          </cell>
          <cell r="C256" t="str">
            <v>Berlin Expansion PC</v>
          </cell>
          <cell r="D256" t="str">
            <v>Office Representative</v>
          </cell>
          <cell r="E256" t="str">
            <v>Christine</v>
          </cell>
          <cell r="F256" t="str">
            <v>E</v>
          </cell>
          <cell r="G256" t="str">
            <v>Perry</v>
          </cell>
          <cell r="H256" t="str">
            <v>6 Windridge Drive</v>
          </cell>
          <cell r="J256" t="str">
            <v>Barre, VT 05641</v>
          </cell>
          <cell r="K256">
            <v>44055</v>
          </cell>
          <cell r="L256" t="str">
            <v>REG</v>
          </cell>
          <cell r="M256">
            <v>19.62</v>
          </cell>
          <cell r="N256">
            <v>40809.599999999999</v>
          </cell>
          <cell r="O256">
            <v>44055</v>
          </cell>
          <cell r="P256" t="str">
            <v>OFFREP</v>
          </cell>
          <cell r="Q256" t="str">
            <v>Office Representative</v>
          </cell>
          <cell r="R256" t="str">
            <v>CL</v>
          </cell>
          <cell r="S256" t="str">
            <v>014</v>
          </cell>
          <cell r="T256" t="str">
            <v>PRIM</v>
          </cell>
          <cell r="U256" t="str">
            <v>PP</v>
          </cell>
          <cell r="V256">
            <v>1</v>
          </cell>
          <cell r="W256">
            <v>2080</v>
          </cell>
          <cell r="X256">
            <v>80</v>
          </cell>
          <cell r="Y256">
            <v>7</v>
          </cell>
          <cell r="Z256">
            <v>8</v>
          </cell>
          <cell r="AA256">
            <v>2</v>
          </cell>
          <cell r="AC256">
            <v>19.621137762026667</v>
          </cell>
          <cell r="AD256">
            <v>5.7989909615989386E-5</v>
          </cell>
          <cell r="AF256">
            <v>20.111666206077331</v>
          </cell>
          <cell r="AG256">
            <v>2.5059439657356259E-2</v>
          </cell>
          <cell r="AH256">
            <v>2.499999999999987E-2</v>
          </cell>
          <cell r="AI256">
            <v>627.48398562960858</v>
          </cell>
          <cell r="AK256">
            <v>1022.665708640846</v>
          </cell>
          <cell r="AL256">
            <v>1060.1502469776588</v>
          </cell>
          <cell r="AN256" t="str">
            <v>No</v>
          </cell>
          <cell r="AO256" t="str">
            <v>Adj Col AB</v>
          </cell>
          <cell r="AP256">
            <v>44055</v>
          </cell>
        </row>
        <row r="257">
          <cell r="A257">
            <v>2757</v>
          </cell>
          <cell r="B257" t="str">
            <v>000002757</v>
          </cell>
          <cell r="C257" t="str">
            <v>Clinic Bethel</v>
          </cell>
          <cell r="D257" t="str">
            <v>Office Representative</v>
          </cell>
          <cell r="E257" t="str">
            <v>Sean</v>
          </cell>
          <cell r="F257" t="str">
            <v>P</v>
          </cell>
          <cell r="G257" t="str">
            <v>Boardman</v>
          </cell>
          <cell r="H257" t="str">
            <v>36 Pleasant Street</v>
          </cell>
          <cell r="J257" t="str">
            <v>South Royalton, VT 05068</v>
          </cell>
          <cell r="K257">
            <v>44111</v>
          </cell>
          <cell r="L257" t="str">
            <v>REG</v>
          </cell>
          <cell r="M257">
            <v>20.57</v>
          </cell>
          <cell r="N257">
            <v>42785.599999999999</v>
          </cell>
          <cell r="O257">
            <v>44111</v>
          </cell>
          <cell r="P257" t="str">
            <v>OFFREP</v>
          </cell>
          <cell r="Q257" t="str">
            <v>Office Representative</v>
          </cell>
          <cell r="R257" t="str">
            <v>CL</v>
          </cell>
          <cell r="S257" t="str">
            <v>007</v>
          </cell>
          <cell r="T257" t="str">
            <v>BETH</v>
          </cell>
          <cell r="U257" t="str">
            <v>PP</v>
          </cell>
          <cell r="V257">
            <v>1</v>
          </cell>
          <cell r="W257">
            <v>2080</v>
          </cell>
          <cell r="X257">
            <v>80</v>
          </cell>
          <cell r="Y257">
            <v>16</v>
          </cell>
          <cell r="Z257">
            <v>17</v>
          </cell>
          <cell r="AA257">
            <v>2</v>
          </cell>
          <cell r="AC257">
            <v>22.999135838273016</v>
          </cell>
          <cell r="AD257">
            <v>0.11809119291555741</v>
          </cell>
          <cell r="AF257">
            <v>23.574114234229839</v>
          </cell>
          <cell r="AG257">
            <v>0.1460434727384462</v>
          </cell>
          <cell r="AH257">
            <v>2.499999999999988E-2</v>
          </cell>
          <cell r="AI257">
            <v>735.51236410796491</v>
          </cell>
          <cell r="AK257">
            <v>6248.557607198064</v>
          </cell>
          <cell r="AL257">
            <v>3379.132890230223</v>
          </cell>
          <cell r="AN257" t="str">
            <v>Yes</v>
          </cell>
          <cell r="AP257">
            <v>44111</v>
          </cell>
        </row>
        <row r="258">
          <cell r="A258">
            <v>2767</v>
          </cell>
          <cell r="B258" t="str">
            <v>000002767</v>
          </cell>
          <cell r="C258" t="str">
            <v>Substance Abuse Kingwood</v>
          </cell>
          <cell r="D258" t="str">
            <v>Office Representative</v>
          </cell>
          <cell r="E258" t="str">
            <v>Janet</v>
          </cell>
          <cell r="G258" t="str">
            <v>Miller</v>
          </cell>
          <cell r="H258" t="str">
            <v>PO Box 1</v>
          </cell>
          <cell r="J258" t="str">
            <v>Randolph, VT 05060</v>
          </cell>
          <cell r="K258">
            <v>44132</v>
          </cell>
          <cell r="L258" t="str">
            <v>PTF</v>
          </cell>
          <cell r="M258">
            <v>22.07</v>
          </cell>
          <cell r="N258">
            <v>36724.480000000003</v>
          </cell>
          <cell r="O258">
            <v>44132</v>
          </cell>
          <cell r="P258" t="str">
            <v>OFFREP</v>
          </cell>
          <cell r="Q258" t="str">
            <v>Office Representative</v>
          </cell>
          <cell r="R258" t="str">
            <v>CL</v>
          </cell>
          <cell r="S258" t="str">
            <v>004</v>
          </cell>
          <cell r="T258" t="str">
            <v>PRIM</v>
          </cell>
          <cell r="U258" t="str">
            <v>PP</v>
          </cell>
          <cell r="V258">
            <v>0.8</v>
          </cell>
          <cell r="W258">
            <v>1664</v>
          </cell>
          <cell r="X258">
            <v>64</v>
          </cell>
          <cell r="Y258">
            <v>20</v>
          </cell>
          <cell r="Z258">
            <v>21</v>
          </cell>
          <cell r="AA258">
            <v>2</v>
          </cell>
          <cell r="AC258">
            <v>24.149092630186665</v>
          </cell>
          <cell r="AD258">
            <v>9.4204468970850233E-2</v>
          </cell>
          <cell r="AF258">
            <v>24.752819945941329</v>
          </cell>
          <cell r="AG258">
            <v>0.12155958069512139</v>
          </cell>
          <cell r="AH258">
            <v>2.4999999999999904E-2</v>
          </cell>
          <cell r="AI258">
            <v>617.83038585069289</v>
          </cell>
          <cell r="AK258">
            <v>4464.2123900463721</v>
          </cell>
          <cell r="AL258">
            <v>2506.5356277933888</v>
          </cell>
          <cell r="AN258" t="str">
            <v>Yes</v>
          </cell>
          <cell r="AP258">
            <v>44132</v>
          </cell>
        </row>
        <row r="259">
          <cell r="A259">
            <v>2833</v>
          </cell>
          <cell r="B259" t="str">
            <v>000002833</v>
          </cell>
          <cell r="C259" t="str">
            <v>Clinic Primary Care</v>
          </cell>
          <cell r="D259" t="str">
            <v>Office Representative</v>
          </cell>
          <cell r="E259" t="str">
            <v>Loriann</v>
          </cell>
          <cell r="F259" t="str">
            <v>P</v>
          </cell>
          <cell r="G259" t="str">
            <v>Osha</v>
          </cell>
          <cell r="H259" t="str">
            <v>5 Emerson Terrace</v>
          </cell>
          <cell r="J259" t="str">
            <v>Randolph, VT 05060</v>
          </cell>
          <cell r="K259">
            <v>44363</v>
          </cell>
          <cell r="L259" t="str">
            <v>PTF</v>
          </cell>
          <cell r="M259">
            <v>21.79</v>
          </cell>
          <cell r="N259">
            <v>36258.559999999998</v>
          </cell>
          <cell r="O259">
            <v>44363</v>
          </cell>
          <cell r="P259" t="str">
            <v>OFFREP</v>
          </cell>
          <cell r="Q259" t="str">
            <v>Office Representative</v>
          </cell>
          <cell r="R259" t="str">
            <v>CL</v>
          </cell>
          <cell r="S259" t="str">
            <v>012</v>
          </cell>
          <cell r="T259" t="str">
            <v>PRIM</v>
          </cell>
          <cell r="U259" t="str">
            <v>PP</v>
          </cell>
          <cell r="V259">
            <v>0.8</v>
          </cell>
          <cell r="W259">
            <v>1664</v>
          </cell>
          <cell r="X259">
            <v>64</v>
          </cell>
          <cell r="Y259">
            <v>18</v>
          </cell>
          <cell r="Z259">
            <v>19</v>
          </cell>
          <cell r="AA259">
            <v>2</v>
          </cell>
          <cell r="AC259">
            <v>23.574114234229842</v>
          </cell>
          <cell r="AD259">
            <v>8.1877661047721123E-2</v>
          </cell>
          <cell r="AF259">
            <v>24.163467090085586</v>
          </cell>
          <cell r="AG259">
            <v>0.10892460257391404</v>
          </cell>
          <cell r="AH259">
            <v>2.499999999999989E-2</v>
          </cell>
          <cell r="AI259">
            <v>603.12013856852946</v>
          </cell>
          <cell r="AK259">
            <v>3949.4492379024164</v>
          </cell>
          <cell r="AL259">
            <v>2274.0409699887823</v>
          </cell>
          <cell r="AN259" t="str">
            <v>Yes</v>
          </cell>
          <cell r="AP259">
            <v>44363</v>
          </cell>
        </row>
        <row r="260">
          <cell r="A260">
            <v>2849</v>
          </cell>
          <cell r="B260" t="str">
            <v>000002849</v>
          </cell>
          <cell r="C260" t="str">
            <v>Clinic Chelsea</v>
          </cell>
          <cell r="D260" t="str">
            <v>Office Representative</v>
          </cell>
          <cell r="E260" t="str">
            <v>Bobbisue</v>
          </cell>
          <cell r="G260" t="str">
            <v>Champney</v>
          </cell>
          <cell r="H260" t="str">
            <v>88 Brook Road</v>
          </cell>
          <cell r="J260" t="str">
            <v>Chelsea, VT 05038</v>
          </cell>
          <cell r="K260">
            <v>44412</v>
          </cell>
          <cell r="L260" t="str">
            <v>REG</v>
          </cell>
          <cell r="M260">
            <v>20.88</v>
          </cell>
          <cell r="N260">
            <v>43430.400000000001</v>
          </cell>
          <cell r="O260">
            <v>44412</v>
          </cell>
          <cell r="P260" t="str">
            <v>OFFREP</v>
          </cell>
          <cell r="Q260" t="str">
            <v>Office Representative</v>
          </cell>
          <cell r="R260" t="str">
            <v>CL</v>
          </cell>
          <cell r="S260" t="str">
            <v>008</v>
          </cell>
          <cell r="T260" t="str">
            <v>CHEL</v>
          </cell>
          <cell r="U260" t="str">
            <v>PP</v>
          </cell>
          <cell r="V260">
            <v>1</v>
          </cell>
          <cell r="W260">
            <v>2080</v>
          </cell>
          <cell r="X260">
            <v>80</v>
          </cell>
          <cell r="Y260">
            <v>17</v>
          </cell>
          <cell r="Z260">
            <v>18</v>
          </cell>
          <cell r="AA260">
            <v>2</v>
          </cell>
          <cell r="AC260">
            <v>23.286625036251429</v>
          </cell>
          <cell r="AD260">
            <v>0.11525981974384246</v>
          </cell>
          <cell r="AF260">
            <v>23.868790662157714</v>
          </cell>
          <cell r="AG260">
            <v>0.14314131523743848</v>
          </cell>
          <cell r="AH260">
            <v>2.4999999999999963E-2</v>
          </cell>
          <cell r="AI260">
            <v>744.70626865931706</v>
          </cell>
          <cell r="AK260">
            <v>6216.6845772880479</v>
          </cell>
          <cell r="AL260">
            <v>3374.8420513581063</v>
          </cell>
          <cell r="AN260" t="str">
            <v>Yes</v>
          </cell>
          <cell r="AP260">
            <v>44412</v>
          </cell>
        </row>
        <row r="261">
          <cell r="A261">
            <v>2875</v>
          </cell>
          <cell r="B261" t="str">
            <v>000002875</v>
          </cell>
          <cell r="C261" t="str">
            <v>Berlin Expansion PC</v>
          </cell>
          <cell r="D261" t="str">
            <v>Office Representative</v>
          </cell>
          <cell r="E261" t="str">
            <v>Kelsie</v>
          </cell>
          <cell r="F261" t="str">
            <v>D</v>
          </cell>
          <cell r="G261" t="str">
            <v>Shedd</v>
          </cell>
          <cell r="H261" t="str">
            <v>4 Baptist Street</v>
          </cell>
          <cell r="J261" t="str">
            <v>Graniteville, VT 05654</v>
          </cell>
          <cell r="K261">
            <v>44503</v>
          </cell>
          <cell r="L261" t="str">
            <v>REG</v>
          </cell>
          <cell r="M261">
            <v>18.309999999999999</v>
          </cell>
          <cell r="N261">
            <v>38084.800000000003</v>
          </cell>
          <cell r="O261">
            <v>44503</v>
          </cell>
          <cell r="P261" t="str">
            <v>OFFREP</v>
          </cell>
          <cell r="Q261" t="str">
            <v>Office Representative</v>
          </cell>
          <cell r="R261" t="str">
            <v>CL</v>
          </cell>
          <cell r="S261" t="str">
            <v>014</v>
          </cell>
          <cell r="T261" t="str">
            <v>PRIM</v>
          </cell>
          <cell r="U261" t="str">
            <v>PP</v>
          </cell>
          <cell r="V261">
            <v>1</v>
          </cell>
          <cell r="W261">
            <v>2080</v>
          </cell>
          <cell r="X261">
            <v>80</v>
          </cell>
          <cell r="Y261">
            <v>7</v>
          </cell>
          <cell r="Z261">
            <v>8</v>
          </cell>
          <cell r="AA261">
            <v>2</v>
          </cell>
          <cell r="AC261">
            <v>19.621137762026667</v>
          </cell>
          <cell r="AD261">
            <v>7.1607742328053961E-2</v>
          </cell>
          <cell r="AF261">
            <v>20.111666206077331</v>
          </cell>
          <cell r="AG261">
            <v>9.8397935886255172E-2</v>
          </cell>
          <cell r="AH261">
            <v>2.499999999999987E-2</v>
          </cell>
          <cell r="AI261">
            <v>627.48398562960858</v>
          </cell>
          <cell r="AK261">
            <v>3747.4657086408506</v>
          </cell>
          <cell r="AL261">
            <v>2212.9502469776608</v>
          </cell>
          <cell r="AN261" t="str">
            <v>Yes</v>
          </cell>
          <cell r="AP261">
            <v>44503</v>
          </cell>
        </row>
        <row r="262">
          <cell r="A262">
            <v>2618</v>
          </cell>
          <cell r="B262" t="str">
            <v>000002618</v>
          </cell>
          <cell r="C262" t="str">
            <v>Independent Living</v>
          </cell>
          <cell r="D262" t="str">
            <v>Office Representative PD</v>
          </cell>
          <cell r="E262" t="str">
            <v>Amanda</v>
          </cell>
          <cell r="F262" t="str">
            <v>W</v>
          </cell>
          <cell r="G262" t="str">
            <v>Porter</v>
          </cell>
          <cell r="H262" t="str">
            <v>65 Central Street</v>
          </cell>
          <cell r="J262" t="str">
            <v>Randolph, VT 05060</v>
          </cell>
          <cell r="K262">
            <v>43621</v>
          </cell>
          <cell r="L262" t="str">
            <v>PD</v>
          </cell>
          <cell r="M262">
            <v>19.91</v>
          </cell>
          <cell r="N262">
            <v>5.1999999999999998E-2</v>
          </cell>
          <cell r="O262">
            <v>43621</v>
          </cell>
          <cell r="P262" t="str">
            <v>OFFREPPD</v>
          </cell>
          <cell r="Q262" t="str">
            <v>Office Representative PD</v>
          </cell>
          <cell r="R262" t="str">
            <v>OP</v>
          </cell>
          <cell r="S262" t="str">
            <v>310</v>
          </cell>
          <cell r="T262" t="str">
            <v>GRC44</v>
          </cell>
          <cell r="U262" t="str">
            <v>IL</v>
          </cell>
          <cell r="V262">
            <v>9.9999999999999995E-7</v>
          </cell>
          <cell r="W262">
            <v>2.5999999999999999E-3</v>
          </cell>
          <cell r="X262">
            <v>1E-4</v>
          </cell>
          <cell r="Y262">
            <v>20</v>
          </cell>
          <cell r="Z262">
            <v>21</v>
          </cell>
          <cell r="AA262">
            <v>2</v>
          </cell>
          <cell r="AC262">
            <v>22.5</v>
          </cell>
          <cell r="AD262">
            <v>0.13008538422903063</v>
          </cell>
          <cell r="AF262">
            <v>23.062499999999996</v>
          </cell>
          <cell r="AG262">
            <v>0.15833751883475622</v>
          </cell>
          <cell r="AH262">
            <v>2.4999999999999842E-2</v>
          </cell>
          <cell r="AI262">
            <v>8.9943749999999497E-4</v>
          </cell>
          <cell r="AK262">
            <v>8.196499999999992E-3</v>
          </cell>
          <cell r="AL262">
            <v>4.3671874999999917E-3</v>
          </cell>
          <cell r="AN262" t="str">
            <v>Yes</v>
          </cell>
          <cell r="AP262">
            <v>43621</v>
          </cell>
        </row>
        <row r="263">
          <cell r="A263">
            <v>1116</v>
          </cell>
          <cell r="B263" t="str">
            <v>000001116</v>
          </cell>
          <cell r="C263" t="str">
            <v>Operating Room</v>
          </cell>
          <cell r="D263" t="str">
            <v>Operations Coordinator</v>
          </cell>
          <cell r="E263" t="str">
            <v>Eileen</v>
          </cell>
          <cell r="G263" t="str">
            <v>Chase</v>
          </cell>
          <cell r="H263" t="str">
            <v>938 VT Route 12-N</v>
          </cell>
          <cell r="J263" t="str">
            <v>Randolph, VT 05060</v>
          </cell>
          <cell r="K263">
            <v>38754</v>
          </cell>
          <cell r="L263" t="str">
            <v>PTF</v>
          </cell>
          <cell r="M263">
            <v>25.91</v>
          </cell>
          <cell r="N263">
            <v>48503.519999999997</v>
          </cell>
          <cell r="O263">
            <v>38754</v>
          </cell>
          <cell r="P263" t="str">
            <v>OPSCOORD</v>
          </cell>
          <cell r="Q263" t="str">
            <v>Operations Coordinator</v>
          </cell>
          <cell r="R263" t="str">
            <v>SS</v>
          </cell>
          <cell r="S263" t="str">
            <v>037</v>
          </cell>
          <cell r="T263" t="str">
            <v>Z</v>
          </cell>
          <cell r="U263" t="str">
            <v>OR</v>
          </cell>
          <cell r="V263">
            <v>0.9</v>
          </cell>
          <cell r="W263">
            <v>1872</v>
          </cell>
          <cell r="X263">
            <v>72</v>
          </cell>
          <cell r="Y263">
            <v>16</v>
          </cell>
          <cell r="Z263">
            <v>17</v>
          </cell>
          <cell r="AA263">
            <v>2</v>
          </cell>
          <cell r="AC263">
            <v>0</v>
          </cell>
          <cell r="AD263">
            <v>0</v>
          </cell>
          <cell r="AF263">
            <v>26.557749999999999</v>
          </cell>
          <cell r="AG263">
            <v>2.4999999999999942E-2</v>
          </cell>
          <cell r="AH263">
            <v>2.4999999999999942E-2</v>
          </cell>
          <cell r="AI263">
            <v>745.74161999999751</v>
          </cell>
          <cell r="AK263">
            <v>1212.5879999999972</v>
          </cell>
          <cell r="AL263">
            <v>1258.7596199999962</v>
          </cell>
          <cell r="AN263" t="str">
            <v>No</v>
          </cell>
          <cell r="AO263" t="str">
            <v>No Adj Col AB</v>
          </cell>
          <cell r="AP263">
            <v>38754</v>
          </cell>
        </row>
        <row r="264">
          <cell r="A264">
            <v>417</v>
          </cell>
          <cell r="B264" t="str">
            <v>000000417</v>
          </cell>
          <cell r="C264" t="str">
            <v>Operating Room</v>
          </cell>
          <cell r="D264" t="str">
            <v>OR Technician Per Diem</v>
          </cell>
          <cell r="E264" t="str">
            <v>Ella</v>
          </cell>
          <cell r="F264" t="str">
            <v>M</v>
          </cell>
          <cell r="G264" t="str">
            <v>Armstrong</v>
          </cell>
          <cell r="H264" t="str">
            <v>235 Doyon Road</v>
          </cell>
          <cell r="J264" t="str">
            <v>Northfield, VT 05663</v>
          </cell>
          <cell r="K264">
            <v>34954</v>
          </cell>
          <cell r="L264" t="str">
            <v>PD</v>
          </cell>
          <cell r="M264">
            <v>30.02</v>
          </cell>
          <cell r="N264">
            <v>7.8E-2</v>
          </cell>
          <cell r="O264">
            <v>34954</v>
          </cell>
          <cell r="P264" t="str">
            <v>ORTECHIN</v>
          </cell>
          <cell r="Q264" t="str">
            <v>OR Technician Per Diem</v>
          </cell>
          <cell r="R264" t="str">
            <v>SS</v>
          </cell>
          <cell r="S264" t="str">
            <v>037</v>
          </cell>
          <cell r="T264" t="str">
            <v>Z</v>
          </cell>
          <cell r="U264" t="str">
            <v>OR</v>
          </cell>
          <cell r="V264">
            <v>9.9999999999999995E-7</v>
          </cell>
          <cell r="W264">
            <v>2.5999999999999999E-3</v>
          </cell>
          <cell r="X264">
            <v>1E-4</v>
          </cell>
          <cell r="Y264">
            <v>20</v>
          </cell>
          <cell r="Z264">
            <v>21</v>
          </cell>
          <cell r="AC264">
            <v>0</v>
          </cell>
          <cell r="AD264">
            <v>0</v>
          </cell>
          <cell r="AF264">
            <v>30.770499999999998</v>
          </cell>
          <cell r="AG264">
            <v>2.4999999999999963E-2</v>
          </cell>
          <cell r="AH264">
            <v>2.4999999999999963E-2</v>
          </cell>
          <cell r="AI264">
            <v>1.2000494999999944E-3</v>
          </cell>
          <cell r="AK264">
            <v>1.9512999999999972E-3</v>
          </cell>
          <cell r="AL264">
            <v>2.0255994999999931E-3</v>
          </cell>
          <cell r="AN264" t="str">
            <v>No</v>
          </cell>
          <cell r="AO264" t="str">
            <v>No Adj Col AB</v>
          </cell>
          <cell r="AP264">
            <v>34954</v>
          </cell>
        </row>
        <row r="265">
          <cell r="A265">
            <v>2211</v>
          </cell>
          <cell r="B265" t="str">
            <v>000002211</v>
          </cell>
          <cell r="C265" t="str">
            <v>Patient Registration</v>
          </cell>
          <cell r="D265" t="str">
            <v>Patient Access Rep PD</v>
          </cell>
          <cell r="E265" t="str">
            <v>Richard</v>
          </cell>
          <cell r="F265" t="str">
            <v>D</v>
          </cell>
          <cell r="G265" t="str">
            <v>Lacaillade</v>
          </cell>
          <cell r="H265" t="str">
            <v>5 Lincoln Ave</v>
          </cell>
          <cell r="J265" t="str">
            <v>Randolph, VT 05060</v>
          </cell>
          <cell r="K265">
            <v>42282</v>
          </cell>
          <cell r="L265" t="str">
            <v>PD</v>
          </cell>
          <cell r="M265">
            <v>20.27</v>
          </cell>
          <cell r="N265">
            <v>5.1999999999999998E-2</v>
          </cell>
          <cell r="O265">
            <v>42282</v>
          </cell>
          <cell r="P265" t="str">
            <v>PTACCPD</v>
          </cell>
          <cell r="Q265" t="str">
            <v>Patient Access Rep PD</v>
          </cell>
          <cell r="R265" t="str">
            <v>FS</v>
          </cell>
          <cell r="S265" t="str">
            <v>480</v>
          </cell>
          <cell r="T265" t="str">
            <v>PREG</v>
          </cell>
          <cell r="U265" t="str">
            <v>PAS</v>
          </cell>
          <cell r="V265">
            <v>9.9999999999999995E-7</v>
          </cell>
          <cell r="W265">
            <v>2.5999999999999999E-3</v>
          </cell>
          <cell r="X265">
            <v>1E-4</v>
          </cell>
          <cell r="Y265">
            <v>20</v>
          </cell>
          <cell r="Z265">
            <v>21</v>
          </cell>
          <cell r="AA265">
            <v>2</v>
          </cell>
          <cell r="AC265">
            <v>24.149092630186665</v>
          </cell>
          <cell r="AD265">
            <v>0.19137112137082712</v>
          </cell>
          <cell r="AF265">
            <v>24.752819945941329</v>
          </cell>
          <cell r="AG265">
            <v>0.22115539940509768</v>
          </cell>
          <cell r="AH265">
            <v>2.4999999999999904E-2</v>
          </cell>
          <cell r="AI265">
            <v>9.6535997789170777E-4</v>
          </cell>
          <cell r="AK265">
            <v>1.1655331859447459E-2</v>
          </cell>
          <cell r="AL265">
            <v>5.8964619184271707E-3</v>
          </cell>
          <cell r="AN265" t="str">
            <v>Yes</v>
          </cell>
          <cell r="AP265">
            <v>42282</v>
          </cell>
        </row>
        <row r="266">
          <cell r="A266">
            <v>2709</v>
          </cell>
          <cell r="B266" t="str">
            <v>000002709</v>
          </cell>
          <cell r="C266" t="str">
            <v>Patient Registration</v>
          </cell>
          <cell r="D266" t="str">
            <v>Patient Access Rep PD</v>
          </cell>
          <cell r="E266" t="str">
            <v>Keli</v>
          </cell>
          <cell r="F266" t="str">
            <v>A</v>
          </cell>
          <cell r="G266" t="str">
            <v>Bayrouty</v>
          </cell>
          <cell r="H266" t="str">
            <v>158 Montgomery Rd</v>
          </cell>
          <cell r="J266" t="str">
            <v>East Randolph, VT 05041</v>
          </cell>
          <cell r="K266">
            <v>43930</v>
          </cell>
          <cell r="L266" t="str">
            <v>PD</v>
          </cell>
          <cell r="M266">
            <v>18.71</v>
          </cell>
          <cell r="N266">
            <v>4.9399999999999999E-2</v>
          </cell>
          <cell r="O266">
            <v>43930</v>
          </cell>
          <cell r="P266" t="str">
            <v>PTACCPD</v>
          </cell>
          <cell r="Q266" t="str">
            <v>Patient Access Rep PD</v>
          </cell>
          <cell r="R266" t="str">
            <v>FS</v>
          </cell>
          <cell r="S266" t="str">
            <v>480</v>
          </cell>
          <cell r="T266" t="str">
            <v>PREG</v>
          </cell>
          <cell r="U266" t="str">
            <v>PAS</v>
          </cell>
          <cell r="V266">
            <v>9.9999999999999995E-7</v>
          </cell>
          <cell r="W266">
            <v>2.5999999999999999E-3</v>
          </cell>
          <cell r="X266">
            <v>1E-4</v>
          </cell>
          <cell r="Y266">
            <v>14</v>
          </cell>
          <cell r="Z266">
            <v>15</v>
          </cell>
          <cell r="AA266">
            <v>2</v>
          </cell>
          <cell r="AC266">
            <v>22.424157442316194</v>
          </cell>
          <cell r="AD266">
            <v>0.1985118889532973</v>
          </cell>
          <cell r="AF266">
            <v>22.984761378374095</v>
          </cell>
          <cell r="AG266">
            <v>0.22847468617712957</v>
          </cell>
          <cell r="AH266">
            <v>2.4999999999999866E-2</v>
          </cell>
          <cell r="AI266">
            <v>8.9640569375658513E-4</v>
          </cell>
          <cell r="AK266">
            <v>1.1114379583772647E-2</v>
          </cell>
          <cell r="AL266">
            <v>5.5986432099680902E-3</v>
          </cell>
          <cell r="AN266" t="str">
            <v>Yes</v>
          </cell>
          <cell r="AP266">
            <v>43930</v>
          </cell>
        </row>
        <row r="267">
          <cell r="A267">
            <v>2977</v>
          </cell>
          <cell r="B267" t="str">
            <v>000002977</v>
          </cell>
          <cell r="C267" t="str">
            <v>Patient Registration</v>
          </cell>
          <cell r="D267" t="str">
            <v>Patient Access Rep PD</v>
          </cell>
          <cell r="E267" t="str">
            <v>Heidi</v>
          </cell>
          <cell r="F267" t="str">
            <v>L</v>
          </cell>
          <cell r="G267" t="str">
            <v>Bielenberg</v>
          </cell>
          <cell r="H267" t="str">
            <v>3 Lincoln Ave</v>
          </cell>
          <cell r="J267" t="str">
            <v>Randolph, VT 05060</v>
          </cell>
          <cell r="K267">
            <v>44790</v>
          </cell>
          <cell r="L267" t="str">
            <v>PD</v>
          </cell>
          <cell r="M267">
            <v>19.37</v>
          </cell>
          <cell r="N267">
            <v>4.9399999999999999E-2</v>
          </cell>
          <cell r="O267">
            <v>44790</v>
          </cell>
          <cell r="P267" t="str">
            <v>PTACCPD</v>
          </cell>
          <cell r="Q267" t="str">
            <v>Patient Access Rep PD</v>
          </cell>
          <cell r="R267" t="str">
            <v>FS</v>
          </cell>
          <cell r="S267" t="str">
            <v>480</v>
          </cell>
          <cell r="T267" t="str">
            <v>PREG</v>
          </cell>
          <cell r="U267" t="str">
            <v>PAS</v>
          </cell>
          <cell r="V267">
            <v>9.9999999999999995E-7</v>
          </cell>
          <cell r="W267">
            <v>2.5999999999999999E-3</v>
          </cell>
          <cell r="X267">
            <v>1E-4</v>
          </cell>
          <cell r="Y267" t="e">
            <v>#N/A</v>
          </cell>
          <cell r="Z267">
            <v>6</v>
          </cell>
          <cell r="AA267">
            <v>2</v>
          </cell>
          <cell r="AC267">
            <v>0</v>
          </cell>
          <cell r="AD267">
            <v>0</v>
          </cell>
          <cell r="AF267">
            <v>19.85425</v>
          </cell>
          <cell r="AG267">
            <v>2.4999999999999967E-2</v>
          </cell>
          <cell r="AH267">
            <v>2.4999999999999967E-2</v>
          </cell>
          <cell r="AI267">
            <v>7.7431574999999888E-4</v>
          </cell>
          <cell r="AK267">
            <v>1.2590499999999985E-3</v>
          </cell>
          <cell r="AL267">
            <v>1.3069907499999984E-3</v>
          </cell>
          <cell r="AN267" t="e">
            <v>#N/A</v>
          </cell>
          <cell r="AP267">
            <v>44790</v>
          </cell>
        </row>
        <row r="268">
          <cell r="A268">
            <v>1066</v>
          </cell>
          <cell r="B268" t="str">
            <v>000001066</v>
          </cell>
          <cell r="C268" t="str">
            <v>GSS Revenue Integrity</v>
          </cell>
          <cell r="D268" t="str">
            <v>Patient Access Representa</v>
          </cell>
          <cell r="E268" t="str">
            <v>Tamela</v>
          </cell>
          <cell r="F268" t="str">
            <v>T</v>
          </cell>
          <cell r="G268" t="str">
            <v>Ennis</v>
          </cell>
          <cell r="H268" t="str">
            <v>66 Stearns Drive</v>
          </cell>
          <cell r="J268" t="str">
            <v>Bethel, VT 05032</v>
          </cell>
          <cell r="K268">
            <v>38602</v>
          </cell>
          <cell r="L268" t="str">
            <v>PTF</v>
          </cell>
          <cell r="M268">
            <v>22.22</v>
          </cell>
          <cell r="N268">
            <v>41595.839999999997</v>
          </cell>
          <cell r="O268">
            <v>38602</v>
          </cell>
          <cell r="P268" t="str">
            <v>PTACCREP</v>
          </cell>
          <cell r="Q268" t="str">
            <v>Patient Access Representa</v>
          </cell>
          <cell r="R268" t="str">
            <v>CL</v>
          </cell>
          <cell r="S268" t="str">
            <v>49490</v>
          </cell>
          <cell r="T268" t="str">
            <v>PRIM</v>
          </cell>
          <cell r="U268" t="str">
            <v>PP</v>
          </cell>
          <cell r="V268">
            <v>0.9</v>
          </cell>
          <cell r="W268">
            <v>1872</v>
          </cell>
          <cell r="X268">
            <v>72</v>
          </cell>
          <cell r="Y268">
            <v>16</v>
          </cell>
          <cell r="Z268">
            <v>17</v>
          </cell>
          <cell r="AA268">
            <v>2</v>
          </cell>
          <cell r="AC268">
            <v>22.999135838273016</v>
          </cell>
          <cell r="AD268">
            <v>3.5064619184204206E-2</v>
          </cell>
          <cell r="AF268">
            <v>23.574114234229839</v>
          </cell>
          <cell r="AG268">
            <v>6.0941234663809185E-2</v>
          </cell>
          <cell r="AH268">
            <v>2.499999999999988E-2</v>
          </cell>
          <cell r="AI268">
            <v>661.96112769716842</v>
          </cell>
          <cell r="AK268">
            <v>2534.9018464782603</v>
          </cell>
          <cell r="AL268">
            <v>1734.4196012072016</v>
          </cell>
          <cell r="AN268" t="str">
            <v>Yes</v>
          </cell>
          <cell r="AP268">
            <v>38602</v>
          </cell>
        </row>
        <row r="269">
          <cell r="A269">
            <v>2150</v>
          </cell>
          <cell r="B269" t="str">
            <v>000002150</v>
          </cell>
          <cell r="C269" t="str">
            <v>Patient Registration</v>
          </cell>
          <cell r="D269" t="str">
            <v>Patient Access Representa</v>
          </cell>
          <cell r="E269" t="str">
            <v>Nancy</v>
          </cell>
          <cell r="F269" t="str">
            <v>E</v>
          </cell>
          <cell r="G269" t="str">
            <v>Wonkka</v>
          </cell>
          <cell r="H269" t="str">
            <v>11 Highland Ave</v>
          </cell>
          <cell r="J269" t="str">
            <v>Randolph, VT 05060</v>
          </cell>
          <cell r="K269">
            <v>42135</v>
          </cell>
          <cell r="L269" t="str">
            <v>REG</v>
          </cell>
          <cell r="M269">
            <v>21.1</v>
          </cell>
          <cell r="N269">
            <v>43888</v>
          </cell>
          <cell r="O269">
            <v>42135</v>
          </cell>
          <cell r="P269" t="str">
            <v>PTACCREP</v>
          </cell>
          <cell r="Q269" t="str">
            <v>Patient Access Representa</v>
          </cell>
          <cell r="R269" t="str">
            <v>FS</v>
          </cell>
          <cell r="S269" t="str">
            <v>480</v>
          </cell>
          <cell r="T269" t="str">
            <v>PREG</v>
          </cell>
          <cell r="U269" t="str">
            <v>PAS</v>
          </cell>
          <cell r="V269">
            <v>1</v>
          </cell>
          <cell r="W269">
            <v>2080</v>
          </cell>
          <cell r="X269">
            <v>80</v>
          </cell>
          <cell r="Y269">
            <v>20</v>
          </cell>
          <cell r="Z269">
            <v>21</v>
          </cell>
          <cell r="AA269">
            <v>2</v>
          </cell>
          <cell r="AC269">
            <v>24.149092630186665</v>
          </cell>
          <cell r="AD269">
            <v>0.14450675972448643</v>
          </cell>
          <cell r="AF269">
            <v>24.752819945941329</v>
          </cell>
          <cell r="AG269">
            <v>0.17311942871759847</v>
          </cell>
          <cell r="AH269">
            <v>2.4999999999999904E-2</v>
          </cell>
          <cell r="AI269">
            <v>772.28798231336611</v>
          </cell>
          <cell r="AK269">
            <v>7597.8654875579623</v>
          </cell>
          <cell r="AL269">
            <v>3986.7695347417348</v>
          </cell>
          <cell r="AN269" t="str">
            <v>Yes</v>
          </cell>
          <cell r="AP269">
            <v>42135</v>
          </cell>
        </row>
        <row r="270">
          <cell r="A270">
            <v>2276</v>
          </cell>
          <cell r="B270" t="str">
            <v>000002276</v>
          </cell>
          <cell r="C270" t="str">
            <v>Operating Room</v>
          </cell>
          <cell r="D270" t="str">
            <v>Patient Access Representa</v>
          </cell>
          <cell r="E270" t="str">
            <v>Claire</v>
          </cell>
          <cell r="F270" t="str">
            <v>L</v>
          </cell>
          <cell r="G270" t="str">
            <v>Gillich</v>
          </cell>
          <cell r="H270" t="str">
            <v>2870 Stock Farm Road</v>
          </cell>
          <cell r="J270" t="str">
            <v>Randolph, VT 05060</v>
          </cell>
          <cell r="K270">
            <v>42485</v>
          </cell>
          <cell r="L270" t="str">
            <v>REG</v>
          </cell>
          <cell r="M270">
            <v>20.21</v>
          </cell>
          <cell r="N270">
            <v>42036.800000000003</v>
          </cell>
          <cell r="O270">
            <v>42485</v>
          </cell>
          <cell r="P270" t="str">
            <v>PTACCREP</v>
          </cell>
          <cell r="Q270" t="str">
            <v>Patient Access Representa</v>
          </cell>
          <cell r="R270" t="str">
            <v>CL</v>
          </cell>
          <cell r="S270" t="str">
            <v>037</v>
          </cell>
          <cell r="T270" t="str">
            <v>NAPS</v>
          </cell>
          <cell r="U270" t="str">
            <v>OR</v>
          </cell>
          <cell r="V270">
            <v>1</v>
          </cell>
          <cell r="W270">
            <v>2080</v>
          </cell>
          <cell r="X270">
            <v>80</v>
          </cell>
          <cell r="Y270">
            <v>14</v>
          </cell>
          <cell r="Z270">
            <v>15</v>
          </cell>
          <cell r="AA270">
            <v>2</v>
          </cell>
          <cell r="AC270">
            <v>22.424157442316194</v>
          </cell>
          <cell r="AD270">
            <v>0.10955751817497242</v>
          </cell>
          <cell r="AF270">
            <v>22.984761378374095</v>
          </cell>
          <cell r="AG270">
            <v>0.13729645612934657</v>
          </cell>
          <cell r="AH270">
            <v>2.4999999999999866E-2</v>
          </cell>
          <cell r="AI270">
            <v>717.12455500526801</v>
          </cell>
          <cell r="AK270">
            <v>5771.5036670181162</v>
          </cell>
          <cell r="AL270">
            <v>3158.9145679744711</v>
          </cell>
          <cell r="AN270" t="str">
            <v>Yes</v>
          </cell>
          <cell r="AP270">
            <v>42485</v>
          </cell>
        </row>
        <row r="271">
          <cell r="A271">
            <v>1313</v>
          </cell>
          <cell r="B271" t="str">
            <v>000001313</v>
          </cell>
          <cell r="C271" t="str">
            <v>Patient Registration</v>
          </cell>
          <cell r="D271" t="str">
            <v>Patient Access Representa</v>
          </cell>
          <cell r="E271" t="str">
            <v>Charlene</v>
          </cell>
          <cell r="F271" t="str">
            <v>A</v>
          </cell>
          <cell r="G271" t="str">
            <v>Baker</v>
          </cell>
          <cell r="H271" t="str">
            <v>76 Cemetery Hill Road</v>
          </cell>
          <cell r="J271" t="str">
            <v>Randolph Center, VT 05061</v>
          </cell>
          <cell r="K271">
            <v>39286</v>
          </cell>
          <cell r="L271" t="str">
            <v>SPT</v>
          </cell>
          <cell r="M271">
            <v>17.809999999999999</v>
          </cell>
          <cell r="N271">
            <v>16207.1</v>
          </cell>
          <cell r="O271">
            <v>44328</v>
          </cell>
          <cell r="P271" t="str">
            <v>PTACCREP</v>
          </cell>
          <cell r="Q271" t="str">
            <v>Patient Access Representa</v>
          </cell>
          <cell r="R271" t="str">
            <v>FS</v>
          </cell>
          <cell r="S271" t="str">
            <v>480</v>
          </cell>
          <cell r="T271" t="str">
            <v>PREG</v>
          </cell>
          <cell r="U271" t="str">
            <v>PAS</v>
          </cell>
          <cell r="V271">
            <v>0.4375</v>
          </cell>
          <cell r="W271">
            <v>910</v>
          </cell>
          <cell r="X271">
            <v>35</v>
          </cell>
          <cell r="Y271">
            <v>5</v>
          </cell>
          <cell r="Z271">
            <v>6</v>
          </cell>
          <cell r="AA271">
            <v>2</v>
          </cell>
          <cell r="AC271">
            <v>18.614925569102223</v>
          </cell>
          <cell r="AD271">
            <v>4.5195147057957546E-2</v>
          </cell>
          <cell r="AF271">
            <v>19.080298708329778</v>
          </cell>
          <cell r="AG271">
            <v>7.132502573440648E-2</v>
          </cell>
          <cell r="AH271">
            <v>2.4999999999999984E-2</v>
          </cell>
          <cell r="AI271">
            <v>260.44607736870063</v>
          </cell>
          <cell r="AK271">
            <v>1155.9718245800991</v>
          </cell>
          <cell r="AL271">
            <v>749.51108007566563</v>
          </cell>
          <cell r="AN271" t="str">
            <v>Yes</v>
          </cell>
          <cell r="AP271">
            <v>39286</v>
          </cell>
        </row>
        <row r="272">
          <cell r="A272">
            <v>2901</v>
          </cell>
          <cell r="B272" t="str">
            <v>000002901</v>
          </cell>
          <cell r="C272" t="str">
            <v>Patient Registration</v>
          </cell>
          <cell r="D272" t="str">
            <v>Patient Access Representa</v>
          </cell>
          <cell r="E272" t="str">
            <v>Jeffery</v>
          </cell>
          <cell r="F272" t="str">
            <v>C</v>
          </cell>
          <cell r="G272" t="str">
            <v>Barrett</v>
          </cell>
          <cell r="H272" t="str">
            <v>365 Battles Brook RD</v>
          </cell>
          <cell r="J272" t="str">
            <v>Braintree, VT 05060</v>
          </cell>
          <cell r="K272">
            <v>44580</v>
          </cell>
          <cell r="L272" t="str">
            <v>REG</v>
          </cell>
          <cell r="M272">
            <v>18.57</v>
          </cell>
          <cell r="N272">
            <v>38625.599999999999</v>
          </cell>
          <cell r="O272">
            <v>44580</v>
          </cell>
          <cell r="P272" t="str">
            <v>PTACCREP</v>
          </cell>
          <cell r="Q272" t="str">
            <v>Patient Access Representa</v>
          </cell>
          <cell r="R272" t="str">
            <v>FS</v>
          </cell>
          <cell r="S272" t="str">
            <v>480</v>
          </cell>
          <cell r="T272" t="str">
            <v>PREG</v>
          </cell>
          <cell r="U272" t="str">
            <v>PAS</v>
          </cell>
          <cell r="V272">
            <v>1</v>
          </cell>
          <cell r="W272">
            <v>2080</v>
          </cell>
          <cell r="X272">
            <v>80</v>
          </cell>
          <cell r="Y272">
            <v>7</v>
          </cell>
          <cell r="Z272">
            <v>8</v>
          </cell>
          <cell r="AA272">
            <v>2</v>
          </cell>
          <cell r="AC272">
            <v>19.621137762026667</v>
          </cell>
          <cell r="AD272">
            <v>5.6604079807574925E-2</v>
          </cell>
          <cell r="AF272">
            <v>20.111666206077331</v>
          </cell>
          <cell r="AG272">
            <v>8.3019181802764158E-2</v>
          </cell>
          <cell r="AH272">
            <v>2.499999999999987E-2</v>
          </cell>
          <cell r="AI272">
            <v>627.48398562960858</v>
          </cell>
          <cell r="AK272">
            <v>3206.6657086408477</v>
          </cell>
          <cell r="AL272">
            <v>1984.1502469776597</v>
          </cell>
          <cell r="AN272" t="str">
            <v>Yes</v>
          </cell>
          <cell r="AP272">
            <v>44580</v>
          </cell>
        </row>
        <row r="273">
          <cell r="A273">
            <v>2947</v>
          </cell>
          <cell r="B273" t="str">
            <v>000002947</v>
          </cell>
          <cell r="C273" t="str">
            <v>Patient Registration</v>
          </cell>
          <cell r="D273" t="str">
            <v>Patient Access Representa</v>
          </cell>
          <cell r="E273" t="str">
            <v>Jill</v>
          </cell>
          <cell r="F273" t="str">
            <v>H</v>
          </cell>
          <cell r="G273" t="str">
            <v>Knudson</v>
          </cell>
          <cell r="H273" t="str">
            <v>116 Nancy Lane</v>
          </cell>
          <cell r="J273" t="str">
            <v>Brookfield, VT 05036</v>
          </cell>
          <cell r="K273">
            <v>44706</v>
          </cell>
          <cell r="L273" t="str">
            <v>REG</v>
          </cell>
          <cell r="M273">
            <v>18.61</v>
          </cell>
          <cell r="N273">
            <v>38708.800000000003</v>
          </cell>
          <cell r="O273">
            <v>44706</v>
          </cell>
          <cell r="P273" t="str">
            <v>PTACCREP</v>
          </cell>
          <cell r="Q273" t="str">
            <v>Patient Access Representa</v>
          </cell>
          <cell r="R273" t="str">
            <v>FS</v>
          </cell>
          <cell r="S273" t="str">
            <v>480</v>
          </cell>
          <cell r="T273" t="str">
            <v>PREG</v>
          </cell>
          <cell r="U273" t="str">
            <v>PAS</v>
          </cell>
          <cell r="V273">
            <v>1</v>
          </cell>
          <cell r="W273">
            <v>2080</v>
          </cell>
          <cell r="X273">
            <v>80</v>
          </cell>
          <cell r="Y273" t="e">
            <v>#N/A</v>
          </cell>
          <cell r="Z273">
            <v>6</v>
          </cell>
          <cell r="AA273">
            <v>2</v>
          </cell>
          <cell r="AC273">
            <v>0</v>
          </cell>
          <cell r="AD273">
            <v>0</v>
          </cell>
          <cell r="AF273">
            <v>19.075249999999997</v>
          </cell>
          <cell r="AG273">
            <v>2.4999999999999866E-2</v>
          </cell>
          <cell r="AH273">
            <v>2.4999999999999866E-2</v>
          </cell>
          <cell r="AI273">
            <v>595.14779999999917</v>
          </cell>
          <cell r="AK273">
            <v>967.7199999999948</v>
          </cell>
          <cell r="AL273">
            <v>1004.567799999997</v>
          </cell>
          <cell r="AN273" t="e">
            <v>#N/A</v>
          </cell>
          <cell r="AP273">
            <v>44706</v>
          </cell>
        </row>
        <row r="274">
          <cell r="A274">
            <v>2980</v>
          </cell>
          <cell r="B274" t="str">
            <v>000002980</v>
          </cell>
          <cell r="C274" t="str">
            <v>Patient Registration</v>
          </cell>
          <cell r="D274" t="str">
            <v>Patient Access Representa</v>
          </cell>
          <cell r="E274" t="str">
            <v>Marie</v>
          </cell>
          <cell r="F274" t="str">
            <v>A</v>
          </cell>
          <cell r="G274" t="str">
            <v>Kittel</v>
          </cell>
          <cell r="H274" t="str">
            <v>2 Verona Street</v>
          </cell>
          <cell r="J274" t="str">
            <v>Randolph, VT 05060</v>
          </cell>
          <cell r="K274">
            <v>44797</v>
          </cell>
          <cell r="L274" t="str">
            <v>REG</v>
          </cell>
          <cell r="M274">
            <v>24.15</v>
          </cell>
          <cell r="N274">
            <v>50232</v>
          </cell>
          <cell r="O274">
            <v>44797</v>
          </cell>
          <cell r="P274" t="str">
            <v>PTACCREP</v>
          </cell>
          <cell r="Q274" t="str">
            <v>Patient Access Representa</v>
          </cell>
          <cell r="R274" t="str">
            <v>FS</v>
          </cell>
          <cell r="S274" t="str">
            <v>480</v>
          </cell>
          <cell r="T274" t="str">
            <v>PREG</v>
          </cell>
          <cell r="U274" t="str">
            <v>PAS</v>
          </cell>
          <cell r="V274">
            <v>1</v>
          </cell>
          <cell r="W274">
            <v>2080</v>
          </cell>
          <cell r="X274">
            <v>80</v>
          </cell>
          <cell r="Y274" t="e">
            <v>#N/A</v>
          </cell>
          <cell r="Z274">
            <v>20</v>
          </cell>
          <cell r="AA274">
            <v>2</v>
          </cell>
          <cell r="AC274">
            <v>0</v>
          </cell>
          <cell r="AD274">
            <v>0</v>
          </cell>
          <cell r="AF274">
            <v>24.753749999999997</v>
          </cell>
          <cell r="AG274">
            <v>2.4999999999999918E-2</v>
          </cell>
          <cell r="AH274">
            <v>2.4999999999999918E-2</v>
          </cell>
          <cell r="AI274">
            <v>772.3169999999925</v>
          </cell>
          <cell r="AK274">
            <v>1255.7999999999959</v>
          </cell>
          <cell r="AL274">
            <v>1303.6169999999906</v>
          </cell>
          <cell r="AN274" t="e">
            <v>#N/A</v>
          </cell>
          <cell r="AP274">
            <v>44797</v>
          </cell>
        </row>
        <row r="275">
          <cell r="A275">
            <v>2992</v>
          </cell>
          <cell r="B275" t="str">
            <v>000002992</v>
          </cell>
          <cell r="C275" t="str">
            <v>Patient Registration</v>
          </cell>
          <cell r="D275" t="str">
            <v>Patient Access Representa</v>
          </cell>
          <cell r="E275" t="str">
            <v>Tara</v>
          </cell>
          <cell r="F275" t="str">
            <v>J</v>
          </cell>
          <cell r="G275" t="str">
            <v>Race</v>
          </cell>
          <cell r="H275" t="str">
            <v>84 Scenic Dr</v>
          </cell>
          <cell r="J275" t="str">
            <v>Randolph, VT 05060</v>
          </cell>
          <cell r="K275">
            <v>44812</v>
          </cell>
          <cell r="L275" t="str">
            <v>PTF</v>
          </cell>
          <cell r="M275">
            <v>24.15</v>
          </cell>
          <cell r="N275">
            <v>40185.599999999999</v>
          </cell>
          <cell r="O275">
            <v>44812</v>
          </cell>
          <cell r="P275" t="str">
            <v>PTACCREP</v>
          </cell>
          <cell r="Q275" t="str">
            <v>Patient Access Representa</v>
          </cell>
          <cell r="R275" t="str">
            <v>FS</v>
          </cell>
          <cell r="S275" t="str">
            <v>480</v>
          </cell>
          <cell r="T275" t="str">
            <v>PREG</v>
          </cell>
          <cell r="U275" t="str">
            <v>PAS</v>
          </cell>
          <cell r="V275">
            <v>0.8</v>
          </cell>
          <cell r="W275">
            <v>1664</v>
          </cell>
          <cell r="X275">
            <v>64</v>
          </cell>
          <cell r="Y275" t="e">
            <v>#N/A</v>
          </cell>
          <cell r="Z275">
            <v>20</v>
          </cell>
          <cell r="AA275">
            <v>2</v>
          </cell>
          <cell r="AC275">
            <v>0</v>
          </cell>
          <cell r="AD275">
            <v>0</v>
          </cell>
          <cell r="AF275">
            <v>24.753749999999997</v>
          </cell>
          <cell r="AG275">
            <v>2.4999999999999918E-2</v>
          </cell>
          <cell r="AH275">
            <v>2.4999999999999918E-2</v>
          </cell>
          <cell r="AI275">
            <v>617.853599999994</v>
          </cell>
          <cell r="AK275">
            <v>1004.6399999999967</v>
          </cell>
          <cell r="AL275">
            <v>1042.8935999999926</v>
          </cell>
          <cell r="AN275" t="e">
            <v>#N/A</v>
          </cell>
          <cell r="AP275">
            <v>44812</v>
          </cell>
        </row>
        <row r="276">
          <cell r="A276">
            <v>946</v>
          </cell>
          <cell r="B276" t="str">
            <v>000000946</v>
          </cell>
          <cell r="C276" t="str">
            <v>Patient Accounting</v>
          </cell>
          <cell r="D276" t="str">
            <v>Patient Financ Svcs Mgr</v>
          </cell>
          <cell r="E276" t="str">
            <v>Nancy</v>
          </cell>
          <cell r="F276" t="str">
            <v>Diane</v>
          </cell>
          <cell r="G276" t="str">
            <v>Davoll</v>
          </cell>
          <cell r="H276" t="str">
            <v>6190 VT Route 12A</v>
          </cell>
          <cell r="J276" t="str">
            <v>Braintree, VT 05060</v>
          </cell>
          <cell r="K276">
            <v>38089</v>
          </cell>
          <cell r="L276" t="str">
            <v>REG</v>
          </cell>
          <cell r="M276">
            <v>34.58</v>
          </cell>
          <cell r="N276">
            <v>71926.399999999994</v>
          </cell>
          <cell r="O276">
            <v>38089</v>
          </cell>
          <cell r="P276" t="str">
            <v>PFSMGR</v>
          </cell>
          <cell r="Q276" t="str">
            <v>Patient Financ Svcs Mgr</v>
          </cell>
          <cell r="R276" t="str">
            <v>FS</v>
          </cell>
          <cell r="S276" t="str">
            <v>450</v>
          </cell>
          <cell r="T276" t="str">
            <v>PREG</v>
          </cell>
          <cell r="U276" t="str">
            <v>PFS</v>
          </cell>
          <cell r="V276">
            <v>1</v>
          </cell>
          <cell r="W276">
            <v>2080</v>
          </cell>
          <cell r="X276">
            <v>80</v>
          </cell>
          <cell r="Y276">
            <v>7</v>
          </cell>
          <cell r="Z276">
            <v>8</v>
          </cell>
          <cell r="AA276">
            <v>10</v>
          </cell>
          <cell r="AC276">
            <v>40.118255499201744</v>
          </cell>
          <cell r="AD276">
            <v>0.16015776458073297</v>
          </cell>
          <cell r="AF276">
            <v>41.121211886681785</v>
          </cell>
          <cell r="AG276">
            <v>0.1891617086952512</v>
          </cell>
          <cell r="AH276">
            <v>2.4999999999999915E-2</v>
          </cell>
          <cell r="AI276">
            <v>1282.9818108644599</v>
          </cell>
          <cell r="AK276">
            <v>13605.720724298115</v>
          </cell>
          <cell r="AL276">
            <v>7039.2482711444318</v>
          </cell>
          <cell r="AN276" t="str">
            <v>Yes</v>
          </cell>
          <cell r="AP276">
            <v>38089</v>
          </cell>
        </row>
        <row r="277">
          <cell r="A277">
            <v>1953</v>
          </cell>
          <cell r="B277" t="str">
            <v>000001953</v>
          </cell>
          <cell r="C277" t="str">
            <v>General Accounting</v>
          </cell>
          <cell r="D277" t="str">
            <v>Payroll/Billing Assistant</v>
          </cell>
          <cell r="E277" t="str">
            <v>Casey</v>
          </cell>
          <cell r="F277" t="str">
            <v>Lynn</v>
          </cell>
          <cell r="G277" t="str">
            <v>Booth</v>
          </cell>
          <cell r="H277" t="str">
            <v>5488 North Road</v>
          </cell>
          <cell r="J277" t="str">
            <v>Bethel, VT 05032</v>
          </cell>
          <cell r="K277">
            <v>41505</v>
          </cell>
          <cell r="L277" t="str">
            <v>REG</v>
          </cell>
          <cell r="M277">
            <v>22.7</v>
          </cell>
          <cell r="N277">
            <v>47216</v>
          </cell>
          <cell r="O277">
            <v>41505</v>
          </cell>
          <cell r="P277" t="str">
            <v>ACCTASST</v>
          </cell>
          <cell r="Q277" t="str">
            <v>Payroll/Billing Assistant</v>
          </cell>
          <cell r="R277" t="str">
            <v>FS</v>
          </cell>
          <cell r="S277" t="str">
            <v>460</v>
          </cell>
          <cell r="T277" t="str">
            <v>Z</v>
          </cell>
          <cell r="U277" t="str">
            <v>ACCT</v>
          </cell>
          <cell r="V277">
            <v>1</v>
          </cell>
          <cell r="W277">
            <v>2080</v>
          </cell>
          <cell r="X277">
            <v>80</v>
          </cell>
          <cell r="Y277">
            <v>0</v>
          </cell>
          <cell r="Z277">
            <v>1</v>
          </cell>
          <cell r="AA277">
            <v>3</v>
          </cell>
          <cell r="AC277">
            <v>0</v>
          </cell>
          <cell r="AD277">
            <v>0</v>
          </cell>
          <cell r="AF277">
            <v>23.267499999999998</v>
          </cell>
          <cell r="AG277">
            <v>2.4999999999999956E-2</v>
          </cell>
          <cell r="AH277">
            <v>2.4999999999999956E-2</v>
          </cell>
          <cell r="AI277">
            <v>725.94599999999389</v>
          </cell>
          <cell r="AK277">
            <v>1180.3999999999978</v>
          </cell>
          <cell r="AL277">
            <v>1225.345999999993</v>
          </cell>
          <cell r="AN277" t="str">
            <v>No</v>
          </cell>
          <cell r="AO277" t="str">
            <v>No Adj Col AB</v>
          </cell>
          <cell r="AP277">
            <v>41505</v>
          </cell>
        </row>
        <row r="278">
          <cell r="A278">
            <v>2758</v>
          </cell>
          <cell r="B278" t="str">
            <v>000002758</v>
          </cell>
          <cell r="C278" t="str">
            <v>Patient Accounting</v>
          </cell>
          <cell r="D278" t="str">
            <v>PFS Representative</v>
          </cell>
          <cell r="E278" t="str">
            <v>Gae</v>
          </cell>
          <cell r="F278" t="str">
            <v>C</v>
          </cell>
          <cell r="G278" t="str">
            <v>Kovalesky</v>
          </cell>
          <cell r="H278" t="str">
            <v>PO Box 21</v>
          </cell>
          <cell r="J278" t="str">
            <v>Randolph Center, VT 05061</v>
          </cell>
          <cell r="K278">
            <v>44111</v>
          </cell>
          <cell r="L278" t="str">
            <v>REG</v>
          </cell>
          <cell r="M278">
            <v>20.010000000000002</v>
          </cell>
          <cell r="N278">
            <v>41620.800000000003</v>
          </cell>
          <cell r="O278">
            <v>44111</v>
          </cell>
          <cell r="P278" t="str">
            <v>PFSREP</v>
          </cell>
          <cell r="Q278" t="str">
            <v>PFS Representative</v>
          </cell>
          <cell r="R278" t="str">
            <v>FS</v>
          </cell>
          <cell r="S278" t="str">
            <v>450</v>
          </cell>
          <cell r="T278" t="str">
            <v>Z</v>
          </cell>
          <cell r="U278" t="str">
            <v>PFS</v>
          </cell>
          <cell r="V278">
            <v>1</v>
          </cell>
          <cell r="W278">
            <v>2080</v>
          </cell>
          <cell r="X278">
            <v>80</v>
          </cell>
          <cell r="Y278">
            <v>20</v>
          </cell>
          <cell r="Z278">
            <v>21</v>
          </cell>
          <cell r="AA278">
            <v>1</v>
          </cell>
          <cell r="AC278">
            <v>22.5</v>
          </cell>
          <cell r="AD278">
            <v>0.12443778110944519</v>
          </cell>
          <cell r="AF278">
            <v>23.062499999999996</v>
          </cell>
          <cell r="AG278">
            <v>0.15254872563718114</v>
          </cell>
          <cell r="AH278">
            <v>2.4999999999999842E-2</v>
          </cell>
          <cell r="AI278">
            <v>719.54999999999586</v>
          </cell>
          <cell r="AK278">
            <v>6349.1999999999898</v>
          </cell>
          <cell r="AL278">
            <v>3405.7499999999918</v>
          </cell>
          <cell r="AN278" t="str">
            <v>Yes</v>
          </cell>
          <cell r="AP278">
            <v>44111</v>
          </cell>
        </row>
        <row r="279">
          <cell r="A279">
            <v>2055</v>
          </cell>
          <cell r="B279" t="str">
            <v>000002055</v>
          </cell>
          <cell r="C279" t="str">
            <v>Pharmacy</v>
          </cell>
          <cell r="D279" t="str">
            <v>Pharmacist</v>
          </cell>
          <cell r="E279" t="str">
            <v>Diana</v>
          </cell>
          <cell r="G279" t="str">
            <v>Putney</v>
          </cell>
          <cell r="H279" t="str">
            <v>84 Luke's Lane</v>
          </cell>
          <cell r="J279" t="str">
            <v>South Royalton, VT 05068</v>
          </cell>
          <cell r="K279">
            <v>41843</v>
          </cell>
          <cell r="L279" t="str">
            <v>PTF</v>
          </cell>
          <cell r="M279">
            <v>61.24</v>
          </cell>
          <cell r="N279">
            <v>101903.36</v>
          </cell>
          <cell r="O279">
            <v>41843</v>
          </cell>
          <cell r="P279" t="str">
            <v>PHARMACI</v>
          </cell>
          <cell r="Q279" t="str">
            <v>Pharmacist</v>
          </cell>
          <cell r="R279" t="str">
            <v>PC</v>
          </cell>
          <cell r="S279" t="str">
            <v>056</v>
          </cell>
          <cell r="T279" t="str">
            <v>Z</v>
          </cell>
          <cell r="U279" t="str">
            <v>PHAR</v>
          </cell>
          <cell r="V279">
            <v>0.8</v>
          </cell>
          <cell r="W279">
            <v>1664</v>
          </cell>
          <cell r="X279">
            <v>64</v>
          </cell>
          <cell r="Y279">
            <v>14</v>
          </cell>
          <cell r="Z279">
            <v>15</v>
          </cell>
          <cell r="AA279">
            <v>14</v>
          </cell>
          <cell r="AC279">
            <v>69.800758524342854</v>
          </cell>
          <cell r="AD279">
            <v>0.13979030901931502</v>
          </cell>
          <cell r="AF279">
            <v>71.545777487451417</v>
          </cell>
          <cell r="AG279">
            <v>0.16828506674479776</v>
          </cell>
          <cell r="AH279">
            <v>2.4999999999999887E-2</v>
          </cell>
          <cell r="AI279">
            <v>1785.7826060867847</v>
          </cell>
          <cell r="AK279">
            <v>17148.813739119156</v>
          </cell>
          <cell r="AL279">
            <v>9041.0499572525805</v>
          </cell>
          <cell r="AN279" t="str">
            <v>Yes</v>
          </cell>
          <cell r="AP279">
            <v>41843</v>
          </cell>
        </row>
        <row r="280">
          <cell r="A280">
            <v>2621</v>
          </cell>
          <cell r="B280" t="str">
            <v>000002621</v>
          </cell>
          <cell r="C280" t="str">
            <v>Pharmacy</v>
          </cell>
          <cell r="D280" t="str">
            <v>Pharmacist</v>
          </cell>
          <cell r="E280" t="str">
            <v>Angeline</v>
          </cell>
          <cell r="F280" t="str">
            <v>M</v>
          </cell>
          <cell r="G280" t="str">
            <v>Bachman</v>
          </cell>
          <cell r="H280" t="str">
            <v>1945 Loop Road</v>
          </cell>
          <cell r="J280" t="str">
            <v>Northfield, VT 05663</v>
          </cell>
          <cell r="K280">
            <v>43635</v>
          </cell>
          <cell r="L280" t="str">
            <v>REG</v>
          </cell>
          <cell r="M280">
            <v>52.26</v>
          </cell>
          <cell r="N280">
            <v>108700.8</v>
          </cell>
          <cell r="O280">
            <v>43635</v>
          </cell>
          <cell r="P280" t="str">
            <v>PHARMACI</v>
          </cell>
          <cell r="Q280" t="str">
            <v>Pharmacist</v>
          </cell>
          <cell r="R280" t="str">
            <v>PC</v>
          </cell>
          <cell r="S280" t="str">
            <v>056</v>
          </cell>
          <cell r="T280" t="str">
            <v>Z</v>
          </cell>
          <cell r="U280" t="str">
            <v>PHAR</v>
          </cell>
          <cell r="V280">
            <v>1</v>
          </cell>
          <cell r="W280">
            <v>2080</v>
          </cell>
          <cell r="X280">
            <v>80</v>
          </cell>
          <cell r="Y280">
            <v>5</v>
          </cell>
          <cell r="Z280">
            <v>6</v>
          </cell>
          <cell r="AA280">
            <v>14</v>
          </cell>
          <cell r="AC280">
            <v>57.943578390399999</v>
          </cell>
          <cell r="AD280">
            <v>0.1087558054037505</v>
          </cell>
          <cell r="AF280">
            <v>59.392167850159993</v>
          </cell>
          <cell r="AG280">
            <v>0.13647470053884414</v>
          </cell>
          <cell r="AH280">
            <v>2.4999999999999894E-2</v>
          </cell>
          <cell r="AI280">
            <v>1853.0356369249819</v>
          </cell>
          <cell r="AK280">
            <v>14834.909128332789</v>
          </cell>
          <cell r="AL280">
            <v>8129.3433450657776</v>
          </cell>
          <cell r="AN280" t="str">
            <v>Yes</v>
          </cell>
          <cell r="AP280">
            <v>43635</v>
          </cell>
        </row>
        <row r="281">
          <cell r="A281">
            <v>287</v>
          </cell>
          <cell r="B281" t="str">
            <v>000000287</v>
          </cell>
          <cell r="C281" t="str">
            <v>Pharmacy</v>
          </cell>
          <cell r="D281" t="str">
            <v>Pharmacist Per Diem</v>
          </cell>
          <cell r="E281" t="str">
            <v>Kevin</v>
          </cell>
          <cell r="F281" t="str">
            <v>E</v>
          </cell>
          <cell r="G281" t="str">
            <v>Dempsey</v>
          </cell>
          <cell r="H281" t="str">
            <v>26 Yale St</v>
          </cell>
          <cell r="J281" t="str">
            <v>Bangor, ME 04401</v>
          </cell>
          <cell r="K281">
            <v>33562</v>
          </cell>
          <cell r="L281" t="str">
            <v>PD</v>
          </cell>
          <cell r="M281">
            <v>62.34</v>
          </cell>
          <cell r="N281">
            <v>0.16120000000000001</v>
          </cell>
          <cell r="O281">
            <v>40322</v>
          </cell>
          <cell r="P281" t="str">
            <v>PHARMPD</v>
          </cell>
          <cell r="Q281" t="str">
            <v>Pharmacist Per Diem</v>
          </cell>
          <cell r="R281" t="str">
            <v>PC</v>
          </cell>
          <cell r="S281" t="str">
            <v>056</v>
          </cell>
          <cell r="T281" t="str">
            <v>Z</v>
          </cell>
          <cell r="U281" t="str">
            <v>PHAR</v>
          </cell>
          <cell r="V281">
            <v>9.9999999999999995E-7</v>
          </cell>
          <cell r="W281">
            <v>2.5999999999999999E-3</v>
          </cell>
          <cell r="X281">
            <v>1E-4</v>
          </cell>
          <cell r="Y281">
            <v>20</v>
          </cell>
          <cell r="Z281">
            <v>21</v>
          </cell>
          <cell r="AA281">
            <v>14</v>
          </cell>
          <cell r="AC281">
            <v>75.170047641599993</v>
          </cell>
          <cell r="AD281">
            <v>0.20580762979788239</v>
          </cell>
          <cell r="AF281">
            <v>77.049298832639991</v>
          </cell>
          <cell r="AG281">
            <v>0.23595282054282943</v>
          </cell>
          <cell r="AH281">
            <v>2.4999999999999977E-2</v>
          </cell>
          <cell r="AI281">
            <v>3.0049226544729439E-3</v>
          </cell>
          <cell r="AK281">
            <v>3.8244176964863971E-2</v>
          </cell>
          <cell r="AL281">
            <v>1.9185151370376935E-2</v>
          </cell>
          <cell r="AN281" t="str">
            <v>Yes</v>
          </cell>
          <cell r="AP281">
            <v>33562</v>
          </cell>
        </row>
        <row r="282">
          <cell r="A282">
            <v>1674</v>
          </cell>
          <cell r="B282" t="str">
            <v>000001674</v>
          </cell>
          <cell r="C282" t="str">
            <v>Pharmacy</v>
          </cell>
          <cell r="D282" t="str">
            <v>Pharmacist Per Diem</v>
          </cell>
          <cell r="E282" t="str">
            <v>Megan</v>
          </cell>
          <cell r="F282" t="str">
            <v>E</v>
          </cell>
          <cell r="G282" t="str">
            <v>Lalinde</v>
          </cell>
          <cell r="H282" t="str">
            <v>1426 Berlin Pond Rd</v>
          </cell>
          <cell r="J282" t="str">
            <v>Northfield, VT 05663</v>
          </cell>
          <cell r="K282">
            <v>40455</v>
          </cell>
          <cell r="L282" t="str">
            <v>PD</v>
          </cell>
          <cell r="M282">
            <v>56.41</v>
          </cell>
          <cell r="N282">
            <v>0.14560000000000001</v>
          </cell>
          <cell r="O282">
            <v>40455</v>
          </cell>
          <cell r="P282" t="str">
            <v>PHARMPD</v>
          </cell>
          <cell r="Q282" t="str">
            <v>Pharmacist Per Diem</v>
          </cell>
          <cell r="R282" t="str">
            <v>PC</v>
          </cell>
          <cell r="S282" t="str">
            <v>056</v>
          </cell>
          <cell r="T282" t="str">
            <v>Z</v>
          </cell>
          <cell r="U282" t="str">
            <v>PHAR</v>
          </cell>
          <cell r="V282">
            <v>9.9999999999999995E-7</v>
          </cell>
          <cell r="W282">
            <v>2.5999999999999999E-3</v>
          </cell>
          <cell r="X282">
            <v>1E-4</v>
          </cell>
          <cell r="Y282">
            <v>12</v>
          </cell>
          <cell r="Z282">
            <v>13</v>
          </cell>
          <cell r="AA282">
            <v>14</v>
          </cell>
          <cell r="AC282">
            <v>68.905877004800004</v>
          </cell>
          <cell r="AD282">
            <v>0.22151882653430258</v>
          </cell>
          <cell r="AF282">
            <v>70.628523929919993</v>
          </cell>
          <cell r="AG282">
            <v>0.25205679719765994</v>
          </cell>
          <cell r="AH282">
            <v>2.4999999999999835E-2</v>
          </cell>
          <cell r="AI282">
            <v>2.7545124332668653E-3</v>
          </cell>
          <cell r="AK282">
            <v>3.6968162217791992E-2</v>
          </cell>
          <cell r="AL282">
            <v>1.8394888756178861E-2</v>
          </cell>
          <cell r="AN282" t="str">
            <v>Yes</v>
          </cell>
          <cell r="AP282">
            <v>40455</v>
          </cell>
        </row>
        <row r="283">
          <cell r="A283">
            <v>2122</v>
          </cell>
          <cell r="B283" t="str">
            <v>000002122</v>
          </cell>
          <cell r="C283" t="str">
            <v>Pharmacy</v>
          </cell>
          <cell r="D283" t="str">
            <v>Pharmacist Per Diem</v>
          </cell>
          <cell r="E283" t="str">
            <v>Kaitlin</v>
          </cell>
          <cell r="F283" t="str">
            <v>Mott</v>
          </cell>
          <cell r="G283" t="str">
            <v>White</v>
          </cell>
          <cell r="H283" t="str">
            <v>P.O. Box 561</v>
          </cell>
          <cell r="J283" t="str">
            <v>South Barre, VT 05670</v>
          </cell>
          <cell r="K283">
            <v>42067</v>
          </cell>
          <cell r="L283" t="str">
            <v>PD</v>
          </cell>
          <cell r="M283">
            <v>54.29</v>
          </cell>
          <cell r="N283">
            <v>0.1404</v>
          </cell>
          <cell r="O283">
            <v>42067</v>
          </cell>
          <cell r="P283" t="str">
            <v>PHARMPD</v>
          </cell>
          <cell r="Q283" t="str">
            <v>Pharmacist Per Diem</v>
          </cell>
          <cell r="R283" t="str">
            <v>PC</v>
          </cell>
          <cell r="S283" t="str">
            <v>056</v>
          </cell>
          <cell r="T283" t="str">
            <v>Z</v>
          </cell>
          <cell r="U283" t="str">
            <v>PHAR</v>
          </cell>
          <cell r="V283">
            <v>9.9999999999999995E-7</v>
          </cell>
          <cell r="W283">
            <v>2.5999999999999999E-3</v>
          </cell>
          <cell r="X283">
            <v>1E-4</v>
          </cell>
          <cell r="Y283">
            <v>8</v>
          </cell>
          <cell r="Z283">
            <v>9</v>
          </cell>
          <cell r="AA283">
            <v>14</v>
          </cell>
          <cell r="AC283">
            <v>62.641706368000001</v>
          </cell>
          <cell r="AD283">
            <v>0.15383507769386631</v>
          </cell>
          <cell r="AF283">
            <v>64.207749027199995</v>
          </cell>
          <cell r="AG283">
            <v>0.18268095463621287</v>
          </cell>
          <cell r="AH283">
            <v>2.4999999999999897E-2</v>
          </cell>
          <cell r="AI283">
            <v>2.5041022120607867E-3</v>
          </cell>
          <cell r="AK283">
            <v>2.5786147470719993E-2</v>
          </cell>
          <cell r="AL283">
            <v>1.3413626141980784E-2</v>
          </cell>
          <cell r="AN283" t="str">
            <v>Yes</v>
          </cell>
          <cell r="AP283">
            <v>42067</v>
          </cell>
        </row>
        <row r="284">
          <cell r="A284">
            <v>2766</v>
          </cell>
          <cell r="B284" t="str">
            <v>000002766</v>
          </cell>
          <cell r="C284" t="str">
            <v>Pharmacy</v>
          </cell>
          <cell r="D284" t="str">
            <v>Pharmacist Per Diem</v>
          </cell>
          <cell r="E284" t="str">
            <v>Tiffany</v>
          </cell>
          <cell r="F284" t="str">
            <v>M</v>
          </cell>
          <cell r="G284" t="str">
            <v>Pelkey</v>
          </cell>
          <cell r="H284" t="str">
            <v>169 Middle Road</v>
          </cell>
          <cell r="J284" t="str">
            <v>Graniteville, VT 05654</v>
          </cell>
          <cell r="K284">
            <v>44125</v>
          </cell>
          <cell r="L284" t="str">
            <v>PD</v>
          </cell>
          <cell r="M284">
            <v>52.15</v>
          </cell>
          <cell r="N284">
            <v>0.13519999999999999</v>
          </cell>
          <cell r="O284">
            <v>44125</v>
          </cell>
          <cell r="P284" t="str">
            <v>PHARMPD</v>
          </cell>
          <cell r="Q284" t="str">
            <v>Pharmacist Per Diem</v>
          </cell>
          <cell r="R284" t="str">
            <v>PC</v>
          </cell>
          <cell r="S284" t="str">
            <v>056</v>
          </cell>
          <cell r="T284" t="str">
            <v>Z</v>
          </cell>
          <cell r="U284" t="str">
            <v>PHAR</v>
          </cell>
          <cell r="V284">
            <v>9.9999999999999995E-7</v>
          </cell>
          <cell r="W284">
            <v>2.5999999999999999E-3</v>
          </cell>
          <cell r="X284">
            <v>1E-4</v>
          </cell>
          <cell r="Y284">
            <v>5</v>
          </cell>
          <cell r="Z284">
            <v>6</v>
          </cell>
          <cell r="AA284">
            <v>14</v>
          </cell>
          <cell r="AC284">
            <v>57.943578390399999</v>
          </cell>
          <cell r="AD284">
            <v>0.11109450413039311</v>
          </cell>
          <cell r="AF284">
            <v>59.392167850159993</v>
          </cell>
          <cell r="AG284">
            <v>0.13887186673365282</v>
          </cell>
          <cell r="AH284">
            <v>2.4999999999999894E-2</v>
          </cell>
          <cell r="AI284">
            <v>2.3162945461562274E-3</v>
          </cell>
          <cell r="AK284">
            <v>1.8829636410415986E-2</v>
          </cell>
          <cell r="AL284">
            <v>1.0282679181332221E-2</v>
          </cell>
          <cell r="AN284" t="str">
            <v>Yes</v>
          </cell>
          <cell r="AP284">
            <v>44125</v>
          </cell>
        </row>
        <row r="285">
          <cell r="A285">
            <v>316</v>
          </cell>
          <cell r="B285" t="str">
            <v>000000316</v>
          </cell>
          <cell r="C285" t="str">
            <v>Pharmacy</v>
          </cell>
          <cell r="D285" t="str">
            <v>Pharmacy Manager</v>
          </cell>
          <cell r="E285" t="str">
            <v>Jane</v>
          </cell>
          <cell r="F285" t="str">
            <v>B.</v>
          </cell>
          <cell r="G285" t="str">
            <v>McConnell</v>
          </cell>
          <cell r="H285" t="str">
            <v>236 Wallace Hill Road</v>
          </cell>
          <cell r="J285" t="str">
            <v>Randolph, VT 05060</v>
          </cell>
          <cell r="K285">
            <v>35324</v>
          </cell>
          <cell r="L285" t="str">
            <v>REG</v>
          </cell>
          <cell r="M285">
            <v>81.41</v>
          </cell>
          <cell r="N285">
            <v>169332.8</v>
          </cell>
          <cell r="O285">
            <v>36864</v>
          </cell>
          <cell r="P285" t="str">
            <v>PHARMMGR</v>
          </cell>
          <cell r="Q285" t="str">
            <v>Pharmacy Manager</v>
          </cell>
          <cell r="R285" t="str">
            <v>PC</v>
          </cell>
          <cell r="S285" t="str">
            <v>056</v>
          </cell>
          <cell r="T285" t="str">
            <v>Z</v>
          </cell>
          <cell r="U285" t="str">
            <v>PHAR</v>
          </cell>
          <cell r="V285">
            <v>1</v>
          </cell>
          <cell r="W285">
            <v>2080</v>
          </cell>
          <cell r="X285">
            <v>80</v>
          </cell>
          <cell r="Y285">
            <v>16</v>
          </cell>
          <cell r="Z285">
            <v>17</v>
          </cell>
          <cell r="AA285">
            <v>15</v>
          </cell>
          <cell r="AC285">
            <v>85.482653126153863</v>
          </cell>
          <cell r="AD285">
            <v>5.0026447932119723E-2</v>
          </cell>
          <cell r="AF285">
            <v>87.619719454307699</v>
          </cell>
          <cell r="AG285">
            <v>7.6277109130422585E-2</v>
          </cell>
          <cell r="AH285">
            <v>2.499999999999987E-2</v>
          </cell>
          <cell r="AI285">
            <v>2733.7352469743701</v>
          </cell>
          <cell r="AK285">
            <v>12916.21646496002</v>
          </cell>
          <cell r="AL285">
            <v>8198.2883667651477</v>
          </cell>
          <cell r="AN285" t="str">
            <v>Yes</v>
          </cell>
          <cell r="AP285">
            <v>35324</v>
          </cell>
        </row>
        <row r="286">
          <cell r="A286">
            <v>893</v>
          </cell>
          <cell r="B286" t="str">
            <v>000000893</v>
          </cell>
          <cell r="C286" t="str">
            <v>Rehab</v>
          </cell>
          <cell r="D286" t="str">
            <v>Physical Therapist</v>
          </cell>
          <cell r="E286" t="str">
            <v>Patrice</v>
          </cell>
          <cell r="F286" t="str">
            <v>Marie</v>
          </cell>
          <cell r="G286" t="str">
            <v>Conard</v>
          </cell>
          <cell r="H286" t="str">
            <v>991 VT Rt. 12 South</v>
          </cell>
          <cell r="J286" t="str">
            <v>Randolph, VT 05060</v>
          </cell>
          <cell r="K286">
            <v>37854</v>
          </cell>
          <cell r="L286" t="str">
            <v>REG</v>
          </cell>
          <cell r="M286">
            <v>48.47</v>
          </cell>
          <cell r="N286">
            <v>100817.60000000001</v>
          </cell>
          <cell r="O286">
            <v>37854</v>
          </cell>
          <cell r="P286" t="str">
            <v>PT</v>
          </cell>
          <cell r="Q286" t="str">
            <v>Physical Therapist</v>
          </cell>
          <cell r="R286" t="str">
            <v>OP</v>
          </cell>
          <cell r="S286" t="str">
            <v>050</v>
          </cell>
          <cell r="T286" t="str">
            <v>PT</v>
          </cell>
          <cell r="U286" t="str">
            <v>REH</v>
          </cell>
          <cell r="V286">
            <v>1</v>
          </cell>
          <cell r="W286">
            <v>2080</v>
          </cell>
          <cell r="X286">
            <v>80</v>
          </cell>
          <cell r="Y286">
            <v>20</v>
          </cell>
          <cell r="Z286">
            <v>21</v>
          </cell>
          <cell r="AA286">
            <v>10</v>
          </cell>
          <cell r="AC286">
            <v>49.376314460556003</v>
          </cell>
          <cell r="AD286">
            <v>1.869846215300194E-2</v>
          </cell>
          <cell r="AF286">
            <v>50.610722322069897</v>
          </cell>
          <cell r="AG286">
            <v>4.4165923706826864E-2</v>
          </cell>
          <cell r="AH286">
            <v>2.4999999999999876E-2</v>
          </cell>
          <cell r="AI286">
            <v>1579.0545364485695</v>
          </cell>
          <cell r="AK286">
            <v>4452.7024299053883</v>
          </cell>
          <cell r="AL286">
            <v>3462.8901798700799</v>
          </cell>
          <cell r="AN286" t="str">
            <v>Yes</v>
          </cell>
          <cell r="AP286">
            <v>37854</v>
          </cell>
        </row>
        <row r="287">
          <cell r="A287">
            <v>940</v>
          </cell>
          <cell r="B287" t="str">
            <v>000000940</v>
          </cell>
          <cell r="C287" t="str">
            <v>Rehab</v>
          </cell>
          <cell r="D287" t="str">
            <v>Physical Therapist</v>
          </cell>
          <cell r="E287" t="str">
            <v>Diane</v>
          </cell>
          <cell r="F287" t="str">
            <v>Marie</v>
          </cell>
          <cell r="G287" t="str">
            <v>Everett</v>
          </cell>
          <cell r="H287" t="str">
            <v>765 Gage Road</v>
          </cell>
          <cell r="J287" t="str">
            <v>Bethel, VT 05032</v>
          </cell>
          <cell r="K287">
            <v>38040</v>
          </cell>
          <cell r="L287" t="str">
            <v>PTF</v>
          </cell>
          <cell r="M287">
            <v>50.94</v>
          </cell>
          <cell r="N287">
            <v>84764.160000000003</v>
          </cell>
          <cell r="O287">
            <v>38040</v>
          </cell>
          <cell r="P287" t="str">
            <v>PT</v>
          </cell>
          <cell r="Q287" t="str">
            <v>Physical Therapist</v>
          </cell>
          <cell r="R287" t="str">
            <v>OP</v>
          </cell>
          <cell r="S287" t="str">
            <v>050</v>
          </cell>
          <cell r="T287" t="str">
            <v>PT</v>
          </cell>
          <cell r="U287" t="str">
            <v>REH</v>
          </cell>
          <cell r="V287">
            <v>0.8</v>
          </cell>
          <cell r="W287">
            <v>1664</v>
          </cell>
          <cell r="X287">
            <v>64</v>
          </cell>
          <cell r="Y287">
            <v>20</v>
          </cell>
          <cell r="Z287">
            <v>21</v>
          </cell>
          <cell r="AA287">
            <v>10</v>
          </cell>
          <cell r="AC287">
            <v>0</v>
          </cell>
          <cell r="AD287">
            <v>0</v>
          </cell>
          <cell r="AF287">
            <v>52.213499999999996</v>
          </cell>
          <cell r="AG287">
            <v>2.4999999999999974E-2</v>
          </cell>
          <cell r="AH287">
            <v>2.4999999999999974E-2</v>
          </cell>
          <cell r="AI287">
            <v>1303.2489599999908</v>
          </cell>
          <cell r="AK287">
            <v>2119.1039999999975</v>
          </cell>
          <cell r="AL287">
            <v>2199.7929599999898</v>
          </cell>
          <cell r="AN287" t="str">
            <v>No</v>
          </cell>
          <cell r="AO287" t="str">
            <v>No Adj Col AB</v>
          </cell>
          <cell r="AP287">
            <v>38040</v>
          </cell>
        </row>
        <row r="288">
          <cell r="A288">
            <v>1368</v>
          </cell>
          <cell r="B288" t="str">
            <v>000001368</v>
          </cell>
          <cell r="C288" t="str">
            <v>Rehab</v>
          </cell>
          <cell r="D288" t="str">
            <v>Physical Therapist</v>
          </cell>
          <cell r="E288" t="str">
            <v>Rachel</v>
          </cell>
          <cell r="F288" t="str">
            <v>A</v>
          </cell>
          <cell r="G288" t="str">
            <v>Westbrook</v>
          </cell>
          <cell r="H288" t="str">
            <v>49 South Pleasant Street</v>
          </cell>
          <cell r="J288" t="str">
            <v>Randolph, VT 05060</v>
          </cell>
          <cell r="K288">
            <v>39401</v>
          </cell>
          <cell r="L288" t="str">
            <v>PTF</v>
          </cell>
          <cell r="M288">
            <v>45.16</v>
          </cell>
          <cell r="N288">
            <v>84539.520000000004</v>
          </cell>
          <cell r="O288">
            <v>39401</v>
          </cell>
          <cell r="P288" t="str">
            <v>PT</v>
          </cell>
          <cell r="Q288" t="str">
            <v>Physical Therapist</v>
          </cell>
          <cell r="R288" t="str">
            <v>OP</v>
          </cell>
          <cell r="S288" t="str">
            <v>050</v>
          </cell>
          <cell r="T288" t="str">
            <v>PT</v>
          </cell>
          <cell r="U288" t="str">
            <v>REH</v>
          </cell>
          <cell r="V288">
            <v>0.9</v>
          </cell>
          <cell r="W288">
            <v>1872</v>
          </cell>
          <cell r="X288">
            <v>72</v>
          </cell>
          <cell r="Y288">
            <v>20</v>
          </cell>
          <cell r="Z288">
            <v>21</v>
          </cell>
          <cell r="AA288">
            <v>10</v>
          </cell>
          <cell r="AC288">
            <v>49.376314460556003</v>
          </cell>
          <cell r="AD288">
            <v>9.3363916309920428E-2</v>
          </cell>
          <cell r="AF288">
            <v>50.610722322069897</v>
          </cell>
          <cell r="AG288">
            <v>0.12069801421766831</v>
          </cell>
          <cell r="AH288">
            <v>2.4999999999999876E-2</v>
          </cell>
          <cell r="AI288">
            <v>1421.1490828037126</v>
          </cell>
          <cell r="AK288">
            <v>10203.752186914853</v>
          </cell>
          <cell r="AL288">
            <v>5738.121161883073</v>
          </cell>
          <cell r="AN288" t="str">
            <v>Yes</v>
          </cell>
          <cell r="AP288">
            <v>39401</v>
          </cell>
        </row>
        <row r="289">
          <cell r="A289">
            <v>572</v>
          </cell>
          <cell r="B289" t="str">
            <v>000000572</v>
          </cell>
          <cell r="C289" t="str">
            <v>Rehab</v>
          </cell>
          <cell r="D289" t="str">
            <v>Physical Therapist</v>
          </cell>
          <cell r="E289" t="str">
            <v>Deanna</v>
          </cell>
          <cell r="F289" t="str">
            <v>J</v>
          </cell>
          <cell r="G289" t="str">
            <v>Perreault</v>
          </cell>
          <cell r="H289" t="str">
            <v>PO Box 32</v>
          </cell>
          <cell r="J289" t="str">
            <v>Chelsea, VT 05038</v>
          </cell>
          <cell r="K289">
            <v>36678</v>
          </cell>
          <cell r="L289" t="str">
            <v>PTF</v>
          </cell>
          <cell r="M289">
            <v>47.21</v>
          </cell>
          <cell r="N289">
            <v>78557.440000000002</v>
          </cell>
          <cell r="O289">
            <v>39461</v>
          </cell>
          <cell r="P289" t="str">
            <v>PT</v>
          </cell>
          <cell r="Q289" t="str">
            <v>Physical Therapist</v>
          </cell>
          <cell r="R289" t="str">
            <v>PR</v>
          </cell>
          <cell r="S289" t="str">
            <v>050</v>
          </cell>
          <cell r="T289" t="str">
            <v>PT</v>
          </cell>
          <cell r="U289" t="str">
            <v>REH</v>
          </cell>
          <cell r="V289">
            <v>0.8</v>
          </cell>
          <cell r="W289">
            <v>1664</v>
          </cell>
          <cell r="X289">
            <v>64</v>
          </cell>
          <cell r="Y289">
            <v>20</v>
          </cell>
          <cell r="Z289">
            <v>21</v>
          </cell>
          <cell r="AA289">
            <v>10</v>
          </cell>
          <cell r="AC289">
            <v>49.376314460556003</v>
          </cell>
          <cell r="AD289">
            <v>4.5886771034865541E-2</v>
          </cell>
          <cell r="AF289">
            <v>50.610722322069897</v>
          </cell>
          <cell r="AG289">
            <v>7.2033940310737052E-2</v>
          </cell>
          <cell r="AH289">
            <v>2.4999999999999876E-2</v>
          </cell>
          <cell r="AI289">
            <v>1263.2436291588556</v>
          </cell>
          <cell r="AK289">
            <v>5658.8019439243071</v>
          </cell>
          <cell r="AL289">
            <v>3657.3521438960624</v>
          </cell>
          <cell r="AN289" t="str">
            <v>Yes</v>
          </cell>
          <cell r="AP289">
            <v>36678</v>
          </cell>
        </row>
        <row r="290">
          <cell r="A290">
            <v>1533</v>
          </cell>
          <cell r="B290" t="str">
            <v>000001533</v>
          </cell>
          <cell r="C290" t="str">
            <v>Rehab</v>
          </cell>
          <cell r="D290" t="str">
            <v>Physical Therapist</v>
          </cell>
          <cell r="E290" t="str">
            <v>Lindsay</v>
          </cell>
          <cell r="F290" t="str">
            <v>Murray</v>
          </cell>
          <cell r="G290" t="str">
            <v>Haupt</v>
          </cell>
          <cell r="H290" t="str">
            <v>1292 Rocky Farm Road</v>
          </cell>
          <cell r="J290" t="str">
            <v>Braintree, VT 05060</v>
          </cell>
          <cell r="K290">
            <v>39967</v>
          </cell>
          <cell r="L290" t="str">
            <v>PTF</v>
          </cell>
          <cell r="M290">
            <v>40.130000000000003</v>
          </cell>
          <cell r="N290">
            <v>66776.320000000007</v>
          </cell>
          <cell r="O290">
            <v>39967</v>
          </cell>
          <cell r="P290" t="str">
            <v>PT</v>
          </cell>
          <cell r="Q290" t="str">
            <v>Physical Therapist</v>
          </cell>
          <cell r="R290" t="str">
            <v>OP</v>
          </cell>
          <cell r="S290" t="str">
            <v>050</v>
          </cell>
          <cell r="T290" t="str">
            <v>PT</v>
          </cell>
          <cell r="U290" t="str">
            <v>REH</v>
          </cell>
          <cell r="V290">
            <v>0.8</v>
          </cell>
          <cell r="W290">
            <v>1664</v>
          </cell>
          <cell r="X290">
            <v>64</v>
          </cell>
          <cell r="Y290">
            <v>13</v>
          </cell>
          <cell r="Z290">
            <v>14</v>
          </cell>
          <cell r="AA290">
            <v>10</v>
          </cell>
          <cell r="AC290">
            <v>45.261621588843006</v>
          </cell>
          <cell r="AD290">
            <v>0.12787494614610026</v>
          </cell>
          <cell r="AF290">
            <v>46.393162128564079</v>
          </cell>
          <cell r="AG290">
            <v>0.15607181979975271</v>
          </cell>
          <cell r="AH290">
            <v>2.4999999999999942E-2</v>
          </cell>
          <cell r="AI290">
            <v>1157.9733267289539</v>
          </cell>
          <cell r="AK290">
            <v>10421.901781930623</v>
          </cell>
          <cell r="AL290">
            <v>5567.2394652380635</v>
          </cell>
          <cell r="AN290" t="str">
            <v>Yes</v>
          </cell>
          <cell r="AP290">
            <v>39967</v>
          </cell>
        </row>
        <row r="291">
          <cell r="A291">
            <v>1555</v>
          </cell>
          <cell r="B291" t="str">
            <v>000001555</v>
          </cell>
          <cell r="C291" t="str">
            <v>Rehab</v>
          </cell>
          <cell r="D291" t="str">
            <v>Physical Therapist</v>
          </cell>
          <cell r="E291" t="str">
            <v>Amy</v>
          </cell>
          <cell r="F291" t="str">
            <v>L</v>
          </cell>
          <cell r="G291" t="str">
            <v>Chiriatti</v>
          </cell>
          <cell r="H291" t="str">
            <v>77 Kibling Hill Road</v>
          </cell>
          <cell r="J291" t="str">
            <v>Tunbridge, VT 05077</v>
          </cell>
          <cell r="K291">
            <v>40037</v>
          </cell>
          <cell r="L291" t="str">
            <v>PTF</v>
          </cell>
          <cell r="M291">
            <v>45.92</v>
          </cell>
          <cell r="N291">
            <v>81186.559999999998</v>
          </cell>
          <cell r="O291">
            <v>40037</v>
          </cell>
          <cell r="P291" t="str">
            <v>PT</v>
          </cell>
          <cell r="Q291" t="str">
            <v>Physical Therapist</v>
          </cell>
          <cell r="R291" t="str">
            <v>PR</v>
          </cell>
          <cell r="S291" t="str">
            <v>050</v>
          </cell>
          <cell r="T291" t="str">
            <v>PT</v>
          </cell>
          <cell r="U291" t="str">
            <v>REH</v>
          </cell>
          <cell r="V291">
            <v>0.85</v>
          </cell>
          <cell r="W291">
            <v>1768</v>
          </cell>
          <cell r="X291">
            <v>68</v>
          </cell>
          <cell r="Y291">
            <v>20</v>
          </cell>
          <cell r="Z291">
            <v>21</v>
          </cell>
          <cell r="AA291">
            <v>10</v>
          </cell>
          <cell r="AC291">
            <v>49.376314460556003</v>
          </cell>
          <cell r="AD291">
            <v>7.5268172050435567E-2</v>
          </cell>
          <cell r="AF291">
            <v>50.610722322069897</v>
          </cell>
          <cell r="AG291">
            <v>0.10214987635169633</v>
          </cell>
          <cell r="AH291">
            <v>2.4999999999999876E-2</v>
          </cell>
          <cell r="AI291">
            <v>1342.1963559812841</v>
          </cell>
          <cell r="AK291">
            <v>8293.1970654195757</v>
          </cell>
          <cell r="AL291">
            <v>4850.8566528895662</v>
          </cell>
          <cell r="AN291" t="str">
            <v>Yes</v>
          </cell>
          <cell r="AP291">
            <v>40037</v>
          </cell>
        </row>
        <row r="292">
          <cell r="A292">
            <v>2203</v>
          </cell>
          <cell r="B292" t="str">
            <v>000002203</v>
          </cell>
          <cell r="C292" t="str">
            <v>Rehab</v>
          </cell>
          <cell r="D292" t="str">
            <v>Physical Therapist</v>
          </cell>
          <cell r="E292" t="str">
            <v>Averill</v>
          </cell>
          <cell r="F292" t="str">
            <v>Carolyn</v>
          </cell>
          <cell r="G292" t="str">
            <v>Pazdro</v>
          </cell>
          <cell r="H292" t="str">
            <v>1928 Ridge Rd</v>
          </cell>
          <cell r="J292" t="str">
            <v>Randolph, VT 05060</v>
          </cell>
          <cell r="K292">
            <v>42268</v>
          </cell>
          <cell r="L292" t="str">
            <v>REG</v>
          </cell>
          <cell r="M292">
            <v>35.25</v>
          </cell>
          <cell r="N292">
            <v>73320</v>
          </cell>
          <cell r="O292">
            <v>42268</v>
          </cell>
          <cell r="P292" t="str">
            <v>PT</v>
          </cell>
          <cell r="Q292" t="str">
            <v>Physical Therapist</v>
          </cell>
          <cell r="R292" t="str">
            <v>PR</v>
          </cell>
          <cell r="S292" t="str">
            <v>050</v>
          </cell>
          <cell r="T292" t="str">
            <v>PT</v>
          </cell>
          <cell r="U292" t="str">
            <v>REH</v>
          </cell>
          <cell r="V292">
            <v>1</v>
          </cell>
          <cell r="W292">
            <v>2080</v>
          </cell>
          <cell r="X292">
            <v>80</v>
          </cell>
          <cell r="Y292">
            <v>7</v>
          </cell>
          <cell r="Z292">
            <v>8</v>
          </cell>
          <cell r="AA292">
            <v>10</v>
          </cell>
          <cell r="AC292">
            <v>40.118255499201744</v>
          </cell>
          <cell r="AD292">
            <v>0.13810653898444664</v>
          </cell>
          <cell r="AF292">
            <v>41.121211886681785</v>
          </cell>
          <cell r="AG292">
            <v>0.16655920245905773</v>
          </cell>
          <cell r="AH292">
            <v>2.4999999999999915E-2</v>
          </cell>
          <cell r="AI292">
            <v>1282.9818108644599</v>
          </cell>
          <cell r="AK292">
            <v>12212.120724298113</v>
          </cell>
          <cell r="AL292">
            <v>6449.6482711444296</v>
          </cell>
          <cell r="AN292" t="str">
            <v>Yes</v>
          </cell>
          <cell r="AP292">
            <v>42268</v>
          </cell>
        </row>
        <row r="293">
          <cell r="A293">
            <v>2258</v>
          </cell>
          <cell r="B293" t="str">
            <v>000002258</v>
          </cell>
          <cell r="C293" t="str">
            <v>Rehab</v>
          </cell>
          <cell r="D293" t="str">
            <v>Physical Therapist</v>
          </cell>
          <cell r="E293" t="str">
            <v>James</v>
          </cell>
          <cell r="F293" t="str">
            <v>Phillip</v>
          </cell>
          <cell r="G293" t="str">
            <v>Pratson</v>
          </cell>
          <cell r="H293" t="str">
            <v>3320 Beaver Meadow Rd</v>
          </cell>
          <cell r="J293" t="str">
            <v>Sharon, VT 05065</v>
          </cell>
          <cell r="K293">
            <v>42422</v>
          </cell>
          <cell r="L293" t="str">
            <v>REG</v>
          </cell>
          <cell r="M293">
            <v>40.47</v>
          </cell>
          <cell r="N293">
            <v>84177.600000000006</v>
          </cell>
          <cell r="O293">
            <v>42422</v>
          </cell>
          <cell r="P293" t="str">
            <v>PT</v>
          </cell>
          <cell r="Q293" t="str">
            <v>Physical Therapist</v>
          </cell>
          <cell r="R293" t="str">
            <v>PR</v>
          </cell>
          <cell r="S293" t="str">
            <v>050</v>
          </cell>
          <cell r="T293" t="str">
            <v>PT</v>
          </cell>
          <cell r="U293" t="str">
            <v>REH</v>
          </cell>
          <cell r="V293">
            <v>1</v>
          </cell>
          <cell r="W293">
            <v>2080</v>
          </cell>
          <cell r="X293">
            <v>80</v>
          </cell>
          <cell r="Y293">
            <v>13</v>
          </cell>
          <cell r="Z293">
            <v>14</v>
          </cell>
          <cell r="AA293">
            <v>10</v>
          </cell>
          <cell r="AC293">
            <v>45.261621588843006</v>
          </cell>
          <cell r="AD293">
            <v>0.11839934738925148</v>
          </cell>
          <cell r="AF293">
            <v>46.393162128564079</v>
          </cell>
          <cell r="AG293">
            <v>0.14635933107398269</v>
          </cell>
          <cell r="AH293">
            <v>2.4999999999999942E-2</v>
          </cell>
          <cell r="AI293">
            <v>1447.4666584111924</v>
          </cell>
          <cell r="AK293">
            <v>12320.177227413285</v>
          </cell>
          <cell r="AL293">
            <v>6659.8493315475826</v>
          </cell>
          <cell r="AN293" t="str">
            <v>Yes</v>
          </cell>
          <cell r="AP293">
            <v>42422</v>
          </cell>
        </row>
        <row r="294">
          <cell r="A294">
            <v>2347</v>
          </cell>
          <cell r="B294" t="str">
            <v>000002347</v>
          </cell>
          <cell r="C294" t="str">
            <v>Rehab</v>
          </cell>
          <cell r="D294" t="str">
            <v>Physical Therapist</v>
          </cell>
          <cell r="E294" t="str">
            <v>Suzanne</v>
          </cell>
          <cell r="F294" t="str">
            <v>Kaplan</v>
          </cell>
          <cell r="G294" t="str">
            <v>McCarthy</v>
          </cell>
          <cell r="H294" t="str">
            <v>1009 Town Hill Road</v>
          </cell>
          <cell r="J294" t="str">
            <v>Wolcott, VT 05680</v>
          </cell>
          <cell r="K294">
            <v>42647</v>
          </cell>
          <cell r="L294" t="str">
            <v>PTF</v>
          </cell>
          <cell r="M294">
            <v>47.31</v>
          </cell>
          <cell r="N294">
            <v>73803.600000000006</v>
          </cell>
          <cell r="O294">
            <v>42647</v>
          </cell>
          <cell r="P294" t="str">
            <v>PT</v>
          </cell>
          <cell r="Q294" t="str">
            <v>Physical Therapist</v>
          </cell>
          <cell r="R294" t="str">
            <v>PR</v>
          </cell>
          <cell r="S294" t="str">
            <v>050</v>
          </cell>
          <cell r="T294" t="str">
            <v>PT</v>
          </cell>
          <cell r="U294" t="str">
            <v>REH</v>
          </cell>
          <cell r="V294">
            <v>0.75</v>
          </cell>
          <cell r="W294">
            <v>1560</v>
          </cell>
          <cell r="X294">
            <v>60</v>
          </cell>
          <cell r="Y294">
            <v>20</v>
          </cell>
          <cell r="Z294">
            <v>21</v>
          </cell>
          <cell r="AA294">
            <v>10</v>
          </cell>
          <cell r="AC294">
            <v>49.376314460556003</v>
          </cell>
          <cell r="AD294">
            <v>4.3676061309575152E-2</v>
          </cell>
          <cell r="AF294">
            <v>50.610722322069897</v>
          </cell>
          <cell r="AG294">
            <v>6.9767962842314402E-2</v>
          </cell>
          <cell r="AH294">
            <v>2.4999999999999876E-2</v>
          </cell>
          <cell r="AI294">
            <v>1184.2909023364271</v>
          </cell>
          <cell r="AK294">
            <v>5149.1268224290361</v>
          </cell>
          <cell r="AL294">
            <v>3362.7676349025578</v>
          </cell>
          <cell r="AN294" t="str">
            <v>Yes</v>
          </cell>
          <cell r="AP294">
            <v>42647</v>
          </cell>
        </row>
        <row r="295">
          <cell r="A295">
            <v>1698</v>
          </cell>
          <cell r="B295" t="str">
            <v>000001698</v>
          </cell>
          <cell r="C295" t="str">
            <v>Rehab</v>
          </cell>
          <cell r="D295" t="str">
            <v>Physical Therapist</v>
          </cell>
          <cell r="E295" t="str">
            <v>Dawn</v>
          </cell>
          <cell r="F295" t="str">
            <v>R</v>
          </cell>
          <cell r="G295" t="str">
            <v>Arnold</v>
          </cell>
          <cell r="H295" t="str">
            <v>6054 Ethan Allen Highway</v>
          </cell>
          <cell r="J295" t="str">
            <v>Charlotte, VT 05445</v>
          </cell>
          <cell r="K295">
            <v>40550</v>
          </cell>
          <cell r="L295" t="str">
            <v>REG</v>
          </cell>
          <cell r="M295">
            <v>47.45</v>
          </cell>
          <cell r="N295">
            <v>98696</v>
          </cell>
          <cell r="O295">
            <v>43605</v>
          </cell>
          <cell r="P295" t="str">
            <v>PT</v>
          </cell>
          <cell r="Q295" t="str">
            <v>Physical Therapist</v>
          </cell>
          <cell r="R295" t="str">
            <v>OP</v>
          </cell>
          <cell r="S295" t="str">
            <v>050</v>
          </cell>
          <cell r="T295" t="str">
            <v>PT</v>
          </cell>
          <cell r="U295" t="str">
            <v>Z</v>
          </cell>
          <cell r="V295">
            <v>1</v>
          </cell>
          <cell r="W295">
            <v>2080</v>
          </cell>
          <cell r="X295">
            <v>80</v>
          </cell>
          <cell r="Y295">
            <v>20</v>
          </cell>
          <cell r="Z295">
            <v>21</v>
          </cell>
          <cell r="AA295">
            <v>10</v>
          </cell>
          <cell r="AC295">
            <v>49.376314460556003</v>
          </cell>
          <cell r="AD295">
            <v>4.0596722034899897E-2</v>
          </cell>
          <cell r="AF295">
            <v>50.610722322069897</v>
          </cell>
          <cell r="AG295">
            <v>6.6611640085772264E-2</v>
          </cell>
          <cell r="AH295">
            <v>2.4999999999999876E-2</v>
          </cell>
          <cell r="AI295">
            <v>1579.0545364485695</v>
          </cell>
          <cell r="AK295">
            <v>6574.3024299053795</v>
          </cell>
          <cell r="AL295">
            <v>4360.4901798700766</v>
          </cell>
          <cell r="AN295" t="str">
            <v>Yes</v>
          </cell>
          <cell r="AP295">
            <v>40550</v>
          </cell>
        </row>
        <row r="296">
          <cell r="A296">
            <v>2331</v>
          </cell>
          <cell r="B296" t="str">
            <v>000002331</v>
          </cell>
          <cell r="C296" t="str">
            <v>Rehab</v>
          </cell>
          <cell r="D296" t="str">
            <v>Physical Therapy Assistan</v>
          </cell>
          <cell r="E296" t="str">
            <v>Joanna</v>
          </cell>
          <cell r="G296" t="str">
            <v>Alexander</v>
          </cell>
          <cell r="H296" t="str">
            <v>72 Leaf Court</v>
          </cell>
          <cell r="J296" t="str">
            <v>White River Junction, VT 05001</v>
          </cell>
          <cell r="K296">
            <v>42604</v>
          </cell>
          <cell r="L296" t="str">
            <v>PTF</v>
          </cell>
          <cell r="M296">
            <v>24.35</v>
          </cell>
          <cell r="N296">
            <v>44317</v>
          </cell>
          <cell r="O296">
            <v>42604</v>
          </cell>
          <cell r="P296" t="str">
            <v>PTASST</v>
          </cell>
          <cell r="Q296" t="str">
            <v>Physical Therapy Assistan</v>
          </cell>
          <cell r="R296" t="str">
            <v>PR</v>
          </cell>
          <cell r="S296" t="str">
            <v>050</v>
          </cell>
          <cell r="T296" t="str">
            <v>PT</v>
          </cell>
          <cell r="U296" t="str">
            <v>REH</v>
          </cell>
          <cell r="V296">
            <v>0.875</v>
          </cell>
          <cell r="W296">
            <v>1820</v>
          </cell>
          <cell r="X296">
            <v>70</v>
          </cell>
          <cell r="Y296">
            <v>6</v>
          </cell>
          <cell r="Z296">
            <v>7</v>
          </cell>
          <cell r="AA296">
            <v>6</v>
          </cell>
          <cell r="AC296">
            <v>27.949651056003631</v>
          </cell>
          <cell r="AD296">
            <v>0.14782961215620655</v>
          </cell>
          <cell r="AF296">
            <v>28.64839233240372</v>
          </cell>
          <cell r="AG296">
            <v>0.17652535246011164</v>
          </cell>
          <cell r="AH296">
            <v>2.4999999999999925E-2</v>
          </cell>
          <cell r="AI296">
            <v>782.10111067461446</v>
          </cell>
          <cell r="AK296">
            <v>7823.0740449747682</v>
          </cell>
          <cell r="AL296">
            <v>4091.8632066254781</v>
          </cell>
          <cell r="AN296" t="str">
            <v>Yes</v>
          </cell>
          <cell r="AP296">
            <v>42604</v>
          </cell>
        </row>
        <row r="297">
          <cell r="A297">
            <v>1344</v>
          </cell>
          <cell r="B297" t="str">
            <v>000001344</v>
          </cell>
          <cell r="C297" t="str">
            <v>Rehab</v>
          </cell>
          <cell r="D297" t="str">
            <v>Physical Therapy Manager</v>
          </cell>
          <cell r="E297" t="str">
            <v>Troy</v>
          </cell>
          <cell r="F297" t="str">
            <v>F</v>
          </cell>
          <cell r="G297" t="str">
            <v>Stratton</v>
          </cell>
          <cell r="H297" t="str">
            <v>42 Trescott Lane</v>
          </cell>
          <cell r="J297" t="str">
            <v>Royalton, VT 05068</v>
          </cell>
          <cell r="K297">
            <v>39349</v>
          </cell>
          <cell r="L297" t="str">
            <v>REG</v>
          </cell>
          <cell r="M297">
            <v>51.48</v>
          </cell>
          <cell r="N297">
            <v>107078.39999999999</v>
          </cell>
          <cell r="O297">
            <v>39349</v>
          </cell>
          <cell r="P297" t="str">
            <v>PTMGR</v>
          </cell>
          <cell r="Q297" t="str">
            <v>Physical Therapy Manager</v>
          </cell>
          <cell r="R297" t="str">
            <v>OP</v>
          </cell>
          <cell r="S297" t="str">
            <v>050</v>
          </cell>
          <cell r="T297" t="str">
            <v>PT</v>
          </cell>
          <cell r="U297" t="str">
            <v>REH</v>
          </cell>
          <cell r="V297">
            <v>1</v>
          </cell>
          <cell r="W297">
            <v>2080</v>
          </cell>
          <cell r="X297">
            <v>80</v>
          </cell>
          <cell r="Y297">
            <v>7</v>
          </cell>
          <cell r="Z297">
            <v>8</v>
          </cell>
          <cell r="AA297">
            <v>11</v>
          </cell>
          <cell r="AC297">
            <v>0</v>
          </cell>
          <cell r="AD297">
            <v>0</v>
          </cell>
          <cell r="AF297">
            <v>52.766999999999989</v>
          </cell>
          <cell r="AG297">
            <v>2.4999999999999845E-2</v>
          </cell>
          <cell r="AH297">
            <v>2.4999999999999845E-2</v>
          </cell>
          <cell r="AI297">
            <v>1646.3303999999869</v>
          </cell>
          <cell r="AK297">
            <v>2676.9599999999832</v>
          </cell>
          <cell r="AL297">
            <v>2778.8903999999798</v>
          </cell>
          <cell r="AN297" t="str">
            <v>No</v>
          </cell>
          <cell r="AO297" t="str">
            <v>No Adj Col AB</v>
          </cell>
          <cell r="AP297">
            <v>39349</v>
          </cell>
        </row>
        <row r="298">
          <cell r="A298">
            <v>2440</v>
          </cell>
          <cell r="B298" t="str">
            <v>000002440</v>
          </cell>
          <cell r="C298" t="str">
            <v>Facilities</v>
          </cell>
          <cell r="D298" t="str">
            <v>Plant Operations Admin</v>
          </cell>
          <cell r="E298" t="str">
            <v>Stuart</v>
          </cell>
          <cell r="F298" t="str">
            <v>P</v>
          </cell>
          <cell r="G298" t="str">
            <v>Edson</v>
          </cell>
          <cell r="H298" t="str">
            <v>PO Box 497</v>
          </cell>
          <cell r="J298" t="str">
            <v>Brookfield, VT 05036</v>
          </cell>
          <cell r="K298">
            <v>42954</v>
          </cell>
          <cell r="L298" t="str">
            <v>REG</v>
          </cell>
          <cell r="M298">
            <v>22.16</v>
          </cell>
          <cell r="N298">
            <v>46092.800000000003</v>
          </cell>
          <cell r="O298">
            <v>42954</v>
          </cell>
          <cell r="P298" t="str">
            <v>PNTOPADM</v>
          </cell>
          <cell r="Q298" t="str">
            <v>Plant Operations Admin</v>
          </cell>
          <cell r="R298" t="str">
            <v>Z</v>
          </cell>
          <cell r="S298" t="str">
            <v>208</v>
          </cell>
          <cell r="T298" t="str">
            <v>Z</v>
          </cell>
          <cell r="U298" t="str">
            <v>Z</v>
          </cell>
          <cell r="V298">
            <v>1</v>
          </cell>
          <cell r="W298">
            <v>2080</v>
          </cell>
          <cell r="X298">
            <v>80</v>
          </cell>
          <cell r="Y298">
            <v>3</v>
          </cell>
          <cell r="Z298">
            <v>4</v>
          </cell>
          <cell r="AA298">
            <v>5</v>
          </cell>
          <cell r="AC298">
            <v>24.134231989440003</v>
          </cell>
          <cell r="AD298">
            <v>8.9089891220216752E-2</v>
          </cell>
          <cell r="AF298">
            <v>24.737587789176001</v>
          </cell>
          <cell r="AG298">
            <v>0.11631713850072203</v>
          </cell>
          <cell r="AH298">
            <v>2.4999999999999876E-2</v>
          </cell>
          <cell r="AI298">
            <v>771.81273902228497</v>
          </cell>
          <cell r="AK298">
            <v>5361.3826014860806</v>
          </cell>
          <cell r="AL298">
            <v>3040.0899934971653</v>
          </cell>
          <cell r="AN298" t="str">
            <v>Yes</v>
          </cell>
          <cell r="AP298">
            <v>42954</v>
          </cell>
        </row>
        <row r="299">
          <cell r="A299">
            <v>1855</v>
          </cell>
          <cell r="B299" t="str">
            <v>000001855</v>
          </cell>
          <cell r="C299" t="str">
            <v>Facilities</v>
          </cell>
          <cell r="D299" t="str">
            <v>Plant Superintendent</v>
          </cell>
          <cell r="E299" t="str">
            <v>Patrick</v>
          </cell>
          <cell r="F299" t="str">
            <v>C</v>
          </cell>
          <cell r="G299" t="str">
            <v>Giordano</v>
          </cell>
          <cell r="H299" t="str">
            <v>177 River Road</v>
          </cell>
          <cell r="J299" t="str">
            <v>Stockbridge, VT 05772</v>
          </cell>
          <cell r="K299">
            <v>41148</v>
          </cell>
          <cell r="L299" t="str">
            <v>REG</v>
          </cell>
          <cell r="M299">
            <v>45.85</v>
          </cell>
          <cell r="N299">
            <v>95368</v>
          </cell>
          <cell r="O299">
            <v>41148</v>
          </cell>
          <cell r="P299" t="str">
            <v>PLANTSUP</v>
          </cell>
          <cell r="Q299" t="str">
            <v>Plant Superintendent</v>
          </cell>
          <cell r="R299" t="str">
            <v>OP</v>
          </cell>
          <cell r="S299" t="str">
            <v>208</v>
          </cell>
          <cell r="T299" t="str">
            <v>Z</v>
          </cell>
          <cell r="U299" t="str">
            <v>POPS</v>
          </cell>
          <cell r="V299">
            <v>1</v>
          </cell>
          <cell r="W299">
            <v>2080</v>
          </cell>
          <cell r="X299">
            <v>80</v>
          </cell>
          <cell r="Y299">
            <v>1</v>
          </cell>
          <cell r="Z299">
            <v>2</v>
          </cell>
          <cell r="AA299">
            <v>12</v>
          </cell>
          <cell r="AC299">
            <v>0</v>
          </cell>
          <cell r="AD299">
            <v>0</v>
          </cell>
          <cell r="AF299">
            <v>46.996249999999996</v>
          </cell>
          <cell r="AG299">
            <v>2.4999999999999887E-2</v>
          </cell>
          <cell r="AH299">
            <v>2.4999999999999887E-2</v>
          </cell>
          <cell r="AI299">
            <v>1466.2829999999963</v>
          </cell>
          <cell r="AK299">
            <v>2384.1999999999894</v>
          </cell>
          <cell r="AL299">
            <v>2474.982999999992</v>
          </cell>
          <cell r="AN299" t="str">
            <v>No</v>
          </cell>
          <cell r="AO299" t="str">
            <v>No Adj Col AB</v>
          </cell>
          <cell r="AP299">
            <v>41148</v>
          </cell>
        </row>
        <row r="300">
          <cell r="A300">
            <v>2855</v>
          </cell>
          <cell r="B300" t="str">
            <v>000002855</v>
          </cell>
          <cell r="C300" t="str">
            <v>Medical Records</v>
          </cell>
          <cell r="D300" t="str">
            <v>PT Admin Svcs Manager</v>
          </cell>
          <cell r="E300" t="str">
            <v>Belinda</v>
          </cell>
          <cell r="F300" t="str">
            <v>L</v>
          </cell>
          <cell r="G300" t="str">
            <v>Reed</v>
          </cell>
          <cell r="H300" t="str">
            <v>63 New Road</v>
          </cell>
          <cell r="I300" t="str">
            <v>PO Box 173</v>
          </cell>
          <cell r="J300" t="str">
            <v>Center Barnstead, NH 03225</v>
          </cell>
          <cell r="K300">
            <v>44431</v>
          </cell>
          <cell r="L300" t="str">
            <v>REG</v>
          </cell>
          <cell r="M300">
            <v>50</v>
          </cell>
          <cell r="N300">
            <v>104000</v>
          </cell>
          <cell r="O300">
            <v>44431</v>
          </cell>
          <cell r="P300" t="str">
            <v>PAADMMGR</v>
          </cell>
          <cell r="Q300" t="str">
            <v>PT Admin Svcs Manager</v>
          </cell>
          <cell r="R300" t="str">
            <v>FS</v>
          </cell>
          <cell r="S300" t="str">
            <v>217</v>
          </cell>
          <cell r="T300" t="str">
            <v>Z</v>
          </cell>
          <cell r="U300" t="str">
            <v>PAS</v>
          </cell>
          <cell r="V300">
            <v>1</v>
          </cell>
          <cell r="W300">
            <v>2080</v>
          </cell>
          <cell r="X300">
            <v>80</v>
          </cell>
          <cell r="Y300">
            <v>15</v>
          </cell>
          <cell r="Z300">
            <v>16</v>
          </cell>
          <cell r="AA300">
            <v>10</v>
          </cell>
          <cell r="AC300">
            <v>0</v>
          </cell>
          <cell r="AD300">
            <v>0</v>
          </cell>
          <cell r="AF300">
            <v>51.249999999999993</v>
          </cell>
          <cell r="AG300">
            <v>2.4999999999999859E-2</v>
          </cell>
          <cell r="AH300">
            <v>2.4999999999999859E-2</v>
          </cell>
          <cell r="AI300">
            <v>1598.9999999999941</v>
          </cell>
          <cell r="AK300">
            <v>2599.9999999999854</v>
          </cell>
          <cell r="AL300">
            <v>2698.9999999999882</v>
          </cell>
          <cell r="AN300" t="str">
            <v>No</v>
          </cell>
          <cell r="AO300" t="str">
            <v>No Adj Col AB</v>
          </cell>
          <cell r="AP300">
            <v>44431</v>
          </cell>
        </row>
        <row r="301">
          <cell r="A301">
            <v>1452</v>
          </cell>
          <cell r="B301" t="str">
            <v>000001452</v>
          </cell>
          <cell r="C301" t="str">
            <v>Diagnostic Imaging</v>
          </cell>
          <cell r="D301" t="str">
            <v>Radiology Supervisor</v>
          </cell>
          <cell r="E301" t="str">
            <v>Kimberly</v>
          </cell>
          <cell r="F301" t="str">
            <v>A</v>
          </cell>
          <cell r="G301" t="str">
            <v>Nelson</v>
          </cell>
          <cell r="H301" t="str">
            <v>507 East Montpelier Road</v>
          </cell>
          <cell r="J301" t="str">
            <v>Barre, VT 05641</v>
          </cell>
          <cell r="K301">
            <v>39685</v>
          </cell>
          <cell r="L301" t="str">
            <v>REG</v>
          </cell>
          <cell r="M301">
            <v>40.19</v>
          </cell>
          <cell r="N301">
            <v>83595.199999999997</v>
          </cell>
          <cell r="O301">
            <v>39685</v>
          </cell>
          <cell r="P301" t="str">
            <v>RADSUPER</v>
          </cell>
          <cell r="Q301" t="str">
            <v>Radiology Supervisor</v>
          </cell>
          <cell r="R301" t="str">
            <v>OP</v>
          </cell>
          <cell r="S301" t="str">
            <v>041</v>
          </cell>
          <cell r="T301" t="str">
            <v>Z</v>
          </cell>
          <cell r="U301" t="str">
            <v>RAD</v>
          </cell>
          <cell r="V301">
            <v>1</v>
          </cell>
          <cell r="W301">
            <v>2080</v>
          </cell>
          <cell r="X301">
            <v>80</v>
          </cell>
          <cell r="Y301">
            <v>4</v>
          </cell>
          <cell r="Z301">
            <v>5</v>
          </cell>
          <cell r="AA301">
            <v>9</v>
          </cell>
          <cell r="AC301">
            <v>0</v>
          </cell>
          <cell r="AD301">
            <v>0</v>
          </cell>
          <cell r="AF301">
            <v>41.194749999999992</v>
          </cell>
          <cell r="AG301">
            <v>2.4999999999999859E-2</v>
          </cell>
          <cell r="AH301">
            <v>2.4999999999999859E-2</v>
          </cell>
          <cell r="AI301">
            <v>1285.2761999999893</v>
          </cell>
          <cell r="AK301">
            <v>2089.8799999999883</v>
          </cell>
          <cell r="AL301">
            <v>2169.4561999999842</v>
          </cell>
          <cell r="AN301" t="str">
            <v>No</v>
          </cell>
          <cell r="AO301" t="str">
            <v>No Adj Col AB</v>
          </cell>
          <cell r="AP301">
            <v>39685</v>
          </cell>
        </row>
        <row r="302">
          <cell r="A302">
            <v>2846</v>
          </cell>
          <cell r="B302" t="str">
            <v>000002846</v>
          </cell>
          <cell r="C302" t="str">
            <v>Diagnostic Imaging</v>
          </cell>
          <cell r="D302" t="str">
            <v>Radiology Technologist</v>
          </cell>
          <cell r="E302" t="str">
            <v>Shelby</v>
          </cell>
          <cell r="F302" t="str">
            <v>B</v>
          </cell>
          <cell r="G302" t="str">
            <v>McDermott</v>
          </cell>
          <cell r="H302" t="str">
            <v>986 E Bethel Rd</v>
          </cell>
          <cell r="J302" t="str">
            <v>Randolph Center, VT 05061</v>
          </cell>
          <cell r="K302">
            <v>44391</v>
          </cell>
          <cell r="L302" t="str">
            <v>PTF</v>
          </cell>
          <cell r="M302">
            <v>28.5</v>
          </cell>
          <cell r="N302">
            <v>53352</v>
          </cell>
          <cell r="O302">
            <v>44391</v>
          </cell>
          <cell r="P302" t="str">
            <v>RADTECH</v>
          </cell>
          <cell r="Q302" t="str">
            <v>Radiology Technologist</v>
          </cell>
          <cell r="R302" t="str">
            <v>PR</v>
          </cell>
          <cell r="S302" t="str">
            <v>041</v>
          </cell>
          <cell r="T302" t="str">
            <v>Z</v>
          </cell>
          <cell r="U302" t="str">
            <v>RAD</v>
          </cell>
          <cell r="V302">
            <v>0.9</v>
          </cell>
          <cell r="W302">
            <v>1872</v>
          </cell>
          <cell r="X302">
            <v>72</v>
          </cell>
          <cell r="Y302">
            <v>4</v>
          </cell>
          <cell r="Z302">
            <v>5</v>
          </cell>
          <cell r="AC302">
            <v>0</v>
          </cell>
          <cell r="AD302">
            <v>0</v>
          </cell>
          <cell r="AF302">
            <v>29.212499999999999</v>
          </cell>
          <cell r="AG302">
            <v>2.4999999999999949E-2</v>
          </cell>
          <cell r="AH302">
            <v>2.4999999999999949E-2</v>
          </cell>
          <cell r="AI302">
            <v>820.28699999999617</v>
          </cell>
          <cell r="AK302">
            <v>1333.7999999999975</v>
          </cell>
          <cell r="AL302">
            <v>1384.586999999995</v>
          </cell>
          <cell r="AN302" t="e">
            <v>#N/A</v>
          </cell>
          <cell r="AP302">
            <v>44391</v>
          </cell>
        </row>
        <row r="303">
          <cell r="A303">
            <v>1233</v>
          </cell>
          <cell r="B303" t="str">
            <v>000001233</v>
          </cell>
          <cell r="C303" t="str">
            <v>Diagnostic Imaging</v>
          </cell>
          <cell r="D303" t="str">
            <v>Radiology Technologist PD</v>
          </cell>
          <cell r="E303" t="str">
            <v>Robert</v>
          </cell>
          <cell r="F303" t="str">
            <v>N</v>
          </cell>
          <cell r="G303" t="str">
            <v>Wagner</v>
          </cell>
          <cell r="H303" t="str">
            <v>39 Royalton Hill Road</v>
          </cell>
          <cell r="J303" t="str">
            <v>Bethel, VT 05032</v>
          </cell>
          <cell r="K303">
            <v>39097</v>
          </cell>
          <cell r="L303" t="str">
            <v>PD</v>
          </cell>
          <cell r="M303">
            <v>35.380000000000003</v>
          </cell>
          <cell r="N303">
            <v>9.0999999999999998E-2</v>
          </cell>
          <cell r="O303">
            <v>39097</v>
          </cell>
          <cell r="P303" t="str">
            <v>RADTCHPD</v>
          </cell>
          <cell r="Q303" t="str">
            <v>Radiology Technologist PD</v>
          </cell>
          <cell r="R303" t="str">
            <v>OP</v>
          </cell>
          <cell r="S303" t="str">
            <v>041</v>
          </cell>
          <cell r="T303" t="str">
            <v>Z</v>
          </cell>
          <cell r="U303" t="str">
            <v>RAD</v>
          </cell>
          <cell r="V303">
            <v>9.9999999999999995E-7</v>
          </cell>
          <cell r="W303">
            <v>2.5999999999999999E-3</v>
          </cell>
          <cell r="X303">
            <v>1E-4</v>
          </cell>
          <cell r="Y303">
            <v>16</v>
          </cell>
          <cell r="Z303">
            <v>17</v>
          </cell>
          <cell r="AC303">
            <v>36.549999999999997</v>
          </cell>
          <cell r="AD303">
            <v>3.3069530808366152E-2</v>
          </cell>
          <cell r="AF303">
            <v>37.46374999999999</v>
          </cell>
          <cell r="AG303">
            <v>5.889626907857512E-2</v>
          </cell>
          <cell r="AH303">
            <v>2.4999999999999814E-2</v>
          </cell>
          <cell r="AI303">
            <v>1.4610862499999857E-3</v>
          </cell>
          <cell r="AK303">
            <v>5.4177499999999686E-3</v>
          </cell>
          <cell r="AL303">
            <v>3.7532112499999723E-3</v>
          </cell>
          <cell r="AN303" t="e">
            <v>#N/A</v>
          </cell>
          <cell r="AP303">
            <v>39097</v>
          </cell>
        </row>
        <row r="304">
          <cell r="A304">
            <v>2603</v>
          </cell>
          <cell r="B304" t="str">
            <v>000002603</v>
          </cell>
          <cell r="C304" t="str">
            <v>Diagnostic Imaging</v>
          </cell>
          <cell r="D304" t="str">
            <v>Radiology Technologist PD</v>
          </cell>
          <cell r="E304" t="str">
            <v>Carissa</v>
          </cell>
          <cell r="F304" t="str">
            <v>M</v>
          </cell>
          <cell r="G304" t="str">
            <v>Fournia</v>
          </cell>
          <cell r="H304" t="str">
            <v>163 Hanlon Road</v>
          </cell>
          <cell r="J304" t="str">
            <v>Saranac, NY 12981</v>
          </cell>
          <cell r="K304">
            <v>43577</v>
          </cell>
          <cell r="L304" t="str">
            <v>PD</v>
          </cell>
          <cell r="M304">
            <v>32.61</v>
          </cell>
          <cell r="N304">
            <v>8.5800000000000001E-2</v>
          </cell>
          <cell r="O304">
            <v>43577</v>
          </cell>
          <cell r="P304" t="str">
            <v>RADTCHPD</v>
          </cell>
          <cell r="Q304" t="str">
            <v>Radiology Technologist PD</v>
          </cell>
          <cell r="R304" t="str">
            <v>PR</v>
          </cell>
          <cell r="S304" t="str">
            <v>041</v>
          </cell>
          <cell r="T304" t="str">
            <v>Z</v>
          </cell>
          <cell r="U304" t="str">
            <v>RAD</v>
          </cell>
          <cell r="V304">
            <v>9.9999999999999995E-7</v>
          </cell>
          <cell r="W304">
            <v>2.5999999999999999E-3</v>
          </cell>
          <cell r="X304">
            <v>1E-4</v>
          </cell>
          <cell r="Y304">
            <v>9</v>
          </cell>
          <cell r="Z304">
            <v>10</v>
          </cell>
          <cell r="AC304">
            <v>0</v>
          </cell>
          <cell r="AD304">
            <v>0</v>
          </cell>
          <cell r="AF304">
            <v>33.425249999999998</v>
          </cell>
          <cell r="AG304">
            <v>2.4999999999999967E-2</v>
          </cell>
          <cell r="AH304">
            <v>2.4999999999999967E-2</v>
          </cell>
          <cell r="AI304">
            <v>1.3035847499999833E-3</v>
          </cell>
          <cell r="AK304">
            <v>2.1196499999999977E-3</v>
          </cell>
          <cell r="AL304">
            <v>2.2003597499999821E-3</v>
          </cell>
          <cell r="AN304" t="e">
            <v>#N/A</v>
          </cell>
          <cell r="AP304">
            <v>43577</v>
          </cell>
        </row>
        <row r="305">
          <cell r="A305">
            <v>952</v>
          </cell>
          <cell r="B305" t="str">
            <v>000000952</v>
          </cell>
          <cell r="C305" t="str">
            <v>Diagnostic Imaging</v>
          </cell>
          <cell r="D305" t="str">
            <v>Radiology Technologist PD</v>
          </cell>
          <cell r="E305" t="str">
            <v>Mark</v>
          </cell>
          <cell r="F305" t="str">
            <v>A</v>
          </cell>
          <cell r="G305" t="str">
            <v>Coletti</v>
          </cell>
          <cell r="H305" t="str">
            <v>PO Box 534</v>
          </cell>
          <cell r="J305" t="str">
            <v>Williamstown, VT 05679</v>
          </cell>
          <cell r="K305">
            <v>38110</v>
          </cell>
          <cell r="L305" t="str">
            <v>PD</v>
          </cell>
          <cell r="M305">
            <v>37.81</v>
          </cell>
          <cell r="N305">
            <v>9.8799999999999999E-2</v>
          </cell>
          <cell r="O305">
            <v>44482</v>
          </cell>
          <cell r="P305" t="str">
            <v>RADTCHPD</v>
          </cell>
          <cell r="Q305" t="str">
            <v>Radiology Technologist PD</v>
          </cell>
          <cell r="R305" t="str">
            <v>OP</v>
          </cell>
          <cell r="S305" t="str">
            <v>041</v>
          </cell>
          <cell r="T305" t="str">
            <v>Z</v>
          </cell>
          <cell r="U305" t="str">
            <v>RAD</v>
          </cell>
          <cell r="V305">
            <v>9.9999999999999995E-7</v>
          </cell>
          <cell r="W305">
            <v>2.5999999999999999E-3</v>
          </cell>
          <cell r="X305">
            <v>1E-4</v>
          </cell>
          <cell r="Y305">
            <v>20</v>
          </cell>
          <cell r="Z305">
            <v>21</v>
          </cell>
          <cell r="AC305">
            <v>0</v>
          </cell>
          <cell r="AD305">
            <v>0</v>
          </cell>
          <cell r="AF305">
            <v>38.755249999999997</v>
          </cell>
          <cell r="AG305">
            <v>2.4999999999999849E-2</v>
          </cell>
          <cell r="AH305">
            <v>2.4999999999999849E-2</v>
          </cell>
          <cell r="AI305">
            <v>1.5114547499999931E-3</v>
          </cell>
          <cell r="AK305">
            <v>2.4576499999999857E-3</v>
          </cell>
          <cell r="AL305">
            <v>2.5512297499999869E-3</v>
          </cell>
          <cell r="AN305" t="e">
            <v>#N/A</v>
          </cell>
          <cell r="AP305">
            <v>38110</v>
          </cell>
        </row>
        <row r="306">
          <cell r="A306">
            <v>2739</v>
          </cell>
          <cell r="B306" t="str">
            <v>000002739</v>
          </cell>
          <cell r="C306" t="str">
            <v>Diagnostic Imaging</v>
          </cell>
          <cell r="D306" t="str">
            <v>Radiology Technologist PD</v>
          </cell>
          <cell r="E306" t="str">
            <v>Brittany</v>
          </cell>
          <cell r="F306" t="str">
            <v>Lucia</v>
          </cell>
          <cell r="G306" t="str">
            <v>Connolly</v>
          </cell>
          <cell r="H306" t="str">
            <v>578 Country Club Road</v>
          </cell>
          <cell r="J306" t="str">
            <v>Plainfield, VT 05667</v>
          </cell>
          <cell r="K306">
            <v>44069</v>
          </cell>
          <cell r="L306" t="str">
            <v>PD</v>
          </cell>
          <cell r="M306">
            <v>34.19</v>
          </cell>
          <cell r="N306">
            <v>8.8400000000000006E-2</v>
          </cell>
          <cell r="O306">
            <v>44804</v>
          </cell>
          <cell r="P306" t="str">
            <v>RADTCHPD</v>
          </cell>
          <cell r="Q306" t="str">
            <v>Radiology Technologist PD</v>
          </cell>
          <cell r="R306" t="str">
            <v>PR</v>
          </cell>
          <cell r="S306" t="str">
            <v>041</v>
          </cell>
          <cell r="T306" t="str">
            <v>Z</v>
          </cell>
          <cell r="U306" t="str">
            <v>RAD</v>
          </cell>
          <cell r="V306">
            <v>9.9999999999999995E-7</v>
          </cell>
          <cell r="W306">
            <v>2.5999999999999999E-3</v>
          </cell>
          <cell r="X306">
            <v>1E-4</v>
          </cell>
          <cell r="Y306" t="e">
            <v>#N/A</v>
          </cell>
          <cell r="Z306">
            <v>14</v>
          </cell>
          <cell r="AC306">
            <v>0</v>
          </cell>
          <cell r="AD306">
            <v>0</v>
          </cell>
          <cell r="AF306">
            <v>35.044749999999993</v>
          </cell>
          <cell r="AG306">
            <v>2.4999999999999876E-2</v>
          </cell>
          <cell r="AH306">
            <v>2.4999999999999876E-2</v>
          </cell>
          <cell r="AI306">
            <v>1.366745249999987E-3</v>
          </cell>
          <cell r="AK306">
            <v>2.2223499999999888E-3</v>
          </cell>
          <cell r="AL306">
            <v>2.3069702499999823E-3</v>
          </cell>
          <cell r="AN306" t="e">
            <v>#N/A</v>
          </cell>
          <cell r="AP306">
            <v>44069</v>
          </cell>
        </row>
        <row r="307">
          <cell r="A307">
            <v>1212</v>
          </cell>
          <cell r="B307" t="str">
            <v>000001212</v>
          </cell>
          <cell r="C307" t="str">
            <v>Diagnostic Imaging</v>
          </cell>
          <cell r="D307" t="str">
            <v>RADTECH 2</v>
          </cell>
          <cell r="E307" t="str">
            <v>Robert</v>
          </cell>
          <cell r="F307" t="str">
            <v>B</v>
          </cell>
          <cell r="G307" t="str">
            <v>Thomas</v>
          </cell>
          <cell r="H307" t="str">
            <v>8 Lemay Drive</v>
          </cell>
          <cell r="J307" t="str">
            <v>Barre, VT 05641</v>
          </cell>
          <cell r="K307">
            <v>39027</v>
          </cell>
          <cell r="L307" t="str">
            <v>SPT</v>
          </cell>
          <cell r="M307">
            <v>38.19</v>
          </cell>
          <cell r="N307">
            <v>17872.919999999998</v>
          </cell>
          <cell r="O307">
            <v>39027</v>
          </cell>
          <cell r="P307" t="str">
            <v>RADTECH2</v>
          </cell>
          <cell r="Q307" t="str">
            <v>RADTECH 2</v>
          </cell>
          <cell r="R307" t="str">
            <v>OP</v>
          </cell>
          <cell r="S307" t="str">
            <v>041</v>
          </cell>
          <cell r="T307" t="str">
            <v>ORTHO</v>
          </cell>
          <cell r="U307" t="str">
            <v>RAD</v>
          </cell>
          <cell r="V307">
            <v>0.22500000000000001</v>
          </cell>
          <cell r="W307">
            <v>468</v>
          </cell>
          <cell r="X307">
            <v>18</v>
          </cell>
          <cell r="Y307">
            <v>15</v>
          </cell>
          <cell r="Z307">
            <v>16</v>
          </cell>
          <cell r="AC307">
            <v>0</v>
          </cell>
          <cell r="AD307">
            <v>0</v>
          </cell>
          <cell r="AF307">
            <v>39.144749999999995</v>
          </cell>
          <cell r="AG307">
            <v>2.4999999999999925E-2</v>
          </cell>
          <cell r="AH307">
            <v>2.4999999999999925E-2</v>
          </cell>
          <cell r="AI307">
            <v>274.79614499999872</v>
          </cell>
          <cell r="AK307">
            <v>446.82299999999861</v>
          </cell>
          <cell r="AL307">
            <v>463.83664499999816</v>
          </cell>
          <cell r="AN307" t="e">
            <v>#N/A</v>
          </cell>
          <cell r="AP307">
            <v>39027</v>
          </cell>
        </row>
        <row r="308">
          <cell r="A308">
            <v>2416</v>
          </cell>
          <cell r="B308" t="str">
            <v>000002416</v>
          </cell>
          <cell r="C308" t="str">
            <v>Diagnostic Imaging</v>
          </cell>
          <cell r="D308" t="str">
            <v>RADTECH 2</v>
          </cell>
          <cell r="E308" t="str">
            <v>Anna</v>
          </cell>
          <cell r="G308" t="str">
            <v>Marisseau</v>
          </cell>
          <cell r="H308" t="str">
            <v>257 Town Line Road</v>
          </cell>
          <cell r="J308" t="str">
            <v>Mendon, VT 05701</v>
          </cell>
          <cell r="K308">
            <v>42912</v>
          </cell>
          <cell r="L308" t="str">
            <v>REG</v>
          </cell>
          <cell r="M308">
            <v>37.81</v>
          </cell>
          <cell r="N308">
            <v>78644.800000000003</v>
          </cell>
          <cell r="O308">
            <v>42912</v>
          </cell>
          <cell r="P308" t="str">
            <v>RADTECH2</v>
          </cell>
          <cell r="Q308" t="str">
            <v>RADTECH 2</v>
          </cell>
          <cell r="R308" t="str">
            <v>OP</v>
          </cell>
          <cell r="S308" t="str">
            <v>041</v>
          </cell>
          <cell r="T308" t="str">
            <v>Z</v>
          </cell>
          <cell r="U308" t="str">
            <v>RAD</v>
          </cell>
          <cell r="V308">
            <v>1</v>
          </cell>
          <cell r="W308">
            <v>2080</v>
          </cell>
          <cell r="X308">
            <v>80</v>
          </cell>
          <cell r="Y308">
            <v>20</v>
          </cell>
          <cell r="Z308">
            <v>21</v>
          </cell>
          <cell r="AC308">
            <v>0</v>
          </cell>
          <cell r="AD308">
            <v>0</v>
          </cell>
          <cell r="AF308">
            <v>38.755249999999997</v>
          </cell>
          <cell r="AG308">
            <v>2.4999999999999849E-2</v>
          </cell>
          <cell r="AH308">
            <v>2.4999999999999849E-2</v>
          </cell>
          <cell r="AI308">
            <v>1209.1637999999944</v>
          </cell>
          <cell r="AK308">
            <v>1966.1199999999883</v>
          </cell>
          <cell r="AL308">
            <v>2040.9837999999895</v>
          </cell>
          <cell r="AN308" t="e">
            <v>#N/A</v>
          </cell>
          <cell r="AP308">
            <v>42912</v>
          </cell>
        </row>
        <row r="309">
          <cell r="A309">
            <v>2419</v>
          </cell>
          <cell r="B309" t="str">
            <v>000002419</v>
          </cell>
          <cell r="C309" t="str">
            <v>Diagnostic Imaging</v>
          </cell>
          <cell r="D309" t="str">
            <v>RADTECH 2</v>
          </cell>
          <cell r="E309" t="str">
            <v>Tyler</v>
          </cell>
          <cell r="F309" t="str">
            <v>A</v>
          </cell>
          <cell r="G309" t="str">
            <v>Lenentine</v>
          </cell>
          <cell r="H309" t="str">
            <v>72 Richardson Road</v>
          </cell>
          <cell r="J309" t="str">
            <v>Barre, VT 05641</v>
          </cell>
          <cell r="K309">
            <v>42921</v>
          </cell>
          <cell r="L309" t="str">
            <v>PTF</v>
          </cell>
          <cell r="M309">
            <v>31.66</v>
          </cell>
          <cell r="N309">
            <v>59267.519999999997</v>
          </cell>
          <cell r="O309">
            <v>42921</v>
          </cell>
          <cell r="P309" t="str">
            <v>RADTECH2</v>
          </cell>
          <cell r="Q309" t="str">
            <v>RADTECH 2</v>
          </cell>
          <cell r="R309" t="str">
            <v>PR</v>
          </cell>
          <cell r="S309" t="str">
            <v>041</v>
          </cell>
          <cell r="T309" t="str">
            <v>Z</v>
          </cell>
          <cell r="U309" t="str">
            <v>RAD</v>
          </cell>
          <cell r="V309">
            <v>0.9</v>
          </cell>
          <cell r="W309">
            <v>1872</v>
          </cell>
          <cell r="X309">
            <v>72</v>
          </cell>
          <cell r="Y309">
            <v>5</v>
          </cell>
          <cell r="Z309">
            <v>6</v>
          </cell>
          <cell r="AC309">
            <v>0</v>
          </cell>
          <cell r="AD309">
            <v>0</v>
          </cell>
          <cell r="AF309">
            <v>32.451499999999996</v>
          </cell>
          <cell r="AG309">
            <v>2.4999999999999863E-2</v>
          </cell>
          <cell r="AH309">
            <v>2.4999999999999863E-2</v>
          </cell>
          <cell r="AI309">
            <v>911.23811999998804</v>
          </cell>
          <cell r="AK309">
            <v>1481.6879999999919</v>
          </cell>
          <cell r="AL309">
            <v>1538.1061199999845</v>
          </cell>
          <cell r="AN309" t="e">
            <v>#N/A</v>
          </cell>
          <cell r="AP309">
            <v>42921</v>
          </cell>
        </row>
        <row r="310">
          <cell r="A310">
            <v>2498</v>
          </cell>
          <cell r="B310" t="str">
            <v>000002498</v>
          </cell>
          <cell r="C310" t="str">
            <v>Diagnostic Imaging</v>
          </cell>
          <cell r="D310" t="str">
            <v>RADTECH 2</v>
          </cell>
          <cell r="E310" t="str">
            <v>Morgan</v>
          </cell>
          <cell r="F310" t="str">
            <v>E</v>
          </cell>
          <cell r="G310" t="str">
            <v>Provost</v>
          </cell>
          <cell r="H310" t="str">
            <v>277 Fowler Road</v>
          </cell>
          <cell r="J310" t="str">
            <v>Adamant, VT 05640</v>
          </cell>
          <cell r="K310">
            <v>43159</v>
          </cell>
          <cell r="L310" t="str">
            <v>REG</v>
          </cell>
          <cell r="M310">
            <v>32.090000000000003</v>
          </cell>
          <cell r="N310">
            <v>66747.199999999997</v>
          </cell>
          <cell r="O310">
            <v>43159</v>
          </cell>
          <cell r="P310" t="str">
            <v>RADTECH2</v>
          </cell>
          <cell r="Q310" t="str">
            <v>RADTECH 2</v>
          </cell>
          <cell r="R310" t="str">
            <v>PR</v>
          </cell>
          <cell r="S310" t="str">
            <v>041</v>
          </cell>
          <cell r="T310" t="str">
            <v>Z</v>
          </cell>
          <cell r="U310" t="str">
            <v>RAD</v>
          </cell>
          <cell r="V310">
            <v>1</v>
          </cell>
          <cell r="W310">
            <v>2080</v>
          </cell>
          <cell r="X310">
            <v>80</v>
          </cell>
          <cell r="Y310">
            <v>7</v>
          </cell>
          <cell r="Z310">
            <v>8</v>
          </cell>
          <cell r="AC310">
            <v>0</v>
          </cell>
          <cell r="AD310">
            <v>0</v>
          </cell>
          <cell r="AF310">
            <v>32.892249999999997</v>
          </cell>
          <cell r="AG310">
            <v>2.49999999999998E-2</v>
          </cell>
          <cell r="AH310">
            <v>2.49999999999998E-2</v>
          </cell>
          <cell r="AI310">
            <v>1026.2381999999991</v>
          </cell>
          <cell r="AK310">
            <v>1668.6799999999869</v>
          </cell>
          <cell r="AL310">
            <v>1732.2181999999934</v>
          </cell>
          <cell r="AN310" t="e">
            <v>#N/A</v>
          </cell>
          <cell r="AP310">
            <v>43159</v>
          </cell>
        </row>
        <row r="311">
          <cell r="A311">
            <v>2834</v>
          </cell>
          <cell r="B311" t="str">
            <v>000002834</v>
          </cell>
          <cell r="C311" t="str">
            <v>Diagnostic Imaging</v>
          </cell>
          <cell r="D311" t="str">
            <v>RADTECH 2</v>
          </cell>
          <cell r="E311" t="str">
            <v>Shayne</v>
          </cell>
          <cell r="F311" t="str">
            <v>Frances</v>
          </cell>
          <cell r="G311" t="str">
            <v>Reis</v>
          </cell>
          <cell r="H311" t="str">
            <v>44 VT Rte 66</v>
          </cell>
          <cell r="J311" t="str">
            <v>Randolph, VT 05060</v>
          </cell>
          <cell r="K311">
            <v>44363</v>
          </cell>
          <cell r="L311" t="str">
            <v>PTF</v>
          </cell>
          <cell r="M311">
            <v>28.58</v>
          </cell>
          <cell r="N311">
            <v>53501.760000000002</v>
          </cell>
          <cell r="O311">
            <v>44363</v>
          </cell>
          <cell r="P311" t="str">
            <v>RADTECH2</v>
          </cell>
          <cell r="Q311" t="str">
            <v>RADTECH 2</v>
          </cell>
          <cell r="R311" t="str">
            <v>PR</v>
          </cell>
          <cell r="S311" t="str">
            <v>041</v>
          </cell>
          <cell r="T311" t="str">
            <v>Z</v>
          </cell>
          <cell r="U311" t="str">
            <v>RAD</v>
          </cell>
          <cell r="V311">
            <v>0.9</v>
          </cell>
          <cell r="W311">
            <v>1872</v>
          </cell>
          <cell r="X311">
            <v>72</v>
          </cell>
          <cell r="Y311">
            <v>1</v>
          </cell>
          <cell r="Z311">
            <v>2</v>
          </cell>
          <cell r="AC311">
            <v>28.83</v>
          </cell>
          <cell r="AD311">
            <v>8.7473757872638218E-3</v>
          </cell>
          <cell r="AF311">
            <v>29.550749999999997</v>
          </cell>
          <cell r="AG311">
            <v>3.3966060181945382E-2</v>
          </cell>
          <cell r="AH311">
            <v>2.4999999999999963E-2</v>
          </cell>
          <cell r="AI311">
            <v>829.78505999999152</v>
          </cell>
          <cell r="AK311">
            <v>1817.2439999999979</v>
          </cell>
          <cell r="AL311">
            <v>1598.6190599999907</v>
          </cell>
          <cell r="AN311" t="e">
            <v>#N/A</v>
          </cell>
          <cell r="AP311">
            <v>44363</v>
          </cell>
        </row>
        <row r="312">
          <cell r="A312">
            <v>2879</v>
          </cell>
          <cell r="B312" t="str">
            <v>000002879</v>
          </cell>
          <cell r="C312" t="str">
            <v>Diagnostic Imaging</v>
          </cell>
          <cell r="D312" t="str">
            <v>RADTECH 2</v>
          </cell>
          <cell r="E312" t="str">
            <v>Zoe</v>
          </cell>
          <cell r="F312" t="str">
            <v>Bailey</v>
          </cell>
          <cell r="G312" t="str">
            <v>Smith</v>
          </cell>
          <cell r="H312" t="str">
            <v>32 Sunnyside Dr</v>
          </cell>
          <cell r="J312" t="str">
            <v>Barre, VT 05641</v>
          </cell>
          <cell r="K312">
            <v>44510</v>
          </cell>
          <cell r="L312" t="str">
            <v>PTF</v>
          </cell>
          <cell r="M312">
            <v>32.22</v>
          </cell>
          <cell r="N312">
            <v>60315.839999999997</v>
          </cell>
          <cell r="O312">
            <v>44510</v>
          </cell>
          <cell r="P312" t="str">
            <v>RADTECH2</v>
          </cell>
          <cell r="Q312" t="str">
            <v>RADTECH 2</v>
          </cell>
          <cell r="R312" t="str">
            <v>PR</v>
          </cell>
          <cell r="S312" t="str">
            <v>041</v>
          </cell>
          <cell r="T312" t="str">
            <v>Z</v>
          </cell>
          <cell r="U312" t="str">
            <v>RAD</v>
          </cell>
          <cell r="V312">
            <v>0.9</v>
          </cell>
          <cell r="W312">
            <v>1872</v>
          </cell>
          <cell r="X312">
            <v>72</v>
          </cell>
          <cell r="Y312">
            <v>7</v>
          </cell>
          <cell r="Z312">
            <v>8</v>
          </cell>
          <cell r="AC312">
            <v>0</v>
          </cell>
          <cell r="AD312">
            <v>0</v>
          </cell>
          <cell r="AF312">
            <v>33.025499999999994</v>
          </cell>
          <cell r="AG312">
            <v>2.4999999999999845E-2</v>
          </cell>
          <cell r="AH312">
            <v>2.4999999999999845E-2</v>
          </cell>
          <cell r="AI312">
            <v>927.35603999999637</v>
          </cell>
          <cell r="AK312">
            <v>1507.8959999999906</v>
          </cell>
          <cell r="AL312">
            <v>1565.3120399999925</v>
          </cell>
          <cell r="AN312" t="e">
            <v>#N/A</v>
          </cell>
          <cell r="AP312">
            <v>44510</v>
          </cell>
        </row>
        <row r="313">
          <cell r="A313">
            <v>2604</v>
          </cell>
          <cell r="B313" t="str">
            <v>000002604</v>
          </cell>
          <cell r="C313" t="str">
            <v>Diagnostic Imaging</v>
          </cell>
          <cell r="D313" t="str">
            <v>RADTECH 3</v>
          </cell>
          <cell r="E313" t="str">
            <v>Rebecca</v>
          </cell>
          <cell r="F313" t="str">
            <v>L</v>
          </cell>
          <cell r="G313" t="str">
            <v>Patch</v>
          </cell>
          <cell r="H313" t="str">
            <v>122 Avenue A</v>
          </cell>
          <cell r="J313" t="str">
            <v>Center Rutland, VT 05736</v>
          </cell>
          <cell r="K313">
            <v>43577</v>
          </cell>
          <cell r="L313" t="str">
            <v>PTF</v>
          </cell>
          <cell r="M313">
            <v>32.61</v>
          </cell>
          <cell r="N313">
            <v>54263.040000000001</v>
          </cell>
          <cell r="O313">
            <v>43577</v>
          </cell>
          <cell r="P313" t="str">
            <v>RADTECH3</v>
          </cell>
          <cell r="Q313" t="str">
            <v>RADTECH 3</v>
          </cell>
          <cell r="R313" t="str">
            <v>PR</v>
          </cell>
          <cell r="S313" t="str">
            <v>041</v>
          </cell>
          <cell r="T313" t="str">
            <v>Z</v>
          </cell>
          <cell r="U313" t="str">
            <v>RAD</v>
          </cell>
          <cell r="V313">
            <v>0.8</v>
          </cell>
          <cell r="W313">
            <v>1664</v>
          </cell>
          <cell r="X313">
            <v>64</v>
          </cell>
          <cell r="Y313">
            <v>4</v>
          </cell>
          <cell r="Z313">
            <v>5</v>
          </cell>
          <cell r="AC313">
            <v>32.770000000000003</v>
          </cell>
          <cell r="AD313">
            <v>4.9064704078504657E-3</v>
          </cell>
          <cell r="AF313">
            <v>33.58925</v>
          </cell>
          <cell r="AG313">
            <v>3.0029132168046625E-2</v>
          </cell>
          <cell r="AH313">
            <v>2.4999999999999897E-2</v>
          </cell>
          <cell r="AI313">
            <v>838.38767999999982</v>
          </cell>
          <cell r="AK313">
            <v>1629.4720000000007</v>
          </cell>
          <cell r="AL313">
            <v>1527.7796800000001</v>
          </cell>
          <cell r="AN313" t="e">
            <v>#N/A</v>
          </cell>
          <cell r="AP313">
            <v>43577</v>
          </cell>
        </row>
        <row r="314">
          <cell r="A314">
            <v>256</v>
          </cell>
          <cell r="B314" t="str">
            <v>000000256</v>
          </cell>
          <cell r="C314" t="str">
            <v>Diagnostic Imaging</v>
          </cell>
          <cell r="D314" t="str">
            <v>RADTECH4</v>
          </cell>
          <cell r="E314" t="str">
            <v>Theresa</v>
          </cell>
          <cell r="F314" t="str">
            <v>R</v>
          </cell>
          <cell r="G314" t="str">
            <v>Hodgdon</v>
          </cell>
          <cell r="H314" t="str">
            <v>710 Sand Hill Road</v>
          </cell>
          <cell r="J314" t="str">
            <v>Bethel, VT 05032</v>
          </cell>
          <cell r="K314">
            <v>33350</v>
          </cell>
          <cell r="L314" t="str">
            <v>REG</v>
          </cell>
          <cell r="M314">
            <v>38.619999999999997</v>
          </cell>
          <cell r="N314">
            <v>80329.600000000006</v>
          </cell>
          <cell r="O314">
            <v>33350</v>
          </cell>
          <cell r="P314" t="str">
            <v>RADTECH4</v>
          </cell>
          <cell r="Q314" t="str">
            <v>RADTECH4</v>
          </cell>
          <cell r="R314" t="str">
            <v>OP</v>
          </cell>
          <cell r="S314" t="str">
            <v>041</v>
          </cell>
          <cell r="T314" t="str">
            <v>Z</v>
          </cell>
          <cell r="U314" t="str">
            <v>RAD</v>
          </cell>
          <cell r="V314">
            <v>1</v>
          </cell>
          <cell r="W314">
            <v>2080</v>
          </cell>
          <cell r="X314">
            <v>80</v>
          </cell>
          <cell r="Y314">
            <v>20</v>
          </cell>
          <cell r="Z314">
            <v>21</v>
          </cell>
          <cell r="AC314">
            <v>0</v>
          </cell>
          <cell r="AD314">
            <v>0</v>
          </cell>
          <cell r="AF314">
            <v>39.585499999999996</v>
          </cell>
          <cell r="AG314">
            <v>2.4999999999999967E-2</v>
          </cell>
          <cell r="AH314">
            <v>2.4999999999999967E-2</v>
          </cell>
          <cell r="AI314">
            <v>1235.0675999999919</v>
          </cell>
          <cell r="AK314">
            <v>2008.2399999999973</v>
          </cell>
          <cell r="AL314">
            <v>2084.7075999999906</v>
          </cell>
          <cell r="AN314" t="e">
            <v>#N/A</v>
          </cell>
          <cell r="AP314">
            <v>33350</v>
          </cell>
        </row>
        <row r="315">
          <cell r="A315">
            <v>1075</v>
          </cell>
          <cell r="B315" t="str">
            <v>000001075</v>
          </cell>
          <cell r="C315" t="str">
            <v>Diagnostic Imaging</v>
          </cell>
          <cell r="D315" t="str">
            <v>RADTECH4</v>
          </cell>
          <cell r="E315" t="str">
            <v>Cheryl</v>
          </cell>
          <cell r="F315" t="str">
            <v>L.</v>
          </cell>
          <cell r="G315" t="str">
            <v>Jewkes</v>
          </cell>
          <cell r="H315" t="str">
            <v>3588 Route 125</v>
          </cell>
          <cell r="J315" t="str">
            <v>Hancock, VT 05748</v>
          </cell>
          <cell r="K315">
            <v>38630</v>
          </cell>
          <cell r="L315" t="str">
            <v>REG</v>
          </cell>
          <cell r="M315">
            <v>37.090000000000003</v>
          </cell>
          <cell r="N315">
            <v>77147.199999999997</v>
          </cell>
          <cell r="O315">
            <v>38630</v>
          </cell>
          <cell r="P315" t="str">
            <v>RADTECH4</v>
          </cell>
          <cell r="Q315" t="str">
            <v>RADTECH4</v>
          </cell>
          <cell r="R315" t="str">
            <v>OP</v>
          </cell>
          <cell r="S315" t="str">
            <v>041</v>
          </cell>
          <cell r="T315" t="str">
            <v>Z</v>
          </cell>
          <cell r="U315" t="str">
            <v>RAD</v>
          </cell>
          <cell r="V315">
            <v>1</v>
          </cell>
          <cell r="W315">
            <v>2080</v>
          </cell>
          <cell r="X315">
            <v>80</v>
          </cell>
          <cell r="Y315">
            <v>17</v>
          </cell>
          <cell r="Z315">
            <v>18</v>
          </cell>
          <cell r="AC315">
            <v>37.340000000000003</v>
          </cell>
          <cell r="AD315">
            <v>6.7403612833647876E-3</v>
          </cell>
          <cell r="AF315">
            <v>38.273499999999999</v>
          </cell>
          <cell r="AG315">
            <v>3.190887031544877E-2</v>
          </cell>
          <cell r="AH315">
            <v>2.4999999999999866E-2</v>
          </cell>
          <cell r="AI315">
            <v>1194.1331999999898</v>
          </cell>
          <cell r="AK315">
            <v>2461.6799999999898</v>
          </cell>
          <cell r="AL315">
            <v>2235.6131999999852</v>
          </cell>
          <cell r="AN315" t="e">
            <v>#N/A</v>
          </cell>
          <cell r="AP315">
            <v>38630</v>
          </cell>
        </row>
        <row r="316">
          <cell r="A316">
            <v>2119</v>
          </cell>
          <cell r="B316" t="str">
            <v>000002119</v>
          </cell>
          <cell r="C316" t="str">
            <v>Diagnostic Imaging</v>
          </cell>
          <cell r="D316" t="str">
            <v>RADTECH4</v>
          </cell>
          <cell r="E316" t="str">
            <v>Jennifer</v>
          </cell>
          <cell r="F316" t="str">
            <v>M</v>
          </cell>
          <cell r="G316" t="str">
            <v>Hubert</v>
          </cell>
          <cell r="H316" t="str">
            <v>480 Lovers Lane</v>
          </cell>
          <cell r="J316" t="str">
            <v>Bristol, VT 05443</v>
          </cell>
          <cell r="K316">
            <v>42059</v>
          </cell>
          <cell r="L316" t="str">
            <v>PTF</v>
          </cell>
          <cell r="M316">
            <v>37.65</v>
          </cell>
          <cell r="N316">
            <v>70480.800000000003</v>
          </cell>
          <cell r="O316">
            <v>43927</v>
          </cell>
          <cell r="P316" t="str">
            <v>RADTECH4</v>
          </cell>
          <cell r="Q316" t="str">
            <v>RADTECH4</v>
          </cell>
          <cell r="R316" t="str">
            <v>PR</v>
          </cell>
          <cell r="S316" t="str">
            <v>041</v>
          </cell>
          <cell r="T316" t="str">
            <v>Z</v>
          </cell>
          <cell r="U316" t="str">
            <v>RAD</v>
          </cell>
          <cell r="V316">
            <v>0.9</v>
          </cell>
          <cell r="W316">
            <v>1872</v>
          </cell>
          <cell r="X316">
            <v>72</v>
          </cell>
          <cell r="Y316">
            <v>19</v>
          </cell>
          <cell r="Z316">
            <v>20</v>
          </cell>
          <cell r="AC316">
            <v>0</v>
          </cell>
          <cell r="AD316">
            <v>0</v>
          </cell>
          <cell r="AF316">
            <v>38.591249999999995</v>
          </cell>
          <cell r="AG316">
            <v>2.4999999999999911E-2</v>
          </cell>
          <cell r="AH316">
            <v>2.4999999999999911E-2</v>
          </cell>
          <cell r="AI316">
            <v>1083.6422999999963</v>
          </cell>
          <cell r="AK316">
            <v>1762.0199999999936</v>
          </cell>
          <cell r="AL316">
            <v>1829.1122999999936</v>
          </cell>
          <cell r="AN316" t="e">
            <v>#N/A</v>
          </cell>
          <cell r="AP316">
            <v>42059</v>
          </cell>
        </row>
        <row r="317">
          <cell r="A317">
            <v>1410</v>
          </cell>
          <cell r="B317" t="str">
            <v>000001410</v>
          </cell>
          <cell r="C317" t="str">
            <v>Clinic Primary Care</v>
          </cell>
          <cell r="D317" t="str">
            <v>Referral Specialist</v>
          </cell>
          <cell r="E317" t="str">
            <v>Angela</v>
          </cell>
          <cell r="F317" t="str">
            <v>R</v>
          </cell>
          <cell r="G317" t="str">
            <v>Bailey</v>
          </cell>
          <cell r="H317" t="str">
            <v>19 James Place</v>
          </cell>
          <cell r="J317" t="str">
            <v>Bethel, VT 05032</v>
          </cell>
          <cell r="K317">
            <v>39538</v>
          </cell>
          <cell r="L317" t="str">
            <v>REG</v>
          </cell>
          <cell r="M317">
            <v>19.98</v>
          </cell>
          <cell r="N317">
            <v>41558.400000000001</v>
          </cell>
          <cell r="O317">
            <v>39538</v>
          </cell>
          <cell r="P317" t="str">
            <v>REFSPEC</v>
          </cell>
          <cell r="Q317" t="str">
            <v>Referral Specialist</v>
          </cell>
          <cell r="R317" t="str">
            <v>CL</v>
          </cell>
          <cell r="S317" t="str">
            <v>012</v>
          </cell>
          <cell r="T317" t="str">
            <v>PRIM</v>
          </cell>
          <cell r="U317" t="str">
            <v>PP</v>
          </cell>
          <cell r="V317">
            <v>1</v>
          </cell>
          <cell r="W317">
            <v>2080</v>
          </cell>
          <cell r="X317">
            <v>80</v>
          </cell>
          <cell r="Y317">
            <v>14</v>
          </cell>
          <cell r="Z317">
            <v>15</v>
          </cell>
          <cell r="AA317">
            <v>1</v>
          </cell>
          <cell r="AC317">
            <v>20.892857142857142</v>
          </cell>
          <cell r="AD317">
            <v>4.5688545688545641E-2</v>
          </cell>
          <cell r="AF317">
            <v>21.415178571428569</v>
          </cell>
          <cell r="AG317">
            <v>7.1830759330759206E-2</v>
          </cell>
          <cell r="AH317">
            <v>2.4999999999999929E-2</v>
          </cell>
          <cell r="AI317">
            <v>668.15357142856442</v>
          </cell>
          <cell r="AK317">
            <v>2985.1714285714233</v>
          </cell>
          <cell r="AL317">
            <v>1931.1107142857052</v>
          </cell>
          <cell r="AN317" t="str">
            <v>Yes</v>
          </cell>
          <cell r="AP317">
            <v>39538</v>
          </cell>
        </row>
        <row r="318">
          <cell r="A318">
            <v>2723</v>
          </cell>
          <cell r="B318" t="str">
            <v>000002723</v>
          </cell>
          <cell r="C318" t="str">
            <v>Berlin Expansion PC</v>
          </cell>
          <cell r="D318" t="str">
            <v>Referral Specialist</v>
          </cell>
          <cell r="E318" t="str">
            <v>Jada</v>
          </cell>
          <cell r="F318" t="str">
            <v>L</v>
          </cell>
          <cell r="G318" t="str">
            <v>Quintin</v>
          </cell>
          <cell r="H318" t="str">
            <v>11 Dianne Lane</v>
          </cell>
          <cell r="J318" t="str">
            <v>Graniteville, VT 05654</v>
          </cell>
          <cell r="K318">
            <v>44020</v>
          </cell>
          <cell r="L318" t="str">
            <v>PTF</v>
          </cell>
          <cell r="M318">
            <v>18.600000000000001</v>
          </cell>
          <cell r="N318">
            <v>38688</v>
          </cell>
          <cell r="O318">
            <v>44020</v>
          </cell>
          <cell r="P318" t="str">
            <v>REFSPEC</v>
          </cell>
          <cell r="Q318" t="str">
            <v>Referral Specialist</v>
          </cell>
          <cell r="R318" t="str">
            <v>PC</v>
          </cell>
          <cell r="S318" t="str">
            <v>014</v>
          </cell>
          <cell r="T318" t="str">
            <v>PRIM</v>
          </cell>
          <cell r="U318" t="str">
            <v>PAS</v>
          </cell>
          <cell r="V318">
            <v>1</v>
          </cell>
          <cell r="W318">
            <v>2080</v>
          </cell>
          <cell r="X318">
            <v>80</v>
          </cell>
          <cell r="Y318">
            <v>10</v>
          </cell>
          <cell r="Z318">
            <v>11</v>
          </cell>
          <cell r="AA318">
            <v>1</v>
          </cell>
          <cell r="AC318">
            <v>19.6875</v>
          </cell>
          <cell r="AD318">
            <v>5.8467741935483791E-2</v>
          </cell>
          <cell r="AF318">
            <v>20.1796875</v>
          </cell>
          <cell r="AG318">
            <v>8.4929435483870885E-2</v>
          </cell>
          <cell r="AH318">
            <v>2.5000000000000001E-2</v>
          </cell>
          <cell r="AI318">
            <v>629.60624999999823</v>
          </cell>
          <cell r="AK318">
            <v>3285.7499999999973</v>
          </cell>
          <cell r="AL318">
            <v>2019.7312499999971</v>
          </cell>
          <cell r="AN318" t="str">
            <v>Yes</v>
          </cell>
          <cell r="AP318">
            <v>44020</v>
          </cell>
        </row>
        <row r="319">
          <cell r="A319">
            <v>1227</v>
          </cell>
          <cell r="B319" t="str">
            <v>000001227</v>
          </cell>
          <cell r="C319" t="str">
            <v>Respiratory</v>
          </cell>
          <cell r="D319" t="str">
            <v>Reg Respiratory Therapist</v>
          </cell>
          <cell r="E319" t="str">
            <v>Jenell</v>
          </cell>
          <cell r="F319" t="str">
            <v>A</v>
          </cell>
          <cell r="G319" t="str">
            <v>Lyford</v>
          </cell>
          <cell r="H319" t="str">
            <v>977 Spooner Rd</v>
          </cell>
          <cell r="J319" t="str">
            <v>Randolph, VT 05060</v>
          </cell>
          <cell r="K319">
            <v>39078</v>
          </cell>
          <cell r="L319" t="str">
            <v>PTF</v>
          </cell>
          <cell r="M319">
            <v>29.97</v>
          </cell>
          <cell r="N319">
            <v>49870.080000000002</v>
          </cell>
          <cell r="O319">
            <v>39078</v>
          </cell>
          <cell r="P319" t="str">
            <v>RESPTHER</v>
          </cell>
          <cell r="Q319" t="str">
            <v>Reg Respiratory Therapist</v>
          </cell>
          <cell r="R319" t="str">
            <v>OP</v>
          </cell>
          <cell r="S319" t="str">
            <v>049</v>
          </cell>
          <cell r="T319" t="str">
            <v>Z</v>
          </cell>
          <cell r="U319" t="str">
            <v>RES</v>
          </cell>
          <cell r="V319">
            <v>0.8</v>
          </cell>
          <cell r="W319">
            <v>1664</v>
          </cell>
          <cell r="X319">
            <v>64</v>
          </cell>
          <cell r="Y319">
            <v>15</v>
          </cell>
          <cell r="Z319">
            <v>16</v>
          </cell>
          <cell r="AA319">
            <v>6</v>
          </cell>
          <cell r="AC319">
            <v>33.203344863523121</v>
          </cell>
          <cell r="AD319">
            <v>0.10788604816560302</v>
          </cell>
          <cell r="AF319">
            <v>34.033428485111195</v>
          </cell>
          <cell r="AG319">
            <v>0.13558319936974295</v>
          </cell>
          <cell r="AH319">
            <v>2.4999999999999866E-2</v>
          </cell>
          <cell r="AI319">
            <v>849.47437498837098</v>
          </cell>
          <cell r="AK319">
            <v>6761.5449992250296</v>
          </cell>
          <cell r="AL319">
            <v>3710.1280285066528</v>
          </cell>
          <cell r="AN319" t="str">
            <v>Yes</v>
          </cell>
          <cell r="AP319">
            <v>39078</v>
          </cell>
        </row>
        <row r="320">
          <cell r="A320">
            <v>1314</v>
          </cell>
          <cell r="B320" t="str">
            <v>000001314</v>
          </cell>
          <cell r="C320" t="str">
            <v>Respiratory</v>
          </cell>
          <cell r="D320" t="str">
            <v>Reg Respiratory Therapist</v>
          </cell>
          <cell r="E320" t="str">
            <v>Timothy</v>
          </cell>
          <cell r="F320" t="str">
            <v>S</v>
          </cell>
          <cell r="G320" t="str">
            <v>Flanagan</v>
          </cell>
          <cell r="H320" t="str">
            <v>513 Lamplight Lane</v>
          </cell>
          <cell r="J320" t="str">
            <v>Williston, VT 05495</v>
          </cell>
          <cell r="K320">
            <v>39295</v>
          </cell>
          <cell r="L320" t="str">
            <v>PTF</v>
          </cell>
          <cell r="M320">
            <v>35.299999999999997</v>
          </cell>
          <cell r="N320">
            <v>66081.600000000006</v>
          </cell>
          <cell r="O320">
            <v>39295</v>
          </cell>
          <cell r="P320" t="str">
            <v>RESPTHER</v>
          </cell>
          <cell r="Q320" t="str">
            <v>Reg Respiratory Therapist</v>
          </cell>
          <cell r="R320" t="str">
            <v>OP</v>
          </cell>
          <cell r="S320" t="str">
            <v>049</v>
          </cell>
          <cell r="T320" t="str">
            <v>Z</v>
          </cell>
          <cell r="U320" t="str">
            <v>RES</v>
          </cell>
          <cell r="V320">
            <v>0.9</v>
          </cell>
          <cell r="W320">
            <v>1872</v>
          </cell>
          <cell r="X320">
            <v>72</v>
          </cell>
          <cell r="Y320">
            <v>20</v>
          </cell>
          <cell r="Z320">
            <v>21</v>
          </cell>
          <cell r="AA320">
            <v>6</v>
          </cell>
          <cell r="AC320">
            <v>35.304822386530908</v>
          </cell>
          <cell r="AD320">
            <v>1.3661151645640683E-4</v>
          </cell>
          <cell r="AF320">
            <v>36.187442946194174</v>
          </cell>
          <cell r="AG320">
            <v>2.5140026804367631E-2</v>
          </cell>
          <cell r="AH320">
            <v>2.4999999999999814E-2</v>
          </cell>
          <cell r="AI320">
            <v>1016.143397929126</v>
          </cell>
          <cell r="AK320">
            <v>1661.2931952754998</v>
          </cell>
          <cell r="AL320">
            <v>1718.9982113149144</v>
          </cell>
          <cell r="AN320" t="str">
            <v>No</v>
          </cell>
          <cell r="AO320" t="str">
            <v>Adj Col AB</v>
          </cell>
          <cell r="AP320">
            <v>39295</v>
          </cell>
        </row>
        <row r="321">
          <cell r="A321">
            <v>1441</v>
          </cell>
          <cell r="B321" t="str">
            <v>000001441</v>
          </cell>
          <cell r="C321" t="str">
            <v>Respiratory</v>
          </cell>
          <cell r="D321" t="str">
            <v>Reg Respiratory Therapist</v>
          </cell>
          <cell r="E321" t="str">
            <v>David</v>
          </cell>
          <cell r="F321" t="str">
            <v>A</v>
          </cell>
          <cell r="G321" t="str">
            <v>Gehlbach</v>
          </cell>
          <cell r="H321" t="str">
            <v>56 Spruce Mtn View Dr.</v>
          </cell>
          <cell r="J321" t="str">
            <v>Barre, VT 05641</v>
          </cell>
          <cell r="K321">
            <v>39657</v>
          </cell>
          <cell r="L321" t="str">
            <v>REG</v>
          </cell>
          <cell r="M321">
            <v>38.229999999999997</v>
          </cell>
          <cell r="N321">
            <v>79518.399999999994</v>
          </cell>
          <cell r="O321">
            <v>39657</v>
          </cell>
          <cell r="P321" t="str">
            <v>RESPTHER</v>
          </cell>
          <cell r="Q321" t="str">
            <v>Reg Respiratory Therapist</v>
          </cell>
          <cell r="R321" t="str">
            <v>OP</v>
          </cell>
          <cell r="S321" t="str">
            <v>049</v>
          </cell>
          <cell r="T321" t="str">
            <v>Z</v>
          </cell>
          <cell r="U321" t="str">
            <v>RES</v>
          </cell>
          <cell r="V321">
            <v>1</v>
          </cell>
          <cell r="W321">
            <v>2080</v>
          </cell>
          <cell r="X321">
            <v>80</v>
          </cell>
          <cell r="Y321">
            <v>20</v>
          </cell>
          <cell r="Z321">
            <v>21</v>
          </cell>
          <cell r="AA321">
            <v>6</v>
          </cell>
          <cell r="AC321">
            <v>0</v>
          </cell>
          <cell r="AD321">
            <v>0</v>
          </cell>
          <cell r="AF321">
            <v>39.185749999999992</v>
          </cell>
          <cell r="AG321">
            <v>2.4999999999999866E-2</v>
          </cell>
          <cell r="AH321">
            <v>2.4999999999999866E-2</v>
          </cell>
          <cell r="AI321">
            <v>1222.5953999999865</v>
          </cell>
          <cell r="AK321">
            <v>1987.9599999999891</v>
          </cell>
          <cell r="AL321">
            <v>2063.6553999999819</v>
          </cell>
          <cell r="AN321" t="str">
            <v>No</v>
          </cell>
          <cell r="AO321" t="str">
            <v>No Adj Col AB</v>
          </cell>
          <cell r="AP321">
            <v>39657</v>
          </cell>
        </row>
        <row r="322">
          <cell r="A322">
            <v>659</v>
          </cell>
          <cell r="B322" t="str">
            <v>000000659</v>
          </cell>
          <cell r="C322" t="str">
            <v>Diabetic Clinic</v>
          </cell>
          <cell r="D322" t="str">
            <v>Registered Dietician</v>
          </cell>
          <cell r="E322" t="str">
            <v>Jennifer</v>
          </cell>
          <cell r="F322" t="str">
            <v>Marie</v>
          </cell>
          <cell r="G322" t="str">
            <v>Stratton</v>
          </cell>
          <cell r="H322" t="str">
            <v>42 Trescott Lane</v>
          </cell>
          <cell r="J322" t="str">
            <v>Royalton, VT 05068</v>
          </cell>
          <cell r="K322">
            <v>36920</v>
          </cell>
          <cell r="L322" t="str">
            <v>PTF</v>
          </cell>
          <cell r="M322">
            <v>36.630000000000003</v>
          </cell>
          <cell r="N322">
            <v>60952.32</v>
          </cell>
          <cell r="O322">
            <v>36920</v>
          </cell>
          <cell r="P322" t="str">
            <v>REGDIET</v>
          </cell>
          <cell r="Q322" t="str">
            <v>Registered Dietician</v>
          </cell>
          <cell r="R322" t="str">
            <v>CL</v>
          </cell>
          <cell r="S322" t="str">
            <v>078</v>
          </cell>
          <cell r="T322" t="str">
            <v>Z</v>
          </cell>
          <cell r="U322" t="str">
            <v>Z</v>
          </cell>
          <cell r="V322">
            <v>0.8</v>
          </cell>
          <cell r="W322">
            <v>1664</v>
          </cell>
          <cell r="X322">
            <v>64</v>
          </cell>
          <cell r="Y322">
            <v>20</v>
          </cell>
          <cell r="Z322">
            <v>21</v>
          </cell>
          <cell r="AA322">
            <v>8</v>
          </cell>
          <cell r="AC322">
            <v>40.318154993280004</v>
          </cell>
          <cell r="AD322">
            <v>0.10068673200327603</v>
          </cell>
          <cell r="AF322">
            <v>41.326108868112001</v>
          </cell>
          <cell r="AG322">
            <v>0.12820390030335788</v>
          </cell>
          <cell r="AH322">
            <v>2.4999999999999939E-2</v>
          </cell>
          <cell r="AI322">
            <v>1031.4996773480643</v>
          </cell>
          <cell r="AK322">
            <v>7814.3251565383662</v>
          </cell>
          <cell r="AL322">
            <v>4337.5603204989111</v>
          </cell>
          <cell r="AN322" t="str">
            <v>Yes</v>
          </cell>
          <cell r="AP322">
            <v>36920</v>
          </cell>
        </row>
        <row r="323">
          <cell r="A323">
            <v>1349</v>
          </cell>
          <cell r="B323" t="str">
            <v>000001349</v>
          </cell>
          <cell r="C323" t="str">
            <v>Nutrition - Rehab</v>
          </cell>
          <cell r="D323" t="str">
            <v>Registered Dietician</v>
          </cell>
          <cell r="E323" t="str">
            <v>Stacy</v>
          </cell>
          <cell r="F323" t="str">
            <v>J</v>
          </cell>
          <cell r="G323" t="str">
            <v>Pelletier</v>
          </cell>
          <cell r="H323" t="str">
            <v>105 Dustin Drive</v>
          </cell>
          <cell r="J323" t="str">
            <v>Braintree, VT 05060</v>
          </cell>
          <cell r="K323">
            <v>39356</v>
          </cell>
          <cell r="L323" t="str">
            <v>REG</v>
          </cell>
          <cell r="M323">
            <v>35.909999999999997</v>
          </cell>
          <cell r="N323">
            <v>74692.800000000003</v>
          </cell>
          <cell r="O323">
            <v>39356</v>
          </cell>
          <cell r="P323" t="str">
            <v>REGDIET</v>
          </cell>
          <cell r="Q323" t="str">
            <v>Registered Dietician</v>
          </cell>
          <cell r="R323" t="str">
            <v>OP</v>
          </cell>
          <cell r="S323" t="str">
            <v>090</v>
          </cell>
          <cell r="T323" t="str">
            <v>Z</v>
          </cell>
          <cell r="U323" t="str">
            <v>REH</v>
          </cell>
          <cell r="V323">
            <v>1</v>
          </cell>
          <cell r="W323">
            <v>2080</v>
          </cell>
          <cell r="X323">
            <v>80</v>
          </cell>
          <cell r="Y323">
            <v>18</v>
          </cell>
          <cell r="Z323">
            <v>19</v>
          </cell>
          <cell r="AA323">
            <v>8</v>
          </cell>
          <cell r="AC323">
            <v>39.358198922011432</v>
          </cell>
          <cell r="AD323">
            <v>9.6023361793690781E-2</v>
          </cell>
          <cell r="AF323">
            <v>40.342153895061713</v>
          </cell>
          <cell r="AG323">
            <v>0.12342394583853292</v>
          </cell>
          <cell r="AH323">
            <v>2.4999999999999876E-2</v>
          </cell>
          <cell r="AI323">
            <v>1258.6752015259185</v>
          </cell>
          <cell r="AK323">
            <v>9218.8801017283713</v>
          </cell>
          <cell r="AL323">
            <v>5158.9706291802286</v>
          </cell>
          <cell r="AN323" t="str">
            <v>Yes</v>
          </cell>
          <cell r="AP323">
            <v>39356</v>
          </cell>
        </row>
        <row r="324">
          <cell r="A324">
            <v>2898</v>
          </cell>
          <cell r="B324" t="str">
            <v>000002898</v>
          </cell>
          <cell r="C324" t="str">
            <v>Nutrition - Rehab</v>
          </cell>
          <cell r="D324" t="str">
            <v>Registered Dietician</v>
          </cell>
          <cell r="E324" t="str">
            <v>Anne</v>
          </cell>
          <cell r="G324" t="str">
            <v>Hutchinson</v>
          </cell>
          <cell r="H324" t="str">
            <v>8 Weston St, Apt 1</v>
          </cell>
          <cell r="J324" t="str">
            <v>Randolph, VT 05060</v>
          </cell>
          <cell r="K324">
            <v>44573</v>
          </cell>
          <cell r="L324" t="str">
            <v>PTF</v>
          </cell>
          <cell r="M324">
            <v>29.54</v>
          </cell>
          <cell r="N324">
            <v>49154.559999999998</v>
          </cell>
          <cell r="O324">
            <v>44573</v>
          </cell>
          <cell r="P324" t="str">
            <v>REGDIET</v>
          </cell>
          <cell r="Q324" t="str">
            <v>Registered Dietician</v>
          </cell>
          <cell r="R324" t="str">
            <v>OP</v>
          </cell>
          <cell r="S324" t="str">
            <v>090</v>
          </cell>
          <cell r="T324" t="str">
            <v>Z</v>
          </cell>
          <cell r="U324" t="str">
            <v>NUTS</v>
          </cell>
          <cell r="V324">
            <v>0.8</v>
          </cell>
          <cell r="W324">
            <v>1664</v>
          </cell>
          <cell r="X324">
            <v>64</v>
          </cell>
          <cell r="Y324">
            <v>5</v>
          </cell>
          <cell r="Z324">
            <v>6</v>
          </cell>
          <cell r="AA324">
            <v>8</v>
          </cell>
          <cell r="AC324">
            <v>31.078577807320002</v>
          </cell>
          <cell r="AD324">
            <v>5.2084556781313573E-2</v>
          </cell>
          <cell r="AF324">
            <v>31.855542252503</v>
          </cell>
          <cell r="AG324">
            <v>7.8386670700846331E-2</v>
          </cell>
          <cell r="AH324">
            <v>2.4999999999999922E-2</v>
          </cell>
          <cell r="AI324">
            <v>795.11433462246896</v>
          </cell>
          <cell r="AK324">
            <v>3853.0623081649928</v>
          </cell>
          <cell r="AL324">
            <v>2425.2560803845813</v>
          </cell>
          <cell r="AN324" t="str">
            <v>Yes</v>
          </cell>
          <cell r="AP324">
            <v>44573</v>
          </cell>
        </row>
        <row r="325">
          <cell r="A325">
            <v>170</v>
          </cell>
          <cell r="B325" t="str">
            <v>000000170</v>
          </cell>
          <cell r="C325" t="str">
            <v>Med Surg</v>
          </cell>
          <cell r="D325" t="str">
            <v>Registered Nurse</v>
          </cell>
          <cell r="E325" t="str">
            <v>Kathryn</v>
          </cell>
          <cell r="F325" t="str">
            <v>A</v>
          </cell>
          <cell r="G325" t="str">
            <v>Brooks</v>
          </cell>
          <cell r="H325" t="str">
            <v>4636 VT Route 66</v>
          </cell>
          <cell r="J325" t="str">
            <v>Randolph Center, VT 05061</v>
          </cell>
          <cell r="K325">
            <v>27658</v>
          </cell>
          <cell r="L325" t="str">
            <v>PTF</v>
          </cell>
          <cell r="M325">
            <v>44.05</v>
          </cell>
          <cell r="N325">
            <v>82461.600000000006</v>
          </cell>
          <cell r="O325">
            <v>27658</v>
          </cell>
          <cell r="P325" t="str">
            <v>RN</v>
          </cell>
          <cell r="Q325" t="str">
            <v>Registered Nurse</v>
          </cell>
          <cell r="R325" t="str">
            <v>PC</v>
          </cell>
          <cell r="S325" t="str">
            <v>025</v>
          </cell>
          <cell r="T325" t="str">
            <v>GMC40</v>
          </cell>
          <cell r="U325" t="str">
            <v>MS</v>
          </cell>
          <cell r="V325">
            <v>0.9</v>
          </cell>
          <cell r="W325">
            <v>1872</v>
          </cell>
          <cell r="X325">
            <v>72</v>
          </cell>
          <cell r="Y325" t="e">
            <v>#N/A</v>
          </cell>
          <cell r="Z325">
            <v>20</v>
          </cell>
          <cell r="AC325">
            <v>0</v>
          </cell>
          <cell r="AD325">
            <v>0</v>
          </cell>
          <cell r="AF325">
            <v>45.15124999999999</v>
          </cell>
          <cell r="AG325">
            <v>2.4999999999999845E-2</v>
          </cell>
          <cell r="AH325">
            <v>2.4999999999999845E-2</v>
          </cell>
          <cell r="AI325">
            <v>1267.8470999999927</v>
          </cell>
          <cell r="AK325">
            <v>2061.5399999999872</v>
          </cell>
          <cell r="AL325">
            <v>2140.0370999999873</v>
          </cell>
          <cell r="AM325" t="str">
            <v>RN - Hosp</v>
          </cell>
          <cell r="AN325" t="e">
            <v>#N/A</v>
          </cell>
          <cell r="AP325">
            <v>27658</v>
          </cell>
        </row>
        <row r="326">
          <cell r="A326">
            <v>454</v>
          </cell>
          <cell r="B326" t="str">
            <v>000000454</v>
          </cell>
          <cell r="C326" t="str">
            <v>Operating Room</v>
          </cell>
          <cell r="D326" t="str">
            <v>Registered Nurse</v>
          </cell>
          <cell r="E326" t="str">
            <v>Sheila</v>
          </cell>
          <cell r="F326" t="str">
            <v>R.</v>
          </cell>
          <cell r="G326" t="str">
            <v>Miller</v>
          </cell>
          <cell r="H326" t="str">
            <v>6 Baptist Hill</v>
          </cell>
          <cell r="J326" t="str">
            <v>Tunbridge, VT 05077</v>
          </cell>
          <cell r="K326">
            <v>31369</v>
          </cell>
          <cell r="L326" t="str">
            <v>REG</v>
          </cell>
          <cell r="M326">
            <v>44.05</v>
          </cell>
          <cell r="N326">
            <v>91624</v>
          </cell>
          <cell r="O326">
            <v>31369</v>
          </cell>
          <cell r="P326" t="str">
            <v>RN</v>
          </cell>
          <cell r="Q326" t="str">
            <v>Registered Nurse</v>
          </cell>
          <cell r="R326" t="str">
            <v>SS</v>
          </cell>
          <cell r="S326" t="str">
            <v>037</v>
          </cell>
          <cell r="T326" t="str">
            <v>GMC40</v>
          </cell>
          <cell r="U326" t="str">
            <v>ACC</v>
          </cell>
          <cell r="V326">
            <v>1</v>
          </cell>
          <cell r="W326">
            <v>2080</v>
          </cell>
          <cell r="X326">
            <v>80</v>
          </cell>
          <cell r="Y326" t="e">
            <v>#N/A</v>
          </cell>
          <cell r="Z326">
            <v>20</v>
          </cell>
          <cell r="AC326">
            <v>0</v>
          </cell>
          <cell r="AD326">
            <v>0</v>
          </cell>
          <cell r="AF326">
            <v>45.15124999999999</v>
          </cell>
          <cell r="AG326">
            <v>2.4999999999999845E-2</v>
          </cell>
          <cell r="AH326">
            <v>2.4999999999999845E-2</v>
          </cell>
          <cell r="AI326">
            <v>1408.7189999999919</v>
          </cell>
          <cell r="AK326">
            <v>2290.5999999999858</v>
          </cell>
          <cell r="AL326">
            <v>2377.8189999999859</v>
          </cell>
          <cell r="AM326" t="str">
            <v>RN - Hosp</v>
          </cell>
          <cell r="AN326" t="e">
            <v>#N/A</v>
          </cell>
          <cell r="AP326">
            <v>31369</v>
          </cell>
        </row>
        <row r="327">
          <cell r="A327">
            <v>291</v>
          </cell>
          <cell r="B327" t="str">
            <v>000000291</v>
          </cell>
          <cell r="C327" t="str">
            <v>Obstetrics/Labor &amp; Delive</v>
          </cell>
          <cell r="D327" t="str">
            <v>Registered Nurse</v>
          </cell>
          <cell r="E327" t="str">
            <v>Christine</v>
          </cell>
          <cell r="F327" t="str">
            <v>L</v>
          </cell>
          <cell r="G327" t="str">
            <v>Kresock</v>
          </cell>
          <cell r="H327" t="str">
            <v>1201 Rand Road</v>
          </cell>
          <cell r="J327" t="str">
            <v>Randolph Center, VT 05061</v>
          </cell>
          <cell r="K327">
            <v>35004</v>
          </cell>
          <cell r="L327" t="str">
            <v>PT</v>
          </cell>
          <cell r="M327">
            <v>44.05</v>
          </cell>
          <cell r="N327">
            <v>54974.400000000001</v>
          </cell>
          <cell r="O327">
            <v>35004</v>
          </cell>
          <cell r="P327" t="str">
            <v>RN</v>
          </cell>
          <cell r="Q327" t="str">
            <v>Registered Nurse</v>
          </cell>
          <cell r="R327" t="str">
            <v>PC</v>
          </cell>
          <cell r="S327" t="str">
            <v>039</v>
          </cell>
          <cell r="T327" t="str">
            <v>GMC40</v>
          </cell>
          <cell r="U327" t="str">
            <v>BC</v>
          </cell>
          <cell r="V327">
            <v>0.6</v>
          </cell>
          <cell r="W327">
            <v>1248</v>
          </cell>
          <cell r="X327">
            <v>48</v>
          </cell>
          <cell r="Y327" t="e">
            <v>#N/A</v>
          </cell>
          <cell r="Z327">
            <v>20</v>
          </cell>
          <cell r="AC327">
            <v>0</v>
          </cell>
          <cell r="AD327">
            <v>0</v>
          </cell>
          <cell r="AF327">
            <v>45.15124999999999</v>
          </cell>
          <cell r="AG327">
            <v>2.4999999999999845E-2</v>
          </cell>
          <cell r="AH327">
            <v>2.4999999999999845E-2</v>
          </cell>
          <cell r="AI327">
            <v>845.23139999999512</v>
          </cell>
          <cell r="AK327">
            <v>1374.3599999999915</v>
          </cell>
          <cell r="AL327">
            <v>1426.6913999999915</v>
          </cell>
          <cell r="AM327" t="str">
            <v>RN - Clinic</v>
          </cell>
          <cell r="AN327" t="e">
            <v>#N/A</v>
          </cell>
          <cell r="AP327">
            <v>35004</v>
          </cell>
        </row>
        <row r="328">
          <cell r="A328">
            <v>463</v>
          </cell>
          <cell r="B328" t="str">
            <v>000000463</v>
          </cell>
          <cell r="C328" t="str">
            <v>Med Surg</v>
          </cell>
          <cell r="D328" t="str">
            <v>Registered Nurse</v>
          </cell>
          <cell r="E328" t="str">
            <v>Melissa</v>
          </cell>
          <cell r="F328" t="str">
            <v>L</v>
          </cell>
          <cell r="G328" t="str">
            <v>McPhetres</v>
          </cell>
          <cell r="H328" t="str">
            <v>13 Tatro Hill Road</v>
          </cell>
          <cell r="J328" t="str">
            <v>Randolph, VT 05060</v>
          </cell>
          <cell r="K328">
            <v>35088</v>
          </cell>
          <cell r="L328" t="str">
            <v>PTF</v>
          </cell>
          <cell r="M328">
            <v>44.05</v>
          </cell>
          <cell r="N328">
            <v>73299.199999999997</v>
          </cell>
          <cell r="O328">
            <v>35088</v>
          </cell>
          <cell r="P328" t="str">
            <v>RN</v>
          </cell>
          <cell r="Q328" t="str">
            <v>Registered Nurse</v>
          </cell>
          <cell r="R328" t="str">
            <v>PC</v>
          </cell>
          <cell r="S328" t="str">
            <v>025</v>
          </cell>
          <cell r="T328" t="str">
            <v>GMC40</v>
          </cell>
          <cell r="U328" t="str">
            <v>MS</v>
          </cell>
          <cell r="V328">
            <v>0.8</v>
          </cell>
          <cell r="W328">
            <v>1664</v>
          </cell>
          <cell r="X328">
            <v>64</v>
          </cell>
          <cell r="Y328" t="e">
            <v>#N/A</v>
          </cell>
          <cell r="Z328">
            <v>20</v>
          </cell>
          <cell r="AC328">
            <v>0</v>
          </cell>
          <cell r="AD328">
            <v>0</v>
          </cell>
          <cell r="AF328">
            <v>45.15124999999999</v>
          </cell>
          <cell r="AG328">
            <v>2.4999999999999845E-2</v>
          </cell>
          <cell r="AH328">
            <v>2.4999999999999845E-2</v>
          </cell>
          <cell r="AI328">
            <v>1126.9751999999935</v>
          </cell>
          <cell r="AK328">
            <v>1832.4799999999886</v>
          </cell>
          <cell r="AL328">
            <v>1902.2551999999887</v>
          </cell>
          <cell r="AM328" t="str">
            <v>RN - Hosp</v>
          </cell>
          <cell r="AN328" t="e">
            <v>#N/A</v>
          </cell>
          <cell r="AP328">
            <v>35088</v>
          </cell>
        </row>
        <row r="329">
          <cell r="A329">
            <v>391</v>
          </cell>
          <cell r="B329" t="str">
            <v>000000391</v>
          </cell>
          <cell r="C329" t="str">
            <v>Obstetrics/Labor &amp; Delive</v>
          </cell>
          <cell r="D329" t="str">
            <v>Registered Nurse</v>
          </cell>
          <cell r="E329" t="str">
            <v>Mary</v>
          </cell>
          <cell r="F329" t="str">
            <v>Rose Sanborn</v>
          </cell>
          <cell r="G329" t="str">
            <v>Borie</v>
          </cell>
          <cell r="H329" t="str">
            <v>11 Maple Street</v>
          </cell>
          <cell r="J329" t="str">
            <v>Randolph, VT 05060</v>
          </cell>
          <cell r="K329">
            <v>35353</v>
          </cell>
          <cell r="L329" t="str">
            <v>PTF</v>
          </cell>
          <cell r="M329">
            <v>44.05</v>
          </cell>
          <cell r="N329">
            <v>68718</v>
          </cell>
          <cell r="O329">
            <v>35353</v>
          </cell>
          <cell r="P329" t="str">
            <v>RN</v>
          </cell>
          <cell r="Q329" t="str">
            <v>Registered Nurse</v>
          </cell>
          <cell r="R329" t="str">
            <v>PC</v>
          </cell>
          <cell r="S329" t="str">
            <v>039</v>
          </cell>
          <cell r="T329" t="str">
            <v>GMC40</v>
          </cell>
          <cell r="U329" t="str">
            <v>BC</v>
          </cell>
          <cell r="V329">
            <v>0.75</v>
          </cell>
          <cell r="W329">
            <v>1560</v>
          </cell>
          <cell r="X329">
            <v>60</v>
          </cell>
          <cell r="Y329" t="e">
            <v>#N/A</v>
          </cell>
          <cell r="Z329">
            <v>20</v>
          </cell>
          <cell r="AC329">
            <v>0</v>
          </cell>
          <cell r="AD329">
            <v>0</v>
          </cell>
          <cell r="AF329">
            <v>45.15124999999999</v>
          </cell>
          <cell r="AG329">
            <v>2.4999999999999845E-2</v>
          </cell>
          <cell r="AH329">
            <v>2.4999999999999845E-2</v>
          </cell>
          <cell r="AI329">
            <v>1056.5392499999939</v>
          </cell>
          <cell r="AK329">
            <v>1717.9499999999894</v>
          </cell>
          <cell r="AL329">
            <v>1783.3642499999894</v>
          </cell>
          <cell r="AM329" t="str">
            <v>RN - Clinic</v>
          </cell>
          <cell r="AN329" t="e">
            <v>#N/A</v>
          </cell>
          <cell r="AP329">
            <v>35353</v>
          </cell>
        </row>
        <row r="330">
          <cell r="A330">
            <v>269</v>
          </cell>
          <cell r="B330" t="str">
            <v>000000269</v>
          </cell>
          <cell r="C330" t="str">
            <v>Med Surg</v>
          </cell>
          <cell r="D330" t="str">
            <v>Registered Nurse</v>
          </cell>
          <cell r="E330" t="str">
            <v>Lynda</v>
          </cell>
          <cell r="F330" t="str">
            <v>J.</v>
          </cell>
          <cell r="G330" t="str">
            <v>McDermott</v>
          </cell>
          <cell r="H330" t="str">
            <v>672 Albin Hill Road</v>
          </cell>
          <cell r="J330" t="str">
            <v>Braintree, VT 05060</v>
          </cell>
          <cell r="K330">
            <v>35786</v>
          </cell>
          <cell r="L330" t="str">
            <v>PT</v>
          </cell>
          <cell r="M330">
            <v>44.05</v>
          </cell>
          <cell r="N330">
            <v>45812</v>
          </cell>
          <cell r="O330">
            <v>35786</v>
          </cell>
          <cell r="P330" t="str">
            <v>RN</v>
          </cell>
          <cell r="Q330" t="str">
            <v>Registered Nurse</v>
          </cell>
          <cell r="R330" t="str">
            <v>PC</v>
          </cell>
          <cell r="S330" t="str">
            <v>025</v>
          </cell>
          <cell r="T330" t="str">
            <v>GMC40</v>
          </cell>
          <cell r="U330" t="str">
            <v>MS</v>
          </cell>
          <cell r="V330">
            <v>0.5</v>
          </cell>
          <cell r="W330">
            <v>1040</v>
          </cell>
          <cell r="X330">
            <v>40</v>
          </cell>
          <cell r="Y330" t="e">
            <v>#N/A</v>
          </cell>
          <cell r="Z330">
            <v>20</v>
          </cell>
          <cell r="AC330">
            <v>0</v>
          </cell>
          <cell r="AD330">
            <v>0</v>
          </cell>
          <cell r="AF330">
            <v>45.15124999999999</v>
          </cell>
          <cell r="AG330">
            <v>2.4999999999999845E-2</v>
          </cell>
          <cell r="AH330">
            <v>2.4999999999999845E-2</v>
          </cell>
          <cell r="AI330">
            <v>704.35949999999593</v>
          </cell>
          <cell r="AK330">
            <v>1145.2999999999929</v>
          </cell>
          <cell r="AL330">
            <v>1188.9094999999929</v>
          </cell>
          <cell r="AM330" t="str">
            <v>RN - Hosp</v>
          </cell>
          <cell r="AN330" t="e">
            <v>#N/A</v>
          </cell>
          <cell r="AP330">
            <v>35786</v>
          </cell>
        </row>
        <row r="331">
          <cell r="A331">
            <v>415</v>
          </cell>
          <cell r="B331" t="str">
            <v>000000415</v>
          </cell>
          <cell r="C331" t="str">
            <v>Obstetrics/Labor &amp; Delive</v>
          </cell>
          <cell r="D331" t="str">
            <v>Registered Nurse</v>
          </cell>
          <cell r="E331" t="str">
            <v>Kim</v>
          </cell>
          <cell r="G331" t="str">
            <v>Summers</v>
          </cell>
          <cell r="H331" t="str">
            <v>565 S. Hill Rd</v>
          </cell>
          <cell r="J331" t="str">
            <v>Moretown, VT 05660</v>
          </cell>
          <cell r="K331">
            <v>35955</v>
          </cell>
          <cell r="L331" t="str">
            <v>PTF</v>
          </cell>
          <cell r="M331">
            <v>44.05</v>
          </cell>
          <cell r="N331">
            <v>68718</v>
          </cell>
          <cell r="O331">
            <v>35955</v>
          </cell>
          <cell r="P331" t="str">
            <v>RN</v>
          </cell>
          <cell r="Q331" t="str">
            <v>Registered Nurse</v>
          </cell>
          <cell r="R331" t="str">
            <v>PC</v>
          </cell>
          <cell r="S331" t="str">
            <v>039</v>
          </cell>
          <cell r="T331" t="str">
            <v>Z</v>
          </cell>
          <cell r="U331" t="str">
            <v>BC</v>
          </cell>
          <cell r="V331">
            <v>0.75</v>
          </cell>
          <cell r="W331">
            <v>1560</v>
          </cell>
          <cell r="X331">
            <v>60</v>
          </cell>
          <cell r="Y331">
            <v>12</v>
          </cell>
          <cell r="Z331">
            <v>13</v>
          </cell>
          <cell r="AC331">
            <v>0</v>
          </cell>
          <cell r="AD331">
            <v>0</v>
          </cell>
          <cell r="AF331">
            <v>45.15124999999999</v>
          </cell>
          <cell r="AG331">
            <v>2.4999999999999845E-2</v>
          </cell>
          <cell r="AH331">
            <v>2.4999999999999845E-2</v>
          </cell>
          <cell r="AI331">
            <v>1056.5392499999939</v>
          </cell>
          <cell r="AK331">
            <v>1717.9499999999894</v>
          </cell>
          <cell r="AL331">
            <v>1783.3642499999894</v>
          </cell>
          <cell r="AM331" t="str">
            <v>RN - Clinic</v>
          </cell>
          <cell r="AN331" t="str">
            <v>No</v>
          </cell>
          <cell r="AO331" t="str">
            <v>No Adj Col AB</v>
          </cell>
          <cell r="AP331">
            <v>35955</v>
          </cell>
        </row>
        <row r="332">
          <cell r="A332">
            <v>534</v>
          </cell>
          <cell r="B332" t="str">
            <v>000000534</v>
          </cell>
          <cell r="C332" t="str">
            <v>Med Surg</v>
          </cell>
          <cell r="D332" t="str">
            <v>Registered Nurse</v>
          </cell>
          <cell r="E332" t="str">
            <v>Karen</v>
          </cell>
          <cell r="F332" t="str">
            <v>E.</v>
          </cell>
          <cell r="G332" t="str">
            <v>Bonoyer</v>
          </cell>
          <cell r="H332" t="str">
            <v>778 Battles Brook Road</v>
          </cell>
          <cell r="J332" t="str">
            <v>Braintree, VT 05060</v>
          </cell>
          <cell r="K332">
            <v>33686</v>
          </cell>
          <cell r="L332" t="str">
            <v>REG</v>
          </cell>
          <cell r="M332">
            <v>42.4</v>
          </cell>
          <cell r="N332">
            <v>88192</v>
          </cell>
          <cell r="O332">
            <v>38887</v>
          </cell>
          <cell r="P332" t="str">
            <v>RN</v>
          </cell>
          <cell r="Q332" t="str">
            <v>Registered Nurse</v>
          </cell>
          <cell r="R332" t="str">
            <v>PC</v>
          </cell>
          <cell r="S332" t="str">
            <v>025</v>
          </cell>
          <cell r="T332" t="str">
            <v>GMC40</v>
          </cell>
          <cell r="U332" t="str">
            <v>MS</v>
          </cell>
          <cell r="V332">
            <v>1</v>
          </cell>
          <cell r="W332">
            <v>2080</v>
          </cell>
          <cell r="X332">
            <v>80</v>
          </cell>
          <cell r="Y332" t="e">
            <v>#N/A</v>
          </cell>
          <cell r="Z332">
            <v>17</v>
          </cell>
          <cell r="AC332">
            <v>0</v>
          </cell>
          <cell r="AD332">
            <v>0</v>
          </cell>
          <cell r="AF332">
            <v>43.459999999999994</v>
          </cell>
          <cell r="AG332">
            <v>2.4999999999999887E-2</v>
          </cell>
          <cell r="AH332">
            <v>2.4999999999999887E-2</v>
          </cell>
          <cell r="AI332">
            <v>1355.9519999999952</v>
          </cell>
          <cell r="AK332">
            <v>2204.7999999999902</v>
          </cell>
          <cell r="AL332">
            <v>2288.7519999999913</v>
          </cell>
          <cell r="AM332" t="str">
            <v>RN - Hosp</v>
          </cell>
          <cell r="AN332" t="e">
            <v>#N/A</v>
          </cell>
          <cell r="AP332">
            <v>33686</v>
          </cell>
        </row>
        <row r="333">
          <cell r="A333">
            <v>1183</v>
          </cell>
          <cell r="B333" t="str">
            <v>000001183</v>
          </cell>
          <cell r="C333" t="str">
            <v>Emergency Room</v>
          </cell>
          <cell r="D333" t="str">
            <v>Registered Nurse</v>
          </cell>
          <cell r="E333" t="str">
            <v>Heather</v>
          </cell>
          <cell r="F333" t="str">
            <v>E.</v>
          </cell>
          <cell r="G333" t="str">
            <v>Cochran</v>
          </cell>
          <cell r="H333" t="str">
            <v>12 Pond Street</v>
          </cell>
          <cell r="J333" t="str">
            <v>Barre, VT 05641</v>
          </cell>
          <cell r="K333">
            <v>38978</v>
          </cell>
          <cell r="L333" t="str">
            <v>PTF</v>
          </cell>
          <cell r="M333">
            <v>44.05</v>
          </cell>
          <cell r="N333">
            <v>82461.600000000006</v>
          </cell>
          <cell r="O333">
            <v>38978</v>
          </cell>
          <cell r="P333" t="str">
            <v>RN</v>
          </cell>
          <cell r="Q333" t="str">
            <v>Registered Nurse</v>
          </cell>
          <cell r="R333" t="str">
            <v>PC</v>
          </cell>
          <cell r="S333" t="str">
            <v>061</v>
          </cell>
          <cell r="T333" t="str">
            <v>GMC40</v>
          </cell>
          <cell r="U333" t="str">
            <v>ER</v>
          </cell>
          <cell r="V333">
            <v>0.9</v>
          </cell>
          <cell r="W333">
            <v>1872</v>
          </cell>
          <cell r="X333">
            <v>72</v>
          </cell>
          <cell r="Y333" t="e">
            <v>#N/A</v>
          </cell>
          <cell r="Z333">
            <v>20</v>
          </cell>
          <cell r="AC333">
            <v>0</v>
          </cell>
          <cell r="AD333">
            <v>0</v>
          </cell>
          <cell r="AF333">
            <v>45.15124999999999</v>
          </cell>
          <cell r="AG333">
            <v>2.4999999999999845E-2</v>
          </cell>
          <cell r="AH333">
            <v>2.4999999999999845E-2</v>
          </cell>
          <cell r="AI333">
            <v>1267.8470999999927</v>
          </cell>
          <cell r="AK333">
            <v>2061.5399999999872</v>
          </cell>
          <cell r="AL333">
            <v>2140.0370999999873</v>
          </cell>
          <cell r="AM333" t="str">
            <v>RN - Hosp</v>
          </cell>
          <cell r="AN333" t="e">
            <v>#N/A</v>
          </cell>
          <cell r="AP333">
            <v>38978</v>
          </cell>
        </row>
        <row r="334">
          <cell r="A334">
            <v>1296</v>
          </cell>
          <cell r="B334" t="str">
            <v>000001296</v>
          </cell>
          <cell r="C334" t="str">
            <v>Obstetrics/Labor &amp; Delive</v>
          </cell>
          <cell r="D334" t="str">
            <v>Registered Nurse</v>
          </cell>
          <cell r="E334" t="str">
            <v>Ellen</v>
          </cell>
          <cell r="G334" t="str">
            <v>Fox</v>
          </cell>
          <cell r="H334" t="str">
            <v>PO Box 234</v>
          </cell>
          <cell r="J334" t="str">
            <v>Randolph, VT 05060</v>
          </cell>
          <cell r="K334">
            <v>39258</v>
          </cell>
          <cell r="L334" t="str">
            <v>PTF</v>
          </cell>
          <cell r="M334">
            <v>44.05</v>
          </cell>
          <cell r="N334">
            <v>68718</v>
          </cell>
          <cell r="O334">
            <v>39258</v>
          </cell>
          <cell r="P334" t="str">
            <v>RN</v>
          </cell>
          <cell r="Q334" t="str">
            <v>Registered Nurse</v>
          </cell>
          <cell r="R334" t="str">
            <v>PC</v>
          </cell>
          <cell r="S334" t="str">
            <v>039</v>
          </cell>
          <cell r="T334" t="str">
            <v>GMC40</v>
          </cell>
          <cell r="U334" t="str">
            <v>BC</v>
          </cell>
          <cell r="V334">
            <v>0.75</v>
          </cell>
          <cell r="W334">
            <v>1560</v>
          </cell>
          <cell r="X334">
            <v>60</v>
          </cell>
          <cell r="Y334" t="e">
            <v>#N/A</v>
          </cell>
          <cell r="Z334">
            <v>20</v>
          </cell>
          <cell r="AC334">
            <v>0</v>
          </cell>
          <cell r="AD334">
            <v>0</v>
          </cell>
          <cell r="AF334">
            <v>45.15124999999999</v>
          </cell>
          <cell r="AG334">
            <v>2.4999999999999845E-2</v>
          </cell>
          <cell r="AH334">
            <v>2.4999999999999845E-2</v>
          </cell>
          <cell r="AI334">
            <v>1056.5392499999939</v>
          </cell>
          <cell r="AK334">
            <v>1717.9499999999894</v>
          </cell>
          <cell r="AL334">
            <v>1783.3642499999894</v>
          </cell>
          <cell r="AM334" t="str">
            <v>RN - Clinic</v>
          </cell>
          <cell r="AN334" t="e">
            <v>#N/A</v>
          </cell>
          <cell r="AP334">
            <v>39258</v>
          </cell>
        </row>
        <row r="335">
          <cell r="A335">
            <v>1309</v>
          </cell>
          <cell r="B335" t="str">
            <v>000001309</v>
          </cell>
          <cell r="C335" t="str">
            <v>Operating Room</v>
          </cell>
          <cell r="D335" t="str">
            <v>Registered Nurse</v>
          </cell>
          <cell r="E335" t="str">
            <v>Jessica</v>
          </cell>
          <cell r="F335" t="str">
            <v>Richardson</v>
          </cell>
          <cell r="G335" t="str">
            <v>Spencer</v>
          </cell>
          <cell r="H335" t="str">
            <v>124 Osterberg Terrace</v>
          </cell>
          <cell r="J335" t="str">
            <v>Williamstown, VT 05679</v>
          </cell>
          <cell r="K335">
            <v>39279</v>
          </cell>
          <cell r="L335" t="str">
            <v>PTF</v>
          </cell>
          <cell r="M335">
            <v>42.81</v>
          </cell>
          <cell r="N335">
            <v>80140.320000000007</v>
          </cell>
          <cell r="O335">
            <v>39279</v>
          </cell>
          <cell r="P335" t="str">
            <v>RN</v>
          </cell>
          <cell r="Q335" t="str">
            <v>Registered Nurse</v>
          </cell>
          <cell r="R335" t="str">
            <v>SS</v>
          </cell>
          <cell r="S335" t="str">
            <v>037</v>
          </cell>
          <cell r="T335" t="str">
            <v>GMC40</v>
          </cell>
          <cell r="U335" t="str">
            <v>ACC</v>
          </cell>
          <cell r="V335">
            <v>0.9</v>
          </cell>
          <cell r="W335">
            <v>1872</v>
          </cell>
          <cell r="X335">
            <v>72</v>
          </cell>
          <cell r="Y335" t="e">
            <v>#N/A</v>
          </cell>
          <cell r="Z335">
            <v>18</v>
          </cell>
          <cell r="AC335">
            <v>0</v>
          </cell>
          <cell r="AD335">
            <v>0</v>
          </cell>
          <cell r="AF335">
            <v>43.880249999999997</v>
          </cell>
          <cell r="AG335">
            <v>2.4999999999999866E-2</v>
          </cell>
          <cell r="AH335">
            <v>2.4999999999999866E-2</v>
          </cell>
          <cell r="AI335">
            <v>1232.157419999997</v>
          </cell>
          <cell r="AK335">
            <v>2003.5079999999894</v>
          </cell>
          <cell r="AL335">
            <v>2079.7954199999926</v>
          </cell>
          <cell r="AM335" t="str">
            <v>RN - Hosp</v>
          </cell>
          <cell r="AN335" t="e">
            <v>#N/A</v>
          </cell>
          <cell r="AP335">
            <v>39279</v>
          </cell>
        </row>
        <row r="336">
          <cell r="A336">
            <v>1485</v>
          </cell>
          <cell r="B336" t="str">
            <v>000001485</v>
          </cell>
          <cell r="C336" t="str">
            <v>Med Surg</v>
          </cell>
          <cell r="D336" t="str">
            <v>Registered Nurse</v>
          </cell>
          <cell r="E336" t="str">
            <v>Heather</v>
          </cell>
          <cell r="F336" t="str">
            <v>Louise Tompkins</v>
          </cell>
          <cell r="G336" t="str">
            <v>Pejouhy</v>
          </cell>
          <cell r="H336" t="str">
            <v>181 Biscuit Hollow Rd</v>
          </cell>
          <cell r="J336" t="str">
            <v>Woodstock, VT 05091</v>
          </cell>
          <cell r="K336">
            <v>39818</v>
          </cell>
          <cell r="L336" t="str">
            <v>PTF</v>
          </cell>
          <cell r="M336">
            <v>41.6</v>
          </cell>
          <cell r="N336">
            <v>69222.399999999994</v>
          </cell>
          <cell r="O336">
            <v>39818</v>
          </cell>
          <cell r="P336" t="str">
            <v>RN</v>
          </cell>
          <cell r="Q336" t="str">
            <v>Registered Nurse</v>
          </cell>
          <cell r="R336" t="str">
            <v>PC</v>
          </cell>
          <cell r="S336" t="str">
            <v>025</v>
          </cell>
          <cell r="T336" t="str">
            <v>GMC40</v>
          </cell>
          <cell r="U336" t="str">
            <v>MS</v>
          </cell>
          <cell r="V336">
            <v>0.8</v>
          </cell>
          <cell r="W336">
            <v>1664</v>
          </cell>
          <cell r="X336">
            <v>64</v>
          </cell>
          <cell r="Y336" t="e">
            <v>#N/A</v>
          </cell>
          <cell r="Z336">
            <v>15</v>
          </cell>
          <cell r="AC336">
            <v>0</v>
          </cell>
          <cell r="AD336">
            <v>0</v>
          </cell>
          <cell r="AF336">
            <v>42.64</v>
          </cell>
          <cell r="AG336">
            <v>2.4999999999999977E-2</v>
          </cell>
          <cell r="AH336">
            <v>2.4999999999999977E-2</v>
          </cell>
          <cell r="AI336">
            <v>1064.2943999999907</v>
          </cell>
          <cell r="AK336">
            <v>1730.5599999999986</v>
          </cell>
          <cell r="AL336">
            <v>1796.4543999999901</v>
          </cell>
          <cell r="AM336" t="str">
            <v>RN - Hosp</v>
          </cell>
          <cell r="AN336" t="e">
            <v>#N/A</v>
          </cell>
          <cell r="AP336">
            <v>39818</v>
          </cell>
        </row>
        <row r="337">
          <cell r="A337">
            <v>1577</v>
          </cell>
          <cell r="B337" t="str">
            <v>000001577</v>
          </cell>
          <cell r="C337" t="str">
            <v>Emergency Room</v>
          </cell>
          <cell r="D337" t="str">
            <v>Registered Nurse</v>
          </cell>
          <cell r="E337" t="str">
            <v>Matthew</v>
          </cell>
          <cell r="F337" t="str">
            <v>Dennis</v>
          </cell>
          <cell r="G337" t="str">
            <v>Shangraw</v>
          </cell>
          <cell r="H337" t="str">
            <v>3015 Route 12 S</v>
          </cell>
          <cell r="J337" t="str">
            <v>Northfield, VT 05663</v>
          </cell>
          <cell r="K337">
            <v>40112</v>
          </cell>
          <cell r="L337" t="str">
            <v>PTF</v>
          </cell>
          <cell r="M337">
            <v>40.82</v>
          </cell>
          <cell r="N337">
            <v>76415.039999999994</v>
          </cell>
          <cell r="O337">
            <v>40112</v>
          </cell>
          <cell r="P337" t="str">
            <v>RN</v>
          </cell>
          <cell r="Q337" t="str">
            <v>Registered Nurse</v>
          </cell>
          <cell r="R337" t="str">
            <v>PC</v>
          </cell>
          <cell r="S337" t="str">
            <v>061</v>
          </cell>
          <cell r="T337" t="str">
            <v>GMC40</v>
          </cell>
          <cell r="U337" t="str">
            <v>ER</v>
          </cell>
          <cell r="V337">
            <v>0.9</v>
          </cell>
          <cell r="W337">
            <v>1872</v>
          </cell>
          <cell r="X337">
            <v>72</v>
          </cell>
          <cell r="Y337" t="e">
            <v>#N/A</v>
          </cell>
          <cell r="Z337">
            <v>13</v>
          </cell>
          <cell r="AC337">
            <v>0</v>
          </cell>
          <cell r="AD337">
            <v>0</v>
          </cell>
          <cell r="AF337">
            <v>41.840499999999999</v>
          </cell>
          <cell r="AG337">
            <v>2.499999999999996E-2</v>
          </cell>
          <cell r="AH337">
            <v>2.499999999999996E-2</v>
          </cell>
          <cell r="AI337">
            <v>1174.8812399999931</v>
          </cell>
          <cell r="AK337">
            <v>1910.375999999997</v>
          </cell>
          <cell r="AL337">
            <v>1983.1172399999919</v>
          </cell>
          <cell r="AM337" t="str">
            <v>RN - Hosp</v>
          </cell>
          <cell r="AN337" t="e">
            <v>#N/A</v>
          </cell>
          <cell r="AP337">
            <v>40112</v>
          </cell>
        </row>
        <row r="338">
          <cell r="A338">
            <v>1860</v>
          </cell>
          <cell r="B338" t="str">
            <v>000001860</v>
          </cell>
          <cell r="C338" t="str">
            <v>Med Surg</v>
          </cell>
          <cell r="D338" t="str">
            <v>Registered Nurse</v>
          </cell>
          <cell r="E338" t="str">
            <v>Jessica</v>
          </cell>
          <cell r="F338" t="str">
            <v>A</v>
          </cell>
          <cell r="G338" t="str">
            <v>Bresett</v>
          </cell>
          <cell r="H338" t="str">
            <v>PO Box 144</v>
          </cell>
          <cell r="J338" t="str">
            <v>Williamstown, VT 05679</v>
          </cell>
          <cell r="K338">
            <v>41169</v>
          </cell>
          <cell r="L338" t="str">
            <v>PTF</v>
          </cell>
          <cell r="M338">
            <v>37.200000000000003</v>
          </cell>
          <cell r="N338">
            <v>65769.600000000006</v>
          </cell>
          <cell r="O338">
            <v>41169</v>
          </cell>
          <cell r="P338" t="str">
            <v>RN</v>
          </cell>
          <cell r="Q338" t="str">
            <v>Registered Nurse</v>
          </cell>
          <cell r="R338" t="str">
            <v>PC</v>
          </cell>
          <cell r="S338" t="str">
            <v>025</v>
          </cell>
          <cell r="T338" t="str">
            <v>GMC40</v>
          </cell>
          <cell r="U338" t="str">
            <v>MS</v>
          </cell>
          <cell r="V338">
            <v>0.85</v>
          </cell>
          <cell r="W338">
            <v>1768</v>
          </cell>
          <cell r="X338">
            <v>68</v>
          </cell>
          <cell r="Y338" t="e">
            <v>#N/A</v>
          </cell>
          <cell r="Z338">
            <v>4</v>
          </cell>
          <cell r="AC338">
            <v>0</v>
          </cell>
          <cell r="AD338">
            <v>0</v>
          </cell>
          <cell r="AF338">
            <v>38.130000000000003</v>
          </cell>
          <cell r="AG338">
            <v>2.4999999999999991E-2</v>
          </cell>
          <cell r="AH338">
            <v>2.4999999999999991E-2</v>
          </cell>
          <cell r="AI338">
            <v>1011.2075999999893</v>
          </cell>
          <cell r="AK338">
            <v>1644.2399999999996</v>
          </cell>
          <cell r="AL338">
            <v>1706.8475999999891</v>
          </cell>
          <cell r="AM338" t="str">
            <v>RN - Hosp</v>
          </cell>
          <cell r="AN338" t="e">
            <v>#N/A</v>
          </cell>
          <cell r="AP338">
            <v>41169</v>
          </cell>
        </row>
        <row r="339">
          <cell r="A339">
            <v>1958</v>
          </cell>
          <cell r="B339" t="str">
            <v>000001958</v>
          </cell>
          <cell r="C339" t="str">
            <v>Medical Home CHT</v>
          </cell>
          <cell r="D339" t="str">
            <v>Registered Nurse</v>
          </cell>
          <cell r="E339" t="str">
            <v>Susan</v>
          </cell>
          <cell r="F339" t="str">
            <v>M</v>
          </cell>
          <cell r="G339" t="str">
            <v>Therrien</v>
          </cell>
          <cell r="H339" t="str">
            <v>300 Grove St.</v>
          </cell>
          <cell r="I339" t="str">
            <v>Unit 11</v>
          </cell>
          <cell r="J339" t="str">
            <v>Rutland, VT 05701</v>
          </cell>
          <cell r="K339">
            <v>41520</v>
          </cell>
          <cell r="L339" t="str">
            <v>PTF</v>
          </cell>
          <cell r="M339">
            <v>40.200000000000003</v>
          </cell>
          <cell r="N339">
            <v>66892.800000000003</v>
          </cell>
          <cell r="O339">
            <v>41520</v>
          </cell>
          <cell r="P339" t="str">
            <v>RN</v>
          </cell>
          <cell r="Q339" t="str">
            <v>Registered Nurse</v>
          </cell>
          <cell r="R339" t="str">
            <v>CL</v>
          </cell>
          <cell r="S339" t="str">
            <v>600</v>
          </cell>
          <cell r="T339" t="str">
            <v>GHC41</v>
          </cell>
          <cell r="U339" t="str">
            <v>GRNT</v>
          </cell>
          <cell r="V339">
            <v>0.8</v>
          </cell>
          <cell r="W339">
            <v>1664</v>
          </cell>
          <cell r="X339">
            <v>64</v>
          </cell>
          <cell r="Y339" t="e">
            <v>#N/A</v>
          </cell>
          <cell r="Z339">
            <v>20</v>
          </cell>
          <cell r="AC339">
            <v>0</v>
          </cell>
          <cell r="AD339">
            <v>0</v>
          </cell>
          <cell r="AF339">
            <v>41.204999999999998</v>
          </cell>
          <cell r="AG339">
            <v>2.4999999999999883E-2</v>
          </cell>
          <cell r="AH339">
            <v>2.4999999999999883E-2</v>
          </cell>
          <cell r="AI339">
            <v>1028.4767999999958</v>
          </cell>
          <cell r="AK339">
            <v>1672.3199999999924</v>
          </cell>
          <cell r="AL339">
            <v>1735.9967999999926</v>
          </cell>
          <cell r="AM339" t="str">
            <v>RN - Hosp</v>
          </cell>
          <cell r="AN339" t="e">
            <v>#N/A</v>
          </cell>
          <cell r="AP339">
            <v>41520</v>
          </cell>
        </row>
        <row r="340">
          <cell r="A340">
            <v>298</v>
          </cell>
          <cell r="B340" t="str">
            <v>000000298</v>
          </cell>
          <cell r="C340" t="str">
            <v>Employee Health</v>
          </cell>
          <cell r="D340" t="str">
            <v>Registered Nurse</v>
          </cell>
          <cell r="E340" t="str">
            <v>Frances</v>
          </cell>
          <cell r="F340" t="str">
            <v>J</v>
          </cell>
          <cell r="G340" t="str">
            <v>Staples</v>
          </cell>
          <cell r="H340" t="str">
            <v>43 C-S Drive</v>
          </cell>
          <cell r="J340" t="str">
            <v>Bethel, VT 05032</v>
          </cell>
          <cell r="K340">
            <v>34830</v>
          </cell>
          <cell r="L340" t="str">
            <v>PTF</v>
          </cell>
          <cell r="M340">
            <v>41.39</v>
          </cell>
          <cell r="N340">
            <v>68872.960000000006</v>
          </cell>
          <cell r="O340">
            <v>41603</v>
          </cell>
          <cell r="P340" t="str">
            <v>RN</v>
          </cell>
          <cell r="Q340" t="str">
            <v>Registered Nurse</v>
          </cell>
          <cell r="R340" t="str">
            <v>CL</v>
          </cell>
          <cell r="S340" t="str">
            <v>520</v>
          </cell>
          <cell r="T340" t="str">
            <v>EEH</v>
          </cell>
          <cell r="U340" t="str">
            <v>EEH</v>
          </cell>
          <cell r="V340">
            <v>0.8</v>
          </cell>
          <cell r="W340">
            <v>1664</v>
          </cell>
          <cell r="X340">
            <v>64</v>
          </cell>
          <cell r="Y340" t="e">
            <v>#N/A</v>
          </cell>
          <cell r="Z340">
            <v>20</v>
          </cell>
          <cell r="AC340">
            <v>0</v>
          </cell>
          <cell r="AD340">
            <v>0</v>
          </cell>
          <cell r="AF340">
            <v>42.424749999999996</v>
          </cell>
          <cell r="AG340">
            <v>2.4999999999999887E-2</v>
          </cell>
          <cell r="AH340">
            <v>2.4999999999999887E-2</v>
          </cell>
          <cell r="AI340">
            <v>1058.9217599999938</v>
          </cell>
          <cell r="AK340">
            <v>1721.8239999999923</v>
          </cell>
          <cell r="AL340">
            <v>1787.3857599999906</v>
          </cell>
          <cell r="AM340" t="str">
            <v>RN - Hosp</v>
          </cell>
          <cell r="AN340" t="e">
            <v>#N/A</v>
          </cell>
          <cell r="AP340">
            <v>34830</v>
          </cell>
        </row>
        <row r="341">
          <cell r="A341">
            <v>1987</v>
          </cell>
          <cell r="B341" t="str">
            <v>000001987</v>
          </cell>
          <cell r="C341" t="str">
            <v>Med Surg</v>
          </cell>
          <cell r="D341" t="str">
            <v>Registered Nurse</v>
          </cell>
          <cell r="E341" t="str">
            <v>Katelyn</v>
          </cell>
          <cell r="F341" t="str">
            <v>Marie</v>
          </cell>
          <cell r="G341" t="str">
            <v>Duprey</v>
          </cell>
          <cell r="H341" t="str">
            <v>173 VT Rte 12</v>
          </cell>
          <cell r="J341" t="str">
            <v>Middlesex, VT 05602</v>
          </cell>
          <cell r="K341">
            <v>41617</v>
          </cell>
          <cell r="L341" t="str">
            <v>PTF</v>
          </cell>
          <cell r="M341">
            <v>40.049999999999997</v>
          </cell>
          <cell r="N341">
            <v>70808.399999999994</v>
          </cell>
          <cell r="O341">
            <v>41617</v>
          </cell>
          <cell r="P341" t="str">
            <v>RN</v>
          </cell>
          <cell r="Q341" t="str">
            <v>Registered Nurse</v>
          </cell>
          <cell r="R341" t="str">
            <v>PC</v>
          </cell>
          <cell r="S341" t="str">
            <v>025</v>
          </cell>
          <cell r="T341" t="str">
            <v>GMC40</v>
          </cell>
          <cell r="U341" t="str">
            <v>MS</v>
          </cell>
          <cell r="V341">
            <v>0.85</v>
          </cell>
          <cell r="W341">
            <v>1768</v>
          </cell>
          <cell r="X341">
            <v>68</v>
          </cell>
          <cell r="Y341" t="e">
            <v>#N/A</v>
          </cell>
          <cell r="Z341">
            <v>11</v>
          </cell>
          <cell r="AC341">
            <v>0</v>
          </cell>
          <cell r="AD341">
            <v>0</v>
          </cell>
          <cell r="AF341">
            <v>41.051249999999996</v>
          </cell>
          <cell r="AG341">
            <v>2.4999999999999974E-2</v>
          </cell>
          <cell r="AH341">
            <v>2.4999999999999974E-2</v>
          </cell>
          <cell r="AI341">
            <v>1088.679149999989</v>
          </cell>
          <cell r="AK341">
            <v>1770.209999999998</v>
          </cell>
          <cell r="AL341">
            <v>1837.6141499999881</v>
          </cell>
          <cell r="AM341" t="str">
            <v>RN - Hosp</v>
          </cell>
          <cell r="AN341" t="e">
            <v>#N/A</v>
          </cell>
          <cell r="AP341">
            <v>41617</v>
          </cell>
        </row>
        <row r="342">
          <cell r="A342">
            <v>2071</v>
          </cell>
          <cell r="B342" t="str">
            <v>000002071</v>
          </cell>
          <cell r="C342" t="str">
            <v>Med Surg</v>
          </cell>
          <cell r="D342" t="str">
            <v>Registered Nurse</v>
          </cell>
          <cell r="E342" t="str">
            <v>Elizabeth</v>
          </cell>
          <cell r="F342" t="str">
            <v>H</v>
          </cell>
          <cell r="G342" t="str">
            <v>Colon</v>
          </cell>
          <cell r="H342" t="str">
            <v>PO Box 490</v>
          </cell>
          <cell r="J342" t="str">
            <v>East Barre, VT 05649</v>
          </cell>
          <cell r="K342">
            <v>41897</v>
          </cell>
          <cell r="L342" t="str">
            <v>PTF</v>
          </cell>
          <cell r="M342">
            <v>42.4</v>
          </cell>
          <cell r="N342">
            <v>74963.199999999997</v>
          </cell>
          <cell r="O342">
            <v>41897</v>
          </cell>
          <cell r="P342" t="str">
            <v>RN</v>
          </cell>
          <cell r="Q342" t="str">
            <v>Registered Nurse</v>
          </cell>
          <cell r="R342" t="str">
            <v>PC</v>
          </cell>
          <cell r="S342" t="str">
            <v>025</v>
          </cell>
          <cell r="T342" t="str">
            <v>GMC40</v>
          </cell>
          <cell r="U342" t="str">
            <v>MS</v>
          </cell>
          <cell r="V342">
            <v>0.85</v>
          </cell>
          <cell r="W342">
            <v>1768</v>
          </cell>
          <cell r="X342">
            <v>68</v>
          </cell>
          <cell r="Y342" t="e">
            <v>#N/A</v>
          </cell>
          <cell r="Z342">
            <v>17</v>
          </cell>
          <cell r="AC342">
            <v>0</v>
          </cell>
          <cell r="AD342">
            <v>0</v>
          </cell>
          <cell r="AF342">
            <v>43.459999999999994</v>
          </cell>
          <cell r="AG342">
            <v>2.4999999999999887E-2</v>
          </cell>
          <cell r="AH342">
            <v>2.4999999999999887E-2</v>
          </cell>
          <cell r="AI342">
            <v>1152.5591999999961</v>
          </cell>
          <cell r="AK342">
            <v>1874.0799999999915</v>
          </cell>
          <cell r="AL342">
            <v>1945.4391999999925</v>
          </cell>
          <cell r="AM342" t="str">
            <v>RN - Hosp</v>
          </cell>
          <cell r="AN342" t="e">
            <v>#N/A</v>
          </cell>
          <cell r="AP342">
            <v>41897</v>
          </cell>
        </row>
        <row r="343">
          <cell r="A343">
            <v>2111</v>
          </cell>
          <cell r="B343" t="str">
            <v>000002111</v>
          </cell>
          <cell r="C343" t="str">
            <v>Operating Room</v>
          </cell>
          <cell r="D343" t="str">
            <v>Registered Nurse</v>
          </cell>
          <cell r="E343" t="str">
            <v>Abigail</v>
          </cell>
          <cell r="F343" t="str">
            <v>L</v>
          </cell>
          <cell r="G343" t="str">
            <v>Lambert</v>
          </cell>
          <cell r="H343" t="str">
            <v>1303 Boudro Rd</v>
          </cell>
          <cell r="J343" t="str">
            <v>Randolph Center, VT 05061</v>
          </cell>
          <cell r="K343">
            <v>42009</v>
          </cell>
          <cell r="L343" t="str">
            <v>PTF</v>
          </cell>
          <cell r="M343">
            <v>37.99</v>
          </cell>
          <cell r="N343">
            <v>63215.360000000001</v>
          </cell>
          <cell r="O343">
            <v>42009</v>
          </cell>
          <cell r="P343" t="str">
            <v>RN</v>
          </cell>
          <cell r="Q343" t="str">
            <v>Registered Nurse</v>
          </cell>
          <cell r="R343" t="str">
            <v>PC</v>
          </cell>
          <cell r="S343" t="str">
            <v>037</v>
          </cell>
          <cell r="T343" t="str">
            <v>GMC40</v>
          </cell>
          <cell r="U343" t="str">
            <v>ACC</v>
          </cell>
          <cell r="V343">
            <v>0.8</v>
          </cell>
          <cell r="W343">
            <v>1664</v>
          </cell>
          <cell r="X343">
            <v>64</v>
          </cell>
          <cell r="Y343" t="e">
            <v>#N/A</v>
          </cell>
          <cell r="Z343">
            <v>6</v>
          </cell>
          <cell r="AC343">
            <v>0</v>
          </cell>
          <cell r="AD343">
            <v>0</v>
          </cell>
          <cell r="AF343">
            <v>38.939749999999997</v>
          </cell>
          <cell r="AG343">
            <v>2.4999999999999856E-2</v>
          </cell>
          <cell r="AH343">
            <v>2.4999999999999856E-2</v>
          </cell>
          <cell r="AI343">
            <v>971.9361599999911</v>
          </cell>
          <cell r="AK343">
            <v>1580.3839999999909</v>
          </cell>
          <cell r="AL343">
            <v>1640.5601599999873</v>
          </cell>
          <cell r="AM343" t="str">
            <v>RN - Hosp</v>
          </cell>
          <cell r="AN343" t="e">
            <v>#N/A</v>
          </cell>
          <cell r="AP343">
            <v>42009</v>
          </cell>
        </row>
        <row r="344">
          <cell r="A344">
            <v>2181</v>
          </cell>
          <cell r="B344" t="str">
            <v>000002181</v>
          </cell>
          <cell r="C344" t="str">
            <v>Obstetrics/Labor &amp; Delive</v>
          </cell>
          <cell r="D344" t="str">
            <v>Registered Nurse</v>
          </cell>
          <cell r="E344" t="str">
            <v>Chelsea</v>
          </cell>
          <cell r="F344" t="str">
            <v>G</v>
          </cell>
          <cell r="G344" t="str">
            <v>Liese</v>
          </cell>
          <cell r="H344" t="str">
            <v>41 Spring Hollow Lane</v>
          </cell>
          <cell r="J344" t="str">
            <v>Barre, VT 05641</v>
          </cell>
          <cell r="K344">
            <v>42226</v>
          </cell>
          <cell r="L344" t="str">
            <v>PTF</v>
          </cell>
          <cell r="M344">
            <v>38.799999999999997</v>
          </cell>
          <cell r="N344">
            <v>72633.600000000006</v>
          </cell>
          <cell r="O344">
            <v>42226</v>
          </cell>
          <cell r="P344" t="str">
            <v>RN</v>
          </cell>
          <cell r="Q344" t="str">
            <v>Registered Nurse</v>
          </cell>
          <cell r="R344" t="str">
            <v>PC</v>
          </cell>
          <cell r="S344" t="str">
            <v>039</v>
          </cell>
          <cell r="T344" t="str">
            <v>GMC40</v>
          </cell>
          <cell r="U344" t="str">
            <v>BC</v>
          </cell>
          <cell r="V344">
            <v>0.9</v>
          </cell>
          <cell r="W344">
            <v>1872</v>
          </cell>
          <cell r="X344">
            <v>72</v>
          </cell>
          <cell r="Y344" t="e">
            <v>#N/A</v>
          </cell>
          <cell r="Z344">
            <v>8</v>
          </cell>
          <cell r="AC344">
            <v>0</v>
          </cell>
          <cell r="AD344">
            <v>0</v>
          </cell>
          <cell r="AF344">
            <v>39.769999999999996</v>
          </cell>
          <cell r="AG344">
            <v>2.4999999999999974E-2</v>
          </cell>
          <cell r="AH344">
            <v>2.4999999999999974E-2</v>
          </cell>
          <cell r="AI344">
            <v>1116.7415999999878</v>
          </cell>
          <cell r="AK344">
            <v>1815.8399999999979</v>
          </cell>
          <cell r="AL344">
            <v>1884.9815999999869</v>
          </cell>
          <cell r="AM344" t="str">
            <v>RN - Clinic</v>
          </cell>
          <cell r="AN344" t="e">
            <v>#N/A</v>
          </cell>
          <cell r="AP344">
            <v>42226</v>
          </cell>
        </row>
        <row r="345">
          <cell r="A345">
            <v>2275</v>
          </cell>
          <cell r="B345" t="str">
            <v>000002275</v>
          </cell>
          <cell r="C345" t="str">
            <v>Obstetrics/Labor &amp; Delive</v>
          </cell>
          <cell r="D345" t="str">
            <v>Registered Nurse</v>
          </cell>
          <cell r="E345" t="str">
            <v>Ashley</v>
          </cell>
          <cell r="G345" t="str">
            <v>Illsley</v>
          </cell>
          <cell r="H345" t="str">
            <v>4270 VT Route 12</v>
          </cell>
          <cell r="J345" t="str">
            <v>Braintree, VT 05060</v>
          </cell>
          <cell r="K345">
            <v>42485</v>
          </cell>
          <cell r="L345" t="str">
            <v>PTF</v>
          </cell>
          <cell r="M345">
            <v>40.43</v>
          </cell>
          <cell r="N345">
            <v>63070.8</v>
          </cell>
          <cell r="O345">
            <v>42485</v>
          </cell>
          <cell r="P345" t="str">
            <v>RN</v>
          </cell>
          <cell r="Q345" t="str">
            <v>Registered Nurse</v>
          </cell>
          <cell r="R345" t="str">
            <v>PC</v>
          </cell>
          <cell r="S345" t="str">
            <v>039</v>
          </cell>
          <cell r="T345" t="str">
            <v>GMC40</v>
          </cell>
          <cell r="U345" t="str">
            <v>BC</v>
          </cell>
          <cell r="V345">
            <v>0.75</v>
          </cell>
          <cell r="W345">
            <v>1560</v>
          </cell>
          <cell r="X345">
            <v>60</v>
          </cell>
          <cell r="Y345" t="e">
            <v>#N/A</v>
          </cell>
          <cell r="Z345">
            <v>12</v>
          </cell>
          <cell r="AC345">
            <v>0</v>
          </cell>
          <cell r="AD345">
            <v>0</v>
          </cell>
          <cell r="AF345">
            <v>41.440749999999994</v>
          </cell>
          <cell r="AG345">
            <v>2.4999999999999863E-2</v>
          </cell>
          <cell r="AH345">
            <v>2.4999999999999863E-2</v>
          </cell>
          <cell r="AI345">
            <v>969.71354999999016</v>
          </cell>
          <cell r="AK345">
            <v>1576.7699999999913</v>
          </cell>
          <cell r="AL345">
            <v>1636.8085499999866</v>
          </cell>
          <cell r="AM345" t="str">
            <v>RN - Clinic</v>
          </cell>
          <cell r="AN345" t="e">
            <v>#N/A</v>
          </cell>
          <cell r="AP345">
            <v>42485</v>
          </cell>
        </row>
        <row r="346">
          <cell r="A346">
            <v>2303</v>
          </cell>
          <cell r="B346" t="str">
            <v>000002303</v>
          </cell>
          <cell r="C346" t="str">
            <v>Operating Room</v>
          </cell>
          <cell r="D346" t="str">
            <v>Registered Nurse</v>
          </cell>
          <cell r="E346" t="str">
            <v>Arianna</v>
          </cell>
          <cell r="F346" t="str">
            <v>Amodeo</v>
          </cell>
          <cell r="G346" t="str">
            <v>Hubbard</v>
          </cell>
          <cell r="H346" t="str">
            <v>333 W View Ridge Rd</v>
          </cell>
          <cell r="J346" t="str">
            <v>Northfield, VT 05663</v>
          </cell>
          <cell r="K346">
            <v>42541</v>
          </cell>
          <cell r="L346" t="str">
            <v>PTF</v>
          </cell>
          <cell r="M346">
            <v>38.39</v>
          </cell>
          <cell r="N346">
            <v>63880.959999999999</v>
          </cell>
          <cell r="O346">
            <v>42541</v>
          </cell>
          <cell r="P346" t="str">
            <v>RN</v>
          </cell>
          <cell r="Q346" t="str">
            <v>Registered Nurse</v>
          </cell>
          <cell r="R346" t="str">
            <v>PC</v>
          </cell>
          <cell r="S346" t="str">
            <v>037</v>
          </cell>
          <cell r="T346" t="str">
            <v>GMC40</v>
          </cell>
          <cell r="U346" t="str">
            <v>OR</v>
          </cell>
          <cell r="V346">
            <v>0.8</v>
          </cell>
          <cell r="W346">
            <v>1664</v>
          </cell>
          <cell r="X346">
            <v>64</v>
          </cell>
          <cell r="Y346" t="e">
            <v>#N/A</v>
          </cell>
          <cell r="Z346">
            <v>7</v>
          </cell>
          <cell r="AC346">
            <v>0</v>
          </cell>
          <cell r="AD346">
            <v>0</v>
          </cell>
          <cell r="AF346">
            <v>39.34975</v>
          </cell>
          <cell r="AG346">
            <v>2.4999999999999991E-2</v>
          </cell>
          <cell r="AH346">
            <v>2.4999999999999991E-2</v>
          </cell>
          <cell r="AI346">
            <v>982.16975999998795</v>
          </cell>
          <cell r="AK346">
            <v>1597.0239999999994</v>
          </cell>
          <cell r="AL346">
            <v>1657.8337599999877</v>
          </cell>
          <cell r="AM346" t="str">
            <v>RN - Hosp</v>
          </cell>
          <cell r="AN346" t="e">
            <v>#N/A</v>
          </cell>
          <cell r="AP346">
            <v>42541</v>
          </cell>
        </row>
        <row r="347">
          <cell r="A347">
            <v>2320</v>
          </cell>
          <cell r="B347" t="str">
            <v>000002320</v>
          </cell>
          <cell r="C347" t="str">
            <v>Emergency Room</v>
          </cell>
          <cell r="D347" t="str">
            <v>Registered Nurse</v>
          </cell>
          <cell r="E347" t="str">
            <v>Chelsie</v>
          </cell>
          <cell r="F347" t="str">
            <v>Lyn</v>
          </cell>
          <cell r="G347" t="str">
            <v>Tetreault</v>
          </cell>
          <cell r="H347" t="str">
            <v>1239 Junction Rd</v>
          </cell>
          <cell r="J347" t="str">
            <v>Berlin, VT 05602</v>
          </cell>
          <cell r="K347">
            <v>42570</v>
          </cell>
          <cell r="L347" t="str">
            <v>PTF</v>
          </cell>
          <cell r="M347">
            <v>39.630000000000003</v>
          </cell>
          <cell r="N347">
            <v>74187.360000000001</v>
          </cell>
          <cell r="O347">
            <v>42570</v>
          </cell>
          <cell r="P347" t="str">
            <v>RN</v>
          </cell>
          <cell r="Q347" t="str">
            <v>Registered Nurse</v>
          </cell>
          <cell r="R347" t="str">
            <v>PC</v>
          </cell>
          <cell r="S347" t="str">
            <v>061</v>
          </cell>
          <cell r="T347" t="str">
            <v>GMC40</v>
          </cell>
          <cell r="U347" t="str">
            <v>ER</v>
          </cell>
          <cell r="V347">
            <v>0.9</v>
          </cell>
          <cell r="W347">
            <v>1872</v>
          </cell>
          <cell r="X347">
            <v>72</v>
          </cell>
          <cell r="Y347" t="e">
            <v>#N/A</v>
          </cell>
          <cell r="Z347">
            <v>10</v>
          </cell>
          <cell r="AC347">
            <v>0</v>
          </cell>
          <cell r="AD347">
            <v>0</v>
          </cell>
          <cell r="AF347">
            <v>40.620750000000001</v>
          </cell>
          <cell r="AG347">
            <v>2.499999999999996E-2</v>
          </cell>
          <cell r="AH347">
            <v>2.499999999999996E-2</v>
          </cell>
          <cell r="AI347">
            <v>1140.6306599999953</v>
          </cell>
          <cell r="AK347">
            <v>1854.683999999997</v>
          </cell>
          <cell r="AL347">
            <v>1925.3046599999941</v>
          </cell>
          <cell r="AM347" t="str">
            <v>RN - Hosp</v>
          </cell>
          <cell r="AN347" t="e">
            <v>#N/A</v>
          </cell>
          <cell r="AP347">
            <v>42570</v>
          </cell>
        </row>
        <row r="348">
          <cell r="A348">
            <v>2338</v>
          </cell>
          <cell r="B348" t="str">
            <v>000002338</v>
          </cell>
          <cell r="C348" t="str">
            <v>Emergency Room</v>
          </cell>
          <cell r="D348" t="str">
            <v>Registered Nurse</v>
          </cell>
          <cell r="E348" t="str">
            <v>Cecelia</v>
          </cell>
          <cell r="F348" t="str">
            <v>Marie</v>
          </cell>
          <cell r="G348" t="str">
            <v>Marshall</v>
          </cell>
          <cell r="H348" t="str">
            <v>4 Railroad St</v>
          </cell>
          <cell r="J348" t="str">
            <v>Randolph, VT 05060</v>
          </cell>
          <cell r="K348">
            <v>42625</v>
          </cell>
          <cell r="L348" t="str">
            <v>PTF</v>
          </cell>
          <cell r="M348">
            <v>37.99</v>
          </cell>
          <cell r="N348">
            <v>71117.279999999999</v>
          </cell>
          <cell r="O348">
            <v>42625</v>
          </cell>
          <cell r="P348" t="str">
            <v>RN</v>
          </cell>
          <cell r="Q348" t="str">
            <v>Registered Nurse</v>
          </cell>
          <cell r="R348" t="str">
            <v>PC</v>
          </cell>
          <cell r="S348" t="str">
            <v>061</v>
          </cell>
          <cell r="T348" t="str">
            <v>GMC40</v>
          </cell>
          <cell r="U348" t="str">
            <v>ER</v>
          </cell>
          <cell r="V348">
            <v>0.9</v>
          </cell>
          <cell r="W348">
            <v>1872</v>
          </cell>
          <cell r="X348">
            <v>72</v>
          </cell>
          <cell r="Y348" t="e">
            <v>#N/A</v>
          </cell>
          <cell r="Z348">
            <v>6</v>
          </cell>
          <cell r="AC348">
            <v>0</v>
          </cell>
          <cell r="AD348">
            <v>0</v>
          </cell>
          <cell r="AF348">
            <v>38.939749999999997</v>
          </cell>
          <cell r="AG348">
            <v>2.4999999999999856E-2</v>
          </cell>
          <cell r="AH348">
            <v>2.4999999999999856E-2</v>
          </cell>
          <cell r="AI348">
            <v>1093.4281799999899</v>
          </cell>
          <cell r="AK348">
            <v>1777.9319999999898</v>
          </cell>
          <cell r="AL348">
            <v>1845.6301799999856</v>
          </cell>
          <cell r="AM348" t="str">
            <v>RN - Hosp</v>
          </cell>
          <cell r="AN348" t="e">
            <v>#N/A</v>
          </cell>
          <cell r="AP348">
            <v>42625</v>
          </cell>
        </row>
        <row r="349">
          <cell r="A349">
            <v>1371</v>
          </cell>
          <cell r="B349" t="str">
            <v>000001371</v>
          </cell>
          <cell r="C349" t="str">
            <v>Med Surg</v>
          </cell>
          <cell r="D349" t="str">
            <v>Registered Nurse</v>
          </cell>
          <cell r="E349" t="str">
            <v>Felisters</v>
          </cell>
          <cell r="F349" t="str">
            <v>M</v>
          </cell>
          <cell r="G349" t="str">
            <v>Ngoma</v>
          </cell>
          <cell r="H349" t="str">
            <v>34 C Forest St.</v>
          </cell>
          <cell r="J349" t="str">
            <v>Randolph, VT 05060</v>
          </cell>
          <cell r="K349">
            <v>39423</v>
          </cell>
          <cell r="L349" t="str">
            <v>PTF</v>
          </cell>
          <cell r="M349">
            <v>39.21</v>
          </cell>
          <cell r="N349">
            <v>65245.440000000002</v>
          </cell>
          <cell r="O349">
            <v>42870</v>
          </cell>
          <cell r="P349" t="str">
            <v>RN</v>
          </cell>
          <cell r="Q349" t="str">
            <v>Registered Nurse</v>
          </cell>
          <cell r="R349" t="str">
            <v>PC</v>
          </cell>
          <cell r="S349" t="str">
            <v>025</v>
          </cell>
          <cell r="T349" t="str">
            <v>GMC40</v>
          </cell>
          <cell r="U349" t="str">
            <v>MS</v>
          </cell>
          <cell r="V349">
            <v>0.8</v>
          </cell>
          <cell r="W349">
            <v>1664</v>
          </cell>
          <cell r="X349">
            <v>64</v>
          </cell>
          <cell r="Y349" t="e">
            <v>#N/A</v>
          </cell>
          <cell r="Z349">
            <v>9</v>
          </cell>
          <cell r="AC349">
            <v>0</v>
          </cell>
          <cell r="AD349">
            <v>0</v>
          </cell>
          <cell r="AF349">
            <v>40.190249999999999</v>
          </cell>
          <cell r="AG349">
            <v>2.4999999999999949E-2</v>
          </cell>
          <cell r="AH349">
            <v>2.4999999999999949E-2</v>
          </cell>
          <cell r="AI349">
            <v>1003.1486399999903</v>
          </cell>
          <cell r="AK349">
            <v>1631.1359999999968</v>
          </cell>
          <cell r="AL349">
            <v>1693.244639999989</v>
          </cell>
          <cell r="AM349" t="str">
            <v>RN - Hosp</v>
          </cell>
          <cell r="AN349" t="e">
            <v>#N/A</v>
          </cell>
          <cell r="AP349">
            <v>39423</v>
          </cell>
        </row>
        <row r="350">
          <cell r="A350">
            <v>2413</v>
          </cell>
          <cell r="B350" t="str">
            <v>000002413</v>
          </cell>
          <cell r="C350" t="str">
            <v>Operating Room</v>
          </cell>
          <cell r="D350" t="str">
            <v>Registered Nurse</v>
          </cell>
          <cell r="E350" t="str">
            <v>Emily</v>
          </cell>
          <cell r="F350" t="str">
            <v>G</v>
          </cell>
          <cell r="G350" t="str">
            <v>Ricker</v>
          </cell>
          <cell r="H350" t="str">
            <v>21 Vine Street, Apt 3</v>
          </cell>
          <cell r="J350" t="str">
            <v>Montpelier, VT 05602</v>
          </cell>
          <cell r="K350">
            <v>42905</v>
          </cell>
          <cell r="L350" t="str">
            <v>PTF</v>
          </cell>
          <cell r="M350">
            <v>37.99</v>
          </cell>
          <cell r="N350">
            <v>63215.360000000001</v>
          </cell>
          <cell r="O350">
            <v>42905</v>
          </cell>
          <cell r="P350" t="str">
            <v>RN</v>
          </cell>
          <cell r="Q350" t="str">
            <v>Registered Nurse</v>
          </cell>
          <cell r="R350" t="str">
            <v>SS</v>
          </cell>
          <cell r="S350" t="str">
            <v>037</v>
          </cell>
          <cell r="T350" t="str">
            <v>Z</v>
          </cell>
          <cell r="U350" t="str">
            <v>ACC</v>
          </cell>
          <cell r="V350">
            <v>0.8</v>
          </cell>
          <cell r="W350">
            <v>1664</v>
          </cell>
          <cell r="X350">
            <v>64</v>
          </cell>
          <cell r="Y350" t="e">
            <v>#N/A</v>
          </cell>
          <cell r="Z350">
            <v>6</v>
          </cell>
          <cell r="AC350">
            <v>0</v>
          </cell>
          <cell r="AD350">
            <v>0</v>
          </cell>
          <cell r="AF350">
            <v>38.939749999999997</v>
          </cell>
          <cell r="AG350">
            <v>2.4999999999999856E-2</v>
          </cell>
          <cell r="AH350">
            <v>2.4999999999999856E-2</v>
          </cell>
          <cell r="AI350">
            <v>971.9361599999911</v>
          </cell>
          <cell r="AK350">
            <v>1580.3839999999909</v>
          </cell>
          <cell r="AL350">
            <v>1640.5601599999873</v>
          </cell>
          <cell r="AM350" t="str">
            <v>RN - Hosp</v>
          </cell>
          <cell r="AN350" t="e">
            <v>#N/A</v>
          </cell>
          <cell r="AP350">
            <v>42905</v>
          </cell>
        </row>
        <row r="351">
          <cell r="A351">
            <v>1192</v>
          </cell>
          <cell r="B351" t="str">
            <v>000001192</v>
          </cell>
          <cell r="C351" t="str">
            <v>Orthopedics Clinic</v>
          </cell>
          <cell r="D351" t="str">
            <v>Registered Nurse</v>
          </cell>
          <cell r="E351" t="str">
            <v>Jada</v>
          </cell>
          <cell r="F351" t="str">
            <v>L</v>
          </cell>
          <cell r="G351" t="str">
            <v>Billow</v>
          </cell>
          <cell r="H351" t="str">
            <v>169 Dylan Drive</v>
          </cell>
          <cell r="J351" t="str">
            <v>Randolph, VT 05060</v>
          </cell>
          <cell r="K351">
            <v>38999</v>
          </cell>
          <cell r="L351" t="str">
            <v>REG</v>
          </cell>
          <cell r="M351">
            <v>34.31</v>
          </cell>
          <cell r="N351">
            <v>71364.800000000003</v>
          </cell>
          <cell r="O351">
            <v>42933</v>
          </cell>
          <cell r="P351" t="str">
            <v>RN</v>
          </cell>
          <cell r="Q351" t="str">
            <v>Registered Nurse</v>
          </cell>
          <cell r="R351" t="str">
            <v>PC</v>
          </cell>
          <cell r="S351" t="str">
            <v>020</v>
          </cell>
          <cell r="T351" t="str">
            <v>Z</v>
          </cell>
          <cell r="U351" t="str">
            <v>PP</v>
          </cell>
          <cell r="V351">
            <v>1</v>
          </cell>
          <cell r="W351">
            <v>2080</v>
          </cell>
          <cell r="X351">
            <v>80</v>
          </cell>
          <cell r="Y351" t="e">
            <v>#N/A</v>
          </cell>
          <cell r="Z351">
            <v>5</v>
          </cell>
          <cell r="AC351">
            <v>0</v>
          </cell>
          <cell r="AD351">
            <v>0</v>
          </cell>
          <cell r="AF351">
            <v>35.167749999999998</v>
          </cell>
          <cell r="AG351">
            <v>2.4999999999999876E-2</v>
          </cell>
          <cell r="AH351">
            <v>2.4999999999999876E-2</v>
          </cell>
          <cell r="AI351">
            <v>1097.2337999999957</v>
          </cell>
          <cell r="AK351">
            <v>1784.1199999999913</v>
          </cell>
          <cell r="AL351">
            <v>1852.053799999992</v>
          </cell>
          <cell r="AM351" t="str">
            <v>RN - Clinic</v>
          </cell>
          <cell r="AN351" t="e">
            <v>#N/A</v>
          </cell>
          <cell r="AP351">
            <v>38999</v>
          </cell>
        </row>
        <row r="352">
          <cell r="A352">
            <v>421</v>
          </cell>
          <cell r="B352" t="str">
            <v>000000421</v>
          </cell>
          <cell r="C352" t="str">
            <v>Electrocardiology</v>
          </cell>
          <cell r="D352" t="str">
            <v>Registered Nurse</v>
          </cell>
          <cell r="E352" t="str">
            <v>Marc</v>
          </cell>
          <cell r="F352" t="str">
            <v>Roland</v>
          </cell>
          <cell r="G352" t="str">
            <v>Fournier</v>
          </cell>
          <cell r="H352" t="str">
            <v>230 Edmunds Circle #94</v>
          </cell>
          <cell r="J352" t="str">
            <v>Braintree, VT 05060</v>
          </cell>
          <cell r="K352">
            <v>33855</v>
          </cell>
          <cell r="L352" t="str">
            <v>PTF</v>
          </cell>
          <cell r="M352">
            <v>40.200000000000003</v>
          </cell>
          <cell r="N352">
            <v>66892.800000000003</v>
          </cell>
          <cell r="O352">
            <v>42954</v>
          </cell>
          <cell r="P352" t="str">
            <v>RN</v>
          </cell>
          <cell r="Q352" t="str">
            <v>Registered Nurse</v>
          </cell>
          <cell r="R352" t="str">
            <v>PR</v>
          </cell>
          <cell r="S352" t="str">
            <v>053</v>
          </cell>
          <cell r="T352" t="str">
            <v>GMC40</v>
          </cell>
          <cell r="U352" t="str">
            <v>RES</v>
          </cell>
          <cell r="V352">
            <v>0.8</v>
          </cell>
          <cell r="W352">
            <v>1664</v>
          </cell>
          <cell r="X352">
            <v>64</v>
          </cell>
          <cell r="Y352" t="e">
            <v>#N/A</v>
          </cell>
          <cell r="Z352">
            <v>20</v>
          </cell>
          <cell r="AC352">
            <v>0</v>
          </cell>
          <cell r="AD352">
            <v>0</v>
          </cell>
          <cell r="AF352">
            <v>41.204999999999998</v>
          </cell>
          <cell r="AG352">
            <v>2.4999999999999883E-2</v>
          </cell>
          <cell r="AH352">
            <v>2.4999999999999883E-2</v>
          </cell>
          <cell r="AI352">
            <v>1028.4767999999958</v>
          </cell>
          <cell r="AK352">
            <v>1672.3199999999924</v>
          </cell>
          <cell r="AL352">
            <v>1735.9967999999926</v>
          </cell>
          <cell r="AM352" t="str">
            <v>RN - Hosp</v>
          </cell>
          <cell r="AN352" t="e">
            <v>#N/A</v>
          </cell>
          <cell r="AP352">
            <v>33855</v>
          </cell>
        </row>
        <row r="353">
          <cell r="A353">
            <v>2481</v>
          </cell>
          <cell r="B353" t="str">
            <v>000002481</v>
          </cell>
          <cell r="C353" t="str">
            <v>Med Surg</v>
          </cell>
          <cell r="D353" t="str">
            <v>Registered Nurse</v>
          </cell>
          <cell r="E353" t="str">
            <v>Suzanne</v>
          </cell>
          <cell r="F353" t="str">
            <v>E</v>
          </cell>
          <cell r="G353" t="str">
            <v>Lorenz</v>
          </cell>
          <cell r="H353" t="str">
            <v>42 Mary White Rd</v>
          </cell>
          <cell r="J353" t="str">
            <v>Chelsea, VT 05038</v>
          </cell>
          <cell r="K353">
            <v>43098</v>
          </cell>
          <cell r="L353" t="str">
            <v>PTF</v>
          </cell>
          <cell r="M353">
            <v>44.05</v>
          </cell>
          <cell r="N353">
            <v>82461.600000000006</v>
          </cell>
          <cell r="O353">
            <v>43098</v>
          </cell>
          <cell r="P353" t="str">
            <v>RN</v>
          </cell>
          <cell r="Q353" t="str">
            <v>Registered Nurse</v>
          </cell>
          <cell r="R353" t="str">
            <v>PC</v>
          </cell>
          <cell r="S353" t="str">
            <v>025</v>
          </cell>
          <cell r="T353" t="str">
            <v>GMC40</v>
          </cell>
          <cell r="U353" t="str">
            <v>MS</v>
          </cell>
          <cell r="V353">
            <v>0.9</v>
          </cell>
          <cell r="W353">
            <v>1872</v>
          </cell>
          <cell r="X353">
            <v>72</v>
          </cell>
          <cell r="Y353" t="e">
            <v>#N/A</v>
          </cell>
          <cell r="Z353">
            <v>20</v>
          </cell>
          <cell r="AC353">
            <v>0</v>
          </cell>
          <cell r="AD353">
            <v>0</v>
          </cell>
          <cell r="AF353">
            <v>45.15124999999999</v>
          </cell>
          <cell r="AG353">
            <v>2.4999999999999845E-2</v>
          </cell>
          <cell r="AH353">
            <v>2.4999999999999845E-2</v>
          </cell>
          <cell r="AI353">
            <v>1267.8470999999927</v>
          </cell>
          <cell r="AK353">
            <v>2061.5399999999872</v>
          </cell>
          <cell r="AL353">
            <v>2140.0370999999873</v>
          </cell>
          <cell r="AM353" t="str">
            <v>RN - Hosp</v>
          </cell>
          <cell r="AN353" t="e">
            <v>#N/A</v>
          </cell>
          <cell r="AP353">
            <v>43098</v>
          </cell>
        </row>
        <row r="354">
          <cell r="A354">
            <v>2522</v>
          </cell>
          <cell r="B354" t="str">
            <v>000002522</v>
          </cell>
          <cell r="C354" t="str">
            <v>Obstetrics/Labor &amp; Delive</v>
          </cell>
          <cell r="D354" t="str">
            <v>Registered Nurse</v>
          </cell>
          <cell r="E354" t="str">
            <v>Nancy</v>
          </cell>
          <cell r="G354" t="str">
            <v>Limbaugh</v>
          </cell>
          <cell r="H354" t="str">
            <v>139 Woods Ln</v>
          </cell>
          <cell r="J354" t="str">
            <v>Thetford Ctr, VT 05075</v>
          </cell>
          <cell r="K354">
            <v>43257</v>
          </cell>
          <cell r="L354" t="str">
            <v>PT</v>
          </cell>
          <cell r="M354">
            <v>44.05</v>
          </cell>
          <cell r="N354">
            <v>54974.400000000001</v>
          </cell>
          <cell r="O354">
            <v>43257</v>
          </cell>
          <cell r="P354" t="str">
            <v>RN</v>
          </cell>
          <cell r="Q354" t="str">
            <v>Registered Nurse</v>
          </cell>
          <cell r="R354" t="str">
            <v>PC</v>
          </cell>
          <cell r="S354" t="str">
            <v>039</v>
          </cell>
          <cell r="T354" t="str">
            <v>GMC40</v>
          </cell>
          <cell r="U354" t="str">
            <v>BC</v>
          </cell>
          <cell r="V354">
            <v>0.6</v>
          </cell>
          <cell r="W354">
            <v>1248</v>
          </cell>
          <cell r="X354">
            <v>48</v>
          </cell>
          <cell r="Y354" t="e">
            <v>#N/A</v>
          </cell>
          <cell r="Z354">
            <v>20</v>
          </cell>
          <cell r="AC354">
            <v>0</v>
          </cell>
          <cell r="AD354">
            <v>0</v>
          </cell>
          <cell r="AF354">
            <v>45.15124999999999</v>
          </cell>
          <cell r="AG354">
            <v>2.4999999999999845E-2</v>
          </cell>
          <cell r="AH354">
            <v>2.4999999999999845E-2</v>
          </cell>
          <cell r="AI354">
            <v>845.23139999999512</v>
          </cell>
          <cell r="AK354">
            <v>1374.3599999999915</v>
          </cell>
          <cell r="AL354">
            <v>1426.6913999999915</v>
          </cell>
          <cell r="AM354" t="str">
            <v>RN - Clinic</v>
          </cell>
          <cell r="AN354" t="e">
            <v>#N/A</v>
          </cell>
          <cell r="AP354">
            <v>43257</v>
          </cell>
        </row>
        <row r="355">
          <cell r="A355">
            <v>2605</v>
          </cell>
          <cell r="B355" t="str">
            <v>000002605</v>
          </cell>
          <cell r="C355" t="str">
            <v>Clinic Surgical Associate</v>
          </cell>
          <cell r="D355" t="str">
            <v>Registered Nurse</v>
          </cell>
          <cell r="E355" t="str">
            <v>Ashley</v>
          </cell>
          <cell r="F355" t="str">
            <v>Marie</v>
          </cell>
          <cell r="G355" t="str">
            <v>Martin</v>
          </cell>
          <cell r="H355" t="str">
            <v>2322 Davis Rd</v>
          </cell>
          <cell r="J355" t="str">
            <v>Randolph Center, VT 05061</v>
          </cell>
          <cell r="K355">
            <v>43586</v>
          </cell>
          <cell r="L355" t="str">
            <v>REG</v>
          </cell>
          <cell r="M355">
            <v>33.950000000000003</v>
          </cell>
          <cell r="N355">
            <v>70616</v>
          </cell>
          <cell r="O355">
            <v>43586</v>
          </cell>
          <cell r="P355" t="str">
            <v>RN</v>
          </cell>
          <cell r="Q355" t="str">
            <v>Registered Nurse</v>
          </cell>
          <cell r="R355" t="str">
            <v>PC</v>
          </cell>
          <cell r="S355" t="str">
            <v>017</v>
          </cell>
          <cell r="T355" t="str">
            <v>GMC40</v>
          </cell>
          <cell r="U355" t="str">
            <v>PP</v>
          </cell>
          <cell r="V355">
            <v>1</v>
          </cell>
          <cell r="W355">
            <v>2080</v>
          </cell>
          <cell r="X355">
            <v>80</v>
          </cell>
          <cell r="Y355" t="e">
            <v>#N/A</v>
          </cell>
          <cell r="Z355">
            <v>4</v>
          </cell>
          <cell r="AC355">
            <v>0</v>
          </cell>
          <cell r="AD355">
            <v>0</v>
          </cell>
          <cell r="AF355">
            <v>34.798749999999998</v>
          </cell>
          <cell r="AG355">
            <v>2.4999999999999863E-2</v>
          </cell>
          <cell r="AH355">
            <v>2.4999999999999863E-2</v>
          </cell>
          <cell r="AI355">
            <v>1085.7209999999918</v>
          </cell>
          <cell r="AK355">
            <v>1765.3999999999905</v>
          </cell>
          <cell r="AL355">
            <v>1832.6209999999878</v>
          </cell>
          <cell r="AM355" t="str">
            <v>RN - Clinic</v>
          </cell>
          <cell r="AN355" t="e">
            <v>#N/A</v>
          </cell>
          <cell r="AP355">
            <v>43586</v>
          </cell>
        </row>
        <row r="356">
          <cell r="A356">
            <v>2669</v>
          </cell>
          <cell r="B356" t="str">
            <v>000002669</v>
          </cell>
          <cell r="C356" t="str">
            <v>Pediatrics</v>
          </cell>
          <cell r="D356" t="str">
            <v>Registered Nurse</v>
          </cell>
          <cell r="E356" t="str">
            <v>Mariah</v>
          </cell>
          <cell r="F356" t="str">
            <v>R</v>
          </cell>
          <cell r="G356" t="str">
            <v>Rilling</v>
          </cell>
          <cell r="H356" t="str">
            <v>26 Forest Street</v>
          </cell>
          <cell r="J356" t="str">
            <v>Randolph, VT 05060</v>
          </cell>
          <cell r="K356">
            <v>43769</v>
          </cell>
          <cell r="L356" t="str">
            <v>REG</v>
          </cell>
          <cell r="M356">
            <v>33.24</v>
          </cell>
          <cell r="N356">
            <v>69139.199999999997</v>
          </cell>
          <cell r="O356">
            <v>43769</v>
          </cell>
          <cell r="P356" t="str">
            <v>RN</v>
          </cell>
          <cell r="Q356" t="str">
            <v>Registered Nurse</v>
          </cell>
          <cell r="R356" t="str">
            <v>CL</v>
          </cell>
          <cell r="S356" t="str">
            <v>003</v>
          </cell>
          <cell r="T356" t="str">
            <v>PRIM</v>
          </cell>
          <cell r="U356" t="str">
            <v>PP</v>
          </cell>
          <cell r="V356">
            <v>1</v>
          </cell>
          <cell r="W356">
            <v>2080</v>
          </cell>
          <cell r="X356">
            <v>80</v>
          </cell>
          <cell r="Y356">
            <v>4</v>
          </cell>
          <cell r="Z356">
            <v>5</v>
          </cell>
          <cell r="AC356">
            <v>0</v>
          </cell>
          <cell r="AD356">
            <v>0</v>
          </cell>
          <cell r="AF356">
            <v>34.070999999999998</v>
          </cell>
          <cell r="AG356">
            <v>2.4999999999999876E-2</v>
          </cell>
          <cell r="AH356">
            <v>2.4999999999999876E-2</v>
          </cell>
          <cell r="AI356">
            <v>1063.0151999999896</v>
          </cell>
          <cell r="AK356">
            <v>1728.4799999999916</v>
          </cell>
          <cell r="AL356">
            <v>1794.2951999999859</v>
          </cell>
          <cell r="AM356" t="str">
            <v>RN - Clinic</v>
          </cell>
          <cell r="AN356" t="str">
            <v>No</v>
          </cell>
          <cell r="AO356" t="str">
            <v>No Adj Col AB</v>
          </cell>
          <cell r="AP356">
            <v>43769</v>
          </cell>
        </row>
        <row r="357">
          <cell r="A357">
            <v>468</v>
          </cell>
          <cell r="B357" t="str">
            <v>000000468</v>
          </cell>
          <cell r="C357" t="str">
            <v>Independent Living</v>
          </cell>
          <cell r="D357" t="str">
            <v>Registered Nurse</v>
          </cell>
          <cell r="E357" t="str">
            <v>Effie</v>
          </cell>
          <cell r="F357" t="str">
            <v>J.</v>
          </cell>
          <cell r="G357" t="str">
            <v>Farnham</v>
          </cell>
          <cell r="H357" t="str">
            <v>798 VT Route 14 South</v>
          </cell>
          <cell r="J357" t="str">
            <v>Randolph Center, VT 05061</v>
          </cell>
          <cell r="K357">
            <v>24693</v>
          </cell>
          <cell r="L357" t="str">
            <v>SPT</v>
          </cell>
          <cell r="M357">
            <v>40.200000000000003</v>
          </cell>
          <cell r="N357">
            <v>16723.2</v>
          </cell>
          <cell r="O357">
            <v>43878</v>
          </cell>
          <cell r="P357" t="str">
            <v>RN</v>
          </cell>
          <cell r="Q357" t="str">
            <v>Registered Nurse</v>
          </cell>
          <cell r="R357" t="str">
            <v>Z</v>
          </cell>
          <cell r="S357" t="str">
            <v>310</v>
          </cell>
          <cell r="T357" t="str">
            <v>GRC44</v>
          </cell>
          <cell r="U357" t="str">
            <v>IL</v>
          </cell>
          <cell r="V357">
            <v>0.2</v>
          </cell>
          <cell r="W357">
            <v>416</v>
          </cell>
          <cell r="X357">
            <v>16</v>
          </cell>
          <cell r="Y357" t="e">
            <v>#N/A</v>
          </cell>
          <cell r="Z357">
            <v>20</v>
          </cell>
          <cell r="AC357">
            <v>0</v>
          </cell>
          <cell r="AD357">
            <v>0</v>
          </cell>
          <cell r="AF357">
            <v>41.204999999999998</v>
          </cell>
          <cell r="AG357">
            <v>2.4999999999999883E-2</v>
          </cell>
          <cell r="AH357">
            <v>2.4999999999999883E-2</v>
          </cell>
          <cell r="AI357">
            <v>257.11919999999895</v>
          </cell>
          <cell r="AK357">
            <v>418.07999999999811</v>
          </cell>
          <cell r="AL357">
            <v>433.99919999999815</v>
          </cell>
          <cell r="AM357" t="str">
            <v>RN - Hosp</v>
          </cell>
          <cell r="AN357" t="e">
            <v>#N/A</v>
          </cell>
          <cell r="AP357">
            <v>24693</v>
          </cell>
        </row>
        <row r="358">
          <cell r="A358">
            <v>2695</v>
          </cell>
          <cell r="B358" t="str">
            <v>000002695</v>
          </cell>
          <cell r="C358" t="str">
            <v>Anticoag Clinic</v>
          </cell>
          <cell r="D358" t="str">
            <v>Registered Nurse</v>
          </cell>
          <cell r="E358" t="str">
            <v>Joanne</v>
          </cell>
          <cell r="F358" t="str">
            <v>I</v>
          </cell>
          <cell r="G358" t="str">
            <v>Ryan</v>
          </cell>
          <cell r="H358" t="str">
            <v>311 Justin Morrill Mem Hwy</v>
          </cell>
          <cell r="J358" t="str">
            <v>Strafford, VT 05072</v>
          </cell>
          <cell r="K358">
            <v>43894</v>
          </cell>
          <cell r="L358" t="str">
            <v>SPT</v>
          </cell>
          <cell r="M358">
            <v>37.25</v>
          </cell>
          <cell r="N358">
            <v>19370</v>
          </cell>
          <cell r="O358">
            <v>43894</v>
          </cell>
          <cell r="P358" t="str">
            <v>RN</v>
          </cell>
          <cell r="Q358" t="str">
            <v>Registered Nurse</v>
          </cell>
          <cell r="R358" t="str">
            <v>CL</v>
          </cell>
          <cell r="S358" t="str">
            <v>065</v>
          </cell>
          <cell r="T358" t="str">
            <v>PRIM</v>
          </cell>
          <cell r="U358" t="str">
            <v>PP</v>
          </cell>
          <cell r="V358">
            <v>0.25</v>
          </cell>
          <cell r="W358">
            <v>520</v>
          </cell>
          <cell r="X358">
            <v>20</v>
          </cell>
          <cell r="Y358" t="e">
            <v>#N/A</v>
          </cell>
          <cell r="Z358">
            <v>13</v>
          </cell>
          <cell r="AC358">
            <v>0</v>
          </cell>
          <cell r="AD358">
            <v>0</v>
          </cell>
          <cell r="AF358">
            <v>38.181249999999999</v>
          </cell>
          <cell r="AG358">
            <v>2.4999999999999963E-2</v>
          </cell>
          <cell r="AH358">
            <v>2.4999999999999963E-2</v>
          </cell>
          <cell r="AI358">
            <v>297.81374999999628</v>
          </cell>
          <cell r="AK358">
            <v>484.24999999999926</v>
          </cell>
          <cell r="AL358">
            <v>502.68874999999593</v>
          </cell>
          <cell r="AM358" t="str">
            <v>RN - Hosp</v>
          </cell>
          <cell r="AN358" t="e">
            <v>#N/A</v>
          </cell>
          <cell r="AP358">
            <v>43894</v>
          </cell>
        </row>
        <row r="359">
          <cell r="A359">
            <v>2749</v>
          </cell>
          <cell r="B359" t="str">
            <v>000002749</v>
          </cell>
          <cell r="C359" t="str">
            <v>Med Surg</v>
          </cell>
          <cell r="D359" t="str">
            <v>Registered Nurse</v>
          </cell>
          <cell r="E359" t="str">
            <v>Cassidy</v>
          </cell>
          <cell r="F359" t="str">
            <v>M</v>
          </cell>
          <cell r="G359" t="str">
            <v>Metcalf</v>
          </cell>
          <cell r="H359" t="str">
            <v>617 Totman HIll Road</v>
          </cell>
          <cell r="I359" t="str">
            <v>PO Box 50</v>
          </cell>
          <cell r="J359" t="str">
            <v>South Pomfret, VT 05067</v>
          </cell>
          <cell r="K359">
            <v>44091</v>
          </cell>
          <cell r="L359" t="str">
            <v>PTF</v>
          </cell>
          <cell r="M359">
            <v>36.42</v>
          </cell>
          <cell r="N359">
            <v>60602.879999999997</v>
          </cell>
          <cell r="O359">
            <v>44091</v>
          </cell>
          <cell r="P359" t="str">
            <v>RN</v>
          </cell>
          <cell r="Q359" t="str">
            <v>Registered Nurse</v>
          </cell>
          <cell r="R359" t="str">
            <v>PC</v>
          </cell>
          <cell r="S359" t="str">
            <v>025</v>
          </cell>
          <cell r="T359" t="str">
            <v>GMC40</v>
          </cell>
          <cell r="U359" t="str">
            <v>MS</v>
          </cell>
          <cell r="V359">
            <v>0.8</v>
          </cell>
          <cell r="W359">
            <v>1664</v>
          </cell>
          <cell r="X359">
            <v>64</v>
          </cell>
          <cell r="Y359" t="e">
            <v>#N/A</v>
          </cell>
          <cell r="Z359">
            <v>2</v>
          </cell>
          <cell r="AC359">
            <v>0</v>
          </cell>
          <cell r="AD359">
            <v>0</v>
          </cell>
          <cell r="AF359">
            <v>37.330500000000001</v>
          </cell>
          <cell r="AG359">
            <v>2.499999999999997E-2</v>
          </cell>
          <cell r="AH359">
            <v>2.499999999999997E-2</v>
          </cell>
          <cell r="AI359">
            <v>931.76927999999316</v>
          </cell>
          <cell r="AK359">
            <v>1515.0719999999983</v>
          </cell>
          <cell r="AL359">
            <v>1572.7612799999924</v>
          </cell>
          <cell r="AM359" t="str">
            <v>RN - Hosp</v>
          </cell>
          <cell r="AN359" t="e">
            <v>#N/A</v>
          </cell>
          <cell r="AP359">
            <v>44091</v>
          </cell>
        </row>
        <row r="360">
          <cell r="A360">
            <v>2751</v>
          </cell>
          <cell r="B360" t="str">
            <v>000002751</v>
          </cell>
          <cell r="C360" t="str">
            <v>Emergency Room</v>
          </cell>
          <cell r="D360" t="str">
            <v>Registered Nurse</v>
          </cell>
          <cell r="E360" t="str">
            <v>Christopher</v>
          </cell>
          <cell r="G360" t="str">
            <v>Crowe</v>
          </cell>
          <cell r="H360" t="str">
            <v>2245 Dairy Hill Road</v>
          </cell>
          <cell r="J360" t="str">
            <v>South Royalton, VT 05068</v>
          </cell>
          <cell r="K360">
            <v>44097</v>
          </cell>
          <cell r="L360" t="str">
            <v>REG</v>
          </cell>
          <cell r="M360">
            <v>42</v>
          </cell>
          <cell r="N360">
            <v>78624</v>
          </cell>
          <cell r="O360">
            <v>44097</v>
          </cell>
          <cell r="P360" t="str">
            <v>RN</v>
          </cell>
          <cell r="Q360" t="str">
            <v>Registered Nurse</v>
          </cell>
          <cell r="R360" t="str">
            <v>CL</v>
          </cell>
          <cell r="S360" t="str">
            <v>061</v>
          </cell>
          <cell r="T360" t="str">
            <v>GMC40</v>
          </cell>
          <cell r="U360" t="str">
            <v>ER</v>
          </cell>
          <cell r="V360">
            <v>0.9</v>
          </cell>
          <cell r="W360">
            <v>1872</v>
          </cell>
          <cell r="X360">
            <v>72</v>
          </cell>
          <cell r="Y360" t="e">
            <v>#N/A</v>
          </cell>
          <cell r="Z360">
            <v>16</v>
          </cell>
          <cell r="AC360">
            <v>0</v>
          </cell>
          <cell r="AD360">
            <v>0</v>
          </cell>
          <cell r="AF360">
            <v>43.05</v>
          </cell>
          <cell r="AG360">
            <v>2.4999999999999932E-2</v>
          </cell>
          <cell r="AH360">
            <v>2.4999999999999932E-2</v>
          </cell>
          <cell r="AI360">
            <v>1208.843999999986</v>
          </cell>
          <cell r="AK360">
            <v>1965.5999999999947</v>
          </cell>
          <cell r="AL360">
            <v>2040.4439999999836</v>
          </cell>
          <cell r="AM360" t="str">
            <v>RN - Hosp</v>
          </cell>
          <cell r="AN360" t="e">
            <v>#N/A</v>
          </cell>
          <cell r="AP360">
            <v>44097</v>
          </cell>
        </row>
        <row r="361">
          <cell r="A361">
            <v>402</v>
          </cell>
          <cell r="B361" t="str">
            <v>000000402</v>
          </cell>
          <cell r="C361" t="str">
            <v>Anticoag Clinic</v>
          </cell>
          <cell r="D361" t="str">
            <v>Registered Nurse</v>
          </cell>
          <cell r="E361" t="str">
            <v>Bonnie</v>
          </cell>
          <cell r="F361" t="str">
            <v>L</v>
          </cell>
          <cell r="G361" t="str">
            <v>Stride</v>
          </cell>
          <cell r="H361" t="str">
            <v>28 Stride Rd</v>
          </cell>
          <cell r="J361" t="str">
            <v>Tunbridge, VT 05077</v>
          </cell>
          <cell r="K361">
            <v>35464</v>
          </cell>
          <cell r="L361" t="str">
            <v>PTF</v>
          </cell>
          <cell r="M361">
            <v>40.200000000000003</v>
          </cell>
          <cell r="N361">
            <v>62712</v>
          </cell>
          <cell r="O361">
            <v>44104</v>
          </cell>
          <cell r="P361" t="str">
            <v>RN</v>
          </cell>
          <cell r="Q361" t="str">
            <v>Registered Nurse</v>
          </cell>
          <cell r="R361" t="str">
            <v>CL</v>
          </cell>
          <cell r="S361" t="str">
            <v>065</v>
          </cell>
          <cell r="T361" t="str">
            <v>PRIM</v>
          </cell>
          <cell r="U361" t="str">
            <v>PP</v>
          </cell>
          <cell r="V361">
            <v>0.75</v>
          </cell>
          <cell r="W361">
            <v>1560</v>
          </cell>
          <cell r="X361">
            <v>60</v>
          </cell>
          <cell r="Y361" t="e">
            <v>#N/A</v>
          </cell>
          <cell r="Z361">
            <v>20</v>
          </cell>
          <cell r="AC361">
            <v>0</v>
          </cell>
          <cell r="AD361">
            <v>0</v>
          </cell>
          <cell r="AF361">
            <v>41.204999999999998</v>
          </cell>
          <cell r="AG361">
            <v>2.4999999999999883E-2</v>
          </cell>
          <cell r="AH361">
            <v>2.4999999999999883E-2</v>
          </cell>
          <cell r="AI361">
            <v>964.19699999999602</v>
          </cell>
          <cell r="AK361">
            <v>1567.7999999999929</v>
          </cell>
          <cell r="AL361">
            <v>1627.496999999993</v>
          </cell>
          <cell r="AM361" t="str">
            <v>RN - Hosp</v>
          </cell>
          <cell r="AN361" t="e">
            <v>#N/A</v>
          </cell>
          <cell r="AP361">
            <v>35464</v>
          </cell>
        </row>
        <row r="362">
          <cell r="A362">
            <v>2794</v>
          </cell>
          <cell r="B362" t="str">
            <v>000002794</v>
          </cell>
          <cell r="C362" t="str">
            <v>Emergency Room</v>
          </cell>
          <cell r="D362" t="str">
            <v>Registered Nurse</v>
          </cell>
          <cell r="E362" t="str">
            <v>Terry</v>
          </cell>
          <cell r="F362" t="str">
            <v>J</v>
          </cell>
          <cell r="G362" t="str">
            <v>Thompson</v>
          </cell>
          <cell r="H362" t="str">
            <v>161 Terrace Drive</v>
          </cell>
          <cell r="J362" t="str">
            <v>Northfield, VT 05663</v>
          </cell>
          <cell r="K362">
            <v>44244</v>
          </cell>
          <cell r="L362" t="str">
            <v>PTF</v>
          </cell>
          <cell r="M362">
            <v>44.05</v>
          </cell>
          <cell r="N362">
            <v>82461.600000000006</v>
          </cell>
          <cell r="O362">
            <v>44244</v>
          </cell>
          <cell r="P362" t="str">
            <v>RN</v>
          </cell>
          <cell r="Q362" t="str">
            <v>Registered Nurse</v>
          </cell>
          <cell r="R362" t="str">
            <v>PC</v>
          </cell>
          <cell r="S362" t="str">
            <v>061</v>
          </cell>
          <cell r="T362" t="str">
            <v>GMC40</v>
          </cell>
          <cell r="U362" t="str">
            <v>ER</v>
          </cell>
          <cell r="V362">
            <v>0.9</v>
          </cell>
          <cell r="W362">
            <v>1872</v>
          </cell>
          <cell r="X362">
            <v>72</v>
          </cell>
          <cell r="Y362" t="e">
            <v>#N/A</v>
          </cell>
          <cell r="Z362">
            <v>20</v>
          </cell>
          <cell r="AC362">
            <v>0</v>
          </cell>
          <cell r="AD362">
            <v>0</v>
          </cell>
          <cell r="AF362">
            <v>45.15124999999999</v>
          </cell>
          <cell r="AG362">
            <v>2.4999999999999845E-2</v>
          </cell>
          <cell r="AH362">
            <v>2.4999999999999845E-2</v>
          </cell>
          <cell r="AI362">
            <v>1267.8470999999927</v>
          </cell>
          <cell r="AK362">
            <v>2061.5399999999872</v>
          </cell>
          <cell r="AL362">
            <v>2140.0370999999873</v>
          </cell>
          <cell r="AM362" t="str">
            <v>RN - Hosp</v>
          </cell>
          <cell r="AN362" t="e">
            <v>#N/A</v>
          </cell>
          <cell r="AP362">
            <v>44244</v>
          </cell>
        </row>
        <row r="363">
          <cell r="A363">
            <v>2827</v>
          </cell>
          <cell r="B363" t="str">
            <v>000002827</v>
          </cell>
          <cell r="C363" t="str">
            <v>Operating Room</v>
          </cell>
          <cell r="D363" t="str">
            <v>Registered Nurse</v>
          </cell>
          <cell r="E363" t="str">
            <v>Dana</v>
          </cell>
          <cell r="G363" t="str">
            <v>Kievit</v>
          </cell>
          <cell r="H363" t="str">
            <v>196 Hidden Lane</v>
          </cell>
          <cell r="J363" t="str">
            <v>White River Junction, VT 05001</v>
          </cell>
          <cell r="K363">
            <v>44350</v>
          </cell>
          <cell r="L363" t="str">
            <v>REG</v>
          </cell>
          <cell r="M363">
            <v>43.63</v>
          </cell>
          <cell r="N363">
            <v>90750.399999999994</v>
          </cell>
          <cell r="O363">
            <v>44350</v>
          </cell>
          <cell r="P363" t="str">
            <v>RN</v>
          </cell>
          <cell r="Q363" t="str">
            <v>Registered Nurse</v>
          </cell>
          <cell r="R363" t="str">
            <v>PC</v>
          </cell>
          <cell r="S363" t="str">
            <v>037</v>
          </cell>
          <cell r="T363" t="str">
            <v>GMC40</v>
          </cell>
          <cell r="U363" t="str">
            <v>OR</v>
          </cell>
          <cell r="V363">
            <v>1</v>
          </cell>
          <cell r="W363">
            <v>2080</v>
          </cell>
          <cell r="X363">
            <v>80</v>
          </cell>
          <cell r="Y363">
            <v>1</v>
          </cell>
          <cell r="Z363">
            <v>2</v>
          </cell>
          <cell r="AC363">
            <v>0</v>
          </cell>
          <cell r="AD363">
            <v>0</v>
          </cell>
          <cell r="AF363">
            <v>44.720749999999995</v>
          </cell>
          <cell r="AG363">
            <v>2.4999999999999831E-2</v>
          </cell>
          <cell r="AH363">
            <v>2.4999999999999831E-2</v>
          </cell>
          <cell r="AI363">
            <v>1395.2873999999849</v>
          </cell>
          <cell r="AK363">
            <v>2268.7599999999848</v>
          </cell>
          <cell r="AL363">
            <v>2355.1473999999785</v>
          </cell>
          <cell r="AM363" t="str">
            <v>RN - Hosp</v>
          </cell>
          <cell r="AN363" t="str">
            <v>No</v>
          </cell>
          <cell r="AO363" t="str">
            <v>No Adj Col AB</v>
          </cell>
          <cell r="AP363">
            <v>44350</v>
          </cell>
        </row>
        <row r="364">
          <cell r="A364">
            <v>2830</v>
          </cell>
          <cell r="B364" t="str">
            <v>000002830</v>
          </cell>
          <cell r="C364" t="str">
            <v>Obstetrics/Labor &amp; Delive</v>
          </cell>
          <cell r="D364" t="str">
            <v>Registered Nurse</v>
          </cell>
          <cell r="E364" t="str">
            <v>Aneleisa</v>
          </cell>
          <cell r="F364" t="str">
            <v>Y</v>
          </cell>
          <cell r="G364" t="str">
            <v>Gladding-Hinton</v>
          </cell>
          <cell r="H364" t="str">
            <v>22 Beacon Hill</v>
          </cell>
          <cell r="J364" t="str">
            <v>Chelsea, VT 05038</v>
          </cell>
          <cell r="K364">
            <v>44356</v>
          </cell>
          <cell r="L364" t="str">
            <v>PT</v>
          </cell>
          <cell r="M364">
            <v>36.42</v>
          </cell>
          <cell r="N364">
            <v>45452.160000000003</v>
          </cell>
          <cell r="O364">
            <v>44356</v>
          </cell>
          <cell r="P364" t="str">
            <v>RN</v>
          </cell>
          <cell r="Q364" t="str">
            <v>Registered Nurse</v>
          </cell>
          <cell r="R364" t="str">
            <v>PC</v>
          </cell>
          <cell r="S364" t="str">
            <v>039</v>
          </cell>
          <cell r="T364" t="str">
            <v>GMC40</v>
          </cell>
          <cell r="U364" t="str">
            <v>BC</v>
          </cell>
          <cell r="V364">
            <v>0.6</v>
          </cell>
          <cell r="W364">
            <v>1248</v>
          </cell>
          <cell r="X364">
            <v>48</v>
          </cell>
          <cell r="Y364" t="e">
            <v>#N/A</v>
          </cell>
          <cell r="Z364">
            <v>2</v>
          </cell>
          <cell r="AC364">
            <v>0</v>
          </cell>
          <cell r="AD364">
            <v>0</v>
          </cell>
          <cell r="AF364">
            <v>37.330500000000001</v>
          </cell>
          <cell r="AG364">
            <v>2.499999999999997E-2</v>
          </cell>
          <cell r="AH364">
            <v>2.499999999999997E-2</v>
          </cell>
          <cell r="AI364">
            <v>698.82695999999487</v>
          </cell>
          <cell r="AK364">
            <v>1136.3039999999987</v>
          </cell>
          <cell r="AL364">
            <v>1179.5709599999943</v>
          </cell>
          <cell r="AM364" t="str">
            <v>RN - Clinic</v>
          </cell>
          <cell r="AN364" t="e">
            <v>#N/A</v>
          </cell>
          <cell r="AP364">
            <v>44356</v>
          </cell>
        </row>
        <row r="365">
          <cell r="A365">
            <v>2848</v>
          </cell>
          <cell r="B365" t="str">
            <v>000002848</v>
          </cell>
          <cell r="C365" t="str">
            <v>Operating Room</v>
          </cell>
          <cell r="D365" t="str">
            <v>Registered Nurse</v>
          </cell>
          <cell r="E365" t="str">
            <v>Jennifer</v>
          </cell>
          <cell r="F365" t="str">
            <v>L</v>
          </cell>
          <cell r="G365" t="str">
            <v>Harrigan</v>
          </cell>
          <cell r="H365" t="str">
            <v>208 Dow Road</v>
          </cell>
          <cell r="J365" t="str">
            <v>Washington, VT 05675</v>
          </cell>
          <cell r="K365">
            <v>44405</v>
          </cell>
          <cell r="L365" t="str">
            <v>REG</v>
          </cell>
          <cell r="M365">
            <v>37.590000000000003</v>
          </cell>
          <cell r="N365">
            <v>78187.199999999997</v>
          </cell>
          <cell r="O365">
            <v>44405</v>
          </cell>
          <cell r="P365" t="str">
            <v>RN</v>
          </cell>
          <cell r="Q365" t="str">
            <v>Registered Nurse</v>
          </cell>
          <cell r="R365" t="str">
            <v>PC</v>
          </cell>
          <cell r="S365" t="str">
            <v>037</v>
          </cell>
          <cell r="T365" t="str">
            <v>GMC40</v>
          </cell>
          <cell r="U365" t="str">
            <v>OR</v>
          </cell>
          <cell r="V365">
            <v>1</v>
          </cell>
          <cell r="W365">
            <v>2080</v>
          </cell>
          <cell r="X365">
            <v>80</v>
          </cell>
          <cell r="Y365" t="e">
            <v>#N/A</v>
          </cell>
          <cell r="Z365">
            <v>5</v>
          </cell>
          <cell r="AC365">
            <v>0</v>
          </cell>
          <cell r="AD365">
            <v>0</v>
          </cell>
          <cell r="AF365">
            <v>38.52975</v>
          </cell>
          <cell r="AG365">
            <v>2.4999999999999904E-2</v>
          </cell>
          <cell r="AH365">
            <v>2.4999999999999904E-2</v>
          </cell>
          <cell r="AI365">
            <v>1202.1281999999928</v>
          </cell>
          <cell r="AK365">
            <v>1954.6799999999928</v>
          </cell>
          <cell r="AL365">
            <v>2029.1081999999897</v>
          </cell>
          <cell r="AM365" t="str">
            <v>RN - Hosp</v>
          </cell>
          <cell r="AN365" t="e">
            <v>#N/A</v>
          </cell>
          <cell r="AP365">
            <v>44405</v>
          </cell>
        </row>
        <row r="366">
          <cell r="A366">
            <v>2858</v>
          </cell>
          <cell r="B366" t="str">
            <v>000002858</v>
          </cell>
          <cell r="C366" t="str">
            <v>Med Surg</v>
          </cell>
          <cell r="D366" t="str">
            <v>Registered Nurse</v>
          </cell>
          <cell r="E366" t="str">
            <v>Quinn</v>
          </cell>
          <cell r="F366" t="str">
            <v>M</v>
          </cell>
          <cell r="G366" t="str">
            <v>McDonagh</v>
          </cell>
          <cell r="H366" t="str">
            <v>1325 VT Route 14S</v>
          </cell>
          <cell r="J366" t="str">
            <v>East Montpelier, VT 05651</v>
          </cell>
          <cell r="K366">
            <v>44440</v>
          </cell>
          <cell r="L366" t="str">
            <v>PTF</v>
          </cell>
          <cell r="M366">
            <v>36.04</v>
          </cell>
          <cell r="N366">
            <v>59970.559999999998</v>
          </cell>
          <cell r="O366">
            <v>44440</v>
          </cell>
          <cell r="P366" t="str">
            <v>RN</v>
          </cell>
          <cell r="Q366" t="str">
            <v>Registered Nurse</v>
          </cell>
          <cell r="R366" t="str">
            <v>PC</v>
          </cell>
          <cell r="S366" t="str">
            <v>025</v>
          </cell>
          <cell r="T366" t="str">
            <v>Z</v>
          </cell>
          <cell r="U366" t="str">
            <v>MS</v>
          </cell>
          <cell r="V366">
            <v>0.8</v>
          </cell>
          <cell r="W366">
            <v>1664</v>
          </cell>
          <cell r="X366">
            <v>64</v>
          </cell>
          <cell r="Y366">
            <v>1</v>
          </cell>
          <cell r="Z366">
            <v>2</v>
          </cell>
          <cell r="AC366">
            <v>0</v>
          </cell>
          <cell r="AD366">
            <v>0</v>
          </cell>
          <cell r="AF366">
            <v>36.940999999999995</v>
          </cell>
          <cell r="AG366">
            <v>2.4999999999999897E-2</v>
          </cell>
          <cell r="AH366">
            <v>2.4999999999999897E-2</v>
          </cell>
          <cell r="AI366">
            <v>922.0473599999932</v>
          </cell>
          <cell r="AK366">
            <v>1499.2639999999938</v>
          </cell>
          <cell r="AL366">
            <v>1556.3513599999906</v>
          </cell>
          <cell r="AM366" t="str">
            <v>RN - Hosp</v>
          </cell>
          <cell r="AN366" t="str">
            <v>No</v>
          </cell>
          <cell r="AO366" t="str">
            <v>No Adj Col AB</v>
          </cell>
          <cell r="AP366">
            <v>44440</v>
          </cell>
        </row>
        <row r="367">
          <cell r="A367">
            <v>2873</v>
          </cell>
          <cell r="B367" t="str">
            <v>000002873</v>
          </cell>
          <cell r="C367" t="str">
            <v>Obstetrics/Labor &amp; Delive</v>
          </cell>
          <cell r="D367" t="str">
            <v>Registered Nurse</v>
          </cell>
          <cell r="E367" t="str">
            <v>Bronwyn</v>
          </cell>
          <cell r="F367" t="str">
            <v>Krug</v>
          </cell>
          <cell r="G367" t="str">
            <v>Moretzsohn</v>
          </cell>
          <cell r="H367" t="str">
            <v>480 Brook Rd</v>
          </cell>
          <cell r="J367" t="str">
            <v>Sharon, VT 05065</v>
          </cell>
          <cell r="K367">
            <v>44496</v>
          </cell>
          <cell r="L367" t="str">
            <v>PTF</v>
          </cell>
          <cell r="M367">
            <v>38.799999999999997</v>
          </cell>
          <cell r="N367">
            <v>60528</v>
          </cell>
          <cell r="O367">
            <v>44496</v>
          </cell>
          <cell r="P367" t="str">
            <v>RN</v>
          </cell>
          <cell r="Q367" t="str">
            <v>Registered Nurse</v>
          </cell>
          <cell r="R367" t="str">
            <v>PC</v>
          </cell>
          <cell r="S367" t="str">
            <v>039</v>
          </cell>
          <cell r="T367" t="str">
            <v>GMC40</v>
          </cell>
          <cell r="U367" t="str">
            <v>BC</v>
          </cell>
          <cell r="V367">
            <v>0.75</v>
          </cell>
          <cell r="W367">
            <v>1560</v>
          </cell>
          <cell r="X367">
            <v>60</v>
          </cell>
          <cell r="Y367" t="e">
            <v>#N/A</v>
          </cell>
          <cell r="Z367">
            <v>8</v>
          </cell>
          <cell r="AC367">
            <v>0</v>
          </cell>
          <cell r="AD367">
            <v>0</v>
          </cell>
          <cell r="AF367">
            <v>39.769999999999996</v>
          </cell>
          <cell r="AG367">
            <v>2.4999999999999974E-2</v>
          </cell>
          <cell r="AH367">
            <v>2.4999999999999974E-2</v>
          </cell>
          <cell r="AI367">
            <v>930.61799999998982</v>
          </cell>
          <cell r="AK367">
            <v>1513.1999999999982</v>
          </cell>
          <cell r="AL367">
            <v>1570.8179999999891</v>
          </cell>
          <cell r="AM367" t="str">
            <v>RN - Clinic</v>
          </cell>
          <cell r="AN367" t="e">
            <v>#N/A</v>
          </cell>
          <cell r="AP367">
            <v>44496</v>
          </cell>
        </row>
        <row r="368">
          <cell r="A368">
            <v>2242</v>
          </cell>
          <cell r="B368" t="str">
            <v>000002242</v>
          </cell>
          <cell r="C368" t="str">
            <v>Operating Room</v>
          </cell>
          <cell r="D368" t="str">
            <v>Registered Nurse</v>
          </cell>
          <cell r="E368" t="str">
            <v>Nicole</v>
          </cell>
          <cell r="F368" t="str">
            <v>Marie</v>
          </cell>
          <cell r="G368" t="str">
            <v>Pettersen</v>
          </cell>
          <cell r="H368" t="str">
            <v>292 Crab Apple Ridge</v>
          </cell>
          <cell r="J368" t="str">
            <v>Randolph, VT 05060</v>
          </cell>
          <cell r="K368">
            <v>42359</v>
          </cell>
          <cell r="L368" t="str">
            <v>REG</v>
          </cell>
          <cell r="M368">
            <v>36.42</v>
          </cell>
          <cell r="N368">
            <v>75753.600000000006</v>
          </cell>
          <cell r="O368">
            <v>44622</v>
          </cell>
          <cell r="P368" t="str">
            <v>RN</v>
          </cell>
          <cell r="Q368" t="str">
            <v>Registered Nurse</v>
          </cell>
          <cell r="R368" t="str">
            <v>PC</v>
          </cell>
          <cell r="S368" t="str">
            <v>037</v>
          </cell>
          <cell r="T368" t="str">
            <v>GMC40</v>
          </cell>
          <cell r="U368" t="str">
            <v>OR</v>
          </cell>
          <cell r="V368">
            <v>1</v>
          </cell>
          <cell r="W368">
            <v>2080</v>
          </cell>
          <cell r="X368">
            <v>80</v>
          </cell>
          <cell r="Y368" t="e">
            <v>#N/A</v>
          </cell>
          <cell r="Z368">
            <v>2</v>
          </cell>
          <cell r="AC368">
            <v>0</v>
          </cell>
          <cell r="AD368">
            <v>0</v>
          </cell>
          <cell r="AF368">
            <v>37.330500000000001</v>
          </cell>
          <cell r="AG368">
            <v>2.499999999999997E-2</v>
          </cell>
          <cell r="AH368">
            <v>2.499999999999997E-2</v>
          </cell>
          <cell r="AI368">
            <v>1164.7115999999914</v>
          </cell>
          <cell r="AK368">
            <v>1893.8399999999979</v>
          </cell>
          <cell r="AL368">
            <v>1965.9515999999905</v>
          </cell>
          <cell r="AM368" t="str">
            <v>RN - Hosp</v>
          </cell>
          <cell r="AN368" t="e">
            <v>#N/A</v>
          </cell>
          <cell r="AP368">
            <v>42359</v>
          </cell>
        </row>
        <row r="369">
          <cell r="A369">
            <v>2205</v>
          </cell>
          <cell r="B369" t="str">
            <v>000002205</v>
          </cell>
          <cell r="C369" t="str">
            <v>Cardiology</v>
          </cell>
          <cell r="D369" t="str">
            <v>Registered Nurse</v>
          </cell>
          <cell r="E369" t="str">
            <v>Emily</v>
          </cell>
          <cell r="F369" t="str">
            <v>Jean</v>
          </cell>
          <cell r="G369" t="str">
            <v>Russell</v>
          </cell>
          <cell r="H369" t="str">
            <v>78 Russell Road</v>
          </cell>
          <cell r="J369" t="str">
            <v>Tunbridge, VT 05077</v>
          </cell>
          <cell r="K369">
            <v>42269</v>
          </cell>
          <cell r="L369" t="str">
            <v>PTF</v>
          </cell>
          <cell r="M369">
            <v>34.31</v>
          </cell>
          <cell r="N369">
            <v>57091.839999999997</v>
          </cell>
          <cell r="O369">
            <v>44657</v>
          </cell>
          <cell r="P369" t="str">
            <v>RN</v>
          </cell>
          <cell r="Q369" t="str">
            <v>Registered Nurse</v>
          </cell>
          <cell r="R369" t="str">
            <v>PC</v>
          </cell>
          <cell r="S369" t="str">
            <v>005</v>
          </cell>
          <cell r="T369" t="str">
            <v>NAPS</v>
          </cell>
          <cell r="U369" t="str">
            <v>PP</v>
          </cell>
          <cell r="V369">
            <v>0.8</v>
          </cell>
          <cell r="W369">
            <v>1664</v>
          </cell>
          <cell r="X369">
            <v>64</v>
          </cell>
          <cell r="Y369" t="e">
            <v>#N/A</v>
          </cell>
          <cell r="Z369">
            <v>6</v>
          </cell>
          <cell r="AC369">
            <v>0</v>
          </cell>
          <cell r="AD369">
            <v>0</v>
          </cell>
          <cell r="AF369">
            <v>35.167749999999998</v>
          </cell>
          <cell r="AG369">
            <v>2.4999999999999876E-2</v>
          </cell>
          <cell r="AH369">
            <v>2.4999999999999876E-2</v>
          </cell>
          <cell r="AI369">
            <v>877.78703999999652</v>
          </cell>
          <cell r="AK369">
            <v>1427.295999999993</v>
          </cell>
          <cell r="AL369">
            <v>1481.6430399999936</v>
          </cell>
          <cell r="AM369" t="str">
            <v>RN - Hosp</v>
          </cell>
          <cell r="AN369" t="e">
            <v>#N/A</v>
          </cell>
          <cell r="AP369">
            <v>42269</v>
          </cell>
        </row>
        <row r="370">
          <cell r="A370">
            <v>2929</v>
          </cell>
          <cell r="B370" t="str">
            <v>000002929</v>
          </cell>
          <cell r="C370" t="str">
            <v>Obstetrics/Labor &amp; Delive</v>
          </cell>
          <cell r="D370" t="str">
            <v>Registered Nurse</v>
          </cell>
          <cell r="E370" t="str">
            <v>Jennie</v>
          </cell>
          <cell r="F370" t="str">
            <v>R.M.</v>
          </cell>
          <cell r="G370" t="str">
            <v>Marchant</v>
          </cell>
          <cell r="H370" t="str">
            <v>PO Box 213</v>
          </cell>
          <cell r="J370" t="str">
            <v>South Strafford, VT 05070</v>
          </cell>
          <cell r="K370">
            <v>44664</v>
          </cell>
          <cell r="L370" t="str">
            <v>SPT</v>
          </cell>
          <cell r="M370">
            <v>38.799999999999997</v>
          </cell>
          <cell r="N370">
            <v>36316.800000000003</v>
          </cell>
          <cell r="O370">
            <v>44664</v>
          </cell>
          <cell r="P370" t="str">
            <v>RN</v>
          </cell>
          <cell r="Q370" t="str">
            <v>Registered Nurse</v>
          </cell>
          <cell r="R370" t="str">
            <v>PC</v>
          </cell>
          <cell r="S370" t="str">
            <v>039</v>
          </cell>
          <cell r="T370" t="str">
            <v>Z</v>
          </cell>
          <cell r="U370" t="str">
            <v>BC</v>
          </cell>
          <cell r="V370">
            <v>0.45</v>
          </cell>
          <cell r="W370">
            <v>936</v>
          </cell>
          <cell r="X370">
            <v>36</v>
          </cell>
          <cell r="Y370" t="e">
            <v>#N/A</v>
          </cell>
          <cell r="Z370">
            <v>7</v>
          </cell>
          <cell r="AC370">
            <v>0</v>
          </cell>
          <cell r="AD370">
            <v>0</v>
          </cell>
          <cell r="AF370">
            <v>39.769999999999996</v>
          </cell>
          <cell r="AG370">
            <v>2.4999999999999974E-2</v>
          </cell>
          <cell r="AH370">
            <v>2.4999999999999974E-2</v>
          </cell>
          <cell r="AI370">
            <v>558.37079999999389</v>
          </cell>
          <cell r="AK370">
            <v>907.91999999999894</v>
          </cell>
          <cell r="AL370">
            <v>942.49079999999344</v>
          </cell>
          <cell r="AM370" t="str">
            <v>RN - Clinic</v>
          </cell>
          <cell r="AN370" t="e">
            <v>#N/A</v>
          </cell>
          <cell r="AP370">
            <v>44664</v>
          </cell>
        </row>
        <row r="371">
          <cell r="A371">
            <v>2944</v>
          </cell>
          <cell r="B371" t="str">
            <v>000002944</v>
          </cell>
          <cell r="C371" t="str">
            <v>Obstetrics/Labor &amp; Delive</v>
          </cell>
          <cell r="D371" t="str">
            <v>Registered Nurse</v>
          </cell>
          <cell r="E371" t="str">
            <v>Michele</v>
          </cell>
          <cell r="F371" t="str">
            <v>Lee</v>
          </cell>
          <cell r="G371" t="str">
            <v>Palazzo</v>
          </cell>
          <cell r="H371" t="str">
            <v>659 Barber Hill Rd</v>
          </cell>
          <cell r="J371" t="str">
            <v>Woodstock, VT 05091</v>
          </cell>
          <cell r="K371">
            <v>44699</v>
          </cell>
          <cell r="L371" t="str">
            <v>PTF</v>
          </cell>
          <cell r="M371">
            <v>36.04</v>
          </cell>
          <cell r="N371">
            <v>56222.400000000001</v>
          </cell>
          <cell r="O371">
            <v>44699</v>
          </cell>
          <cell r="P371" t="str">
            <v>RN</v>
          </cell>
          <cell r="Q371" t="str">
            <v>Registered Nurse</v>
          </cell>
          <cell r="R371" t="str">
            <v>PC</v>
          </cell>
          <cell r="S371" t="str">
            <v>039</v>
          </cell>
          <cell r="T371" t="str">
            <v>GMC40</v>
          </cell>
          <cell r="U371" t="str">
            <v>BC</v>
          </cell>
          <cell r="V371">
            <v>0.75</v>
          </cell>
          <cell r="W371">
            <v>1560</v>
          </cell>
          <cell r="X371">
            <v>60</v>
          </cell>
          <cell r="Y371" t="e">
            <v>#N/A</v>
          </cell>
          <cell r="Z371">
            <v>1</v>
          </cell>
          <cell r="AC371">
            <v>0</v>
          </cell>
          <cell r="AD371">
            <v>0</v>
          </cell>
          <cell r="AF371">
            <v>36.940999999999995</v>
          </cell>
          <cell r="AG371">
            <v>2.4999999999999897E-2</v>
          </cell>
          <cell r="AH371">
            <v>2.4999999999999897E-2</v>
          </cell>
          <cell r="AI371">
            <v>864.41939999999363</v>
          </cell>
          <cell r="AK371">
            <v>1405.559999999994</v>
          </cell>
          <cell r="AL371">
            <v>1459.079399999991</v>
          </cell>
          <cell r="AM371" t="str">
            <v>RN - Clinic</v>
          </cell>
          <cell r="AN371" t="e">
            <v>#N/A</v>
          </cell>
          <cell r="AP371">
            <v>44699</v>
          </cell>
        </row>
        <row r="372">
          <cell r="A372">
            <v>2957</v>
          </cell>
          <cell r="B372" t="str">
            <v>000002957</v>
          </cell>
          <cell r="C372" t="str">
            <v>Med Surg</v>
          </cell>
          <cell r="D372" t="str">
            <v>Registered Nurse</v>
          </cell>
          <cell r="E372" t="str">
            <v>Abigail</v>
          </cell>
          <cell r="F372" t="str">
            <v>M</v>
          </cell>
          <cell r="G372" t="str">
            <v>Baraw</v>
          </cell>
          <cell r="H372" t="str">
            <v>241 Joe Roberts Road</v>
          </cell>
          <cell r="J372" t="str">
            <v>Troy, VT 05859</v>
          </cell>
          <cell r="K372">
            <v>44755</v>
          </cell>
          <cell r="L372" t="str">
            <v>PTF</v>
          </cell>
          <cell r="M372">
            <v>36.04</v>
          </cell>
          <cell r="N372">
            <v>67466.880000000005</v>
          </cell>
          <cell r="O372">
            <v>44755</v>
          </cell>
          <cell r="P372" t="str">
            <v>RN</v>
          </cell>
          <cell r="Q372" t="str">
            <v>Registered Nurse</v>
          </cell>
          <cell r="R372" t="str">
            <v>PC</v>
          </cell>
          <cell r="S372" t="str">
            <v>025</v>
          </cell>
          <cell r="T372" t="str">
            <v>GMC40</v>
          </cell>
          <cell r="U372" t="str">
            <v>MS</v>
          </cell>
          <cell r="V372">
            <v>0.9</v>
          </cell>
          <cell r="W372">
            <v>1872</v>
          </cell>
          <cell r="X372">
            <v>72</v>
          </cell>
          <cell r="Y372" t="e">
            <v>#N/A</v>
          </cell>
          <cell r="Z372">
            <v>1</v>
          </cell>
          <cell r="AC372">
            <v>0</v>
          </cell>
          <cell r="AD372">
            <v>0</v>
          </cell>
          <cell r="AF372">
            <v>36.940999999999995</v>
          </cell>
          <cell r="AG372">
            <v>2.4999999999999897E-2</v>
          </cell>
          <cell r="AH372">
            <v>2.4999999999999897E-2</v>
          </cell>
          <cell r="AI372">
            <v>1037.3032799999924</v>
          </cell>
          <cell r="AK372">
            <v>1686.671999999993</v>
          </cell>
          <cell r="AL372">
            <v>1750.8952799999893</v>
          </cell>
          <cell r="AM372" t="str">
            <v>RN - Hosp</v>
          </cell>
          <cell r="AN372" t="e">
            <v>#N/A</v>
          </cell>
          <cell r="AP372">
            <v>44755</v>
          </cell>
        </row>
        <row r="373">
          <cell r="A373">
            <v>2962</v>
          </cell>
          <cell r="B373" t="str">
            <v>000002962</v>
          </cell>
          <cell r="C373" t="str">
            <v>Operating Room</v>
          </cell>
          <cell r="D373" t="str">
            <v>Registered Nurse</v>
          </cell>
          <cell r="E373" t="str">
            <v>Rachel</v>
          </cell>
          <cell r="F373" t="str">
            <v>M</v>
          </cell>
          <cell r="G373" t="str">
            <v>Johnson</v>
          </cell>
          <cell r="H373" t="str">
            <v>230 S Windsor St. Apt 2</v>
          </cell>
          <cell r="J373" t="str">
            <v>South Royalton, VT 05068</v>
          </cell>
          <cell r="K373">
            <v>44769</v>
          </cell>
          <cell r="L373" t="str">
            <v>REG</v>
          </cell>
          <cell r="M373">
            <v>37.200000000000003</v>
          </cell>
          <cell r="N373">
            <v>77376</v>
          </cell>
          <cell r="O373">
            <v>44769</v>
          </cell>
          <cell r="P373" t="str">
            <v>RN</v>
          </cell>
          <cell r="Q373" t="str">
            <v>Registered Nurse</v>
          </cell>
          <cell r="R373" t="str">
            <v>PC</v>
          </cell>
          <cell r="S373" t="str">
            <v>037</v>
          </cell>
          <cell r="T373" t="str">
            <v>GMC40</v>
          </cell>
          <cell r="U373" t="str">
            <v>OR</v>
          </cell>
          <cell r="V373">
            <v>1</v>
          </cell>
          <cell r="W373">
            <v>2080</v>
          </cell>
          <cell r="X373">
            <v>80</v>
          </cell>
          <cell r="Y373" t="e">
            <v>#N/A</v>
          </cell>
          <cell r="Z373">
            <v>4</v>
          </cell>
          <cell r="AC373">
            <v>0</v>
          </cell>
          <cell r="AD373">
            <v>0</v>
          </cell>
          <cell r="AF373">
            <v>38.130000000000003</v>
          </cell>
          <cell r="AG373">
            <v>2.4999999999999991E-2</v>
          </cell>
          <cell r="AH373">
            <v>2.4999999999999991E-2</v>
          </cell>
          <cell r="AI373">
            <v>1189.6559999999874</v>
          </cell>
          <cell r="AK373">
            <v>1934.3999999999994</v>
          </cell>
          <cell r="AL373">
            <v>2008.0559999999873</v>
          </cell>
          <cell r="AM373" t="str">
            <v>RN - Hosp</v>
          </cell>
          <cell r="AN373" t="e">
            <v>#N/A</v>
          </cell>
          <cell r="AP373">
            <v>44769</v>
          </cell>
        </row>
        <row r="374">
          <cell r="A374">
            <v>2967</v>
          </cell>
          <cell r="B374" t="str">
            <v>000002967</v>
          </cell>
          <cell r="C374" t="str">
            <v>Med Surg</v>
          </cell>
          <cell r="D374" t="str">
            <v>Registered Nurse</v>
          </cell>
          <cell r="E374" t="str">
            <v>Brittany</v>
          </cell>
          <cell r="F374" t="str">
            <v>A</v>
          </cell>
          <cell r="G374" t="str">
            <v>King</v>
          </cell>
          <cell r="H374" t="str">
            <v>63 Lois Lane</v>
          </cell>
          <cell r="J374" t="str">
            <v>S. Pomfret, VT 05067</v>
          </cell>
          <cell r="K374">
            <v>44776</v>
          </cell>
          <cell r="L374" t="str">
            <v>PTF</v>
          </cell>
          <cell r="M374">
            <v>36.04</v>
          </cell>
          <cell r="N374">
            <v>67466.880000000005</v>
          </cell>
          <cell r="O374">
            <v>44776</v>
          </cell>
          <cell r="P374" t="str">
            <v>RN</v>
          </cell>
          <cell r="Q374" t="str">
            <v>Registered Nurse</v>
          </cell>
          <cell r="R374" t="str">
            <v>PC</v>
          </cell>
          <cell r="S374" t="str">
            <v>025</v>
          </cell>
          <cell r="T374" t="str">
            <v>GMC40</v>
          </cell>
          <cell r="U374" t="str">
            <v>MS</v>
          </cell>
          <cell r="V374">
            <v>0.9</v>
          </cell>
          <cell r="W374">
            <v>1872</v>
          </cell>
          <cell r="X374">
            <v>72</v>
          </cell>
          <cell r="Y374" t="e">
            <v>#N/A</v>
          </cell>
          <cell r="Z374">
            <v>1</v>
          </cell>
          <cell r="AC374">
            <v>0</v>
          </cell>
          <cell r="AD374">
            <v>0</v>
          </cell>
          <cell r="AF374">
            <v>36.940999999999995</v>
          </cell>
          <cell r="AG374">
            <v>2.4999999999999897E-2</v>
          </cell>
          <cell r="AH374">
            <v>2.4999999999999897E-2</v>
          </cell>
          <cell r="AI374">
            <v>1037.3032799999924</v>
          </cell>
          <cell r="AK374">
            <v>1686.671999999993</v>
          </cell>
          <cell r="AL374">
            <v>1750.8952799999893</v>
          </cell>
          <cell r="AM374" t="str">
            <v>RN - Hosp</v>
          </cell>
          <cell r="AN374" t="e">
            <v>#N/A</v>
          </cell>
          <cell r="AP374">
            <v>44776</v>
          </cell>
        </row>
        <row r="375">
          <cell r="A375">
            <v>441</v>
          </cell>
          <cell r="B375" t="str">
            <v>000000441</v>
          </cell>
          <cell r="C375" t="str">
            <v>Anticoag Clinic</v>
          </cell>
          <cell r="D375" t="str">
            <v>Registered Nurse</v>
          </cell>
          <cell r="E375" t="str">
            <v>Pamela</v>
          </cell>
          <cell r="F375" t="str">
            <v>Anne</v>
          </cell>
          <cell r="G375" t="str">
            <v>Fournier</v>
          </cell>
          <cell r="H375" t="str">
            <v>PO Box 74</v>
          </cell>
          <cell r="J375" t="str">
            <v>Randolph, VT 05060</v>
          </cell>
          <cell r="K375">
            <v>34002</v>
          </cell>
          <cell r="L375" t="str">
            <v>PD</v>
          </cell>
          <cell r="M375">
            <v>40.200000000000003</v>
          </cell>
          <cell r="N375">
            <v>0.104</v>
          </cell>
          <cell r="O375">
            <v>44818</v>
          </cell>
          <cell r="P375" t="str">
            <v>RN</v>
          </cell>
          <cell r="Q375" t="str">
            <v>Registered Nurse</v>
          </cell>
          <cell r="R375" t="str">
            <v>PC</v>
          </cell>
          <cell r="S375" t="str">
            <v>065</v>
          </cell>
          <cell r="T375" t="str">
            <v>Z</v>
          </cell>
          <cell r="U375" t="str">
            <v>CARE</v>
          </cell>
          <cell r="V375">
            <v>9.9999999999999995E-7</v>
          </cell>
          <cell r="W375">
            <v>2.5999999999999999E-3</v>
          </cell>
          <cell r="X375">
            <v>1E-4</v>
          </cell>
          <cell r="Y375" t="e">
            <v>#N/A</v>
          </cell>
          <cell r="Z375">
            <v>20</v>
          </cell>
          <cell r="AC375">
            <v>0</v>
          </cell>
          <cell r="AD375">
            <v>0</v>
          </cell>
          <cell r="AF375">
            <v>41.204999999999998</v>
          </cell>
          <cell r="AG375">
            <v>2.4999999999999883E-2</v>
          </cell>
          <cell r="AH375">
            <v>2.4999999999999883E-2</v>
          </cell>
          <cell r="AI375">
            <v>1.6069949999999937E-3</v>
          </cell>
          <cell r="AK375">
            <v>2.6129999999999886E-3</v>
          </cell>
          <cell r="AL375">
            <v>2.7124949999999888E-3</v>
          </cell>
          <cell r="AM375" t="str">
            <v>RN - Hosp</v>
          </cell>
          <cell r="AN375" t="e">
            <v>#N/A</v>
          </cell>
          <cell r="AP375">
            <v>34002</v>
          </cell>
        </row>
        <row r="376">
          <cell r="A376">
            <v>1920</v>
          </cell>
          <cell r="B376" t="str">
            <v>000001920</v>
          </cell>
          <cell r="C376" t="str">
            <v>Operating Room</v>
          </cell>
          <cell r="D376" t="str">
            <v>Registered Nurse</v>
          </cell>
          <cell r="E376" t="str">
            <v>Kaitlyn</v>
          </cell>
          <cell r="F376" t="str">
            <v>M</v>
          </cell>
          <cell r="G376" t="str">
            <v>Giles</v>
          </cell>
          <cell r="H376" t="str">
            <v>35 N Main Street, Apt 456</v>
          </cell>
          <cell r="J376" t="str">
            <v>Randolph, VT 05060</v>
          </cell>
          <cell r="K376">
            <v>41407</v>
          </cell>
          <cell r="L376" t="str">
            <v>PTF</v>
          </cell>
          <cell r="M376">
            <v>38.39</v>
          </cell>
          <cell r="N376">
            <v>71866.080000000002</v>
          </cell>
          <cell r="O376">
            <v>44818</v>
          </cell>
          <cell r="P376" t="str">
            <v>RN</v>
          </cell>
          <cell r="Q376" t="str">
            <v>Registered Nurse</v>
          </cell>
          <cell r="R376" t="str">
            <v>SS</v>
          </cell>
          <cell r="S376" t="str">
            <v>037</v>
          </cell>
          <cell r="T376" t="str">
            <v>GMC40</v>
          </cell>
          <cell r="U376" t="str">
            <v>ACC</v>
          </cell>
          <cell r="V376">
            <v>0.9</v>
          </cell>
          <cell r="W376">
            <v>1872</v>
          </cell>
          <cell r="X376">
            <v>72</v>
          </cell>
          <cell r="Y376" t="e">
            <v>#N/A</v>
          </cell>
          <cell r="Z376">
            <v>6</v>
          </cell>
          <cell r="AC376">
            <v>0</v>
          </cell>
          <cell r="AD376">
            <v>0</v>
          </cell>
          <cell r="AF376">
            <v>39.34975</v>
          </cell>
          <cell r="AG376">
            <v>2.4999999999999991E-2</v>
          </cell>
          <cell r="AH376">
            <v>2.4999999999999991E-2</v>
          </cell>
          <cell r="AI376">
            <v>1104.9409799999864</v>
          </cell>
          <cell r="AK376">
            <v>1796.6519999999994</v>
          </cell>
          <cell r="AL376">
            <v>1865.0629799999861</v>
          </cell>
          <cell r="AM376" t="str">
            <v>RN - Hosp</v>
          </cell>
          <cell r="AN376" t="e">
            <v>#N/A</v>
          </cell>
          <cell r="AP376">
            <v>41407</v>
          </cell>
        </row>
        <row r="377">
          <cell r="A377">
            <v>1379</v>
          </cell>
          <cell r="B377" t="str">
            <v>000001379</v>
          </cell>
          <cell r="C377" t="str">
            <v>GSS Revenue Integrity</v>
          </cell>
          <cell r="D377" t="str">
            <v>Revenue Integrity Analyst</v>
          </cell>
          <cell r="E377" t="str">
            <v>Melinda</v>
          </cell>
          <cell r="F377" t="str">
            <v>J</v>
          </cell>
          <cell r="G377" t="str">
            <v>Mercier</v>
          </cell>
          <cell r="H377" t="str">
            <v>77 Music Mountain Road</v>
          </cell>
          <cell r="J377" t="str">
            <v>Stockbridge, VT 05772</v>
          </cell>
          <cell r="K377">
            <v>39443</v>
          </cell>
          <cell r="L377" t="str">
            <v>PTF</v>
          </cell>
          <cell r="M377">
            <v>25.19</v>
          </cell>
          <cell r="N377">
            <v>41916.160000000003</v>
          </cell>
          <cell r="O377">
            <v>39443</v>
          </cell>
          <cell r="P377" t="str">
            <v>RECINTAN</v>
          </cell>
          <cell r="Q377" t="str">
            <v>Revenue Integrity Analyst</v>
          </cell>
          <cell r="R377" t="str">
            <v>FS</v>
          </cell>
          <cell r="S377" t="str">
            <v>49490</v>
          </cell>
          <cell r="T377" t="str">
            <v>Z</v>
          </cell>
          <cell r="U377" t="str">
            <v>PFS</v>
          </cell>
          <cell r="V377">
            <v>0.8</v>
          </cell>
          <cell r="W377">
            <v>1664</v>
          </cell>
          <cell r="X377">
            <v>64</v>
          </cell>
          <cell r="Y377">
            <v>8</v>
          </cell>
          <cell r="Z377">
            <v>9</v>
          </cell>
          <cell r="AA377">
            <v>5</v>
          </cell>
          <cell r="AC377">
            <v>26.815813321600004</v>
          </cell>
          <cell r="AD377">
            <v>6.4542013560936973E-2</v>
          </cell>
          <cell r="AF377">
            <v>27.486208654640002</v>
          </cell>
          <cell r="AG377">
            <v>9.1155563899960337E-2</v>
          </cell>
          <cell r="AH377">
            <v>2.4999999999999935E-2</v>
          </cell>
          <cell r="AI377">
            <v>686.05576801981215</v>
          </cell>
          <cell r="AK377">
            <v>3820.8912013209615</v>
          </cell>
          <cell r="AL377">
            <v>2302.5866608863726</v>
          </cell>
          <cell r="AN377" t="str">
            <v>Yes</v>
          </cell>
          <cell r="AP377">
            <v>39443</v>
          </cell>
        </row>
        <row r="378">
          <cell r="A378">
            <v>811</v>
          </cell>
          <cell r="B378" t="str">
            <v>000000811</v>
          </cell>
          <cell r="C378" t="str">
            <v>GSS Revenue Integrity</v>
          </cell>
          <cell r="D378" t="str">
            <v>Revenue Integrity Manager</v>
          </cell>
          <cell r="E378" t="str">
            <v>Deborah</v>
          </cell>
          <cell r="F378" t="str">
            <v>Jean</v>
          </cell>
          <cell r="G378" t="str">
            <v>Kendall</v>
          </cell>
          <cell r="H378" t="str">
            <v>PO Box 154</v>
          </cell>
          <cell r="J378" t="str">
            <v>Randolph, VT 05060</v>
          </cell>
          <cell r="K378">
            <v>34729</v>
          </cell>
          <cell r="L378" t="str">
            <v>REG</v>
          </cell>
          <cell r="M378">
            <v>34.33</v>
          </cell>
          <cell r="N378">
            <v>71406.399999999994</v>
          </cell>
          <cell r="O378">
            <v>34729</v>
          </cell>
          <cell r="P378" t="str">
            <v>RVINTMGR</v>
          </cell>
          <cell r="Q378" t="str">
            <v>Revenue Integrity Manager</v>
          </cell>
          <cell r="R378" t="str">
            <v>FS</v>
          </cell>
          <cell r="S378" t="str">
            <v>49490</v>
          </cell>
          <cell r="T378" t="str">
            <v>GMC49</v>
          </cell>
          <cell r="U378" t="str">
            <v>PFS</v>
          </cell>
          <cell r="V378">
            <v>1</v>
          </cell>
          <cell r="W378">
            <v>2080</v>
          </cell>
          <cell r="X378">
            <v>80</v>
          </cell>
          <cell r="Y378">
            <v>2</v>
          </cell>
          <cell r="Z378">
            <v>3</v>
          </cell>
          <cell r="AA378">
            <v>11</v>
          </cell>
          <cell r="AC378">
            <v>40.293493752090001</v>
          </cell>
          <cell r="AD378">
            <v>0.17371085791115651</v>
          </cell>
          <cell r="AF378">
            <v>41.300831095892249</v>
          </cell>
          <cell r="AG378">
            <v>0.20305362935893537</v>
          </cell>
          <cell r="AH378">
            <v>2.4999999999999963E-2</v>
          </cell>
          <cell r="AI378">
            <v>1288.5859301918299</v>
          </cell>
          <cell r="AK378">
            <v>14499.328679455883</v>
          </cell>
          <cell r="AL378">
            <v>7422.9172945770106</v>
          </cell>
          <cell r="AN378" t="str">
            <v>Yes</v>
          </cell>
          <cell r="AP378">
            <v>34729</v>
          </cell>
        </row>
        <row r="379">
          <cell r="A379">
            <v>1985</v>
          </cell>
          <cell r="B379" t="str">
            <v>000001985</v>
          </cell>
          <cell r="C379" t="str">
            <v>Clinic OB/GYN</v>
          </cell>
          <cell r="D379" t="str">
            <v>RN - OB/GYN Clinic</v>
          </cell>
          <cell r="E379" t="str">
            <v>Jeremy</v>
          </cell>
          <cell r="F379" t="str">
            <v>Richard</v>
          </cell>
          <cell r="G379" t="str">
            <v>Cameron</v>
          </cell>
          <cell r="H379" t="str">
            <v>22 N. Main Street</v>
          </cell>
          <cell r="I379" t="str">
            <v>Upstairs</v>
          </cell>
          <cell r="J379" t="str">
            <v>Randolph, VT 05060</v>
          </cell>
          <cell r="K379">
            <v>41610</v>
          </cell>
          <cell r="L379" t="str">
            <v>REG</v>
          </cell>
          <cell r="M379">
            <v>35.409999999999997</v>
          </cell>
          <cell r="N379">
            <v>73652.800000000003</v>
          </cell>
          <cell r="O379">
            <v>41610</v>
          </cell>
          <cell r="P379" t="str">
            <v>RNGEC</v>
          </cell>
          <cell r="Q379" t="str">
            <v>RN - OB/GYN Clinic</v>
          </cell>
          <cell r="R379" t="str">
            <v>CL</v>
          </cell>
          <cell r="S379" t="str">
            <v>010</v>
          </cell>
          <cell r="T379" t="str">
            <v>PRIM</v>
          </cell>
          <cell r="U379" t="str">
            <v>PP</v>
          </cell>
          <cell r="V379">
            <v>1</v>
          </cell>
          <cell r="W379">
            <v>2080</v>
          </cell>
          <cell r="X379">
            <v>80</v>
          </cell>
          <cell r="Y379" t="e">
            <v>#N/A</v>
          </cell>
          <cell r="Z379">
            <v>8</v>
          </cell>
          <cell r="AC379">
            <v>0</v>
          </cell>
          <cell r="AD379">
            <v>0</v>
          </cell>
          <cell r="AF379">
            <v>36.295249999999996</v>
          </cell>
          <cell r="AG379">
            <v>2.4999999999999981E-2</v>
          </cell>
          <cell r="AH379">
            <v>2.4999999999999981E-2</v>
          </cell>
          <cell r="AI379">
            <v>1132.4117999999885</v>
          </cell>
          <cell r="AK379">
            <v>1841.3199999999983</v>
          </cell>
          <cell r="AL379">
            <v>1911.4317999999878</v>
          </cell>
          <cell r="AM379" t="str">
            <v>RN - Clinic</v>
          </cell>
          <cell r="AN379" t="e">
            <v>#N/A</v>
          </cell>
          <cell r="AP379">
            <v>41610</v>
          </cell>
        </row>
        <row r="380">
          <cell r="A380">
            <v>2388</v>
          </cell>
          <cell r="B380" t="str">
            <v>000002388</v>
          </cell>
          <cell r="C380" t="str">
            <v>Clinic OB/GYN</v>
          </cell>
          <cell r="D380" t="str">
            <v>RN - OB/GYN Clinic</v>
          </cell>
          <cell r="E380" t="str">
            <v>Katherine</v>
          </cell>
          <cell r="F380" t="str">
            <v>E</v>
          </cell>
          <cell r="G380" t="str">
            <v>Clark</v>
          </cell>
          <cell r="H380" t="str">
            <v>73 Ledgewood Drive</v>
          </cell>
          <cell r="J380" t="str">
            <v>Randolph, VT 05060</v>
          </cell>
          <cell r="K380">
            <v>42807</v>
          </cell>
          <cell r="L380" t="str">
            <v>PTF</v>
          </cell>
          <cell r="M380">
            <v>37.25</v>
          </cell>
          <cell r="N380">
            <v>61984</v>
          </cell>
          <cell r="O380">
            <v>42807</v>
          </cell>
          <cell r="P380" t="str">
            <v>RNGEC</v>
          </cell>
          <cell r="Q380" t="str">
            <v>RN - OB/GYN Clinic</v>
          </cell>
          <cell r="R380" t="str">
            <v>PC</v>
          </cell>
          <cell r="S380" t="str">
            <v>010</v>
          </cell>
          <cell r="T380" t="str">
            <v>OBGYN</v>
          </cell>
          <cell r="U380" t="str">
            <v>PP</v>
          </cell>
          <cell r="V380">
            <v>0.8</v>
          </cell>
          <cell r="W380">
            <v>1664</v>
          </cell>
          <cell r="X380">
            <v>64</v>
          </cell>
          <cell r="Y380" t="e">
            <v>#N/A</v>
          </cell>
          <cell r="Z380">
            <v>13</v>
          </cell>
          <cell r="AC380">
            <v>0</v>
          </cell>
          <cell r="AD380">
            <v>0</v>
          </cell>
          <cell r="AF380">
            <v>38.181249999999999</v>
          </cell>
          <cell r="AG380">
            <v>2.4999999999999963E-2</v>
          </cell>
          <cell r="AH380">
            <v>2.4999999999999963E-2</v>
          </cell>
          <cell r="AI380">
            <v>953.00399999998808</v>
          </cell>
          <cell r="AK380">
            <v>1549.5999999999976</v>
          </cell>
          <cell r="AL380">
            <v>1608.6039999999871</v>
          </cell>
          <cell r="AM380" t="str">
            <v>RN - Clinic</v>
          </cell>
          <cell r="AN380" t="e">
            <v>#N/A</v>
          </cell>
          <cell r="AP380">
            <v>42807</v>
          </cell>
        </row>
        <row r="381">
          <cell r="A381">
            <v>393</v>
          </cell>
          <cell r="B381" t="str">
            <v>000000393</v>
          </cell>
          <cell r="C381" t="str">
            <v>Obstetrics/Labor &amp; Delive</v>
          </cell>
          <cell r="D381" t="str">
            <v>RN - Per Diem</v>
          </cell>
          <cell r="E381" t="str">
            <v>Ronda</v>
          </cell>
          <cell r="F381" t="str">
            <v>L</v>
          </cell>
          <cell r="G381" t="str">
            <v>Flaherty</v>
          </cell>
          <cell r="H381" t="str">
            <v>806 Lower Road</v>
          </cell>
          <cell r="J381" t="str">
            <v>Plainfield, VT 05667</v>
          </cell>
          <cell r="K381">
            <v>35941</v>
          </cell>
          <cell r="L381" t="str">
            <v>PD</v>
          </cell>
          <cell r="M381">
            <v>44.05</v>
          </cell>
          <cell r="N381">
            <v>0.1144</v>
          </cell>
          <cell r="O381">
            <v>35941</v>
          </cell>
          <cell r="P381" t="str">
            <v>RNPD</v>
          </cell>
          <cell r="Q381" t="str">
            <v>RN - Per Diem</v>
          </cell>
          <cell r="R381" t="str">
            <v>PC</v>
          </cell>
          <cell r="S381" t="str">
            <v>039</v>
          </cell>
          <cell r="T381" t="str">
            <v>GMC40</v>
          </cell>
          <cell r="U381" t="str">
            <v>BC</v>
          </cell>
          <cell r="V381">
            <v>9.9999999999999995E-7</v>
          </cell>
          <cell r="W381">
            <v>2.5999999999999999E-3</v>
          </cell>
          <cell r="X381">
            <v>1E-4</v>
          </cell>
          <cell r="Y381" t="e">
            <v>#N/A</v>
          </cell>
          <cell r="Z381">
            <v>20</v>
          </cell>
          <cell r="AC381">
            <v>0</v>
          </cell>
          <cell r="AD381">
            <v>0</v>
          </cell>
          <cell r="AF381">
            <v>45.15124999999999</v>
          </cell>
          <cell r="AG381">
            <v>2.4999999999999845E-2</v>
          </cell>
          <cell r="AH381">
            <v>2.4999999999999845E-2</v>
          </cell>
          <cell r="AI381">
            <v>1.76089874999999E-3</v>
          </cell>
          <cell r="AK381">
            <v>2.8632499999999826E-3</v>
          </cell>
          <cell r="AL381">
            <v>2.9722737499999824E-3</v>
          </cell>
          <cell r="AM381" t="str">
            <v>RN - Clinic</v>
          </cell>
          <cell r="AN381" t="e">
            <v>#N/A</v>
          </cell>
          <cell r="AP381">
            <v>35941</v>
          </cell>
        </row>
        <row r="382">
          <cell r="A382">
            <v>544</v>
          </cell>
          <cell r="B382" t="str">
            <v>000000544</v>
          </cell>
          <cell r="C382" t="str">
            <v>Adult Day Care</v>
          </cell>
          <cell r="D382" t="str">
            <v>RN - Per Diem</v>
          </cell>
          <cell r="E382" t="str">
            <v>Mary Ellen</v>
          </cell>
          <cell r="F382" t="str">
            <v>E</v>
          </cell>
          <cell r="G382" t="str">
            <v>Bean</v>
          </cell>
          <cell r="H382" t="str">
            <v>2460 Braintree Hill Road</v>
          </cell>
          <cell r="J382" t="str">
            <v>Braintree, VT 05060</v>
          </cell>
          <cell r="K382">
            <v>36599</v>
          </cell>
          <cell r="L382" t="str">
            <v>PD</v>
          </cell>
          <cell r="M382">
            <v>40.200000000000003</v>
          </cell>
          <cell r="N382">
            <v>0.104</v>
          </cell>
          <cell r="O382">
            <v>37327</v>
          </cell>
          <cell r="P382" t="str">
            <v>RNPD</v>
          </cell>
          <cell r="Q382" t="str">
            <v>RN - Per Diem</v>
          </cell>
          <cell r="R382" t="str">
            <v>PC</v>
          </cell>
          <cell r="S382" t="str">
            <v>036</v>
          </cell>
          <cell r="T382" t="str">
            <v>ADD</v>
          </cell>
          <cell r="U382" t="str">
            <v>Z</v>
          </cell>
          <cell r="V382">
            <v>9.9999999999999995E-7</v>
          </cell>
          <cell r="W382">
            <v>2.5999999999999999E-3</v>
          </cell>
          <cell r="X382">
            <v>1E-4</v>
          </cell>
          <cell r="Y382" t="e">
            <v>#N/A</v>
          </cell>
          <cell r="Z382">
            <v>20</v>
          </cell>
          <cell r="AC382">
            <v>0</v>
          </cell>
          <cell r="AD382">
            <v>0</v>
          </cell>
          <cell r="AF382">
            <v>41.204999999999998</v>
          </cell>
          <cell r="AG382">
            <v>2.4999999999999883E-2</v>
          </cell>
          <cell r="AH382">
            <v>2.4999999999999883E-2</v>
          </cell>
          <cell r="AI382">
            <v>1.6069949999999937E-3</v>
          </cell>
          <cell r="AK382">
            <v>2.6129999999999886E-3</v>
          </cell>
          <cell r="AL382">
            <v>2.7124949999999888E-3</v>
          </cell>
          <cell r="AM382" t="str">
            <v>RN - Hosp</v>
          </cell>
          <cell r="AN382" t="e">
            <v>#N/A</v>
          </cell>
          <cell r="AP382">
            <v>36599</v>
          </cell>
        </row>
        <row r="383">
          <cell r="A383">
            <v>1295</v>
          </cell>
          <cell r="B383" t="str">
            <v>000001295</v>
          </cell>
          <cell r="C383" t="str">
            <v>Obstetrics/Labor &amp; Delive</v>
          </cell>
          <cell r="D383" t="str">
            <v>RN - Per Diem</v>
          </cell>
          <cell r="E383" t="str">
            <v>Theresa</v>
          </cell>
          <cell r="F383" t="str">
            <v>M</v>
          </cell>
          <cell r="G383" t="str">
            <v>Dezan</v>
          </cell>
          <cell r="H383" t="str">
            <v>1827 East Bethel Road</v>
          </cell>
          <cell r="J383" t="str">
            <v>Randolph Center, VT 05061</v>
          </cell>
          <cell r="K383">
            <v>39252</v>
          </cell>
          <cell r="L383" t="str">
            <v>PD</v>
          </cell>
          <cell r="M383">
            <v>42</v>
          </cell>
          <cell r="N383">
            <v>0.10920000000000001</v>
          </cell>
          <cell r="O383">
            <v>39252</v>
          </cell>
          <cell r="P383" t="str">
            <v>RNPD</v>
          </cell>
          <cell r="Q383" t="str">
            <v>RN - Per Diem</v>
          </cell>
          <cell r="R383" t="str">
            <v>PC</v>
          </cell>
          <cell r="S383" t="str">
            <v>039</v>
          </cell>
          <cell r="T383" t="str">
            <v>GMC40</v>
          </cell>
          <cell r="U383" t="str">
            <v>BC</v>
          </cell>
          <cell r="V383">
            <v>9.9999999999999995E-7</v>
          </cell>
          <cell r="W383">
            <v>2.5999999999999999E-3</v>
          </cell>
          <cell r="X383">
            <v>1E-4</v>
          </cell>
          <cell r="Y383" t="e">
            <v>#N/A</v>
          </cell>
          <cell r="Z383">
            <v>16</v>
          </cell>
          <cell r="AC383">
            <v>0</v>
          </cell>
          <cell r="AD383">
            <v>0</v>
          </cell>
          <cell r="AF383">
            <v>43.05</v>
          </cell>
          <cell r="AG383">
            <v>2.4999999999999932E-2</v>
          </cell>
          <cell r="AH383">
            <v>2.4999999999999932E-2</v>
          </cell>
          <cell r="AI383">
            <v>1.6789499999999807E-3</v>
          </cell>
          <cell r="AK383">
            <v>2.7299999999999928E-3</v>
          </cell>
          <cell r="AL383">
            <v>2.8339499999999775E-3</v>
          </cell>
          <cell r="AM383" t="str">
            <v>RN - Clinic</v>
          </cell>
          <cell r="AN383" t="e">
            <v>#N/A</v>
          </cell>
          <cell r="AP383">
            <v>39252</v>
          </cell>
        </row>
        <row r="384">
          <cell r="A384">
            <v>1676</v>
          </cell>
          <cell r="B384" t="str">
            <v>000001676</v>
          </cell>
          <cell r="C384" t="str">
            <v>Med Surg</v>
          </cell>
          <cell r="D384" t="str">
            <v>RN - Per Diem</v>
          </cell>
          <cell r="E384" t="str">
            <v>Patricia</v>
          </cell>
          <cell r="F384" t="str">
            <v>M</v>
          </cell>
          <cell r="G384" t="str">
            <v>Fox</v>
          </cell>
          <cell r="H384" t="str">
            <v>38 Woodland Road</v>
          </cell>
          <cell r="J384" t="str">
            <v>Bethel, VT 05032</v>
          </cell>
          <cell r="K384">
            <v>40462</v>
          </cell>
          <cell r="L384" t="str">
            <v>PD</v>
          </cell>
          <cell r="M384">
            <v>40.82</v>
          </cell>
          <cell r="N384">
            <v>0.1066</v>
          </cell>
          <cell r="O384">
            <v>40462</v>
          </cell>
          <cell r="P384" t="str">
            <v>RNPD</v>
          </cell>
          <cell r="Q384" t="str">
            <v>RN - Per Diem</v>
          </cell>
          <cell r="R384" t="str">
            <v>PC</v>
          </cell>
          <cell r="S384" t="str">
            <v>025</v>
          </cell>
          <cell r="T384" t="str">
            <v>GMC40</v>
          </cell>
          <cell r="U384" t="str">
            <v>MS</v>
          </cell>
          <cell r="V384">
            <v>9.9999999999999995E-7</v>
          </cell>
          <cell r="W384">
            <v>2.5999999999999999E-3</v>
          </cell>
          <cell r="X384">
            <v>1E-4</v>
          </cell>
          <cell r="Y384" t="e">
            <v>#N/A</v>
          </cell>
          <cell r="Z384">
            <v>13</v>
          </cell>
          <cell r="AC384">
            <v>0</v>
          </cell>
          <cell r="AD384">
            <v>0</v>
          </cell>
          <cell r="AF384">
            <v>41.840499999999999</v>
          </cell>
          <cell r="AG384">
            <v>2.499999999999996E-2</v>
          </cell>
          <cell r="AH384">
            <v>2.499999999999996E-2</v>
          </cell>
          <cell r="AI384">
            <v>1.6317794999999907E-3</v>
          </cell>
          <cell r="AK384">
            <v>2.653299999999996E-3</v>
          </cell>
          <cell r="AL384">
            <v>2.7543294999999891E-3</v>
          </cell>
          <cell r="AM384" t="str">
            <v>RN - Hosp</v>
          </cell>
          <cell r="AN384" t="e">
            <v>#N/A</v>
          </cell>
          <cell r="AP384">
            <v>40462</v>
          </cell>
        </row>
        <row r="385">
          <cell r="A385">
            <v>320</v>
          </cell>
          <cell r="B385" t="str">
            <v>000000320</v>
          </cell>
          <cell r="C385" t="str">
            <v>Obstetrics/Labor &amp; Delive</v>
          </cell>
          <cell r="D385" t="str">
            <v>RN - Per Diem</v>
          </cell>
          <cell r="E385" t="str">
            <v>Karin</v>
          </cell>
          <cell r="F385" t="str">
            <v>Y</v>
          </cell>
          <cell r="G385" t="str">
            <v>Olson</v>
          </cell>
          <cell r="H385" t="str">
            <v>71 Eagle Peak Rd</v>
          </cell>
          <cell r="J385" t="str">
            <v>West Brookfield, VT 05060</v>
          </cell>
          <cell r="K385">
            <v>31579</v>
          </cell>
          <cell r="L385" t="str">
            <v>PD</v>
          </cell>
          <cell r="M385">
            <v>44.05</v>
          </cell>
          <cell r="N385">
            <v>0.1144</v>
          </cell>
          <cell r="O385">
            <v>40469</v>
          </cell>
          <cell r="P385" t="str">
            <v>RNPD</v>
          </cell>
          <cell r="Q385" t="str">
            <v>RN - Per Diem</v>
          </cell>
          <cell r="R385" t="str">
            <v>PC</v>
          </cell>
          <cell r="S385" t="str">
            <v>039</v>
          </cell>
          <cell r="T385" t="str">
            <v>GMC40</v>
          </cell>
          <cell r="U385" t="str">
            <v>BC</v>
          </cell>
          <cell r="V385">
            <v>9.9999999999999995E-7</v>
          </cell>
          <cell r="W385">
            <v>2.5999999999999999E-3</v>
          </cell>
          <cell r="X385">
            <v>1E-4</v>
          </cell>
          <cell r="Y385" t="e">
            <v>#N/A</v>
          </cell>
          <cell r="Z385">
            <v>20</v>
          </cell>
          <cell r="AC385">
            <v>0</v>
          </cell>
          <cell r="AD385">
            <v>0</v>
          </cell>
          <cell r="AF385">
            <v>45.15124999999999</v>
          </cell>
          <cell r="AG385">
            <v>2.4999999999999845E-2</v>
          </cell>
          <cell r="AH385">
            <v>2.4999999999999845E-2</v>
          </cell>
          <cell r="AI385">
            <v>1.76089874999999E-3</v>
          </cell>
          <cell r="AK385">
            <v>2.8632499999999826E-3</v>
          </cell>
          <cell r="AL385">
            <v>2.9722737499999824E-3</v>
          </cell>
          <cell r="AM385" t="str">
            <v>RN - Clinic</v>
          </cell>
          <cell r="AN385" t="e">
            <v>#N/A</v>
          </cell>
          <cell r="AP385">
            <v>31579</v>
          </cell>
        </row>
        <row r="386">
          <cell r="A386">
            <v>1688</v>
          </cell>
          <cell r="B386" t="str">
            <v>000001688</v>
          </cell>
          <cell r="C386" t="str">
            <v>Emergency Room</v>
          </cell>
          <cell r="D386" t="str">
            <v>RN - Per Diem</v>
          </cell>
          <cell r="E386" t="str">
            <v>Jean</v>
          </cell>
          <cell r="F386" t="str">
            <v>A</v>
          </cell>
          <cell r="G386" t="str">
            <v>Proehl</v>
          </cell>
          <cell r="H386" t="str">
            <v>216 Tandy Brook Road</v>
          </cell>
          <cell r="J386" t="str">
            <v>Cornish, NH 03745</v>
          </cell>
          <cell r="K386">
            <v>40500</v>
          </cell>
          <cell r="L386" t="str">
            <v>PD</v>
          </cell>
          <cell r="M386">
            <v>44.05</v>
          </cell>
          <cell r="N386">
            <v>0.1144</v>
          </cell>
          <cell r="O386">
            <v>40500</v>
          </cell>
          <cell r="P386" t="str">
            <v>RNPD</v>
          </cell>
          <cell r="Q386" t="str">
            <v>RN - Per Diem</v>
          </cell>
          <cell r="R386" t="str">
            <v>PC</v>
          </cell>
          <cell r="S386" t="str">
            <v>061</v>
          </cell>
          <cell r="T386" t="str">
            <v>GMC40</v>
          </cell>
          <cell r="U386" t="str">
            <v>ER</v>
          </cell>
          <cell r="V386">
            <v>9.9999999999999995E-7</v>
          </cell>
          <cell r="W386">
            <v>2.5999999999999999E-3</v>
          </cell>
          <cell r="X386">
            <v>1E-4</v>
          </cell>
          <cell r="Y386" t="e">
            <v>#N/A</v>
          </cell>
          <cell r="Z386">
            <v>20</v>
          </cell>
          <cell r="AC386">
            <v>0</v>
          </cell>
          <cell r="AD386">
            <v>0</v>
          </cell>
          <cell r="AF386">
            <v>45.15124999999999</v>
          </cell>
          <cell r="AG386">
            <v>2.4999999999999845E-2</v>
          </cell>
          <cell r="AH386">
            <v>2.4999999999999845E-2</v>
          </cell>
          <cell r="AI386">
            <v>1.76089874999999E-3</v>
          </cell>
          <cell r="AK386">
            <v>2.8632499999999826E-3</v>
          </cell>
          <cell r="AL386">
            <v>2.9722737499999824E-3</v>
          </cell>
          <cell r="AM386" t="str">
            <v>RN - Hosp</v>
          </cell>
          <cell r="AN386" t="e">
            <v>#N/A</v>
          </cell>
          <cell r="AP386">
            <v>40500</v>
          </cell>
        </row>
        <row r="387">
          <cell r="A387">
            <v>1871</v>
          </cell>
          <cell r="B387" t="str">
            <v>000001871</v>
          </cell>
          <cell r="C387" t="str">
            <v>Med Surg</v>
          </cell>
          <cell r="D387" t="str">
            <v>RN - Per Diem</v>
          </cell>
          <cell r="E387" t="str">
            <v>Bonnie</v>
          </cell>
          <cell r="F387" t="str">
            <v>Ellen</v>
          </cell>
          <cell r="G387" t="str">
            <v>McConologue</v>
          </cell>
          <cell r="H387" t="str">
            <v>10 Puffer Street</v>
          </cell>
          <cell r="J387" t="str">
            <v>Ashburnham, MA 01430</v>
          </cell>
          <cell r="K387">
            <v>41197</v>
          </cell>
          <cell r="L387" t="str">
            <v>PD</v>
          </cell>
          <cell r="M387">
            <v>40.049999999999997</v>
          </cell>
          <cell r="N387">
            <v>0.104</v>
          </cell>
          <cell r="O387">
            <v>41197</v>
          </cell>
          <cell r="P387" t="str">
            <v>RNPD</v>
          </cell>
          <cell r="Q387" t="str">
            <v>RN - Per Diem</v>
          </cell>
          <cell r="R387" t="str">
            <v>PC</v>
          </cell>
          <cell r="S387" t="str">
            <v>025</v>
          </cell>
          <cell r="T387" t="str">
            <v>GMC40</v>
          </cell>
          <cell r="U387" t="str">
            <v>MS</v>
          </cell>
          <cell r="V387">
            <v>9.9999999999999995E-7</v>
          </cell>
          <cell r="W387">
            <v>2.5999999999999999E-3</v>
          </cell>
          <cell r="X387">
            <v>1E-4</v>
          </cell>
          <cell r="Y387" t="e">
            <v>#N/A</v>
          </cell>
          <cell r="Z387">
            <v>11</v>
          </cell>
          <cell r="AC387">
            <v>0</v>
          </cell>
          <cell r="AD387">
            <v>0</v>
          </cell>
          <cell r="AF387">
            <v>41.051249999999996</v>
          </cell>
          <cell r="AG387">
            <v>2.4999999999999974E-2</v>
          </cell>
          <cell r="AH387">
            <v>2.4999999999999974E-2</v>
          </cell>
          <cell r="AI387">
            <v>1.600998749999984E-3</v>
          </cell>
          <cell r="AK387">
            <v>2.6032499999999975E-3</v>
          </cell>
          <cell r="AL387">
            <v>2.7023737499999828E-3</v>
          </cell>
          <cell r="AM387" t="str">
            <v>RN - Hosp</v>
          </cell>
          <cell r="AN387" t="e">
            <v>#N/A</v>
          </cell>
          <cell r="AP387">
            <v>41197</v>
          </cell>
        </row>
        <row r="388">
          <cell r="A388">
            <v>498</v>
          </cell>
          <cell r="B388" t="str">
            <v>000000498</v>
          </cell>
          <cell r="C388" t="str">
            <v>Med Surg</v>
          </cell>
          <cell r="D388" t="str">
            <v>RN - Per Diem</v>
          </cell>
          <cell r="E388" t="str">
            <v>Valerie</v>
          </cell>
          <cell r="G388" t="str">
            <v>McCartney-Casey</v>
          </cell>
          <cell r="H388" t="str">
            <v>25 Sawmill Brook Lane</v>
          </cell>
          <cell r="J388" t="str">
            <v>Mansfield, CT 06250</v>
          </cell>
          <cell r="K388">
            <v>36451</v>
          </cell>
          <cell r="L388" t="str">
            <v>PD</v>
          </cell>
          <cell r="M388">
            <v>44.05</v>
          </cell>
          <cell r="N388">
            <v>0.1144</v>
          </cell>
          <cell r="O388">
            <v>41316</v>
          </cell>
          <cell r="P388" t="str">
            <v>RNPD</v>
          </cell>
          <cell r="Q388" t="str">
            <v>RN - Per Diem</v>
          </cell>
          <cell r="R388" t="str">
            <v>PC</v>
          </cell>
          <cell r="S388" t="str">
            <v>025</v>
          </cell>
          <cell r="T388" t="str">
            <v>GMC40</v>
          </cell>
          <cell r="U388" t="str">
            <v>MS</v>
          </cell>
          <cell r="V388">
            <v>9.9999999999999995E-7</v>
          </cell>
          <cell r="W388">
            <v>2.5999999999999999E-3</v>
          </cell>
          <cell r="X388">
            <v>1E-4</v>
          </cell>
          <cell r="Y388" t="e">
            <v>#N/A</v>
          </cell>
          <cell r="Z388">
            <v>20</v>
          </cell>
          <cell r="AC388">
            <v>0</v>
          </cell>
          <cell r="AD388">
            <v>0</v>
          </cell>
          <cell r="AF388">
            <v>45.15124999999999</v>
          </cell>
          <cell r="AG388">
            <v>2.4999999999999845E-2</v>
          </cell>
          <cell r="AH388">
            <v>2.4999999999999845E-2</v>
          </cell>
          <cell r="AI388">
            <v>1.76089874999999E-3</v>
          </cell>
          <cell r="AK388">
            <v>2.8632499999999826E-3</v>
          </cell>
          <cell r="AL388">
            <v>2.9722737499999824E-3</v>
          </cell>
          <cell r="AM388" t="str">
            <v>RN - Hosp</v>
          </cell>
          <cell r="AN388" t="e">
            <v>#N/A</v>
          </cell>
          <cell r="AP388">
            <v>36451</v>
          </cell>
        </row>
        <row r="389">
          <cell r="A389">
            <v>1927</v>
          </cell>
          <cell r="B389" t="str">
            <v>000001927</v>
          </cell>
          <cell r="C389" t="str">
            <v>Med Surg</v>
          </cell>
          <cell r="D389" t="str">
            <v>RN - Per Diem</v>
          </cell>
          <cell r="E389" t="str">
            <v>Kate</v>
          </cell>
          <cell r="F389" t="str">
            <v>Hoy</v>
          </cell>
          <cell r="G389" t="str">
            <v>Kramer</v>
          </cell>
          <cell r="H389" t="str">
            <v>2284 Hebard Hill Rd</v>
          </cell>
          <cell r="J389" t="str">
            <v>Randolph, VT 05060</v>
          </cell>
          <cell r="K389">
            <v>41435</v>
          </cell>
          <cell r="L389" t="str">
            <v>PD</v>
          </cell>
          <cell r="M389">
            <v>40.43</v>
          </cell>
          <cell r="N389">
            <v>0.104</v>
          </cell>
          <cell r="O389">
            <v>41435</v>
          </cell>
          <cell r="P389" t="str">
            <v>RNPD</v>
          </cell>
          <cell r="Q389" t="str">
            <v>RN - Per Diem</v>
          </cell>
          <cell r="R389" t="str">
            <v>PC</v>
          </cell>
          <cell r="S389" t="str">
            <v>025</v>
          </cell>
          <cell r="T389" t="str">
            <v>GMC40</v>
          </cell>
          <cell r="U389" t="str">
            <v>MS</v>
          </cell>
          <cell r="V389">
            <v>9.9999999999999995E-7</v>
          </cell>
          <cell r="W389">
            <v>2.5999999999999999E-3</v>
          </cell>
          <cell r="X389">
            <v>1E-4</v>
          </cell>
          <cell r="Y389" t="e">
            <v>#N/A</v>
          </cell>
          <cell r="Z389">
            <v>12</v>
          </cell>
          <cell r="AC389">
            <v>0</v>
          </cell>
          <cell r="AD389">
            <v>0</v>
          </cell>
          <cell r="AF389">
            <v>41.440749999999994</v>
          </cell>
          <cell r="AG389">
            <v>2.4999999999999863E-2</v>
          </cell>
          <cell r="AH389">
            <v>2.4999999999999863E-2</v>
          </cell>
          <cell r="AI389">
            <v>1.6161892499999839E-3</v>
          </cell>
          <cell r="AK389">
            <v>2.6279499999999861E-3</v>
          </cell>
          <cell r="AL389">
            <v>2.7280142499999781E-3</v>
          </cell>
          <cell r="AM389" t="str">
            <v>RN - Hosp</v>
          </cell>
          <cell r="AN389" t="e">
            <v>#N/A</v>
          </cell>
          <cell r="AP389">
            <v>41435</v>
          </cell>
        </row>
        <row r="390">
          <cell r="A390">
            <v>1928</v>
          </cell>
          <cell r="B390" t="str">
            <v>000001928</v>
          </cell>
          <cell r="C390" t="str">
            <v>Med Surg</v>
          </cell>
          <cell r="D390" t="str">
            <v>RN - Per Diem</v>
          </cell>
          <cell r="E390" t="str">
            <v>Joan</v>
          </cell>
          <cell r="F390" t="str">
            <v>Nancy</v>
          </cell>
          <cell r="G390" t="str">
            <v>Wortman</v>
          </cell>
          <cell r="H390" t="str">
            <v>1344 Dearing Rd</v>
          </cell>
          <cell r="J390" t="str">
            <v>Bethel, VT 05032</v>
          </cell>
          <cell r="K390">
            <v>41435</v>
          </cell>
          <cell r="L390" t="str">
            <v>PD</v>
          </cell>
          <cell r="M390">
            <v>44.05</v>
          </cell>
          <cell r="N390">
            <v>0.1144</v>
          </cell>
          <cell r="O390">
            <v>41435</v>
          </cell>
          <cell r="P390" t="str">
            <v>RNPD</v>
          </cell>
          <cell r="Q390" t="str">
            <v>RN - Per Diem</v>
          </cell>
          <cell r="R390" t="str">
            <v>PC</v>
          </cell>
          <cell r="S390" t="str">
            <v>025</v>
          </cell>
          <cell r="T390" t="str">
            <v>GMC40</v>
          </cell>
          <cell r="U390" t="str">
            <v>MS</v>
          </cell>
          <cell r="V390">
            <v>9.9999999999999995E-7</v>
          </cell>
          <cell r="W390">
            <v>2.5999999999999999E-3</v>
          </cell>
          <cell r="X390">
            <v>1E-4</v>
          </cell>
          <cell r="Y390" t="e">
            <v>#N/A</v>
          </cell>
          <cell r="Z390">
            <v>20</v>
          </cell>
          <cell r="AC390">
            <v>0</v>
          </cell>
          <cell r="AD390">
            <v>0</v>
          </cell>
          <cell r="AF390">
            <v>45.15124999999999</v>
          </cell>
          <cell r="AG390">
            <v>2.4999999999999845E-2</v>
          </cell>
          <cell r="AH390">
            <v>2.4999999999999845E-2</v>
          </cell>
          <cell r="AI390">
            <v>1.76089874999999E-3</v>
          </cell>
          <cell r="AK390">
            <v>2.8632499999999826E-3</v>
          </cell>
          <cell r="AL390">
            <v>2.9722737499999824E-3</v>
          </cell>
          <cell r="AM390" t="str">
            <v>RN - Hosp</v>
          </cell>
          <cell r="AN390" t="e">
            <v>#N/A</v>
          </cell>
          <cell r="AP390">
            <v>41435</v>
          </cell>
        </row>
        <row r="391">
          <cell r="A391">
            <v>2030</v>
          </cell>
          <cell r="B391" t="str">
            <v>000002030</v>
          </cell>
          <cell r="C391" t="str">
            <v>Med Surg</v>
          </cell>
          <cell r="D391" t="str">
            <v>RN - Per Diem</v>
          </cell>
          <cell r="E391" t="str">
            <v>Amanda</v>
          </cell>
          <cell r="F391" t="str">
            <v>Marie</v>
          </cell>
          <cell r="G391" t="str">
            <v>Perkins</v>
          </cell>
          <cell r="H391" t="str">
            <v>265 Ricker Mill RD</v>
          </cell>
          <cell r="J391" t="str">
            <v>Groton, VT 05046</v>
          </cell>
          <cell r="K391">
            <v>41745</v>
          </cell>
          <cell r="L391" t="str">
            <v>PD</v>
          </cell>
          <cell r="M391">
            <v>40.82</v>
          </cell>
          <cell r="N391">
            <v>0.1066</v>
          </cell>
          <cell r="O391">
            <v>41745</v>
          </cell>
          <cell r="P391" t="str">
            <v>RNPD</v>
          </cell>
          <cell r="Q391" t="str">
            <v>RN - Per Diem</v>
          </cell>
          <cell r="R391" t="str">
            <v>PC</v>
          </cell>
          <cell r="S391" t="str">
            <v>025</v>
          </cell>
          <cell r="T391" t="str">
            <v>GMC40</v>
          </cell>
          <cell r="U391" t="str">
            <v>MS</v>
          </cell>
          <cell r="V391">
            <v>9.9999999999999995E-7</v>
          </cell>
          <cell r="W391">
            <v>2.5999999999999999E-3</v>
          </cell>
          <cell r="X391">
            <v>1E-4</v>
          </cell>
          <cell r="Y391" t="e">
            <v>#N/A</v>
          </cell>
          <cell r="Z391">
            <v>13</v>
          </cell>
          <cell r="AC391">
            <v>0</v>
          </cell>
          <cell r="AD391">
            <v>0</v>
          </cell>
          <cell r="AF391">
            <v>41.840499999999999</v>
          </cell>
          <cell r="AG391">
            <v>2.499999999999996E-2</v>
          </cell>
          <cell r="AH391">
            <v>2.499999999999996E-2</v>
          </cell>
          <cell r="AI391">
            <v>1.6317794999999907E-3</v>
          </cell>
          <cell r="AK391">
            <v>2.653299999999996E-3</v>
          </cell>
          <cell r="AL391">
            <v>2.7543294999999891E-3</v>
          </cell>
          <cell r="AM391" t="str">
            <v>RN - Hosp</v>
          </cell>
          <cell r="AN391" t="e">
            <v>#N/A</v>
          </cell>
          <cell r="AP391">
            <v>41745</v>
          </cell>
        </row>
        <row r="392">
          <cell r="A392">
            <v>2207</v>
          </cell>
          <cell r="B392" t="str">
            <v>000002207</v>
          </cell>
          <cell r="C392" t="str">
            <v>Emergency Room</v>
          </cell>
          <cell r="D392" t="str">
            <v>RN - Per Diem</v>
          </cell>
          <cell r="E392" t="str">
            <v>Tricia</v>
          </cell>
          <cell r="F392" t="str">
            <v>N</v>
          </cell>
          <cell r="G392" t="str">
            <v>Singh</v>
          </cell>
          <cell r="H392" t="str">
            <v>46 E Washington Street</v>
          </cell>
          <cell r="J392" t="str">
            <v>Rutland, VT 05701</v>
          </cell>
          <cell r="K392">
            <v>42275</v>
          </cell>
          <cell r="L392" t="str">
            <v>PD</v>
          </cell>
          <cell r="M392">
            <v>44.05</v>
          </cell>
          <cell r="N392">
            <v>0.1144</v>
          </cell>
          <cell r="O392">
            <v>42275</v>
          </cell>
          <cell r="P392" t="str">
            <v>RNPD</v>
          </cell>
          <cell r="Q392" t="str">
            <v>RN - Per Diem</v>
          </cell>
          <cell r="R392" t="str">
            <v>PC</v>
          </cell>
          <cell r="S392" t="str">
            <v>061</v>
          </cell>
          <cell r="T392" t="str">
            <v>GMC40</v>
          </cell>
          <cell r="U392" t="str">
            <v>ER</v>
          </cell>
          <cell r="V392">
            <v>9.9999999999999995E-7</v>
          </cell>
          <cell r="W392">
            <v>2.5999999999999999E-3</v>
          </cell>
          <cell r="X392">
            <v>1E-4</v>
          </cell>
          <cell r="Y392" t="e">
            <v>#N/A</v>
          </cell>
          <cell r="Z392">
            <v>20</v>
          </cell>
          <cell r="AC392">
            <v>0</v>
          </cell>
          <cell r="AD392">
            <v>0</v>
          </cell>
          <cell r="AF392">
            <v>45.15124999999999</v>
          </cell>
          <cell r="AG392">
            <v>2.4999999999999845E-2</v>
          </cell>
          <cell r="AH392">
            <v>2.4999999999999845E-2</v>
          </cell>
          <cell r="AI392">
            <v>1.76089874999999E-3</v>
          </cell>
          <cell r="AK392">
            <v>2.8632499999999826E-3</v>
          </cell>
          <cell r="AL392">
            <v>2.9722737499999824E-3</v>
          </cell>
          <cell r="AM392" t="str">
            <v>RN - Hosp</v>
          </cell>
          <cell r="AN392" t="e">
            <v>#N/A</v>
          </cell>
          <cell r="AP392">
            <v>42275</v>
          </cell>
        </row>
        <row r="393">
          <cell r="A393">
            <v>2263</v>
          </cell>
          <cell r="B393" t="str">
            <v>000002263</v>
          </cell>
          <cell r="C393" t="str">
            <v>Med Surg</v>
          </cell>
          <cell r="D393" t="str">
            <v>RN - Per Diem</v>
          </cell>
          <cell r="E393" t="str">
            <v>Nino</v>
          </cell>
          <cell r="G393" t="str">
            <v>Gujabidze</v>
          </cell>
          <cell r="H393" t="str">
            <v>50 Abbott Avenue</v>
          </cell>
          <cell r="J393" t="str">
            <v>Barre, VT 05641</v>
          </cell>
          <cell r="K393">
            <v>42436</v>
          </cell>
          <cell r="L393" t="str">
            <v>PD</v>
          </cell>
          <cell r="M393">
            <v>38.799999999999997</v>
          </cell>
          <cell r="N393">
            <v>0.1014</v>
          </cell>
          <cell r="O393">
            <v>42436</v>
          </cell>
          <cell r="P393" t="str">
            <v>RNPD</v>
          </cell>
          <cell r="Q393" t="str">
            <v>RN - Per Diem</v>
          </cell>
          <cell r="R393" t="str">
            <v>PC</v>
          </cell>
          <cell r="S393" t="str">
            <v>025</v>
          </cell>
          <cell r="T393" t="str">
            <v>GMC40</v>
          </cell>
          <cell r="U393" t="str">
            <v>MS</v>
          </cell>
          <cell r="V393">
            <v>9.9999999999999995E-7</v>
          </cell>
          <cell r="W393">
            <v>2.5999999999999999E-3</v>
          </cell>
          <cell r="X393">
            <v>1E-4</v>
          </cell>
          <cell r="Y393" t="e">
            <v>#N/A</v>
          </cell>
          <cell r="Z393">
            <v>8</v>
          </cell>
          <cell r="AC393">
            <v>0</v>
          </cell>
          <cell r="AD393">
            <v>0</v>
          </cell>
          <cell r="AF393">
            <v>39.769999999999996</v>
          </cell>
          <cell r="AG393">
            <v>2.4999999999999974E-2</v>
          </cell>
          <cell r="AH393">
            <v>2.4999999999999974E-2</v>
          </cell>
          <cell r="AI393">
            <v>1.5510299999999832E-3</v>
          </cell>
          <cell r="AK393">
            <v>2.5219999999999973E-3</v>
          </cell>
          <cell r="AL393">
            <v>2.6180299999999821E-3</v>
          </cell>
          <cell r="AM393" t="str">
            <v>RN - Hosp</v>
          </cell>
          <cell r="AN393" t="e">
            <v>#N/A</v>
          </cell>
          <cell r="AP393">
            <v>42436</v>
          </cell>
        </row>
        <row r="394">
          <cell r="A394">
            <v>2274</v>
          </cell>
          <cell r="B394" t="str">
            <v>000002274</v>
          </cell>
          <cell r="C394" t="str">
            <v>Clinic Primary Care</v>
          </cell>
          <cell r="D394" t="str">
            <v>RN - Per Diem</v>
          </cell>
          <cell r="E394" t="str">
            <v>Keith</v>
          </cell>
          <cell r="F394" t="str">
            <v>B</v>
          </cell>
          <cell r="G394" t="str">
            <v>Standish</v>
          </cell>
          <cell r="H394" t="str">
            <v>3458 North Randolph Road</v>
          </cell>
          <cell r="J394" t="str">
            <v>Randolph Center, VT 05061</v>
          </cell>
          <cell r="K394">
            <v>42478</v>
          </cell>
          <cell r="L394" t="str">
            <v>PD</v>
          </cell>
          <cell r="M394">
            <v>33.24</v>
          </cell>
          <cell r="N394">
            <v>8.5800000000000001E-2</v>
          </cell>
          <cell r="O394">
            <v>42478</v>
          </cell>
          <cell r="P394" t="str">
            <v>RNPD</v>
          </cell>
          <cell r="Q394" t="str">
            <v>RN - Per Diem</v>
          </cell>
          <cell r="R394" t="str">
            <v>CL</v>
          </cell>
          <cell r="S394" t="str">
            <v>012</v>
          </cell>
          <cell r="T394" t="str">
            <v>PRIM</v>
          </cell>
          <cell r="U394" t="str">
            <v>PP</v>
          </cell>
          <cell r="V394">
            <v>9.9999999999999995E-7</v>
          </cell>
          <cell r="W394">
            <v>2.5999999999999999E-3</v>
          </cell>
          <cell r="X394">
            <v>1E-4</v>
          </cell>
          <cell r="Y394" t="e">
            <v>#N/A</v>
          </cell>
          <cell r="Z394">
            <v>2</v>
          </cell>
          <cell r="AC394">
            <v>0</v>
          </cell>
          <cell r="AD394">
            <v>0</v>
          </cell>
          <cell r="AF394">
            <v>34.070999999999998</v>
          </cell>
          <cell r="AG394">
            <v>2.4999999999999876E-2</v>
          </cell>
          <cell r="AH394">
            <v>2.4999999999999876E-2</v>
          </cell>
          <cell r="AI394">
            <v>1.3287689999999873E-3</v>
          </cell>
          <cell r="AK394">
            <v>2.16059999999999E-3</v>
          </cell>
          <cell r="AL394">
            <v>2.2428689999999829E-3</v>
          </cell>
          <cell r="AM394" t="str">
            <v>RN - Clinic</v>
          </cell>
          <cell r="AN394" t="e">
            <v>#N/A</v>
          </cell>
          <cell r="AP394">
            <v>42478</v>
          </cell>
        </row>
        <row r="395">
          <cell r="A395">
            <v>2383</v>
          </cell>
          <cell r="B395" t="str">
            <v>000002383</v>
          </cell>
          <cell r="C395" t="str">
            <v>POPULATION HEALTH</v>
          </cell>
          <cell r="D395" t="str">
            <v>RN - Per Diem</v>
          </cell>
          <cell r="E395" t="str">
            <v>Karin</v>
          </cell>
          <cell r="G395" t="str">
            <v>Morrow</v>
          </cell>
          <cell r="H395" t="str">
            <v>39 Grand View Farm Road</v>
          </cell>
          <cell r="J395" t="str">
            <v>Barre, VT 05641</v>
          </cell>
          <cell r="K395">
            <v>42793</v>
          </cell>
          <cell r="L395" t="str">
            <v>PD</v>
          </cell>
          <cell r="M395">
            <v>43.5</v>
          </cell>
          <cell r="N395">
            <v>0.1144</v>
          </cell>
          <cell r="O395">
            <v>42793</v>
          </cell>
          <cell r="P395" t="str">
            <v>RNPD</v>
          </cell>
          <cell r="Q395" t="str">
            <v>RN - Per Diem</v>
          </cell>
          <cell r="R395" t="str">
            <v>CL</v>
          </cell>
          <cell r="S395" t="str">
            <v>41240</v>
          </cell>
          <cell r="T395" t="str">
            <v>Z</v>
          </cell>
          <cell r="U395" t="str">
            <v>Z</v>
          </cell>
          <cell r="V395">
            <v>9.9999999999999995E-7</v>
          </cell>
          <cell r="W395">
            <v>2.5999999999999999E-3</v>
          </cell>
          <cell r="X395">
            <v>1E-4</v>
          </cell>
          <cell r="Y395" t="e">
            <v>#N/A</v>
          </cell>
          <cell r="Z395">
            <v>20</v>
          </cell>
          <cell r="AC395">
            <v>0</v>
          </cell>
          <cell r="AD395">
            <v>0</v>
          </cell>
          <cell r="AF395">
            <v>44.587499999999999</v>
          </cell>
          <cell r="AG395">
            <v>2.4999999999999967E-2</v>
          </cell>
          <cell r="AH395">
            <v>2.4999999999999967E-2</v>
          </cell>
          <cell r="AI395">
            <v>1.7389124999999852E-3</v>
          </cell>
          <cell r="AK395">
            <v>2.8274999999999967E-3</v>
          </cell>
          <cell r="AL395">
            <v>2.935162499999984E-3</v>
          </cell>
          <cell r="AM395" t="str">
            <v>RN - Hosp</v>
          </cell>
          <cell r="AN395" t="e">
            <v>#N/A</v>
          </cell>
          <cell r="AP395">
            <v>42793</v>
          </cell>
        </row>
        <row r="396">
          <cell r="A396">
            <v>1873</v>
          </cell>
          <cell r="B396" t="str">
            <v>000001873</v>
          </cell>
          <cell r="C396" t="str">
            <v>Med Surg</v>
          </cell>
          <cell r="D396" t="str">
            <v>RN - Per Diem</v>
          </cell>
          <cell r="E396" t="str">
            <v>Vivian</v>
          </cell>
          <cell r="F396" t="str">
            <v>A</v>
          </cell>
          <cell r="G396" t="str">
            <v>Jones</v>
          </cell>
          <cell r="H396" t="str">
            <v>64 Central St Apt 3</v>
          </cell>
          <cell r="J396" t="str">
            <v>Northfield, VT 05663</v>
          </cell>
          <cell r="K396">
            <v>41201</v>
          </cell>
          <cell r="L396" t="str">
            <v>PD</v>
          </cell>
          <cell r="M396">
            <v>39.630000000000003</v>
          </cell>
          <cell r="N396">
            <v>0.104</v>
          </cell>
          <cell r="O396">
            <v>42821</v>
          </cell>
          <cell r="P396" t="str">
            <v>RNPD</v>
          </cell>
          <cell r="Q396" t="str">
            <v>RN - Per Diem</v>
          </cell>
          <cell r="R396" t="str">
            <v>PC</v>
          </cell>
          <cell r="S396" t="str">
            <v>025</v>
          </cell>
          <cell r="T396" t="str">
            <v>GMC40</v>
          </cell>
          <cell r="U396" t="str">
            <v>MS</v>
          </cell>
          <cell r="V396">
            <v>9.9999999999999995E-7</v>
          </cell>
          <cell r="W396">
            <v>2.5999999999999999E-3</v>
          </cell>
          <cell r="X396">
            <v>1E-4</v>
          </cell>
          <cell r="Y396" t="e">
            <v>#N/A</v>
          </cell>
          <cell r="Z396">
            <v>10</v>
          </cell>
          <cell r="AC396">
            <v>0</v>
          </cell>
          <cell r="AD396">
            <v>0</v>
          </cell>
          <cell r="AF396">
            <v>40.620750000000001</v>
          </cell>
          <cell r="AG396">
            <v>2.499999999999996E-2</v>
          </cell>
          <cell r="AH396">
            <v>2.499999999999996E-2</v>
          </cell>
          <cell r="AI396">
            <v>1.5842092499999938E-3</v>
          </cell>
          <cell r="AK396">
            <v>2.5759499999999961E-3</v>
          </cell>
          <cell r="AL396">
            <v>2.6740342499999921E-3</v>
          </cell>
          <cell r="AM396" t="str">
            <v>RN - Hosp</v>
          </cell>
          <cell r="AN396" t="e">
            <v>#N/A</v>
          </cell>
          <cell r="AP396">
            <v>41201</v>
          </cell>
        </row>
        <row r="397">
          <cell r="A397">
            <v>2478</v>
          </cell>
          <cell r="B397" t="str">
            <v>000002478</v>
          </cell>
          <cell r="C397" t="str">
            <v>Med Surg</v>
          </cell>
          <cell r="D397" t="str">
            <v>RN - Per Diem</v>
          </cell>
          <cell r="E397" t="str">
            <v>Alexandra</v>
          </cell>
          <cell r="F397" t="str">
            <v>Eva-Jeanne</v>
          </cell>
          <cell r="G397" t="str">
            <v>Noyes</v>
          </cell>
          <cell r="H397" t="str">
            <v>154 Dewey Hill Road</v>
          </cell>
          <cell r="J397" t="str">
            <v>Stowe, VT 05672</v>
          </cell>
          <cell r="K397">
            <v>43073</v>
          </cell>
          <cell r="L397" t="str">
            <v>PD</v>
          </cell>
          <cell r="M397">
            <v>38.39</v>
          </cell>
          <cell r="N397">
            <v>9.8799999999999999E-2</v>
          </cell>
          <cell r="O397">
            <v>43073</v>
          </cell>
          <cell r="P397" t="str">
            <v>RNPD</v>
          </cell>
          <cell r="Q397" t="str">
            <v>RN - Per Diem</v>
          </cell>
          <cell r="R397" t="str">
            <v>PC</v>
          </cell>
          <cell r="S397" t="str">
            <v>025</v>
          </cell>
          <cell r="T397" t="str">
            <v>GMC40</v>
          </cell>
          <cell r="U397" t="str">
            <v>MS</v>
          </cell>
          <cell r="V397">
            <v>9.9999999999999995E-7</v>
          </cell>
          <cell r="W397">
            <v>2.5999999999999999E-3</v>
          </cell>
          <cell r="X397">
            <v>1E-4</v>
          </cell>
          <cell r="Y397" t="e">
            <v>#N/A</v>
          </cell>
          <cell r="Z397">
            <v>7</v>
          </cell>
          <cell r="AC397">
            <v>0</v>
          </cell>
          <cell r="AD397">
            <v>0</v>
          </cell>
          <cell r="AF397">
            <v>39.34975</v>
          </cell>
          <cell r="AG397">
            <v>2.4999999999999991E-2</v>
          </cell>
          <cell r="AH397">
            <v>2.4999999999999991E-2</v>
          </cell>
          <cell r="AI397">
            <v>1.5346402499999813E-3</v>
          </cell>
          <cell r="AK397">
            <v>2.4953499999999995E-3</v>
          </cell>
          <cell r="AL397">
            <v>2.5903652499999811E-3</v>
          </cell>
          <cell r="AM397" t="str">
            <v>RN - Hosp</v>
          </cell>
          <cell r="AN397" t="e">
            <v>#N/A</v>
          </cell>
          <cell r="AP397">
            <v>43073</v>
          </cell>
        </row>
        <row r="398">
          <cell r="A398">
            <v>2504</v>
          </cell>
          <cell r="B398" t="str">
            <v>000002504</v>
          </cell>
          <cell r="C398" t="str">
            <v>Operating Room</v>
          </cell>
          <cell r="D398" t="str">
            <v>RN - Per Diem</v>
          </cell>
          <cell r="E398" t="str">
            <v>Stacy</v>
          </cell>
          <cell r="G398" t="str">
            <v>McKiernan</v>
          </cell>
          <cell r="H398" t="str">
            <v>1005 Rabbit Hollow Rd</v>
          </cell>
          <cell r="J398" t="str">
            <v>Northfield, VT 05663</v>
          </cell>
          <cell r="K398">
            <v>43178</v>
          </cell>
          <cell r="L398" t="str">
            <v>PD</v>
          </cell>
          <cell r="M398">
            <v>44.05</v>
          </cell>
          <cell r="N398">
            <v>0.1144</v>
          </cell>
          <cell r="O398">
            <v>43178</v>
          </cell>
          <cell r="P398" t="str">
            <v>RNPD</v>
          </cell>
          <cell r="Q398" t="str">
            <v>RN - Per Diem</v>
          </cell>
          <cell r="R398" t="str">
            <v>PC</v>
          </cell>
          <cell r="S398" t="str">
            <v>037</v>
          </cell>
          <cell r="T398" t="str">
            <v>GMC40</v>
          </cell>
          <cell r="U398" t="str">
            <v>OR</v>
          </cell>
          <cell r="V398">
            <v>9.9999999999999995E-7</v>
          </cell>
          <cell r="W398">
            <v>2.5999999999999999E-3</v>
          </cell>
          <cell r="X398">
            <v>1E-4</v>
          </cell>
          <cell r="Y398" t="e">
            <v>#N/A</v>
          </cell>
          <cell r="Z398">
            <v>20</v>
          </cell>
          <cell r="AC398">
            <v>0</v>
          </cell>
          <cell r="AD398">
            <v>0</v>
          </cell>
          <cell r="AF398">
            <v>45.15124999999999</v>
          </cell>
          <cell r="AG398">
            <v>2.4999999999999845E-2</v>
          </cell>
          <cell r="AH398">
            <v>2.4999999999999845E-2</v>
          </cell>
          <cell r="AI398">
            <v>1.76089874999999E-3</v>
          </cell>
          <cell r="AK398">
            <v>2.8632499999999826E-3</v>
          </cell>
          <cell r="AL398">
            <v>2.9722737499999824E-3</v>
          </cell>
          <cell r="AN398" t="e">
            <v>#N/A</v>
          </cell>
          <cell r="AP398">
            <v>43178</v>
          </cell>
        </row>
        <row r="399">
          <cell r="A399">
            <v>2525</v>
          </cell>
          <cell r="B399" t="str">
            <v>000002525</v>
          </cell>
          <cell r="C399" t="str">
            <v>Operating Room</v>
          </cell>
          <cell r="D399" t="str">
            <v>RN - Per Diem</v>
          </cell>
          <cell r="E399" t="str">
            <v>Justine</v>
          </cell>
          <cell r="F399" t="str">
            <v>M</v>
          </cell>
          <cell r="G399" t="str">
            <v>Lepesqueur</v>
          </cell>
          <cell r="H399" t="str">
            <v>196 Edwins Pond Road</v>
          </cell>
          <cell r="J399" t="str">
            <v>Rochester, VT 05767</v>
          </cell>
          <cell r="K399">
            <v>43278</v>
          </cell>
          <cell r="L399" t="str">
            <v>PD</v>
          </cell>
          <cell r="M399">
            <v>44.05</v>
          </cell>
          <cell r="N399">
            <v>0.1144</v>
          </cell>
          <cell r="O399">
            <v>43278</v>
          </cell>
          <cell r="P399" t="str">
            <v>RNPD</v>
          </cell>
          <cell r="Q399" t="str">
            <v>RN - Per Diem</v>
          </cell>
          <cell r="R399" t="str">
            <v>PC</v>
          </cell>
          <cell r="S399" t="str">
            <v>037</v>
          </cell>
          <cell r="T399" t="str">
            <v>GMC40</v>
          </cell>
          <cell r="U399" t="str">
            <v>ACC</v>
          </cell>
          <cell r="V399">
            <v>9.9999999999999995E-7</v>
          </cell>
          <cell r="W399">
            <v>2.5999999999999999E-3</v>
          </cell>
          <cell r="X399">
            <v>1E-4</v>
          </cell>
          <cell r="Y399" t="e">
            <v>#N/A</v>
          </cell>
          <cell r="Z399">
            <v>20</v>
          </cell>
          <cell r="AC399">
            <v>0</v>
          </cell>
          <cell r="AD399">
            <v>0</v>
          </cell>
          <cell r="AF399">
            <v>45.15124999999999</v>
          </cell>
          <cell r="AG399">
            <v>2.4999999999999845E-2</v>
          </cell>
          <cell r="AH399">
            <v>2.4999999999999845E-2</v>
          </cell>
          <cell r="AI399">
            <v>1.76089874999999E-3</v>
          </cell>
          <cell r="AK399">
            <v>2.8632499999999826E-3</v>
          </cell>
          <cell r="AL399">
            <v>2.9722737499999824E-3</v>
          </cell>
          <cell r="AN399" t="e">
            <v>#N/A</v>
          </cell>
          <cell r="AP399">
            <v>43278</v>
          </cell>
        </row>
        <row r="400">
          <cell r="A400">
            <v>2530</v>
          </cell>
          <cell r="B400" t="str">
            <v>000002530</v>
          </cell>
          <cell r="C400" t="str">
            <v>Obstetrics/Labor &amp; Delive</v>
          </cell>
          <cell r="D400" t="str">
            <v>RN - Per Diem</v>
          </cell>
          <cell r="E400" t="str">
            <v>Irit</v>
          </cell>
          <cell r="G400" t="str">
            <v>Librot</v>
          </cell>
          <cell r="H400" t="str">
            <v>PO Box 1258</v>
          </cell>
          <cell r="J400" t="str">
            <v>Norwich, VT 05055</v>
          </cell>
          <cell r="K400">
            <v>43299</v>
          </cell>
          <cell r="L400" t="str">
            <v>PD</v>
          </cell>
          <cell r="M400">
            <v>44.05</v>
          </cell>
          <cell r="N400">
            <v>0.1144</v>
          </cell>
          <cell r="O400">
            <v>43299</v>
          </cell>
          <cell r="P400" t="str">
            <v>RNPD</v>
          </cell>
          <cell r="Q400" t="str">
            <v>RN - Per Diem</v>
          </cell>
          <cell r="R400" t="str">
            <v>PC</v>
          </cell>
          <cell r="S400" t="str">
            <v>039</v>
          </cell>
          <cell r="T400" t="str">
            <v>GMC40</v>
          </cell>
          <cell r="U400" t="str">
            <v>BC</v>
          </cell>
          <cell r="V400">
            <v>9.9999999999999995E-7</v>
          </cell>
          <cell r="W400">
            <v>2.5999999999999999E-3</v>
          </cell>
          <cell r="X400">
            <v>1E-4</v>
          </cell>
          <cell r="Y400" t="e">
            <v>#N/A</v>
          </cell>
          <cell r="Z400">
            <v>20</v>
          </cell>
          <cell r="AC400">
            <v>0</v>
          </cell>
          <cell r="AD400">
            <v>0</v>
          </cell>
          <cell r="AF400">
            <v>45.15124999999999</v>
          </cell>
          <cell r="AG400">
            <v>2.4999999999999845E-2</v>
          </cell>
          <cell r="AH400">
            <v>2.4999999999999845E-2</v>
          </cell>
          <cell r="AI400">
            <v>1.76089874999999E-3</v>
          </cell>
          <cell r="AK400">
            <v>2.8632499999999826E-3</v>
          </cell>
          <cell r="AL400">
            <v>2.9722737499999824E-3</v>
          </cell>
          <cell r="AM400" t="str">
            <v>RN - Clinic</v>
          </cell>
          <cell r="AN400" t="e">
            <v>#N/A</v>
          </cell>
          <cell r="AP400">
            <v>43299</v>
          </cell>
        </row>
        <row r="401">
          <cell r="A401">
            <v>1838</v>
          </cell>
          <cell r="B401" t="str">
            <v>000001838</v>
          </cell>
          <cell r="C401" t="str">
            <v>POPULATION HEALTH</v>
          </cell>
          <cell r="D401" t="str">
            <v>RN - Per Diem</v>
          </cell>
          <cell r="E401" t="str">
            <v>Andrea</v>
          </cell>
          <cell r="F401" t="str">
            <v>L</v>
          </cell>
          <cell r="G401" t="str">
            <v>Scott</v>
          </cell>
          <cell r="H401" t="str">
            <v>3030 Scales Hill Road</v>
          </cell>
          <cell r="J401" t="str">
            <v>Washington, VT 05675</v>
          </cell>
          <cell r="K401">
            <v>41099</v>
          </cell>
          <cell r="L401" t="str">
            <v>PD</v>
          </cell>
          <cell r="M401">
            <v>37.25</v>
          </cell>
          <cell r="N401">
            <v>9.6199999999999994E-2</v>
          </cell>
          <cell r="O401">
            <v>43577</v>
          </cell>
          <cell r="P401" t="str">
            <v>RNPD</v>
          </cell>
          <cell r="Q401" t="str">
            <v>RN - Per Diem</v>
          </cell>
          <cell r="R401" t="str">
            <v>CL</v>
          </cell>
          <cell r="S401" t="str">
            <v>41240</v>
          </cell>
          <cell r="T401" t="str">
            <v>Z</v>
          </cell>
          <cell r="U401" t="str">
            <v>PP</v>
          </cell>
          <cell r="V401">
            <v>9.9999999999999995E-7</v>
          </cell>
          <cell r="W401">
            <v>2.5999999999999999E-3</v>
          </cell>
          <cell r="X401">
            <v>1E-4</v>
          </cell>
          <cell r="Y401" t="e">
            <v>#N/A</v>
          </cell>
          <cell r="Z401">
            <v>14</v>
          </cell>
          <cell r="AC401">
            <v>0</v>
          </cell>
          <cell r="AD401">
            <v>0</v>
          </cell>
          <cell r="AF401">
            <v>38.181249999999999</v>
          </cell>
          <cell r="AG401">
            <v>2.4999999999999963E-2</v>
          </cell>
          <cell r="AH401">
            <v>2.4999999999999963E-2</v>
          </cell>
          <cell r="AI401">
            <v>1.4890687499999815E-3</v>
          </cell>
          <cell r="AK401">
            <v>2.4212499999999968E-3</v>
          </cell>
          <cell r="AL401">
            <v>2.5134437499999803E-3</v>
          </cell>
          <cell r="AM401" t="str">
            <v>RN - Hosp</v>
          </cell>
          <cell r="AN401" t="e">
            <v>#N/A</v>
          </cell>
          <cell r="AP401">
            <v>41099</v>
          </cell>
        </row>
        <row r="402">
          <cell r="A402">
            <v>2719</v>
          </cell>
          <cell r="B402" t="str">
            <v>000002719</v>
          </cell>
          <cell r="C402" t="str">
            <v>Operating Room</v>
          </cell>
          <cell r="D402" t="str">
            <v>RN - Per Diem</v>
          </cell>
          <cell r="E402" t="str">
            <v>Benjamin</v>
          </cell>
          <cell r="F402" t="str">
            <v>D</v>
          </cell>
          <cell r="G402" t="str">
            <v>Shultz</v>
          </cell>
          <cell r="H402" t="str">
            <v>PO Box 313</v>
          </cell>
          <cell r="J402" t="str">
            <v>Randolph Center, VT 05061</v>
          </cell>
          <cell r="K402">
            <v>43999</v>
          </cell>
          <cell r="L402" t="str">
            <v>PD</v>
          </cell>
          <cell r="M402">
            <v>40.049999999999997</v>
          </cell>
          <cell r="N402">
            <v>0.104</v>
          </cell>
          <cell r="O402">
            <v>43999</v>
          </cell>
          <cell r="P402" t="str">
            <v>RNPD</v>
          </cell>
          <cell r="Q402" t="str">
            <v>RN - Per Diem</v>
          </cell>
          <cell r="R402" t="str">
            <v>PC</v>
          </cell>
          <cell r="S402" t="str">
            <v>037</v>
          </cell>
          <cell r="T402" t="str">
            <v>GMC40</v>
          </cell>
          <cell r="U402" t="str">
            <v>ACC</v>
          </cell>
          <cell r="V402">
            <v>9.9999999999999995E-7</v>
          </cell>
          <cell r="W402">
            <v>2.5999999999999999E-3</v>
          </cell>
          <cell r="X402">
            <v>1E-4</v>
          </cell>
          <cell r="Y402" t="e">
            <v>#N/A</v>
          </cell>
          <cell r="Z402">
            <v>11</v>
          </cell>
          <cell r="AC402">
            <v>0</v>
          </cell>
          <cell r="AD402">
            <v>0</v>
          </cell>
          <cell r="AF402">
            <v>41.051249999999996</v>
          </cell>
          <cell r="AG402">
            <v>2.4999999999999974E-2</v>
          </cell>
          <cell r="AH402">
            <v>2.4999999999999974E-2</v>
          </cell>
          <cell r="AI402">
            <v>1.600998749999984E-3</v>
          </cell>
          <cell r="AK402">
            <v>2.6032499999999975E-3</v>
          </cell>
          <cell r="AL402">
            <v>2.7023737499999828E-3</v>
          </cell>
          <cell r="AN402" t="e">
            <v>#N/A</v>
          </cell>
          <cell r="AP402">
            <v>43999</v>
          </cell>
        </row>
        <row r="403">
          <cell r="A403">
            <v>888</v>
          </cell>
          <cell r="B403" t="str">
            <v>000000888</v>
          </cell>
          <cell r="C403" t="str">
            <v>Emergency Room</v>
          </cell>
          <cell r="D403" t="str">
            <v>RN - Per Diem</v>
          </cell>
          <cell r="E403" t="str">
            <v>Kelly</v>
          </cell>
          <cell r="F403" t="str">
            <v>Rhae</v>
          </cell>
          <cell r="G403" t="str">
            <v>Burrell</v>
          </cell>
          <cell r="H403" t="str">
            <v>1696 Leland Road</v>
          </cell>
          <cell r="J403" t="str">
            <v>Salisbury, VT 05769</v>
          </cell>
          <cell r="K403">
            <v>37827</v>
          </cell>
          <cell r="L403" t="str">
            <v>PD</v>
          </cell>
          <cell r="M403">
            <v>42</v>
          </cell>
          <cell r="N403">
            <v>0.10920000000000001</v>
          </cell>
          <cell r="O403">
            <v>44160</v>
          </cell>
          <cell r="P403" t="str">
            <v>RNPD</v>
          </cell>
          <cell r="Q403" t="str">
            <v>RN - Per Diem</v>
          </cell>
          <cell r="R403" t="str">
            <v>PC</v>
          </cell>
          <cell r="S403" t="str">
            <v>061</v>
          </cell>
          <cell r="T403" t="str">
            <v>GMC40</v>
          </cell>
          <cell r="U403" t="str">
            <v>ER</v>
          </cell>
          <cell r="V403">
            <v>9.9999999999999995E-7</v>
          </cell>
          <cell r="W403">
            <v>2.5999999999999999E-3</v>
          </cell>
          <cell r="X403">
            <v>1E-4</v>
          </cell>
          <cell r="Y403" t="e">
            <v>#N/A</v>
          </cell>
          <cell r="Z403">
            <v>16</v>
          </cell>
          <cell r="AC403">
            <v>0</v>
          </cell>
          <cell r="AD403">
            <v>0</v>
          </cell>
          <cell r="AF403">
            <v>43.05</v>
          </cell>
          <cell r="AG403">
            <v>2.4999999999999932E-2</v>
          </cell>
          <cell r="AH403">
            <v>2.4999999999999932E-2</v>
          </cell>
          <cell r="AI403">
            <v>1.6789499999999807E-3</v>
          </cell>
          <cell r="AK403">
            <v>2.7299999999999928E-3</v>
          </cell>
          <cell r="AL403">
            <v>2.8339499999999775E-3</v>
          </cell>
          <cell r="AM403" t="str">
            <v>RN - Hosp</v>
          </cell>
          <cell r="AN403" t="e">
            <v>#N/A</v>
          </cell>
          <cell r="AP403">
            <v>37827</v>
          </cell>
        </row>
        <row r="404">
          <cell r="A404">
            <v>2841</v>
          </cell>
          <cell r="B404" t="str">
            <v>000002841</v>
          </cell>
          <cell r="C404" t="str">
            <v>Emergency Room</v>
          </cell>
          <cell r="D404" t="str">
            <v>RN - Per Diem</v>
          </cell>
          <cell r="E404" t="str">
            <v>Janet</v>
          </cell>
          <cell r="F404" t="str">
            <v>L</v>
          </cell>
          <cell r="G404" t="str">
            <v>Malcolm</v>
          </cell>
          <cell r="H404" t="str">
            <v>973 Route 106</v>
          </cell>
          <cell r="J404" t="str">
            <v>Reading, VT 05062</v>
          </cell>
          <cell r="K404">
            <v>44377</v>
          </cell>
          <cell r="L404" t="str">
            <v>PD</v>
          </cell>
          <cell r="M404">
            <v>42.81</v>
          </cell>
          <cell r="N404">
            <v>0.1118</v>
          </cell>
          <cell r="O404">
            <v>44377</v>
          </cell>
          <cell r="P404" t="str">
            <v>RNPD</v>
          </cell>
          <cell r="Q404" t="str">
            <v>RN - Per Diem</v>
          </cell>
          <cell r="R404" t="str">
            <v>PC</v>
          </cell>
          <cell r="S404" t="str">
            <v>061</v>
          </cell>
          <cell r="T404" t="str">
            <v>GMC40</v>
          </cell>
          <cell r="U404" t="str">
            <v>ER</v>
          </cell>
          <cell r="V404">
            <v>9.9999999999999995E-7</v>
          </cell>
          <cell r="W404">
            <v>2.5999999999999999E-3</v>
          </cell>
          <cell r="X404">
            <v>1E-4</v>
          </cell>
          <cell r="Y404" t="e">
            <v>#N/A</v>
          </cell>
          <cell r="Z404">
            <v>19</v>
          </cell>
          <cell r="AC404">
            <v>0</v>
          </cell>
          <cell r="AD404">
            <v>0</v>
          </cell>
          <cell r="AF404">
            <v>43.880249999999997</v>
          </cell>
          <cell r="AG404">
            <v>2.4999999999999866E-2</v>
          </cell>
          <cell r="AH404">
            <v>2.4999999999999866E-2</v>
          </cell>
          <cell r="AI404">
            <v>1.7113297499999961E-3</v>
          </cell>
          <cell r="AK404">
            <v>2.7826499999999859E-3</v>
          </cell>
          <cell r="AL404">
            <v>2.8886047499999904E-3</v>
          </cell>
          <cell r="AM404" t="str">
            <v>RN - Hosp</v>
          </cell>
          <cell r="AN404" t="e">
            <v>#N/A</v>
          </cell>
          <cell r="AP404">
            <v>44377</v>
          </cell>
        </row>
        <row r="405">
          <cell r="A405">
            <v>2856</v>
          </cell>
          <cell r="B405" t="str">
            <v>000002856</v>
          </cell>
          <cell r="C405" t="str">
            <v>Emergency Room</v>
          </cell>
          <cell r="D405" t="str">
            <v>RN - Per Diem</v>
          </cell>
          <cell r="E405" t="str">
            <v>Rosemarie</v>
          </cell>
          <cell r="G405" t="str">
            <v>Dumas</v>
          </cell>
          <cell r="H405" t="str">
            <v>847 Stone Road</v>
          </cell>
          <cell r="J405" t="str">
            <v>Brookfield, VT 05036</v>
          </cell>
          <cell r="K405">
            <v>44433</v>
          </cell>
          <cell r="L405" t="str">
            <v>PD</v>
          </cell>
          <cell r="M405">
            <v>40.82</v>
          </cell>
          <cell r="N405">
            <v>0.1066</v>
          </cell>
          <cell r="O405">
            <v>44433</v>
          </cell>
          <cell r="P405" t="str">
            <v>RNPD</v>
          </cell>
          <cell r="Q405" t="str">
            <v>RN - Per Diem</v>
          </cell>
          <cell r="R405" t="str">
            <v>PC</v>
          </cell>
          <cell r="S405" t="str">
            <v>061</v>
          </cell>
          <cell r="T405" t="str">
            <v>GMC40</v>
          </cell>
          <cell r="U405" t="str">
            <v>ER</v>
          </cell>
          <cell r="V405">
            <v>9.9999999999999995E-7</v>
          </cell>
          <cell r="W405">
            <v>2.5999999999999999E-3</v>
          </cell>
          <cell r="X405">
            <v>1E-4</v>
          </cell>
          <cell r="Y405" t="e">
            <v>#N/A</v>
          </cell>
          <cell r="Z405">
            <v>14</v>
          </cell>
          <cell r="AC405">
            <v>0</v>
          </cell>
          <cell r="AD405">
            <v>0</v>
          </cell>
          <cell r="AF405">
            <v>41.840499999999999</v>
          </cell>
          <cell r="AG405">
            <v>2.499999999999996E-2</v>
          </cell>
          <cell r="AH405">
            <v>2.499999999999996E-2</v>
          </cell>
          <cell r="AI405">
            <v>1.6317794999999907E-3</v>
          </cell>
          <cell r="AK405">
            <v>2.653299999999996E-3</v>
          </cell>
          <cell r="AL405">
            <v>2.7543294999999891E-3</v>
          </cell>
          <cell r="AM405" t="str">
            <v>RN - Hosp</v>
          </cell>
          <cell r="AN405" t="e">
            <v>#N/A</v>
          </cell>
          <cell r="AP405">
            <v>44433</v>
          </cell>
        </row>
        <row r="406">
          <cell r="A406">
            <v>2895</v>
          </cell>
          <cell r="B406" t="str">
            <v>000002895</v>
          </cell>
          <cell r="C406" t="str">
            <v>Clinic Primary Care</v>
          </cell>
          <cell r="D406" t="str">
            <v>RN - Per Diem</v>
          </cell>
          <cell r="E406" t="str">
            <v>Dawn</v>
          </cell>
          <cell r="F406" t="str">
            <v>M</v>
          </cell>
          <cell r="G406" t="str">
            <v>Bregoli</v>
          </cell>
          <cell r="H406" t="str">
            <v>2460 VT Route 14N</v>
          </cell>
          <cell r="J406" t="str">
            <v>East Randolph, VT 05041</v>
          </cell>
          <cell r="K406">
            <v>44566</v>
          </cell>
          <cell r="L406" t="str">
            <v>PD</v>
          </cell>
          <cell r="M406">
            <v>34.67</v>
          </cell>
          <cell r="N406">
            <v>9.0999999999999998E-2</v>
          </cell>
          <cell r="O406">
            <v>44566</v>
          </cell>
          <cell r="P406" t="str">
            <v>RNPD</v>
          </cell>
          <cell r="Q406" t="str">
            <v>RN - Per Diem</v>
          </cell>
          <cell r="R406" t="str">
            <v>CL</v>
          </cell>
          <cell r="S406" t="str">
            <v>012</v>
          </cell>
          <cell r="T406" t="str">
            <v>PRIM</v>
          </cell>
          <cell r="U406" t="str">
            <v>PP</v>
          </cell>
          <cell r="V406">
            <v>9.9999999999999995E-7</v>
          </cell>
          <cell r="W406">
            <v>2.5999999999999999E-3</v>
          </cell>
          <cell r="X406">
            <v>1E-4</v>
          </cell>
          <cell r="Y406" t="e">
            <v>#N/A</v>
          </cell>
          <cell r="Z406">
            <v>6</v>
          </cell>
          <cell r="AC406">
            <v>0</v>
          </cell>
          <cell r="AD406">
            <v>0</v>
          </cell>
          <cell r="AF406">
            <v>35.536749999999998</v>
          </cell>
          <cell r="AG406">
            <v>2.4999999999999887E-2</v>
          </cell>
          <cell r="AH406">
            <v>2.4999999999999887E-2</v>
          </cell>
          <cell r="AI406">
            <v>1.3859332499999994E-3</v>
          </cell>
          <cell r="AK406">
            <v>2.25354999999999E-3</v>
          </cell>
          <cell r="AL406">
            <v>2.3393582499999952E-3</v>
          </cell>
          <cell r="AM406" t="str">
            <v>RN - Clinic</v>
          </cell>
          <cell r="AN406" t="e">
            <v>#N/A</v>
          </cell>
          <cell r="AP406">
            <v>44566</v>
          </cell>
        </row>
        <row r="407">
          <cell r="A407">
            <v>2902</v>
          </cell>
          <cell r="B407" t="str">
            <v>000002902</v>
          </cell>
          <cell r="C407" t="str">
            <v>Med Surg</v>
          </cell>
          <cell r="D407" t="str">
            <v>RN - Per Diem</v>
          </cell>
          <cell r="E407" t="str">
            <v>Timothy</v>
          </cell>
          <cell r="G407" t="str">
            <v>Farrow</v>
          </cell>
          <cell r="H407" t="str">
            <v>28 Stetson Ave #1</v>
          </cell>
          <cell r="J407" t="str">
            <v>Plattsburgh, NY 12901</v>
          </cell>
          <cell r="K407">
            <v>44587</v>
          </cell>
          <cell r="L407" t="str">
            <v>PD</v>
          </cell>
          <cell r="M407">
            <v>36.04</v>
          </cell>
          <cell r="N407">
            <v>9.3600000000000003E-2</v>
          </cell>
          <cell r="O407">
            <v>44587</v>
          </cell>
          <cell r="P407" t="str">
            <v>RNPD</v>
          </cell>
          <cell r="Q407" t="str">
            <v>RN - Per Diem</v>
          </cell>
          <cell r="R407" t="str">
            <v>PC</v>
          </cell>
          <cell r="S407" t="str">
            <v>025</v>
          </cell>
          <cell r="T407" t="str">
            <v>GMC40</v>
          </cell>
          <cell r="U407" t="str">
            <v>MS</v>
          </cell>
          <cell r="V407">
            <v>9.9999999999999995E-7</v>
          </cell>
          <cell r="W407">
            <v>2.5999999999999999E-3</v>
          </cell>
          <cell r="X407">
            <v>1E-4</v>
          </cell>
          <cell r="Y407" t="e">
            <v>#N/A</v>
          </cell>
          <cell r="Z407">
            <v>1</v>
          </cell>
          <cell r="AC407">
            <v>0</v>
          </cell>
          <cell r="AD407">
            <v>0</v>
          </cell>
          <cell r="AF407">
            <v>36.940999999999995</v>
          </cell>
          <cell r="AG407">
            <v>2.4999999999999897E-2</v>
          </cell>
          <cell r="AH407">
            <v>2.4999999999999897E-2</v>
          </cell>
          <cell r="AI407">
            <v>1.4406989999999895E-3</v>
          </cell>
          <cell r="AK407">
            <v>2.3425999999999907E-3</v>
          </cell>
          <cell r="AL407">
            <v>2.4317989999999854E-3</v>
          </cell>
          <cell r="AM407" t="str">
            <v>RN - Hosp</v>
          </cell>
          <cell r="AN407" t="e">
            <v>#N/A</v>
          </cell>
          <cell r="AP407">
            <v>44587</v>
          </cell>
        </row>
        <row r="408">
          <cell r="A408">
            <v>2969</v>
          </cell>
          <cell r="B408" t="str">
            <v>000002969</v>
          </cell>
          <cell r="C408" t="str">
            <v>Obstetrics/Labor &amp; Delive</v>
          </cell>
          <cell r="D408" t="str">
            <v>RN - Per Diem</v>
          </cell>
          <cell r="E408" t="str">
            <v>Karin</v>
          </cell>
          <cell r="F408" t="str">
            <v>B</v>
          </cell>
          <cell r="G408" t="str">
            <v>Graves</v>
          </cell>
          <cell r="H408" t="str">
            <v>677 Route 5</v>
          </cell>
          <cell r="J408" t="str">
            <v>Springfield, VT 05156</v>
          </cell>
          <cell r="K408">
            <v>44783</v>
          </cell>
          <cell r="L408" t="str">
            <v>PD</v>
          </cell>
          <cell r="M408">
            <v>44.05</v>
          </cell>
          <cell r="N408">
            <v>0.1144</v>
          </cell>
          <cell r="O408">
            <v>44783</v>
          </cell>
          <cell r="P408" t="str">
            <v>RNPD</v>
          </cell>
          <cell r="Q408" t="str">
            <v>RN - Per Diem</v>
          </cell>
          <cell r="R408" t="str">
            <v>PC</v>
          </cell>
          <cell r="S408" t="str">
            <v>039</v>
          </cell>
          <cell r="T408" t="str">
            <v>GMC40</v>
          </cell>
          <cell r="U408" t="str">
            <v>BC</v>
          </cell>
          <cell r="V408">
            <v>9.9999999999999995E-7</v>
          </cell>
          <cell r="W408">
            <v>2.5999999999999999E-3</v>
          </cell>
          <cell r="X408">
            <v>1E-4</v>
          </cell>
          <cell r="Y408" t="e">
            <v>#N/A</v>
          </cell>
          <cell r="Z408">
            <v>20</v>
          </cell>
          <cell r="AC408">
            <v>0</v>
          </cell>
          <cell r="AD408">
            <v>0</v>
          </cell>
          <cell r="AF408">
            <v>45.15124999999999</v>
          </cell>
          <cell r="AG408">
            <v>2.4999999999999845E-2</v>
          </cell>
          <cell r="AH408">
            <v>2.4999999999999845E-2</v>
          </cell>
          <cell r="AI408">
            <v>1.76089874999999E-3</v>
          </cell>
          <cell r="AK408">
            <v>2.8632499999999826E-3</v>
          </cell>
          <cell r="AL408">
            <v>2.9722737499999824E-3</v>
          </cell>
          <cell r="AM408" t="str">
            <v>RN - Clinic</v>
          </cell>
          <cell r="AN408" t="e">
            <v>#N/A</v>
          </cell>
          <cell r="AP408">
            <v>44783</v>
          </cell>
        </row>
        <row r="409">
          <cell r="A409">
            <v>2309</v>
          </cell>
          <cell r="B409" t="str">
            <v>000002309</v>
          </cell>
          <cell r="C409" t="str">
            <v>Berlin Expansion PC</v>
          </cell>
          <cell r="D409" t="str">
            <v>RN - Physician Practice</v>
          </cell>
          <cell r="E409" t="str">
            <v>Ulrika</v>
          </cell>
          <cell r="F409" t="str">
            <v>Gabel</v>
          </cell>
          <cell r="G409" t="str">
            <v>Strassberger</v>
          </cell>
          <cell r="H409" t="str">
            <v>PO Box 121</v>
          </cell>
          <cell r="J409" t="str">
            <v>Williamstown, VT 05679</v>
          </cell>
          <cell r="K409">
            <v>42556</v>
          </cell>
          <cell r="L409" t="str">
            <v>REG</v>
          </cell>
          <cell r="M409">
            <v>35.04</v>
          </cell>
          <cell r="N409">
            <v>72883.199999999997</v>
          </cell>
          <cell r="O409">
            <v>42556</v>
          </cell>
          <cell r="P409" t="str">
            <v>RNPP</v>
          </cell>
          <cell r="Q409" t="str">
            <v>RN - Physician Practice</v>
          </cell>
          <cell r="R409" t="str">
            <v>CL</v>
          </cell>
          <cell r="S409" t="str">
            <v>014</v>
          </cell>
          <cell r="T409" t="str">
            <v>PRIM</v>
          </cell>
          <cell r="U409" t="str">
            <v>PP</v>
          </cell>
          <cell r="V409">
            <v>1</v>
          </cell>
          <cell r="W409">
            <v>2080</v>
          </cell>
          <cell r="X409">
            <v>80</v>
          </cell>
          <cell r="Y409" t="e">
            <v>#N/A</v>
          </cell>
          <cell r="Z409">
            <v>7</v>
          </cell>
          <cell r="AC409">
            <v>0</v>
          </cell>
          <cell r="AD409">
            <v>0</v>
          </cell>
          <cell r="AF409">
            <v>35.915999999999997</v>
          </cell>
          <cell r="AG409">
            <v>2.4999999999999935E-2</v>
          </cell>
          <cell r="AH409">
            <v>2.4999999999999935E-2</v>
          </cell>
          <cell r="AI409">
            <v>1120.579199999994</v>
          </cell>
          <cell r="AK409">
            <v>1822.0799999999952</v>
          </cell>
          <cell r="AL409">
            <v>1891.4591999999921</v>
          </cell>
          <cell r="AM409" t="str">
            <v>RN - Clinic</v>
          </cell>
          <cell r="AN409" t="e">
            <v>#N/A</v>
          </cell>
          <cell r="AP409">
            <v>42556</v>
          </cell>
        </row>
        <row r="410">
          <cell r="A410">
            <v>2733</v>
          </cell>
          <cell r="B410" t="str">
            <v>000002733</v>
          </cell>
          <cell r="C410" t="str">
            <v>Berlin Expansion PC</v>
          </cell>
          <cell r="D410" t="str">
            <v>RN - Physician Practice</v>
          </cell>
          <cell r="E410" t="str">
            <v>Elena</v>
          </cell>
          <cell r="F410" t="str">
            <v>M</v>
          </cell>
          <cell r="G410" t="str">
            <v>Rinaldi</v>
          </cell>
          <cell r="H410" t="str">
            <v>PO Box 404</v>
          </cell>
          <cell r="J410" t="str">
            <v>East Barre, VT 05649</v>
          </cell>
          <cell r="K410">
            <v>44062</v>
          </cell>
          <cell r="L410" t="str">
            <v>REG</v>
          </cell>
          <cell r="M410">
            <v>34.67</v>
          </cell>
          <cell r="N410">
            <v>72113.600000000006</v>
          </cell>
          <cell r="O410">
            <v>44062</v>
          </cell>
          <cell r="P410" t="str">
            <v>RNPP</v>
          </cell>
          <cell r="Q410" t="str">
            <v>RN - Physician Practice</v>
          </cell>
          <cell r="R410" t="str">
            <v>CL</v>
          </cell>
          <cell r="S410" t="str">
            <v>014</v>
          </cell>
          <cell r="T410" t="str">
            <v>Z</v>
          </cell>
          <cell r="U410" t="str">
            <v>PP</v>
          </cell>
          <cell r="V410">
            <v>1</v>
          </cell>
          <cell r="W410">
            <v>2080</v>
          </cell>
          <cell r="X410">
            <v>80</v>
          </cell>
          <cell r="Y410" t="e">
            <v>#N/A</v>
          </cell>
          <cell r="Z410">
            <v>6</v>
          </cell>
          <cell r="AC410">
            <v>0</v>
          </cell>
          <cell r="AD410">
            <v>0</v>
          </cell>
          <cell r="AF410">
            <v>35.536749999999998</v>
          </cell>
          <cell r="AG410">
            <v>2.4999999999999887E-2</v>
          </cell>
          <cell r="AH410">
            <v>2.4999999999999887E-2</v>
          </cell>
          <cell r="AI410">
            <v>1108.7465999999995</v>
          </cell>
          <cell r="AK410">
            <v>1802.839999999992</v>
          </cell>
          <cell r="AL410">
            <v>1871.4865999999961</v>
          </cell>
          <cell r="AM410" t="str">
            <v>RN - Clinic</v>
          </cell>
          <cell r="AN410" t="e">
            <v>#N/A</v>
          </cell>
          <cell r="AP410">
            <v>44062</v>
          </cell>
        </row>
        <row r="411">
          <cell r="A411">
            <v>1744</v>
          </cell>
          <cell r="B411" t="str">
            <v>000001744</v>
          </cell>
          <cell r="C411" t="str">
            <v>Clinic Primary Care</v>
          </cell>
          <cell r="D411" t="str">
            <v>RN - Physician Practice</v>
          </cell>
          <cell r="E411" t="str">
            <v>Desiree</v>
          </cell>
          <cell r="F411" t="str">
            <v>C</v>
          </cell>
          <cell r="G411" t="str">
            <v>Frappier</v>
          </cell>
          <cell r="H411" t="str">
            <v>3167 Perry Hill Road</v>
          </cell>
          <cell r="J411" t="str">
            <v>Waterbury, VT 05676</v>
          </cell>
          <cell r="K411">
            <v>40737</v>
          </cell>
          <cell r="L411" t="str">
            <v>REG</v>
          </cell>
          <cell r="M411">
            <v>35.78</v>
          </cell>
          <cell r="N411">
            <v>74422.399999999994</v>
          </cell>
          <cell r="O411">
            <v>44181</v>
          </cell>
          <cell r="P411" t="str">
            <v>RNPP</v>
          </cell>
          <cell r="Q411" t="str">
            <v>RN - Physician Practice</v>
          </cell>
          <cell r="R411" t="str">
            <v>PC</v>
          </cell>
          <cell r="S411" t="str">
            <v>012</v>
          </cell>
          <cell r="T411" t="str">
            <v>PRIM</v>
          </cell>
          <cell r="U411" t="str">
            <v>PP</v>
          </cell>
          <cell r="V411">
            <v>1</v>
          </cell>
          <cell r="W411">
            <v>2080</v>
          </cell>
          <cell r="X411">
            <v>80</v>
          </cell>
          <cell r="Y411" t="e">
            <v>#N/A</v>
          </cell>
          <cell r="Z411">
            <v>9</v>
          </cell>
          <cell r="AC411">
            <v>0</v>
          </cell>
          <cell r="AD411">
            <v>0</v>
          </cell>
          <cell r="AF411">
            <v>36.674499999999995</v>
          </cell>
          <cell r="AG411">
            <v>2.4999999999999821E-2</v>
          </cell>
          <cell r="AH411">
            <v>2.4999999999999821E-2</v>
          </cell>
          <cell r="AI411">
            <v>1144.2443999999978</v>
          </cell>
          <cell r="AK411">
            <v>1860.5599999999868</v>
          </cell>
          <cell r="AL411">
            <v>1931.4043999999922</v>
          </cell>
          <cell r="AM411" t="str">
            <v>RN - Clinic</v>
          </cell>
          <cell r="AN411" t="e">
            <v>#N/A</v>
          </cell>
          <cell r="AP411">
            <v>40737</v>
          </cell>
        </row>
        <row r="412">
          <cell r="A412">
            <v>2998</v>
          </cell>
          <cell r="B412" t="str">
            <v>000002998</v>
          </cell>
          <cell r="C412" t="str">
            <v>Clinic Primary Care</v>
          </cell>
          <cell r="D412" t="str">
            <v>RN - Physician Practice</v>
          </cell>
          <cell r="E412" t="str">
            <v>Stacey</v>
          </cell>
          <cell r="F412" t="str">
            <v>L</v>
          </cell>
          <cell r="G412" t="str">
            <v>Sullivan</v>
          </cell>
          <cell r="H412" t="str">
            <v>4095 VT Route 14</v>
          </cell>
          <cell r="J412" t="str">
            <v>South Royalton, VT 05068</v>
          </cell>
          <cell r="K412">
            <v>44846</v>
          </cell>
          <cell r="L412" t="str">
            <v>PTF</v>
          </cell>
          <cell r="M412">
            <v>39.07</v>
          </cell>
          <cell r="N412">
            <v>65012.480000000003</v>
          </cell>
          <cell r="O412">
            <v>44846</v>
          </cell>
          <cell r="P412" t="str">
            <v>RNPP</v>
          </cell>
          <cell r="Q412" t="str">
            <v>RN - Physician Practice</v>
          </cell>
          <cell r="R412" t="str">
            <v>CL</v>
          </cell>
          <cell r="S412" t="str">
            <v>012</v>
          </cell>
          <cell r="T412" t="str">
            <v>PRIM</v>
          </cell>
          <cell r="U412" t="str">
            <v>PP</v>
          </cell>
          <cell r="V412">
            <v>0.8</v>
          </cell>
          <cell r="W412">
            <v>1664</v>
          </cell>
          <cell r="X412">
            <v>64</v>
          </cell>
          <cell r="Y412" t="e">
            <v>#N/A</v>
          </cell>
          <cell r="Z412">
            <v>18</v>
          </cell>
          <cell r="AC412">
            <v>0</v>
          </cell>
          <cell r="AD412">
            <v>0</v>
          </cell>
          <cell r="AF412">
            <v>40.046749999999996</v>
          </cell>
          <cell r="AG412">
            <v>2.4999999999999887E-2</v>
          </cell>
          <cell r="AH412">
            <v>2.4999999999999887E-2</v>
          </cell>
          <cell r="AI412">
            <v>999.56687999998849</v>
          </cell>
          <cell r="AK412">
            <v>1625.3119999999926</v>
          </cell>
          <cell r="AL412">
            <v>1687.1988799999854</v>
          </cell>
          <cell r="AM412" t="str">
            <v>RN - Clinic</v>
          </cell>
          <cell r="AN412" t="e">
            <v>#N/A</v>
          </cell>
          <cell r="AP412">
            <v>44846</v>
          </cell>
        </row>
        <row r="413">
          <cell r="A413">
            <v>2385</v>
          </cell>
          <cell r="B413" t="str">
            <v>000002385</v>
          </cell>
          <cell r="C413" t="str">
            <v>Clinic Rochester</v>
          </cell>
          <cell r="D413" t="str">
            <v>RN - Physician Practice O</v>
          </cell>
          <cell r="E413" t="str">
            <v>Jessica</v>
          </cell>
          <cell r="F413" t="str">
            <v>A</v>
          </cell>
          <cell r="G413" t="str">
            <v>Springer</v>
          </cell>
          <cell r="H413" t="str">
            <v>2781 North Hollow Road</v>
          </cell>
          <cell r="J413" t="str">
            <v>Rochester, VT 05767</v>
          </cell>
          <cell r="K413">
            <v>42800</v>
          </cell>
          <cell r="L413" t="str">
            <v>PTF</v>
          </cell>
          <cell r="M413">
            <v>37.25</v>
          </cell>
          <cell r="N413">
            <v>61984</v>
          </cell>
          <cell r="O413">
            <v>42800</v>
          </cell>
          <cell r="P413" t="str">
            <v>RNPPOFF</v>
          </cell>
          <cell r="Q413" t="str">
            <v>RN - Physician Practice O</v>
          </cell>
          <cell r="R413" t="str">
            <v>CL</v>
          </cell>
          <cell r="S413" t="str">
            <v>013</v>
          </cell>
          <cell r="T413" t="str">
            <v>ROCH</v>
          </cell>
          <cell r="U413" t="str">
            <v>PP</v>
          </cell>
          <cell r="V413">
            <v>0.8</v>
          </cell>
          <cell r="W413">
            <v>1664</v>
          </cell>
          <cell r="X413">
            <v>64</v>
          </cell>
          <cell r="Y413" t="e">
            <v>#N/A</v>
          </cell>
          <cell r="Z413">
            <v>13</v>
          </cell>
          <cell r="AC413">
            <v>0</v>
          </cell>
          <cell r="AD413">
            <v>0</v>
          </cell>
          <cell r="AF413">
            <v>38.181249999999999</v>
          </cell>
          <cell r="AG413">
            <v>2.4999999999999963E-2</v>
          </cell>
          <cell r="AH413">
            <v>2.4999999999999963E-2</v>
          </cell>
          <cell r="AI413">
            <v>953.00399999998808</v>
          </cell>
          <cell r="AK413">
            <v>1549.5999999999976</v>
          </cell>
          <cell r="AL413">
            <v>1608.6039999999871</v>
          </cell>
          <cell r="AM413" t="str">
            <v>RN - Clinic</v>
          </cell>
          <cell r="AN413" t="e">
            <v>#N/A</v>
          </cell>
          <cell r="AP413">
            <v>42800</v>
          </cell>
        </row>
        <row r="414">
          <cell r="A414">
            <v>240</v>
          </cell>
          <cell r="B414" t="str">
            <v>000000240</v>
          </cell>
          <cell r="C414" t="str">
            <v>MENIG Extended Care</v>
          </cell>
          <cell r="D414" t="str">
            <v>RN Retirement Com PD</v>
          </cell>
          <cell r="E414" t="str">
            <v>Jane</v>
          </cell>
          <cell r="F414" t="str">
            <v>M.</v>
          </cell>
          <cell r="G414" t="str">
            <v>Stone</v>
          </cell>
          <cell r="H414" t="str">
            <v>2269 Bear Hill Road</v>
          </cell>
          <cell r="J414" t="str">
            <v>Randolph, VT 05060</v>
          </cell>
          <cell r="K414">
            <v>31754</v>
          </cell>
          <cell r="L414" t="str">
            <v>PD</v>
          </cell>
          <cell r="M414">
            <v>44.05</v>
          </cell>
          <cell r="N414">
            <v>0.1144</v>
          </cell>
          <cell r="O414">
            <v>31754</v>
          </cell>
          <cell r="P414" t="str">
            <v>RNRCPD</v>
          </cell>
          <cell r="Q414" t="str">
            <v>RN Retirement Com PD</v>
          </cell>
          <cell r="R414" t="str">
            <v>PC</v>
          </cell>
          <cell r="S414" t="str">
            <v>035</v>
          </cell>
          <cell r="T414" t="str">
            <v>GRC42</v>
          </cell>
          <cell r="U414" t="str">
            <v>MECU</v>
          </cell>
          <cell r="V414">
            <v>9.9999999999999995E-7</v>
          </cell>
          <cell r="W414">
            <v>2.5999999999999999E-3</v>
          </cell>
          <cell r="X414">
            <v>1E-4</v>
          </cell>
          <cell r="Y414" t="e">
            <v>#N/A</v>
          </cell>
          <cell r="Z414">
            <v>20</v>
          </cell>
          <cell r="AC414">
            <v>0</v>
          </cell>
          <cell r="AD414">
            <v>0</v>
          </cell>
          <cell r="AF414">
            <v>45.15124999999999</v>
          </cell>
          <cell r="AG414">
            <v>2.4999999999999845E-2</v>
          </cell>
          <cell r="AH414">
            <v>2.4999999999999845E-2</v>
          </cell>
          <cell r="AI414">
            <v>1.76089874999999E-3</v>
          </cell>
          <cell r="AK414">
            <v>2.8632499999999826E-3</v>
          </cell>
          <cell r="AL414">
            <v>2.9722737499999824E-3</v>
          </cell>
          <cell r="AM414" t="str">
            <v>RN - Hosp</v>
          </cell>
          <cell r="AN414" t="e">
            <v>#N/A</v>
          </cell>
          <cell r="AP414">
            <v>31754</v>
          </cell>
        </row>
        <row r="415">
          <cell r="A415">
            <v>2299</v>
          </cell>
          <cell r="B415" t="str">
            <v>000002299</v>
          </cell>
          <cell r="C415" t="str">
            <v>MENIG Extended Care</v>
          </cell>
          <cell r="D415" t="str">
            <v>RN Retirement Com PD</v>
          </cell>
          <cell r="E415" t="str">
            <v>Colleen</v>
          </cell>
          <cell r="F415" t="str">
            <v>A.</v>
          </cell>
          <cell r="G415" t="str">
            <v>Kottenbach</v>
          </cell>
          <cell r="H415" t="str">
            <v>443 South Main Street</v>
          </cell>
          <cell r="J415" t="str">
            <v>Northfield, VT 05663</v>
          </cell>
          <cell r="K415">
            <v>42534</v>
          </cell>
          <cell r="L415" t="str">
            <v>PD</v>
          </cell>
          <cell r="M415">
            <v>44.05</v>
          </cell>
          <cell r="N415">
            <v>0.1144</v>
          </cell>
          <cell r="O415">
            <v>42534</v>
          </cell>
          <cell r="P415" t="str">
            <v>RNRCPD</v>
          </cell>
          <cell r="Q415" t="str">
            <v>RN Retirement Com PD</v>
          </cell>
          <cell r="R415" t="str">
            <v>PC</v>
          </cell>
          <cell r="S415" t="str">
            <v>035</v>
          </cell>
          <cell r="T415" t="str">
            <v>GRC42</v>
          </cell>
          <cell r="U415" t="str">
            <v>MECU</v>
          </cell>
          <cell r="V415">
            <v>9.9999999999999995E-7</v>
          </cell>
          <cell r="W415">
            <v>2.5999999999999999E-3</v>
          </cell>
          <cell r="X415">
            <v>1E-4</v>
          </cell>
          <cell r="Y415" t="e">
            <v>#N/A</v>
          </cell>
          <cell r="Z415">
            <v>20</v>
          </cell>
          <cell r="AC415">
            <v>0</v>
          </cell>
          <cell r="AD415">
            <v>0</v>
          </cell>
          <cell r="AF415">
            <v>45.15124999999999</v>
          </cell>
          <cell r="AG415">
            <v>2.4999999999999845E-2</v>
          </cell>
          <cell r="AH415">
            <v>2.4999999999999845E-2</v>
          </cell>
          <cell r="AI415">
            <v>1.76089874999999E-3</v>
          </cell>
          <cell r="AK415">
            <v>2.8632499999999826E-3</v>
          </cell>
          <cell r="AL415">
            <v>2.9722737499999824E-3</v>
          </cell>
          <cell r="AM415" t="str">
            <v>RN - Hosp</v>
          </cell>
          <cell r="AN415" t="e">
            <v>#N/A</v>
          </cell>
          <cell r="AP415">
            <v>42534</v>
          </cell>
        </row>
        <row r="416">
          <cell r="A416">
            <v>2049</v>
          </cell>
          <cell r="B416" t="str">
            <v>000002049</v>
          </cell>
          <cell r="C416" t="str">
            <v>MENIG Extended Care</v>
          </cell>
          <cell r="D416" t="str">
            <v>RN Retirement Community</v>
          </cell>
          <cell r="E416" t="str">
            <v>Alexis</v>
          </cell>
          <cell r="F416" t="str">
            <v>J</v>
          </cell>
          <cell r="G416" t="str">
            <v>Burnham</v>
          </cell>
          <cell r="H416" t="str">
            <v>1785 River Road</v>
          </cell>
          <cell r="J416" t="str">
            <v>Bethel, VT 05032</v>
          </cell>
          <cell r="K416">
            <v>41827</v>
          </cell>
          <cell r="L416" t="str">
            <v>PTF</v>
          </cell>
          <cell r="M416">
            <v>36.81</v>
          </cell>
          <cell r="N416">
            <v>61251.839999999997</v>
          </cell>
          <cell r="O416">
            <v>43178</v>
          </cell>
          <cell r="P416" t="str">
            <v>RNRC</v>
          </cell>
          <cell r="Q416" t="str">
            <v>RN Retirement Community</v>
          </cell>
          <cell r="R416" t="str">
            <v>PC</v>
          </cell>
          <cell r="S416" t="str">
            <v>035</v>
          </cell>
          <cell r="T416" t="str">
            <v>GRC42</v>
          </cell>
          <cell r="U416" t="str">
            <v>MECU</v>
          </cell>
          <cell r="V416">
            <v>0.8</v>
          </cell>
          <cell r="W416">
            <v>1664</v>
          </cell>
          <cell r="X416">
            <v>64</v>
          </cell>
          <cell r="Y416" t="e">
            <v>#N/A</v>
          </cell>
          <cell r="Z416">
            <v>3</v>
          </cell>
          <cell r="AC416">
            <v>0</v>
          </cell>
          <cell r="AD416">
            <v>0</v>
          </cell>
          <cell r="AF416">
            <v>37.730249999999998</v>
          </cell>
          <cell r="AG416">
            <v>2.4999999999999883E-2</v>
          </cell>
          <cell r="AH416">
            <v>2.4999999999999883E-2</v>
          </cell>
          <cell r="AI416">
            <v>941.74703999999747</v>
          </cell>
          <cell r="AK416">
            <v>1531.295999999993</v>
          </cell>
          <cell r="AL416">
            <v>1589.6030399999945</v>
          </cell>
          <cell r="AM416" t="str">
            <v>RN - Hosp</v>
          </cell>
          <cell r="AN416" t="e">
            <v>#N/A</v>
          </cell>
          <cell r="AP416">
            <v>41827</v>
          </cell>
        </row>
        <row r="417">
          <cell r="A417">
            <v>524</v>
          </cell>
          <cell r="B417" t="str">
            <v>000000524</v>
          </cell>
          <cell r="C417" t="str">
            <v>Clinic Podiatry</v>
          </cell>
          <cell r="D417" t="str">
            <v>RN Specialty Clinic</v>
          </cell>
          <cell r="E417" t="str">
            <v>Sheila</v>
          </cell>
          <cell r="F417" t="str">
            <v>M</v>
          </cell>
          <cell r="G417" t="str">
            <v>Clark</v>
          </cell>
          <cell r="H417" t="str">
            <v>34 Weston Street</v>
          </cell>
          <cell r="J417" t="str">
            <v>Randolph, VT 05060</v>
          </cell>
          <cell r="K417">
            <v>36528</v>
          </cell>
          <cell r="L417" t="str">
            <v>PT</v>
          </cell>
          <cell r="M417">
            <v>40.200000000000003</v>
          </cell>
          <cell r="N417">
            <v>41808</v>
          </cell>
          <cell r="O417">
            <v>43789</v>
          </cell>
          <cell r="P417" t="str">
            <v>RNSPEC</v>
          </cell>
          <cell r="Q417" t="str">
            <v>RN Specialty Clinic</v>
          </cell>
          <cell r="R417" t="str">
            <v>CL</v>
          </cell>
          <cell r="S417" t="str">
            <v>011</v>
          </cell>
          <cell r="T417" t="str">
            <v>NAPS</v>
          </cell>
          <cell r="U417" t="str">
            <v>PP</v>
          </cell>
          <cell r="V417">
            <v>0.5</v>
          </cell>
          <cell r="W417">
            <v>1040</v>
          </cell>
          <cell r="X417">
            <v>40</v>
          </cell>
          <cell r="Y417" t="e">
            <v>#N/A</v>
          </cell>
          <cell r="Z417">
            <v>20</v>
          </cell>
          <cell r="AC417">
            <v>0</v>
          </cell>
          <cell r="AD417">
            <v>0</v>
          </cell>
          <cell r="AF417">
            <v>41.204999999999998</v>
          </cell>
          <cell r="AG417">
            <v>2.4999999999999883E-2</v>
          </cell>
          <cell r="AH417">
            <v>2.4999999999999883E-2</v>
          </cell>
          <cell r="AI417">
            <v>642.79799999999739</v>
          </cell>
          <cell r="AK417">
            <v>1045.1999999999953</v>
          </cell>
          <cell r="AL417">
            <v>1084.9979999999955</v>
          </cell>
          <cell r="AM417" t="str">
            <v>RN - Clinic</v>
          </cell>
          <cell r="AN417" t="e">
            <v>#N/A</v>
          </cell>
          <cell r="AP417">
            <v>36528</v>
          </cell>
        </row>
        <row r="418">
          <cell r="A418">
            <v>2595</v>
          </cell>
          <cell r="B418" t="str">
            <v>000002595</v>
          </cell>
          <cell r="C418" t="str">
            <v>Independent Living</v>
          </cell>
          <cell r="D418" t="str">
            <v>Server</v>
          </cell>
          <cell r="E418" t="str">
            <v>Maurene</v>
          </cell>
          <cell r="F418" t="str">
            <v>G</v>
          </cell>
          <cell r="G418" t="str">
            <v>Simonelli</v>
          </cell>
          <cell r="H418" t="str">
            <v>141 Academy Avenue</v>
          </cell>
          <cell r="J418" t="str">
            <v>Weymouth, MA 02188</v>
          </cell>
          <cell r="K418">
            <v>43537</v>
          </cell>
          <cell r="L418" t="str">
            <v>SPT</v>
          </cell>
          <cell r="M418">
            <v>16.89</v>
          </cell>
          <cell r="N418">
            <v>7026.24</v>
          </cell>
          <cell r="O418">
            <v>43537</v>
          </cell>
          <cell r="P418" t="str">
            <v>FOODSER</v>
          </cell>
          <cell r="Q418" t="str">
            <v>Server</v>
          </cell>
          <cell r="R418" t="str">
            <v>OP</v>
          </cell>
          <cell r="S418" t="str">
            <v>310</v>
          </cell>
          <cell r="T418" t="str">
            <v>Z</v>
          </cell>
          <cell r="U418" t="str">
            <v>IL</v>
          </cell>
          <cell r="V418">
            <v>0.2</v>
          </cell>
          <cell r="W418">
            <v>416</v>
          </cell>
          <cell r="X418">
            <v>16</v>
          </cell>
          <cell r="Y418">
            <v>3</v>
          </cell>
          <cell r="Z418">
            <v>4</v>
          </cell>
          <cell r="AA418">
            <v>1</v>
          </cell>
          <cell r="AC418">
            <v>0</v>
          </cell>
          <cell r="AD418">
            <v>0</v>
          </cell>
          <cell r="AF418">
            <v>17.312249999999999</v>
          </cell>
          <cell r="AG418">
            <v>2.4999999999999894E-2</v>
          </cell>
          <cell r="AH418">
            <v>2.4999999999999894E-2</v>
          </cell>
          <cell r="AI418">
            <v>108.0284399999988</v>
          </cell>
          <cell r="AK418">
            <v>175.65599999999927</v>
          </cell>
          <cell r="AL418">
            <v>182.34443999999849</v>
          </cell>
          <cell r="AN418" t="str">
            <v>No</v>
          </cell>
          <cell r="AO418" t="str">
            <v>No Adj Col AB</v>
          </cell>
          <cell r="AP418">
            <v>43537</v>
          </cell>
        </row>
        <row r="419">
          <cell r="A419">
            <v>2597</v>
          </cell>
          <cell r="B419" t="str">
            <v>000002597</v>
          </cell>
          <cell r="C419" t="str">
            <v>Independent Living</v>
          </cell>
          <cell r="D419" t="str">
            <v>Server</v>
          </cell>
          <cell r="E419" t="str">
            <v>Diane</v>
          </cell>
          <cell r="F419" t="str">
            <v>P</v>
          </cell>
          <cell r="G419" t="str">
            <v>Gerstenmaier</v>
          </cell>
          <cell r="H419" t="str">
            <v>5 Park Street</v>
          </cell>
          <cell r="J419" t="str">
            <v>Randolph, VT 05060</v>
          </cell>
          <cell r="K419">
            <v>43551</v>
          </cell>
          <cell r="L419" t="str">
            <v>PT</v>
          </cell>
          <cell r="M419">
            <v>17.57</v>
          </cell>
          <cell r="N419">
            <v>18272.8</v>
          </cell>
          <cell r="O419">
            <v>43551</v>
          </cell>
          <cell r="P419" t="str">
            <v>FOODSER</v>
          </cell>
          <cell r="Q419" t="str">
            <v>Server</v>
          </cell>
          <cell r="R419" t="str">
            <v>OP</v>
          </cell>
          <cell r="S419" t="str">
            <v>310</v>
          </cell>
          <cell r="T419" t="str">
            <v>Z</v>
          </cell>
          <cell r="U419" t="str">
            <v>IL</v>
          </cell>
          <cell r="V419">
            <v>0.5</v>
          </cell>
          <cell r="W419">
            <v>1040</v>
          </cell>
          <cell r="X419">
            <v>40</v>
          </cell>
          <cell r="Y419">
            <v>8</v>
          </cell>
          <cell r="Z419">
            <v>9</v>
          </cell>
          <cell r="AA419">
            <v>1</v>
          </cell>
          <cell r="AC419">
            <v>18.75</v>
          </cell>
          <cell r="AD419">
            <v>6.7159931701764347E-2</v>
          </cell>
          <cell r="AF419">
            <v>19.21875</v>
          </cell>
          <cell r="AG419">
            <v>9.3838929994308456E-2</v>
          </cell>
          <cell r="AH419">
            <v>2.5000000000000001E-2</v>
          </cell>
          <cell r="AI419">
            <v>299.81249999999704</v>
          </cell>
          <cell r="AK419">
            <v>1714.6999999999998</v>
          </cell>
          <cell r="AL419">
            <v>1025.2624999999969</v>
          </cell>
          <cell r="AN419" t="str">
            <v>Yes</v>
          </cell>
          <cell r="AP419">
            <v>43551</v>
          </cell>
        </row>
        <row r="420">
          <cell r="A420">
            <v>2961</v>
          </cell>
          <cell r="B420" t="str">
            <v>000002961</v>
          </cell>
          <cell r="C420" t="str">
            <v>Independent Living</v>
          </cell>
          <cell r="D420" t="str">
            <v>Server</v>
          </cell>
          <cell r="E420" t="str">
            <v>Quinn</v>
          </cell>
          <cell r="F420" t="str">
            <v>R</v>
          </cell>
          <cell r="G420" t="str">
            <v>Gallant</v>
          </cell>
          <cell r="H420" t="str">
            <v>619 Farnsworth Brook Rd</v>
          </cell>
          <cell r="J420" t="str">
            <v>Braintree, VT 05060</v>
          </cell>
          <cell r="K420">
            <v>44769</v>
          </cell>
          <cell r="L420" t="str">
            <v>SPT</v>
          </cell>
          <cell r="M420">
            <v>15</v>
          </cell>
          <cell r="N420">
            <v>6240</v>
          </cell>
          <cell r="O420">
            <v>44769</v>
          </cell>
          <cell r="P420" t="str">
            <v>FOODSER</v>
          </cell>
          <cell r="Q420" t="str">
            <v>Server</v>
          </cell>
          <cell r="R420" t="str">
            <v>OP</v>
          </cell>
          <cell r="S420" t="str">
            <v>310</v>
          </cell>
          <cell r="T420" t="str">
            <v>GRC44</v>
          </cell>
          <cell r="U420" t="str">
            <v>IL</v>
          </cell>
          <cell r="V420">
            <v>0.2</v>
          </cell>
          <cell r="W420">
            <v>416</v>
          </cell>
          <cell r="X420">
            <v>16</v>
          </cell>
          <cell r="Y420" t="e">
            <v>#N/A</v>
          </cell>
          <cell r="Z420">
            <v>1</v>
          </cell>
          <cell r="AA420">
            <v>1</v>
          </cell>
          <cell r="AC420">
            <v>0</v>
          </cell>
          <cell r="AD420">
            <v>0</v>
          </cell>
          <cell r="AF420">
            <v>15.374999999999998</v>
          </cell>
          <cell r="AG420">
            <v>2.499999999999988E-2</v>
          </cell>
          <cell r="AH420">
            <v>2.499999999999988E-2</v>
          </cell>
          <cell r="AI420">
            <v>95.939999999999202</v>
          </cell>
          <cell r="AK420">
            <v>155.99999999999926</v>
          </cell>
          <cell r="AL420">
            <v>161.93999999999889</v>
          </cell>
          <cell r="AN420" t="e">
            <v>#N/A</v>
          </cell>
          <cell r="AP420">
            <v>44769</v>
          </cell>
        </row>
        <row r="421">
          <cell r="A421">
            <v>2878</v>
          </cell>
          <cell r="B421" t="str">
            <v>000002878</v>
          </cell>
          <cell r="C421" t="str">
            <v>Independent Living</v>
          </cell>
          <cell r="D421" t="str">
            <v>Server Per Diem</v>
          </cell>
          <cell r="E421" t="str">
            <v>Connie</v>
          </cell>
          <cell r="F421" t="str">
            <v>I</v>
          </cell>
          <cell r="G421" t="str">
            <v>Poulin</v>
          </cell>
          <cell r="H421" t="str">
            <v>708 Bear Hill Road</v>
          </cell>
          <cell r="J421" t="str">
            <v>Randolph, VT 05060</v>
          </cell>
          <cell r="K421">
            <v>44503</v>
          </cell>
          <cell r="L421" t="str">
            <v>PD</v>
          </cell>
          <cell r="M421">
            <v>18.79</v>
          </cell>
          <cell r="N421">
            <v>4.9399999999999999E-2</v>
          </cell>
          <cell r="O421">
            <v>44503</v>
          </cell>
          <cell r="P421" t="str">
            <v>FSERPD</v>
          </cell>
          <cell r="Q421" t="str">
            <v>Server Per Diem</v>
          </cell>
          <cell r="R421" t="str">
            <v>OP</v>
          </cell>
          <cell r="S421" t="str">
            <v>310</v>
          </cell>
          <cell r="T421" t="str">
            <v>Z</v>
          </cell>
          <cell r="U421" t="str">
            <v>IL</v>
          </cell>
          <cell r="V421">
            <v>9.9999999999999995E-7</v>
          </cell>
          <cell r="W421">
            <v>2.5999999999999999E-3</v>
          </cell>
          <cell r="X421">
            <v>1E-4</v>
          </cell>
          <cell r="Y421">
            <v>16</v>
          </cell>
          <cell r="Z421">
            <v>17</v>
          </cell>
          <cell r="AA421">
            <v>1</v>
          </cell>
          <cell r="AC421">
            <v>21.428571428571427</v>
          </cell>
          <cell r="AD421">
            <v>0.14042423781646771</v>
          </cell>
          <cell r="AF421">
            <v>21.964285714285712</v>
          </cell>
          <cell r="AG421">
            <v>0.16893484376187934</v>
          </cell>
          <cell r="AH421">
            <v>2.4999999999999953E-2</v>
          </cell>
          <cell r="AI421">
            <v>8.5660714285713845E-4</v>
          </cell>
          <cell r="AK421">
            <v>8.253142857142853E-3</v>
          </cell>
          <cell r="AL421">
            <v>4.3483214285714219E-3</v>
          </cell>
          <cell r="AN421" t="str">
            <v>Yes</v>
          </cell>
          <cell r="AP421">
            <v>44503</v>
          </cell>
        </row>
        <row r="422">
          <cell r="A422">
            <v>1373</v>
          </cell>
          <cell r="B422" t="str">
            <v>000001373</v>
          </cell>
          <cell r="C422" t="str">
            <v>Menig Maintenance</v>
          </cell>
          <cell r="D422" t="str">
            <v>Skilled Maintenance</v>
          </cell>
          <cell r="E422" t="str">
            <v>Dennis</v>
          </cell>
          <cell r="F422" t="str">
            <v>C</v>
          </cell>
          <cell r="G422" t="str">
            <v>McLaughlin</v>
          </cell>
          <cell r="H422" t="str">
            <v>2671 Rood Pond Road</v>
          </cell>
          <cell r="J422" t="str">
            <v>Williamstown, VT 05679</v>
          </cell>
          <cell r="K422">
            <v>39430</v>
          </cell>
          <cell r="L422" t="str">
            <v>REG</v>
          </cell>
          <cell r="M422">
            <v>28.04</v>
          </cell>
          <cell r="N422">
            <v>58323.199999999997</v>
          </cell>
          <cell r="O422">
            <v>39430</v>
          </cell>
          <cell r="P422" t="str">
            <v>SKILLMNT</v>
          </cell>
          <cell r="Q422" t="str">
            <v>Skilled Maintenance</v>
          </cell>
          <cell r="R422" t="str">
            <v>OP</v>
          </cell>
          <cell r="S422" t="str">
            <v>42208</v>
          </cell>
          <cell r="T422" t="str">
            <v>Z</v>
          </cell>
          <cell r="U422" t="str">
            <v>POPS</v>
          </cell>
          <cell r="V422">
            <v>1</v>
          </cell>
          <cell r="W422">
            <v>2080</v>
          </cell>
          <cell r="X422">
            <v>80</v>
          </cell>
          <cell r="Y422">
            <v>20</v>
          </cell>
          <cell r="Z422">
            <v>21</v>
          </cell>
          <cell r="AA422">
            <v>4</v>
          </cell>
          <cell r="AC422">
            <v>29.240049103360001</v>
          </cell>
          <cell r="AD422">
            <v>4.2797756895863105E-2</v>
          </cell>
          <cell r="AF422">
            <v>29.971050330943999</v>
          </cell>
          <cell r="AG422">
            <v>6.8867700818259631E-2</v>
          </cell>
          <cell r="AH422">
            <v>2.4999999999999956E-2</v>
          </cell>
          <cell r="AI422">
            <v>935.09677032544971</v>
          </cell>
          <cell r="AK422">
            <v>4016.5846883635204</v>
          </cell>
          <cell r="AL422">
            <v>2634.4210615561697</v>
          </cell>
          <cell r="AN422" t="str">
            <v>Yes</v>
          </cell>
          <cell r="AP422">
            <v>39430</v>
          </cell>
        </row>
        <row r="423">
          <cell r="A423">
            <v>2324</v>
          </cell>
          <cell r="B423" t="str">
            <v>000002324</v>
          </cell>
          <cell r="C423" t="str">
            <v>Facilities</v>
          </cell>
          <cell r="D423" t="str">
            <v>Skilled Maintenance</v>
          </cell>
          <cell r="E423" t="str">
            <v>Adam</v>
          </cell>
          <cell r="F423" t="str">
            <v>Michael</v>
          </cell>
          <cell r="G423" t="str">
            <v>Salls</v>
          </cell>
          <cell r="H423" t="str">
            <v>2829 Fish Hill Road</v>
          </cell>
          <cell r="J423" t="str">
            <v>Randolph, VT 05060</v>
          </cell>
          <cell r="K423">
            <v>42583</v>
          </cell>
          <cell r="L423" t="str">
            <v>REG</v>
          </cell>
          <cell r="M423">
            <v>26.17</v>
          </cell>
          <cell r="N423">
            <v>54433.599999999999</v>
          </cell>
          <cell r="O423">
            <v>42583</v>
          </cell>
          <cell r="P423" t="str">
            <v>SKILLMNT</v>
          </cell>
          <cell r="Q423" t="str">
            <v>Skilled Maintenance</v>
          </cell>
          <cell r="R423" t="str">
            <v>OP</v>
          </cell>
          <cell r="S423" t="str">
            <v>208</v>
          </cell>
          <cell r="T423" t="str">
            <v>Z</v>
          </cell>
          <cell r="U423" t="str">
            <v>POPS</v>
          </cell>
          <cell r="V423">
            <v>1</v>
          </cell>
          <cell r="W423">
            <v>2080</v>
          </cell>
          <cell r="X423">
            <v>80</v>
          </cell>
          <cell r="Y423">
            <v>17</v>
          </cell>
          <cell r="Z423">
            <v>18</v>
          </cell>
          <cell r="AA423">
            <v>4</v>
          </cell>
          <cell r="AC423">
            <v>28.195761635382858</v>
          </cell>
          <cell r="AD423">
            <v>7.7407781252688448E-2</v>
          </cell>
          <cell r="AF423">
            <v>28.900655676267426</v>
          </cell>
          <cell r="AG423">
            <v>0.10434297578400553</v>
          </cell>
          <cell r="AH423">
            <v>2.499999999999988E-2</v>
          </cell>
          <cell r="AI423">
            <v>901.70045709953683</v>
          </cell>
          <cell r="AK423">
            <v>5679.7638066362433</v>
          </cell>
          <cell r="AL423">
            <v>3304.6774522148708</v>
          </cell>
          <cell r="AN423" t="str">
            <v>Yes</v>
          </cell>
          <cell r="AP423">
            <v>42583</v>
          </cell>
        </row>
        <row r="424">
          <cell r="A424">
            <v>2357</v>
          </cell>
          <cell r="B424" t="str">
            <v>000002357</v>
          </cell>
          <cell r="C424" t="str">
            <v>Facilities</v>
          </cell>
          <cell r="D424" t="str">
            <v>Skilled Maintenance</v>
          </cell>
          <cell r="E424" t="str">
            <v>Charles</v>
          </cell>
          <cell r="F424" t="str">
            <v>Thomas</v>
          </cell>
          <cell r="G424" t="str">
            <v>Litwin</v>
          </cell>
          <cell r="H424" t="str">
            <v>51 Whitney Hill Road</v>
          </cell>
          <cell r="J424" t="str">
            <v>Tunbridge, VT 05077</v>
          </cell>
          <cell r="K424">
            <v>42681</v>
          </cell>
          <cell r="L424" t="str">
            <v>REG</v>
          </cell>
          <cell r="M424">
            <v>26.13</v>
          </cell>
          <cell r="N424">
            <v>54350.400000000001</v>
          </cell>
          <cell r="O424">
            <v>42681</v>
          </cell>
          <cell r="P424" t="str">
            <v>SKILLMNT</v>
          </cell>
          <cell r="Q424" t="str">
            <v>Skilled Maintenance</v>
          </cell>
          <cell r="R424" t="str">
            <v>OP</v>
          </cell>
          <cell r="S424" t="str">
            <v>208</v>
          </cell>
          <cell r="T424" t="str">
            <v>Z</v>
          </cell>
          <cell r="U424" t="str">
            <v>POPS</v>
          </cell>
          <cell r="V424">
            <v>1</v>
          </cell>
          <cell r="W424">
            <v>2080</v>
          </cell>
          <cell r="X424">
            <v>80</v>
          </cell>
          <cell r="Y424">
            <v>15</v>
          </cell>
          <cell r="Z424">
            <v>16</v>
          </cell>
          <cell r="AA424">
            <v>4</v>
          </cell>
          <cell r="AC424">
            <v>27.499569990064764</v>
          </cell>
          <cell r="AD424">
            <v>5.2413700346910244E-2</v>
          </cell>
          <cell r="AF424">
            <v>28.187059239816382</v>
          </cell>
          <cell r="AG424">
            <v>7.872404285558296E-2</v>
          </cell>
          <cell r="AH424">
            <v>2.4999999999999956E-2</v>
          </cell>
          <cell r="AI424">
            <v>879.43624828226405</v>
          </cell>
          <cell r="AK424">
            <v>4278.6832188180761</v>
          </cell>
          <cell r="AL424">
            <v>2689.6483793206808</v>
          </cell>
          <cell r="AN424" t="str">
            <v>Yes</v>
          </cell>
          <cell r="AP424">
            <v>42681</v>
          </cell>
        </row>
        <row r="425">
          <cell r="A425">
            <v>2975</v>
          </cell>
          <cell r="B425" t="str">
            <v>000002975</v>
          </cell>
          <cell r="C425" t="str">
            <v>Facilities</v>
          </cell>
          <cell r="D425" t="str">
            <v>Skilled Maintenance</v>
          </cell>
          <cell r="E425" t="str">
            <v>Kenneth</v>
          </cell>
          <cell r="F425" t="str">
            <v>E</v>
          </cell>
          <cell r="G425" t="str">
            <v>Ashley</v>
          </cell>
          <cell r="H425" t="str">
            <v>PO Box 175</v>
          </cell>
          <cell r="I425" t="str">
            <v>276 VT Route 110 #C</v>
          </cell>
          <cell r="J425" t="str">
            <v>Tunbridge, VT 05077</v>
          </cell>
          <cell r="K425">
            <v>44790</v>
          </cell>
          <cell r="L425" t="str">
            <v>REG</v>
          </cell>
          <cell r="M425">
            <v>29.24</v>
          </cell>
          <cell r="N425">
            <v>60819.199999999997</v>
          </cell>
          <cell r="O425">
            <v>44790</v>
          </cell>
          <cell r="P425" t="str">
            <v>SKILLMNT</v>
          </cell>
          <cell r="Q425" t="str">
            <v>Skilled Maintenance</v>
          </cell>
          <cell r="R425" t="str">
            <v>OP</v>
          </cell>
          <cell r="S425" t="str">
            <v>208</v>
          </cell>
          <cell r="T425" t="str">
            <v>Z</v>
          </cell>
          <cell r="U425" t="str">
            <v>POPS</v>
          </cell>
          <cell r="V425">
            <v>1</v>
          </cell>
          <cell r="W425">
            <v>2080</v>
          </cell>
          <cell r="X425">
            <v>80</v>
          </cell>
          <cell r="Y425" t="e">
            <v>#N/A</v>
          </cell>
          <cell r="Z425">
            <v>20</v>
          </cell>
          <cell r="AA425">
            <v>4</v>
          </cell>
          <cell r="AC425">
            <v>0</v>
          </cell>
          <cell r="AD425">
            <v>0</v>
          </cell>
          <cell r="AF425">
            <v>29.970999999999997</v>
          </cell>
          <cell r="AG425">
            <v>2.4999999999999935E-2</v>
          </cell>
          <cell r="AH425">
            <v>2.4999999999999935E-2</v>
          </cell>
          <cell r="AI425">
            <v>935.09519999999213</v>
          </cell>
          <cell r="AK425">
            <v>1520.4799999999959</v>
          </cell>
          <cell r="AL425">
            <v>1578.3751999999904</v>
          </cell>
          <cell r="AN425" t="e">
            <v>#N/A</v>
          </cell>
          <cell r="AP425">
            <v>44790</v>
          </cell>
        </row>
        <row r="426">
          <cell r="A426">
            <v>2993</v>
          </cell>
          <cell r="B426" t="str">
            <v>000002993</v>
          </cell>
          <cell r="C426" t="str">
            <v>Facilities</v>
          </cell>
          <cell r="D426" t="str">
            <v>Skilled Maintenance</v>
          </cell>
          <cell r="E426" t="str">
            <v>Jason</v>
          </cell>
          <cell r="F426" t="str">
            <v>P</v>
          </cell>
          <cell r="G426" t="str">
            <v>Herring</v>
          </cell>
          <cell r="H426" t="str">
            <v>981 Rand Road</v>
          </cell>
          <cell r="J426" t="str">
            <v>Randolph Center, VT 05061</v>
          </cell>
          <cell r="K426">
            <v>44818</v>
          </cell>
          <cell r="L426" t="str">
            <v>REG</v>
          </cell>
          <cell r="M426">
            <v>27.5</v>
          </cell>
          <cell r="N426">
            <v>57200</v>
          </cell>
          <cell r="O426">
            <v>44818</v>
          </cell>
          <cell r="P426" t="str">
            <v>SKILLMNT</v>
          </cell>
          <cell r="Q426" t="str">
            <v>Skilled Maintenance</v>
          </cell>
          <cell r="R426" t="str">
            <v>OP</v>
          </cell>
          <cell r="S426" t="str">
            <v>208</v>
          </cell>
          <cell r="T426" t="str">
            <v>Z</v>
          </cell>
          <cell r="U426" t="str">
            <v>POPS</v>
          </cell>
          <cell r="V426">
            <v>1</v>
          </cell>
          <cell r="W426">
            <v>2080</v>
          </cell>
          <cell r="X426">
            <v>80</v>
          </cell>
          <cell r="Y426" t="e">
            <v>#N/A</v>
          </cell>
          <cell r="Z426">
            <v>20</v>
          </cell>
          <cell r="AA426">
            <v>4</v>
          </cell>
          <cell r="AC426">
            <v>0</v>
          </cell>
          <cell r="AD426">
            <v>0</v>
          </cell>
          <cell r="AF426">
            <v>28.187499999999996</v>
          </cell>
          <cell r="AG426">
            <v>2.499999999999987E-2</v>
          </cell>
          <cell r="AH426">
            <v>2.499999999999987E-2</v>
          </cell>
          <cell r="AI426">
            <v>879.44999999999084</v>
          </cell>
          <cell r="AK426">
            <v>1429.9999999999927</v>
          </cell>
          <cell r="AL426">
            <v>1484.4499999999878</v>
          </cell>
          <cell r="AN426" t="e">
            <v>#N/A</v>
          </cell>
          <cell r="AP426">
            <v>44818</v>
          </cell>
        </row>
        <row r="427">
          <cell r="A427">
            <v>2360</v>
          </cell>
          <cell r="B427" t="str">
            <v>000002360</v>
          </cell>
          <cell r="C427" t="str">
            <v>Substance Abuse Kingwood</v>
          </cell>
          <cell r="D427" t="str">
            <v>Social Worker (BS)</v>
          </cell>
          <cell r="E427" t="str">
            <v>Jennifer</v>
          </cell>
          <cell r="F427" t="str">
            <v>E</v>
          </cell>
          <cell r="G427" t="str">
            <v>Pelletier</v>
          </cell>
          <cell r="H427" t="str">
            <v>PO Box 159</v>
          </cell>
          <cell r="J427" t="str">
            <v>Websterville, VT 05678</v>
          </cell>
          <cell r="K427">
            <v>42681</v>
          </cell>
          <cell r="L427" t="str">
            <v>PTF</v>
          </cell>
          <cell r="M427">
            <v>37.502400000000002</v>
          </cell>
          <cell r="N427">
            <v>70204.492800000007</v>
          </cell>
          <cell r="O427">
            <v>42681</v>
          </cell>
          <cell r="P427" t="str">
            <v>SOCWKR</v>
          </cell>
          <cell r="Q427" t="str">
            <v>Social Worker (BS)</v>
          </cell>
          <cell r="R427" t="str">
            <v>PC</v>
          </cell>
          <cell r="S427" t="str">
            <v>004</v>
          </cell>
          <cell r="T427" t="str">
            <v>PRIM</v>
          </cell>
          <cell r="U427" t="str">
            <v>PP</v>
          </cell>
          <cell r="V427">
            <v>0.9</v>
          </cell>
          <cell r="W427">
            <v>1872</v>
          </cell>
          <cell r="X427">
            <v>72</v>
          </cell>
          <cell r="Y427">
            <v>10</v>
          </cell>
          <cell r="Z427">
            <v>11</v>
          </cell>
          <cell r="AC427">
            <v>0</v>
          </cell>
          <cell r="AD427">
            <v>0</v>
          </cell>
          <cell r="AF427">
            <v>38.439959999999999</v>
          </cell>
          <cell r="AG427">
            <v>2.4999999999999939E-2</v>
          </cell>
          <cell r="AH427">
            <v>2.4999999999999939E-2</v>
          </cell>
          <cell r="AI427">
            <v>1079.3940767999984</v>
          </cell>
          <cell r="AK427">
            <v>1755.1123199999956</v>
          </cell>
          <cell r="AL427">
            <v>1821.9415967999967</v>
          </cell>
          <cell r="AN427" t="str">
            <v>No</v>
          </cell>
          <cell r="AO427" t="str">
            <v>No Adj Col AB</v>
          </cell>
          <cell r="AP427">
            <v>42681</v>
          </cell>
        </row>
        <row r="428">
          <cell r="A428">
            <v>2770</v>
          </cell>
          <cell r="B428" t="str">
            <v>000002770</v>
          </cell>
          <cell r="C428" t="str">
            <v>Clinic Psychiatry</v>
          </cell>
          <cell r="D428" t="str">
            <v>Social Worker (BS)</v>
          </cell>
          <cell r="E428" t="str">
            <v>Emily</v>
          </cell>
          <cell r="G428" t="str">
            <v>Pizzale</v>
          </cell>
          <cell r="H428" t="str">
            <v>278 Coreys Drive</v>
          </cell>
          <cell r="J428" t="str">
            <v>Moretown, VT 05660</v>
          </cell>
          <cell r="K428">
            <v>44137</v>
          </cell>
          <cell r="L428" t="str">
            <v>REG</v>
          </cell>
          <cell r="M428">
            <v>33.177900000000001</v>
          </cell>
          <cell r="N428">
            <v>69010</v>
          </cell>
          <cell r="O428">
            <v>44137</v>
          </cell>
          <cell r="P428" t="str">
            <v>SOCWKR</v>
          </cell>
          <cell r="Q428" t="str">
            <v>Social Worker (BS)</v>
          </cell>
          <cell r="R428" t="str">
            <v>PC</v>
          </cell>
          <cell r="S428" t="str">
            <v>016</v>
          </cell>
          <cell r="T428" t="str">
            <v>Z</v>
          </cell>
          <cell r="U428" t="str">
            <v>CARE</v>
          </cell>
          <cell r="V428">
            <v>1</v>
          </cell>
          <cell r="W428">
            <v>2080</v>
          </cell>
          <cell r="X428">
            <v>80</v>
          </cell>
          <cell r="Y428" t="e">
            <v>#N/A</v>
          </cell>
          <cell r="Z428">
            <v>9</v>
          </cell>
          <cell r="AC428">
            <v>0</v>
          </cell>
          <cell r="AD428">
            <v>0</v>
          </cell>
          <cell r="AF428">
            <v>34.007347500000002</v>
          </cell>
          <cell r="AG428">
            <v>2.5000000000000015E-2</v>
          </cell>
          <cell r="AH428">
            <v>2.5000000000000015E-2</v>
          </cell>
          <cell r="AI428">
            <v>1061.0292419999905</v>
          </cell>
          <cell r="AK428">
            <v>1725.2508000000012</v>
          </cell>
          <cell r="AL428">
            <v>1790.943041999991</v>
          </cell>
          <cell r="AN428" t="str">
            <v>No</v>
          </cell>
          <cell r="AP428">
            <v>44137</v>
          </cell>
        </row>
        <row r="429">
          <cell r="A429">
            <v>2920</v>
          </cell>
          <cell r="B429" t="str">
            <v>000002920</v>
          </cell>
          <cell r="C429" t="str">
            <v>Clinic Psychiatry</v>
          </cell>
          <cell r="D429" t="str">
            <v>Social Worker (BS)</v>
          </cell>
          <cell r="E429" t="str">
            <v>Hillary</v>
          </cell>
          <cell r="F429" t="str">
            <v>M</v>
          </cell>
          <cell r="G429" t="str">
            <v>McAllister-Bove</v>
          </cell>
          <cell r="H429" t="str">
            <v>536 West Hill Road</v>
          </cell>
          <cell r="J429" t="str">
            <v>Middlesex, VT 05682</v>
          </cell>
          <cell r="K429">
            <v>44634</v>
          </cell>
          <cell r="L429" t="str">
            <v>PTF</v>
          </cell>
          <cell r="M429">
            <v>26.442299999999999</v>
          </cell>
          <cell r="N429">
            <v>49500</v>
          </cell>
          <cell r="O429">
            <v>44634</v>
          </cell>
          <cell r="P429" t="str">
            <v>SOCWKR</v>
          </cell>
          <cell r="Q429" t="str">
            <v>Social Worker (BS)</v>
          </cell>
          <cell r="R429" t="str">
            <v>PC</v>
          </cell>
          <cell r="S429" t="str">
            <v>016</v>
          </cell>
          <cell r="T429" t="str">
            <v>Z</v>
          </cell>
          <cell r="U429" t="str">
            <v>CARE</v>
          </cell>
          <cell r="V429">
            <v>0.9</v>
          </cell>
          <cell r="W429">
            <v>1872</v>
          </cell>
          <cell r="X429">
            <v>72</v>
          </cell>
          <cell r="Y429">
            <v>1</v>
          </cell>
          <cell r="Z429">
            <v>2</v>
          </cell>
          <cell r="AC429">
            <v>0</v>
          </cell>
          <cell r="AD429">
            <v>0</v>
          </cell>
          <cell r="AF429">
            <v>27.103357499999998</v>
          </cell>
          <cell r="AG429">
            <v>2.4999999999999935E-2</v>
          </cell>
          <cell r="AH429">
            <v>2.4999999999999935E-2</v>
          </cell>
          <cell r="AI429">
            <v>761.06227859999171</v>
          </cell>
          <cell r="AK429">
            <v>1237.4996399999968</v>
          </cell>
          <cell r="AL429">
            <v>1284.6198185999904</v>
          </cell>
          <cell r="AN429" t="str">
            <v>No</v>
          </cell>
          <cell r="AO429" t="str">
            <v>No Adj Col AB</v>
          </cell>
          <cell r="AP429">
            <v>44634</v>
          </cell>
        </row>
        <row r="430">
          <cell r="A430">
            <v>2949</v>
          </cell>
          <cell r="B430" t="str">
            <v>000002949</v>
          </cell>
          <cell r="C430" t="str">
            <v>Medical Home CHT</v>
          </cell>
          <cell r="D430" t="str">
            <v>Social Worker (BS)</v>
          </cell>
          <cell r="E430" t="str">
            <v>Justine</v>
          </cell>
          <cell r="F430" t="str">
            <v>V</v>
          </cell>
          <cell r="G430" t="str">
            <v>Sanders</v>
          </cell>
          <cell r="H430" t="str">
            <v>PO Box 841</v>
          </cell>
          <cell r="J430" t="str">
            <v>Barnard, VT 05031</v>
          </cell>
          <cell r="K430">
            <v>44713</v>
          </cell>
          <cell r="L430" t="str">
            <v>PT</v>
          </cell>
          <cell r="M430">
            <v>36.590000000000003</v>
          </cell>
          <cell r="N430">
            <v>38053.599999999999</v>
          </cell>
          <cell r="O430">
            <v>44713</v>
          </cell>
          <cell r="P430" t="str">
            <v>SOCWKR</v>
          </cell>
          <cell r="Q430" t="str">
            <v>Social Worker (BS)</v>
          </cell>
          <cell r="R430" t="str">
            <v>PC</v>
          </cell>
          <cell r="S430" t="str">
            <v>600</v>
          </cell>
          <cell r="T430" t="str">
            <v>GHC41</v>
          </cell>
          <cell r="U430" t="str">
            <v>CARE</v>
          </cell>
          <cell r="V430">
            <v>0.5</v>
          </cell>
          <cell r="W430">
            <v>1040</v>
          </cell>
          <cell r="X430">
            <v>40</v>
          </cell>
          <cell r="Y430" t="e">
            <v>#N/A</v>
          </cell>
          <cell r="Z430">
            <v>20</v>
          </cell>
          <cell r="AC430">
            <v>0</v>
          </cell>
          <cell r="AD430">
            <v>0</v>
          </cell>
          <cell r="AF430">
            <v>37.504750000000001</v>
          </cell>
          <cell r="AG430">
            <v>2.4999999999999942E-2</v>
          </cell>
          <cell r="AH430">
            <v>2.4999999999999942E-2</v>
          </cell>
          <cell r="AI430">
            <v>585.07409999999766</v>
          </cell>
          <cell r="AK430">
            <v>951.33999999999787</v>
          </cell>
          <cell r="AL430">
            <v>987.56409999999676</v>
          </cell>
          <cell r="AN430" t="e">
            <v>#N/A</v>
          </cell>
          <cell r="AP430">
            <v>44713</v>
          </cell>
        </row>
        <row r="431">
          <cell r="A431">
            <v>116</v>
          </cell>
          <cell r="B431" t="str">
            <v>000000116</v>
          </cell>
          <cell r="C431" t="str">
            <v>Diagnostic Imaging</v>
          </cell>
          <cell r="D431" t="str">
            <v>Sonographer</v>
          </cell>
          <cell r="E431" t="str">
            <v>Catherine</v>
          </cell>
          <cell r="F431" t="str">
            <v>Jane</v>
          </cell>
          <cell r="G431" t="str">
            <v>Tulloh</v>
          </cell>
          <cell r="H431" t="str">
            <v>186 Holbrook Ridge Rd</v>
          </cell>
          <cell r="J431" t="str">
            <v>Randolph, VT 05060</v>
          </cell>
          <cell r="K431">
            <v>30996</v>
          </cell>
          <cell r="L431" t="str">
            <v>PTF</v>
          </cell>
          <cell r="M431">
            <v>44.58</v>
          </cell>
          <cell r="N431">
            <v>74181.119999999995</v>
          </cell>
          <cell r="O431">
            <v>44839</v>
          </cell>
          <cell r="P431" t="str">
            <v>SONOGRAP</v>
          </cell>
          <cell r="Q431" t="str">
            <v>Sonographer</v>
          </cell>
          <cell r="R431" t="str">
            <v>OP</v>
          </cell>
          <cell r="S431" t="str">
            <v>041</v>
          </cell>
          <cell r="T431" t="str">
            <v>Z</v>
          </cell>
          <cell r="U431" t="str">
            <v>RAD</v>
          </cell>
          <cell r="V431">
            <v>0.8</v>
          </cell>
          <cell r="W431">
            <v>1664</v>
          </cell>
          <cell r="X431">
            <v>64</v>
          </cell>
          <cell r="Y431" t="e">
            <v>#N/A</v>
          </cell>
          <cell r="Z431">
            <v>20</v>
          </cell>
          <cell r="AA431">
            <v>9</v>
          </cell>
          <cell r="AC431">
            <v>0</v>
          </cell>
          <cell r="AD431">
            <v>0</v>
          </cell>
          <cell r="AF431">
            <v>45.694499999999991</v>
          </cell>
          <cell r="AG431">
            <v>2.4999999999999831E-2</v>
          </cell>
          <cell r="AH431">
            <v>2.4999999999999831E-2</v>
          </cell>
          <cell r="AI431">
            <v>1140.5347199999878</v>
          </cell>
          <cell r="AK431">
            <v>1854.5279999999875</v>
          </cell>
          <cell r="AL431">
            <v>1925.1427199999825</v>
          </cell>
          <cell r="AN431" t="str">
            <v>No</v>
          </cell>
          <cell r="AP431">
            <v>30996</v>
          </cell>
        </row>
        <row r="432">
          <cell r="A432">
            <v>1003</v>
          </cell>
          <cell r="B432" t="str">
            <v>000001003</v>
          </cell>
          <cell r="C432" t="str">
            <v>Diagnostic Imaging</v>
          </cell>
          <cell r="D432" t="str">
            <v>Sonographer-Per Diem</v>
          </cell>
          <cell r="E432" t="str">
            <v>Mary-Beth</v>
          </cell>
          <cell r="G432" t="str">
            <v>Gacetta</v>
          </cell>
          <cell r="H432" t="str">
            <v>2675 Lake Grassmere Circle</v>
          </cell>
          <cell r="J432" t="str">
            <v>Zellwood, FL 32798</v>
          </cell>
          <cell r="K432">
            <v>38300</v>
          </cell>
          <cell r="L432" t="str">
            <v>PD</v>
          </cell>
          <cell r="M432">
            <v>41.67</v>
          </cell>
          <cell r="N432">
            <v>0.10920000000000001</v>
          </cell>
          <cell r="O432">
            <v>38300</v>
          </cell>
          <cell r="P432" t="str">
            <v>SONOPD</v>
          </cell>
          <cell r="Q432" t="str">
            <v>Sonographer-Per Diem</v>
          </cell>
          <cell r="R432" t="str">
            <v>OP</v>
          </cell>
          <cell r="S432" t="str">
            <v>041</v>
          </cell>
          <cell r="T432" t="str">
            <v>Z</v>
          </cell>
          <cell r="U432" t="str">
            <v>RAD</v>
          </cell>
          <cell r="V432">
            <v>9.9999999999999995E-7</v>
          </cell>
          <cell r="W432">
            <v>2.5999999999999999E-3</v>
          </cell>
          <cell r="X432">
            <v>1E-4</v>
          </cell>
          <cell r="Y432">
            <v>20</v>
          </cell>
          <cell r="Z432">
            <v>21</v>
          </cell>
          <cell r="AA432">
            <v>9</v>
          </cell>
          <cell r="AC432">
            <v>44.578754685060609</v>
          </cell>
          <cell r="AD432">
            <v>6.9804528079208242E-2</v>
          </cell>
          <cell r="AF432">
            <v>45.693223552187121</v>
          </cell>
          <cell r="AG432">
            <v>9.6549641281188356E-2</v>
          </cell>
          <cell r="AH432">
            <v>2.4999999999999915E-2</v>
          </cell>
          <cell r="AI432">
            <v>1.7820357185352792E-3</v>
          </cell>
          <cell r="AK432">
            <v>1.046038123568651E-2</v>
          </cell>
          <cell r="AL432">
            <v>6.2075816259411108E-3</v>
          </cell>
          <cell r="AN432" t="str">
            <v>Yes</v>
          </cell>
          <cell r="AP432">
            <v>38300</v>
          </cell>
        </row>
        <row r="433">
          <cell r="A433">
            <v>881</v>
          </cell>
          <cell r="B433" t="str">
            <v>000000881</v>
          </cell>
          <cell r="C433" t="str">
            <v>Speech Therapy</v>
          </cell>
          <cell r="D433" t="str">
            <v>Speech-Lang Pathologist</v>
          </cell>
          <cell r="E433" t="str">
            <v>Julie</v>
          </cell>
          <cell r="F433" t="str">
            <v>Kathleen</v>
          </cell>
          <cell r="G433" t="str">
            <v>Bascom</v>
          </cell>
          <cell r="H433" t="str">
            <v>P.O. Box 216</v>
          </cell>
          <cell r="I433" t="str">
            <v>47 VT Route 14 North</v>
          </cell>
          <cell r="J433" t="str">
            <v>East Randolph, VT 05041</v>
          </cell>
          <cell r="K433">
            <v>37809</v>
          </cell>
          <cell r="L433" t="str">
            <v>PT</v>
          </cell>
          <cell r="M433">
            <v>41.41</v>
          </cell>
          <cell r="N433">
            <v>43066.400000000001</v>
          </cell>
          <cell r="O433">
            <v>43073</v>
          </cell>
          <cell r="P433" t="str">
            <v>SPEECHT</v>
          </cell>
          <cell r="Q433" t="str">
            <v>Speech-Lang Pathologist</v>
          </cell>
          <cell r="R433" t="str">
            <v>OP</v>
          </cell>
          <cell r="S433" t="str">
            <v>052</v>
          </cell>
          <cell r="T433" t="str">
            <v>SPT</v>
          </cell>
          <cell r="U433" t="str">
            <v>REH</v>
          </cell>
          <cell r="V433">
            <v>0.5</v>
          </cell>
          <cell r="W433">
            <v>1040</v>
          </cell>
          <cell r="X433">
            <v>40</v>
          </cell>
          <cell r="Y433">
            <v>20</v>
          </cell>
          <cell r="Z433">
            <v>21</v>
          </cell>
          <cell r="AA433">
            <v>9</v>
          </cell>
          <cell r="AC433">
            <v>44.578754685060609</v>
          </cell>
          <cell r="AD433">
            <v>7.6521484787747229E-2</v>
          </cell>
          <cell r="AF433">
            <v>45.693223552187121</v>
          </cell>
          <cell r="AG433">
            <v>0.10343452190744082</v>
          </cell>
          <cell r="AH433">
            <v>2.4999999999999915E-2</v>
          </cell>
          <cell r="AI433">
            <v>712.81428741411162</v>
          </cell>
          <cell r="AK433">
            <v>4454.5524942746088</v>
          </cell>
          <cell r="AL433">
            <v>2597.4326503764464</v>
          </cell>
          <cell r="AN433" t="str">
            <v>Yes</v>
          </cell>
          <cell r="AP433">
            <v>37809</v>
          </cell>
        </row>
        <row r="434">
          <cell r="A434">
            <v>2332</v>
          </cell>
          <cell r="B434" t="str">
            <v>000002332</v>
          </cell>
          <cell r="C434" t="str">
            <v>Materials Management</v>
          </cell>
          <cell r="D434" t="str">
            <v>Supply Chain Manager</v>
          </cell>
          <cell r="E434" t="str">
            <v>Laura</v>
          </cell>
          <cell r="F434" t="str">
            <v>A</v>
          </cell>
          <cell r="G434" t="str">
            <v>Auszura</v>
          </cell>
          <cell r="H434" t="str">
            <v>71 Hockman Hill Road</v>
          </cell>
          <cell r="J434" t="str">
            <v>Braintree, VT 05060</v>
          </cell>
          <cell r="K434">
            <v>42611</v>
          </cell>
          <cell r="L434" t="str">
            <v>REG</v>
          </cell>
          <cell r="M434">
            <v>36.35</v>
          </cell>
          <cell r="N434">
            <v>75608</v>
          </cell>
          <cell r="O434">
            <v>42611</v>
          </cell>
          <cell r="P434" t="str">
            <v>SUPCHMGR</v>
          </cell>
          <cell r="Q434" t="str">
            <v>Supply Chain Manager</v>
          </cell>
          <cell r="R434" t="str">
            <v>SS</v>
          </cell>
          <cell r="S434" t="str">
            <v>580</v>
          </cell>
          <cell r="T434" t="str">
            <v>Z</v>
          </cell>
          <cell r="U434" t="str">
            <v>MM</v>
          </cell>
          <cell r="V434">
            <v>1</v>
          </cell>
          <cell r="W434">
            <v>2080</v>
          </cell>
          <cell r="X434">
            <v>80</v>
          </cell>
          <cell r="Y434">
            <v>18</v>
          </cell>
          <cell r="Z434">
            <v>19</v>
          </cell>
          <cell r="AA434">
            <v>9</v>
          </cell>
          <cell r="AC434">
            <v>43.517355763987737</v>
          </cell>
          <cell r="AD434">
            <v>0.19717622459388542</v>
          </cell>
          <cell r="AF434">
            <v>44.605289658087429</v>
          </cell>
          <cell r="AG434">
            <v>0.22710563020873253</v>
          </cell>
          <cell r="AH434">
            <v>2.499999999999996E-2</v>
          </cell>
          <cell r="AI434">
            <v>1391.6850373323177</v>
          </cell>
          <cell r="AK434">
            <v>17171.00248882185</v>
          </cell>
          <cell r="AL434">
            <v>8656.3399364492543</v>
          </cell>
          <cell r="AN434" t="str">
            <v>Yes</v>
          </cell>
          <cell r="AP434">
            <v>42611</v>
          </cell>
        </row>
        <row r="435">
          <cell r="A435">
            <v>2799</v>
          </cell>
          <cell r="B435" t="str">
            <v>000002799</v>
          </cell>
          <cell r="C435" t="str">
            <v>Operating Room</v>
          </cell>
          <cell r="D435" t="str">
            <v>Surgical Technologist</v>
          </cell>
          <cell r="E435" t="str">
            <v>Heather</v>
          </cell>
          <cell r="F435" t="str">
            <v>L</v>
          </cell>
          <cell r="G435" t="str">
            <v>Walz</v>
          </cell>
          <cell r="H435" t="str">
            <v>87 Radio Drive</v>
          </cell>
          <cell r="J435" t="str">
            <v>Randolph, VT 05060</v>
          </cell>
          <cell r="K435">
            <v>44272</v>
          </cell>
          <cell r="L435" t="str">
            <v>REG</v>
          </cell>
          <cell r="M435">
            <v>25</v>
          </cell>
          <cell r="N435">
            <v>52000</v>
          </cell>
          <cell r="O435">
            <v>44272</v>
          </cell>
          <cell r="P435" t="str">
            <v>SURGTECH</v>
          </cell>
          <cell r="Q435" t="str">
            <v>Surgical Technologist</v>
          </cell>
          <cell r="R435" t="str">
            <v>PC</v>
          </cell>
          <cell r="S435" t="str">
            <v>037</v>
          </cell>
          <cell r="T435" t="str">
            <v>Z</v>
          </cell>
          <cell r="U435" t="str">
            <v>OR</v>
          </cell>
          <cell r="V435">
            <v>1</v>
          </cell>
          <cell r="W435">
            <v>2080</v>
          </cell>
          <cell r="X435">
            <v>80</v>
          </cell>
          <cell r="Y435">
            <v>12</v>
          </cell>
          <cell r="Z435">
            <v>13</v>
          </cell>
          <cell r="AA435">
            <v>4</v>
          </cell>
          <cell r="AC435">
            <v>0</v>
          </cell>
          <cell r="AD435">
            <v>0</v>
          </cell>
          <cell r="AF435">
            <v>25.624999999999996</v>
          </cell>
          <cell r="AG435">
            <v>2.4999999999999859E-2</v>
          </cell>
          <cell r="AH435">
            <v>2.4999999999999859E-2</v>
          </cell>
          <cell r="AI435">
            <v>799.49999999999704</v>
          </cell>
          <cell r="AK435">
            <v>1299.9999999999927</v>
          </cell>
          <cell r="AL435">
            <v>1349.4999999999941</v>
          </cell>
          <cell r="AN435" t="str">
            <v>No</v>
          </cell>
          <cell r="AO435" t="str">
            <v>No Adj Col AB</v>
          </cell>
          <cell r="AP435">
            <v>44272</v>
          </cell>
        </row>
        <row r="436">
          <cell r="A436">
            <v>1060</v>
          </cell>
          <cell r="B436" t="str">
            <v>000001060</v>
          </cell>
          <cell r="C436" t="str">
            <v>Human Resources</v>
          </cell>
          <cell r="D436" t="str">
            <v>Talent Manager</v>
          </cell>
          <cell r="E436" t="str">
            <v>Angela</v>
          </cell>
          <cell r="F436" t="str">
            <v>Marie</v>
          </cell>
          <cell r="G436" t="str">
            <v>Allard</v>
          </cell>
          <cell r="H436" t="str">
            <v>1872 Plains Road</v>
          </cell>
          <cell r="J436" t="str">
            <v>Perkinsville, VT 05151</v>
          </cell>
          <cell r="K436">
            <v>38586</v>
          </cell>
          <cell r="L436" t="str">
            <v>REG</v>
          </cell>
          <cell r="M436">
            <v>37.15</v>
          </cell>
          <cell r="N436">
            <v>77272</v>
          </cell>
          <cell r="O436">
            <v>38586</v>
          </cell>
          <cell r="P436" t="str">
            <v>TALMGR</v>
          </cell>
          <cell r="Q436" t="str">
            <v>Talent Manager</v>
          </cell>
          <cell r="R436" t="str">
            <v>HR</v>
          </cell>
          <cell r="S436" t="str">
            <v>540</v>
          </cell>
          <cell r="T436" t="str">
            <v>Z</v>
          </cell>
          <cell r="U436" t="str">
            <v>HR</v>
          </cell>
          <cell r="V436">
            <v>1</v>
          </cell>
          <cell r="W436">
            <v>2080</v>
          </cell>
          <cell r="X436">
            <v>80</v>
          </cell>
          <cell r="Y436">
            <v>7</v>
          </cell>
          <cell r="Z436">
            <v>8</v>
          </cell>
          <cell r="AA436">
            <v>9</v>
          </cell>
          <cell r="AC436">
            <v>0</v>
          </cell>
          <cell r="AD436">
            <v>0</v>
          </cell>
          <cell r="AF436">
            <v>38.078749999999992</v>
          </cell>
          <cell r="AG436">
            <v>2.4999999999999831E-2</v>
          </cell>
          <cell r="AH436">
            <v>2.4999999999999831E-2</v>
          </cell>
          <cell r="AI436">
            <v>1188.0569999999898</v>
          </cell>
          <cell r="AK436">
            <v>1931.799999999987</v>
          </cell>
          <cell r="AL436">
            <v>2005.3569999999843</v>
          </cell>
          <cell r="AN436" t="str">
            <v>No</v>
          </cell>
          <cell r="AO436" t="str">
            <v>No Adj Col AB</v>
          </cell>
          <cell r="AP436">
            <v>38586</v>
          </cell>
        </row>
        <row r="437">
          <cell r="A437">
            <v>1445</v>
          </cell>
          <cell r="B437" t="str">
            <v>000001445</v>
          </cell>
          <cell r="C437" t="str">
            <v>Day Care</v>
          </cell>
          <cell r="D437" t="str">
            <v>Teacher</v>
          </cell>
          <cell r="E437" t="str">
            <v>Jackie</v>
          </cell>
          <cell r="F437" t="str">
            <v>R</v>
          </cell>
          <cell r="G437" t="str">
            <v>Sprague</v>
          </cell>
          <cell r="H437" t="str">
            <v>PO Box 323</v>
          </cell>
          <cell r="J437" t="str">
            <v>Randolph, VT 05060</v>
          </cell>
          <cell r="K437">
            <v>39664</v>
          </cell>
          <cell r="L437" t="str">
            <v>REG</v>
          </cell>
          <cell r="M437">
            <v>21.26</v>
          </cell>
          <cell r="N437">
            <v>44220.800000000003</v>
          </cell>
          <cell r="O437">
            <v>39664</v>
          </cell>
          <cell r="P437" t="str">
            <v>DCTEACH2</v>
          </cell>
          <cell r="Q437" t="str">
            <v>Teacher</v>
          </cell>
          <cell r="R437" t="str">
            <v>AD</v>
          </cell>
          <cell r="S437" t="str">
            <v>630</v>
          </cell>
          <cell r="T437" t="str">
            <v>Z</v>
          </cell>
          <cell r="U437" t="str">
            <v>CEC</v>
          </cell>
          <cell r="V437">
            <v>1</v>
          </cell>
          <cell r="W437">
            <v>2080</v>
          </cell>
          <cell r="X437">
            <v>80</v>
          </cell>
          <cell r="Y437">
            <v>14</v>
          </cell>
          <cell r="Z437">
            <v>15</v>
          </cell>
          <cell r="AA437">
            <v>3</v>
          </cell>
          <cell r="AC437">
            <v>23.955457741775241</v>
          </cell>
          <cell r="AD437">
            <v>0.12678540648049103</v>
          </cell>
          <cell r="AF437">
            <v>24.554344185319621</v>
          </cell>
          <cell r="AG437">
            <v>0.15495504164250326</v>
          </cell>
          <cell r="AH437">
            <v>2.4999999999999963E-2</v>
          </cell>
          <cell r="AI437">
            <v>766.09553858196421</v>
          </cell>
          <cell r="AK437">
            <v>6852.2359054648095</v>
          </cell>
          <cell r="AL437">
            <v>3665.1184216632296</v>
          </cell>
          <cell r="AN437" t="str">
            <v>Yes</v>
          </cell>
          <cell r="AP437">
            <v>39664</v>
          </cell>
        </row>
        <row r="438">
          <cell r="A438">
            <v>1765</v>
          </cell>
          <cell r="B438" t="str">
            <v>000001765</v>
          </cell>
          <cell r="C438" t="str">
            <v>Day Care</v>
          </cell>
          <cell r="D438" t="str">
            <v>Teacher</v>
          </cell>
          <cell r="E438" t="str">
            <v>Amanda</v>
          </cell>
          <cell r="F438" t="str">
            <v>Sue</v>
          </cell>
          <cell r="G438" t="str">
            <v>Beattie</v>
          </cell>
          <cell r="H438" t="str">
            <v>903 Sunset Hill Road</v>
          </cell>
          <cell r="J438" t="str">
            <v>Randolph, VT 05060</v>
          </cell>
          <cell r="K438">
            <v>40813</v>
          </cell>
          <cell r="L438" t="str">
            <v>REG</v>
          </cell>
          <cell r="M438">
            <v>20.38</v>
          </cell>
          <cell r="N438">
            <v>42390.400000000001</v>
          </cell>
          <cell r="O438">
            <v>40813</v>
          </cell>
          <cell r="P438" t="str">
            <v>DCTEACH2</v>
          </cell>
          <cell r="Q438" t="str">
            <v>Teacher</v>
          </cell>
          <cell r="R438" t="str">
            <v>AD</v>
          </cell>
          <cell r="S438" t="str">
            <v>630</v>
          </cell>
          <cell r="T438" t="str">
            <v>ASP</v>
          </cell>
          <cell r="U438" t="str">
            <v>CEC</v>
          </cell>
          <cell r="V438">
            <v>1</v>
          </cell>
          <cell r="W438">
            <v>2080</v>
          </cell>
          <cell r="X438">
            <v>80</v>
          </cell>
          <cell r="Y438">
            <v>11</v>
          </cell>
          <cell r="Z438">
            <v>12</v>
          </cell>
          <cell r="AA438">
            <v>3</v>
          </cell>
          <cell r="AC438">
            <v>23.110874295751117</v>
          </cell>
          <cell r="AD438">
            <v>0.13399775739701267</v>
          </cell>
          <cell r="AF438">
            <v>23.688646153144894</v>
          </cell>
          <cell r="AG438">
            <v>0.16234770133193796</v>
          </cell>
          <cell r="AH438">
            <v>2.4999999999999984E-2</v>
          </cell>
          <cell r="AI438">
            <v>739.08575997811738</v>
          </cell>
          <cell r="AK438">
            <v>6881.9839985413828</v>
          </cell>
          <cell r="AL438">
            <v>3650.6943747456253</v>
          </cell>
          <cell r="AN438" t="str">
            <v>Yes</v>
          </cell>
          <cell r="AP438">
            <v>40813</v>
          </cell>
        </row>
        <row r="439">
          <cell r="A439">
            <v>2162</v>
          </cell>
          <cell r="B439" t="str">
            <v>000002162</v>
          </cell>
          <cell r="C439" t="str">
            <v>Day Care</v>
          </cell>
          <cell r="D439" t="str">
            <v>Teacher</v>
          </cell>
          <cell r="E439" t="str">
            <v>Angie</v>
          </cell>
          <cell r="F439" t="str">
            <v>Elaine</v>
          </cell>
          <cell r="G439" t="str">
            <v>Maxham</v>
          </cell>
          <cell r="H439" t="str">
            <v>190 Fairview St</v>
          </cell>
          <cell r="J439" t="str">
            <v>Barre, VT 05641</v>
          </cell>
          <cell r="K439">
            <v>42163</v>
          </cell>
          <cell r="L439" t="str">
            <v>REG</v>
          </cell>
          <cell r="M439">
            <v>20.309999999999999</v>
          </cell>
          <cell r="N439">
            <v>42244.800000000003</v>
          </cell>
          <cell r="O439">
            <v>42163</v>
          </cell>
          <cell r="P439" t="str">
            <v>DCTEACH2</v>
          </cell>
          <cell r="Q439" t="str">
            <v>Teacher</v>
          </cell>
          <cell r="R439" t="str">
            <v>AD</v>
          </cell>
          <cell r="S439" t="str">
            <v>630</v>
          </cell>
          <cell r="T439" t="str">
            <v>Z</v>
          </cell>
          <cell r="U439" t="str">
            <v>CEC</v>
          </cell>
          <cell r="V439">
            <v>1</v>
          </cell>
          <cell r="W439">
            <v>2080</v>
          </cell>
          <cell r="X439">
            <v>80</v>
          </cell>
          <cell r="Y439">
            <v>14</v>
          </cell>
          <cell r="Z439">
            <v>15</v>
          </cell>
          <cell r="AA439">
            <v>3</v>
          </cell>
          <cell r="AC439">
            <v>23.955457741775241</v>
          </cell>
          <cell r="AD439">
            <v>0.17949077999878102</v>
          </cell>
          <cell r="AF439">
            <v>24.554344185319621</v>
          </cell>
          <cell r="AG439">
            <v>0.20897804949875051</v>
          </cell>
          <cell r="AH439">
            <v>2.4999999999999963E-2</v>
          </cell>
          <cell r="AI439">
            <v>766.09553858196421</v>
          </cell>
          <cell r="AK439">
            <v>8828.235905464815</v>
          </cell>
          <cell r="AL439">
            <v>4501.1184216632319</v>
          </cell>
          <cell r="AN439" t="str">
            <v>Yes</v>
          </cell>
          <cell r="AP439">
            <v>42163</v>
          </cell>
        </row>
        <row r="440">
          <cell r="A440">
            <v>2979</v>
          </cell>
          <cell r="B440" t="str">
            <v>000002979</v>
          </cell>
          <cell r="C440" t="str">
            <v>Day Care</v>
          </cell>
          <cell r="D440" t="str">
            <v>Teacher</v>
          </cell>
          <cell r="E440" t="str">
            <v>Alexis</v>
          </cell>
          <cell r="F440" t="str">
            <v>M</v>
          </cell>
          <cell r="G440" t="str">
            <v>Merrill</v>
          </cell>
          <cell r="H440" t="str">
            <v>1 Lincoln Ave, Apt 3</v>
          </cell>
          <cell r="J440" t="str">
            <v>Randolph, VT 05060</v>
          </cell>
          <cell r="K440">
            <v>44797</v>
          </cell>
          <cell r="L440" t="str">
            <v>REG</v>
          </cell>
          <cell r="M440">
            <v>19.350000000000001</v>
          </cell>
          <cell r="N440">
            <v>40248</v>
          </cell>
          <cell r="O440">
            <v>44797</v>
          </cell>
          <cell r="P440" t="str">
            <v>DCTEACH2</v>
          </cell>
          <cell r="Q440" t="str">
            <v>Teacher</v>
          </cell>
          <cell r="R440" t="str">
            <v>HR</v>
          </cell>
          <cell r="S440" t="str">
            <v>630</v>
          </cell>
          <cell r="T440" t="str">
            <v>Z</v>
          </cell>
          <cell r="U440" t="str">
            <v>CEC</v>
          </cell>
          <cell r="V440">
            <v>1</v>
          </cell>
          <cell r="W440">
            <v>2080</v>
          </cell>
          <cell r="X440">
            <v>80</v>
          </cell>
          <cell r="Y440" t="e">
            <v>#N/A</v>
          </cell>
          <cell r="Z440">
            <v>5</v>
          </cell>
          <cell r="AA440">
            <v>3</v>
          </cell>
          <cell r="AC440">
            <v>0</v>
          </cell>
          <cell r="AD440">
            <v>0</v>
          </cell>
          <cell r="AF440">
            <v>19.833749999999998</v>
          </cell>
          <cell r="AG440">
            <v>2.4999999999999845E-2</v>
          </cell>
          <cell r="AH440">
            <v>2.4999999999999845E-2</v>
          </cell>
          <cell r="AI440">
            <v>618.81299999999555</v>
          </cell>
          <cell r="AK440">
            <v>1006.1999999999938</v>
          </cell>
          <cell r="AL440">
            <v>1044.5129999999929</v>
          </cell>
          <cell r="AN440" t="e">
            <v>#N/A</v>
          </cell>
          <cell r="AP440">
            <v>44797</v>
          </cell>
        </row>
        <row r="441">
          <cell r="A441">
            <v>1785</v>
          </cell>
          <cell r="B441" t="str">
            <v>000001785</v>
          </cell>
          <cell r="C441" t="str">
            <v>After School</v>
          </cell>
          <cell r="D441" t="str">
            <v>Teaching Assistant</v>
          </cell>
          <cell r="E441" t="str">
            <v>Karen</v>
          </cell>
          <cell r="F441" t="str">
            <v>A</v>
          </cell>
          <cell r="G441" t="str">
            <v>Boguzewski</v>
          </cell>
          <cell r="H441" t="str">
            <v>2 Shore Drive</v>
          </cell>
          <cell r="J441" t="str">
            <v>Tunbridge, VT 05077</v>
          </cell>
          <cell r="K441">
            <v>40911</v>
          </cell>
          <cell r="L441" t="str">
            <v>SPT</v>
          </cell>
          <cell r="M441">
            <v>22.61</v>
          </cell>
          <cell r="N441">
            <v>17635.8</v>
          </cell>
          <cell r="O441">
            <v>40911</v>
          </cell>
          <cell r="P441" t="str">
            <v>DCASST</v>
          </cell>
          <cell r="Q441" t="str">
            <v>Teaching Assistant</v>
          </cell>
          <cell r="R441" t="str">
            <v>AD</v>
          </cell>
          <cell r="S441" t="str">
            <v>640</v>
          </cell>
          <cell r="T441" t="str">
            <v>Z</v>
          </cell>
          <cell r="U441" t="str">
            <v>CEC</v>
          </cell>
          <cell r="V441">
            <v>0.375</v>
          </cell>
          <cell r="W441">
            <v>780</v>
          </cell>
          <cell r="X441">
            <v>30</v>
          </cell>
          <cell r="Y441">
            <v>20</v>
          </cell>
          <cell r="Z441">
            <v>21</v>
          </cell>
          <cell r="AA441">
            <v>1</v>
          </cell>
          <cell r="AC441">
            <v>24.149092630186665</v>
          </cell>
          <cell r="AD441">
            <v>6.8071323758808741E-2</v>
          </cell>
          <cell r="AF441">
            <v>24.752819945941329</v>
          </cell>
          <cell r="AG441">
            <v>9.4773106852778857E-2</v>
          </cell>
          <cell r="AH441">
            <v>2.4999999999999904E-2</v>
          </cell>
          <cell r="AI441">
            <v>289.60799336751228</v>
          </cell>
          <cell r="AK441">
            <v>1671.3995578342374</v>
          </cell>
          <cell r="AL441">
            <v>996.73857552815116</v>
          </cell>
          <cell r="AN441" t="str">
            <v>Yes</v>
          </cell>
          <cell r="AP441">
            <v>40911</v>
          </cell>
        </row>
        <row r="442">
          <cell r="A442">
            <v>1861</v>
          </cell>
          <cell r="B442" t="str">
            <v>000001861</v>
          </cell>
          <cell r="C442" t="str">
            <v>Day Care</v>
          </cell>
          <cell r="D442" t="str">
            <v>Teaching Assistant</v>
          </cell>
          <cell r="E442" t="str">
            <v>Melinda</v>
          </cell>
          <cell r="F442" t="str">
            <v>Katherine</v>
          </cell>
          <cell r="G442" t="str">
            <v>Nadeau</v>
          </cell>
          <cell r="H442" t="str">
            <v>513 Churchill Road</v>
          </cell>
          <cell r="J442" t="str">
            <v>Brookfield, VT 05036</v>
          </cell>
          <cell r="K442">
            <v>41169</v>
          </cell>
          <cell r="L442" t="str">
            <v>REG</v>
          </cell>
          <cell r="M442">
            <v>15.97</v>
          </cell>
          <cell r="N442">
            <v>33217.599999999999</v>
          </cell>
          <cell r="O442">
            <v>42164</v>
          </cell>
          <cell r="P442" t="str">
            <v>DCASST</v>
          </cell>
          <cell r="Q442" t="str">
            <v>Teaching Assistant</v>
          </cell>
          <cell r="R442" t="str">
            <v>OP</v>
          </cell>
          <cell r="S442" t="str">
            <v>630</v>
          </cell>
          <cell r="T442" t="str">
            <v>Z</v>
          </cell>
          <cell r="U442" t="str">
            <v>CEC</v>
          </cell>
          <cell r="V442">
            <v>1</v>
          </cell>
          <cell r="W442">
            <v>2080</v>
          </cell>
          <cell r="X442">
            <v>80</v>
          </cell>
          <cell r="Y442">
            <v>2</v>
          </cell>
          <cell r="Z442">
            <v>3</v>
          </cell>
          <cell r="AA442">
            <v>1</v>
          </cell>
          <cell r="AC442">
            <v>16.25</v>
          </cell>
          <cell r="AD442">
            <v>1.7532874139010605E-2</v>
          </cell>
          <cell r="AF442">
            <v>16.65625</v>
          </cell>
          <cell r="AG442">
            <v>4.2971195992485868E-2</v>
          </cell>
          <cell r="AH442">
            <v>2.5000000000000001E-2</v>
          </cell>
          <cell r="AI442">
            <v>519.6750000000003</v>
          </cell>
          <cell r="AK442">
            <v>1427.3999999999987</v>
          </cell>
          <cell r="AL442">
            <v>1123.5749999999998</v>
          </cell>
          <cell r="AN442" t="str">
            <v>Yes</v>
          </cell>
          <cell r="AP442">
            <v>41169</v>
          </cell>
        </row>
        <row r="443">
          <cell r="A443">
            <v>386</v>
          </cell>
          <cell r="B443" t="str">
            <v>000000386</v>
          </cell>
          <cell r="C443" t="str">
            <v>Day Care</v>
          </cell>
          <cell r="D443" t="str">
            <v>Teaching Assistant</v>
          </cell>
          <cell r="E443" t="str">
            <v>Donna</v>
          </cell>
          <cell r="F443" t="str">
            <v>S</v>
          </cell>
          <cell r="G443" t="str">
            <v>Ferris</v>
          </cell>
          <cell r="H443" t="str">
            <v>39 Fogey Street Lot #68</v>
          </cell>
          <cell r="J443" t="str">
            <v>Braintree, VT 05060</v>
          </cell>
          <cell r="K443">
            <v>35705</v>
          </cell>
          <cell r="L443" t="str">
            <v>REG</v>
          </cell>
          <cell r="M443">
            <v>20.6</v>
          </cell>
          <cell r="N443">
            <v>42848</v>
          </cell>
          <cell r="O443">
            <v>42551</v>
          </cell>
          <cell r="P443" t="str">
            <v>DCASST</v>
          </cell>
          <cell r="Q443" t="str">
            <v>Teaching Assistant</v>
          </cell>
          <cell r="R443" t="str">
            <v>AD</v>
          </cell>
          <cell r="S443" t="str">
            <v>630</v>
          </cell>
          <cell r="T443" t="str">
            <v>Z</v>
          </cell>
          <cell r="U443" t="str">
            <v>CEC</v>
          </cell>
          <cell r="V443">
            <v>1</v>
          </cell>
          <cell r="W443">
            <v>2080</v>
          </cell>
          <cell r="X443">
            <v>80</v>
          </cell>
          <cell r="Y443">
            <v>20</v>
          </cell>
          <cell r="Z443">
            <v>21</v>
          </cell>
          <cell r="AA443">
            <v>1</v>
          </cell>
          <cell r="AC443">
            <v>22.5</v>
          </cell>
          <cell r="AD443">
            <v>9.2233009708737795E-2</v>
          </cell>
          <cell r="AF443">
            <v>23.062499999999996</v>
          </cell>
          <cell r="AG443">
            <v>0.11953883495145606</v>
          </cell>
          <cell r="AH443">
            <v>2.4999999999999842E-2</v>
          </cell>
          <cell r="AI443">
            <v>719.54999999999586</v>
          </cell>
          <cell r="AK443">
            <v>5121.99999999999</v>
          </cell>
          <cell r="AL443">
            <v>2886.5499999999911</v>
          </cell>
          <cell r="AN443" t="str">
            <v>Yes</v>
          </cell>
          <cell r="AP443">
            <v>35705</v>
          </cell>
        </row>
        <row r="444">
          <cell r="A444">
            <v>2575</v>
          </cell>
          <cell r="B444" t="str">
            <v>000002575</v>
          </cell>
          <cell r="C444" t="str">
            <v>Day Care</v>
          </cell>
          <cell r="D444" t="str">
            <v>Teaching Assistant</v>
          </cell>
          <cell r="E444" t="str">
            <v>Lori</v>
          </cell>
          <cell r="F444" t="str">
            <v>L</v>
          </cell>
          <cell r="G444" t="str">
            <v>Bartlett</v>
          </cell>
          <cell r="H444" t="str">
            <v>3633 VT Route 14</v>
          </cell>
          <cell r="J444" t="str">
            <v>East Randolph, VT 05041</v>
          </cell>
          <cell r="K444">
            <v>43467</v>
          </cell>
          <cell r="L444" t="str">
            <v>REG</v>
          </cell>
          <cell r="M444">
            <v>18.54</v>
          </cell>
          <cell r="N444">
            <v>38563.199999999997</v>
          </cell>
          <cell r="O444">
            <v>43467</v>
          </cell>
          <cell r="P444" t="str">
            <v>DCASST</v>
          </cell>
          <cell r="Q444" t="str">
            <v>Teaching Assistant</v>
          </cell>
          <cell r="R444" t="str">
            <v>HR</v>
          </cell>
          <cell r="S444" t="str">
            <v>630</v>
          </cell>
          <cell r="T444" t="str">
            <v>Z</v>
          </cell>
          <cell r="U444" t="str">
            <v>CEC</v>
          </cell>
          <cell r="V444">
            <v>1</v>
          </cell>
          <cell r="W444">
            <v>2080</v>
          </cell>
          <cell r="X444">
            <v>80</v>
          </cell>
          <cell r="Y444">
            <v>14</v>
          </cell>
          <cell r="Z444">
            <v>15</v>
          </cell>
          <cell r="AA444">
            <v>1</v>
          </cell>
          <cell r="AC444">
            <v>20.892857142857142</v>
          </cell>
          <cell r="AD444">
            <v>0.12690707350901528</v>
          </cell>
          <cell r="AF444">
            <v>21.415178571428569</v>
          </cell>
          <cell r="AG444">
            <v>0.15507975034674057</v>
          </cell>
          <cell r="AH444">
            <v>2.4999999999999929E-2</v>
          </cell>
          <cell r="AI444">
            <v>668.15357142856442</v>
          </cell>
          <cell r="AK444">
            <v>5980.3714285714259</v>
          </cell>
          <cell r="AL444">
            <v>3198.3107142857061</v>
          </cell>
          <cell r="AN444" t="str">
            <v>Yes</v>
          </cell>
          <cell r="AP444">
            <v>43467</v>
          </cell>
        </row>
        <row r="445">
          <cell r="A445">
            <v>2585</v>
          </cell>
          <cell r="B445" t="str">
            <v>000002585</v>
          </cell>
          <cell r="C445" t="str">
            <v>Day Care</v>
          </cell>
          <cell r="D445" t="str">
            <v>Teaching Assistant</v>
          </cell>
          <cell r="E445" t="str">
            <v>Sierra</v>
          </cell>
          <cell r="F445" t="str">
            <v>E</v>
          </cell>
          <cell r="G445" t="str">
            <v>Rikert</v>
          </cell>
          <cell r="H445" t="str">
            <v>7 Haven St</v>
          </cell>
          <cell r="J445" t="str">
            <v>Randolph, VT 05060</v>
          </cell>
          <cell r="K445">
            <v>43495</v>
          </cell>
          <cell r="L445" t="str">
            <v>REG</v>
          </cell>
          <cell r="M445">
            <v>15.44</v>
          </cell>
          <cell r="N445">
            <v>32115.200000000001</v>
          </cell>
          <cell r="O445">
            <v>44448</v>
          </cell>
          <cell r="P445" t="str">
            <v>DCASST</v>
          </cell>
          <cell r="Q445" t="str">
            <v>Teaching Assistant</v>
          </cell>
          <cell r="R445" t="str">
            <v>AD</v>
          </cell>
          <cell r="S445" t="str">
            <v>630</v>
          </cell>
          <cell r="T445" t="str">
            <v>ASP</v>
          </cell>
          <cell r="U445" t="str">
            <v>CEC</v>
          </cell>
          <cell r="V445">
            <v>1</v>
          </cell>
          <cell r="W445">
            <v>2080</v>
          </cell>
          <cell r="X445">
            <v>80</v>
          </cell>
          <cell r="Y445">
            <v>3</v>
          </cell>
          <cell r="Z445">
            <v>4</v>
          </cell>
          <cell r="AA445">
            <v>1</v>
          </cell>
          <cell r="AC445">
            <v>16.875</v>
          </cell>
          <cell r="AD445">
            <v>9.2940414507772059E-2</v>
          </cell>
          <cell r="AF445">
            <v>17.296875</v>
          </cell>
          <cell r="AG445">
            <v>0.12026392487046636</v>
          </cell>
          <cell r="AH445">
            <v>2.5000000000000001E-2</v>
          </cell>
          <cell r="AI445">
            <v>539.6624999999932</v>
          </cell>
          <cell r="AK445">
            <v>3862.3000000000011</v>
          </cell>
          <cell r="AL445">
            <v>2173.7124999999937</v>
          </cell>
          <cell r="AN445" t="str">
            <v>Yes</v>
          </cell>
          <cell r="AP445">
            <v>43495</v>
          </cell>
        </row>
        <row r="446">
          <cell r="A446">
            <v>2593</v>
          </cell>
          <cell r="B446" t="str">
            <v>000002593</v>
          </cell>
          <cell r="C446" t="str">
            <v>Day Care</v>
          </cell>
          <cell r="D446" t="str">
            <v>Teaching Assistant</v>
          </cell>
          <cell r="E446" t="str">
            <v>Alicia</v>
          </cell>
          <cell r="F446" t="str">
            <v>G</v>
          </cell>
          <cell r="G446" t="str">
            <v>Nadon</v>
          </cell>
          <cell r="H446" t="str">
            <v>27 Krystal Drive</v>
          </cell>
          <cell r="J446" t="str">
            <v>Bethel, VT 05032</v>
          </cell>
          <cell r="K446">
            <v>43530</v>
          </cell>
          <cell r="L446" t="str">
            <v>REG</v>
          </cell>
          <cell r="M446">
            <v>17</v>
          </cell>
          <cell r="N446">
            <v>35360</v>
          </cell>
          <cell r="O446">
            <v>44846</v>
          </cell>
          <cell r="P446" t="str">
            <v>DCASST</v>
          </cell>
          <cell r="Q446" t="str">
            <v>Teaching Assistant</v>
          </cell>
          <cell r="R446" t="str">
            <v>OP</v>
          </cell>
          <cell r="S446" t="str">
            <v>630</v>
          </cell>
          <cell r="T446" t="str">
            <v>GMC43</v>
          </cell>
          <cell r="U446" t="str">
            <v>CEC</v>
          </cell>
          <cell r="V446">
            <v>1</v>
          </cell>
          <cell r="W446">
            <v>2080</v>
          </cell>
          <cell r="X446">
            <v>80</v>
          </cell>
          <cell r="Y446">
            <v>3</v>
          </cell>
          <cell r="Z446">
            <v>4</v>
          </cell>
          <cell r="AA446">
            <v>1</v>
          </cell>
          <cell r="AC446">
            <v>0</v>
          </cell>
          <cell r="AD446">
            <v>0</v>
          </cell>
          <cell r="AF446">
            <v>17.424999999999997</v>
          </cell>
          <cell r="AG446">
            <v>2.4999999999999831E-2</v>
          </cell>
          <cell r="AH446">
            <v>2.4999999999999831E-2</v>
          </cell>
          <cell r="AI446">
            <v>543.65999999999474</v>
          </cell>
          <cell r="AK446">
            <v>883.99999999999409</v>
          </cell>
          <cell r="AL446">
            <v>917.65999999999224</v>
          </cell>
          <cell r="AN446" t="str">
            <v>No</v>
          </cell>
          <cell r="AO446" t="str">
            <v>No Adj Col AB</v>
          </cell>
          <cell r="AP446">
            <v>43530</v>
          </cell>
        </row>
        <row r="447">
          <cell r="A447">
            <v>1125</v>
          </cell>
          <cell r="B447" t="str">
            <v>000001125</v>
          </cell>
          <cell r="C447" t="str">
            <v>Day Care</v>
          </cell>
          <cell r="D447" t="str">
            <v>Teaching Associate</v>
          </cell>
          <cell r="E447" t="str">
            <v>Renee</v>
          </cell>
          <cell r="F447" t="str">
            <v>M</v>
          </cell>
          <cell r="G447" t="str">
            <v>Shaw</v>
          </cell>
          <cell r="H447" t="str">
            <v>1269 VT Route 125</v>
          </cell>
          <cell r="J447" t="str">
            <v>Hancock, VT 05748</v>
          </cell>
          <cell r="K447">
            <v>38782</v>
          </cell>
          <cell r="L447" t="str">
            <v>REG</v>
          </cell>
          <cell r="M447">
            <v>20.64</v>
          </cell>
          <cell r="N447">
            <v>42931.199999999997</v>
          </cell>
          <cell r="O447">
            <v>38782</v>
          </cell>
          <cell r="P447" t="str">
            <v>DCTEACH1</v>
          </cell>
          <cell r="Q447" t="str">
            <v>Teaching Associate</v>
          </cell>
          <cell r="R447" t="str">
            <v>AD</v>
          </cell>
          <cell r="S447" t="str">
            <v>630</v>
          </cell>
          <cell r="T447" t="str">
            <v>Z</v>
          </cell>
          <cell r="U447" t="str">
            <v>CEC</v>
          </cell>
          <cell r="V447">
            <v>1</v>
          </cell>
          <cell r="W447">
            <v>2080</v>
          </cell>
          <cell r="X447">
            <v>80</v>
          </cell>
          <cell r="Y447">
            <v>17</v>
          </cell>
          <cell r="Z447">
            <v>18</v>
          </cell>
          <cell r="AA447">
            <v>2</v>
          </cell>
          <cell r="AC447">
            <v>23.286625036251429</v>
          </cell>
          <cell r="AD447">
            <v>0.12822795718272426</v>
          </cell>
          <cell r="AF447">
            <v>23.868790662157714</v>
          </cell>
          <cell r="AG447">
            <v>0.15643365611229232</v>
          </cell>
          <cell r="AH447">
            <v>2.4999999999999963E-2</v>
          </cell>
          <cell r="AI447">
            <v>744.70626865931706</v>
          </cell>
          <cell r="AK447">
            <v>6715.8845772880441</v>
          </cell>
          <cell r="AL447">
            <v>3586.0420513581053</v>
          </cell>
          <cell r="AN447" t="str">
            <v>Yes</v>
          </cell>
          <cell r="AP447">
            <v>38782</v>
          </cell>
        </row>
        <row r="448">
          <cell r="A448">
            <v>2852</v>
          </cell>
          <cell r="B448" t="str">
            <v>000002852</v>
          </cell>
          <cell r="C448" t="str">
            <v>Day Care</v>
          </cell>
          <cell r="D448" t="str">
            <v>Teaching Associate</v>
          </cell>
          <cell r="E448" t="str">
            <v>Jasmine</v>
          </cell>
          <cell r="F448" t="str">
            <v>J</v>
          </cell>
          <cell r="G448" t="str">
            <v>Micucci</v>
          </cell>
          <cell r="H448" t="str">
            <v>576 Beanville Rd Apt 8</v>
          </cell>
          <cell r="J448" t="str">
            <v>Randolph, VT 05060</v>
          </cell>
          <cell r="K448">
            <v>44419</v>
          </cell>
          <cell r="L448" t="str">
            <v>REG</v>
          </cell>
          <cell r="M448">
            <v>19.84</v>
          </cell>
          <cell r="N448">
            <v>41267.199999999997</v>
          </cell>
          <cell r="O448">
            <v>44419</v>
          </cell>
          <cell r="P448" t="str">
            <v>DCTEACH1</v>
          </cell>
          <cell r="Q448" t="str">
            <v>Teaching Associate</v>
          </cell>
          <cell r="R448" t="str">
            <v>HR</v>
          </cell>
          <cell r="S448" t="str">
            <v>630</v>
          </cell>
          <cell r="T448" t="str">
            <v>Z</v>
          </cell>
          <cell r="U448" t="str">
            <v>CEC</v>
          </cell>
          <cell r="V448">
            <v>1</v>
          </cell>
          <cell r="W448">
            <v>2080</v>
          </cell>
          <cell r="X448">
            <v>80</v>
          </cell>
          <cell r="Y448">
            <v>13</v>
          </cell>
          <cell r="Z448">
            <v>14</v>
          </cell>
          <cell r="AA448">
            <v>2</v>
          </cell>
          <cell r="AC448">
            <v>22.13666824433778</v>
          </cell>
          <cell r="AD448">
            <v>0.11575948812186394</v>
          </cell>
          <cell r="AF448">
            <v>22.690084950446224</v>
          </cell>
          <cell r="AG448">
            <v>0.14365347532491046</v>
          </cell>
          <cell r="AH448">
            <v>2.4999999999999939E-2</v>
          </cell>
          <cell r="AI448">
            <v>707.93065045391586</v>
          </cell>
          <cell r="AK448">
            <v>5928.1766969281452</v>
          </cell>
          <cell r="AL448">
            <v>3216.0054068465929</v>
          </cell>
          <cell r="AN448" t="str">
            <v>Yes</v>
          </cell>
          <cell r="AP448">
            <v>44419</v>
          </cell>
        </row>
        <row r="449">
          <cell r="A449">
            <v>1997</v>
          </cell>
          <cell r="B449" t="str">
            <v>000001997</v>
          </cell>
          <cell r="C449" t="str">
            <v>Med Surg</v>
          </cell>
          <cell r="D449" t="str">
            <v>Unit Clerk</v>
          </cell>
          <cell r="E449" t="str">
            <v>William</v>
          </cell>
          <cell r="F449" t="str">
            <v>Dyke</v>
          </cell>
          <cell r="G449" t="str">
            <v>Turinetti</v>
          </cell>
          <cell r="H449" t="str">
            <v>58 S Main Street</v>
          </cell>
          <cell r="J449" t="str">
            <v>Randolph, VT 05060</v>
          </cell>
          <cell r="K449">
            <v>41659</v>
          </cell>
          <cell r="L449" t="str">
            <v>PTF</v>
          </cell>
          <cell r="M449">
            <v>18.36</v>
          </cell>
          <cell r="N449">
            <v>34369.919999999998</v>
          </cell>
          <cell r="O449">
            <v>41659</v>
          </cell>
          <cell r="P449" t="str">
            <v>UTCLERK</v>
          </cell>
          <cell r="Q449" t="str">
            <v>Unit Clerk</v>
          </cell>
          <cell r="R449" t="str">
            <v>PC</v>
          </cell>
          <cell r="S449" t="str">
            <v>025</v>
          </cell>
          <cell r="T449" t="str">
            <v>Z</v>
          </cell>
          <cell r="U449" t="str">
            <v>MS</v>
          </cell>
          <cell r="V449">
            <v>0.9</v>
          </cell>
          <cell r="W449">
            <v>1872</v>
          </cell>
          <cell r="X449">
            <v>72</v>
          </cell>
          <cell r="Y449">
            <v>8</v>
          </cell>
          <cell r="Z449">
            <v>9</v>
          </cell>
          <cell r="AA449">
            <v>2</v>
          </cell>
          <cell r="AC449">
            <v>20.124243858488889</v>
          </cell>
          <cell r="AD449">
            <v>9.6091713425320774E-2</v>
          </cell>
          <cell r="AF449">
            <v>20.627349954951111</v>
          </cell>
          <cell r="AG449">
            <v>0.12349400626095378</v>
          </cell>
          <cell r="AH449">
            <v>2.4999999999999991E-2</v>
          </cell>
          <cell r="AI449">
            <v>579.21598673502569</v>
          </cell>
          <cell r="AK449">
            <v>4244.4791156684805</v>
          </cell>
          <cell r="AL449">
            <v>2374.957151056306</v>
          </cell>
          <cell r="AN449" t="str">
            <v>Yes</v>
          </cell>
          <cell r="AP449">
            <v>41659</v>
          </cell>
        </row>
        <row r="450">
          <cell r="A450">
            <v>2523</v>
          </cell>
          <cell r="B450" t="str">
            <v>000002523</v>
          </cell>
          <cell r="C450" t="str">
            <v>Med Surg</v>
          </cell>
          <cell r="D450" t="str">
            <v>Unit Clerk</v>
          </cell>
          <cell r="E450" t="str">
            <v>Melany</v>
          </cell>
          <cell r="F450" t="str">
            <v>Davis</v>
          </cell>
          <cell r="G450" t="str">
            <v>Velarde Osario</v>
          </cell>
          <cell r="H450" t="str">
            <v>1036 North Main street</v>
          </cell>
          <cell r="J450" t="str">
            <v>Bethel, VT 05032</v>
          </cell>
          <cell r="K450">
            <v>43271</v>
          </cell>
          <cell r="L450" t="str">
            <v>PTF</v>
          </cell>
          <cell r="M450">
            <v>16.14</v>
          </cell>
          <cell r="N450">
            <v>26856.959999999999</v>
          </cell>
          <cell r="O450">
            <v>43271</v>
          </cell>
          <cell r="P450" t="str">
            <v>UTCLERK</v>
          </cell>
          <cell r="Q450" t="str">
            <v>Unit Clerk</v>
          </cell>
          <cell r="R450" t="str">
            <v>PC</v>
          </cell>
          <cell r="S450" t="str">
            <v>025</v>
          </cell>
          <cell r="T450" t="str">
            <v>Z</v>
          </cell>
          <cell r="U450" t="str">
            <v>MS</v>
          </cell>
          <cell r="V450">
            <v>0.8</v>
          </cell>
          <cell r="W450">
            <v>1664</v>
          </cell>
          <cell r="X450">
            <v>64</v>
          </cell>
          <cell r="Y450">
            <v>1</v>
          </cell>
          <cell r="Z450">
            <v>2</v>
          </cell>
          <cell r="AA450">
            <v>2</v>
          </cell>
          <cell r="AC450">
            <v>16.77020321540741</v>
          </cell>
          <cell r="AD450">
            <v>3.9046048042590403E-2</v>
          </cell>
          <cell r="AF450">
            <v>17.189458295792594</v>
          </cell>
          <cell r="AG450">
            <v>6.5022199243655113E-2</v>
          </cell>
          <cell r="AH450">
            <v>2.4999999999999953E-2</v>
          </cell>
          <cell r="AI450">
            <v>429.048879062982</v>
          </cell>
          <cell r="AK450">
            <v>1746.2986041988756</v>
          </cell>
          <cell r="AL450">
            <v>1167.8675193009678</v>
          </cell>
          <cell r="AN450" t="str">
            <v>Yes</v>
          </cell>
          <cell r="AP450">
            <v>43271</v>
          </cell>
        </row>
        <row r="451">
          <cell r="A451">
            <v>162</v>
          </cell>
          <cell r="B451" t="str">
            <v>000000162</v>
          </cell>
          <cell r="C451" t="str">
            <v>Med Surg</v>
          </cell>
          <cell r="D451" t="str">
            <v>Unit Nurse Manager</v>
          </cell>
          <cell r="E451" t="str">
            <v>Dessa</v>
          </cell>
          <cell r="F451" t="str">
            <v>R</v>
          </cell>
          <cell r="G451" t="str">
            <v>Rogers</v>
          </cell>
          <cell r="H451" t="str">
            <v>102 Rogers Lane</v>
          </cell>
          <cell r="J451" t="str">
            <v>Bethel, VT 05032</v>
          </cell>
          <cell r="K451">
            <v>36335</v>
          </cell>
          <cell r="L451" t="str">
            <v>REG</v>
          </cell>
          <cell r="M451">
            <v>54.56</v>
          </cell>
          <cell r="N451">
            <v>113484.8</v>
          </cell>
          <cell r="O451">
            <v>36335</v>
          </cell>
          <cell r="P451" t="str">
            <v>UNRSMGR</v>
          </cell>
          <cell r="Q451" t="str">
            <v>Unit Nurse Manager</v>
          </cell>
          <cell r="R451" t="str">
            <v>PC</v>
          </cell>
          <cell r="S451" t="str">
            <v>025</v>
          </cell>
          <cell r="T451" t="str">
            <v>Z</v>
          </cell>
          <cell r="U451" t="str">
            <v>MS</v>
          </cell>
          <cell r="V451">
            <v>1</v>
          </cell>
          <cell r="W451">
            <v>2080</v>
          </cell>
          <cell r="X451">
            <v>80</v>
          </cell>
          <cell r="Y451">
            <v>13</v>
          </cell>
          <cell r="Z451">
            <v>14</v>
          </cell>
          <cell r="AA451">
            <v>12</v>
          </cell>
          <cell r="AC451">
            <v>56.315680189661549</v>
          </cell>
          <cell r="AD451">
            <v>3.2178889106699901E-2</v>
          </cell>
          <cell r="AF451">
            <v>57.723572194403083</v>
          </cell>
          <cell r="AG451">
            <v>5.7983361334367309E-2</v>
          </cell>
          <cell r="AH451">
            <v>2.4999999999999911E-2</v>
          </cell>
          <cell r="AI451">
            <v>1800.9754524653601</v>
          </cell>
          <cell r="AK451">
            <v>6580.2301643584078</v>
          </cell>
          <cell r="AL451">
            <v>4584.9189835400712</v>
          </cell>
          <cell r="AN451" t="str">
            <v>Yes</v>
          </cell>
          <cell r="AP451">
            <v>36335</v>
          </cell>
        </row>
        <row r="452">
          <cell r="A452">
            <v>966</v>
          </cell>
          <cell r="B452" t="str">
            <v>000000966</v>
          </cell>
          <cell r="C452" t="str">
            <v>Obstetrics/Labor &amp; Delive</v>
          </cell>
          <cell r="D452" t="str">
            <v>Unit Nurse Manager</v>
          </cell>
          <cell r="E452" t="str">
            <v>Jennifer</v>
          </cell>
          <cell r="F452" t="str">
            <v>Lynne</v>
          </cell>
          <cell r="G452" t="str">
            <v>Davis</v>
          </cell>
          <cell r="H452" t="str">
            <v>12 Prospect  Avenue</v>
          </cell>
          <cell r="J452" t="str">
            <v>Randolph, VT 05060</v>
          </cell>
          <cell r="K452">
            <v>38174</v>
          </cell>
          <cell r="L452" t="str">
            <v>REG</v>
          </cell>
          <cell r="M452">
            <v>49.41</v>
          </cell>
          <cell r="N452">
            <v>102772.8</v>
          </cell>
          <cell r="O452">
            <v>38174</v>
          </cell>
          <cell r="P452" t="str">
            <v>UNRSMGR</v>
          </cell>
          <cell r="Q452" t="str">
            <v>Unit Nurse Manager</v>
          </cell>
          <cell r="R452" t="str">
            <v>PC</v>
          </cell>
          <cell r="S452" t="str">
            <v>039</v>
          </cell>
          <cell r="T452" t="str">
            <v>Z</v>
          </cell>
          <cell r="U452" t="str">
            <v>NADM</v>
          </cell>
          <cell r="V452">
            <v>1</v>
          </cell>
          <cell r="W452">
            <v>2080</v>
          </cell>
          <cell r="X452">
            <v>80</v>
          </cell>
          <cell r="Y452">
            <v>0</v>
          </cell>
          <cell r="Z452">
            <v>1</v>
          </cell>
          <cell r="AA452">
            <v>12</v>
          </cell>
          <cell r="AC452">
            <v>0</v>
          </cell>
          <cell r="AD452">
            <v>0</v>
          </cell>
          <cell r="AF452">
            <v>50.64524999999999</v>
          </cell>
          <cell r="AG452">
            <v>2.499999999999987E-2</v>
          </cell>
          <cell r="AH452">
            <v>2.499999999999987E-2</v>
          </cell>
          <cell r="AI452">
            <v>1580.1317999999833</v>
          </cell>
          <cell r="AK452">
            <v>2569.3199999999865</v>
          </cell>
          <cell r="AL452">
            <v>2667.1517999999778</v>
          </cell>
          <cell r="AN452" t="str">
            <v>No</v>
          </cell>
          <cell r="AO452" t="str">
            <v>No Adj Col AB</v>
          </cell>
          <cell r="AP452">
            <v>38174</v>
          </cell>
        </row>
        <row r="453">
          <cell r="A453">
            <v>984</v>
          </cell>
          <cell r="B453" t="str">
            <v>000000984</v>
          </cell>
          <cell r="C453" t="str">
            <v>Emergency Room</v>
          </cell>
          <cell r="D453" t="str">
            <v>Unit Nurse Manager</v>
          </cell>
          <cell r="E453" t="str">
            <v>Jamie</v>
          </cell>
          <cell r="F453" t="str">
            <v>Guyette</v>
          </cell>
          <cell r="G453" t="str">
            <v>Cushman</v>
          </cell>
          <cell r="H453" t="str">
            <v>47 Perry Road</v>
          </cell>
          <cell r="J453" t="str">
            <v>Barre, VT 05641</v>
          </cell>
          <cell r="K453">
            <v>38222</v>
          </cell>
          <cell r="L453" t="str">
            <v>REG</v>
          </cell>
          <cell r="M453">
            <v>49.91</v>
          </cell>
          <cell r="N453">
            <v>103812.8</v>
          </cell>
          <cell r="O453">
            <v>38222</v>
          </cell>
          <cell r="P453" t="str">
            <v>UNRSMGR</v>
          </cell>
          <cell r="Q453" t="str">
            <v>Unit Nurse Manager</v>
          </cell>
          <cell r="R453" t="str">
            <v>PC</v>
          </cell>
          <cell r="S453" t="str">
            <v>061</v>
          </cell>
          <cell r="T453" t="str">
            <v>Z</v>
          </cell>
          <cell r="U453" t="str">
            <v>ER</v>
          </cell>
          <cell r="V453">
            <v>1</v>
          </cell>
          <cell r="W453">
            <v>2080</v>
          </cell>
          <cell r="X453">
            <v>80</v>
          </cell>
          <cell r="Y453">
            <v>6</v>
          </cell>
          <cell r="Z453">
            <v>7</v>
          </cell>
          <cell r="AA453">
            <v>12</v>
          </cell>
          <cell r="AC453">
            <v>0</v>
          </cell>
          <cell r="AD453">
            <v>0</v>
          </cell>
          <cell r="AF453">
            <v>51.157749999999993</v>
          </cell>
          <cell r="AG453">
            <v>2.4999999999999929E-2</v>
          </cell>
          <cell r="AH453">
            <v>2.4999999999999929E-2</v>
          </cell>
          <cell r="AI453">
            <v>1596.1217999999894</v>
          </cell>
          <cell r="AK453">
            <v>2595.3199999999924</v>
          </cell>
          <cell r="AL453">
            <v>2694.1417999999862</v>
          </cell>
          <cell r="AN453" t="str">
            <v>No</v>
          </cell>
          <cell r="AO453" t="str">
            <v>No Adj Col AB</v>
          </cell>
          <cell r="AP453">
            <v>38222</v>
          </cell>
        </row>
        <row r="454">
          <cell r="A454">
            <v>1777</v>
          </cell>
          <cell r="B454" t="str">
            <v>000001777</v>
          </cell>
          <cell r="C454" t="str">
            <v>Operating Room</v>
          </cell>
          <cell r="D454" t="str">
            <v>Unit Nurse Manager</v>
          </cell>
          <cell r="E454" t="str">
            <v>Caitlyn</v>
          </cell>
          <cell r="F454" t="str">
            <v>M</v>
          </cell>
          <cell r="G454" t="str">
            <v>Welch</v>
          </cell>
          <cell r="H454" t="str">
            <v>359 Murphy Road</v>
          </cell>
          <cell r="J454" t="str">
            <v>Braintree, VT 05060</v>
          </cell>
          <cell r="K454">
            <v>40848</v>
          </cell>
          <cell r="L454" t="str">
            <v>REG</v>
          </cell>
          <cell r="M454">
            <v>47.64</v>
          </cell>
          <cell r="N454">
            <v>99091.199999999997</v>
          </cell>
          <cell r="O454">
            <v>43684</v>
          </cell>
          <cell r="P454" t="str">
            <v>UNRSMGR</v>
          </cell>
          <cell r="Q454" t="str">
            <v>Unit Nurse Manager</v>
          </cell>
          <cell r="R454" t="str">
            <v>PC</v>
          </cell>
          <cell r="S454" t="str">
            <v>037</v>
          </cell>
          <cell r="T454" t="str">
            <v>Z</v>
          </cell>
          <cell r="U454" t="str">
            <v>OR</v>
          </cell>
          <cell r="V454">
            <v>1</v>
          </cell>
          <cell r="W454">
            <v>2080</v>
          </cell>
          <cell r="X454">
            <v>80</v>
          </cell>
          <cell r="Y454">
            <v>2</v>
          </cell>
          <cell r="Z454">
            <v>3</v>
          </cell>
          <cell r="AA454">
            <v>12</v>
          </cell>
          <cell r="AC454">
            <v>0</v>
          </cell>
          <cell r="AD454">
            <v>0</v>
          </cell>
          <cell r="AF454">
            <v>48.830999999999996</v>
          </cell>
          <cell r="AG454">
            <v>2.4999999999999904E-2</v>
          </cell>
          <cell r="AH454">
            <v>2.4999999999999904E-2</v>
          </cell>
          <cell r="AI454">
            <v>1523.5271999999952</v>
          </cell>
          <cell r="AK454">
            <v>2477.2799999999907</v>
          </cell>
          <cell r="AL454">
            <v>2571.6071999999913</v>
          </cell>
          <cell r="AN454" t="str">
            <v>No</v>
          </cell>
          <cell r="AO454" t="str">
            <v>No Adj Col AB</v>
          </cell>
          <cell r="AP454">
            <v>40848</v>
          </cell>
        </row>
        <row r="455">
          <cell r="A455">
            <v>304</v>
          </cell>
          <cell r="B455" t="str">
            <v>000000304</v>
          </cell>
          <cell r="C455" t="str">
            <v>Med Surg</v>
          </cell>
          <cell r="D455" t="str">
            <v>Unit Supervisor</v>
          </cell>
          <cell r="E455" t="str">
            <v>Tabitha</v>
          </cell>
          <cell r="F455" t="str">
            <v>A</v>
          </cell>
          <cell r="G455" t="str">
            <v>Blanchard</v>
          </cell>
          <cell r="H455" t="str">
            <v>10 Lodestar Hill</v>
          </cell>
          <cell r="J455" t="str">
            <v>Randolph, VT 05060</v>
          </cell>
          <cell r="K455">
            <v>35389</v>
          </cell>
          <cell r="L455" t="str">
            <v>REG</v>
          </cell>
          <cell r="M455">
            <v>46.24</v>
          </cell>
          <cell r="N455">
            <v>96179.199999999997</v>
          </cell>
          <cell r="O455">
            <v>35389</v>
          </cell>
          <cell r="P455" t="str">
            <v>UNITSUPR</v>
          </cell>
          <cell r="Q455" t="str">
            <v>Unit Supervisor</v>
          </cell>
          <cell r="R455" t="str">
            <v>PC</v>
          </cell>
          <cell r="S455" t="str">
            <v>025</v>
          </cell>
          <cell r="T455" t="str">
            <v>Z</v>
          </cell>
          <cell r="U455" t="str">
            <v>MS</v>
          </cell>
          <cell r="V455">
            <v>1</v>
          </cell>
          <cell r="W455">
            <v>2080</v>
          </cell>
          <cell r="X455">
            <v>80</v>
          </cell>
          <cell r="Y455">
            <v>9</v>
          </cell>
          <cell r="Z455">
            <v>10</v>
          </cell>
          <cell r="AA455">
            <v>11</v>
          </cell>
          <cell r="AC455">
            <v>47.654805110644922</v>
          </cell>
          <cell r="AD455">
            <v>3.0596996337476645E-2</v>
          </cell>
          <cell r="AF455">
            <v>48.846175238411043</v>
          </cell>
          <cell r="AG455">
            <v>5.6361921245913507E-2</v>
          </cell>
          <cell r="AH455">
            <v>2.4999999999999942E-2</v>
          </cell>
          <cell r="AI455">
            <v>1524.0006674384131</v>
          </cell>
          <cell r="AK455">
            <v>5420.844495894964</v>
          </cell>
          <cell r="AL455">
            <v>3817.4348772401286</v>
          </cell>
          <cell r="AN455" t="str">
            <v>Yes</v>
          </cell>
          <cell r="AP455">
            <v>35389</v>
          </cell>
        </row>
      </sheetData>
      <sheetData sheetId="3">
        <row r="1">
          <cell r="J1" t="str">
            <v>Employee Number</v>
          </cell>
          <cell r="K1" t="str">
            <v>Original Hire Date</v>
          </cell>
          <cell r="L1" t="str">
            <v>Employee Type Code</v>
          </cell>
          <cell r="M1" t="str">
            <v>Hourly Pay Rate</v>
          </cell>
          <cell r="N1" t="str">
            <v>Annual Salary</v>
          </cell>
          <cell r="O1" t="str">
            <v>Last Hire Date</v>
          </cell>
          <cell r="P1" t="str">
            <v>Employee Name (Last Suffix, First MI)</v>
          </cell>
          <cell r="Q1" t="str">
            <v>Supervisor Name (Last Suffix, First MI)</v>
          </cell>
          <cell r="R1" t="str">
            <v>Job Code</v>
          </cell>
          <cell r="S1" t="str">
            <v>Job Title</v>
          </cell>
          <cell r="T1" t="str">
            <v>Org Level 1 Code</v>
          </cell>
          <cell r="U1" t="str">
            <v>Org Level 2 Code</v>
          </cell>
          <cell r="V1" t="str">
            <v>Org Level 3 Code</v>
          </cell>
          <cell r="W1" t="str">
            <v>Org Level 4 Code</v>
          </cell>
          <cell r="X1" t="str">
            <v>Pay Group Code</v>
          </cell>
          <cell r="Y1" t="str">
            <v>Scheduled FTE</v>
          </cell>
          <cell r="Z1" t="str">
            <v>Scheduled Annual Hours</v>
          </cell>
          <cell r="AA1" t="str">
            <v>Scheduled Work Hours</v>
          </cell>
        </row>
        <row r="2">
          <cell r="J2">
            <v>209</v>
          </cell>
          <cell r="K2">
            <v>32874</v>
          </cell>
          <cell r="L2" t="str">
            <v>PTF</v>
          </cell>
          <cell r="M2">
            <v>111.00709999999999</v>
          </cell>
          <cell r="N2">
            <v>219350</v>
          </cell>
          <cell r="O2">
            <v>32874</v>
          </cell>
          <cell r="P2" t="str">
            <v>Seymour, Mark G.</v>
          </cell>
          <cell r="Q2" t="str">
            <v>White, Joshua T.</v>
          </cell>
          <cell r="R2" t="str">
            <v>PHYSOFF</v>
          </cell>
          <cell r="S2" t="str">
            <v>Physician Offsite Clinic</v>
          </cell>
          <cell r="T2" t="str">
            <v>MS</v>
          </cell>
          <cell r="U2" t="str">
            <v>007</v>
          </cell>
          <cell r="V2" t="str">
            <v>BETH</v>
          </cell>
          <cell r="W2" t="str">
            <v>MEDS</v>
          </cell>
          <cell r="X2" t="str">
            <v>BIWKLY</v>
          </cell>
          <cell r="Y2">
            <v>0.95</v>
          </cell>
          <cell r="Z2">
            <v>1976</v>
          </cell>
          <cell r="AA2">
            <v>76</v>
          </cell>
        </row>
        <row r="3">
          <cell r="J3">
            <v>9</v>
          </cell>
          <cell r="K3">
            <v>34335</v>
          </cell>
          <cell r="L3" t="str">
            <v>PTF</v>
          </cell>
          <cell r="M3">
            <v>123.19710000000001</v>
          </cell>
          <cell r="N3">
            <v>205000</v>
          </cell>
          <cell r="O3">
            <v>34335</v>
          </cell>
          <cell r="P3" t="str">
            <v>Borie, Kenneth G.</v>
          </cell>
          <cell r="Q3" t="str">
            <v>White, Joshua T.</v>
          </cell>
          <cell r="R3" t="str">
            <v>PHYSCIAN</v>
          </cell>
          <cell r="S3" t="str">
            <v>Physician</v>
          </cell>
          <cell r="T3" t="str">
            <v>MS</v>
          </cell>
          <cell r="U3" t="str">
            <v>012</v>
          </cell>
          <cell r="V3" t="str">
            <v>PRIM</v>
          </cell>
          <cell r="W3" t="str">
            <v>MEDS</v>
          </cell>
          <cell r="X3" t="str">
            <v>BIWKLY</v>
          </cell>
          <cell r="Y3">
            <v>0.8</v>
          </cell>
          <cell r="Z3">
            <v>1664</v>
          </cell>
          <cell r="AA3">
            <v>64</v>
          </cell>
        </row>
        <row r="4">
          <cell r="J4">
            <v>231</v>
          </cell>
          <cell r="K4">
            <v>34335</v>
          </cell>
          <cell r="L4" t="str">
            <v>PD</v>
          </cell>
          <cell r="M4">
            <v>110</v>
          </cell>
          <cell r="N4">
            <v>0.28599999999999998</v>
          </cell>
          <cell r="O4">
            <v>34335</v>
          </cell>
          <cell r="P4" t="str">
            <v>Fowler, Milton G.</v>
          </cell>
          <cell r="Q4" t="str">
            <v>White, Joshua T.</v>
          </cell>
          <cell r="R4" t="str">
            <v>PHYSCIAN</v>
          </cell>
          <cell r="S4" t="str">
            <v>Physician</v>
          </cell>
          <cell r="T4" t="str">
            <v>MS</v>
          </cell>
          <cell r="U4" t="str">
            <v>012</v>
          </cell>
          <cell r="V4" t="str">
            <v>PRIM</v>
          </cell>
          <cell r="W4" t="str">
            <v>MEDS</v>
          </cell>
          <cell r="X4" t="str">
            <v>BIWKLY</v>
          </cell>
          <cell r="Y4">
            <v>9.9999999999999995E-7</v>
          </cell>
          <cell r="Z4">
            <v>2.5999999999999999E-3</v>
          </cell>
          <cell r="AA4">
            <v>1E-4</v>
          </cell>
        </row>
        <row r="5">
          <cell r="J5">
            <v>664</v>
          </cell>
          <cell r="K5">
            <v>36948</v>
          </cell>
          <cell r="L5" t="str">
            <v>REG</v>
          </cell>
          <cell r="M5">
            <v>77.712500000000006</v>
          </cell>
          <cell r="N5">
            <v>161642</v>
          </cell>
          <cell r="O5">
            <v>36948</v>
          </cell>
          <cell r="P5" t="str">
            <v>Lincoln, Ashley E.</v>
          </cell>
          <cell r="Q5" t="str">
            <v>Bennett, Daniel</v>
          </cell>
          <cell r="R5" t="str">
            <v>VPDEVPR</v>
          </cell>
          <cell r="S5" t="str">
            <v>VP of Development and PR</v>
          </cell>
          <cell r="T5" t="str">
            <v>AD</v>
          </cell>
          <cell r="U5" t="str">
            <v>570</v>
          </cell>
          <cell r="V5" t="str">
            <v>Z</v>
          </cell>
          <cell r="W5" t="str">
            <v>DEV</v>
          </cell>
          <cell r="X5" t="str">
            <v>BIWKLY</v>
          </cell>
          <cell r="Y5">
            <v>1</v>
          </cell>
          <cell r="Z5">
            <v>2080</v>
          </cell>
          <cell r="AA5">
            <v>80</v>
          </cell>
        </row>
        <row r="6">
          <cell r="J6">
            <v>889</v>
          </cell>
          <cell r="K6">
            <v>37817</v>
          </cell>
          <cell r="L6" t="str">
            <v>REG</v>
          </cell>
          <cell r="M6">
            <v>105.7692</v>
          </cell>
          <cell r="N6">
            <v>220000</v>
          </cell>
          <cell r="O6">
            <v>37817</v>
          </cell>
          <cell r="P6" t="str">
            <v>Pelletier, Joseph C.</v>
          </cell>
          <cell r="Q6" t="str">
            <v>White, Joshua T.</v>
          </cell>
          <cell r="R6" t="str">
            <v>PHYSCIAN</v>
          </cell>
          <cell r="S6" t="str">
            <v>Physician</v>
          </cell>
          <cell r="T6" t="str">
            <v>MS</v>
          </cell>
          <cell r="U6" t="str">
            <v>003</v>
          </cell>
          <cell r="V6" t="str">
            <v>PRIM</v>
          </cell>
          <cell r="W6" t="str">
            <v>MEDS</v>
          </cell>
          <cell r="X6" t="str">
            <v>BIWKLY</v>
          </cell>
          <cell r="Y6">
            <v>1</v>
          </cell>
          <cell r="Z6">
            <v>2080</v>
          </cell>
          <cell r="AA6">
            <v>80</v>
          </cell>
        </row>
        <row r="7">
          <cell r="J7">
            <v>1089</v>
          </cell>
          <cell r="K7">
            <v>38670</v>
          </cell>
          <cell r="L7" t="str">
            <v>REG</v>
          </cell>
          <cell r="M7">
            <v>79.230800000000002</v>
          </cell>
          <cell r="N7">
            <v>164800</v>
          </cell>
          <cell r="O7">
            <v>38670</v>
          </cell>
          <cell r="P7" t="str">
            <v>Schwartz, Robin A.</v>
          </cell>
          <cell r="Q7" t="str">
            <v>Benoit, Nicolas R.</v>
          </cell>
          <cell r="R7" t="str">
            <v>PHYSCIAN</v>
          </cell>
          <cell r="S7" t="str">
            <v>Physician</v>
          </cell>
          <cell r="T7" t="str">
            <v>MS</v>
          </cell>
          <cell r="U7" t="str">
            <v>012</v>
          </cell>
          <cell r="V7" t="str">
            <v>NAPS</v>
          </cell>
          <cell r="W7" t="str">
            <v>MEDS</v>
          </cell>
          <cell r="X7" t="str">
            <v>BIWKLY</v>
          </cell>
          <cell r="Y7">
            <v>1</v>
          </cell>
          <cell r="Z7">
            <v>2080</v>
          </cell>
          <cell r="AA7">
            <v>80</v>
          </cell>
        </row>
        <row r="8">
          <cell r="J8">
            <v>242</v>
          </cell>
          <cell r="K8">
            <v>34335</v>
          </cell>
          <cell r="L8" t="str">
            <v>PD</v>
          </cell>
          <cell r="M8">
            <v>110</v>
          </cell>
          <cell r="N8">
            <v>0.28599999999999998</v>
          </cell>
          <cell r="O8">
            <v>38808</v>
          </cell>
          <cell r="P8" t="str">
            <v>Jewett, Mark D.</v>
          </cell>
          <cell r="Q8" t="str">
            <v>White, Joshua T.</v>
          </cell>
          <cell r="R8" t="str">
            <v>PHYSCIAN</v>
          </cell>
          <cell r="S8" t="str">
            <v>Physician</v>
          </cell>
          <cell r="T8" t="str">
            <v>MS</v>
          </cell>
          <cell r="U8" t="str">
            <v>012</v>
          </cell>
          <cell r="V8" t="str">
            <v>PRIM</v>
          </cell>
          <cell r="W8" t="str">
            <v>MEDS</v>
          </cell>
          <cell r="X8" t="str">
            <v>BIWKLY</v>
          </cell>
          <cell r="Y8">
            <v>9.9999999999999995E-7</v>
          </cell>
          <cell r="Z8">
            <v>2.5999999999999999E-3</v>
          </cell>
          <cell r="AA8">
            <v>1E-4</v>
          </cell>
        </row>
        <row r="9">
          <cell r="J9">
            <v>1232</v>
          </cell>
          <cell r="K9">
            <v>39097</v>
          </cell>
          <cell r="L9" t="str">
            <v>REG</v>
          </cell>
          <cell r="M9">
            <v>96.153800000000004</v>
          </cell>
          <cell r="N9">
            <v>200000</v>
          </cell>
          <cell r="O9">
            <v>39097</v>
          </cell>
          <cell r="P9" t="str">
            <v>Benoit, Nicolas R.</v>
          </cell>
          <cell r="Q9" t="str">
            <v>Bennett, Daniel</v>
          </cell>
          <cell r="R9" t="str">
            <v>PHYSPEC</v>
          </cell>
          <cell r="S9" t="str">
            <v>Physician Specialty Clin</v>
          </cell>
          <cell r="T9" t="str">
            <v>MS</v>
          </cell>
          <cell r="U9" t="str">
            <v>011</v>
          </cell>
          <cell r="V9" t="str">
            <v>NAPS</v>
          </cell>
          <cell r="W9" t="str">
            <v>MEDS</v>
          </cell>
          <cell r="X9" t="str">
            <v>BIWKLY</v>
          </cell>
          <cell r="Y9">
            <v>1</v>
          </cell>
          <cell r="Z9">
            <v>2080</v>
          </cell>
          <cell r="AA9">
            <v>80</v>
          </cell>
        </row>
        <row r="10">
          <cell r="J10">
            <v>1464</v>
          </cell>
          <cell r="K10">
            <v>39699</v>
          </cell>
          <cell r="L10" t="str">
            <v>CON</v>
          </cell>
          <cell r="M10">
            <v>11.77</v>
          </cell>
          <cell r="N10">
            <v>3.1199999999999999E-2</v>
          </cell>
          <cell r="O10">
            <v>39699</v>
          </cell>
          <cell r="P10" t="str">
            <v>Donner, Marda E.</v>
          </cell>
          <cell r="Q10" t="str">
            <v>White, Joshua T.</v>
          </cell>
          <cell r="R10" t="str">
            <v>PHYSCIAN</v>
          </cell>
          <cell r="S10" t="str">
            <v>Physician</v>
          </cell>
          <cell r="T10" t="str">
            <v>PR</v>
          </cell>
          <cell r="U10" t="str">
            <v>009</v>
          </cell>
          <cell r="V10" t="str">
            <v>Z</v>
          </cell>
          <cell r="W10" t="str">
            <v>RES</v>
          </cell>
          <cell r="X10" t="str">
            <v>BIWKLY</v>
          </cell>
          <cell r="Y10">
            <v>9.9999999999999995E-7</v>
          </cell>
          <cell r="Z10">
            <v>2.5999999999999999E-3</v>
          </cell>
          <cell r="AA10">
            <v>1E-4</v>
          </cell>
        </row>
        <row r="11">
          <cell r="J11">
            <v>1486</v>
          </cell>
          <cell r="K11">
            <v>39818</v>
          </cell>
          <cell r="L11" t="str">
            <v>REG</v>
          </cell>
          <cell r="M11">
            <v>63.963000000000001</v>
          </cell>
          <cell r="N11">
            <v>133043</v>
          </cell>
          <cell r="O11">
            <v>39818</v>
          </cell>
          <cell r="P11" t="str">
            <v>O'Brien, Megan L.</v>
          </cell>
          <cell r="Q11" t="str">
            <v>White, Joshua T.</v>
          </cell>
          <cell r="R11" t="str">
            <v>NP</v>
          </cell>
          <cell r="S11" t="str">
            <v>Nurse Practitioner</v>
          </cell>
          <cell r="T11" t="str">
            <v>MS</v>
          </cell>
          <cell r="U11" t="str">
            <v>021</v>
          </cell>
          <cell r="V11" t="str">
            <v>Z</v>
          </cell>
          <cell r="W11" t="str">
            <v>MEDS</v>
          </cell>
          <cell r="X11" t="str">
            <v>BIWKLY</v>
          </cell>
          <cell r="Y11">
            <v>1</v>
          </cell>
          <cell r="Z11">
            <v>2080</v>
          </cell>
          <cell r="AA11">
            <v>80</v>
          </cell>
        </row>
        <row r="12">
          <cell r="J12">
            <v>1598</v>
          </cell>
          <cell r="K12">
            <v>40192</v>
          </cell>
          <cell r="L12" t="str">
            <v>PD</v>
          </cell>
          <cell r="M12">
            <v>185</v>
          </cell>
          <cell r="N12">
            <v>0.48099999999999998</v>
          </cell>
          <cell r="O12">
            <v>40192</v>
          </cell>
          <cell r="P12" t="str">
            <v>Johansen, Sarah G.</v>
          </cell>
          <cell r="Q12" t="str">
            <v>White, Joshua T.</v>
          </cell>
          <cell r="R12" t="str">
            <v>PHYSCIAN</v>
          </cell>
          <cell r="S12" t="str">
            <v>Physician</v>
          </cell>
          <cell r="T12" t="str">
            <v>MS</v>
          </cell>
          <cell r="U12" t="str">
            <v>006</v>
          </cell>
          <cell r="V12" t="str">
            <v>Z</v>
          </cell>
          <cell r="W12" t="str">
            <v>ER</v>
          </cell>
          <cell r="X12" t="str">
            <v>BIWKLY</v>
          </cell>
          <cell r="Y12">
            <v>9.9999999999999995E-7</v>
          </cell>
          <cell r="Z12">
            <v>2.5999999999999999E-3</v>
          </cell>
          <cell r="AA12">
            <v>1E-4</v>
          </cell>
        </row>
        <row r="13">
          <cell r="J13">
            <v>1648</v>
          </cell>
          <cell r="K13">
            <v>40367</v>
          </cell>
          <cell r="L13" t="str">
            <v>REG</v>
          </cell>
          <cell r="M13">
            <v>172.32689999999999</v>
          </cell>
          <cell r="N13">
            <v>358440</v>
          </cell>
          <cell r="O13">
            <v>40367</v>
          </cell>
          <cell r="P13" t="str">
            <v>White, Joshua T.</v>
          </cell>
          <cell r="Q13" t="str">
            <v>Bennett, Daniel</v>
          </cell>
          <cell r="R13" t="str">
            <v>CMO</v>
          </cell>
          <cell r="S13" t="str">
            <v>Chief Medical Officer</v>
          </cell>
          <cell r="T13" t="str">
            <v>MS</v>
          </cell>
          <cell r="U13" t="str">
            <v>697</v>
          </cell>
          <cell r="V13" t="str">
            <v>Z</v>
          </cell>
          <cell r="W13" t="str">
            <v>PP</v>
          </cell>
          <cell r="X13" t="str">
            <v>BIWKLY</v>
          </cell>
          <cell r="Y13">
            <v>1</v>
          </cell>
          <cell r="Z13">
            <v>2080</v>
          </cell>
          <cell r="AA13">
            <v>80</v>
          </cell>
        </row>
        <row r="14">
          <cell r="J14">
            <v>1654</v>
          </cell>
          <cell r="K14">
            <v>40378</v>
          </cell>
          <cell r="L14" t="str">
            <v>PD</v>
          </cell>
          <cell r="M14">
            <v>52.9</v>
          </cell>
          <cell r="N14">
            <v>0.13780000000000001</v>
          </cell>
          <cell r="O14">
            <v>40378</v>
          </cell>
          <cell r="P14" t="str">
            <v>LaBrecque, Mary C.</v>
          </cell>
          <cell r="Q14" t="str">
            <v>White, Joshua T.</v>
          </cell>
          <cell r="R14" t="str">
            <v>NP</v>
          </cell>
          <cell r="S14" t="str">
            <v>Nurse Practitioner</v>
          </cell>
          <cell r="T14" t="str">
            <v>MS</v>
          </cell>
          <cell r="U14" t="str">
            <v>012</v>
          </cell>
          <cell r="V14" t="str">
            <v>PRIM</v>
          </cell>
          <cell r="W14" t="str">
            <v>MEDS</v>
          </cell>
          <cell r="X14" t="str">
            <v>BIWKLY</v>
          </cell>
          <cell r="Y14">
            <v>9.9999999999999995E-7</v>
          </cell>
          <cell r="Z14">
            <v>2.5999999999999999E-3</v>
          </cell>
          <cell r="AA14">
            <v>1E-4</v>
          </cell>
        </row>
        <row r="15">
          <cell r="J15">
            <v>1671</v>
          </cell>
          <cell r="K15">
            <v>40452</v>
          </cell>
          <cell r="L15" t="str">
            <v>PD</v>
          </cell>
          <cell r="M15">
            <v>123.63</v>
          </cell>
          <cell r="N15">
            <v>0.32240000000000002</v>
          </cell>
          <cell r="O15">
            <v>40452</v>
          </cell>
          <cell r="P15" t="str">
            <v>Ciccarelli, Ovleto W.</v>
          </cell>
          <cell r="Q15" t="str">
            <v>Benoit, Nicolas R.</v>
          </cell>
          <cell r="R15" t="str">
            <v>SURGEON</v>
          </cell>
          <cell r="S15" t="str">
            <v>Surgeon</v>
          </cell>
          <cell r="T15" t="str">
            <v>AD</v>
          </cell>
          <cell r="U15" t="str">
            <v>021</v>
          </cell>
          <cell r="V15" t="str">
            <v>Z</v>
          </cell>
          <cell r="W15" t="str">
            <v>MEDS</v>
          </cell>
          <cell r="X15" t="str">
            <v>BIWKLY</v>
          </cell>
          <cell r="Y15">
            <v>9.9999999999999995E-7</v>
          </cell>
          <cell r="Z15">
            <v>2.5999999999999999E-3</v>
          </cell>
          <cell r="AA15">
            <v>1E-4</v>
          </cell>
        </row>
        <row r="16">
          <cell r="J16">
            <v>1712</v>
          </cell>
          <cell r="K16">
            <v>40623</v>
          </cell>
          <cell r="L16" t="str">
            <v>REG</v>
          </cell>
          <cell r="M16">
            <v>66.378799999999998</v>
          </cell>
          <cell r="N16">
            <v>138068</v>
          </cell>
          <cell r="O16">
            <v>40623</v>
          </cell>
          <cell r="P16" t="str">
            <v>Boyd, Monica M.</v>
          </cell>
          <cell r="Q16" t="str">
            <v>Bennett, Daniel</v>
          </cell>
          <cell r="R16" t="str">
            <v>VPQMCOMP</v>
          </cell>
          <cell r="S16" t="str">
            <v>VP of Quality and Comp</v>
          </cell>
          <cell r="T16" t="str">
            <v>QA</v>
          </cell>
          <cell r="U16" t="str">
            <v>280</v>
          </cell>
          <cell r="V16" t="str">
            <v>Z</v>
          </cell>
          <cell r="W16" t="str">
            <v>QA</v>
          </cell>
          <cell r="X16" t="str">
            <v>BIWKLY</v>
          </cell>
          <cell r="Y16">
            <v>1</v>
          </cell>
          <cell r="Z16">
            <v>2080</v>
          </cell>
          <cell r="AA16">
            <v>80</v>
          </cell>
        </row>
        <row r="17">
          <cell r="J17">
            <v>1790</v>
          </cell>
          <cell r="K17">
            <v>40953</v>
          </cell>
          <cell r="L17" t="str">
            <v>REG</v>
          </cell>
          <cell r="M17">
            <v>120.1923</v>
          </cell>
          <cell r="N17">
            <v>250000</v>
          </cell>
          <cell r="O17">
            <v>40953</v>
          </cell>
          <cell r="P17" t="str">
            <v>Craig, William A.</v>
          </cell>
          <cell r="Q17" t="str">
            <v>White, Joshua T.</v>
          </cell>
          <cell r="R17" t="str">
            <v>PHYSCIAN</v>
          </cell>
          <cell r="S17" t="str">
            <v>Physician</v>
          </cell>
          <cell r="T17" t="str">
            <v>MS</v>
          </cell>
          <cell r="U17" t="str">
            <v>021</v>
          </cell>
          <cell r="V17" t="str">
            <v>Z</v>
          </cell>
          <cell r="W17" t="str">
            <v>MEDS</v>
          </cell>
          <cell r="X17" t="str">
            <v>BIWKLY</v>
          </cell>
          <cell r="Y17">
            <v>1</v>
          </cell>
          <cell r="Z17">
            <v>2080</v>
          </cell>
          <cell r="AA17">
            <v>80</v>
          </cell>
        </row>
        <row r="18">
          <cell r="J18">
            <v>1899</v>
          </cell>
          <cell r="K18">
            <v>41337</v>
          </cell>
          <cell r="L18" t="str">
            <v>REG</v>
          </cell>
          <cell r="M18">
            <v>56.382199999999997</v>
          </cell>
          <cell r="N18">
            <v>117275</v>
          </cell>
          <cell r="O18">
            <v>41337</v>
          </cell>
          <cell r="P18" t="str">
            <v>Salzmann, Bradford R.</v>
          </cell>
          <cell r="Q18" t="str">
            <v>Benoit, Nicolas R.</v>
          </cell>
          <cell r="R18" t="str">
            <v>PHYSASST</v>
          </cell>
          <cell r="S18" t="str">
            <v>Physician Assistant</v>
          </cell>
          <cell r="T18" t="str">
            <v>MS</v>
          </cell>
          <cell r="U18" t="str">
            <v>020</v>
          </cell>
          <cell r="V18" t="str">
            <v>ORTHO</v>
          </cell>
          <cell r="W18" t="str">
            <v>MEDS</v>
          </cell>
          <cell r="X18" t="str">
            <v>BIWKLY</v>
          </cell>
          <cell r="Y18">
            <v>1</v>
          </cell>
          <cell r="Z18">
            <v>2080</v>
          </cell>
          <cell r="AA18">
            <v>80</v>
          </cell>
        </row>
        <row r="19">
          <cell r="J19">
            <v>1961</v>
          </cell>
          <cell r="K19">
            <v>41526</v>
          </cell>
          <cell r="L19" t="str">
            <v>REG</v>
          </cell>
          <cell r="M19">
            <v>78.092799999999997</v>
          </cell>
          <cell r="N19">
            <v>162433</v>
          </cell>
          <cell r="O19">
            <v>41526</v>
          </cell>
          <cell r="P19" t="str">
            <v>Pfohl, Douglas B.</v>
          </cell>
          <cell r="Q19" t="str">
            <v>Bennett, Daniel</v>
          </cell>
          <cell r="R19" t="str">
            <v>VPOSS</v>
          </cell>
          <cell r="S19" t="str">
            <v>VP Of Support Services</v>
          </cell>
          <cell r="T19" t="str">
            <v>OP</v>
          </cell>
          <cell r="U19" t="str">
            <v>530</v>
          </cell>
          <cell r="V19" t="str">
            <v>Z</v>
          </cell>
          <cell r="W19" t="str">
            <v>Z</v>
          </cell>
          <cell r="X19" t="str">
            <v>BIWKLY</v>
          </cell>
          <cell r="Y19">
            <v>1</v>
          </cell>
          <cell r="Z19">
            <v>2080</v>
          </cell>
          <cell r="AA19">
            <v>80</v>
          </cell>
        </row>
        <row r="20">
          <cell r="J20">
            <v>1975</v>
          </cell>
          <cell r="K20">
            <v>41576</v>
          </cell>
          <cell r="L20" t="str">
            <v>PTF</v>
          </cell>
          <cell r="M20">
            <v>160</v>
          </cell>
          <cell r="N20">
            <v>230399.93599999999</v>
          </cell>
          <cell r="O20">
            <v>41576</v>
          </cell>
          <cell r="P20" t="str">
            <v>Thran, Alexandra N.</v>
          </cell>
          <cell r="Q20" t="str">
            <v>White, Joshua T.</v>
          </cell>
          <cell r="R20" t="str">
            <v>PHYSCIAN</v>
          </cell>
          <cell r="S20" t="str">
            <v>Physician</v>
          </cell>
          <cell r="T20" t="str">
            <v>MS</v>
          </cell>
          <cell r="U20" t="str">
            <v>006</v>
          </cell>
          <cell r="V20" t="str">
            <v>Z</v>
          </cell>
          <cell r="W20" t="str">
            <v>ER</v>
          </cell>
          <cell r="X20" t="str">
            <v>BIWKLY</v>
          </cell>
          <cell r="Y20">
            <v>0.69230800000000003</v>
          </cell>
          <cell r="Z20">
            <v>1439.9996000000001</v>
          </cell>
          <cell r="AA20">
            <v>55.384599999999999</v>
          </cell>
        </row>
        <row r="21">
          <cell r="J21">
            <v>1991</v>
          </cell>
          <cell r="K21">
            <v>41638</v>
          </cell>
          <cell r="L21" t="str">
            <v>REG</v>
          </cell>
          <cell r="M21">
            <v>55.206099999999999</v>
          </cell>
          <cell r="N21">
            <v>91863</v>
          </cell>
          <cell r="O21">
            <v>41638</v>
          </cell>
          <cell r="P21" t="str">
            <v>Savidge, Rebecca D.</v>
          </cell>
          <cell r="Q21" t="str">
            <v>White, Joshua T.</v>
          </cell>
          <cell r="R21" t="str">
            <v>PAOFF</v>
          </cell>
          <cell r="S21" t="str">
            <v>Physician Assistant Offsi</v>
          </cell>
          <cell r="T21" t="str">
            <v>MS</v>
          </cell>
          <cell r="U21" t="str">
            <v>008</v>
          </cell>
          <cell r="V21" t="str">
            <v>CHEL</v>
          </cell>
          <cell r="W21" t="str">
            <v>MEDS</v>
          </cell>
          <cell r="X21" t="str">
            <v>BIWKLY</v>
          </cell>
          <cell r="Y21">
            <v>0.8</v>
          </cell>
          <cell r="Z21">
            <v>1664</v>
          </cell>
          <cell r="AA21">
            <v>64</v>
          </cell>
        </row>
        <row r="22">
          <cell r="J22">
            <v>2013</v>
          </cell>
          <cell r="K22">
            <v>41701</v>
          </cell>
          <cell r="L22" t="str">
            <v>REG</v>
          </cell>
          <cell r="M22">
            <v>62.5</v>
          </cell>
          <cell r="N22">
            <v>130000</v>
          </cell>
          <cell r="O22">
            <v>41701</v>
          </cell>
          <cell r="P22" t="str">
            <v>Chamberland, Michael J.</v>
          </cell>
          <cell r="Q22" t="str">
            <v>Benoit, Nicolas R.</v>
          </cell>
          <cell r="R22" t="str">
            <v>CHIRO</v>
          </cell>
          <cell r="S22" t="str">
            <v>Chiropractor</v>
          </cell>
          <cell r="T22" t="str">
            <v>MS</v>
          </cell>
          <cell r="U22" t="str">
            <v>019</v>
          </cell>
          <cell r="V22" t="str">
            <v>SHARO</v>
          </cell>
          <cell r="W22" t="str">
            <v>MEDS</v>
          </cell>
          <cell r="X22" t="str">
            <v>BIWKLY</v>
          </cell>
          <cell r="Y22">
            <v>1</v>
          </cell>
          <cell r="Z22">
            <v>2080</v>
          </cell>
          <cell r="AA22">
            <v>80</v>
          </cell>
        </row>
        <row r="23">
          <cell r="J23">
            <v>2073</v>
          </cell>
          <cell r="K23">
            <v>41897</v>
          </cell>
          <cell r="L23" t="str">
            <v>PT</v>
          </cell>
          <cell r="M23">
            <v>79.567300000000003</v>
          </cell>
          <cell r="N23">
            <v>82750</v>
          </cell>
          <cell r="O23">
            <v>41897</v>
          </cell>
          <cell r="P23" t="str">
            <v>Harlow, Christina R.</v>
          </cell>
          <cell r="Q23" t="str">
            <v>White, Joshua T.</v>
          </cell>
          <cell r="R23" t="str">
            <v>NP</v>
          </cell>
          <cell r="S23" t="str">
            <v>Nurse Practitioner</v>
          </cell>
          <cell r="T23" t="str">
            <v>PC</v>
          </cell>
          <cell r="U23" t="str">
            <v>006</v>
          </cell>
          <cell r="V23" t="str">
            <v>EEH</v>
          </cell>
          <cell r="W23" t="str">
            <v>ER</v>
          </cell>
          <cell r="X23" t="str">
            <v>BIWKLY</v>
          </cell>
          <cell r="Y23">
            <v>0.5</v>
          </cell>
          <cell r="Z23">
            <v>1040</v>
          </cell>
          <cell r="AA23">
            <v>40</v>
          </cell>
        </row>
        <row r="24">
          <cell r="J24">
            <v>2127</v>
          </cell>
          <cell r="K24">
            <v>42072</v>
          </cell>
          <cell r="L24" t="str">
            <v>REG</v>
          </cell>
          <cell r="M24">
            <v>216.34620000000001</v>
          </cell>
          <cell r="N24">
            <v>450000</v>
          </cell>
          <cell r="O24">
            <v>42072</v>
          </cell>
          <cell r="P24" t="str">
            <v>Bath, Jeffrey J.</v>
          </cell>
          <cell r="Q24" t="str">
            <v>O'Berry, Rebecca A.</v>
          </cell>
          <cell r="R24" t="str">
            <v>PHYSCIAN</v>
          </cell>
          <cell r="S24" t="str">
            <v>Physician</v>
          </cell>
          <cell r="T24" t="str">
            <v>CL</v>
          </cell>
          <cell r="U24" t="str">
            <v>022</v>
          </cell>
          <cell r="V24" t="str">
            <v>Z</v>
          </cell>
          <cell r="W24" t="str">
            <v>RAD</v>
          </cell>
          <cell r="X24" t="str">
            <v>BIWKLY</v>
          </cell>
          <cell r="Y24">
            <v>1</v>
          </cell>
          <cell r="Z24">
            <v>2080</v>
          </cell>
          <cell r="AA24">
            <v>80</v>
          </cell>
        </row>
        <row r="25">
          <cell r="J25">
            <v>2141</v>
          </cell>
          <cell r="K25">
            <v>42114</v>
          </cell>
          <cell r="L25" t="str">
            <v>PT</v>
          </cell>
          <cell r="M25">
            <v>105.7692</v>
          </cell>
          <cell r="N25">
            <v>154000</v>
          </cell>
          <cell r="O25">
            <v>42114</v>
          </cell>
          <cell r="P25" t="str">
            <v>DiNicola, Christina I.</v>
          </cell>
          <cell r="Q25" t="str">
            <v>Bennett, Daniel</v>
          </cell>
          <cell r="R25" t="str">
            <v>PHYSCIAN</v>
          </cell>
          <cell r="S25" t="str">
            <v>Physician</v>
          </cell>
          <cell r="T25" t="str">
            <v>MS</v>
          </cell>
          <cell r="U25" t="str">
            <v>003</v>
          </cell>
          <cell r="V25" t="str">
            <v>PRIM</v>
          </cell>
          <cell r="W25" t="str">
            <v>MEDS</v>
          </cell>
          <cell r="X25" t="str">
            <v>BIWKLY</v>
          </cell>
          <cell r="Y25">
            <v>0.7</v>
          </cell>
          <cell r="Z25">
            <v>1456</v>
          </cell>
          <cell r="AA25">
            <v>56</v>
          </cell>
        </row>
        <row r="26">
          <cell r="J26">
            <v>2144</v>
          </cell>
          <cell r="K26">
            <v>42121</v>
          </cell>
          <cell r="L26" t="str">
            <v>PTF</v>
          </cell>
          <cell r="M26">
            <v>53.480200000000004</v>
          </cell>
          <cell r="N26">
            <v>88991</v>
          </cell>
          <cell r="O26">
            <v>42121</v>
          </cell>
          <cell r="P26" t="str">
            <v>Osterman, Leslie A.</v>
          </cell>
          <cell r="Q26" t="str">
            <v>White, Joshua T.</v>
          </cell>
          <cell r="R26" t="str">
            <v>PHYSASST</v>
          </cell>
          <cell r="S26" t="str">
            <v>Physician Assistant</v>
          </cell>
          <cell r="T26" t="str">
            <v>MS</v>
          </cell>
          <cell r="U26" t="str">
            <v>012</v>
          </cell>
          <cell r="V26" t="str">
            <v>PRIM</v>
          </cell>
          <cell r="W26" t="str">
            <v>MEDS</v>
          </cell>
          <cell r="X26" t="str">
            <v>BIWKLY</v>
          </cell>
          <cell r="Y26">
            <v>0.8</v>
          </cell>
          <cell r="Z26">
            <v>1664</v>
          </cell>
          <cell r="AA26">
            <v>64</v>
          </cell>
        </row>
        <row r="27">
          <cell r="J27">
            <v>2145</v>
          </cell>
          <cell r="K27">
            <v>42121</v>
          </cell>
          <cell r="L27" t="str">
            <v>PT</v>
          </cell>
          <cell r="M27">
            <v>70.536699999999996</v>
          </cell>
          <cell r="N27">
            <v>98300</v>
          </cell>
          <cell r="O27">
            <v>42121</v>
          </cell>
          <cell r="P27" t="str">
            <v>Mustoe, Steven S.</v>
          </cell>
          <cell r="Q27" t="str">
            <v>Benoit, Nicolas R.</v>
          </cell>
          <cell r="R27" t="str">
            <v>CHIRO</v>
          </cell>
          <cell r="S27" t="str">
            <v>Chiropractor</v>
          </cell>
          <cell r="T27" t="str">
            <v>MS</v>
          </cell>
          <cell r="U27" t="str">
            <v>019</v>
          </cell>
          <cell r="V27" t="str">
            <v>SHARO</v>
          </cell>
          <cell r="W27" t="str">
            <v>MEDS</v>
          </cell>
          <cell r="X27" t="str">
            <v>BIWKLY</v>
          </cell>
          <cell r="Y27">
            <v>0.67</v>
          </cell>
          <cell r="Z27">
            <v>1393.6</v>
          </cell>
          <cell r="AA27">
            <v>53.6</v>
          </cell>
        </row>
        <row r="28">
          <cell r="J28">
            <v>2179</v>
          </cell>
          <cell r="K28">
            <v>42219</v>
          </cell>
          <cell r="L28" t="str">
            <v>PTF</v>
          </cell>
          <cell r="M28">
            <v>105.7692</v>
          </cell>
          <cell r="N28">
            <v>176000</v>
          </cell>
          <cell r="O28">
            <v>42219</v>
          </cell>
          <cell r="P28" t="str">
            <v>Barber, Laura A.</v>
          </cell>
          <cell r="Q28" t="str">
            <v>White, Joshua T.</v>
          </cell>
          <cell r="R28" t="str">
            <v>PHYSOFF</v>
          </cell>
          <cell r="S28" t="str">
            <v>Physician Offsite Clinic</v>
          </cell>
          <cell r="T28" t="str">
            <v>MS</v>
          </cell>
          <cell r="U28" t="str">
            <v>008</v>
          </cell>
          <cell r="V28" t="str">
            <v>CHEL</v>
          </cell>
          <cell r="W28" t="str">
            <v>MEDS</v>
          </cell>
          <cell r="X28" t="str">
            <v>BIWKLY</v>
          </cell>
          <cell r="Y28">
            <v>0.8</v>
          </cell>
          <cell r="Z28">
            <v>1664</v>
          </cell>
          <cell r="AA28">
            <v>64</v>
          </cell>
        </row>
        <row r="29">
          <cell r="J29">
            <v>2180</v>
          </cell>
          <cell r="K29">
            <v>42221</v>
          </cell>
          <cell r="L29" t="str">
            <v>REG</v>
          </cell>
          <cell r="M29">
            <v>96.153800000000004</v>
          </cell>
          <cell r="N29">
            <v>200000</v>
          </cell>
          <cell r="O29">
            <v>42221</v>
          </cell>
          <cell r="P29" t="str">
            <v>Bjork, Jonathan E.</v>
          </cell>
          <cell r="Q29" t="str">
            <v>Benoit, Nicolas R.</v>
          </cell>
          <cell r="R29" t="str">
            <v>PHYSPEC</v>
          </cell>
          <cell r="S29" t="str">
            <v>Physician Specialty Clin</v>
          </cell>
          <cell r="T29" t="str">
            <v>MS</v>
          </cell>
          <cell r="U29" t="str">
            <v>011</v>
          </cell>
          <cell r="V29" t="str">
            <v>NAPS</v>
          </cell>
          <cell r="W29" t="str">
            <v>MEDS</v>
          </cell>
          <cell r="X29" t="str">
            <v>BIWKLY</v>
          </cell>
          <cell r="Y29">
            <v>1</v>
          </cell>
          <cell r="Z29">
            <v>2080</v>
          </cell>
          <cell r="AA29">
            <v>80</v>
          </cell>
        </row>
        <row r="30">
          <cell r="J30">
            <v>2259</v>
          </cell>
          <cell r="K30">
            <v>42429</v>
          </cell>
          <cell r="L30" t="str">
            <v>PD</v>
          </cell>
          <cell r="M30">
            <v>97.012699999999995</v>
          </cell>
          <cell r="N30">
            <v>0.25219999999999998</v>
          </cell>
          <cell r="O30">
            <v>42429</v>
          </cell>
          <cell r="P30" t="str">
            <v>Lange, Erwin</v>
          </cell>
          <cell r="Q30" t="str">
            <v>White, Joshua T.</v>
          </cell>
          <cell r="R30" t="str">
            <v>PHYSOFF</v>
          </cell>
          <cell r="S30" t="str">
            <v>Physician Offsite Clinic</v>
          </cell>
          <cell r="T30" t="str">
            <v>MS</v>
          </cell>
          <cell r="U30" t="str">
            <v>013</v>
          </cell>
          <cell r="V30" t="str">
            <v>PRIM</v>
          </cell>
          <cell r="W30" t="str">
            <v>MEDS</v>
          </cell>
          <cell r="X30" t="str">
            <v>BIWKLY</v>
          </cell>
          <cell r="Y30">
            <v>9.9999999999999995E-7</v>
          </cell>
          <cell r="Z30">
            <v>2.5999999999999999E-3</v>
          </cell>
          <cell r="AA30">
            <v>1E-4</v>
          </cell>
        </row>
        <row r="31">
          <cell r="J31">
            <v>2268</v>
          </cell>
          <cell r="K31">
            <v>42457</v>
          </cell>
          <cell r="L31" t="str">
            <v>REG</v>
          </cell>
          <cell r="M31">
            <v>63.613</v>
          </cell>
          <cell r="N31">
            <v>132315</v>
          </cell>
          <cell r="O31">
            <v>42457</v>
          </cell>
          <cell r="P31" t="str">
            <v>Cook, Julia H.</v>
          </cell>
          <cell r="Q31" t="str">
            <v>White, Joshua T.</v>
          </cell>
          <cell r="R31" t="str">
            <v>MIDWIFE</v>
          </cell>
          <cell r="S31" t="str">
            <v>Nurse Midwife</v>
          </cell>
          <cell r="T31" t="str">
            <v>MS</v>
          </cell>
          <cell r="U31" t="str">
            <v>010</v>
          </cell>
          <cell r="V31" t="str">
            <v>OBGYN</v>
          </cell>
          <cell r="W31" t="str">
            <v>MEDS</v>
          </cell>
          <cell r="X31" t="str">
            <v>BIWKLY</v>
          </cell>
          <cell r="Y31">
            <v>1</v>
          </cell>
          <cell r="Z31">
            <v>2080</v>
          </cell>
          <cell r="AA31">
            <v>80</v>
          </cell>
        </row>
        <row r="32">
          <cell r="J32">
            <v>2342</v>
          </cell>
          <cell r="K32">
            <v>42639</v>
          </cell>
          <cell r="L32" t="str">
            <v>PTF</v>
          </cell>
          <cell r="M32">
            <v>52.4101</v>
          </cell>
          <cell r="N32">
            <v>81759.75</v>
          </cell>
          <cell r="O32">
            <v>42639</v>
          </cell>
          <cell r="P32" t="str">
            <v>Salloway, Rachel P.</v>
          </cell>
          <cell r="Q32" t="str">
            <v>White, Joshua T.</v>
          </cell>
          <cell r="R32" t="str">
            <v>NP</v>
          </cell>
          <cell r="S32" t="str">
            <v>Nurse Practitioner</v>
          </cell>
          <cell r="T32" t="str">
            <v>MS</v>
          </cell>
          <cell r="U32" t="str">
            <v>012</v>
          </cell>
          <cell r="V32" t="str">
            <v>PRIM</v>
          </cell>
          <cell r="W32" t="str">
            <v>MEDS</v>
          </cell>
          <cell r="X32" t="str">
            <v>BIWKLY</v>
          </cell>
          <cell r="Y32">
            <v>0.75</v>
          </cell>
          <cell r="Z32">
            <v>1560</v>
          </cell>
          <cell r="AA32">
            <v>60</v>
          </cell>
        </row>
        <row r="33">
          <cell r="J33">
            <v>2336</v>
          </cell>
          <cell r="K33">
            <v>42646</v>
          </cell>
          <cell r="L33" t="str">
            <v>REG</v>
          </cell>
          <cell r="M33">
            <v>192.5</v>
          </cell>
          <cell r="N33">
            <v>400400</v>
          </cell>
          <cell r="O33">
            <v>42646</v>
          </cell>
          <cell r="P33" t="str">
            <v>Bennett, Daniel</v>
          </cell>
          <cell r="R33" t="str">
            <v>CEO</v>
          </cell>
          <cell r="S33" t="str">
            <v>Chief Executive Officer</v>
          </cell>
          <cell r="T33" t="str">
            <v>AD</v>
          </cell>
          <cell r="U33" t="str">
            <v>530</v>
          </cell>
          <cell r="V33" t="str">
            <v>Z</v>
          </cell>
          <cell r="W33" t="str">
            <v>Z</v>
          </cell>
          <cell r="X33" t="str">
            <v>BIWKLY</v>
          </cell>
          <cell r="Y33">
            <v>1</v>
          </cell>
          <cell r="Z33">
            <v>2080</v>
          </cell>
          <cell r="AA33">
            <v>80</v>
          </cell>
        </row>
        <row r="34">
          <cell r="J34">
            <v>2389</v>
          </cell>
          <cell r="K34">
            <v>42807</v>
          </cell>
          <cell r="L34" t="str">
            <v>PTF</v>
          </cell>
          <cell r="M34">
            <v>96.153800000000004</v>
          </cell>
          <cell r="N34">
            <v>159999.92319999999</v>
          </cell>
          <cell r="O34">
            <v>42807</v>
          </cell>
          <cell r="P34" t="str">
            <v>Haeger, Elisabeth B.</v>
          </cell>
          <cell r="Q34" t="str">
            <v>O'Berry, Rebecca A.</v>
          </cell>
          <cell r="R34" t="str">
            <v>PHYSCIAN</v>
          </cell>
          <cell r="S34" t="str">
            <v>Physician</v>
          </cell>
          <cell r="T34" t="str">
            <v>MS</v>
          </cell>
          <cell r="U34" t="str">
            <v>012</v>
          </cell>
          <cell r="V34" t="str">
            <v>Z</v>
          </cell>
          <cell r="W34" t="str">
            <v>MEDS</v>
          </cell>
          <cell r="X34" t="str">
            <v>BIWKLY</v>
          </cell>
          <cell r="Y34">
            <v>0.8</v>
          </cell>
          <cell r="Z34">
            <v>1664</v>
          </cell>
          <cell r="AA34">
            <v>64</v>
          </cell>
        </row>
        <row r="35">
          <cell r="J35">
            <v>2423</v>
          </cell>
          <cell r="K35">
            <v>42927</v>
          </cell>
          <cell r="L35" t="str">
            <v>PTF</v>
          </cell>
          <cell r="M35">
            <v>144.23079999999999</v>
          </cell>
          <cell r="N35">
            <v>240000</v>
          </cell>
          <cell r="O35">
            <v>42927</v>
          </cell>
          <cell r="P35" t="str">
            <v>Viselli, Anne L.</v>
          </cell>
          <cell r="Q35" t="str">
            <v>Benoit, Nicolas R.</v>
          </cell>
          <cell r="R35" t="str">
            <v>PHYSPEC</v>
          </cell>
          <cell r="S35" t="str">
            <v>Physician Specialty Clin</v>
          </cell>
          <cell r="T35" t="str">
            <v>CL</v>
          </cell>
          <cell r="U35" t="str">
            <v>017</v>
          </cell>
          <cell r="V35" t="str">
            <v>NAPS</v>
          </cell>
          <cell r="W35" t="str">
            <v>Z</v>
          </cell>
          <cell r="X35" t="str">
            <v>BIWKLY</v>
          </cell>
          <cell r="Y35">
            <v>0.8</v>
          </cell>
          <cell r="Z35">
            <v>1664</v>
          </cell>
          <cell r="AA35">
            <v>64</v>
          </cell>
        </row>
        <row r="36">
          <cell r="J36">
            <v>2446</v>
          </cell>
          <cell r="K36">
            <v>42954</v>
          </cell>
          <cell r="L36" t="str">
            <v>REG</v>
          </cell>
          <cell r="M36">
            <v>61.769199999999998</v>
          </cell>
          <cell r="N36">
            <v>128480</v>
          </cell>
          <cell r="O36">
            <v>42954</v>
          </cell>
          <cell r="P36" t="str">
            <v>Johnston, Heather</v>
          </cell>
          <cell r="Q36" t="str">
            <v>White, Joshua T.</v>
          </cell>
          <cell r="R36" t="str">
            <v>MIDWIFE</v>
          </cell>
          <cell r="S36" t="str">
            <v>Nurse Midwife</v>
          </cell>
          <cell r="T36" t="str">
            <v>MS</v>
          </cell>
          <cell r="U36" t="str">
            <v>010</v>
          </cell>
          <cell r="V36" t="str">
            <v>OBGYN</v>
          </cell>
          <cell r="W36" t="str">
            <v>MEDS</v>
          </cell>
          <cell r="X36" t="str">
            <v>BIWKLY</v>
          </cell>
          <cell r="Y36">
            <v>1</v>
          </cell>
          <cell r="Z36">
            <v>2080</v>
          </cell>
          <cell r="AA36">
            <v>80</v>
          </cell>
        </row>
        <row r="37">
          <cell r="J37">
            <v>1704</v>
          </cell>
          <cell r="K37">
            <v>40574</v>
          </cell>
          <cell r="L37" t="str">
            <v>PD</v>
          </cell>
          <cell r="M37">
            <v>110</v>
          </cell>
          <cell r="N37">
            <v>0.28599999999999998</v>
          </cell>
          <cell r="O37">
            <v>42961</v>
          </cell>
          <cell r="P37" t="str">
            <v>Maloney, Cristine J.</v>
          </cell>
          <cell r="Q37" t="str">
            <v>White, Joshua T.</v>
          </cell>
          <cell r="R37" t="str">
            <v>PHYSCIAN</v>
          </cell>
          <cell r="S37" t="str">
            <v>Physician</v>
          </cell>
          <cell r="T37" t="str">
            <v>MS</v>
          </cell>
          <cell r="U37" t="str">
            <v>012</v>
          </cell>
          <cell r="V37" t="str">
            <v>PRIM</v>
          </cell>
          <cell r="W37" t="str">
            <v>MEDS</v>
          </cell>
          <cell r="X37" t="str">
            <v>BIWKLY</v>
          </cell>
          <cell r="Y37">
            <v>9.9999999999999995E-7</v>
          </cell>
          <cell r="Z37">
            <v>2.5999999999999999E-3</v>
          </cell>
          <cell r="AA37">
            <v>1E-4</v>
          </cell>
        </row>
        <row r="38">
          <cell r="J38">
            <v>2484</v>
          </cell>
          <cell r="K38">
            <v>43102</v>
          </cell>
          <cell r="L38" t="str">
            <v>REG</v>
          </cell>
          <cell r="M38">
            <v>62.366300000000003</v>
          </cell>
          <cell r="N38">
            <v>129722</v>
          </cell>
          <cell r="O38">
            <v>43102</v>
          </cell>
          <cell r="P38" t="str">
            <v>Wade, Michelle A.</v>
          </cell>
          <cell r="Q38" t="str">
            <v>White, Joshua T.</v>
          </cell>
          <cell r="R38" t="str">
            <v>NP</v>
          </cell>
          <cell r="S38" t="str">
            <v>Nurse Practitioner</v>
          </cell>
          <cell r="T38" t="str">
            <v>MS</v>
          </cell>
          <cell r="U38" t="str">
            <v>021</v>
          </cell>
          <cell r="V38" t="str">
            <v>Z</v>
          </cell>
          <cell r="W38" t="str">
            <v>MEDS</v>
          </cell>
          <cell r="X38" t="str">
            <v>BIWKLY</v>
          </cell>
          <cell r="Y38">
            <v>1</v>
          </cell>
          <cell r="Z38">
            <v>2080</v>
          </cell>
          <cell r="AA38">
            <v>80</v>
          </cell>
        </row>
        <row r="39">
          <cell r="J39">
            <v>1621</v>
          </cell>
          <cell r="K39">
            <v>40280</v>
          </cell>
          <cell r="L39" t="str">
            <v>REG</v>
          </cell>
          <cell r="M39">
            <v>98.593800000000002</v>
          </cell>
          <cell r="N39">
            <v>205075</v>
          </cell>
          <cell r="O39">
            <v>43192</v>
          </cell>
          <cell r="P39" t="str">
            <v>O'Berry, Rebecca A.</v>
          </cell>
          <cell r="Q39" t="str">
            <v>Bennett, Daniel</v>
          </cell>
          <cell r="R39" t="str">
            <v>VPOPS</v>
          </cell>
          <cell r="S39" t="str">
            <v>VP of Operations</v>
          </cell>
          <cell r="T39" t="str">
            <v>PC</v>
          </cell>
          <cell r="U39" t="str">
            <v>697</v>
          </cell>
          <cell r="V39" t="str">
            <v>Z</v>
          </cell>
          <cell r="W39" t="str">
            <v>Z</v>
          </cell>
          <cell r="X39" t="str">
            <v>BIWKLY</v>
          </cell>
          <cell r="Y39">
            <v>1</v>
          </cell>
          <cell r="Z39">
            <v>2080</v>
          </cell>
          <cell r="AA39">
            <v>80</v>
          </cell>
        </row>
        <row r="40">
          <cell r="J40">
            <v>2517</v>
          </cell>
          <cell r="K40">
            <v>43241</v>
          </cell>
          <cell r="L40" t="str">
            <v>REG</v>
          </cell>
          <cell r="M40">
            <v>79.073599999999999</v>
          </cell>
          <cell r="N40">
            <v>164473</v>
          </cell>
          <cell r="O40">
            <v>43241</v>
          </cell>
          <cell r="P40" t="str">
            <v>Margazano, Ursula A.</v>
          </cell>
          <cell r="Q40" t="str">
            <v>Bennett, Daniel</v>
          </cell>
          <cell r="R40" t="str">
            <v>VPSRSVCS</v>
          </cell>
          <cell r="S40" t="str">
            <v>VP of Senior Services</v>
          </cell>
          <cell r="T40" t="str">
            <v>AD</v>
          </cell>
          <cell r="U40" t="str">
            <v>42213</v>
          </cell>
          <cell r="V40" t="str">
            <v>Z</v>
          </cell>
          <cell r="W40" t="str">
            <v>Z</v>
          </cell>
          <cell r="X40" t="str">
            <v>BIWKLY</v>
          </cell>
          <cell r="Y40">
            <v>1</v>
          </cell>
          <cell r="Z40">
            <v>2080</v>
          </cell>
          <cell r="AA40">
            <v>80</v>
          </cell>
        </row>
        <row r="41">
          <cell r="J41">
            <v>2544</v>
          </cell>
          <cell r="K41">
            <v>43353</v>
          </cell>
          <cell r="L41" t="str">
            <v>REG</v>
          </cell>
          <cell r="M41">
            <v>105.7692</v>
          </cell>
          <cell r="N41">
            <v>220000</v>
          </cell>
          <cell r="O41">
            <v>43353</v>
          </cell>
          <cell r="P41" t="str">
            <v>Florance, Emilija O.</v>
          </cell>
          <cell r="Q41" t="str">
            <v>White, Joshua T.</v>
          </cell>
          <cell r="R41" t="str">
            <v>PHYSCIAN</v>
          </cell>
          <cell r="S41" t="str">
            <v>Physician</v>
          </cell>
          <cell r="T41" t="str">
            <v>MS</v>
          </cell>
          <cell r="U41" t="str">
            <v>012</v>
          </cell>
          <cell r="V41" t="str">
            <v>PRIM</v>
          </cell>
          <cell r="W41" t="str">
            <v>MEDS</v>
          </cell>
          <cell r="X41" t="str">
            <v>BIWKLY</v>
          </cell>
          <cell r="Y41">
            <v>1</v>
          </cell>
          <cell r="Z41">
            <v>2080</v>
          </cell>
          <cell r="AA41">
            <v>80</v>
          </cell>
        </row>
        <row r="42">
          <cell r="J42">
            <v>1820</v>
          </cell>
          <cell r="K42">
            <v>41071</v>
          </cell>
          <cell r="L42" t="str">
            <v>PTF</v>
          </cell>
          <cell r="M42">
            <v>54.471200000000003</v>
          </cell>
          <cell r="N42">
            <v>107635</v>
          </cell>
          <cell r="O42">
            <v>43395</v>
          </cell>
          <cell r="P42" t="str">
            <v>Clemente, Katherine F.</v>
          </cell>
          <cell r="Q42" t="str">
            <v>O'Berry, Rebecca A.</v>
          </cell>
          <cell r="R42" t="str">
            <v>PHYSASST</v>
          </cell>
          <cell r="S42" t="str">
            <v>Physician Assistant</v>
          </cell>
          <cell r="T42" t="str">
            <v>MS</v>
          </cell>
          <cell r="U42" t="str">
            <v>019</v>
          </cell>
          <cell r="V42" t="str">
            <v>ORTHO</v>
          </cell>
          <cell r="W42" t="str">
            <v>MEDS</v>
          </cell>
          <cell r="X42" t="str">
            <v>BIWKLY</v>
          </cell>
          <cell r="Y42">
            <v>0.95</v>
          </cell>
          <cell r="Z42">
            <v>1976</v>
          </cell>
          <cell r="AA42">
            <v>76</v>
          </cell>
        </row>
        <row r="43">
          <cell r="J43">
            <v>2556</v>
          </cell>
          <cell r="K43">
            <v>43395</v>
          </cell>
          <cell r="L43" t="str">
            <v>PTF</v>
          </cell>
          <cell r="M43">
            <v>60.936999999999998</v>
          </cell>
          <cell r="N43">
            <v>119144</v>
          </cell>
          <cell r="O43">
            <v>43395</v>
          </cell>
          <cell r="P43" t="str">
            <v>Stephani, Pascale C.</v>
          </cell>
          <cell r="Q43" t="str">
            <v>O'Berry, Rebecca A.</v>
          </cell>
          <cell r="R43" t="str">
            <v>NP</v>
          </cell>
          <cell r="S43" t="str">
            <v>Nurse Practitioner</v>
          </cell>
          <cell r="T43" t="str">
            <v>MS</v>
          </cell>
          <cell r="U43" t="str">
            <v>014</v>
          </cell>
          <cell r="V43" t="str">
            <v>PRIM</v>
          </cell>
          <cell r="W43" t="str">
            <v>MEDS</v>
          </cell>
          <cell r="X43" t="str">
            <v>BIWKLY</v>
          </cell>
          <cell r="Y43">
            <v>0.94</v>
          </cell>
          <cell r="Z43">
            <v>1955.2</v>
          </cell>
          <cell r="AA43">
            <v>75.2</v>
          </cell>
        </row>
        <row r="44">
          <cell r="J44">
            <v>2562</v>
          </cell>
          <cell r="K44">
            <v>43409</v>
          </cell>
          <cell r="L44" t="str">
            <v>REG</v>
          </cell>
          <cell r="M44">
            <v>105.7692</v>
          </cell>
          <cell r="N44">
            <v>220000</v>
          </cell>
          <cell r="O44">
            <v>43409</v>
          </cell>
          <cell r="P44" t="str">
            <v>Coombs, Rachel E.</v>
          </cell>
          <cell r="Q44" t="str">
            <v>O'Berry, Rebecca A.</v>
          </cell>
          <cell r="R44" t="str">
            <v>PHYSOFF</v>
          </cell>
          <cell r="S44" t="str">
            <v>Physician Offsite Clinic</v>
          </cell>
          <cell r="T44" t="str">
            <v>MS</v>
          </cell>
          <cell r="U44" t="str">
            <v>007</v>
          </cell>
          <cell r="V44" t="str">
            <v>BETH</v>
          </cell>
          <cell r="W44" t="str">
            <v>MEDS</v>
          </cell>
          <cell r="X44" t="str">
            <v>BIWKLY</v>
          </cell>
          <cell r="Y44">
            <v>1</v>
          </cell>
          <cell r="Z44">
            <v>2080</v>
          </cell>
          <cell r="AA44">
            <v>80</v>
          </cell>
        </row>
        <row r="45">
          <cell r="J45">
            <v>2565</v>
          </cell>
          <cell r="K45">
            <v>43411</v>
          </cell>
          <cell r="L45" t="str">
            <v>PD</v>
          </cell>
          <cell r="M45">
            <v>175</v>
          </cell>
          <cell r="N45">
            <v>0.45500000000000002</v>
          </cell>
          <cell r="O45">
            <v>43411</v>
          </cell>
          <cell r="P45" t="str">
            <v>Koella, John E.</v>
          </cell>
          <cell r="Q45" t="str">
            <v>White, Joshua T.</v>
          </cell>
          <cell r="R45" t="str">
            <v>PHYSCIAN</v>
          </cell>
          <cell r="S45" t="str">
            <v>Physician</v>
          </cell>
          <cell r="T45" t="str">
            <v>MS</v>
          </cell>
          <cell r="U45" t="str">
            <v>021</v>
          </cell>
          <cell r="V45" t="str">
            <v>Z</v>
          </cell>
          <cell r="W45" t="str">
            <v>MEDS</v>
          </cell>
          <cell r="X45" t="str">
            <v>BIWKLY</v>
          </cell>
          <cell r="Y45">
            <v>9.9999999999999995E-7</v>
          </cell>
          <cell r="Z45">
            <v>2.5999999999999999E-3</v>
          </cell>
          <cell r="AA45">
            <v>1E-4</v>
          </cell>
        </row>
        <row r="46">
          <cell r="J46">
            <v>2594</v>
          </cell>
          <cell r="K46">
            <v>43536</v>
          </cell>
          <cell r="L46" t="str">
            <v>REG</v>
          </cell>
          <cell r="M46">
            <v>120.1923</v>
          </cell>
          <cell r="N46">
            <v>250000</v>
          </cell>
          <cell r="O46">
            <v>43536</v>
          </cell>
          <cell r="P46" t="str">
            <v>Smith, Bryan J.</v>
          </cell>
          <cell r="Q46" t="str">
            <v>White, Joshua T.</v>
          </cell>
          <cell r="R46" t="str">
            <v>PHYSCIAN</v>
          </cell>
          <cell r="S46" t="str">
            <v>Physician</v>
          </cell>
          <cell r="T46" t="str">
            <v>MS</v>
          </cell>
          <cell r="U46" t="str">
            <v>021</v>
          </cell>
          <cell r="V46" t="str">
            <v>Z</v>
          </cell>
          <cell r="W46" t="str">
            <v>MEDS</v>
          </cell>
          <cell r="X46" t="str">
            <v>BIWKLY</v>
          </cell>
          <cell r="Y46">
            <v>1</v>
          </cell>
          <cell r="Z46">
            <v>2080</v>
          </cell>
          <cell r="AA46">
            <v>80</v>
          </cell>
        </row>
        <row r="47">
          <cell r="J47">
            <v>1955</v>
          </cell>
          <cell r="K47">
            <v>41511</v>
          </cell>
          <cell r="L47" t="str">
            <v>PD</v>
          </cell>
          <cell r="M47">
            <v>185</v>
          </cell>
          <cell r="N47">
            <v>0.48099999999999998</v>
          </cell>
          <cell r="O47">
            <v>43564</v>
          </cell>
          <cell r="P47" t="str">
            <v>Blum, Jared A.</v>
          </cell>
          <cell r="Q47" t="str">
            <v>White, Joshua T.</v>
          </cell>
          <cell r="R47" t="str">
            <v>PHYSCIAN</v>
          </cell>
          <cell r="S47" t="str">
            <v>Physician</v>
          </cell>
          <cell r="T47" t="str">
            <v>MS</v>
          </cell>
          <cell r="U47" t="str">
            <v>006</v>
          </cell>
          <cell r="V47" t="str">
            <v>Z</v>
          </cell>
          <cell r="W47" t="str">
            <v>ER</v>
          </cell>
          <cell r="X47" t="str">
            <v>BIWKLY</v>
          </cell>
          <cell r="Y47">
            <v>9.9999999999999995E-7</v>
          </cell>
          <cell r="Z47">
            <v>2.5999999999999999E-3</v>
          </cell>
          <cell r="AA47">
            <v>1E-4</v>
          </cell>
        </row>
        <row r="48">
          <cell r="J48">
            <v>1467</v>
          </cell>
          <cell r="K48">
            <v>39727</v>
          </cell>
          <cell r="L48" t="str">
            <v>PD</v>
          </cell>
          <cell r="M48">
            <v>66.666700000000006</v>
          </cell>
          <cell r="N48">
            <v>0.17419999999999999</v>
          </cell>
          <cell r="O48">
            <v>43640</v>
          </cell>
          <cell r="P48" t="str">
            <v>Brown, Sheri A.</v>
          </cell>
          <cell r="Q48" t="str">
            <v>White, Joshua T.</v>
          </cell>
          <cell r="R48" t="str">
            <v>NP</v>
          </cell>
          <cell r="S48" t="str">
            <v>Nurse Practitioner</v>
          </cell>
          <cell r="T48" t="str">
            <v>MS</v>
          </cell>
          <cell r="U48" t="str">
            <v>021</v>
          </cell>
          <cell r="V48" t="str">
            <v>Z</v>
          </cell>
          <cell r="W48" t="str">
            <v>MEDS</v>
          </cell>
          <cell r="X48" t="str">
            <v>BIWKLY</v>
          </cell>
          <cell r="Y48">
            <v>9.9999999999999995E-7</v>
          </cell>
          <cell r="Z48">
            <v>2.5999999999999999E-3</v>
          </cell>
          <cell r="AA48">
            <v>1E-4</v>
          </cell>
        </row>
        <row r="49">
          <cell r="J49">
            <v>2632</v>
          </cell>
          <cell r="K49">
            <v>43661</v>
          </cell>
          <cell r="L49" t="str">
            <v>PD</v>
          </cell>
          <cell r="M49">
            <v>375</v>
          </cell>
          <cell r="N49">
            <v>0.97499999999999998</v>
          </cell>
          <cell r="O49">
            <v>43661</v>
          </cell>
          <cell r="P49" t="str">
            <v>Lange, Benjamin B.</v>
          </cell>
          <cell r="Q49" t="str">
            <v>White, Joshua T.</v>
          </cell>
          <cell r="R49" t="str">
            <v>PHYSCIAN</v>
          </cell>
          <cell r="S49" t="str">
            <v>Physician</v>
          </cell>
          <cell r="T49" t="str">
            <v>CL</v>
          </cell>
          <cell r="U49" t="str">
            <v>022</v>
          </cell>
          <cell r="V49" t="str">
            <v>Z</v>
          </cell>
          <cell r="W49" t="str">
            <v>RAD</v>
          </cell>
          <cell r="X49" t="str">
            <v>BIWKLY</v>
          </cell>
          <cell r="Y49">
            <v>9.9999999999999995E-7</v>
          </cell>
          <cell r="Z49">
            <v>2.5999999999999999E-3</v>
          </cell>
          <cell r="AA49">
            <v>1E-4</v>
          </cell>
        </row>
        <row r="50">
          <cell r="J50">
            <v>2664</v>
          </cell>
          <cell r="K50">
            <v>43760</v>
          </cell>
          <cell r="L50" t="str">
            <v>PTF</v>
          </cell>
          <cell r="M50">
            <v>85.623800000000003</v>
          </cell>
          <cell r="N50">
            <v>142478</v>
          </cell>
          <cell r="O50">
            <v>43760</v>
          </cell>
          <cell r="P50" t="str">
            <v>Bouteiller, Matthew A.</v>
          </cell>
          <cell r="Q50" t="str">
            <v>White, Joshua T.</v>
          </cell>
          <cell r="R50" t="str">
            <v>PHYSASST</v>
          </cell>
          <cell r="S50" t="str">
            <v>Physician Assistant</v>
          </cell>
          <cell r="T50" t="str">
            <v>MS</v>
          </cell>
          <cell r="U50" t="str">
            <v>006</v>
          </cell>
          <cell r="V50" t="str">
            <v>Z</v>
          </cell>
          <cell r="W50" t="str">
            <v>ER</v>
          </cell>
          <cell r="X50" t="str">
            <v>BIWKLY</v>
          </cell>
          <cell r="Y50">
            <v>0.8</v>
          </cell>
          <cell r="Z50">
            <v>1664</v>
          </cell>
          <cell r="AA50">
            <v>64</v>
          </cell>
        </row>
        <row r="51">
          <cell r="J51">
            <v>2675</v>
          </cell>
          <cell r="K51">
            <v>43783</v>
          </cell>
          <cell r="L51" t="str">
            <v>REG</v>
          </cell>
          <cell r="M51">
            <v>216.34620000000001</v>
          </cell>
          <cell r="N51">
            <v>450000</v>
          </cell>
          <cell r="O51">
            <v>43783</v>
          </cell>
          <cell r="P51" t="str">
            <v>Gilroy, Dennis P.</v>
          </cell>
          <cell r="Q51" t="str">
            <v>White, Joshua T.</v>
          </cell>
          <cell r="R51" t="str">
            <v>PHYSCIAN</v>
          </cell>
          <cell r="S51" t="str">
            <v>Physician</v>
          </cell>
          <cell r="T51" t="str">
            <v>CL</v>
          </cell>
          <cell r="U51" t="str">
            <v>022</v>
          </cell>
          <cell r="V51" t="str">
            <v>Z</v>
          </cell>
          <cell r="W51" t="str">
            <v>RAD</v>
          </cell>
          <cell r="X51" t="str">
            <v>BIWKLY</v>
          </cell>
          <cell r="Y51">
            <v>1</v>
          </cell>
          <cell r="Z51">
            <v>2080</v>
          </cell>
          <cell r="AA51">
            <v>80</v>
          </cell>
        </row>
        <row r="52">
          <cell r="J52">
            <v>2702</v>
          </cell>
          <cell r="K52">
            <v>43927</v>
          </cell>
          <cell r="L52" t="str">
            <v>PTF</v>
          </cell>
          <cell r="M52">
            <v>62.14</v>
          </cell>
          <cell r="N52">
            <v>103401</v>
          </cell>
          <cell r="O52">
            <v>43927</v>
          </cell>
          <cell r="P52" t="str">
            <v>John, Katie L.</v>
          </cell>
          <cell r="Q52" t="str">
            <v>O'Berry, Rebecca A.</v>
          </cell>
          <cell r="R52" t="str">
            <v>NP</v>
          </cell>
          <cell r="S52" t="str">
            <v>Nurse Practitioner</v>
          </cell>
          <cell r="T52" t="str">
            <v>PR</v>
          </cell>
          <cell r="U52" t="str">
            <v>014</v>
          </cell>
          <cell r="V52" t="str">
            <v>PRIM</v>
          </cell>
          <cell r="W52" t="str">
            <v>MEDS</v>
          </cell>
          <cell r="X52" t="str">
            <v>BIWKLY</v>
          </cell>
          <cell r="Y52">
            <v>0.8</v>
          </cell>
          <cell r="Z52">
            <v>1664</v>
          </cell>
          <cell r="AA52">
            <v>64</v>
          </cell>
        </row>
        <row r="53">
          <cell r="J53">
            <v>2703</v>
          </cell>
          <cell r="K53">
            <v>43927</v>
          </cell>
          <cell r="L53" t="str">
            <v>REG</v>
          </cell>
          <cell r="M53">
            <v>52.4101</v>
          </cell>
          <cell r="N53">
            <v>109013</v>
          </cell>
          <cell r="O53">
            <v>43927</v>
          </cell>
          <cell r="P53" t="str">
            <v>Tillinghast, Azaliah H.</v>
          </cell>
          <cell r="Q53" t="str">
            <v>White, Joshua T.</v>
          </cell>
          <cell r="R53" t="str">
            <v>NP</v>
          </cell>
          <cell r="S53" t="str">
            <v>Nurse Practitioner</v>
          </cell>
          <cell r="T53" t="str">
            <v>MS</v>
          </cell>
          <cell r="U53" t="str">
            <v>014</v>
          </cell>
          <cell r="V53" t="str">
            <v>PRIM</v>
          </cell>
          <cell r="W53" t="str">
            <v>MEDS</v>
          </cell>
          <cell r="X53" t="str">
            <v>BIWKLY</v>
          </cell>
          <cell r="Y53">
            <v>1</v>
          </cell>
          <cell r="Z53">
            <v>2080</v>
          </cell>
          <cell r="AA53">
            <v>80</v>
          </cell>
        </row>
        <row r="54">
          <cell r="J54">
            <v>2704</v>
          </cell>
          <cell r="K54">
            <v>43927</v>
          </cell>
          <cell r="L54" t="str">
            <v>PTF</v>
          </cell>
          <cell r="M54">
            <v>52.4101</v>
          </cell>
          <cell r="N54">
            <v>87210.4</v>
          </cell>
          <cell r="O54">
            <v>43927</v>
          </cell>
          <cell r="P54" t="str">
            <v>Trivette, Minta</v>
          </cell>
          <cell r="Q54" t="str">
            <v>White, Joshua T.</v>
          </cell>
          <cell r="R54" t="str">
            <v>NP</v>
          </cell>
          <cell r="S54" t="str">
            <v>Nurse Practitioner</v>
          </cell>
          <cell r="T54" t="str">
            <v>MS</v>
          </cell>
          <cell r="U54" t="str">
            <v>012</v>
          </cell>
          <cell r="V54" t="str">
            <v>PRIM</v>
          </cell>
          <cell r="W54" t="str">
            <v>MEDS</v>
          </cell>
          <cell r="X54" t="str">
            <v>BIWKLY</v>
          </cell>
          <cell r="Y54">
            <v>0.8</v>
          </cell>
          <cell r="Z54">
            <v>1664</v>
          </cell>
          <cell r="AA54">
            <v>64</v>
          </cell>
        </row>
        <row r="55">
          <cell r="J55">
            <v>2721</v>
          </cell>
          <cell r="K55">
            <v>44018</v>
          </cell>
          <cell r="L55" t="str">
            <v>REG</v>
          </cell>
          <cell r="M55">
            <v>206.73079999999999</v>
          </cell>
          <cell r="N55">
            <v>430000</v>
          </cell>
          <cell r="O55">
            <v>44018</v>
          </cell>
          <cell r="P55" t="str">
            <v>Dreslin, John A.</v>
          </cell>
          <cell r="Q55" t="str">
            <v>Benoit, Nicolas R.</v>
          </cell>
          <cell r="R55" t="str">
            <v>PHYSPEC</v>
          </cell>
          <cell r="S55" t="str">
            <v>Physician Specialty Clin</v>
          </cell>
          <cell r="T55" t="str">
            <v>MS</v>
          </cell>
          <cell r="U55" t="str">
            <v>018</v>
          </cell>
          <cell r="V55" t="str">
            <v>NAPS</v>
          </cell>
          <cell r="W55" t="str">
            <v>Z</v>
          </cell>
          <cell r="X55" t="str">
            <v>BIWKLY</v>
          </cell>
          <cell r="Y55">
            <v>1</v>
          </cell>
          <cell r="Z55">
            <v>2080</v>
          </cell>
          <cell r="AA55">
            <v>80</v>
          </cell>
        </row>
        <row r="56">
          <cell r="J56">
            <v>2722</v>
          </cell>
          <cell r="K56">
            <v>44018</v>
          </cell>
          <cell r="L56" t="str">
            <v>PT</v>
          </cell>
          <cell r="M56">
            <v>52.4101</v>
          </cell>
          <cell r="N56">
            <v>65407.804799999998</v>
          </cell>
          <cell r="O56">
            <v>44018</v>
          </cell>
          <cell r="P56" t="str">
            <v>Holland, Julie</v>
          </cell>
          <cell r="Q56" t="str">
            <v>White, Joshua T.</v>
          </cell>
          <cell r="R56" t="str">
            <v>NP</v>
          </cell>
          <cell r="S56" t="str">
            <v>Nurse Practitioner</v>
          </cell>
          <cell r="T56" t="str">
            <v>MS</v>
          </cell>
          <cell r="U56" t="str">
            <v>014</v>
          </cell>
          <cell r="V56" t="str">
            <v>PRIM</v>
          </cell>
          <cell r="W56" t="str">
            <v>MEDS</v>
          </cell>
          <cell r="X56" t="str">
            <v>BIWKLY</v>
          </cell>
          <cell r="Y56">
            <v>0.6</v>
          </cell>
          <cell r="Z56">
            <v>1248</v>
          </cell>
          <cell r="AA56">
            <v>48</v>
          </cell>
        </row>
        <row r="57">
          <cell r="J57">
            <v>2325</v>
          </cell>
          <cell r="K57">
            <v>42583</v>
          </cell>
          <cell r="L57" t="str">
            <v>REG</v>
          </cell>
          <cell r="M57">
            <v>105.7692</v>
          </cell>
          <cell r="N57">
            <v>220000</v>
          </cell>
          <cell r="O57">
            <v>44025</v>
          </cell>
          <cell r="P57" t="str">
            <v>Riley, Courtney E.</v>
          </cell>
          <cell r="Q57" t="str">
            <v>White, Joshua T.</v>
          </cell>
          <cell r="R57" t="str">
            <v>PHYSCIAN</v>
          </cell>
          <cell r="S57" t="str">
            <v>Physician</v>
          </cell>
          <cell r="T57" t="str">
            <v>MS</v>
          </cell>
          <cell r="U57" t="str">
            <v>003</v>
          </cell>
          <cell r="V57" t="str">
            <v>PRIM</v>
          </cell>
          <cell r="W57" t="str">
            <v>MEDS</v>
          </cell>
          <cell r="X57" t="str">
            <v>BIWKLY</v>
          </cell>
          <cell r="Y57">
            <v>1</v>
          </cell>
          <cell r="Z57">
            <v>2080</v>
          </cell>
          <cell r="AA57">
            <v>80</v>
          </cell>
        </row>
        <row r="58">
          <cell r="J58">
            <v>2727</v>
          </cell>
          <cell r="K58">
            <v>44046</v>
          </cell>
          <cell r="L58" t="str">
            <v>REG</v>
          </cell>
          <cell r="M58">
            <v>56.104300000000002</v>
          </cell>
          <cell r="N58">
            <v>116697</v>
          </cell>
          <cell r="O58">
            <v>44046</v>
          </cell>
          <cell r="P58" t="str">
            <v>Liddick, Hillary E.</v>
          </cell>
          <cell r="Q58" t="str">
            <v>White, Joshua T.</v>
          </cell>
          <cell r="R58" t="str">
            <v>NP</v>
          </cell>
          <cell r="S58" t="str">
            <v>Nurse Practitioner</v>
          </cell>
          <cell r="T58" t="str">
            <v>MS</v>
          </cell>
          <cell r="U58" t="str">
            <v>016</v>
          </cell>
          <cell r="V58" t="str">
            <v>PRIM</v>
          </cell>
          <cell r="W58" t="str">
            <v>MEDS</v>
          </cell>
          <cell r="X58" t="str">
            <v>BIWKLY</v>
          </cell>
          <cell r="Y58">
            <v>1</v>
          </cell>
          <cell r="Z58">
            <v>2080</v>
          </cell>
          <cell r="AA58">
            <v>80</v>
          </cell>
        </row>
        <row r="59">
          <cell r="J59">
            <v>2732</v>
          </cell>
          <cell r="K59">
            <v>44060</v>
          </cell>
          <cell r="L59" t="str">
            <v>PD</v>
          </cell>
          <cell r="M59">
            <v>185</v>
          </cell>
          <cell r="N59">
            <v>0.48099999999999998</v>
          </cell>
          <cell r="O59">
            <v>44060</v>
          </cell>
          <cell r="P59" t="str">
            <v>Krauthamer, Gunter M.</v>
          </cell>
          <cell r="Q59" t="str">
            <v>White, Joshua T.</v>
          </cell>
          <cell r="R59" t="str">
            <v>PHYSCIAN</v>
          </cell>
          <cell r="S59" t="str">
            <v>Physician</v>
          </cell>
          <cell r="T59" t="str">
            <v>MS</v>
          </cell>
          <cell r="U59" t="str">
            <v>006</v>
          </cell>
          <cell r="V59" t="str">
            <v>Z</v>
          </cell>
          <cell r="W59" t="str">
            <v>ER</v>
          </cell>
          <cell r="X59" t="str">
            <v>BIWKLY</v>
          </cell>
          <cell r="Y59">
            <v>9.9999999999999995E-7</v>
          </cell>
          <cell r="Z59">
            <v>2.5999999999999999E-3</v>
          </cell>
          <cell r="AA59">
            <v>1E-4</v>
          </cell>
        </row>
        <row r="60">
          <cell r="J60">
            <v>2750</v>
          </cell>
          <cell r="K60">
            <v>44095</v>
          </cell>
          <cell r="L60" t="str">
            <v>REG</v>
          </cell>
          <cell r="M60">
            <v>54.326900000000002</v>
          </cell>
          <cell r="N60">
            <v>113000</v>
          </cell>
          <cell r="O60">
            <v>44095</v>
          </cell>
          <cell r="P60" t="str">
            <v>Foster, Meghan D.</v>
          </cell>
          <cell r="Q60" t="str">
            <v>White, Joshua T.</v>
          </cell>
          <cell r="R60" t="str">
            <v>NP</v>
          </cell>
          <cell r="S60" t="str">
            <v>Nurse Practitioner</v>
          </cell>
          <cell r="T60" t="str">
            <v>MS</v>
          </cell>
          <cell r="U60" t="str">
            <v>016</v>
          </cell>
          <cell r="V60" t="str">
            <v>PRIM</v>
          </cell>
          <cell r="W60" t="str">
            <v>MEDS</v>
          </cell>
          <cell r="X60" t="str">
            <v>BIWKLY</v>
          </cell>
          <cell r="Y60">
            <v>1</v>
          </cell>
          <cell r="Z60">
            <v>2080</v>
          </cell>
          <cell r="AA60">
            <v>80</v>
          </cell>
        </row>
        <row r="61">
          <cell r="J61">
            <v>2764</v>
          </cell>
          <cell r="K61">
            <v>44117</v>
          </cell>
          <cell r="L61" t="str">
            <v>PD</v>
          </cell>
          <cell r="M61">
            <v>185</v>
          </cell>
          <cell r="N61">
            <v>0.48099999999999998</v>
          </cell>
          <cell r="O61">
            <v>44117</v>
          </cell>
          <cell r="P61" t="str">
            <v>Riccioni, Marcus</v>
          </cell>
          <cell r="Q61" t="str">
            <v>White, Joshua T.</v>
          </cell>
          <cell r="R61" t="str">
            <v>PHYSCIAN</v>
          </cell>
          <cell r="S61" t="str">
            <v>Physician</v>
          </cell>
          <cell r="T61" t="str">
            <v>MS</v>
          </cell>
          <cell r="U61" t="str">
            <v>006</v>
          </cell>
          <cell r="V61" t="str">
            <v>Z</v>
          </cell>
          <cell r="W61" t="str">
            <v>ER</v>
          </cell>
          <cell r="X61" t="str">
            <v>BIWKLY</v>
          </cell>
          <cell r="Y61">
            <v>9.9999999999999995E-7</v>
          </cell>
          <cell r="Z61">
            <v>2.5999999999999999E-3</v>
          </cell>
          <cell r="AA61">
            <v>1E-4</v>
          </cell>
        </row>
        <row r="62">
          <cell r="J62">
            <v>206</v>
          </cell>
          <cell r="K62">
            <v>36115</v>
          </cell>
          <cell r="L62" t="str">
            <v>PD</v>
          </cell>
          <cell r="M62">
            <v>66.3</v>
          </cell>
          <cell r="N62">
            <v>0.1716</v>
          </cell>
          <cell r="O62">
            <v>44120</v>
          </cell>
          <cell r="P62" t="str">
            <v>Murphy, Eileen</v>
          </cell>
          <cell r="Q62" t="str">
            <v>White, Joshua T.</v>
          </cell>
          <cell r="R62" t="str">
            <v>NP</v>
          </cell>
          <cell r="S62" t="str">
            <v>Nurse Practitioner</v>
          </cell>
          <cell r="T62" t="str">
            <v>MS</v>
          </cell>
          <cell r="U62" t="str">
            <v>008</v>
          </cell>
          <cell r="V62" t="str">
            <v>PRIM</v>
          </cell>
          <cell r="W62" t="str">
            <v>MEDS</v>
          </cell>
          <cell r="X62" t="str">
            <v>BIWKLY</v>
          </cell>
          <cell r="Y62">
            <v>9.9999999999999995E-7</v>
          </cell>
          <cell r="Z62">
            <v>2.5999999999999999E-3</v>
          </cell>
          <cell r="AA62">
            <v>1E-4</v>
          </cell>
        </row>
        <row r="63">
          <cell r="J63">
            <v>2765</v>
          </cell>
          <cell r="K63">
            <v>44124</v>
          </cell>
          <cell r="L63" t="str">
            <v>PTF</v>
          </cell>
          <cell r="M63">
            <v>54.276000000000003</v>
          </cell>
          <cell r="N63">
            <v>90315.263999999996</v>
          </cell>
          <cell r="O63">
            <v>44124</v>
          </cell>
          <cell r="P63" t="str">
            <v>Swint, Emily</v>
          </cell>
          <cell r="Q63" t="str">
            <v>White, Joshua T.</v>
          </cell>
          <cell r="R63" t="str">
            <v>PHYSASST</v>
          </cell>
          <cell r="S63" t="str">
            <v>Physician Assistant</v>
          </cell>
          <cell r="T63" t="str">
            <v>MS</v>
          </cell>
          <cell r="U63" t="str">
            <v>017</v>
          </cell>
          <cell r="V63" t="str">
            <v>Z</v>
          </cell>
          <cell r="W63" t="str">
            <v>MEDS</v>
          </cell>
          <cell r="X63" t="str">
            <v>BIWKLY</v>
          </cell>
          <cell r="Y63">
            <v>0.8</v>
          </cell>
          <cell r="Z63">
            <v>1664</v>
          </cell>
          <cell r="AA63">
            <v>64</v>
          </cell>
        </row>
        <row r="64">
          <cell r="J64">
            <v>2701</v>
          </cell>
          <cell r="K64">
            <v>43924</v>
          </cell>
          <cell r="L64" t="str">
            <v>PD</v>
          </cell>
          <cell r="M64">
            <v>187.5</v>
          </cell>
          <cell r="N64">
            <v>0.48880000000000001</v>
          </cell>
          <cell r="O64">
            <v>44155</v>
          </cell>
          <cell r="P64" t="str">
            <v>Levenstein, Babs R.</v>
          </cell>
          <cell r="Q64" t="str">
            <v>White, Joshua T.</v>
          </cell>
          <cell r="R64" t="str">
            <v>PHYSPEC</v>
          </cell>
          <cell r="S64" t="str">
            <v>Physician Specialty Clin</v>
          </cell>
          <cell r="T64" t="str">
            <v>CL</v>
          </cell>
          <cell r="U64" t="str">
            <v>010</v>
          </cell>
          <cell r="V64" t="str">
            <v>OBGYN</v>
          </cell>
          <cell r="W64" t="str">
            <v>BC</v>
          </cell>
          <cell r="X64" t="str">
            <v>BIWKLY</v>
          </cell>
          <cell r="Y64">
            <v>9.9999999999999995E-7</v>
          </cell>
          <cell r="Z64">
            <v>2.5999999999999999E-3</v>
          </cell>
          <cell r="AA64">
            <v>1E-4</v>
          </cell>
        </row>
        <row r="65">
          <cell r="J65">
            <v>2777</v>
          </cell>
          <cell r="K65">
            <v>44166</v>
          </cell>
          <cell r="L65" t="str">
            <v>PTF</v>
          </cell>
          <cell r="M65">
            <v>170.1326</v>
          </cell>
          <cell r="N65">
            <v>275625</v>
          </cell>
          <cell r="O65">
            <v>44166</v>
          </cell>
          <cell r="P65" t="str">
            <v>Trierweiler, Richard</v>
          </cell>
          <cell r="Q65" t="str">
            <v>White, Joshua T.</v>
          </cell>
          <cell r="R65" t="str">
            <v>PHYSCIAN</v>
          </cell>
          <cell r="S65" t="str">
            <v>Physician</v>
          </cell>
          <cell r="T65" t="str">
            <v>MS</v>
          </cell>
          <cell r="U65" t="str">
            <v>006</v>
          </cell>
          <cell r="V65" t="str">
            <v>Z</v>
          </cell>
          <cell r="W65" t="str">
            <v>ER</v>
          </cell>
          <cell r="X65" t="str">
            <v>BIWKLY</v>
          </cell>
          <cell r="Y65">
            <v>0.77887499999999998</v>
          </cell>
          <cell r="Z65">
            <v>1620.06</v>
          </cell>
          <cell r="AA65">
            <v>62.31</v>
          </cell>
        </row>
        <row r="66">
          <cell r="J66">
            <v>2786</v>
          </cell>
          <cell r="K66">
            <v>44207</v>
          </cell>
          <cell r="L66" t="str">
            <v>REG</v>
          </cell>
          <cell r="M66">
            <v>123.97499999999999</v>
          </cell>
          <cell r="N66">
            <v>257868</v>
          </cell>
          <cell r="O66">
            <v>44207</v>
          </cell>
          <cell r="P66" t="str">
            <v>Bertrand, Jennifer A.</v>
          </cell>
          <cell r="Q66" t="str">
            <v>Bennett, Daniel</v>
          </cell>
          <cell r="R66" t="str">
            <v>CFO</v>
          </cell>
          <cell r="S66" t="str">
            <v>Chief Financial Officer</v>
          </cell>
          <cell r="T66" t="str">
            <v>AD</v>
          </cell>
          <cell r="U66" t="str">
            <v>530</v>
          </cell>
          <cell r="V66" t="str">
            <v>Z</v>
          </cell>
          <cell r="W66" t="str">
            <v>Z</v>
          </cell>
          <cell r="X66" t="str">
            <v>BIWKLY</v>
          </cell>
          <cell r="Y66">
            <v>1</v>
          </cell>
          <cell r="Z66">
            <v>2080</v>
          </cell>
          <cell r="AA66">
            <v>80</v>
          </cell>
        </row>
        <row r="67">
          <cell r="J67">
            <v>2838</v>
          </cell>
          <cell r="K67">
            <v>44372</v>
          </cell>
          <cell r="L67" t="str">
            <v>PD</v>
          </cell>
          <cell r="M67">
            <v>53.57</v>
          </cell>
          <cell r="N67">
            <v>0.1404</v>
          </cell>
          <cell r="O67">
            <v>44372</v>
          </cell>
          <cell r="P67" t="str">
            <v>Vadnais, Kerin D.</v>
          </cell>
          <cell r="Q67" t="str">
            <v>Wade, Michelle A.</v>
          </cell>
          <cell r="R67" t="str">
            <v>NP</v>
          </cell>
          <cell r="S67" t="str">
            <v>Nurse Practitioner</v>
          </cell>
          <cell r="T67" t="str">
            <v>MS</v>
          </cell>
          <cell r="U67" t="str">
            <v>021</v>
          </cell>
          <cell r="V67" t="str">
            <v>Z</v>
          </cell>
          <cell r="W67" t="str">
            <v>MEDS</v>
          </cell>
          <cell r="X67" t="str">
            <v>BIWKLY</v>
          </cell>
          <cell r="Y67">
            <v>9.9999999999999995E-7</v>
          </cell>
          <cell r="Z67">
            <v>2.5999999999999999E-3</v>
          </cell>
          <cell r="AA67">
            <v>1E-4</v>
          </cell>
        </row>
        <row r="68">
          <cell r="J68">
            <v>2606</v>
          </cell>
          <cell r="K68">
            <v>43591</v>
          </cell>
          <cell r="L68" t="str">
            <v>PD</v>
          </cell>
          <cell r="M68">
            <v>293.75</v>
          </cell>
          <cell r="N68">
            <v>0.76439999999999997</v>
          </cell>
          <cell r="O68">
            <v>44417</v>
          </cell>
          <cell r="P68" t="str">
            <v>McCarty-Singleton, Siobhan M.</v>
          </cell>
          <cell r="Q68" t="str">
            <v>White, Joshua T.</v>
          </cell>
          <cell r="R68" t="str">
            <v>PHYSPEC</v>
          </cell>
          <cell r="S68" t="str">
            <v>Physician Specialty Clin</v>
          </cell>
          <cell r="T68" t="str">
            <v>CL</v>
          </cell>
          <cell r="U68" t="str">
            <v>010</v>
          </cell>
          <cell r="V68" t="str">
            <v>OBGYN</v>
          </cell>
          <cell r="W68" t="str">
            <v>Z</v>
          </cell>
          <cell r="X68" t="str">
            <v>BIWKLY</v>
          </cell>
          <cell r="Y68">
            <v>9.9999999999999995E-7</v>
          </cell>
          <cell r="Z68">
            <v>2.5999999999999999E-3</v>
          </cell>
          <cell r="AA68">
            <v>1E-4</v>
          </cell>
        </row>
        <row r="69">
          <cell r="J69">
            <v>2853</v>
          </cell>
          <cell r="K69">
            <v>44420</v>
          </cell>
          <cell r="L69" t="str">
            <v>REG</v>
          </cell>
          <cell r="M69">
            <v>170.1377</v>
          </cell>
          <cell r="N69">
            <v>245000</v>
          </cell>
          <cell r="O69">
            <v>44420</v>
          </cell>
          <cell r="P69" t="str">
            <v>Barnyak, Oliver J.</v>
          </cell>
          <cell r="Q69" t="str">
            <v>White, Joshua T.</v>
          </cell>
          <cell r="R69" t="str">
            <v>PHYSCIAN</v>
          </cell>
          <cell r="S69" t="str">
            <v>Physician</v>
          </cell>
          <cell r="T69" t="str">
            <v>MS</v>
          </cell>
          <cell r="U69" t="str">
            <v>006</v>
          </cell>
          <cell r="V69" t="str">
            <v>Z</v>
          </cell>
          <cell r="W69" t="str">
            <v>ER</v>
          </cell>
          <cell r="X69" t="str">
            <v>BIWKLY</v>
          </cell>
          <cell r="Y69">
            <v>0.69231200000000004</v>
          </cell>
          <cell r="Z69">
            <v>1440.01</v>
          </cell>
          <cell r="AA69">
            <v>55.384999999999998</v>
          </cell>
        </row>
        <row r="70">
          <cell r="J70">
            <v>2854</v>
          </cell>
          <cell r="K70">
            <v>44424</v>
          </cell>
          <cell r="L70" t="str">
            <v>PTF</v>
          </cell>
          <cell r="M70">
            <v>60.908700000000003</v>
          </cell>
          <cell r="N70">
            <v>101352.0768</v>
          </cell>
          <cell r="O70">
            <v>44424</v>
          </cell>
          <cell r="P70" t="str">
            <v>Thievon, Susan L.</v>
          </cell>
          <cell r="Q70" t="str">
            <v>White, Joshua T.</v>
          </cell>
          <cell r="R70" t="str">
            <v>NPOFF</v>
          </cell>
          <cell r="S70" t="str">
            <v>Nurse Practitioner Offsit</v>
          </cell>
          <cell r="T70" t="str">
            <v>MS</v>
          </cell>
          <cell r="U70" t="str">
            <v>007</v>
          </cell>
          <cell r="V70" t="str">
            <v>BETH</v>
          </cell>
          <cell r="W70" t="str">
            <v>MEDS</v>
          </cell>
          <cell r="X70" t="str">
            <v>BIWKLY</v>
          </cell>
          <cell r="Y70">
            <v>0.8</v>
          </cell>
          <cell r="Z70">
            <v>1664</v>
          </cell>
          <cell r="AA70">
            <v>64</v>
          </cell>
        </row>
        <row r="71">
          <cell r="J71">
            <v>2894</v>
          </cell>
          <cell r="K71">
            <v>44564</v>
          </cell>
          <cell r="L71" t="str">
            <v>REG</v>
          </cell>
          <cell r="M71">
            <v>89.3904</v>
          </cell>
          <cell r="N71">
            <v>185932</v>
          </cell>
          <cell r="O71">
            <v>44564</v>
          </cell>
          <cell r="P71" t="str">
            <v>Markowski, Jill C.</v>
          </cell>
          <cell r="Q71" t="str">
            <v>Bennett, Daniel</v>
          </cell>
          <cell r="R71" t="str">
            <v>VPNUR</v>
          </cell>
          <cell r="S71" t="str">
            <v>VP Of Nursing</v>
          </cell>
          <cell r="T71" t="str">
            <v>AD</v>
          </cell>
          <cell r="U71" t="str">
            <v>214</v>
          </cell>
          <cell r="V71" t="str">
            <v>Z</v>
          </cell>
          <cell r="W71" t="str">
            <v>NADM</v>
          </cell>
          <cell r="X71" t="str">
            <v>BIWKLY</v>
          </cell>
          <cell r="Y71">
            <v>1</v>
          </cell>
          <cell r="Z71">
            <v>2080</v>
          </cell>
          <cell r="AA71">
            <v>80</v>
          </cell>
        </row>
        <row r="72">
          <cell r="J72">
            <v>2891</v>
          </cell>
          <cell r="K72">
            <v>44599</v>
          </cell>
          <cell r="L72" t="str">
            <v>REG</v>
          </cell>
          <cell r="M72">
            <v>100.9615</v>
          </cell>
          <cell r="N72">
            <v>210000</v>
          </cell>
          <cell r="O72">
            <v>44599</v>
          </cell>
          <cell r="P72" t="str">
            <v>Allyn, Jeffery L.</v>
          </cell>
          <cell r="Q72" t="str">
            <v>White, Joshua T.</v>
          </cell>
          <cell r="R72" t="str">
            <v>PHYSCIAN</v>
          </cell>
          <cell r="S72" t="str">
            <v>Physician</v>
          </cell>
          <cell r="T72" t="str">
            <v>MS</v>
          </cell>
          <cell r="U72" t="str">
            <v>012</v>
          </cell>
          <cell r="V72" t="str">
            <v>PRIM</v>
          </cell>
          <cell r="W72" t="str">
            <v>MEDS</v>
          </cell>
          <cell r="X72" t="str">
            <v>BIWKLY</v>
          </cell>
          <cell r="Y72">
            <v>1</v>
          </cell>
          <cell r="Z72">
            <v>2080</v>
          </cell>
          <cell r="AA72">
            <v>80</v>
          </cell>
        </row>
        <row r="73">
          <cell r="J73">
            <v>2904</v>
          </cell>
          <cell r="K73">
            <v>44599</v>
          </cell>
          <cell r="L73" t="str">
            <v>REG</v>
          </cell>
          <cell r="M73">
            <v>103.36539999999999</v>
          </cell>
          <cell r="N73">
            <v>215000</v>
          </cell>
          <cell r="O73">
            <v>44599</v>
          </cell>
          <cell r="P73" t="str">
            <v>Qubti, Marzouq</v>
          </cell>
          <cell r="Q73" t="str">
            <v>White, Joshua T.</v>
          </cell>
          <cell r="R73" t="str">
            <v>PHYSCIAN</v>
          </cell>
          <cell r="S73" t="str">
            <v>Physician</v>
          </cell>
          <cell r="T73" t="str">
            <v>MS</v>
          </cell>
          <cell r="U73" t="str">
            <v>012</v>
          </cell>
          <cell r="V73" t="str">
            <v>PRIM</v>
          </cell>
          <cell r="W73" t="str">
            <v>MEDS</v>
          </cell>
          <cell r="X73" t="str">
            <v>BIWKLY</v>
          </cell>
          <cell r="Y73">
            <v>1</v>
          </cell>
          <cell r="Z73">
            <v>2080</v>
          </cell>
          <cell r="AA73">
            <v>80</v>
          </cell>
        </row>
        <row r="74">
          <cell r="J74">
            <v>2905</v>
          </cell>
          <cell r="K74">
            <v>44599</v>
          </cell>
          <cell r="L74" t="str">
            <v>REG</v>
          </cell>
          <cell r="M74">
            <v>60.213000000000001</v>
          </cell>
          <cell r="N74">
            <v>125243</v>
          </cell>
          <cell r="O74">
            <v>44599</v>
          </cell>
          <cell r="P74" t="str">
            <v>Apple, Ellen G.</v>
          </cell>
          <cell r="Q74" t="str">
            <v>White, Joshua T.</v>
          </cell>
          <cell r="R74" t="str">
            <v>MIDWIFE</v>
          </cell>
          <cell r="S74" t="str">
            <v>Nurse Midwife</v>
          </cell>
          <cell r="T74" t="str">
            <v>MS</v>
          </cell>
          <cell r="U74" t="str">
            <v>010</v>
          </cell>
          <cell r="V74" t="str">
            <v>OBGYN</v>
          </cell>
          <cell r="W74" t="str">
            <v>MEDS</v>
          </cell>
          <cell r="X74" t="str">
            <v>BIWKLY</v>
          </cell>
          <cell r="Y74">
            <v>1</v>
          </cell>
          <cell r="Z74">
            <v>2080</v>
          </cell>
          <cell r="AA74">
            <v>80</v>
          </cell>
        </row>
        <row r="75">
          <cell r="J75">
            <v>1311</v>
          </cell>
          <cell r="K75">
            <v>39281</v>
          </cell>
          <cell r="L75" t="str">
            <v>PD</v>
          </cell>
          <cell r="M75">
            <v>66.666700000000006</v>
          </cell>
          <cell r="N75">
            <v>0.17419999999999999</v>
          </cell>
          <cell r="O75">
            <v>44665</v>
          </cell>
          <cell r="P75" t="str">
            <v>Perreault, Donald J.</v>
          </cell>
          <cell r="Q75" t="str">
            <v>Wade, Michelle A.</v>
          </cell>
          <cell r="R75" t="str">
            <v>NP</v>
          </cell>
          <cell r="S75" t="str">
            <v>Nurse Practitioner</v>
          </cell>
          <cell r="T75" t="str">
            <v>MS</v>
          </cell>
          <cell r="U75" t="str">
            <v>021</v>
          </cell>
          <cell r="V75" t="str">
            <v>Z</v>
          </cell>
          <cell r="W75" t="str">
            <v>MEDS</v>
          </cell>
          <cell r="X75" t="str">
            <v>BIWKLY</v>
          </cell>
          <cell r="Y75">
            <v>9.9999999999999995E-7</v>
          </cell>
          <cell r="Z75">
            <v>2.5999999999999999E-3</v>
          </cell>
          <cell r="AA75">
            <v>1E-4</v>
          </cell>
        </row>
        <row r="76">
          <cell r="J76">
            <v>2933</v>
          </cell>
          <cell r="K76">
            <v>44669</v>
          </cell>
          <cell r="L76" t="str">
            <v>REG</v>
          </cell>
          <cell r="M76">
            <v>52.345700000000001</v>
          </cell>
          <cell r="N76">
            <v>108879</v>
          </cell>
          <cell r="O76">
            <v>44669</v>
          </cell>
          <cell r="P76" t="str">
            <v>Sylvester, Hillary C.</v>
          </cell>
          <cell r="Q76" t="str">
            <v>White, Joshua T.</v>
          </cell>
          <cell r="R76" t="str">
            <v>MIDWIFE</v>
          </cell>
          <cell r="S76" t="str">
            <v>Nurse Midwife</v>
          </cell>
          <cell r="T76" t="str">
            <v>MS</v>
          </cell>
          <cell r="U76" t="str">
            <v>010</v>
          </cell>
          <cell r="V76" t="str">
            <v>OBGYN</v>
          </cell>
          <cell r="W76" t="str">
            <v>MEDS</v>
          </cell>
          <cell r="X76" t="str">
            <v>BIWKLY</v>
          </cell>
          <cell r="Y76">
            <v>1</v>
          </cell>
          <cell r="Z76">
            <v>2080</v>
          </cell>
          <cell r="AA76">
            <v>80</v>
          </cell>
        </row>
        <row r="77">
          <cell r="J77">
            <v>2935</v>
          </cell>
          <cell r="K77">
            <v>44676</v>
          </cell>
          <cell r="L77" t="str">
            <v>PD</v>
          </cell>
          <cell r="M77">
            <v>150</v>
          </cell>
          <cell r="N77">
            <v>0.39</v>
          </cell>
          <cell r="O77">
            <v>44676</v>
          </cell>
          <cell r="P77" t="str">
            <v>Crane, Mark E.</v>
          </cell>
          <cell r="Q77" t="str">
            <v>White, Joshua T.</v>
          </cell>
          <cell r="R77" t="str">
            <v>SURGEON</v>
          </cell>
          <cell r="S77" t="str">
            <v>Surgeon</v>
          </cell>
          <cell r="T77" t="str">
            <v>MS</v>
          </cell>
          <cell r="U77" t="str">
            <v>017</v>
          </cell>
          <cell r="V77" t="str">
            <v>NAPS</v>
          </cell>
          <cell r="W77" t="str">
            <v>MEDS</v>
          </cell>
          <cell r="X77" t="str">
            <v>BIWKLY</v>
          </cell>
          <cell r="Y77">
            <v>9.9999999999999995E-7</v>
          </cell>
          <cell r="Z77">
            <v>2.5999999999999999E-3</v>
          </cell>
          <cell r="AA77">
            <v>1E-4</v>
          </cell>
        </row>
        <row r="78">
          <cell r="J78">
            <v>2936</v>
          </cell>
          <cell r="K78">
            <v>44676</v>
          </cell>
          <cell r="L78" t="str">
            <v>REG</v>
          </cell>
          <cell r="M78">
            <v>192.30770000000001</v>
          </cell>
          <cell r="N78">
            <v>400000</v>
          </cell>
          <cell r="O78">
            <v>44676</v>
          </cell>
          <cell r="P78" t="str">
            <v>Holman, Dawn M.</v>
          </cell>
          <cell r="Q78" t="str">
            <v>White, Joshua T.</v>
          </cell>
          <cell r="R78" t="str">
            <v>SURGEON</v>
          </cell>
          <cell r="S78" t="str">
            <v>Surgeon</v>
          </cell>
          <cell r="T78" t="str">
            <v>MS</v>
          </cell>
          <cell r="U78" t="str">
            <v>017</v>
          </cell>
          <cell r="V78" t="str">
            <v>NAPS</v>
          </cell>
          <cell r="W78" t="str">
            <v>MEDS</v>
          </cell>
          <cell r="X78" t="str">
            <v>BIWKLY</v>
          </cell>
          <cell r="Y78">
            <v>1</v>
          </cell>
          <cell r="Z78">
            <v>2080</v>
          </cell>
          <cell r="AA78">
            <v>80</v>
          </cell>
        </row>
        <row r="79">
          <cell r="J79">
            <v>2937</v>
          </cell>
          <cell r="K79">
            <v>44676</v>
          </cell>
          <cell r="L79" t="str">
            <v>REG</v>
          </cell>
          <cell r="M79">
            <v>192.30770000000001</v>
          </cell>
          <cell r="N79">
            <v>400000</v>
          </cell>
          <cell r="O79">
            <v>44676</v>
          </cell>
          <cell r="P79" t="str">
            <v>Sokolovsky, Aleksandr</v>
          </cell>
          <cell r="Q79" t="str">
            <v>White, Joshua T.</v>
          </cell>
          <cell r="R79" t="str">
            <v>SURGEON</v>
          </cell>
          <cell r="S79" t="str">
            <v>Surgeon</v>
          </cell>
          <cell r="T79" t="str">
            <v>MS</v>
          </cell>
          <cell r="U79" t="str">
            <v>017</v>
          </cell>
          <cell r="V79" t="str">
            <v>NAPS</v>
          </cell>
          <cell r="W79" t="str">
            <v>MEDS</v>
          </cell>
          <cell r="X79" t="str">
            <v>BIWKLY</v>
          </cell>
          <cell r="Y79">
            <v>1</v>
          </cell>
          <cell r="Z79">
            <v>2080</v>
          </cell>
          <cell r="AA79">
            <v>80</v>
          </cell>
        </row>
        <row r="80">
          <cell r="J80">
            <v>2942</v>
          </cell>
          <cell r="K80">
            <v>44697</v>
          </cell>
          <cell r="L80" t="str">
            <v>PTF</v>
          </cell>
          <cell r="M80">
            <v>102.0801</v>
          </cell>
          <cell r="N80">
            <v>159245</v>
          </cell>
          <cell r="O80">
            <v>44697</v>
          </cell>
          <cell r="P80" t="str">
            <v>Kincaid, Rebecca E.</v>
          </cell>
          <cell r="Q80" t="str">
            <v>White, Joshua T.</v>
          </cell>
          <cell r="R80" t="str">
            <v>PHYSCIAN</v>
          </cell>
          <cell r="S80" t="str">
            <v>Physician</v>
          </cell>
          <cell r="T80" t="str">
            <v>MS</v>
          </cell>
          <cell r="U80" t="str">
            <v>003</v>
          </cell>
          <cell r="V80" t="str">
            <v>PRIM</v>
          </cell>
          <cell r="W80" t="str">
            <v>MEDS</v>
          </cell>
          <cell r="X80" t="str">
            <v>BIWKLY</v>
          </cell>
          <cell r="Y80">
            <v>0.75</v>
          </cell>
          <cell r="Z80">
            <v>1560</v>
          </cell>
          <cell r="AA80">
            <v>60</v>
          </cell>
        </row>
        <row r="81">
          <cell r="J81">
            <v>2959</v>
          </cell>
          <cell r="K81">
            <v>44760</v>
          </cell>
          <cell r="L81" t="str">
            <v>REG</v>
          </cell>
          <cell r="M81">
            <v>52.403799999999997</v>
          </cell>
          <cell r="N81">
            <v>109000</v>
          </cell>
          <cell r="O81">
            <v>44760</v>
          </cell>
          <cell r="P81" t="str">
            <v>Meehan-Brese, Brigid J.</v>
          </cell>
          <cell r="Q81" t="str">
            <v>White, Joshua T.</v>
          </cell>
          <cell r="R81" t="str">
            <v>NP</v>
          </cell>
          <cell r="S81" t="str">
            <v>Nurse Practitioner</v>
          </cell>
          <cell r="T81" t="str">
            <v>MS</v>
          </cell>
          <cell r="U81" t="str">
            <v>013</v>
          </cell>
          <cell r="V81" t="str">
            <v>PRIM</v>
          </cell>
          <cell r="W81" t="str">
            <v>MEDS</v>
          </cell>
          <cell r="X81" t="str">
            <v>BIWKLY</v>
          </cell>
          <cell r="Y81">
            <v>1</v>
          </cell>
          <cell r="Z81">
            <v>2080</v>
          </cell>
          <cell r="AA81">
            <v>80</v>
          </cell>
        </row>
        <row r="82">
          <cell r="J82">
            <v>2960</v>
          </cell>
          <cell r="K82">
            <v>44767</v>
          </cell>
          <cell r="L82" t="str">
            <v>REG</v>
          </cell>
          <cell r="M82">
            <v>96.153800000000004</v>
          </cell>
          <cell r="N82">
            <v>200000</v>
          </cell>
          <cell r="O82">
            <v>44767</v>
          </cell>
          <cell r="P82" t="str">
            <v>Andreasen, Steven M.</v>
          </cell>
          <cell r="Q82" t="str">
            <v>White, Joshua T.</v>
          </cell>
          <cell r="R82" t="str">
            <v>PHYSPEC</v>
          </cell>
          <cell r="S82" t="str">
            <v>Physician Specialty Clin</v>
          </cell>
          <cell r="T82" t="str">
            <v>MS</v>
          </cell>
          <cell r="U82" t="str">
            <v>011</v>
          </cell>
          <cell r="V82" t="str">
            <v>NAPS</v>
          </cell>
          <cell r="W82" t="str">
            <v>MEDS</v>
          </cell>
          <cell r="X82" t="str">
            <v>BIWKLY</v>
          </cell>
          <cell r="Y82">
            <v>1</v>
          </cell>
          <cell r="Z82">
            <v>2080</v>
          </cell>
          <cell r="AA82">
            <v>80</v>
          </cell>
        </row>
        <row r="83">
          <cell r="J83">
            <v>2972</v>
          </cell>
          <cell r="K83">
            <v>44789</v>
          </cell>
          <cell r="L83" t="str">
            <v>PT</v>
          </cell>
          <cell r="M83">
            <v>56.089700000000001</v>
          </cell>
          <cell r="N83">
            <v>70000</v>
          </cell>
          <cell r="O83">
            <v>44789</v>
          </cell>
          <cell r="P83" t="str">
            <v>Bryant, Kathleen A.</v>
          </cell>
          <cell r="Q83" t="str">
            <v>White, Joshua T.</v>
          </cell>
          <cell r="R83" t="str">
            <v>NP</v>
          </cell>
          <cell r="S83" t="str">
            <v>Nurse Practitioner</v>
          </cell>
          <cell r="T83" t="str">
            <v>MS</v>
          </cell>
          <cell r="U83" t="str">
            <v>003</v>
          </cell>
          <cell r="V83" t="str">
            <v>PRIM</v>
          </cell>
          <cell r="W83" t="str">
            <v>MEDS</v>
          </cell>
          <cell r="X83" t="str">
            <v>BIWKLY</v>
          </cell>
          <cell r="Y83">
            <v>0.6</v>
          </cell>
          <cell r="Z83">
            <v>1248</v>
          </cell>
          <cell r="AA83">
            <v>48</v>
          </cell>
        </row>
        <row r="84">
          <cell r="J84">
            <v>2985</v>
          </cell>
          <cell r="K84">
            <v>44810</v>
          </cell>
          <cell r="L84" t="str">
            <v>PTF</v>
          </cell>
          <cell r="M84">
            <v>232.37180000000001</v>
          </cell>
          <cell r="N84">
            <v>435000</v>
          </cell>
          <cell r="O84">
            <v>44810</v>
          </cell>
          <cell r="P84" t="str">
            <v>Andrus, Bruce W.</v>
          </cell>
          <cell r="Q84" t="str">
            <v>White, Joshua T.</v>
          </cell>
          <cell r="R84" t="str">
            <v>PHYSPEC</v>
          </cell>
          <cell r="S84" t="str">
            <v>Physician Specialty Clin</v>
          </cell>
          <cell r="T84" t="str">
            <v>MS</v>
          </cell>
          <cell r="U84" t="str">
            <v>005</v>
          </cell>
          <cell r="V84" t="str">
            <v>NAPS</v>
          </cell>
          <cell r="W84" t="str">
            <v>MEDS</v>
          </cell>
          <cell r="X84" t="str">
            <v>BIWKLY</v>
          </cell>
          <cell r="Y84">
            <v>0.9</v>
          </cell>
          <cell r="Z84">
            <v>1872</v>
          </cell>
          <cell r="AA84">
            <v>72</v>
          </cell>
        </row>
        <row r="85">
          <cell r="J85">
            <v>2734</v>
          </cell>
          <cell r="K85">
            <v>44062</v>
          </cell>
          <cell r="L85" t="str">
            <v>PTF</v>
          </cell>
          <cell r="M85">
            <v>52.4101</v>
          </cell>
          <cell r="N85">
            <v>87210.4</v>
          </cell>
          <cell r="O85">
            <v>44846</v>
          </cell>
          <cell r="P85" t="str">
            <v>Shedd, Jessica M.</v>
          </cell>
          <cell r="Q85" t="str">
            <v>White, Joshua T.</v>
          </cell>
          <cell r="R85" t="str">
            <v>NP</v>
          </cell>
          <cell r="S85" t="str">
            <v>Nurse Practitioner</v>
          </cell>
          <cell r="T85" t="str">
            <v>MS</v>
          </cell>
          <cell r="U85" t="str">
            <v>012</v>
          </cell>
          <cell r="V85" t="str">
            <v>PRIM</v>
          </cell>
          <cell r="W85" t="str">
            <v>MEDS</v>
          </cell>
          <cell r="X85" t="str">
            <v>BIWKLY</v>
          </cell>
          <cell r="Y85">
            <v>0.8</v>
          </cell>
          <cell r="Z85">
            <v>1664</v>
          </cell>
          <cell r="AA85">
            <v>64</v>
          </cell>
        </row>
      </sheetData>
      <sheetData sheetId="4">
        <row r="8">
          <cell r="P8" t="str">
            <v>MediTech Dept</v>
          </cell>
          <cell r="Q8" t="str">
            <v>Sum of Add'l $ Based Labor</v>
          </cell>
        </row>
        <row r="9">
          <cell r="P9">
            <v>10.6</v>
          </cell>
          <cell r="Q9">
            <v>17738</v>
          </cell>
        </row>
        <row r="10">
          <cell r="P10">
            <v>10.6005</v>
          </cell>
          <cell r="Q10">
            <v>1775</v>
          </cell>
        </row>
        <row r="11">
          <cell r="P11">
            <v>10.601000000000001</v>
          </cell>
          <cell r="Q11">
            <v>155364.66666666666</v>
          </cell>
        </row>
        <row r="12">
          <cell r="P12">
            <v>10.6015</v>
          </cell>
          <cell r="Q12">
            <v>2201</v>
          </cell>
        </row>
        <row r="13">
          <cell r="P13">
            <v>10.602</v>
          </cell>
          <cell r="Q13">
            <v>78350.666666666672</v>
          </cell>
        </row>
        <row r="14">
          <cell r="P14">
            <v>10.603999999999999</v>
          </cell>
          <cell r="Q14">
            <v>44822</v>
          </cell>
        </row>
        <row r="15">
          <cell r="P15">
            <v>10.605</v>
          </cell>
          <cell r="Q15">
            <v>121291.27142857143</v>
          </cell>
        </row>
        <row r="16">
          <cell r="P16">
            <v>10.606999999999999</v>
          </cell>
          <cell r="Q16">
            <v>126576.33333333333</v>
          </cell>
        </row>
        <row r="17">
          <cell r="P17">
            <v>10.617000000000001</v>
          </cell>
          <cell r="Q17">
            <v>62424</v>
          </cell>
        </row>
        <row r="18">
          <cell r="P18">
            <v>10.621</v>
          </cell>
          <cell r="Q18">
            <v>790</v>
          </cell>
        </row>
        <row r="19">
          <cell r="P19">
            <v>10.6211</v>
          </cell>
          <cell r="Q19">
            <v>24115</v>
          </cell>
        </row>
        <row r="20">
          <cell r="P20">
            <v>10.6213</v>
          </cell>
          <cell r="Q20">
            <v>3097</v>
          </cell>
        </row>
        <row r="21">
          <cell r="P21">
            <v>10.622999999999999</v>
          </cell>
          <cell r="Q21">
            <v>1064</v>
          </cell>
        </row>
        <row r="22">
          <cell r="P22">
            <v>10.659000000000001</v>
          </cell>
          <cell r="Q22">
            <v>0</v>
          </cell>
        </row>
        <row r="23">
          <cell r="P23">
            <v>10.701000000000001</v>
          </cell>
          <cell r="Q23">
            <v>4154</v>
          </cell>
        </row>
        <row r="24">
          <cell r="P24">
            <v>10.7011</v>
          </cell>
          <cell r="Q24">
            <v>492</v>
          </cell>
        </row>
        <row r="25">
          <cell r="P25">
            <v>10.704000000000001</v>
          </cell>
          <cell r="Q25">
            <v>3190</v>
          </cell>
        </row>
        <row r="26">
          <cell r="P26">
            <v>10.7041</v>
          </cell>
          <cell r="Q26">
            <v>593</v>
          </cell>
        </row>
        <row r="27">
          <cell r="P27">
            <v>10.7042</v>
          </cell>
          <cell r="Q27">
            <v>4622</v>
          </cell>
        </row>
        <row r="28">
          <cell r="P28">
            <v>10.7043</v>
          </cell>
          <cell r="Q28">
            <v>181</v>
          </cell>
        </row>
        <row r="29">
          <cell r="P29">
            <v>10.7044</v>
          </cell>
          <cell r="Q29">
            <v>1574</v>
          </cell>
        </row>
        <row r="30">
          <cell r="P30">
            <v>10.704499999999999</v>
          </cell>
          <cell r="Q30">
            <v>1371</v>
          </cell>
        </row>
        <row r="31">
          <cell r="P31">
            <v>10.706</v>
          </cell>
          <cell r="Q31">
            <v>49</v>
          </cell>
        </row>
        <row r="32">
          <cell r="P32">
            <v>10.72</v>
          </cell>
          <cell r="Q32">
            <v>1592</v>
          </cell>
        </row>
        <row r="33">
          <cell r="P33">
            <v>10.8</v>
          </cell>
          <cell r="Q33">
            <v>42</v>
          </cell>
        </row>
        <row r="34">
          <cell r="P34">
            <v>11.85</v>
          </cell>
          <cell r="Q34">
            <v>1068</v>
          </cell>
        </row>
        <row r="35">
          <cell r="P35">
            <v>11.86</v>
          </cell>
          <cell r="Q35">
            <v>16</v>
          </cell>
        </row>
        <row r="36">
          <cell r="P36">
            <v>19.809999999999999</v>
          </cell>
          <cell r="Q36">
            <v>599</v>
          </cell>
        </row>
        <row r="37">
          <cell r="P37">
            <v>19.811</v>
          </cell>
          <cell r="Q37">
            <v>508</v>
          </cell>
        </row>
        <row r="38">
          <cell r="P38">
            <v>19.821999999999999</v>
          </cell>
          <cell r="Q38">
            <v>26742</v>
          </cell>
        </row>
        <row r="39">
          <cell r="P39">
            <v>19.831</v>
          </cell>
          <cell r="Q39">
            <v>226</v>
          </cell>
        </row>
        <row r="40">
          <cell r="P40">
            <v>19.832000000000001</v>
          </cell>
          <cell r="Q40">
            <v>9125</v>
          </cell>
        </row>
        <row r="41">
          <cell r="P41">
            <v>19.832999999999998</v>
          </cell>
          <cell r="Q41">
            <v>979</v>
          </cell>
        </row>
        <row r="42">
          <cell r="P42">
            <v>19.834</v>
          </cell>
          <cell r="Q42">
            <v>20781</v>
          </cell>
        </row>
        <row r="43">
          <cell r="P43">
            <v>19.835999999999999</v>
          </cell>
          <cell r="Q43">
            <v>29837</v>
          </cell>
        </row>
        <row r="44">
          <cell r="P44">
            <v>19.837</v>
          </cell>
          <cell r="Q44">
            <v>7427</v>
          </cell>
        </row>
        <row r="45">
          <cell r="P45">
            <v>19.838000000000001</v>
          </cell>
          <cell r="Q45">
            <v>652</v>
          </cell>
        </row>
        <row r="46">
          <cell r="P46">
            <v>19.8385</v>
          </cell>
          <cell r="Q46">
            <v>100</v>
          </cell>
        </row>
        <row r="47">
          <cell r="P47">
            <v>19.838999999999999</v>
          </cell>
          <cell r="Q47">
            <v>0</v>
          </cell>
        </row>
        <row r="48">
          <cell r="P48">
            <v>19.841000000000001</v>
          </cell>
          <cell r="Q48">
            <v>0</v>
          </cell>
        </row>
        <row r="49">
          <cell r="P49">
            <v>19.841999999999999</v>
          </cell>
          <cell r="Q49">
            <v>2005</v>
          </cell>
        </row>
        <row r="50">
          <cell r="P50">
            <v>19.843</v>
          </cell>
          <cell r="Q50">
            <v>0</v>
          </cell>
        </row>
        <row r="51">
          <cell r="P51">
            <v>19.844000000000001</v>
          </cell>
          <cell r="Q51">
            <v>5930</v>
          </cell>
        </row>
        <row r="52">
          <cell r="P52">
            <v>19.844999999999999</v>
          </cell>
          <cell r="Q52">
            <v>14114</v>
          </cell>
        </row>
        <row r="53">
          <cell r="P53">
            <v>19.847000000000001</v>
          </cell>
          <cell r="Q53">
            <v>22693</v>
          </cell>
        </row>
        <row r="54">
          <cell r="P54">
            <v>20.707000000000001</v>
          </cell>
          <cell r="Q54">
            <v>14779</v>
          </cell>
        </row>
        <row r="55">
          <cell r="P55">
            <v>20.707999999999998</v>
          </cell>
          <cell r="Q55">
            <v>4510</v>
          </cell>
        </row>
        <row r="56">
          <cell r="P56">
            <v>20.709099999999999</v>
          </cell>
          <cell r="Q56">
            <v>191</v>
          </cell>
        </row>
        <row r="57">
          <cell r="P57">
            <v>20.709199999999999</v>
          </cell>
          <cell r="Q57">
            <v>0</v>
          </cell>
        </row>
        <row r="58">
          <cell r="P58">
            <v>20.709299999999999</v>
          </cell>
          <cell r="Q58">
            <v>1597</v>
          </cell>
        </row>
        <row r="59">
          <cell r="P59">
            <v>20.710999999999999</v>
          </cell>
          <cell r="Q59">
            <v>61</v>
          </cell>
        </row>
        <row r="60">
          <cell r="P60">
            <v>20.715199999999999</v>
          </cell>
          <cell r="Q60">
            <v>2948</v>
          </cell>
        </row>
        <row r="61">
          <cell r="P61">
            <v>20.74</v>
          </cell>
          <cell r="Q61">
            <v>228</v>
          </cell>
        </row>
        <row r="62">
          <cell r="P62">
            <v>20.741</v>
          </cell>
          <cell r="Q62">
            <v>0</v>
          </cell>
        </row>
        <row r="63">
          <cell r="P63">
            <v>20.802399999999999</v>
          </cell>
          <cell r="Q63">
            <v>94</v>
          </cell>
        </row>
        <row r="64">
          <cell r="P64">
            <v>20.960999999999999</v>
          </cell>
          <cell r="Q64">
            <v>3496</v>
          </cell>
        </row>
        <row r="65">
          <cell r="P65">
            <v>30.87</v>
          </cell>
          <cell r="Q65">
            <v>5665</v>
          </cell>
        </row>
        <row r="66">
          <cell r="P66">
            <v>31.834</v>
          </cell>
          <cell r="Q66">
            <v>8623</v>
          </cell>
        </row>
        <row r="67">
          <cell r="P67">
            <v>31.835999999999999</v>
          </cell>
          <cell r="Q67">
            <v>118</v>
          </cell>
        </row>
        <row r="68">
          <cell r="P68">
            <v>31.87</v>
          </cell>
          <cell r="Q68">
            <v>10871</v>
          </cell>
        </row>
        <row r="69">
          <cell r="P69">
            <v>32.832000000000001</v>
          </cell>
          <cell r="Q69">
            <v>6542</v>
          </cell>
        </row>
        <row r="70">
          <cell r="P70">
            <v>32.834000000000003</v>
          </cell>
          <cell r="Q70">
            <v>15711</v>
          </cell>
        </row>
        <row r="71">
          <cell r="P71">
            <v>32.837000000000003</v>
          </cell>
          <cell r="Q71">
            <v>1040</v>
          </cell>
        </row>
        <row r="72">
          <cell r="P72">
            <v>32.85</v>
          </cell>
          <cell r="Q72">
            <v>8711.6666666666661</v>
          </cell>
        </row>
        <row r="73">
          <cell r="P73">
            <v>32.869999999999997</v>
          </cell>
          <cell r="Q73">
            <v>102636.66666666667</v>
          </cell>
        </row>
        <row r="74">
          <cell r="P74" t="str">
            <v>#N/A</v>
          </cell>
          <cell r="Q74">
            <v>0</v>
          </cell>
        </row>
        <row r="75">
          <cell r="P75" t="str">
            <v>Grand Total</v>
          </cell>
          <cell r="Q75">
            <v>988093.27142857132</v>
          </cell>
        </row>
      </sheetData>
      <sheetData sheetId="5">
        <row r="1">
          <cell r="A1" t="str">
            <v>MediTech Dept Number</v>
          </cell>
          <cell r="B1" t="str">
            <v>Sum of Differential Dollars</v>
          </cell>
        </row>
        <row r="2">
          <cell r="A2">
            <v>10.6</v>
          </cell>
          <cell r="B2">
            <v>4999</v>
          </cell>
        </row>
        <row r="3">
          <cell r="A3">
            <v>10.6005</v>
          </cell>
          <cell r="B3">
            <v>776</v>
          </cell>
        </row>
        <row r="4">
          <cell r="A4">
            <v>10.601000000000001</v>
          </cell>
          <cell r="B4">
            <v>57014</v>
          </cell>
        </row>
        <row r="5">
          <cell r="A5">
            <v>10.6015</v>
          </cell>
          <cell r="B5">
            <v>1101</v>
          </cell>
        </row>
        <row r="6">
          <cell r="A6">
            <v>10.602</v>
          </cell>
          <cell r="B6">
            <v>34054</v>
          </cell>
        </row>
        <row r="7">
          <cell r="A7">
            <v>10.603999999999999</v>
          </cell>
          <cell r="B7">
            <v>21253</v>
          </cell>
        </row>
        <row r="8">
          <cell r="A8">
            <v>10.605</v>
          </cell>
          <cell r="B8">
            <v>94372</v>
          </cell>
        </row>
        <row r="9">
          <cell r="A9">
            <v>10.606999999999999</v>
          </cell>
          <cell r="B9">
            <v>8720</v>
          </cell>
        </row>
        <row r="10">
          <cell r="A10">
            <v>10.6152</v>
          </cell>
          <cell r="B10">
            <v>107</v>
          </cell>
        </row>
        <row r="11">
          <cell r="A11">
            <v>10.617000000000001</v>
          </cell>
          <cell r="B11">
            <v>19925</v>
          </cell>
        </row>
        <row r="12">
          <cell r="A12">
            <v>10.621</v>
          </cell>
          <cell r="B12">
            <v>396</v>
          </cell>
        </row>
        <row r="13">
          <cell r="A13">
            <v>10.6211</v>
          </cell>
          <cell r="B13">
            <v>3846</v>
          </cell>
        </row>
        <row r="14">
          <cell r="A14">
            <v>10.6213</v>
          </cell>
          <cell r="B14">
            <v>230</v>
          </cell>
        </row>
        <row r="15">
          <cell r="A15">
            <v>10.622999999999999</v>
          </cell>
          <cell r="B15">
            <v>9847</v>
          </cell>
        </row>
        <row r="16">
          <cell r="A16">
            <v>10.659000000000001</v>
          </cell>
          <cell r="B16">
            <v>0</v>
          </cell>
        </row>
        <row r="17">
          <cell r="A17">
            <v>10.701000000000001</v>
          </cell>
          <cell r="B17">
            <v>1441</v>
          </cell>
        </row>
        <row r="18">
          <cell r="A18">
            <v>10.7011</v>
          </cell>
          <cell r="B18">
            <v>51</v>
          </cell>
        </row>
        <row r="19">
          <cell r="A19">
            <v>10.704000000000001</v>
          </cell>
          <cell r="B19">
            <v>1460</v>
          </cell>
        </row>
        <row r="20">
          <cell r="A20">
            <v>10.7041</v>
          </cell>
          <cell r="B20">
            <v>297</v>
          </cell>
        </row>
        <row r="21">
          <cell r="A21">
            <v>10.7042</v>
          </cell>
          <cell r="B21">
            <v>2078</v>
          </cell>
        </row>
        <row r="22">
          <cell r="A22">
            <v>10.7043</v>
          </cell>
          <cell r="B22">
            <v>64</v>
          </cell>
        </row>
        <row r="23">
          <cell r="A23">
            <v>10.7044</v>
          </cell>
          <cell r="B23">
            <v>643</v>
          </cell>
        </row>
        <row r="24">
          <cell r="A24">
            <v>10.704499999999999</v>
          </cell>
          <cell r="B24">
            <v>634</v>
          </cell>
        </row>
        <row r="25">
          <cell r="A25">
            <v>10.72</v>
          </cell>
          <cell r="B25">
            <v>691</v>
          </cell>
        </row>
        <row r="26">
          <cell r="A26">
            <v>10.8</v>
          </cell>
          <cell r="B26">
            <v>21</v>
          </cell>
        </row>
        <row r="27">
          <cell r="A27">
            <v>11.85</v>
          </cell>
          <cell r="B27">
            <v>473</v>
          </cell>
        </row>
        <row r="28">
          <cell r="A28">
            <v>11.86</v>
          </cell>
          <cell r="B28">
            <v>8</v>
          </cell>
        </row>
        <row r="29">
          <cell r="A29">
            <v>19.809999999999999</v>
          </cell>
          <cell r="B29">
            <v>267</v>
          </cell>
        </row>
        <row r="30">
          <cell r="A30">
            <v>19.811</v>
          </cell>
          <cell r="B30">
            <v>110</v>
          </cell>
        </row>
        <row r="31">
          <cell r="A31">
            <v>19.831</v>
          </cell>
          <cell r="B31">
            <v>65</v>
          </cell>
        </row>
        <row r="32">
          <cell r="A32">
            <v>19.832000000000001</v>
          </cell>
          <cell r="B32">
            <v>2206</v>
          </cell>
        </row>
        <row r="33">
          <cell r="A33">
            <v>19.832999999999998</v>
          </cell>
          <cell r="B33">
            <v>114</v>
          </cell>
        </row>
        <row r="34">
          <cell r="A34">
            <v>19.834</v>
          </cell>
          <cell r="B34">
            <v>5918</v>
          </cell>
        </row>
        <row r="35">
          <cell r="A35">
            <v>19.835999999999999</v>
          </cell>
          <cell r="B35">
            <v>758</v>
          </cell>
        </row>
        <row r="36">
          <cell r="A36">
            <v>19.837</v>
          </cell>
          <cell r="B36">
            <v>116</v>
          </cell>
        </row>
        <row r="37">
          <cell r="A37">
            <v>19.838000000000001</v>
          </cell>
          <cell r="B37">
            <v>160</v>
          </cell>
        </row>
        <row r="38">
          <cell r="A38">
            <v>19.841999999999999</v>
          </cell>
          <cell r="B38">
            <v>712</v>
          </cell>
        </row>
        <row r="39">
          <cell r="A39">
            <v>19.844000000000001</v>
          </cell>
          <cell r="B39">
            <v>2752</v>
          </cell>
        </row>
        <row r="40">
          <cell r="A40">
            <v>19.844999999999999</v>
          </cell>
          <cell r="B40">
            <v>5736</v>
          </cell>
        </row>
        <row r="41">
          <cell r="A41">
            <v>19.847000000000001</v>
          </cell>
          <cell r="B41">
            <v>2939</v>
          </cell>
        </row>
        <row r="42">
          <cell r="A42">
            <v>20.707000000000001</v>
          </cell>
          <cell r="B42">
            <v>6118</v>
          </cell>
        </row>
        <row r="43">
          <cell r="A43">
            <v>20.707999999999998</v>
          </cell>
          <cell r="B43">
            <v>1898</v>
          </cell>
        </row>
        <row r="44">
          <cell r="A44">
            <v>20.709099999999999</v>
          </cell>
          <cell r="B44">
            <v>56</v>
          </cell>
        </row>
        <row r="45">
          <cell r="A45">
            <v>20.709299999999999</v>
          </cell>
          <cell r="B45">
            <v>685</v>
          </cell>
        </row>
        <row r="46">
          <cell r="A46">
            <v>20.715199999999999</v>
          </cell>
          <cell r="B46">
            <v>1332</v>
          </cell>
        </row>
        <row r="47">
          <cell r="A47">
            <v>20.74</v>
          </cell>
          <cell r="B47">
            <v>79</v>
          </cell>
        </row>
        <row r="48">
          <cell r="A48">
            <v>20.802399999999999</v>
          </cell>
          <cell r="B48">
            <v>5</v>
          </cell>
        </row>
        <row r="49">
          <cell r="A49">
            <v>20.960999999999999</v>
          </cell>
          <cell r="B49">
            <v>1344</v>
          </cell>
        </row>
        <row r="50">
          <cell r="A50">
            <v>30.87</v>
          </cell>
          <cell r="B50">
            <v>291</v>
          </cell>
        </row>
        <row r="51">
          <cell r="A51">
            <v>31.834</v>
          </cell>
          <cell r="B51">
            <v>1554</v>
          </cell>
        </row>
        <row r="52">
          <cell r="A52">
            <v>31.87</v>
          </cell>
          <cell r="B52">
            <v>1488</v>
          </cell>
        </row>
        <row r="53">
          <cell r="A53">
            <v>32.832000000000001</v>
          </cell>
          <cell r="B53">
            <v>180</v>
          </cell>
        </row>
        <row r="54">
          <cell r="A54">
            <v>32.834000000000003</v>
          </cell>
          <cell r="B54">
            <v>1866</v>
          </cell>
        </row>
        <row r="55">
          <cell r="A55">
            <v>32.85</v>
          </cell>
          <cell r="B55">
            <v>811</v>
          </cell>
        </row>
        <row r="56">
          <cell r="A56">
            <v>32.869999999999997</v>
          </cell>
          <cell r="B56">
            <v>22855</v>
          </cell>
        </row>
      </sheetData>
      <sheetData sheetId="6">
        <row r="1">
          <cell r="A1" t="str">
            <v>Benchmark Positions</v>
          </cell>
          <cell r="B1" t="str">
            <v>Market Averages</v>
          </cell>
          <cell r="F1" t="str">
            <v xml:space="preserve">Proposed Ranges </v>
          </cell>
        </row>
        <row r="2">
          <cell r="E2" t="str">
            <v>YOE</v>
          </cell>
          <cell r="F2">
            <v>0</v>
          </cell>
          <cell r="G2">
            <v>1</v>
          </cell>
          <cell r="H2">
            <v>2</v>
          </cell>
          <cell r="I2">
            <v>3</v>
          </cell>
          <cell r="J2">
            <v>4</v>
          </cell>
          <cell r="K2">
            <v>5</v>
          </cell>
          <cell r="L2">
            <v>6</v>
          </cell>
          <cell r="M2">
            <v>7</v>
          </cell>
          <cell r="N2">
            <v>8</v>
          </cell>
        </row>
        <row r="3">
          <cell r="E3" t="str">
            <v>Proposed</v>
          </cell>
          <cell r="F3" t="str">
            <v>Entry Zone</v>
          </cell>
          <cell r="J3" t="str">
            <v>Fully Competent Zone</v>
          </cell>
        </row>
        <row r="4">
          <cell r="A4" t="str">
            <v>Benchmark Positions</v>
          </cell>
          <cell r="B4" t="str">
            <v>P25</v>
          </cell>
          <cell r="C4" t="str">
            <v>P50</v>
          </cell>
          <cell r="D4" t="str">
            <v>P75</v>
          </cell>
          <cell r="E4" t="str">
            <v>Grade</v>
          </cell>
          <cell r="F4" t="str">
            <v>Minimum</v>
          </cell>
          <cell r="I4" t="str">
            <v>Q2</v>
          </cell>
          <cell r="J4" t="str">
            <v>Q2</v>
          </cell>
          <cell r="N4" t="str">
            <v>Midpoint</v>
          </cell>
        </row>
        <row r="5">
          <cell r="A5" t="str">
            <v>Pharmacy Manager</v>
          </cell>
          <cell r="B5">
            <v>68.969447571923084</v>
          </cell>
          <cell r="C5">
            <v>75.664642970769236</v>
          </cell>
          <cell r="D5">
            <v>88.071916019999989</v>
          </cell>
          <cell r="E5">
            <v>15</v>
          </cell>
          <cell r="F5">
            <v>59.837857188307709</v>
          </cell>
          <cell r="G5">
            <v>62.331101237820526</v>
          </cell>
          <cell r="H5">
            <v>64.824345287333344</v>
          </cell>
          <cell r="I5">
            <v>67.317589336846169</v>
          </cell>
          <cell r="J5">
            <v>67.819999999999993</v>
          </cell>
          <cell r="K5">
            <v>68.55950904503851</v>
          </cell>
          <cell r="L5">
            <v>70.303839416384662</v>
          </cell>
          <cell r="M5">
            <v>72.048169787730814</v>
          </cell>
          <cell r="N5">
            <v>74.797321485384629</v>
          </cell>
        </row>
        <row r="6">
          <cell r="A6" t="str">
            <v>Pharmacist</v>
          </cell>
          <cell r="B6">
            <v>56.741180441600001</v>
          </cell>
          <cell r="C6">
            <v>62.641706368000001</v>
          </cell>
          <cell r="D6">
            <v>67.044766944000017</v>
          </cell>
          <cell r="E6">
            <v>14</v>
          </cell>
          <cell r="F6">
            <v>50.113365094400002</v>
          </cell>
          <cell r="G6">
            <v>52.201421973333339</v>
          </cell>
          <cell r="H6">
            <v>54.289478852266669</v>
          </cell>
          <cell r="I6">
            <v>56.377535731200005</v>
          </cell>
          <cell r="J6">
            <v>56.877535731200005</v>
          </cell>
          <cell r="K6">
            <v>57.318578390399999</v>
          </cell>
          <cell r="L6">
            <v>58.7596210496</v>
          </cell>
          <cell r="M6">
            <v>60.200663708799993</v>
          </cell>
          <cell r="N6">
            <v>62.641706368000001</v>
          </cell>
        </row>
        <row r="7">
          <cell r="A7" t="str">
            <v>Director of Revenue Cycle Operations</v>
          </cell>
          <cell r="B7">
            <v>45.54</v>
          </cell>
          <cell r="C7">
            <v>56.92</v>
          </cell>
          <cell r="D7">
            <v>68.3</v>
          </cell>
          <cell r="E7">
            <v>13</v>
          </cell>
          <cell r="F7">
            <v>45.535111707076929</v>
          </cell>
          <cell r="G7">
            <v>47.432408028205131</v>
          </cell>
          <cell r="H7">
            <v>49.32970434933334</v>
          </cell>
          <cell r="I7">
            <v>51.227000670461543</v>
          </cell>
          <cell r="J7">
            <v>51.727000670461543</v>
          </cell>
          <cell r="K7">
            <v>52.0249729113077</v>
          </cell>
          <cell r="L7">
            <v>53.322945152153849</v>
          </cell>
          <cell r="M7">
            <v>54.620917392999999</v>
          </cell>
          <cell r="N7">
            <v>56.918889633846156</v>
          </cell>
        </row>
        <row r="8">
          <cell r="A8" t="str">
            <v>Director of Human Resources</v>
          </cell>
          <cell r="B8">
            <v>45.54</v>
          </cell>
          <cell r="C8">
            <v>56.92</v>
          </cell>
          <cell r="D8">
            <v>68.3</v>
          </cell>
          <cell r="E8">
            <v>13</v>
          </cell>
          <cell r="F8">
            <v>45.535111707076929</v>
          </cell>
          <cell r="G8">
            <v>47.432408028205131</v>
          </cell>
          <cell r="H8">
            <v>49.32970434933334</v>
          </cell>
          <cell r="I8">
            <v>51.227000670461543</v>
          </cell>
          <cell r="J8">
            <v>51.727000670461543</v>
          </cell>
          <cell r="K8">
            <v>52.0249729113077</v>
          </cell>
          <cell r="L8">
            <v>53.322945152153849</v>
          </cell>
          <cell r="M8">
            <v>54.620917392999999</v>
          </cell>
          <cell r="N8">
            <v>56.918889633846156</v>
          </cell>
        </row>
        <row r="9">
          <cell r="A9" t="str">
            <v>Director of Information Technology</v>
          </cell>
          <cell r="B9">
            <v>45.54</v>
          </cell>
          <cell r="C9">
            <v>56.92</v>
          </cell>
          <cell r="D9">
            <v>68.3</v>
          </cell>
          <cell r="E9">
            <v>13</v>
          </cell>
          <cell r="F9">
            <v>45.535111707076929</v>
          </cell>
          <cell r="G9">
            <v>47.432408028205131</v>
          </cell>
          <cell r="H9">
            <v>49.32970434933334</v>
          </cell>
          <cell r="I9">
            <v>51.227000670461543</v>
          </cell>
          <cell r="J9">
            <v>51.727000670461543</v>
          </cell>
          <cell r="K9">
            <v>52.0249729113077</v>
          </cell>
          <cell r="L9">
            <v>53.322945152153849</v>
          </cell>
          <cell r="M9">
            <v>54.620917392999999</v>
          </cell>
          <cell r="N9">
            <v>56.918889633846156</v>
          </cell>
        </row>
        <row r="10">
          <cell r="A10" t="str">
            <v>Director of LTC Nursing</v>
          </cell>
          <cell r="B10">
            <v>45.54</v>
          </cell>
          <cell r="C10">
            <v>56.92</v>
          </cell>
          <cell r="D10">
            <v>68.3</v>
          </cell>
          <cell r="E10">
            <v>13</v>
          </cell>
          <cell r="F10">
            <v>45.535111707076929</v>
          </cell>
          <cell r="G10">
            <v>47.432408028205131</v>
          </cell>
          <cell r="H10">
            <v>49.32970434933334</v>
          </cell>
          <cell r="I10">
            <v>51.227000670461543</v>
          </cell>
          <cell r="J10">
            <v>51.727000670461543</v>
          </cell>
          <cell r="K10">
            <v>52.0249729113077</v>
          </cell>
          <cell r="L10">
            <v>53.322945152153849</v>
          </cell>
          <cell r="M10">
            <v>54.620917392999999</v>
          </cell>
          <cell r="N10">
            <v>56.918889633846156</v>
          </cell>
        </row>
        <row r="11">
          <cell r="A11" t="str">
            <v xml:space="preserve">Controller </v>
          </cell>
          <cell r="B11">
            <v>43.658747898461549</v>
          </cell>
          <cell r="C11">
            <v>51.504915840000002</v>
          </cell>
          <cell r="D11">
            <v>57.348609435000007</v>
          </cell>
          <cell r="E11">
            <v>13</v>
          </cell>
          <cell r="F11">
            <v>45.535111707076929</v>
          </cell>
          <cell r="G11">
            <v>47.432408028205131</v>
          </cell>
          <cell r="H11">
            <v>49.32970434933334</v>
          </cell>
          <cell r="I11">
            <v>51.227000670461543</v>
          </cell>
          <cell r="J11">
            <v>51.727000670461543</v>
          </cell>
          <cell r="K11">
            <v>52.0249729113077</v>
          </cell>
          <cell r="L11">
            <v>53.322945152153849</v>
          </cell>
          <cell r="M11">
            <v>54.620917392999999</v>
          </cell>
          <cell r="N11">
            <v>56.918889633846156</v>
          </cell>
        </row>
        <row r="12">
          <cell r="A12" t="str">
            <v>Finance Manager</v>
          </cell>
          <cell r="B12">
            <v>40.96</v>
          </cell>
          <cell r="C12">
            <v>51.2</v>
          </cell>
          <cell r="D12">
            <v>61.44</v>
          </cell>
          <cell r="E12">
            <v>12</v>
          </cell>
          <cell r="F12">
            <v>40.956858319753849</v>
          </cell>
          <cell r="G12">
            <v>42.663394083076923</v>
          </cell>
          <cell r="H12">
            <v>44.369929846400005</v>
          </cell>
          <cell r="I12">
            <v>46.07646560972308</v>
          </cell>
          <cell r="J12">
            <v>46.57646560972308</v>
          </cell>
          <cell r="K12">
            <v>47.356367432215386</v>
          </cell>
          <cell r="L12">
            <v>48.636269254707699</v>
          </cell>
          <cell r="M12">
            <v>49.916171077200005</v>
          </cell>
          <cell r="N12">
            <v>51.196072899692311</v>
          </cell>
        </row>
        <row r="13">
          <cell r="A13" t="str">
            <v>Human Resources Manager</v>
          </cell>
          <cell r="B13">
            <v>42.713449971923083</v>
          </cell>
          <cell r="C13">
            <v>49.945286658461541</v>
          </cell>
          <cell r="D13">
            <v>55.248065400000009</v>
          </cell>
          <cell r="E13">
            <v>12</v>
          </cell>
          <cell r="F13">
            <v>40.956858319753849</v>
          </cell>
          <cell r="G13">
            <v>42.663394083076923</v>
          </cell>
          <cell r="H13">
            <v>44.369929846400005</v>
          </cell>
          <cell r="I13">
            <v>46.07646560972308</v>
          </cell>
          <cell r="J13">
            <v>46.57646560972308</v>
          </cell>
          <cell r="K13">
            <v>47.356367432215386</v>
          </cell>
          <cell r="L13">
            <v>48.636269254707699</v>
          </cell>
          <cell r="M13">
            <v>49.916171077200005</v>
          </cell>
          <cell r="N13">
            <v>51.196072899692311</v>
          </cell>
        </row>
        <row r="14">
          <cell r="A14" t="str">
            <v xml:space="preserve">Unit Nurse Manager </v>
          </cell>
          <cell r="B14">
            <v>40.96</v>
          </cell>
          <cell r="C14">
            <v>51.2</v>
          </cell>
          <cell r="D14">
            <v>61.44</v>
          </cell>
          <cell r="E14">
            <v>12</v>
          </cell>
          <cell r="F14">
            <v>40.956858319753849</v>
          </cell>
          <cell r="G14">
            <v>42.663394083076923</v>
          </cell>
          <cell r="H14">
            <v>44.369929846400005</v>
          </cell>
          <cell r="I14">
            <v>46.07646560972308</v>
          </cell>
          <cell r="J14">
            <v>46.57646560972308</v>
          </cell>
          <cell r="K14">
            <v>47.356367432215386</v>
          </cell>
          <cell r="L14">
            <v>48.636269254707699</v>
          </cell>
          <cell r="M14">
            <v>49.916171077200005</v>
          </cell>
          <cell r="N14">
            <v>51.196072899692311</v>
          </cell>
        </row>
        <row r="15">
          <cell r="A15" t="str">
            <v xml:space="preserve">Clinical Informatics Manager </v>
          </cell>
          <cell r="B15">
            <v>40.96</v>
          </cell>
          <cell r="C15">
            <v>51.2</v>
          </cell>
          <cell r="D15">
            <v>61.44</v>
          </cell>
          <cell r="E15">
            <v>12</v>
          </cell>
          <cell r="F15">
            <v>40.956858319753849</v>
          </cell>
          <cell r="G15">
            <v>42.663394083076923</v>
          </cell>
          <cell r="H15">
            <v>44.369929846400005</v>
          </cell>
          <cell r="I15">
            <v>46.07646560972308</v>
          </cell>
          <cell r="J15">
            <v>46.57646560972308</v>
          </cell>
          <cell r="K15">
            <v>47.356367432215386</v>
          </cell>
          <cell r="L15">
            <v>48.636269254707699</v>
          </cell>
          <cell r="M15">
            <v>49.916171077200005</v>
          </cell>
          <cell r="N15">
            <v>51.196072899692311</v>
          </cell>
        </row>
        <row r="16">
          <cell r="A16" t="str">
            <v xml:space="preserve">Director of Plant Operations &amp; Facilities </v>
          </cell>
          <cell r="B16">
            <v>40.96</v>
          </cell>
          <cell r="C16">
            <v>51.2</v>
          </cell>
          <cell r="D16">
            <v>61.44</v>
          </cell>
          <cell r="E16">
            <v>12</v>
          </cell>
          <cell r="F16">
            <v>40.956858319753849</v>
          </cell>
          <cell r="G16">
            <v>42.663394083076923</v>
          </cell>
          <cell r="H16">
            <v>44.369929846400005</v>
          </cell>
          <cell r="I16">
            <v>46.07646560972308</v>
          </cell>
          <cell r="J16">
            <v>46.57646560972308</v>
          </cell>
          <cell r="K16">
            <v>47.356367432215386</v>
          </cell>
          <cell r="L16">
            <v>48.636269254707699</v>
          </cell>
          <cell r="M16">
            <v>49.916171077200005</v>
          </cell>
          <cell r="N16">
            <v>51.196072899692311</v>
          </cell>
        </row>
        <row r="17">
          <cell r="A17" t="str">
            <v>Revenue Integrity Manager</v>
          </cell>
          <cell r="B17">
            <v>38.464265760000004</v>
          </cell>
          <cell r="C17">
            <v>47.846545920000004</v>
          </cell>
          <cell r="D17">
            <v>60.239787840000005</v>
          </cell>
          <cell r="E17">
            <v>11</v>
          </cell>
          <cell r="F17">
            <v>37.193994232698465</v>
          </cell>
          <cell r="G17">
            <v>38.743743992394236</v>
          </cell>
          <cell r="H17">
            <v>40.293493752090001</v>
          </cell>
          <cell r="I17">
            <v>41.843243511785772</v>
          </cell>
          <cell r="J17">
            <v>42.343243511785772</v>
          </cell>
          <cell r="K17">
            <v>43.005555831557601</v>
          </cell>
          <cell r="L17">
            <v>44.167868151329429</v>
          </cell>
          <cell r="M17">
            <v>45.330180471101251</v>
          </cell>
          <cell r="N17">
            <v>46.492492790873079</v>
          </cell>
        </row>
        <row r="18">
          <cell r="A18" t="str">
            <v>House Supervisor</v>
          </cell>
          <cell r="B18">
            <v>37.19</v>
          </cell>
          <cell r="C18">
            <v>46.49</v>
          </cell>
          <cell r="D18">
            <v>55.79</v>
          </cell>
          <cell r="E18">
            <v>11</v>
          </cell>
          <cell r="F18">
            <v>37.193994232698465</v>
          </cell>
          <cell r="G18">
            <v>38.743743992394236</v>
          </cell>
          <cell r="H18">
            <v>40.293493752090001</v>
          </cell>
          <cell r="I18">
            <v>41.843243511785772</v>
          </cell>
          <cell r="J18">
            <v>42.343243511785772</v>
          </cell>
          <cell r="K18">
            <v>43.005555831557601</v>
          </cell>
          <cell r="L18">
            <v>44.167868151329429</v>
          </cell>
          <cell r="M18">
            <v>45.330180471101251</v>
          </cell>
          <cell r="N18">
            <v>46.492492790873079</v>
          </cell>
        </row>
        <row r="19">
          <cell r="A19" t="str">
            <v xml:space="preserve">Unit Supervisor </v>
          </cell>
          <cell r="B19">
            <v>37.19</v>
          </cell>
          <cell r="C19">
            <v>46.49</v>
          </cell>
          <cell r="D19">
            <v>55.79</v>
          </cell>
          <cell r="E19">
            <v>11</v>
          </cell>
          <cell r="F19">
            <v>37.193994232698465</v>
          </cell>
          <cell r="G19">
            <v>38.743743992394236</v>
          </cell>
          <cell r="H19">
            <v>40.293493752090001</v>
          </cell>
          <cell r="I19">
            <v>41.843243511785772</v>
          </cell>
          <cell r="J19">
            <v>42.343243511785772</v>
          </cell>
          <cell r="K19">
            <v>43.005555831557601</v>
          </cell>
          <cell r="L19">
            <v>44.167868151329429</v>
          </cell>
          <cell r="M19">
            <v>45.330180471101251</v>
          </cell>
          <cell r="N19">
            <v>46.492492790873079</v>
          </cell>
        </row>
        <row r="20">
          <cell r="A20" t="str">
            <v>Assistant Controller</v>
          </cell>
          <cell r="B20">
            <v>37.19</v>
          </cell>
          <cell r="C20">
            <v>46.49</v>
          </cell>
          <cell r="D20">
            <v>55.79</v>
          </cell>
          <cell r="E20">
            <v>11</v>
          </cell>
          <cell r="F20">
            <v>37.193994232698465</v>
          </cell>
          <cell r="G20">
            <v>38.743743992394236</v>
          </cell>
          <cell r="H20">
            <v>40.293493752090001</v>
          </cell>
          <cell r="I20">
            <v>41.843243511785772</v>
          </cell>
          <cell r="J20">
            <v>42.343243511785772</v>
          </cell>
          <cell r="K20">
            <v>43.005555831557601</v>
          </cell>
          <cell r="L20">
            <v>44.167868151329429</v>
          </cell>
          <cell r="M20">
            <v>45.330180471101251</v>
          </cell>
          <cell r="N20">
            <v>46.492492790873079</v>
          </cell>
        </row>
        <row r="21">
          <cell r="A21" t="str">
            <v xml:space="preserve">Director of Independent Living </v>
          </cell>
          <cell r="B21">
            <v>37.19</v>
          </cell>
          <cell r="C21">
            <v>46.49</v>
          </cell>
          <cell r="D21">
            <v>55.79</v>
          </cell>
          <cell r="E21">
            <v>11</v>
          </cell>
          <cell r="F21">
            <v>37.193994232698465</v>
          </cell>
          <cell r="G21">
            <v>38.743743992394236</v>
          </cell>
          <cell r="H21">
            <v>40.293493752090001</v>
          </cell>
          <cell r="I21">
            <v>41.843243511785772</v>
          </cell>
          <cell r="J21">
            <v>42.343243511785772</v>
          </cell>
          <cell r="K21">
            <v>43.005555831557601</v>
          </cell>
          <cell r="L21">
            <v>44.167868151329429</v>
          </cell>
          <cell r="M21">
            <v>45.330180471101251</v>
          </cell>
          <cell r="N21">
            <v>46.492492790873079</v>
          </cell>
        </row>
        <row r="22">
          <cell r="A22" t="str">
            <v>Directory of Ancillary Services</v>
          </cell>
          <cell r="B22">
            <v>37.19</v>
          </cell>
          <cell r="C22">
            <v>46.49</v>
          </cell>
          <cell r="D22">
            <v>55.79</v>
          </cell>
          <cell r="E22">
            <v>11</v>
          </cell>
          <cell r="F22">
            <v>37.193994232698465</v>
          </cell>
          <cell r="G22">
            <v>38.743743992394236</v>
          </cell>
          <cell r="H22">
            <v>40.293493752090001</v>
          </cell>
          <cell r="I22">
            <v>41.843243511785772</v>
          </cell>
          <cell r="J22">
            <v>42.343243511785772</v>
          </cell>
          <cell r="K22">
            <v>43.005555831557601</v>
          </cell>
          <cell r="L22">
            <v>44.167868151329429</v>
          </cell>
          <cell r="M22">
            <v>45.330180471101251</v>
          </cell>
          <cell r="N22">
            <v>46.492492790873079</v>
          </cell>
        </row>
        <row r="23">
          <cell r="A23" t="str">
            <v>Rehab Services Manager</v>
          </cell>
          <cell r="B23">
            <v>43.315948637307692</v>
          </cell>
          <cell r="C23">
            <v>47.276234862692313</v>
          </cell>
          <cell r="D23">
            <v>54.07033984153847</v>
          </cell>
          <cell r="E23">
            <v>11</v>
          </cell>
          <cell r="F23">
            <v>37.193994232698465</v>
          </cell>
          <cell r="G23">
            <v>38.743743992394236</v>
          </cell>
          <cell r="H23">
            <v>40.293493752090001</v>
          </cell>
          <cell r="I23">
            <v>41.843243511785772</v>
          </cell>
          <cell r="J23">
            <v>42.343243511785772</v>
          </cell>
          <cell r="K23">
            <v>43.005555831557601</v>
          </cell>
          <cell r="L23">
            <v>44.167868151329429</v>
          </cell>
          <cell r="M23">
            <v>45.330180471101251</v>
          </cell>
          <cell r="N23">
            <v>46.492492790873079</v>
          </cell>
        </row>
        <row r="24">
          <cell r="A24" t="str">
            <v xml:space="preserve">Office Manager (RN Licensure) </v>
          </cell>
          <cell r="B24">
            <v>32.92</v>
          </cell>
          <cell r="C24">
            <v>41.15</v>
          </cell>
          <cell r="D24">
            <v>49.38</v>
          </cell>
          <cell r="E24">
            <v>10</v>
          </cell>
          <cell r="F24">
            <v>32.917542973704002</v>
          </cell>
          <cell r="G24">
            <v>34.289107264275003</v>
          </cell>
          <cell r="H24">
            <v>35.660671554846004</v>
          </cell>
          <cell r="I24">
            <v>37.032235845417006</v>
          </cell>
          <cell r="J24">
            <v>37.532235845417006</v>
          </cell>
          <cell r="K24">
            <v>38.06090906334525</v>
          </cell>
          <cell r="L24">
            <v>39.089582281273493</v>
          </cell>
          <cell r="M24">
            <v>40.118255499201744</v>
          </cell>
          <cell r="N24">
            <v>41.146928717130002</v>
          </cell>
        </row>
        <row r="25">
          <cell r="A25" t="str">
            <v xml:space="preserve">Compliance Manager </v>
          </cell>
          <cell r="B25">
            <v>32.92</v>
          </cell>
          <cell r="C25">
            <v>41.15</v>
          </cell>
          <cell r="D25">
            <v>49.38</v>
          </cell>
          <cell r="E25">
            <v>10</v>
          </cell>
          <cell r="F25">
            <v>32.917542973704002</v>
          </cell>
          <cell r="G25">
            <v>34.289107264275003</v>
          </cell>
          <cell r="H25">
            <v>35.660671554845997</v>
          </cell>
          <cell r="I25">
            <v>37.032235845416999</v>
          </cell>
          <cell r="J25">
            <v>37.532235845416999</v>
          </cell>
          <cell r="K25">
            <v>38.060909063345257</v>
          </cell>
          <cell r="L25">
            <v>39.089582281273508</v>
          </cell>
          <cell r="M25">
            <v>40.118255499201759</v>
          </cell>
          <cell r="N25">
            <v>41.146928717130002</v>
          </cell>
        </row>
        <row r="26">
          <cell r="A26" t="str">
            <v xml:space="preserve">Case Manager/UR Nurse </v>
          </cell>
          <cell r="B26">
            <v>35.24</v>
          </cell>
          <cell r="C26">
            <v>39.799999999999997</v>
          </cell>
          <cell r="D26">
            <v>46.42</v>
          </cell>
          <cell r="E26">
            <v>10</v>
          </cell>
          <cell r="F26">
            <v>32.917542973704002</v>
          </cell>
          <cell r="G26">
            <v>34.289107264275003</v>
          </cell>
          <cell r="H26">
            <v>35.660671554845997</v>
          </cell>
          <cell r="I26">
            <v>37.032235845416999</v>
          </cell>
          <cell r="J26">
            <v>37.532235845416999</v>
          </cell>
          <cell r="K26">
            <v>38.060909063345257</v>
          </cell>
          <cell r="L26">
            <v>39.089582281273508</v>
          </cell>
          <cell r="M26">
            <v>40.118255499201759</v>
          </cell>
          <cell r="N26">
            <v>41.146928717130002</v>
          </cell>
        </row>
        <row r="27">
          <cell r="A27" t="str">
            <v>Nurse Educator</v>
          </cell>
          <cell r="B27">
            <v>39.049999999999997</v>
          </cell>
          <cell r="C27">
            <v>43.38</v>
          </cell>
          <cell r="D27">
            <v>47.72</v>
          </cell>
          <cell r="E27">
            <v>10</v>
          </cell>
          <cell r="F27">
            <v>32.917542973704002</v>
          </cell>
          <cell r="G27">
            <v>34.289107264275003</v>
          </cell>
          <cell r="H27">
            <v>35.660671554846004</v>
          </cell>
          <cell r="I27">
            <v>37.032235845417006</v>
          </cell>
          <cell r="J27">
            <v>37.532235845417006</v>
          </cell>
          <cell r="K27">
            <v>38.06090906334525</v>
          </cell>
          <cell r="L27">
            <v>39.089582281273493</v>
          </cell>
          <cell r="M27">
            <v>40.118255499201744</v>
          </cell>
          <cell r="N27">
            <v>41.146928717130002</v>
          </cell>
        </row>
        <row r="28">
          <cell r="A28" t="str">
            <v>HIM Coding Manager</v>
          </cell>
          <cell r="B28">
            <v>32.92</v>
          </cell>
          <cell r="C28">
            <v>41.15</v>
          </cell>
          <cell r="D28">
            <v>49.38</v>
          </cell>
          <cell r="E28">
            <v>10</v>
          </cell>
          <cell r="F28">
            <v>32.917542973704002</v>
          </cell>
          <cell r="G28">
            <v>34.289107264275003</v>
          </cell>
          <cell r="H28">
            <v>35.660671554846004</v>
          </cell>
          <cell r="I28">
            <v>37.032235845417006</v>
          </cell>
          <cell r="J28">
            <v>37.532235845417006</v>
          </cell>
          <cell r="K28">
            <v>38.06090906334525</v>
          </cell>
          <cell r="L28">
            <v>39.089582281273493</v>
          </cell>
          <cell r="M28">
            <v>40.118255499201744</v>
          </cell>
          <cell r="N28">
            <v>41.146928717130002</v>
          </cell>
        </row>
        <row r="29">
          <cell r="A29" t="str">
            <v>Patient Financial Services Manager</v>
          </cell>
          <cell r="B29">
            <v>32.92</v>
          </cell>
          <cell r="C29">
            <v>41.15</v>
          </cell>
          <cell r="D29">
            <v>49.38</v>
          </cell>
          <cell r="E29">
            <v>10</v>
          </cell>
          <cell r="F29">
            <v>32.917542973704002</v>
          </cell>
          <cell r="G29">
            <v>34.289107264275003</v>
          </cell>
          <cell r="H29">
            <v>35.660671554846004</v>
          </cell>
          <cell r="I29">
            <v>37.032235845417006</v>
          </cell>
          <cell r="J29">
            <v>37.532235845417006</v>
          </cell>
          <cell r="K29">
            <v>38.06090906334525</v>
          </cell>
          <cell r="L29">
            <v>39.089582281273493</v>
          </cell>
          <cell r="M29">
            <v>40.118255499201744</v>
          </cell>
          <cell r="N29">
            <v>41.146928717130002</v>
          </cell>
        </row>
        <row r="30">
          <cell r="A30" t="str">
            <v>Patient Access Manager</v>
          </cell>
          <cell r="B30">
            <v>42.64</v>
          </cell>
          <cell r="C30">
            <v>51.05</v>
          </cell>
          <cell r="D30">
            <v>61.94</v>
          </cell>
          <cell r="E30">
            <v>10</v>
          </cell>
          <cell r="F30">
            <v>32.917542973704002</v>
          </cell>
          <cell r="G30">
            <v>34.289107264275003</v>
          </cell>
          <cell r="H30">
            <v>35.660671554845997</v>
          </cell>
          <cell r="I30">
            <v>37.032235845416999</v>
          </cell>
          <cell r="J30">
            <v>37.532235845416999</v>
          </cell>
          <cell r="K30">
            <v>38.060909063345257</v>
          </cell>
          <cell r="L30">
            <v>39.089582281273508</v>
          </cell>
          <cell r="M30">
            <v>40.118255499201759</v>
          </cell>
          <cell r="N30">
            <v>41.146928717130002</v>
          </cell>
        </row>
        <row r="31">
          <cell r="A31" t="str">
            <v>Physical Therapist</v>
          </cell>
          <cell r="B31">
            <v>41.135834924800001</v>
          </cell>
          <cell r="C31">
            <v>44.161320550400013</v>
          </cell>
          <cell r="D31">
            <v>47.628824953600002</v>
          </cell>
          <cell r="E31">
            <v>10</v>
          </cell>
          <cell r="F31">
            <v>32.917542973704002</v>
          </cell>
          <cell r="G31">
            <v>34.289107264275003</v>
          </cell>
          <cell r="H31">
            <v>35.660671554846004</v>
          </cell>
          <cell r="I31">
            <v>37.032235845417006</v>
          </cell>
          <cell r="J31">
            <v>37.532235845417006</v>
          </cell>
          <cell r="K31">
            <v>38.06090906334525</v>
          </cell>
          <cell r="L31">
            <v>39.089582281273493</v>
          </cell>
          <cell r="M31">
            <v>40.118255499201744</v>
          </cell>
          <cell r="N31">
            <v>41.146928717130002</v>
          </cell>
        </row>
        <row r="32">
          <cell r="A32" t="str">
            <v>IT Manager</v>
          </cell>
          <cell r="B32">
            <v>43.72</v>
          </cell>
          <cell r="C32">
            <v>47.89</v>
          </cell>
          <cell r="D32">
            <v>50.98</v>
          </cell>
          <cell r="E32">
            <v>10</v>
          </cell>
          <cell r="F32">
            <v>32.917542973704002</v>
          </cell>
          <cell r="G32">
            <v>34.289107264275003</v>
          </cell>
          <cell r="H32">
            <v>35.660671554846004</v>
          </cell>
          <cell r="I32">
            <v>37.032235845417006</v>
          </cell>
          <cell r="J32">
            <v>37.532235845417006</v>
          </cell>
          <cell r="K32">
            <v>38.06090906334525</v>
          </cell>
          <cell r="L32">
            <v>39.089582281273493</v>
          </cell>
          <cell r="M32">
            <v>40.118255499201744</v>
          </cell>
          <cell r="N32">
            <v>41.146928717130002</v>
          </cell>
        </row>
        <row r="33">
          <cell r="A33" t="str">
            <v>Clinical Resource Coordinator</v>
          </cell>
          <cell r="B33">
            <v>32.92</v>
          </cell>
          <cell r="C33">
            <v>41.15</v>
          </cell>
          <cell r="D33">
            <v>49.38</v>
          </cell>
          <cell r="E33">
            <v>10</v>
          </cell>
          <cell r="F33">
            <v>32.917542973704002</v>
          </cell>
          <cell r="G33">
            <v>34.289107264275003</v>
          </cell>
          <cell r="H33">
            <v>35.660671554846004</v>
          </cell>
          <cell r="I33">
            <v>37.032235845417006</v>
          </cell>
          <cell r="J33">
            <v>37.532235845417006</v>
          </cell>
          <cell r="K33">
            <v>38.06090906334525</v>
          </cell>
          <cell r="L33">
            <v>39.089582281273493</v>
          </cell>
          <cell r="M33">
            <v>40.118255499201744</v>
          </cell>
          <cell r="N33">
            <v>41.146928717130002</v>
          </cell>
        </row>
        <row r="34">
          <cell r="A34" t="str">
            <v>Supply Chain Manager</v>
          </cell>
          <cell r="B34">
            <v>36.319940320000001</v>
          </cell>
          <cell r="C34">
            <v>42.931159410399999</v>
          </cell>
          <cell r="D34">
            <v>49.512501813120004</v>
          </cell>
          <cell r="E34">
            <v>9</v>
          </cell>
          <cell r="F34">
            <v>29.719169790040407</v>
          </cell>
          <cell r="G34">
            <v>30.95746853129209</v>
          </cell>
          <cell r="H34">
            <v>32.195767272543776</v>
          </cell>
          <cell r="I34">
            <v>33.434066013795459</v>
          </cell>
          <cell r="J34">
            <v>33.934066013795459</v>
          </cell>
          <cell r="K34">
            <v>34.362790069734217</v>
          </cell>
          <cell r="L34">
            <v>35.291514125672975</v>
          </cell>
          <cell r="M34">
            <v>36.220238181611741</v>
          </cell>
          <cell r="N34">
            <v>37.148962237550506</v>
          </cell>
        </row>
        <row r="35">
          <cell r="A35" t="str">
            <v>Speech-Language Pathologist</v>
          </cell>
          <cell r="B35">
            <v>37.67477034880001</v>
          </cell>
          <cell r="C35">
            <v>41.149125632000008</v>
          </cell>
          <cell r="D35">
            <v>45.048235475200016</v>
          </cell>
          <cell r="E35">
            <v>9</v>
          </cell>
          <cell r="F35">
            <v>29.719169790040407</v>
          </cell>
          <cell r="G35">
            <v>30.95746853129209</v>
          </cell>
          <cell r="H35">
            <v>32.195767272543776</v>
          </cell>
          <cell r="I35">
            <v>33.434066013795459</v>
          </cell>
          <cell r="J35">
            <v>33.934066013795459</v>
          </cell>
          <cell r="K35">
            <v>34.362790069734217</v>
          </cell>
          <cell r="L35">
            <v>35.291514125672975</v>
          </cell>
          <cell r="M35">
            <v>36.220238181611741</v>
          </cell>
          <cell r="N35">
            <v>37.148962237550506</v>
          </cell>
        </row>
        <row r="36">
          <cell r="A36" t="str">
            <v>Radiology Supervisor</v>
          </cell>
          <cell r="B36">
            <v>38.227910400000006</v>
          </cell>
          <cell r="C36">
            <v>42.266504159999997</v>
          </cell>
          <cell r="D36">
            <v>46.156091280000005</v>
          </cell>
          <cell r="E36">
            <v>9</v>
          </cell>
          <cell r="F36">
            <v>29.719169790040407</v>
          </cell>
          <cell r="G36">
            <v>30.95746853129209</v>
          </cell>
          <cell r="H36">
            <v>32.195767272543776</v>
          </cell>
          <cell r="I36">
            <v>33.434066013795459</v>
          </cell>
          <cell r="J36">
            <v>33.934066013795459</v>
          </cell>
          <cell r="K36">
            <v>34.362790069734217</v>
          </cell>
          <cell r="L36">
            <v>35.291514125672975</v>
          </cell>
          <cell r="M36">
            <v>36.220238181611741</v>
          </cell>
          <cell r="N36">
            <v>37.148962237550506</v>
          </cell>
        </row>
        <row r="37">
          <cell r="A37" t="str">
            <v>Sonographer</v>
          </cell>
          <cell r="B37">
            <v>38.18968248960001</v>
          </cell>
          <cell r="C37">
            <v>40.771231091200008</v>
          </cell>
          <cell r="D37">
            <v>44.582238617599998</v>
          </cell>
          <cell r="E37">
            <v>9</v>
          </cell>
          <cell r="F37">
            <v>29.719169790040407</v>
          </cell>
          <cell r="G37">
            <v>30.95746853129209</v>
          </cell>
          <cell r="H37">
            <v>32.195767272543776</v>
          </cell>
          <cell r="I37">
            <v>33.434066013795459</v>
          </cell>
          <cell r="J37">
            <v>33.934066013795459</v>
          </cell>
          <cell r="K37">
            <v>34.362790069734217</v>
          </cell>
          <cell r="L37">
            <v>35.291514125672975</v>
          </cell>
          <cell r="M37">
            <v>36.220238181611741</v>
          </cell>
          <cell r="N37">
            <v>37.148962237550506</v>
          </cell>
        </row>
        <row r="38">
          <cell r="A38" t="str">
            <v>Occupational Therapist</v>
          </cell>
          <cell r="B38">
            <v>37.448143238400007</v>
          </cell>
          <cell r="C38">
            <v>39.914597056000005</v>
          </cell>
          <cell r="D38">
            <v>43.111491699200002</v>
          </cell>
          <cell r="E38">
            <v>9</v>
          </cell>
          <cell r="F38">
            <v>29.719169790040407</v>
          </cell>
          <cell r="G38">
            <v>30.95746853129209</v>
          </cell>
          <cell r="H38">
            <v>32.195767272543776</v>
          </cell>
          <cell r="I38">
            <v>33.434066013795459</v>
          </cell>
          <cell r="J38">
            <v>33.934066013795459</v>
          </cell>
          <cell r="K38">
            <v>34.362790069734217</v>
          </cell>
          <cell r="L38">
            <v>35.291514125672975</v>
          </cell>
          <cell r="M38">
            <v>36.220238181611741</v>
          </cell>
          <cell r="N38">
            <v>37.148962237550506</v>
          </cell>
        </row>
        <row r="39">
          <cell r="A39" t="str">
            <v>Echocardiology Tech</v>
          </cell>
          <cell r="B39">
            <v>35.755838860800004</v>
          </cell>
          <cell r="C39">
            <v>38.850655392000007</v>
          </cell>
          <cell r="D39">
            <v>42.623846060800005</v>
          </cell>
          <cell r="E39">
            <v>9</v>
          </cell>
          <cell r="F39">
            <v>29.719169790040407</v>
          </cell>
          <cell r="G39">
            <v>30.95746853129209</v>
          </cell>
          <cell r="H39">
            <v>32.195767272543776</v>
          </cell>
          <cell r="I39">
            <v>33.434066013795459</v>
          </cell>
          <cell r="J39">
            <v>33.934066013795459</v>
          </cell>
          <cell r="K39">
            <v>34.362790069734217</v>
          </cell>
          <cell r="L39">
            <v>35.291514125672975</v>
          </cell>
          <cell r="M39">
            <v>36.220238181611741</v>
          </cell>
          <cell r="N39">
            <v>37.148962237550506</v>
          </cell>
        </row>
        <row r="40">
          <cell r="A40" t="str">
            <v>Food Service Manager</v>
          </cell>
          <cell r="B40">
            <v>29.72</v>
          </cell>
          <cell r="C40">
            <v>37.15</v>
          </cell>
          <cell r="D40">
            <v>44.58</v>
          </cell>
          <cell r="E40">
            <v>9</v>
          </cell>
          <cell r="F40">
            <v>29.719169790040407</v>
          </cell>
          <cell r="G40">
            <v>30.95746853129209</v>
          </cell>
          <cell r="H40">
            <v>32.195767272543776</v>
          </cell>
          <cell r="I40">
            <v>33.434066013795459</v>
          </cell>
          <cell r="J40">
            <v>33.934066013795459</v>
          </cell>
          <cell r="K40">
            <v>34.362790069734217</v>
          </cell>
          <cell r="L40">
            <v>35.291514125672975</v>
          </cell>
          <cell r="M40">
            <v>36.220238181611741</v>
          </cell>
          <cell r="N40">
            <v>37.148962237550506</v>
          </cell>
        </row>
        <row r="41">
          <cell r="A41" t="str">
            <v>Quality Program Manager</v>
          </cell>
          <cell r="B41">
            <v>29.64</v>
          </cell>
          <cell r="C41">
            <v>36.58</v>
          </cell>
          <cell r="D41">
            <v>46.99</v>
          </cell>
          <cell r="E41">
            <v>9</v>
          </cell>
          <cell r="F41">
            <v>29.7191697900404</v>
          </cell>
          <cell r="G41">
            <v>30.957468531292101</v>
          </cell>
          <cell r="H41">
            <v>32.195767272543804</v>
          </cell>
          <cell r="I41">
            <v>33.434066013795501</v>
          </cell>
          <cell r="J41">
            <v>33.934066013795501</v>
          </cell>
          <cell r="K41">
            <v>34.362790069734146</v>
          </cell>
          <cell r="L41">
            <v>35.291514125672897</v>
          </cell>
          <cell r="M41">
            <v>36.220238181611649</v>
          </cell>
          <cell r="N41">
            <v>37.148962237550499</v>
          </cell>
        </row>
        <row r="42">
          <cell r="A42" t="str">
            <v>Population Health Manager</v>
          </cell>
          <cell r="B42">
            <v>30.896153846153847</v>
          </cell>
          <cell r="C42">
            <v>36.824038461538464</v>
          </cell>
          <cell r="D42">
            <v>46.050961538461536</v>
          </cell>
          <cell r="E42">
            <v>9</v>
          </cell>
          <cell r="F42">
            <v>29.719169790040407</v>
          </cell>
          <cell r="G42">
            <v>30.95746853129209</v>
          </cell>
          <cell r="H42">
            <v>32.195767272543776</v>
          </cell>
          <cell r="I42">
            <v>33.434066013795459</v>
          </cell>
          <cell r="J42">
            <v>33.934066013795459</v>
          </cell>
          <cell r="K42">
            <v>34.362790069734217</v>
          </cell>
          <cell r="L42">
            <v>35.291514125672975</v>
          </cell>
          <cell r="M42">
            <v>36.220238181611741</v>
          </cell>
          <cell r="N42">
            <v>37.148962237550506</v>
          </cell>
        </row>
        <row r="43">
          <cell r="A43" t="str">
            <v>Talent Manager</v>
          </cell>
          <cell r="B43">
            <v>27.920761440000003</v>
          </cell>
          <cell r="C43">
            <v>31.486644480000002</v>
          </cell>
          <cell r="D43">
            <v>33.526494000000007</v>
          </cell>
          <cell r="E43">
            <v>9</v>
          </cell>
          <cell r="F43">
            <v>29.719169790040407</v>
          </cell>
          <cell r="G43">
            <v>30.95746853129209</v>
          </cell>
          <cell r="H43">
            <v>32.195767272543776</v>
          </cell>
          <cell r="I43">
            <v>33.434066013795459</v>
          </cell>
          <cell r="J43">
            <v>33.934066013795459</v>
          </cell>
          <cell r="K43">
            <v>34.362790069734217</v>
          </cell>
          <cell r="L43">
            <v>35.291514125672975</v>
          </cell>
          <cell r="M43">
            <v>36.220238181611741</v>
          </cell>
          <cell r="N43">
            <v>37.148962237550506</v>
          </cell>
        </row>
        <row r="44">
          <cell r="A44" t="str">
            <v>Nuclear Medicine Manager</v>
          </cell>
          <cell r="B44">
            <v>29.72</v>
          </cell>
          <cell r="C44">
            <v>37.15</v>
          </cell>
          <cell r="D44">
            <v>44.58</v>
          </cell>
          <cell r="E44">
            <v>9</v>
          </cell>
          <cell r="F44">
            <v>29.719169790040407</v>
          </cell>
          <cell r="G44">
            <v>30.95746853129209</v>
          </cell>
          <cell r="H44">
            <v>32.195767272543776</v>
          </cell>
          <cell r="I44">
            <v>33.434066013795459</v>
          </cell>
          <cell r="J44">
            <v>33.934066013795459</v>
          </cell>
          <cell r="K44">
            <v>34.362790069734217</v>
          </cell>
          <cell r="L44">
            <v>35.291514125672975</v>
          </cell>
          <cell r="M44">
            <v>36.220238181611741</v>
          </cell>
          <cell r="N44">
            <v>37.148962237550506</v>
          </cell>
        </row>
        <row r="45">
          <cell r="A45" t="str">
            <v>Benefits Manager</v>
          </cell>
          <cell r="B45">
            <v>28.912426320000002</v>
          </cell>
          <cell r="C45">
            <v>33.14627016</v>
          </cell>
          <cell r="D45">
            <v>37.010166480000002</v>
          </cell>
          <cell r="E45">
            <v>9</v>
          </cell>
          <cell r="F45">
            <v>29.719169790040407</v>
          </cell>
          <cell r="G45">
            <v>30.95746853129209</v>
          </cell>
          <cell r="H45">
            <v>32.195767272543776</v>
          </cell>
          <cell r="I45">
            <v>33.434066013795459</v>
          </cell>
          <cell r="J45">
            <v>33.934066013795459</v>
          </cell>
          <cell r="K45">
            <v>34.362790069734217</v>
          </cell>
          <cell r="L45">
            <v>35.291514125672975</v>
          </cell>
          <cell r="M45">
            <v>36.220238181611741</v>
          </cell>
          <cell r="N45">
            <v>37.148962237550506</v>
          </cell>
        </row>
        <row r="46">
          <cell r="A46" t="str">
            <v>Child Care Director</v>
          </cell>
          <cell r="B46">
            <v>35.32</v>
          </cell>
          <cell r="C46">
            <v>37.909999999999997</v>
          </cell>
          <cell r="D46">
            <v>39.840000000000003</v>
          </cell>
          <cell r="E46">
            <v>9</v>
          </cell>
          <cell r="F46">
            <v>29.719169790040407</v>
          </cell>
          <cell r="G46">
            <v>30.95746853129209</v>
          </cell>
          <cell r="H46">
            <v>32.195767272543776</v>
          </cell>
          <cell r="I46">
            <v>33.434066013795459</v>
          </cell>
          <cell r="J46">
            <v>33.934066013795459</v>
          </cell>
          <cell r="K46">
            <v>34.362790069734217</v>
          </cell>
          <cell r="L46">
            <v>35.291514125672975</v>
          </cell>
          <cell r="M46">
            <v>36.220238181611741</v>
          </cell>
          <cell r="N46">
            <v>37.148962237550506</v>
          </cell>
        </row>
        <row r="47">
          <cell r="A47" t="str">
            <v>Laboratory Manager</v>
          </cell>
          <cell r="B47">
            <v>34.713408960000002</v>
          </cell>
          <cell r="C47">
            <v>37.107791520000006</v>
          </cell>
          <cell r="D47">
            <v>39.522726719999994</v>
          </cell>
          <cell r="E47">
            <v>9</v>
          </cell>
          <cell r="F47">
            <v>29.719169790040407</v>
          </cell>
          <cell r="G47">
            <v>30.95746853129209</v>
          </cell>
          <cell r="H47">
            <v>32.195767272543776</v>
          </cell>
          <cell r="I47">
            <v>33.434066013795459</v>
          </cell>
          <cell r="J47">
            <v>33.934066013795459</v>
          </cell>
          <cell r="K47">
            <v>34.362790069734217</v>
          </cell>
          <cell r="L47">
            <v>35.291514125672975</v>
          </cell>
          <cell r="M47">
            <v>36.220238181611741</v>
          </cell>
          <cell r="N47">
            <v>37.148962237550506</v>
          </cell>
        </row>
        <row r="48">
          <cell r="A48" t="str">
            <v>Respiratory Supervisor</v>
          </cell>
          <cell r="B48">
            <v>34.200000000000003</v>
          </cell>
          <cell r="C48">
            <v>37.39</v>
          </cell>
          <cell r="D48">
            <v>41.27</v>
          </cell>
          <cell r="E48">
            <v>9</v>
          </cell>
          <cell r="F48">
            <v>29.719169790040407</v>
          </cell>
          <cell r="G48">
            <v>30.95746853129209</v>
          </cell>
          <cell r="H48">
            <v>32.195767272543776</v>
          </cell>
          <cell r="I48">
            <v>33.434066013795459</v>
          </cell>
          <cell r="J48">
            <v>33.934066013795459</v>
          </cell>
          <cell r="K48">
            <v>34.362790069734217</v>
          </cell>
          <cell r="L48">
            <v>35.291514125672975</v>
          </cell>
          <cell r="M48">
            <v>36.220238181611741</v>
          </cell>
          <cell r="N48">
            <v>37.148962237550506</v>
          </cell>
        </row>
        <row r="49">
          <cell r="A49" t="str">
            <v>Applications Development Support Analyst</v>
          </cell>
          <cell r="B49">
            <v>26.88</v>
          </cell>
          <cell r="C49">
            <v>33.6</v>
          </cell>
          <cell r="D49">
            <v>40.32</v>
          </cell>
          <cell r="E49">
            <v>8</v>
          </cell>
          <cell r="F49">
            <v>26.878769995520003</v>
          </cell>
          <cell r="G49">
            <v>27.998718745333335</v>
          </cell>
          <cell r="H49">
            <v>29.118667495146671</v>
          </cell>
          <cell r="I49">
            <v>30.238616244960003</v>
          </cell>
          <cell r="J49">
            <v>30.738616244960003</v>
          </cell>
          <cell r="K49">
            <v>31.078577807320002</v>
          </cell>
          <cell r="L49">
            <v>31.918539369680005</v>
          </cell>
          <cell r="M49">
            <v>32.75850093204</v>
          </cell>
          <cell r="N49">
            <v>33.598462494400003</v>
          </cell>
        </row>
        <row r="50">
          <cell r="A50" t="str">
            <v>Environmental Services Manager</v>
          </cell>
          <cell r="B50">
            <v>26.88</v>
          </cell>
          <cell r="C50">
            <v>33.6</v>
          </cell>
          <cell r="D50">
            <v>40.32</v>
          </cell>
          <cell r="E50">
            <v>8</v>
          </cell>
          <cell r="F50">
            <v>26.878769995520003</v>
          </cell>
          <cell r="G50">
            <v>27.998718745333335</v>
          </cell>
          <cell r="H50">
            <v>29.118667495146671</v>
          </cell>
          <cell r="I50">
            <v>30.238616244960003</v>
          </cell>
          <cell r="J50">
            <v>30.738616244960003</v>
          </cell>
          <cell r="K50">
            <v>31.078577807320002</v>
          </cell>
          <cell r="L50">
            <v>31.918539369680005</v>
          </cell>
          <cell r="M50">
            <v>32.75850093204</v>
          </cell>
          <cell r="N50">
            <v>33.598462494400003</v>
          </cell>
        </row>
        <row r="51">
          <cell r="A51" t="str">
            <v>Chef Manager</v>
          </cell>
          <cell r="B51">
            <v>33.535218558685251</v>
          </cell>
          <cell r="C51">
            <v>36.685198116681988</v>
          </cell>
          <cell r="D51">
            <v>40.795397301160421</v>
          </cell>
          <cell r="E51">
            <v>8</v>
          </cell>
          <cell r="F51">
            <v>26.878769995520003</v>
          </cell>
          <cell r="G51">
            <v>27.998718745333335</v>
          </cell>
          <cell r="H51">
            <v>29.118667495146671</v>
          </cell>
          <cell r="I51">
            <v>30.238616244960003</v>
          </cell>
          <cell r="J51">
            <v>30.738616244960003</v>
          </cell>
          <cell r="K51">
            <v>31.078577807320002</v>
          </cell>
          <cell r="L51">
            <v>31.918539369680005</v>
          </cell>
          <cell r="M51">
            <v>32.75850093204</v>
          </cell>
          <cell r="N51">
            <v>33.598462494400003</v>
          </cell>
        </row>
        <row r="52">
          <cell r="A52" t="str">
            <v>Registered Dietician</v>
          </cell>
          <cell r="B52">
            <v>30.637820448000006</v>
          </cell>
          <cell r="C52">
            <v>33.485046175999997</v>
          </cell>
          <cell r="D52">
            <v>37.312084761600005</v>
          </cell>
          <cell r="E52">
            <v>8</v>
          </cell>
          <cell r="F52">
            <v>26.878769995520003</v>
          </cell>
          <cell r="G52">
            <v>27.998718745333335</v>
          </cell>
          <cell r="H52">
            <v>29.118667495146671</v>
          </cell>
          <cell r="I52">
            <v>30.238616244960003</v>
          </cell>
          <cell r="J52">
            <v>30.738616244960003</v>
          </cell>
          <cell r="K52">
            <v>31.078577807320002</v>
          </cell>
          <cell r="L52">
            <v>31.918539369680005</v>
          </cell>
          <cell r="M52">
            <v>32.75850093204</v>
          </cell>
          <cell r="N52">
            <v>33.598462494400003</v>
          </cell>
        </row>
        <row r="53">
          <cell r="A53" t="str">
            <v>Office Manager</v>
          </cell>
          <cell r="B53">
            <v>29.028548736000005</v>
          </cell>
          <cell r="C53">
            <v>33.11715392</v>
          </cell>
          <cell r="D53">
            <v>37.328800908799998</v>
          </cell>
          <cell r="E53">
            <v>8</v>
          </cell>
          <cell r="F53">
            <v>26.878769995520003</v>
          </cell>
          <cell r="G53">
            <v>27.998718745333335</v>
          </cell>
          <cell r="H53">
            <v>29.118667495146671</v>
          </cell>
          <cell r="I53">
            <v>30.238616244960003</v>
          </cell>
          <cell r="J53">
            <v>30.738616244960003</v>
          </cell>
          <cell r="K53">
            <v>31.078577807320002</v>
          </cell>
          <cell r="L53">
            <v>31.918539369680005</v>
          </cell>
          <cell r="M53">
            <v>32.75850093204</v>
          </cell>
          <cell r="N53">
            <v>33.598462494400003</v>
          </cell>
        </row>
        <row r="54">
          <cell r="A54" t="str">
            <v>Senior Financial Analyst</v>
          </cell>
          <cell r="B54">
            <v>26.88</v>
          </cell>
          <cell r="C54">
            <v>33.6</v>
          </cell>
          <cell r="D54">
            <v>40.32</v>
          </cell>
          <cell r="E54">
            <v>8</v>
          </cell>
          <cell r="F54">
            <v>26.878769995520003</v>
          </cell>
          <cell r="G54">
            <v>27.998718745333335</v>
          </cell>
          <cell r="H54">
            <v>29.118667495146671</v>
          </cell>
          <cell r="I54">
            <v>30.238616244960003</v>
          </cell>
          <cell r="J54">
            <v>30.738616244960003</v>
          </cell>
          <cell r="K54">
            <v>31.078577807320002</v>
          </cell>
          <cell r="L54">
            <v>31.918539369680005</v>
          </cell>
          <cell r="M54">
            <v>32.75850093204</v>
          </cell>
          <cell r="N54">
            <v>33.598462494400003</v>
          </cell>
        </row>
        <row r="55">
          <cell r="A55" t="str">
            <v>Blueprint Project Manager</v>
          </cell>
          <cell r="B55">
            <v>26.88</v>
          </cell>
          <cell r="C55">
            <v>33.6</v>
          </cell>
          <cell r="D55">
            <v>40.32</v>
          </cell>
          <cell r="E55">
            <v>8</v>
          </cell>
          <cell r="F55">
            <v>26.878769995520003</v>
          </cell>
          <cell r="G55">
            <v>27.998718745333335</v>
          </cell>
          <cell r="H55">
            <v>29.118667495146671</v>
          </cell>
          <cell r="I55">
            <v>30.238616244960003</v>
          </cell>
          <cell r="J55">
            <v>30.738616244960003</v>
          </cell>
          <cell r="K55">
            <v>31.078577807320002</v>
          </cell>
          <cell r="L55">
            <v>31.918539369680005</v>
          </cell>
          <cell r="M55">
            <v>32.75850093204</v>
          </cell>
          <cell r="N55">
            <v>33.598462494400003</v>
          </cell>
        </row>
        <row r="56">
          <cell r="A56" t="str">
            <v>Nuclear Medicine Supervisor</v>
          </cell>
          <cell r="B56">
            <v>26.88</v>
          </cell>
          <cell r="C56">
            <v>33.6</v>
          </cell>
          <cell r="D56">
            <v>40.32</v>
          </cell>
          <cell r="E56">
            <v>8</v>
          </cell>
          <cell r="F56">
            <v>26.878769995520003</v>
          </cell>
          <cell r="G56">
            <v>27.998718745333335</v>
          </cell>
          <cell r="H56">
            <v>29.118667495146671</v>
          </cell>
          <cell r="I56">
            <v>30.238616244960003</v>
          </cell>
          <cell r="J56">
            <v>30.738616244960003</v>
          </cell>
          <cell r="K56">
            <v>31.078577807320002</v>
          </cell>
          <cell r="L56">
            <v>31.918539369680005</v>
          </cell>
          <cell r="M56">
            <v>32.75850093204</v>
          </cell>
          <cell r="N56">
            <v>33.598462494400003</v>
          </cell>
        </row>
        <row r="57">
          <cell r="A57" t="str">
            <v>Licensed Clinical Social Worker</v>
          </cell>
          <cell r="B57">
            <v>32.49</v>
          </cell>
          <cell r="C57">
            <v>35.380000000000003</v>
          </cell>
          <cell r="D57">
            <v>38.57</v>
          </cell>
          <cell r="E57">
            <v>8</v>
          </cell>
          <cell r="F57">
            <v>26.878769995520003</v>
          </cell>
          <cell r="G57">
            <v>27.998718745333335</v>
          </cell>
          <cell r="H57">
            <v>29.118667495146671</v>
          </cell>
          <cell r="I57">
            <v>30.238616244960003</v>
          </cell>
          <cell r="J57">
            <v>30.738616244960003</v>
          </cell>
          <cell r="K57">
            <v>31.078577807320002</v>
          </cell>
          <cell r="L57">
            <v>31.918539369680005</v>
          </cell>
          <cell r="M57">
            <v>32.75850093204</v>
          </cell>
          <cell r="N57">
            <v>33.598462494400003</v>
          </cell>
        </row>
        <row r="58">
          <cell r="A58" t="str">
            <v>Clinical Applications Analyst</v>
          </cell>
          <cell r="B58">
            <v>26.88</v>
          </cell>
          <cell r="C58">
            <v>33.6</v>
          </cell>
          <cell r="D58">
            <v>40.32</v>
          </cell>
          <cell r="E58">
            <v>8</v>
          </cell>
          <cell r="F58">
            <v>26.878769995520003</v>
          </cell>
          <cell r="G58">
            <v>27.998718745333335</v>
          </cell>
          <cell r="H58">
            <v>29.118667495146671</v>
          </cell>
          <cell r="I58">
            <v>30.238616244960003</v>
          </cell>
          <cell r="J58">
            <v>30.738616244960003</v>
          </cell>
          <cell r="K58">
            <v>31.078577807320002</v>
          </cell>
          <cell r="L58">
            <v>31.918539369680005</v>
          </cell>
          <cell r="M58">
            <v>32.75850093204</v>
          </cell>
          <cell r="N58">
            <v>33.598462494400003</v>
          </cell>
        </row>
        <row r="59">
          <cell r="A59" t="str">
            <v>Decision Support Analyst</v>
          </cell>
          <cell r="B59">
            <v>26.88</v>
          </cell>
          <cell r="C59">
            <v>33.6</v>
          </cell>
          <cell r="D59">
            <v>40.32</v>
          </cell>
          <cell r="E59">
            <v>8</v>
          </cell>
          <cell r="F59">
            <v>26.878769995520003</v>
          </cell>
          <cell r="G59">
            <v>27.998718745333335</v>
          </cell>
          <cell r="H59">
            <v>29.118667495146671</v>
          </cell>
          <cell r="I59">
            <v>30.238616244960003</v>
          </cell>
          <cell r="J59">
            <v>30.738616244960003</v>
          </cell>
          <cell r="K59">
            <v>31.078577807320002</v>
          </cell>
          <cell r="L59">
            <v>31.918539369680005</v>
          </cell>
          <cell r="M59">
            <v>32.75850093204</v>
          </cell>
          <cell r="N59">
            <v>33.598462494400003</v>
          </cell>
        </row>
        <row r="60">
          <cell r="A60" t="str">
            <v>Laboratory Supervisor</v>
          </cell>
          <cell r="B60">
            <v>28.77</v>
          </cell>
          <cell r="C60">
            <v>32.56</v>
          </cell>
          <cell r="D60">
            <v>35.78</v>
          </cell>
          <cell r="E60">
            <v>8</v>
          </cell>
          <cell r="F60">
            <v>26.878769995520003</v>
          </cell>
          <cell r="G60">
            <v>27.998718745333335</v>
          </cell>
          <cell r="H60">
            <v>29.118667495146671</v>
          </cell>
          <cell r="I60">
            <v>30.238616244960003</v>
          </cell>
          <cell r="J60">
            <v>30.738616244960003</v>
          </cell>
          <cell r="K60">
            <v>31.078577807320002</v>
          </cell>
          <cell r="L60">
            <v>31.918539369680005</v>
          </cell>
          <cell r="M60">
            <v>32.75850093204</v>
          </cell>
          <cell r="N60">
            <v>33.598462494400003</v>
          </cell>
        </row>
        <row r="61">
          <cell r="A61" t="str">
            <v>Infection Control &amp; Clinical Quality Specialist</v>
          </cell>
          <cell r="B61">
            <v>33.35</v>
          </cell>
          <cell r="C61">
            <v>35.4</v>
          </cell>
          <cell r="D61">
            <v>38.270000000000003</v>
          </cell>
          <cell r="E61">
            <v>8</v>
          </cell>
          <cell r="F61">
            <v>26.878769995520003</v>
          </cell>
          <cell r="G61">
            <v>27.998718745333335</v>
          </cell>
          <cell r="H61">
            <v>29.118667495146671</v>
          </cell>
          <cell r="I61">
            <v>30.238616244960003</v>
          </cell>
          <cell r="J61">
            <v>30.738616244960003</v>
          </cell>
          <cell r="K61">
            <v>31.078577807320002</v>
          </cell>
          <cell r="L61">
            <v>31.918539369680005</v>
          </cell>
          <cell r="M61">
            <v>32.75850093204</v>
          </cell>
          <cell r="N61">
            <v>33.598462494400003</v>
          </cell>
        </row>
        <row r="62">
          <cell r="A62" t="str">
            <v>Maintenance Supervisor</v>
          </cell>
          <cell r="B62">
            <v>31.548302400000001</v>
          </cell>
          <cell r="C62">
            <v>35.20667232000001</v>
          </cell>
          <cell r="D62">
            <v>39.625489920000007</v>
          </cell>
          <cell r="E62">
            <v>7</v>
          </cell>
          <cell r="F62">
            <v>25.207659126603637</v>
          </cell>
          <cell r="G62">
            <v>26.25797825687879</v>
          </cell>
          <cell r="H62">
            <v>27.308297387153939</v>
          </cell>
          <cell r="I62">
            <v>28.358616517429091</v>
          </cell>
          <cell r="J62">
            <v>28.858616517429091</v>
          </cell>
          <cell r="K62">
            <v>29.146355865135455</v>
          </cell>
          <cell r="L62">
            <v>29.934095212841818</v>
          </cell>
          <cell r="M62">
            <v>30.721834560548182</v>
          </cell>
          <cell r="N62">
            <v>31.509573908254545</v>
          </cell>
        </row>
        <row r="63">
          <cell r="A63" t="str">
            <v>Network &amp; Server Administrator</v>
          </cell>
          <cell r="B63">
            <v>25.21</v>
          </cell>
          <cell r="C63">
            <v>31.51</v>
          </cell>
          <cell r="D63">
            <v>37.81</v>
          </cell>
          <cell r="E63">
            <v>7</v>
          </cell>
          <cell r="F63">
            <v>25.207659126603637</v>
          </cell>
          <cell r="G63">
            <v>26.25797825687879</v>
          </cell>
          <cell r="H63">
            <v>27.308297387153939</v>
          </cell>
          <cell r="I63">
            <v>28.358616517429091</v>
          </cell>
          <cell r="J63">
            <v>28.858616517429091</v>
          </cell>
          <cell r="K63">
            <v>29.146355865135455</v>
          </cell>
          <cell r="L63">
            <v>29.934095212841818</v>
          </cell>
          <cell r="M63">
            <v>30.721834560548182</v>
          </cell>
          <cell r="N63">
            <v>31.509573908254545</v>
          </cell>
        </row>
        <row r="64">
          <cell r="A64" t="str">
            <v xml:space="preserve">Quality Management Specialist  </v>
          </cell>
          <cell r="B64">
            <v>25.21</v>
          </cell>
          <cell r="C64">
            <v>31.51</v>
          </cell>
          <cell r="D64">
            <v>37.81</v>
          </cell>
          <cell r="E64">
            <v>7</v>
          </cell>
          <cell r="F64">
            <v>25.207659126603637</v>
          </cell>
          <cell r="G64">
            <v>26.25797825687879</v>
          </cell>
          <cell r="H64">
            <v>27.308297387153939</v>
          </cell>
          <cell r="I64">
            <v>28.358616517429091</v>
          </cell>
          <cell r="J64">
            <v>28.858616517429091</v>
          </cell>
          <cell r="K64">
            <v>29.146355865135455</v>
          </cell>
          <cell r="L64">
            <v>29.934095212841818</v>
          </cell>
          <cell r="M64">
            <v>30.721834560548182</v>
          </cell>
          <cell r="N64">
            <v>31.509573908254545</v>
          </cell>
        </row>
        <row r="65">
          <cell r="A65" t="str">
            <v>Licensed Mental Health Counselor</v>
          </cell>
          <cell r="B65">
            <v>27.52</v>
          </cell>
          <cell r="C65">
            <v>30.63</v>
          </cell>
          <cell r="D65">
            <v>33.08</v>
          </cell>
          <cell r="E65">
            <v>7</v>
          </cell>
          <cell r="F65">
            <v>25.207659126603598</v>
          </cell>
          <cell r="G65">
            <v>26.257978256878765</v>
          </cell>
          <cell r="H65">
            <v>27.308297387153932</v>
          </cell>
          <cell r="I65">
            <v>28.358616517429098</v>
          </cell>
          <cell r="J65">
            <v>28.858616517429098</v>
          </cell>
          <cell r="K65">
            <v>29.146355865135348</v>
          </cell>
          <cell r="L65">
            <v>29.934095212841697</v>
          </cell>
          <cell r="M65">
            <v>30.72183456054805</v>
          </cell>
          <cell r="N65">
            <v>31.509573908254499</v>
          </cell>
        </row>
        <row r="66">
          <cell r="A66" t="str">
            <v>Chef Supervisor</v>
          </cell>
          <cell r="B66">
            <v>25.21</v>
          </cell>
          <cell r="C66">
            <v>31.51</v>
          </cell>
          <cell r="D66">
            <v>37.81</v>
          </cell>
          <cell r="E66">
            <v>7</v>
          </cell>
          <cell r="F66">
            <v>25.207659126603637</v>
          </cell>
          <cell r="G66">
            <v>26.25797825687879</v>
          </cell>
          <cell r="H66">
            <v>27.308297387153939</v>
          </cell>
          <cell r="I66">
            <v>28.358616517429091</v>
          </cell>
          <cell r="J66">
            <v>28.858616517429091</v>
          </cell>
          <cell r="K66">
            <v>29.146355865135455</v>
          </cell>
          <cell r="L66">
            <v>29.934095212841818</v>
          </cell>
          <cell r="M66">
            <v>30.721834560548182</v>
          </cell>
          <cell r="N66">
            <v>31.509573908254545</v>
          </cell>
        </row>
        <row r="67">
          <cell r="A67" t="str">
            <v>Social Worker (BS)</v>
          </cell>
          <cell r="B67">
            <v>27.268215120000001</v>
          </cell>
          <cell r="C67">
            <v>29.015189520000003</v>
          </cell>
          <cell r="D67">
            <v>30.936861359999998</v>
          </cell>
          <cell r="E67">
            <v>6</v>
          </cell>
          <cell r="F67">
            <v>23.536548257687272</v>
          </cell>
          <cell r="G67">
            <v>24.517237768424241</v>
          </cell>
          <cell r="H67">
            <v>25.497927279161214</v>
          </cell>
          <cell r="I67">
            <v>26.478616789898183</v>
          </cell>
          <cell r="J67">
            <v>26.978616789898183</v>
          </cell>
          <cell r="K67">
            <v>27.214133922950907</v>
          </cell>
          <cell r="L67">
            <v>27.949651056003631</v>
          </cell>
          <cell r="M67">
            <v>28.685168189056359</v>
          </cell>
          <cell r="N67">
            <v>29.42068532210909</v>
          </cell>
        </row>
        <row r="68">
          <cell r="A68" t="str">
            <v xml:space="preserve">340B Program Coordinator </v>
          </cell>
          <cell r="B68">
            <v>23.54</v>
          </cell>
          <cell r="C68">
            <v>29.42</v>
          </cell>
          <cell r="D68">
            <v>35.299999999999997</v>
          </cell>
          <cell r="E68">
            <v>6</v>
          </cell>
          <cell r="F68">
            <v>23.536548257687301</v>
          </cell>
          <cell r="G68">
            <v>24.517237768424266</v>
          </cell>
          <cell r="H68">
            <v>25.497927279161235</v>
          </cell>
          <cell r="I68">
            <v>26.478616789898201</v>
          </cell>
          <cell r="J68">
            <v>26.978616789898201</v>
          </cell>
          <cell r="K68">
            <v>27.214133922950925</v>
          </cell>
          <cell r="L68">
            <v>27.949651056003653</v>
          </cell>
          <cell r="M68">
            <v>28.685168189056377</v>
          </cell>
          <cell r="N68">
            <v>29.420685322109101</v>
          </cell>
        </row>
        <row r="69">
          <cell r="A69" t="str">
            <v>Accountant</v>
          </cell>
          <cell r="B69">
            <v>28.349797800000001</v>
          </cell>
          <cell r="C69">
            <v>31.209389366400003</v>
          </cell>
          <cell r="D69">
            <v>33.799227532800003</v>
          </cell>
          <cell r="E69">
            <v>6</v>
          </cell>
          <cell r="F69">
            <v>23.536548257687272</v>
          </cell>
          <cell r="G69">
            <v>24.517237768424241</v>
          </cell>
          <cell r="H69">
            <v>25.497927279161214</v>
          </cell>
          <cell r="I69">
            <v>26.478616789898183</v>
          </cell>
          <cell r="J69">
            <v>26.978616789898183</v>
          </cell>
          <cell r="K69">
            <v>27.214133922950907</v>
          </cell>
          <cell r="L69">
            <v>27.949651056003631</v>
          </cell>
          <cell r="M69">
            <v>28.685168189056359</v>
          </cell>
          <cell r="N69">
            <v>29.42068532210909</v>
          </cell>
        </row>
        <row r="70">
          <cell r="A70" t="str">
            <v xml:space="preserve">Chef </v>
          </cell>
          <cell r="B70">
            <v>24.72</v>
          </cell>
          <cell r="C70">
            <v>28.34</v>
          </cell>
          <cell r="D70">
            <v>32.630000000000003</v>
          </cell>
          <cell r="E70">
            <v>6</v>
          </cell>
          <cell r="F70">
            <v>23.536548257687272</v>
          </cell>
          <cell r="G70">
            <v>24.517237768424241</v>
          </cell>
          <cell r="H70">
            <v>25.497927279161214</v>
          </cell>
          <cell r="I70">
            <v>26.478616789898183</v>
          </cell>
          <cell r="J70">
            <v>26.978616789898183</v>
          </cell>
          <cell r="K70">
            <v>27.214133922950907</v>
          </cell>
          <cell r="L70">
            <v>27.949651056003631</v>
          </cell>
          <cell r="M70">
            <v>28.685168189056359</v>
          </cell>
          <cell r="N70">
            <v>29.42068532210909</v>
          </cell>
        </row>
        <row r="71">
          <cell r="A71" t="str">
            <v>Physical Therapy Assistant</v>
          </cell>
          <cell r="B71">
            <v>25.834668480000005</v>
          </cell>
          <cell r="C71">
            <v>28.623661728000002</v>
          </cell>
          <cell r="D71">
            <v>30.544922515200003</v>
          </cell>
          <cell r="E71">
            <v>6</v>
          </cell>
          <cell r="F71">
            <v>23.536548257687272</v>
          </cell>
          <cell r="G71">
            <v>24.517237768424241</v>
          </cell>
          <cell r="H71">
            <v>25.497927279161214</v>
          </cell>
          <cell r="I71">
            <v>26.478616789898183</v>
          </cell>
          <cell r="J71">
            <v>26.978616789898183</v>
          </cell>
          <cell r="K71">
            <v>27.214133922950907</v>
          </cell>
          <cell r="L71">
            <v>27.949651056003631</v>
          </cell>
          <cell r="M71">
            <v>28.685168189056359</v>
          </cell>
          <cell r="N71">
            <v>29.42068532210909</v>
          </cell>
        </row>
        <row r="72">
          <cell r="A72" t="str">
            <v>Nuclear Medicine Technician</v>
          </cell>
          <cell r="B72">
            <v>23.54</v>
          </cell>
          <cell r="C72">
            <v>29.42</v>
          </cell>
          <cell r="D72">
            <v>35.299999999999997</v>
          </cell>
          <cell r="E72">
            <v>6</v>
          </cell>
          <cell r="F72">
            <v>23.536548257687272</v>
          </cell>
          <cell r="G72">
            <v>24.517237768424241</v>
          </cell>
          <cell r="H72">
            <v>25.497927279161214</v>
          </cell>
          <cell r="I72">
            <v>26.478616789898183</v>
          </cell>
          <cell r="J72">
            <v>26.978616789898183</v>
          </cell>
          <cell r="K72">
            <v>27.214133922950907</v>
          </cell>
          <cell r="L72">
            <v>27.949651056003631</v>
          </cell>
          <cell r="M72">
            <v>28.685168189056359</v>
          </cell>
          <cell r="N72">
            <v>29.42068532210909</v>
          </cell>
        </row>
        <row r="73">
          <cell r="A73" t="str">
            <v>Adult Day Care Supervisor</v>
          </cell>
          <cell r="B73">
            <v>32.811707435199999</v>
          </cell>
          <cell r="C73">
            <v>40.578767606640007</v>
          </cell>
          <cell r="D73">
            <v>46.589024078000001</v>
          </cell>
          <cell r="E73">
            <v>6</v>
          </cell>
          <cell r="F73">
            <v>23.536548257687272</v>
          </cell>
          <cell r="G73">
            <v>24.517237768424241</v>
          </cell>
          <cell r="H73">
            <v>25.497927279161214</v>
          </cell>
          <cell r="I73">
            <v>26.478616789898183</v>
          </cell>
          <cell r="J73">
            <v>26.978616789898183</v>
          </cell>
          <cell r="K73">
            <v>27.214133922950907</v>
          </cell>
          <cell r="L73">
            <v>27.949651056003631</v>
          </cell>
          <cell r="M73">
            <v>28.685168189056359</v>
          </cell>
          <cell r="N73">
            <v>29.42068532210909</v>
          </cell>
        </row>
        <row r="74">
          <cell r="A74" t="str">
            <v>Child Care Assistant Director</v>
          </cell>
          <cell r="B74">
            <v>26.91</v>
          </cell>
          <cell r="C74">
            <v>28.85</v>
          </cell>
          <cell r="D74">
            <v>30.31</v>
          </cell>
          <cell r="E74">
            <v>6</v>
          </cell>
          <cell r="F74">
            <v>23.536548257687272</v>
          </cell>
          <cell r="G74">
            <v>24.517237768424241</v>
          </cell>
          <cell r="H74">
            <v>25.497927279161214</v>
          </cell>
          <cell r="I74">
            <v>26.478616789898183</v>
          </cell>
          <cell r="J74">
            <v>26.978616789898183</v>
          </cell>
          <cell r="K74">
            <v>27.214133922950907</v>
          </cell>
          <cell r="L74">
            <v>27.949651056003631</v>
          </cell>
          <cell r="M74">
            <v>28.685168189056359</v>
          </cell>
          <cell r="N74">
            <v>29.42068532210909</v>
          </cell>
        </row>
        <row r="75">
          <cell r="A75" t="str">
            <v>Quality Improvement (QI) Facilitator</v>
          </cell>
          <cell r="B75">
            <v>23.54</v>
          </cell>
          <cell r="C75">
            <v>29.42</v>
          </cell>
          <cell r="D75">
            <v>35.299999999999997</v>
          </cell>
          <cell r="E75">
            <v>6</v>
          </cell>
          <cell r="F75">
            <v>23.536548257687301</v>
          </cell>
          <cell r="G75">
            <v>24.517237768424266</v>
          </cell>
          <cell r="H75">
            <v>25.497927279161235</v>
          </cell>
          <cell r="I75">
            <v>26.478616789898201</v>
          </cell>
          <cell r="J75">
            <v>26.978616789898201</v>
          </cell>
          <cell r="K75">
            <v>27.214133922950925</v>
          </cell>
          <cell r="L75">
            <v>27.949651056003653</v>
          </cell>
          <cell r="M75">
            <v>28.685168189056377</v>
          </cell>
          <cell r="N75">
            <v>29.420685322109101</v>
          </cell>
        </row>
        <row r="76">
          <cell r="A76" t="str">
            <v>CHT Lead Care Coordinator</v>
          </cell>
          <cell r="B76">
            <v>23.54</v>
          </cell>
          <cell r="C76">
            <v>29.42</v>
          </cell>
          <cell r="D76">
            <v>35.299999999999997</v>
          </cell>
          <cell r="E76">
            <v>6</v>
          </cell>
          <cell r="F76">
            <v>23.536548257687272</v>
          </cell>
          <cell r="G76">
            <v>24.517237768424241</v>
          </cell>
          <cell r="H76">
            <v>25.497927279161214</v>
          </cell>
          <cell r="I76">
            <v>26.478616789898183</v>
          </cell>
          <cell r="J76">
            <v>26.978616789898183</v>
          </cell>
          <cell r="K76">
            <v>27.214133922950907</v>
          </cell>
          <cell r="L76">
            <v>27.949651056003631</v>
          </cell>
          <cell r="M76">
            <v>28.685168189056359</v>
          </cell>
          <cell r="N76">
            <v>29.42068532210909</v>
          </cell>
        </row>
        <row r="77">
          <cell r="A77" t="str">
            <v>Cert Resp Therapist</v>
          </cell>
          <cell r="B77">
            <v>26.887991280000001</v>
          </cell>
          <cell r="C77">
            <v>28.557893280000002</v>
          </cell>
          <cell r="D77">
            <v>31.717861680000006</v>
          </cell>
          <cell r="E77">
            <v>6</v>
          </cell>
          <cell r="F77">
            <v>23.536548257687272</v>
          </cell>
          <cell r="G77">
            <v>24.517237768424241</v>
          </cell>
          <cell r="H77">
            <v>25.497927279161214</v>
          </cell>
          <cell r="I77">
            <v>26.478616789898183</v>
          </cell>
          <cell r="J77">
            <v>26.978616789898183</v>
          </cell>
          <cell r="K77">
            <v>27.214133922950907</v>
          </cell>
          <cell r="L77">
            <v>27.949651056003631</v>
          </cell>
          <cell r="M77">
            <v>28.685168189056359</v>
          </cell>
          <cell r="N77">
            <v>29.42068532210909</v>
          </cell>
        </row>
        <row r="78">
          <cell r="A78" t="str">
            <v>Certified Athletic Trainer</v>
          </cell>
          <cell r="B78">
            <v>25.791507936000002</v>
          </cell>
          <cell r="C78">
            <v>28.221515072000003</v>
          </cell>
          <cell r="D78">
            <v>30.667416249600002</v>
          </cell>
          <cell r="E78">
            <v>6</v>
          </cell>
          <cell r="F78">
            <v>23.536548257687272</v>
          </cell>
          <cell r="G78">
            <v>24.517237768424241</v>
          </cell>
          <cell r="H78">
            <v>25.497927279161214</v>
          </cell>
          <cell r="I78">
            <v>26.478616789898183</v>
          </cell>
          <cell r="J78">
            <v>26.978616789898183</v>
          </cell>
          <cell r="K78">
            <v>27.214133922950907</v>
          </cell>
          <cell r="L78">
            <v>27.949651056003631</v>
          </cell>
          <cell r="M78">
            <v>28.685168189056359</v>
          </cell>
          <cell r="N78">
            <v>29.42068532210909</v>
          </cell>
        </row>
        <row r="79">
          <cell r="A79" t="str">
            <v>Non Licensed Counselor (MS)</v>
          </cell>
          <cell r="B79">
            <v>23.54</v>
          </cell>
          <cell r="C79">
            <v>29.42</v>
          </cell>
          <cell r="D79">
            <v>35.299999999999997</v>
          </cell>
          <cell r="E79">
            <v>6</v>
          </cell>
          <cell r="F79">
            <v>23.536548257687272</v>
          </cell>
          <cell r="G79">
            <v>24.517237768424241</v>
          </cell>
          <cell r="H79">
            <v>25.497927279161214</v>
          </cell>
          <cell r="I79">
            <v>26.478616789898183</v>
          </cell>
          <cell r="J79">
            <v>26.978616789898183</v>
          </cell>
          <cell r="K79">
            <v>27.214133922950907</v>
          </cell>
          <cell r="L79">
            <v>27.949651056003631</v>
          </cell>
          <cell r="M79">
            <v>28.685168189056359</v>
          </cell>
          <cell r="N79">
            <v>29.42068532210909</v>
          </cell>
        </row>
        <row r="80">
          <cell r="A80" t="str">
            <v>Revenue Integrity Analyst</v>
          </cell>
          <cell r="B80">
            <v>25.197536640000003</v>
          </cell>
          <cell r="C80">
            <v>28.162254960000006</v>
          </cell>
          <cell r="D80">
            <v>31.913111760000003</v>
          </cell>
          <cell r="E80">
            <v>5</v>
          </cell>
          <cell r="F80">
            <v>21.452650657280003</v>
          </cell>
          <cell r="G80">
            <v>22.346511101333338</v>
          </cell>
          <cell r="H80">
            <v>23.240371545386669</v>
          </cell>
          <cell r="I80">
            <v>24.134231989440003</v>
          </cell>
          <cell r="J80">
            <v>24.484231989440005</v>
          </cell>
          <cell r="K80">
            <v>24.804627322480002</v>
          </cell>
          <cell r="L80">
            <v>25.475022655520004</v>
          </cell>
          <cell r="M80">
            <v>26.145417988560006</v>
          </cell>
          <cell r="N80">
            <v>26.815813321600004</v>
          </cell>
        </row>
        <row r="81">
          <cell r="A81" t="str">
            <v xml:space="preserve">EMR Implementation Specialist </v>
          </cell>
          <cell r="B81">
            <v>21.45</v>
          </cell>
          <cell r="C81">
            <v>26.82</v>
          </cell>
          <cell r="D81">
            <v>32.18</v>
          </cell>
          <cell r="E81">
            <v>5</v>
          </cell>
          <cell r="F81">
            <v>21.45265065728</v>
          </cell>
          <cell r="G81">
            <v>22.346511101333338</v>
          </cell>
          <cell r="H81">
            <v>23.240371545386669</v>
          </cell>
          <cell r="I81">
            <v>24.13423198944</v>
          </cell>
          <cell r="J81">
            <v>24.484231989440001</v>
          </cell>
          <cell r="K81">
            <v>24.804627322480002</v>
          </cell>
          <cell r="L81">
            <v>25.475022655520004</v>
          </cell>
          <cell r="M81">
            <v>26.145417988560006</v>
          </cell>
          <cell r="N81">
            <v>26.8158133216</v>
          </cell>
        </row>
        <row r="82">
          <cell r="A82" t="str">
            <v xml:space="preserve">Exercise Physiologist </v>
          </cell>
          <cell r="B82">
            <v>21.45</v>
          </cell>
          <cell r="C82">
            <v>26.82</v>
          </cell>
          <cell r="D82">
            <v>32.18</v>
          </cell>
          <cell r="E82">
            <v>5</v>
          </cell>
          <cell r="F82">
            <v>21.45265065728</v>
          </cell>
          <cell r="G82">
            <v>22.346511101333338</v>
          </cell>
          <cell r="H82">
            <v>23.240371545386669</v>
          </cell>
          <cell r="I82">
            <v>24.13423198944</v>
          </cell>
          <cell r="J82">
            <v>24.484231989440001</v>
          </cell>
          <cell r="K82">
            <v>24.804627322480002</v>
          </cell>
          <cell r="L82">
            <v>25.475022655520004</v>
          </cell>
          <cell r="M82">
            <v>26.145417988560006</v>
          </cell>
          <cell r="N82">
            <v>26.8158133216</v>
          </cell>
        </row>
        <row r="83">
          <cell r="A83" t="str">
            <v>CHT Care Coordinator</v>
          </cell>
          <cell r="B83">
            <v>21.45</v>
          </cell>
          <cell r="C83">
            <v>26.82</v>
          </cell>
          <cell r="D83">
            <v>32.18</v>
          </cell>
          <cell r="E83">
            <v>5</v>
          </cell>
          <cell r="F83">
            <v>21.452650657280003</v>
          </cell>
          <cell r="G83">
            <v>22.346511101333338</v>
          </cell>
          <cell r="H83">
            <v>23.240371545386669</v>
          </cell>
          <cell r="I83">
            <v>24.134231989440003</v>
          </cell>
          <cell r="J83">
            <v>24.484231989440005</v>
          </cell>
          <cell r="K83">
            <v>24.804627322480002</v>
          </cell>
          <cell r="L83">
            <v>25.475022655520004</v>
          </cell>
          <cell r="M83">
            <v>26.145417988560006</v>
          </cell>
          <cell r="N83">
            <v>26.815813321600004</v>
          </cell>
        </row>
        <row r="84">
          <cell r="A84" t="str">
            <v>Payroll Administrator</v>
          </cell>
          <cell r="B84">
            <v>21.45</v>
          </cell>
          <cell r="C84">
            <v>26.82</v>
          </cell>
          <cell r="D84">
            <v>32.18</v>
          </cell>
          <cell r="E84">
            <v>5</v>
          </cell>
          <cell r="F84">
            <v>21.452650657280003</v>
          </cell>
          <cell r="G84">
            <v>22.346511101333338</v>
          </cell>
          <cell r="H84">
            <v>23.240371545386669</v>
          </cell>
          <cell r="I84">
            <v>24.134231989440003</v>
          </cell>
          <cell r="J84">
            <v>24.484231989440005</v>
          </cell>
          <cell r="K84">
            <v>24.804627322480002</v>
          </cell>
          <cell r="L84">
            <v>25.475022655520004</v>
          </cell>
          <cell r="M84">
            <v>26.145417988560006</v>
          </cell>
          <cell r="N84">
            <v>26.815813321600004</v>
          </cell>
        </row>
        <row r="85">
          <cell r="A85" t="str">
            <v xml:space="preserve">Plant Operations Administrator </v>
          </cell>
          <cell r="B85">
            <v>21.45</v>
          </cell>
          <cell r="C85">
            <v>26.82</v>
          </cell>
          <cell r="D85">
            <v>32.18</v>
          </cell>
          <cell r="E85">
            <v>5</v>
          </cell>
          <cell r="F85">
            <v>21.452650657280003</v>
          </cell>
          <cell r="G85">
            <v>22.346511101333338</v>
          </cell>
          <cell r="H85">
            <v>23.240371545386669</v>
          </cell>
          <cell r="I85">
            <v>24.134231989440003</v>
          </cell>
          <cell r="J85">
            <v>24.484231989440005</v>
          </cell>
          <cell r="K85">
            <v>24.804627322480002</v>
          </cell>
          <cell r="L85">
            <v>25.475022655520004</v>
          </cell>
          <cell r="M85">
            <v>26.145417988560006</v>
          </cell>
          <cell r="N85">
            <v>26.815813321600004</v>
          </cell>
        </row>
        <row r="86">
          <cell r="A86" t="str">
            <v>Patient Access Supervisor</v>
          </cell>
          <cell r="B86">
            <v>21.45</v>
          </cell>
          <cell r="C86">
            <v>26.82</v>
          </cell>
          <cell r="D86">
            <v>32.18</v>
          </cell>
          <cell r="E86">
            <v>5</v>
          </cell>
          <cell r="F86">
            <v>21.452650657280003</v>
          </cell>
          <cell r="G86">
            <v>22.346511101333338</v>
          </cell>
          <cell r="H86">
            <v>23.240371545386669</v>
          </cell>
          <cell r="I86">
            <v>24.134231989440003</v>
          </cell>
          <cell r="J86">
            <v>24.484231989440005</v>
          </cell>
          <cell r="K86">
            <v>24.804627322480002</v>
          </cell>
          <cell r="L86">
            <v>25.475022655520004</v>
          </cell>
          <cell r="M86">
            <v>26.145417988560006</v>
          </cell>
          <cell r="N86">
            <v>26.815813321600004</v>
          </cell>
        </row>
        <row r="87">
          <cell r="A87" t="str">
            <v>Executive Assistant</v>
          </cell>
          <cell r="B87">
            <v>21.45</v>
          </cell>
          <cell r="C87">
            <v>26.82</v>
          </cell>
          <cell r="D87">
            <v>32.18</v>
          </cell>
          <cell r="E87">
            <v>5</v>
          </cell>
          <cell r="F87">
            <v>21.452650657280003</v>
          </cell>
          <cell r="G87">
            <v>22.346511101333338</v>
          </cell>
          <cell r="H87">
            <v>23.240371545386669</v>
          </cell>
          <cell r="I87">
            <v>24.134231989440003</v>
          </cell>
          <cell r="J87">
            <v>24.484231989440005</v>
          </cell>
          <cell r="K87">
            <v>24.804627322480002</v>
          </cell>
          <cell r="L87">
            <v>25.475022655520004</v>
          </cell>
          <cell r="M87">
            <v>26.145417988560006</v>
          </cell>
          <cell r="N87">
            <v>26.815813321600004</v>
          </cell>
        </row>
        <row r="88">
          <cell r="A88" t="str">
            <v>Social Worker LTC</v>
          </cell>
          <cell r="B88">
            <v>21.45</v>
          </cell>
          <cell r="C88">
            <v>26.82</v>
          </cell>
          <cell r="D88">
            <v>32.18</v>
          </cell>
          <cell r="E88">
            <v>5</v>
          </cell>
          <cell r="F88">
            <v>21.452650657280003</v>
          </cell>
          <cell r="G88">
            <v>22.346511101333338</v>
          </cell>
          <cell r="H88">
            <v>23.240371545386669</v>
          </cell>
          <cell r="I88">
            <v>24.134231989440003</v>
          </cell>
          <cell r="J88">
            <v>24.484231989440005</v>
          </cell>
          <cell r="K88">
            <v>24.804627322480002</v>
          </cell>
          <cell r="L88">
            <v>25.475022655520004</v>
          </cell>
          <cell r="M88">
            <v>26.145417988560006</v>
          </cell>
          <cell r="N88">
            <v>26.815813321600004</v>
          </cell>
        </row>
        <row r="89">
          <cell r="A89" t="str">
            <v>LPN</v>
          </cell>
          <cell r="B89">
            <v>24.73</v>
          </cell>
          <cell r="C89">
            <v>26.19</v>
          </cell>
          <cell r="D89">
            <v>28.21</v>
          </cell>
          <cell r="E89">
            <v>5</v>
          </cell>
          <cell r="F89">
            <v>21.452650657280003</v>
          </cell>
          <cell r="G89">
            <v>22.346511101333338</v>
          </cell>
          <cell r="H89">
            <v>23.240371545386669</v>
          </cell>
          <cell r="I89">
            <v>24.134231989440003</v>
          </cell>
          <cell r="J89">
            <v>24.484231989440005</v>
          </cell>
          <cell r="K89">
            <v>24.804627322480002</v>
          </cell>
          <cell r="L89">
            <v>25.475022655520004</v>
          </cell>
          <cell r="M89">
            <v>26.145417988560006</v>
          </cell>
          <cell r="N89">
            <v>26.815813321600004</v>
          </cell>
        </row>
        <row r="90">
          <cell r="A90" t="str">
            <v xml:space="preserve">Communications Specialist </v>
          </cell>
          <cell r="B90">
            <v>25.34</v>
          </cell>
          <cell r="C90">
            <v>28.54</v>
          </cell>
          <cell r="D90">
            <v>32.75</v>
          </cell>
          <cell r="E90">
            <v>5</v>
          </cell>
          <cell r="F90">
            <v>21.452650657280003</v>
          </cell>
          <cell r="G90">
            <v>22.346511101333338</v>
          </cell>
          <cell r="H90">
            <v>23.240371545386669</v>
          </cell>
          <cell r="I90">
            <v>24.134231989440003</v>
          </cell>
          <cell r="J90">
            <v>24.484231989440005</v>
          </cell>
          <cell r="K90">
            <v>24.804627322480002</v>
          </cell>
          <cell r="L90">
            <v>25.475022655520004</v>
          </cell>
          <cell r="M90">
            <v>26.145417988560006</v>
          </cell>
          <cell r="N90">
            <v>26.815813321600004</v>
          </cell>
        </row>
        <row r="91">
          <cell r="A91" t="str">
            <v>Marketing Specialist</v>
          </cell>
          <cell r="B91">
            <v>24.93</v>
          </cell>
          <cell r="C91">
            <v>27.94</v>
          </cell>
          <cell r="D91">
            <v>31.83</v>
          </cell>
          <cell r="E91">
            <v>5</v>
          </cell>
          <cell r="F91">
            <v>21.452650657280003</v>
          </cell>
          <cell r="G91">
            <v>22.346511101333338</v>
          </cell>
          <cell r="H91">
            <v>23.240371545386669</v>
          </cell>
          <cell r="I91">
            <v>24.134231989440003</v>
          </cell>
          <cell r="J91">
            <v>24.484231989440005</v>
          </cell>
          <cell r="K91">
            <v>24.804627322480002</v>
          </cell>
          <cell r="L91">
            <v>25.475022655520004</v>
          </cell>
          <cell r="M91">
            <v>26.145417988560006</v>
          </cell>
          <cell r="N91">
            <v>26.815813321600004</v>
          </cell>
        </row>
        <row r="92">
          <cell r="A92" t="str">
            <v>Certified Coder</v>
          </cell>
          <cell r="B92">
            <v>24.057002137600005</v>
          </cell>
          <cell r="C92">
            <v>26.527429465600004</v>
          </cell>
          <cell r="D92">
            <v>29.897925407999999</v>
          </cell>
          <cell r="E92">
            <v>4</v>
          </cell>
          <cell r="F92">
            <v>19.493366068906667</v>
          </cell>
          <cell r="G92">
            <v>20.305589655111113</v>
          </cell>
          <cell r="H92">
            <v>21.117813241315556</v>
          </cell>
          <cell r="I92">
            <v>21.930036827520002</v>
          </cell>
          <cell r="J92">
            <v>22.230036827520003</v>
          </cell>
          <cell r="K92">
            <v>22.539204517173332</v>
          </cell>
          <cell r="L92">
            <v>23.148372206826664</v>
          </cell>
          <cell r="M92">
            <v>23.757539896479997</v>
          </cell>
          <cell r="N92">
            <v>24.366707586133334</v>
          </cell>
        </row>
        <row r="93">
          <cell r="A93" t="str">
            <v xml:space="preserve">Skilled Maintenance Technician </v>
          </cell>
          <cell r="B93">
            <v>24.411398160000001</v>
          </cell>
          <cell r="C93">
            <v>26.178925200000005</v>
          </cell>
          <cell r="D93">
            <v>28.424301120000003</v>
          </cell>
          <cell r="E93">
            <v>4</v>
          </cell>
          <cell r="F93">
            <v>19.493366068906667</v>
          </cell>
          <cell r="G93">
            <v>20.305589655111113</v>
          </cell>
          <cell r="H93">
            <v>21.117813241315556</v>
          </cell>
          <cell r="I93">
            <v>21.930036827520002</v>
          </cell>
          <cell r="J93">
            <v>22.230036827520003</v>
          </cell>
          <cell r="K93">
            <v>22.539204517173332</v>
          </cell>
          <cell r="L93">
            <v>23.148372206826664</v>
          </cell>
          <cell r="M93">
            <v>23.757539896479997</v>
          </cell>
          <cell r="N93">
            <v>24.366707586133334</v>
          </cell>
        </row>
        <row r="94">
          <cell r="A94" t="str">
            <v>Community Relations Coordinator</v>
          </cell>
          <cell r="B94">
            <v>24.50388504</v>
          </cell>
          <cell r="C94">
            <v>25.957984320000005</v>
          </cell>
          <cell r="D94">
            <v>30.053097840000003</v>
          </cell>
          <cell r="E94">
            <v>4</v>
          </cell>
          <cell r="F94">
            <v>19.493366068906667</v>
          </cell>
          <cell r="G94">
            <v>20.305589655111113</v>
          </cell>
          <cell r="H94">
            <v>21.117813241315556</v>
          </cell>
          <cell r="I94">
            <v>21.930036827520002</v>
          </cell>
          <cell r="J94">
            <v>22.230036827520003</v>
          </cell>
          <cell r="K94">
            <v>22.539204517173332</v>
          </cell>
          <cell r="L94">
            <v>23.148372206826664</v>
          </cell>
          <cell r="M94">
            <v>23.757539896479997</v>
          </cell>
          <cell r="N94">
            <v>24.366707586133334</v>
          </cell>
        </row>
        <row r="95">
          <cell r="A95" t="str">
            <v xml:space="preserve">Activities Supervisor </v>
          </cell>
          <cell r="B95">
            <v>19.489999999999998</v>
          </cell>
          <cell r="C95">
            <v>24.37</v>
          </cell>
          <cell r="D95">
            <v>29.24</v>
          </cell>
          <cell r="E95">
            <v>4</v>
          </cell>
          <cell r="F95">
            <v>19.493366068906667</v>
          </cell>
          <cell r="G95">
            <v>20.305589655111113</v>
          </cell>
          <cell r="H95">
            <v>21.117813241315556</v>
          </cell>
          <cell r="I95">
            <v>21.930036827520002</v>
          </cell>
          <cell r="J95">
            <v>22.230036827520003</v>
          </cell>
          <cell r="K95">
            <v>22.539204517173332</v>
          </cell>
          <cell r="L95">
            <v>23.148372206826664</v>
          </cell>
          <cell r="M95">
            <v>23.757539896479997</v>
          </cell>
          <cell r="N95">
            <v>24.366707586133334</v>
          </cell>
        </row>
        <row r="96">
          <cell r="A96" t="str">
            <v xml:space="preserve">Chaplain </v>
          </cell>
          <cell r="B96">
            <v>19.489999999999998</v>
          </cell>
          <cell r="C96">
            <v>24.37</v>
          </cell>
          <cell r="D96">
            <v>29.24</v>
          </cell>
          <cell r="E96">
            <v>4</v>
          </cell>
          <cell r="F96">
            <v>19.493366068906667</v>
          </cell>
          <cell r="G96">
            <v>20.305589655111113</v>
          </cell>
          <cell r="H96">
            <v>21.117813241315556</v>
          </cell>
          <cell r="I96">
            <v>21.930036827520002</v>
          </cell>
          <cell r="J96">
            <v>22.230036827520003</v>
          </cell>
          <cell r="K96">
            <v>22.539204517173332</v>
          </cell>
          <cell r="L96">
            <v>23.148372206826664</v>
          </cell>
          <cell r="M96">
            <v>23.757539896479997</v>
          </cell>
          <cell r="N96">
            <v>24.366707586133334</v>
          </cell>
        </row>
        <row r="97">
          <cell r="A97" t="str">
            <v>IT Support Technician</v>
          </cell>
          <cell r="B97">
            <v>21.374745600000004</v>
          </cell>
          <cell r="C97">
            <v>23.5327728</v>
          </cell>
          <cell r="D97">
            <v>26.641359600000001</v>
          </cell>
          <cell r="E97">
            <v>4</v>
          </cell>
          <cell r="F97">
            <v>19.493366068906667</v>
          </cell>
          <cell r="G97">
            <v>20.305589655111113</v>
          </cell>
          <cell r="H97">
            <v>21.117813241315556</v>
          </cell>
          <cell r="I97">
            <v>21.930036827520002</v>
          </cell>
          <cell r="J97">
            <v>22.230036827520003</v>
          </cell>
          <cell r="K97">
            <v>22.539204517173332</v>
          </cell>
          <cell r="L97">
            <v>23.148372206826664</v>
          </cell>
          <cell r="M97">
            <v>23.757539896479997</v>
          </cell>
          <cell r="N97">
            <v>24.366707586133334</v>
          </cell>
        </row>
        <row r="98">
          <cell r="A98" t="str">
            <v>Event Manager</v>
          </cell>
          <cell r="B98">
            <v>19.489999999999998</v>
          </cell>
          <cell r="C98">
            <v>24.37</v>
          </cell>
          <cell r="D98">
            <v>29.24</v>
          </cell>
          <cell r="E98">
            <v>4</v>
          </cell>
          <cell r="F98">
            <v>19.493366068906667</v>
          </cell>
          <cell r="G98">
            <v>20.305589655111113</v>
          </cell>
          <cell r="H98">
            <v>21.117813241315556</v>
          </cell>
          <cell r="I98">
            <v>21.930036827520002</v>
          </cell>
          <cell r="J98">
            <v>22.230036827520003</v>
          </cell>
          <cell r="K98">
            <v>22.539204517173332</v>
          </cell>
          <cell r="L98">
            <v>23.148372206826664</v>
          </cell>
          <cell r="M98">
            <v>23.757539896479997</v>
          </cell>
          <cell r="N98">
            <v>24.366707586133334</v>
          </cell>
        </row>
        <row r="99">
          <cell r="A99" t="str">
            <v>Surgical Technologist</v>
          </cell>
          <cell r="B99">
            <v>22.4</v>
          </cell>
          <cell r="C99">
            <v>24.49</v>
          </cell>
          <cell r="D99">
            <v>26.73</v>
          </cell>
          <cell r="E99">
            <v>4</v>
          </cell>
          <cell r="F99">
            <v>19.493366068906667</v>
          </cell>
          <cell r="G99">
            <v>20.305589655111113</v>
          </cell>
          <cell r="H99">
            <v>21.117813241315556</v>
          </cell>
          <cell r="I99">
            <v>21.930036827520002</v>
          </cell>
          <cell r="J99">
            <v>22.230036827520003</v>
          </cell>
          <cell r="K99">
            <v>22.539204517173332</v>
          </cell>
          <cell r="L99">
            <v>23.148372206826664</v>
          </cell>
          <cell r="M99">
            <v>23.757539896479997</v>
          </cell>
          <cell r="N99">
            <v>24.366707586133334</v>
          </cell>
        </row>
        <row r="100">
          <cell r="A100" t="str">
            <v>Lead Surgical Technologist</v>
          </cell>
          <cell r="B100">
            <v>23.52</v>
          </cell>
          <cell r="C100">
            <v>25.71</v>
          </cell>
          <cell r="D100">
            <v>28.07</v>
          </cell>
          <cell r="E100">
            <v>4</v>
          </cell>
          <cell r="N100">
            <v>27.10337834474667</v>
          </cell>
        </row>
        <row r="101">
          <cell r="A101" t="str">
            <v>Lead PFS Representative</v>
          </cell>
          <cell r="B101">
            <v>19.489999999999998</v>
          </cell>
          <cell r="C101">
            <v>24.37</v>
          </cell>
          <cell r="D101">
            <v>29.24</v>
          </cell>
          <cell r="E101">
            <v>4</v>
          </cell>
          <cell r="F101">
            <v>19.493366068906667</v>
          </cell>
          <cell r="G101">
            <v>20.305589655111113</v>
          </cell>
          <cell r="H101">
            <v>21.117813241315556</v>
          </cell>
          <cell r="I101">
            <v>21.930036827520002</v>
          </cell>
          <cell r="J101">
            <v>22.230036827520003</v>
          </cell>
          <cell r="K101">
            <v>22.539204517173332</v>
          </cell>
          <cell r="L101">
            <v>23.148372206826664</v>
          </cell>
          <cell r="M101">
            <v>23.757539896479997</v>
          </cell>
          <cell r="N101">
            <v>24.366707586133334</v>
          </cell>
        </row>
        <row r="102">
          <cell r="A102" t="str">
            <v>Medical Staff Coordinator</v>
          </cell>
          <cell r="B102">
            <v>26.509137616000007</v>
          </cell>
          <cell r="C102">
            <v>29.869836800000002</v>
          </cell>
          <cell r="D102">
            <v>33.287603814400008</v>
          </cell>
          <cell r="E102">
            <v>4</v>
          </cell>
          <cell r="F102">
            <v>19.493366068906667</v>
          </cell>
          <cell r="G102">
            <v>20.305589655111113</v>
          </cell>
          <cell r="H102">
            <v>21.117813241315556</v>
          </cell>
          <cell r="I102">
            <v>21.930036827520002</v>
          </cell>
          <cell r="J102">
            <v>22.230036827520003</v>
          </cell>
          <cell r="K102">
            <v>22.539204517173332</v>
          </cell>
          <cell r="L102">
            <v>23.148372206826664</v>
          </cell>
          <cell r="M102">
            <v>23.757539896479997</v>
          </cell>
          <cell r="N102">
            <v>24.366707586133334</v>
          </cell>
        </row>
        <row r="103">
          <cell r="A103" t="str">
            <v xml:space="preserve">Billing Representative </v>
          </cell>
          <cell r="B103">
            <v>20.388629932800001</v>
          </cell>
          <cell r="C103">
            <v>22.069424832000003</v>
          </cell>
          <cell r="D103">
            <v>24.264720819200001</v>
          </cell>
          <cell r="E103">
            <v>4</v>
          </cell>
          <cell r="F103">
            <v>19.493366068906667</v>
          </cell>
          <cell r="G103">
            <v>20.305589655111113</v>
          </cell>
          <cell r="H103">
            <v>21.117813241315556</v>
          </cell>
          <cell r="I103">
            <v>21.930036827520002</v>
          </cell>
          <cell r="J103">
            <v>22.230036827520003</v>
          </cell>
          <cell r="K103">
            <v>22.539204517173332</v>
          </cell>
          <cell r="L103">
            <v>23.148372206826664</v>
          </cell>
          <cell r="M103">
            <v>23.757539896479997</v>
          </cell>
          <cell r="N103">
            <v>24.366707586133334</v>
          </cell>
        </row>
        <row r="104">
          <cell r="A104" t="str">
            <v>Accounts Payable &amp; Payroll Assistant</v>
          </cell>
          <cell r="B104">
            <v>24.395983680000001</v>
          </cell>
          <cell r="C104">
            <v>27.878285984000001</v>
          </cell>
          <cell r="D104">
            <v>32.111444736000003</v>
          </cell>
          <cell r="E104">
            <v>3</v>
          </cell>
          <cell r="F104">
            <v>17.198790173582221</v>
          </cell>
          <cell r="G104">
            <v>17.915406430814816</v>
          </cell>
          <cell r="H104">
            <v>18.632022688047407</v>
          </cell>
          <cell r="I104">
            <v>19.348638945280001</v>
          </cell>
          <cell r="J104">
            <v>19.598638945280001</v>
          </cell>
          <cell r="K104">
            <v>19.886101138204442</v>
          </cell>
          <cell r="L104">
            <v>20.423563331128886</v>
          </cell>
          <cell r="M104">
            <v>20.96102552405333</v>
          </cell>
          <cell r="N104">
            <v>21.498487716977777</v>
          </cell>
        </row>
        <row r="105">
          <cell r="A105" t="str">
            <v>Accounts Payable Assistant</v>
          </cell>
          <cell r="B105">
            <v>21.997627609600002</v>
          </cell>
          <cell r="C105">
            <v>23.938207878400004</v>
          </cell>
          <cell r="D105">
            <v>27.367210335999999</v>
          </cell>
          <cell r="E105">
            <v>3</v>
          </cell>
          <cell r="F105">
            <v>17.198790173582221</v>
          </cell>
          <cell r="G105">
            <v>17.915406430814816</v>
          </cell>
          <cell r="H105">
            <v>18.632022688047407</v>
          </cell>
          <cell r="I105">
            <v>19.348638945280001</v>
          </cell>
          <cell r="J105">
            <v>19.598638945280001</v>
          </cell>
          <cell r="K105">
            <v>19.886101138204442</v>
          </cell>
          <cell r="L105">
            <v>20.423563331128886</v>
          </cell>
          <cell r="M105">
            <v>20.96102552405333</v>
          </cell>
          <cell r="N105">
            <v>21.498487716977777</v>
          </cell>
        </row>
        <row r="106">
          <cell r="A106" t="str">
            <v xml:space="preserve">Human Resources Coordinator </v>
          </cell>
          <cell r="B106">
            <v>19.524322912000002</v>
          </cell>
          <cell r="C106">
            <v>21.783606118400002</v>
          </cell>
          <cell r="D106">
            <v>24.198815353600004</v>
          </cell>
          <cell r="E106">
            <v>3</v>
          </cell>
          <cell r="F106">
            <v>17.198790173582221</v>
          </cell>
          <cell r="G106">
            <v>17.915406430814816</v>
          </cell>
          <cell r="H106">
            <v>18.632022688047407</v>
          </cell>
          <cell r="I106">
            <v>19.348638945280001</v>
          </cell>
          <cell r="J106">
            <v>19.598638945280001</v>
          </cell>
          <cell r="K106">
            <v>19.886101138204442</v>
          </cell>
          <cell r="L106">
            <v>20.423563331128886</v>
          </cell>
          <cell r="M106">
            <v>20.96102552405333</v>
          </cell>
          <cell r="N106">
            <v>21.498487716977777</v>
          </cell>
        </row>
        <row r="107">
          <cell r="A107" t="str">
            <v xml:space="preserve">Financial Counselor </v>
          </cell>
          <cell r="B107">
            <v>17.2</v>
          </cell>
          <cell r="C107">
            <v>21.5</v>
          </cell>
          <cell r="D107">
            <v>25.8</v>
          </cell>
          <cell r="E107">
            <v>3</v>
          </cell>
          <cell r="F107">
            <v>17.198790173582221</v>
          </cell>
          <cell r="G107">
            <v>17.915406430814816</v>
          </cell>
          <cell r="H107">
            <v>18.632022688047407</v>
          </cell>
          <cell r="I107">
            <v>19.348638945280001</v>
          </cell>
          <cell r="J107">
            <v>19.598638945280001</v>
          </cell>
          <cell r="K107">
            <v>19.886101138204442</v>
          </cell>
          <cell r="L107">
            <v>20.423563331128886</v>
          </cell>
          <cell r="M107">
            <v>20.96102552405333</v>
          </cell>
          <cell r="N107">
            <v>21.498487716977777</v>
          </cell>
        </row>
        <row r="108">
          <cell r="A108" t="str">
            <v xml:space="preserve">General Maintenance Technician </v>
          </cell>
          <cell r="B108">
            <v>20.141450182400003</v>
          </cell>
          <cell r="C108">
            <v>22.830557600000006</v>
          </cell>
          <cell r="D108">
            <v>24.856499833600004</v>
          </cell>
          <cell r="E108">
            <v>3</v>
          </cell>
          <cell r="F108">
            <v>17.198790173582221</v>
          </cell>
          <cell r="G108">
            <v>17.915406430814816</v>
          </cell>
          <cell r="H108">
            <v>18.632022688047407</v>
          </cell>
          <cell r="I108">
            <v>19.348638945280001</v>
          </cell>
          <cell r="J108">
            <v>19.598638945280001</v>
          </cell>
          <cell r="K108">
            <v>19.886101138204442</v>
          </cell>
          <cell r="L108">
            <v>20.423563331128886</v>
          </cell>
          <cell r="M108">
            <v>20.96102552405333</v>
          </cell>
          <cell r="N108">
            <v>21.498487716977777</v>
          </cell>
        </row>
        <row r="109">
          <cell r="A109" t="str">
            <v xml:space="preserve">Care Coordinator </v>
          </cell>
          <cell r="B109">
            <v>17.2</v>
          </cell>
          <cell r="C109">
            <v>21.5</v>
          </cell>
          <cell r="D109">
            <v>25.8</v>
          </cell>
          <cell r="E109">
            <v>3</v>
          </cell>
          <cell r="F109">
            <v>17.198790173582221</v>
          </cell>
          <cell r="G109">
            <v>17.915406430814816</v>
          </cell>
          <cell r="H109">
            <v>18.632022688047407</v>
          </cell>
          <cell r="I109">
            <v>19.348638945280001</v>
          </cell>
          <cell r="J109">
            <v>19.598638945280001</v>
          </cell>
          <cell r="K109">
            <v>19.886101138204442</v>
          </cell>
          <cell r="L109">
            <v>20.423563331128886</v>
          </cell>
          <cell r="M109">
            <v>20.96102552405333</v>
          </cell>
          <cell r="N109">
            <v>21.498487716977777</v>
          </cell>
        </row>
        <row r="110">
          <cell r="A110" t="str">
            <v>LMNA</v>
          </cell>
          <cell r="B110">
            <v>22.78</v>
          </cell>
          <cell r="C110">
            <v>28.47</v>
          </cell>
          <cell r="D110">
            <v>34.159999999999997</v>
          </cell>
          <cell r="E110">
            <v>3</v>
          </cell>
          <cell r="F110">
            <v>17.198790173582221</v>
          </cell>
          <cell r="G110">
            <v>17.915406430814816</v>
          </cell>
          <cell r="H110">
            <v>18.632022688047407</v>
          </cell>
          <cell r="I110">
            <v>19.348638945280001</v>
          </cell>
          <cell r="J110">
            <v>19.598638945280001</v>
          </cell>
          <cell r="K110">
            <v>19.886101138204442</v>
          </cell>
          <cell r="L110">
            <v>20.423563331128886</v>
          </cell>
          <cell r="M110">
            <v>20.96102552405333</v>
          </cell>
          <cell r="N110">
            <v>21.498487716977777</v>
          </cell>
        </row>
        <row r="111">
          <cell r="A111" t="str">
            <v>Buyer</v>
          </cell>
          <cell r="B111">
            <v>17.2</v>
          </cell>
          <cell r="C111">
            <v>21.5</v>
          </cell>
          <cell r="D111">
            <v>25.8</v>
          </cell>
          <cell r="E111">
            <v>3</v>
          </cell>
          <cell r="F111">
            <v>17.198790173582221</v>
          </cell>
          <cell r="G111">
            <v>17.915406430814816</v>
          </cell>
          <cell r="H111">
            <v>18.632022688047407</v>
          </cell>
          <cell r="I111">
            <v>19.348638945280001</v>
          </cell>
          <cell r="J111">
            <v>19.598638945280001</v>
          </cell>
          <cell r="K111">
            <v>19.886101138204442</v>
          </cell>
          <cell r="L111">
            <v>20.423563331128886</v>
          </cell>
          <cell r="M111">
            <v>20.96102552405333</v>
          </cell>
          <cell r="N111">
            <v>21.498487716977777</v>
          </cell>
        </row>
        <row r="112">
          <cell r="A112" t="str">
            <v>Teacher</v>
          </cell>
          <cell r="B112">
            <v>20.9</v>
          </cell>
          <cell r="C112">
            <v>22.05</v>
          </cell>
          <cell r="D112">
            <v>22.95</v>
          </cell>
          <cell r="E112">
            <v>3</v>
          </cell>
          <cell r="F112">
            <v>17.198790173582221</v>
          </cell>
          <cell r="G112">
            <v>17.915406430814816</v>
          </cell>
          <cell r="H112">
            <v>18.632022688047407</v>
          </cell>
          <cell r="I112">
            <v>19.348638945280001</v>
          </cell>
          <cell r="J112">
            <v>19.598638945280001</v>
          </cell>
          <cell r="K112">
            <v>19.886101138204442</v>
          </cell>
          <cell r="L112">
            <v>20.423563331128886</v>
          </cell>
          <cell r="M112">
            <v>20.96102552405333</v>
          </cell>
          <cell r="N112">
            <v>21.498487716977777</v>
          </cell>
        </row>
        <row r="113">
          <cell r="A113" t="str">
            <v>Non Certified Coder</v>
          </cell>
          <cell r="B113">
            <v>17.2</v>
          </cell>
          <cell r="C113">
            <v>21.5</v>
          </cell>
          <cell r="D113">
            <v>25.8</v>
          </cell>
          <cell r="E113">
            <v>3</v>
          </cell>
          <cell r="F113">
            <v>17.198790173582221</v>
          </cell>
          <cell r="G113">
            <v>17.915406430814816</v>
          </cell>
          <cell r="H113">
            <v>18.632022688047407</v>
          </cell>
          <cell r="I113">
            <v>19.348638945280001</v>
          </cell>
          <cell r="J113">
            <v>19.598638945280001</v>
          </cell>
          <cell r="K113">
            <v>19.886101138204442</v>
          </cell>
          <cell r="L113">
            <v>20.423563331128886</v>
          </cell>
          <cell r="M113">
            <v>20.96102552405333</v>
          </cell>
          <cell r="N113">
            <v>21.498487716977777</v>
          </cell>
        </row>
        <row r="114">
          <cell r="A114" t="str">
            <v xml:space="preserve">Central Sterile Technician </v>
          </cell>
          <cell r="B114">
            <v>20.1565906272</v>
          </cell>
          <cell r="C114">
            <v>21.487785120000002</v>
          </cell>
          <cell r="D114">
            <v>23.227771622400002</v>
          </cell>
          <cell r="E114">
            <v>2</v>
          </cell>
          <cell r="F114">
            <v>16.099395086791112</v>
          </cell>
          <cell r="G114">
            <v>16.77020321540741</v>
          </cell>
          <cell r="H114">
            <v>17.441011344023703</v>
          </cell>
          <cell r="I114">
            <v>18.111819472640001</v>
          </cell>
          <cell r="J114">
            <v>18.361819472640001</v>
          </cell>
          <cell r="K114">
            <v>18.614925569102223</v>
          </cell>
          <cell r="L114">
            <v>19.118031665564445</v>
          </cell>
          <cell r="M114">
            <v>19.621137762026667</v>
          </cell>
          <cell r="N114">
            <v>20.124243858488889</v>
          </cell>
        </row>
        <row r="115">
          <cell r="A115" t="str">
            <v xml:space="preserve">Lead Central Sterile Technician </v>
          </cell>
          <cell r="B115">
            <v>22.14</v>
          </cell>
          <cell r="D115">
            <v>24.15</v>
          </cell>
          <cell r="E115">
            <v>2</v>
          </cell>
          <cell r="N115">
            <v>22.38666824433778</v>
          </cell>
        </row>
        <row r="116">
          <cell r="A116" t="str">
            <v>Pharmacy Technician</v>
          </cell>
          <cell r="B116">
            <v>17.788309920000003</v>
          </cell>
          <cell r="C116">
            <v>19.324619760000001</v>
          </cell>
          <cell r="D116">
            <v>21.210324480000004</v>
          </cell>
          <cell r="E116">
            <v>2</v>
          </cell>
          <cell r="F116">
            <v>16.099395086791112</v>
          </cell>
          <cell r="G116">
            <v>16.77020321540741</v>
          </cell>
          <cell r="H116">
            <v>17.441011344023703</v>
          </cell>
          <cell r="I116">
            <v>18.111819472640001</v>
          </cell>
          <cell r="J116">
            <v>18.361819472640001</v>
          </cell>
          <cell r="K116">
            <v>18.614925569102223</v>
          </cell>
          <cell r="L116">
            <v>19.118031665564445</v>
          </cell>
          <cell r="M116">
            <v>19.621137762026667</v>
          </cell>
          <cell r="N116">
            <v>20.124243858488889</v>
          </cell>
        </row>
        <row r="117">
          <cell r="A117" t="str">
            <v xml:space="preserve">Inventory Clerk </v>
          </cell>
          <cell r="B117">
            <v>16.100000000000001</v>
          </cell>
          <cell r="C117">
            <v>20.12</v>
          </cell>
          <cell r="D117">
            <v>24.15</v>
          </cell>
          <cell r="E117">
            <v>2</v>
          </cell>
          <cell r="F117">
            <v>16.099395086791112</v>
          </cell>
          <cell r="G117">
            <v>16.77020321540741</v>
          </cell>
          <cell r="H117">
            <v>17.441011344023703</v>
          </cell>
          <cell r="I117">
            <v>18.111819472640001</v>
          </cell>
          <cell r="J117">
            <v>18.361819472640001</v>
          </cell>
          <cell r="K117">
            <v>18.614925569102223</v>
          </cell>
          <cell r="L117">
            <v>19.118031665564445</v>
          </cell>
          <cell r="M117">
            <v>19.621137762026667</v>
          </cell>
          <cell r="N117">
            <v>20.124243858488889</v>
          </cell>
        </row>
        <row r="118">
          <cell r="A118" t="str">
            <v>Materials Management Clerk</v>
          </cell>
          <cell r="B118">
            <v>16.100000000000001</v>
          </cell>
          <cell r="C118">
            <v>20.12</v>
          </cell>
          <cell r="D118">
            <v>24.15</v>
          </cell>
          <cell r="E118">
            <v>2</v>
          </cell>
          <cell r="F118">
            <v>16.099395086791112</v>
          </cell>
          <cell r="G118">
            <v>16.77020321540741</v>
          </cell>
          <cell r="H118">
            <v>17.441011344023703</v>
          </cell>
          <cell r="I118">
            <v>18.111819472640001</v>
          </cell>
          <cell r="J118">
            <v>18.361819472640001</v>
          </cell>
          <cell r="K118">
            <v>18.614925569102223</v>
          </cell>
          <cell r="L118">
            <v>19.118031665564445</v>
          </cell>
          <cell r="M118">
            <v>19.621137762026667</v>
          </cell>
          <cell r="N118">
            <v>20.124243858488889</v>
          </cell>
        </row>
        <row r="119">
          <cell r="A119" t="str">
            <v>LNA</v>
          </cell>
          <cell r="B119">
            <v>17.89</v>
          </cell>
          <cell r="C119">
            <v>19.05</v>
          </cell>
          <cell r="D119">
            <v>20.88</v>
          </cell>
          <cell r="E119">
            <v>2</v>
          </cell>
          <cell r="F119">
            <v>16.099395086791112</v>
          </cell>
          <cell r="G119">
            <v>16.77020321540741</v>
          </cell>
          <cell r="H119">
            <v>17.441011344023703</v>
          </cell>
          <cell r="I119">
            <v>18.111819472640001</v>
          </cell>
          <cell r="J119">
            <v>18.361819472640001</v>
          </cell>
          <cell r="K119">
            <v>18.614925569102223</v>
          </cell>
          <cell r="L119">
            <v>19.118031665564445</v>
          </cell>
          <cell r="M119">
            <v>19.621137762026667</v>
          </cell>
          <cell r="N119">
            <v>20.124243858488889</v>
          </cell>
        </row>
        <row r="120">
          <cell r="A120" t="str">
            <v>HIM Chart Analyst</v>
          </cell>
          <cell r="B120">
            <v>16.100000000000001</v>
          </cell>
          <cell r="C120">
            <v>20.12</v>
          </cell>
          <cell r="D120">
            <v>24.15</v>
          </cell>
          <cell r="E120">
            <v>2</v>
          </cell>
          <cell r="F120">
            <v>16.099395086791112</v>
          </cell>
          <cell r="G120">
            <v>16.77020321540741</v>
          </cell>
          <cell r="H120">
            <v>17.441011344023703</v>
          </cell>
          <cell r="I120">
            <v>18.111819472640001</v>
          </cell>
          <cell r="J120">
            <v>18.361819472640001</v>
          </cell>
          <cell r="K120">
            <v>18.614925569102223</v>
          </cell>
          <cell r="L120">
            <v>19.118031665564445</v>
          </cell>
          <cell r="M120">
            <v>19.621137762026667</v>
          </cell>
          <cell r="N120">
            <v>20.124243858488889</v>
          </cell>
        </row>
        <row r="121">
          <cell r="A121" t="str">
            <v>Unit Clerk</v>
          </cell>
          <cell r="B121">
            <v>16.100000000000001</v>
          </cell>
          <cell r="C121">
            <v>20.12</v>
          </cell>
          <cell r="D121">
            <v>24.15</v>
          </cell>
          <cell r="E121">
            <v>2</v>
          </cell>
          <cell r="F121">
            <v>16.099395086791112</v>
          </cell>
          <cell r="G121">
            <v>16.77020321540741</v>
          </cell>
          <cell r="H121">
            <v>17.441011344023703</v>
          </cell>
          <cell r="I121">
            <v>18.111819472640001</v>
          </cell>
          <cell r="J121">
            <v>18.361819472640001</v>
          </cell>
          <cell r="K121">
            <v>18.614925569102223</v>
          </cell>
          <cell r="L121">
            <v>19.118031665564445</v>
          </cell>
          <cell r="M121">
            <v>19.621137762026667</v>
          </cell>
          <cell r="N121">
            <v>20.124243858488889</v>
          </cell>
        </row>
        <row r="122">
          <cell r="A122" t="str">
            <v>ED Technician</v>
          </cell>
          <cell r="B122">
            <v>16.100000000000001</v>
          </cell>
          <cell r="C122">
            <v>20.12</v>
          </cell>
          <cell r="D122">
            <v>24.15</v>
          </cell>
          <cell r="E122">
            <v>2</v>
          </cell>
          <cell r="F122">
            <v>16.099395086791112</v>
          </cell>
          <cell r="G122">
            <v>16.77020321540741</v>
          </cell>
          <cell r="H122">
            <v>17.441011344023703</v>
          </cell>
          <cell r="I122">
            <v>18.111819472640001</v>
          </cell>
          <cell r="J122">
            <v>18.361819472640001</v>
          </cell>
          <cell r="K122">
            <v>18.614925569102223</v>
          </cell>
          <cell r="L122">
            <v>19.118031665564445</v>
          </cell>
          <cell r="M122">
            <v>19.621137762026667</v>
          </cell>
          <cell r="N122">
            <v>20.124243858488889</v>
          </cell>
        </row>
        <row r="123">
          <cell r="A123" t="str">
            <v>Teacher Associate</v>
          </cell>
          <cell r="B123">
            <v>17.34</v>
          </cell>
          <cell r="C123">
            <v>18.32</v>
          </cell>
          <cell r="D123">
            <v>19.03</v>
          </cell>
          <cell r="E123">
            <v>2</v>
          </cell>
          <cell r="F123">
            <v>16.099395086791112</v>
          </cell>
          <cell r="G123">
            <v>16.77020321540741</v>
          </cell>
          <cell r="H123">
            <v>17.441011344023703</v>
          </cell>
          <cell r="I123">
            <v>18.111819472640001</v>
          </cell>
          <cell r="J123">
            <v>18.361819472640001</v>
          </cell>
          <cell r="K123">
            <v>18.614925569102223</v>
          </cell>
          <cell r="L123">
            <v>19.118031665564445</v>
          </cell>
          <cell r="M123">
            <v>19.621137762026667</v>
          </cell>
          <cell r="N123">
            <v>20.124243858488889</v>
          </cell>
        </row>
        <row r="124">
          <cell r="A124" t="str">
            <v xml:space="preserve">Surgical Scheduler </v>
          </cell>
          <cell r="B124">
            <v>16.100000000000001</v>
          </cell>
          <cell r="C124">
            <v>20.12</v>
          </cell>
          <cell r="D124">
            <v>24.15</v>
          </cell>
          <cell r="E124">
            <v>2</v>
          </cell>
          <cell r="F124">
            <v>16.099395086791112</v>
          </cell>
          <cell r="G124">
            <v>16.77020321540741</v>
          </cell>
          <cell r="H124">
            <v>17.441011344023703</v>
          </cell>
          <cell r="I124">
            <v>18.111819472640001</v>
          </cell>
          <cell r="J124">
            <v>18.361819472640001</v>
          </cell>
          <cell r="K124">
            <v>18.614925569102223</v>
          </cell>
          <cell r="L124">
            <v>19.118031665564445</v>
          </cell>
          <cell r="M124">
            <v>19.621137762026667</v>
          </cell>
          <cell r="N124">
            <v>20.124243858488889</v>
          </cell>
        </row>
        <row r="125">
          <cell r="A125" t="str">
            <v>Phlebotomist</v>
          </cell>
          <cell r="B125">
            <v>16.100000000000001</v>
          </cell>
          <cell r="C125">
            <v>20.12</v>
          </cell>
          <cell r="D125">
            <v>24.15</v>
          </cell>
          <cell r="E125">
            <v>2</v>
          </cell>
          <cell r="F125">
            <v>16.099395086791112</v>
          </cell>
          <cell r="G125">
            <v>16.77020321540741</v>
          </cell>
          <cell r="H125">
            <v>17.441011344023703</v>
          </cell>
          <cell r="I125">
            <v>18.111819472640001</v>
          </cell>
          <cell r="J125">
            <v>18.361819472640001</v>
          </cell>
          <cell r="K125">
            <v>18.614925569102223</v>
          </cell>
          <cell r="L125">
            <v>19.118031665564445</v>
          </cell>
          <cell r="M125">
            <v>19.621137762026667</v>
          </cell>
          <cell r="N125">
            <v>20.124243858488889</v>
          </cell>
        </row>
        <row r="126">
          <cell r="A126" t="str">
            <v>Laboratory Assistant</v>
          </cell>
          <cell r="B126">
            <v>18.487099680000004</v>
          </cell>
          <cell r="C126">
            <v>21.061317840000001</v>
          </cell>
          <cell r="D126">
            <v>23.799957120000002</v>
          </cell>
          <cell r="E126">
            <v>2</v>
          </cell>
          <cell r="F126">
            <v>16.099395086791112</v>
          </cell>
          <cell r="G126">
            <v>16.77020321540741</v>
          </cell>
          <cell r="H126">
            <v>17.441011344023703</v>
          </cell>
          <cell r="I126">
            <v>18.111819472640001</v>
          </cell>
          <cell r="J126">
            <v>18.361819472640001</v>
          </cell>
          <cell r="K126">
            <v>18.614925569102223</v>
          </cell>
          <cell r="L126">
            <v>19.118031665564445</v>
          </cell>
          <cell r="M126">
            <v>19.621137762026667</v>
          </cell>
          <cell r="N126">
            <v>20.124243858488889</v>
          </cell>
        </row>
        <row r="127">
          <cell r="A127" t="str">
            <v>Medical Assistant</v>
          </cell>
          <cell r="B127">
            <v>17.1698124736</v>
          </cell>
          <cell r="C127">
            <v>18.427771059200001</v>
          </cell>
          <cell r="D127">
            <v>19.666273145600002</v>
          </cell>
          <cell r="E127">
            <v>2</v>
          </cell>
          <cell r="F127">
            <v>16.099395086791112</v>
          </cell>
          <cell r="G127">
            <v>16.77020321540741</v>
          </cell>
          <cell r="H127">
            <v>17.441011344023703</v>
          </cell>
          <cell r="I127">
            <v>18.111819472640001</v>
          </cell>
          <cell r="J127">
            <v>18.361819472640001</v>
          </cell>
          <cell r="K127">
            <v>18.614925569102223</v>
          </cell>
          <cell r="L127">
            <v>19.118031665564445</v>
          </cell>
          <cell r="M127">
            <v>19.621137762026667</v>
          </cell>
          <cell r="N127">
            <v>20.124243858488889</v>
          </cell>
        </row>
        <row r="128">
          <cell r="A128" t="str">
            <v>Cook</v>
          </cell>
          <cell r="B128">
            <v>17.194886694400001</v>
          </cell>
          <cell r="C128">
            <v>18.514229164800003</v>
          </cell>
          <cell r="D128">
            <v>20.217220915200002</v>
          </cell>
          <cell r="E128">
            <v>2</v>
          </cell>
          <cell r="F128">
            <v>16.099395086791112</v>
          </cell>
          <cell r="G128">
            <v>16.77020321540741</v>
          </cell>
          <cell r="H128">
            <v>17.441011344023703</v>
          </cell>
          <cell r="I128">
            <v>18.111819472640001</v>
          </cell>
          <cell r="J128">
            <v>18.361819472640001</v>
          </cell>
          <cell r="K128">
            <v>18.614925569102223</v>
          </cell>
          <cell r="L128">
            <v>19.118031665564445</v>
          </cell>
          <cell r="M128">
            <v>19.621137762026667</v>
          </cell>
          <cell r="N128">
            <v>20.124243858488889</v>
          </cell>
        </row>
        <row r="129">
          <cell r="A129" t="str">
            <v>Patient Access Representative</v>
          </cell>
          <cell r="B129">
            <v>18.559307955200001</v>
          </cell>
          <cell r="C129">
            <v>20.377805542400004</v>
          </cell>
          <cell r="D129">
            <v>21.803884723200003</v>
          </cell>
          <cell r="E129">
            <v>2</v>
          </cell>
          <cell r="F129">
            <v>16.099395086791112</v>
          </cell>
          <cell r="G129">
            <v>16.77020321540741</v>
          </cell>
          <cell r="H129">
            <v>17.441011344023703</v>
          </cell>
          <cell r="I129">
            <v>18.111819472640001</v>
          </cell>
          <cell r="J129">
            <v>18.361819472640001</v>
          </cell>
          <cell r="K129">
            <v>18.614925569102223</v>
          </cell>
          <cell r="L129">
            <v>19.118031665564445</v>
          </cell>
          <cell r="M129">
            <v>19.621137762026667</v>
          </cell>
          <cell r="N129">
            <v>20.124243858488889</v>
          </cell>
        </row>
        <row r="130">
          <cell r="A130" t="str">
            <v xml:space="preserve">Office Representative </v>
          </cell>
          <cell r="B130">
            <v>18.204500880000001</v>
          </cell>
          <cell r="C130">
            <v>19.925784480000001</v>
          </cell>
          <cell r="D130">
            <v>21.991324800000001</v>
          </cell>
          <cell r="E130">
            <v>2</v>
          </cell>
          <cell r="F130">
            <v>16.099395086791112</v>
          </cell>
          <cell r="G130">
            <v>16.77020321540741</v>
          </cell>
          <cell r="H130">
            <v>17.441011344023703</v>
          </cell>
          <cell r="I130">
            <v>18.111819472640001</v>
          </cell>
          <cell r="J130">
            <v>18.361819472640001</v>
          </cell>
          <cell r="K130">
            <v>18.614925569102223</v>
          </cell>
          <cell r="L130">
            <v>19.118031665564445</v>
          </cell>
          <cell r="M130">
            <v>19.621137762026667</v>
          </cell>
          <cell r="N130">
            <v>20.124243858488889</v>
          </cell>
        </row>
        <row r="131">
          <cell r="A131" t="str">
            <v>HIM Coordinator</v>
          </cell>
          <cell r="B131">
            <v>16.47807912</v>
          </cell>
          <cell r="C131">
            <v>18.05035608</v>
          </cell>
          <cell r="D131">
            <v>19.771639680000003</v>
          </cell>
          <cell r="E131">
            <v>2</v>
          </cell>
          <cell r="F131">
            <v>16.099395086791112</v>
          </cell>
          <cell r="G131">
            <v>16.77020321540741</v>
          </cell>
          <cell r="H131">
            <v>17.441011344023703</v>
          </cell>
          <cell r="I131">
            <v>18.111819472640001</v>
          </cell>
          <cell r="J131">
            <v>18.361819472640001</v>
          </cell>
          <cell r="K131">
            <v>18.614925569102223</v>
          </cell>
          <cell r="L131">
            <v>19.118031665564445</v>
          </cell>
          <cell r="M131">
            <v>19.621137762026667</v>
          </cell>
          <cell r="N131">
            <v>20.124243858488889</v>
          </cell>
        </row>
        <row r="132">
          <cell r="A132" t="str">
            <v>Surgical Services Assistant</v>
          </cell>
          <cell r="B132">
            <v>15</v>
          </cell>
          <cell r="C132">
            <v>18.75</v>
          </cell>
          <cell r="D132">
            <v>22.5</v>
          </cell>
          <cell r="E132">
            <v>1</v>
          </cell>
          <cell r="F132">
            <v>15</v>
          </cell>
          <cell r="G132">
            <v>15.625</v>
          </cell>
          <cell r="H132">
            <v>16.25</v>
          </cell>
          <cell r="I132">
            <v>16.875</v>
          </cell>
          <cell r="J132">
            <v>17.125</v>
          </cell>
          <cell r="K132">
            <v>17.34375</v>
          </cell>
          <cell r="L132">
            <v>17.8125</v>
          </cell>
          <cell r="M132">
            <v>18.28125</v>
          </cell>
          <cell r="N132">
            <v>18.75</v>
          </cell>
        </row>
        <row r="133">
          <cell r="A133" t="str">
            <v>Referral Specialist</v>
          </cell>
          <cell r="B133">
            <v>15</v>
          </cell>
          <cell r="C133">
            <v>18.75</v>
          </cell>
          <cell r="D133">
            <v>22.5</v>
          </cell>
          <cell r="E133">
            <v>1</v>
          </cell>
          <cell r="F133">
            <v>15</v>
          </cell>
          <cell r="G133">
            <v>15.625</v>
          </cell>
          <cell r="H133">
            <v>16.25</v>
          </cell>
          <cell r="I133">
            <v>16.875</v>
          </cell>
          <cell r="J133">
            <v>17.125</v>
          </cell>
          <cell r="K133">
            <v>17.34375</v>
          </cell>
          <cell r="L133">
            <v>17.8125</v>
          </cell>
          <cell r="M133">
            <v>18.28125</v>
          </cell>
          <cell r="N133">
            <v>18.75</v>
          </cell>
        </row>
        <row r="134">
          <cell r="A134" t="str">
            <v>IL Associate</v>
          </cell>
          <cell r="B134">
            <v>15</v>
          </cell>
          <cell r="C134">
            <v>18.75</v>
          </cell>
          <cell r="D134">
            <v>22.5</v>
          </cell>
          <cell r="E134">
            <v>1</v>
          </cell>
          <cell r="F134">
            <v>15</v>
          </cell>
          <cell r="G134">
            <v>15.625</v>
          </cell>
          <cell r="H134">
            <v>16.25</v>
          </cell>
          <cell r="I134">
            <v>16.875</v>
          </cell>
          <cell r="J134">
            <v>17.125</v>
          </cell>
          <cell r="K134">
            <v>17.34375</v>
          </cell>
          <cell r="L134">
            <v>17.8125</v>
          </cell>
          <cell r="M134">
            <v>18.28125</v>
          </cell>
          <cell r="N134">
            <v>18.75</v>
          </cell>
        </row>
        <row r="135">
          <cell r="A135" t="str">
            <v>Courier</v>
          </cell>
          <cell r="B135">
            <v>16.635169798400003</v>
          </cell>
          <cell r="C135">
            <v>18.910758099200002</v>
          </cell>
          <cell r="D135">
            <v>21.252799935999999</v>
          </cell>
          <cell r="E135">
            <v>1</v>
          </cell>
          <cell r="F135">
            <v>15</v>
          </cell>
          <cell r="G135">
            <v>15.625</v>
          </cell>
          <cell r="H135">
            <v>16.25</v>
          </cell>
          <cell r="I135">
            <v>16.875</v>
          </cell>
          <cell r="J135">
            <v>17.125</v>
          </cell>
          <cell r="K135">
            <v>17.34375</v>
          </cell>
          <cell r="L135">
            <v>17.8125</v>
          </cell>
          <cell r="M135">
            <v>18.28125</v>
          </cell>
          <cell r="N135">
            <v>18.75</v>
          </cell>
        </row>
        <row r="136">
          <cell r="A136" t="str">
            <v xml:space="preserve">Patient Financial Services Representative </v>
          </cell>
          <cell r="B136">
            <v>16.76581608</v>
          </cell>
          <cell r="C136">
            <v>18.240468000000003</v>
          </cell>
          <cell r="D136">
            <v>19.843573920000004</v>
          </cell>
          <cell r="E136">
            <v>1</v>
          </cell>
          <cell r="F136">
            <v>15</v>
          </cell>
          <cell r="G136">
            <v>15.625</v>
          </cell>
          <cell r="H136">
            <v>16.25</v>
          </cell>
          <cell r="I136">
            <v>16.875</v>
          </cell>
          <cell r="J136">
            <v>17.125</v>
          </cell>
          <cell r="K136">
            <v>17.34375</v>
          </cell>
          <cell r="L136">
            <v>17.8125</v>
          </cell>
          <cell r="M136">
            <v>18.28125</v>
          </cell>
          <cell r="N136">
            <v>18.75</v>
          </cell>
        </row>
        <row r="137">
          <cell r="A137" t="str">
            <v>HIM Assistant</v>
          </cell>
          <cell r="B137">
            <v>15.219229920000002</v>
          </cell>
          <cell r="C137">
            <v>16.740125280000001</v>
          </cell>
          <cell r="D137">
            <v>17.587921680000001</v>
          </cell>
          <cell r="E137">
            <v>1</v>
          </cell>
          <cell r="F137">
            <v>15</v>
          </cell>
          <cell r="G137">
            <v>15.625</v>
          </cell>
          <cell r="H137">
            <v>16.25</v>
          </cell>
          <cell r="I137">
            <v>16.875</v>
          </cell>
          <cell r="J137">
            <v>17.125</v>
          </cell>
          <cell r="K137">
            <v>17.34375</v>
          </cell>
          <cell r="L137">
            <v>17.8125</v>
          </cell>
          <cell r="M137">
            <v>18.28125</v>
          </cell>
          <cell r="N137">
            <v>18.75</v>
          </cell>
        </row>
        <row r="138">
          <cell r="A138" t="str">
            <v>Activities Specialist</v>
          </cell>
          <cell r="B138">
            <v>15.137019360000002</v>
          </cell>
          <cell r="C138">
            <v>16.66819104</v>
          </cell>
          <cell r="D138">
            <v>18.374060160000006</v>
          </cell>
          <cell r="E138">
            <v>1</v>
          </cell>
          <cell r="F138">
            <v>15</v>
          </cell>
          <cell r="G138">
            <v>15.625</v>
          </cell>
          <cell r="H138">
            <v>16.25</v>
          </cell>
          <cell r="I138">
            <v>16.875</v>
          </cell>
          <cell r="J138">
            <v>17.125</v>
          </cell>
          <cell r="K138">
            <v>17.34375</v>
          </cell>
          <cell r="L138">
            <v>17.8125</v>
          </cell>
          <cell r="M138">
            <v>18.28125</v>
          </cell>
          <cell r="N138">
            <v>18.75</v>
          </cell>
        </row>
        <row r="139">
          <cell r="A139" t="str">
            <v>ES Technician</v>
          </cell>
          <cell r="B139">
            <v>14.5523652608</v>
          </cell>
          <cell r="C139">
            <v>16.208771027200001</v>
          </cell>
          <cell r="D139">
            <v>17.507012787200001</v>
          </cell>
          <cell r="E139">
            <v>1</v>
          </cell>
          <cell r="F139">
            <v>15</v>
          </cell>
          <cell r="G139">
            <v>15.625</v>
          </cell>
          <cell r="H139">
            <v>16.25</v>
          </cell>
          <cell r="I139">
            <v>16.875</v>
          </cell>
          <cell r="J139">
            <v>17.125</v>
          </cell>
          <cell r="K139">
            <v>17.34375</v>
          </cell>
          <cell r="L139">
            <v>17.8125</v>
          </cell>
          <cell r="M139">
            <v>18.28125</v>
          </cell>
          <cell r="N139">
            <v>18.75</v>
          </cell>
        </row>
        <row r="140">
          <cell r="A140" t="str">
            <v>Teacher Assistant</v>
          </cell>
          <cell r="B140">
            <v>16.98</v>
          </cell>
          <cell r="C140">
            <v>18.02</v>
          </cell>
          <cell r="D140">
            <v>18.79</v>
          </cell>
          <cell r="E140">
            <v>1</v>
          </cell>
          <cell r="F140">
            <v>15</v>
          </cell>
          <cell r="G140">
            <v>15.625</v>
          </cell>
          <cell r="H140">
            <v>16.25</v>
          </cell>
          <cell r="I140">
            <v>16.875</v>
          </cell>
          <cell r="J140">
            <v>17.125</v>
          </cell>
          <cell r="K140">
            <v>17.34375</v>
          </cell>
          <cell r="L140">
            <v>17.8125</v>
          </cell>
          <cell r="M140">
            <v>18.28125</v>
          </cell>
          <cell r="N140">
            <v>18.75</v>
          </cell>
        </row>
        <row r="141">
          <cell r="A141" t="str">
            <v>Server</v>
          </cell>
          <cell r="B141">
            <v>14.685957420800001</v>
          </cell>
          <cell r="C141">
            <v>16.096827648000001</v>
          </cell>
          <cell r="D141">
            <v>17.443299603200003</v>
          </cell>
          <cell r="E141">
            <v>1</v>
          </cell>
          <cell r="F141">
            <v>15</v>
          </cell>
          <cell r="G141">
            <v>15.625</v>
          </cell>
          <cell r="H141">
            <v>16.25</v>
          </cell>
          <cell r="I141">
            <v>16.875</v>
          </cell>
          <cell r="J141">
            <v>17.125</v>
          </cell>
          <cell r="K141">
            <v>17.34375</v>
          </cell>
          <cell r="L141">
            <v>17.8125</v>
          </cell>
          <cell r="M141">
            <v>18.28125</v>
          </cell>
          <cell r="N141">
            <v>18.75</v>
          </cell>
        </row>
        <row r="142">
          <cell r="A142" t="str">
            <v>Geriaide</v>
          </cell>
          <cell r="B142">
            <v>15</v>
          </cell>
          <cell r="C142">
            <v>18.75</v>
          </cell>
          <cell r="D142">
            <v>22.5</v>
          </cell>
          <cell r="E142">
            <v>1</v>
          </cell>
          <cell r="F142">
            <v>15</v>
          </cell>
          <cell r="G142">
            <v>15.625</v>
          </cell>
          <cell r="H142">
            <v>16.25</v>
          </cell>
          <cell r="I142">
            <v>16.875</v>
          </cell>
          <cell r="J142">
            <v>17.125</v>
          </cell>
          <cell r="K142">
            <v>17.34375</v>
          </cell>
          <cell r="L142">
            <v>17.8125</v>
          </cell>
          <cell r="M142">
            <v>18.28125</v>
          </cell>
          <cell r="N142">
            <v>18.75</v>
          </cell>
        </row>
        <row r="143">
          <cell r="A143" t="str">
            <v>After School Assistant</v>
          </cell>
          <cell r="B143">
            <v>13.831926720000002</v>
          </cell>
          <cell r="C143">
            <v>14.14021632</v>
          </cell>
          <cell r="D143">
            <v>14.859558720000003</v>
          </cell>
          <cell r="E143">
            <v>1</v>
          </cell>
          <cell r="F143">
            <v>15</v>
          </cell>
          <cell r="G143">
            <v>15.625</v>
          </cell>
          <cell r="H143">
            <v>16.25</v>
          </cell>
          <cell r="I143">
            <v>16.875</v>
          </cell>
          <cell r="J143">
            <v>17.125</v>
          </cell>
          <cell r="K143">
            <v>17.34375</v>
          </cell>
          <cell r="L143">
            <v>17.8125</v>
          </cell>
          <cell r="M143">
            <v>18.28125</v>
          </cell>
          <cell r="N143">
            <v>18.75</v>
          </cell>
        </row>
        <row r="144">
          <cell r="A144" t="str">
            <v>Kitchen Assistant</v>
          </cell>
          <cell r="B144">
            <v>13.287281760000001</v>
          </cell>
          <cell r="C144">
            <v>13.950104400000001</v>
          </cell>
          <cell r="D144">
            <v>14.767071840000002</v>
          </cell>
          <cell r="E144">
            <v>1</v>
          </cell>
          <cell r="F144">
            <v>15</v>
          </cell>
          <cell r="G144">
            <v>15.625</v>
          </cell>
          <cell r="H144">
            <v>16.25</v>
          </cell>
          <cell r="I144">
            <v>16.875</v>
          </cell>
          <cell r="J144">
            <v>17.125</v>
          </cell>
          <cell r="K144">
            <v>17.34375</v>
          </cell>
          <cell r="L144">
            <v>17.8125</v>
          </cell>
          <cell r="M144">
            <v>18.28125</v>
          </cell>
          <cell r="N144">
            <v>18.75</v>
          </cell>
        </row>
        <row r="145">
          <cell r="A145" t="str">
            <v>Registered Nurse - GMC/GRC</v>
          </cell>
          <cell r="F145">
            <v>36.940999999999995</v>
          </cell>
          <cell r="G145">
            <v>37.332574599999994</v>
          </cell>
          <cell r="H145">
            <v>37.728299890759992</v>
          </cell>
          <cell r="I145">
            <v>38.128219869602049</v>
          </cell>
          <cell r="J145">
            <v>38.532379000219834</v>
          </cell>
          <cell r="K145">
            <v>38.940822217622156</v>
          </cell>
          <cell r="L145">
            <v>39.353594933128946</v>
          </cell>
          <cell r="M145">
            <v>39.770743039420111</v>
          </cell>
          <cell r="N145">
            <v>40.192312915637956</v>
          </cell>
        </row>
        <row r="146">
          <cell r="A146" t="str">
            <v>Registered Nurse - GHC</v>
          </cell>
          <cell r="F146">
            <v>33.712249999999997</v>
          </cell>
          <cell r="G146">
            <v>34.069599849999996</v>
          </cell>
          <cell r="H146">
            <v>34.430737608409991</v>
          </cell>
          <cell r="I146">
            <v>34.795703427059138</v>
          </cell>
          <cell r="J146">
            <v>35.164537883385961</v>
          </cell>
          <cell r="K146">
            <v>35.537281984949857</v>
          </cell>
          <cell r="L146">
            <v>35.913977173990318</v>
          </cell>
          <cell r="M146">
            <v>36.294665332034619</v>
          </cell>
          <cell r="N146">
            <v>36.679388784554178</v>
          </cell>
        </row>
        <row r="147">
          <cell r="A147" t="str">
            <v>Laboratory Technician 1</v>
          </cell>
          <cell r="F147">
            <v>24.124961964129451</v>
          </cell>
          <cell r="G147">
            <v>24.426523988681069</v>
          </cell>
          <cell r="H147">
            <v>24.728086013232687</v>
          </cell>
          <cell r="I147">
            <v>25.029648037784305</v>
          </cell>
          <cell r="J147">
            <v>25.331210062335924</v>
          </cell>
          <cell r="K147">
            <v>25.632772086887545</v>
          </cell>
          <cell r="L147">
            <v>25.934334111439163</v>
          </cell>
          <cell r="M147">
            <v>26.235896135990782</v>
          </cell>
          <cell r="N147">
            <v>26.5374581605424</v>
          </cell>
        </row>
        <row r="148">
          <cell r="A148" t="str">
            <v>Laboratory Technician 2</v>
          </cell>
          <cell r="F148">
            <v>27.140582209645636</v>
          </cell>
          <cell r="G148">
            <v>27.592925246473062</v>
          </cell>
          <cell r="H148">
            <v>28.045268283300491</v>
          </cell>
          <cell r="I148">
            <v>28.497611320127916</v>
          </cell>
          <cell r="J148">
            <v>28.949954356955345</v>
          </cell>
          <cell r="K148">
            <v>29.402297393782771</v>
          </cell>
          <cell r="L148">
            <v>29.8546404306102</v>
          </cell>
          <cell r="M148">
            <v>30.306983467437625</v>
          </cell>
          <cell r="N148">
            <v>30.759326504265051</v>
          </cell>
        </row>
        <row r="149">
          <cell r="A149" t="str">
            <v>Laboratory Technician 3</v>
          </cell>
          <cell r="F149">
            <v>30.156202455161814</v>
          </cell>
          <cell r="G149">
            <v>30.457764479713433</v>
          </cell>
          <cell r="H149">
            <v>30.759326504265051</v>
          </cell>
          <cell r="I149">
            <v>31.060888528816669</v>
          </cell>
          <cell r="J149">
            <v>31.362450553368287</v>
          </cell>
          <cell r="K149">
            <v>31.664012577919905</v>
          </cell>
          <cell r="L149">
            <v>31.965574602471523</v>
          </cell>
          <cell r="M149">
            <v>32.267136627023142</v>
          </cell>
          <cell r="N149">
            <v>32.568698651574763</v>
          </cell>
        </row>
        <row r="150">
          <cell r="A150" t="str">
            <v>Nurse Practitioner</v>
          </cell>
          <cell r="N150">
            <v>52.88</v>
          </cell>
        </row>
        <row r="151">
          <cell r="A151" t="str">
            <v>Physician</v>
          </cell>
          <cell r="N151">
            <v>96.15384615384616</v>
          </cell>
        </row>
        <row r="152">
          <cell r="A152" t="str">
            <v>Physician Assistant</v>
          </cell>
          <cell r="N152">
            <v>52.884615384615387</v>
          </cell>
        </row>
        <row r="153">
          <cell r="A153" t="str">
            <v>Radiology Technologist 1</v>
          </cell>
          <cell r="C153">
            <v>25.837850604768725</v>
          </cell>
          <cell r="D153">
            <v>26.160823737328332</v>
          </cell>
          <cell r="E153">
            <v>26.483796869887946</v>
          </cell>
          <cell r="F153">
            <v>26.806770002447553</v>
          </cell>
          <cell r="G153">
            <v>27.129743135007164</v>
          </cell>
          <cell r="H153">
            <v>27.452716267566771</v>
          </cell>
          <cell r="I153">
            <v>27.775689400126378</v>
          </cell>
          <cell r="J153">
            <v>28.098662532685989</v>
          </cell>
          <cell r="K153">
            <v>28.421635665245596</v>
          </cell>
          <cell r="L153">
            <v>28.74460879780521</v>
          </cell>
          <cell r="M153">
            <v>29.067581930364817</v>
          </cell>
          <cell r="N153">
            <v>29.390555062924424</v>
          </cell>
        </row>
        <row r="154">
          <cell r="A154" t="str">
            <v>Radiology Technologist 2</v>
          </cell>
          <cell r="C154">
            <v>29.067581930364817</v>
          </cell>
          <cell r="D154">
            <v>29.552041629204229</v>
          </cell>
          <cell r="E154">
            <v>30.036501328043641</v>
          </cell>
          <cell r="F154">
            <v>30.520961026883057</v>
          </cell>
          <cell r="G154">
            <v>31.005420725722473</v>
          </cell>
          <cell r="H154">
            <v>31.489880424561882</v>
          </cell>
          <cell r="I154">
            <v>31.974340123401298</v>
          </cell>
          <cell r="J154">
            <v>32.458799822240714</v>
          </cell>
          <cell r="K154">
            <v>32.94325952108013</v>
          </cell>
          <cell r="L154">
            <v>33.427719219919545</v>
          </cell>
          <cell r="M154">
            <v>33.912178918758961</v>
          </cell>
          <cell r="N154">
            <v>34.396638617598363</v>
          </cell>
        </row>
        <row r="155">
          <cell r="A155" t="str">
            <v>Radiology Technologist 3</v>
          </cell>
          <cell r="C155">
            <v>32.297313255960908</v>
          </cell>
          <cell r="D155">
            <v>32.620286388520512</v>
          </cell>
          <cell r="E155">
            <v>32.94325952108013</v>
          </cell>
          <cell r="F155">
            <v>33.266232653639733</v>
          </cell>
          <cell r="G155">
            <v>33.589205786199344</v>
          </cell>
          <cell r="H155">
            <v>33.912178918758954</v>
          </cell>
          <cell r="I155">
            <v>34.235152051318558</v>
          </cell>
          <cell r="J155">
            <v>34.558125183878175</v>
          </cell>
          <cell r="K155">
            <v>34.881098316437779</v>
          </cell>
          <cell r="L155">
            <v>35.204071448997389</v>
          </cell>
          <cell r="M155">
            <v>35.527044581557</v>
          </cell>
          <cell r="N155">
            <v>35.850017714116611</v>
          </cell>
        </row>
        <row r="156">
          <cell r="A156" t="str">
            <v>Radiology Technologist 4</v>
          </cell>
          <cell r="C156">
            <v>35.527044581557</v>
          </cell>
          <cell r="D156">
            <v>35.688531147836812</v>
          </cell>
          <cell r="E156">
            <v>35.850017714116611</v>
          </cell>
          <cell r="F156">
            <v>36.011504280396416</v>
          </cell>
          <cell r="G156">
            <v>36.172990846676221</v>
          </cell>
          <cell r="H156">
            <v>36.334477412956026</v>
          </cell>
          <cell r="I156">
            <v>36.495963979235832</v>
          </cell>
          <cell r="J156">
            <v>36.65745054551563</v>
          </cell>
          <cell r="K156">
            <v>36.818937111795442</v>
          </cell>
          <cell r="L156">
            <v>36.98042367807524</v>
          </cell>
          <cell r="M156">
            <v>37.141910244355046</v>
          </cell>
          <cell r="N156">
            <v>37.303396810634858</v>
          </cell>
        </row>
      </sheetData>
      <sheetData sheetId="7" refreshError="1"/>
      <sheetData sheetId="8">
        <row r="1">
          <cell r="A1" t="str">
            <v>Department</v>
          </cell>
          <cell r="B1" t="str">
            <v>Sum of FTE</v>
          </cell>
        </row>
        <row r="2">
          <cell r="A2">
            <v>10.6</v>
          </cell>
          <cell r="B2">
            <v>3.7</v>
          </cell>
        </row>
        <row r="3">
          <cell r="A3">
            <v>10.6005</v>
          </cell>
          <cell r="B3">
            <v>1.8</v>
          </cell>
        </row>
        <row r="4">
          <cell r="A4">
            <v>10.601000000000001</v>
          </cell>
          <cell r="B4">
            <v>32.500000000000007</v>
          </cell>
        </row>
        <row r="5">
          <cell r="A5">
            <v>10.6015</v>
          </cell>
          <cell r="B5">
            <v>5.7</v>
          </cell>
        </row>
        <row r="6">
          <cell r="A6">
            <v>10.602</v>
          </cell>
          <cell r="B6">
            <v>9.3999999999999986</v>
          </cell>
        </row>
        <row r="7">
          <cell r="A7">
            <v>10.603999999999999</v>
          </cell>
          <cell r="B7">
            <v>10.4</v>
          </cell>
        </row>
        <row r="8">
          <cell r="A8">
            <v>10.6045</v>
          </cell>
          <cell r="B8">
            <v>4.3807687499999997</v>
          </cell>
        </row>
        <row r="9">
          <cell r="A9">
            <v>10.605</v>
          </cell>
          <cell r="B9">
            <v>4.3</v>
          </cell>
        </row>
        <row r="10">
          <cell r="A10">
            <v>10.606</v>
          </cell>
          <cell r="B10">
            <v>2.6</v>
          </cell>
        </row>
        <row r="11">
          <cell r="A11">
            <v>10.606999999999999</v>
          </cell>
          <cell r="B11">
            <v>22.400000000000002</v>
          </cell>
        </row>
        <row r="12">
          <cell r="A12">
            <v>10.611000000000001</v>
          </cell>
          <cell r="B12">
            <v>0.2</v>
          </cell>
        </row>
        <row r="13">
          <cell r="A13">
            <v>10.6152</v>
          </cell>
          <cell r="B13">
            <v>0.2</v>
          </cell>
        </row>
        <row r="14">
          <cell r="A14">
            <v>10.617000000000001</v>
          </cell>
          <cell r="B14">
            <v>15.625</v>
          </cell>
        </row>
        <row r="15">
          <cell r="A15">
            <v>10.619</v>
          </cell>
          <cell r="B15">
            <v>2</v>
          </cell>
        </row>
        <row r="16">
          <cell r="A16">
            <v>10.621</v>
          </cell>
          <cell r="B16">
            <v>1.3000000000000003</v>
          </cell>
        </row>
        <row r="17">
          <cell r="A17">
            <v>10.6211</v>
          </cell>
          <cell r="B17">
            <v>14.700000000000001</v>
          </cell>
        </row>
        <row r="18">
          <cell r="A18">
            <v>10.6213</v>
          </cell>
          <cell r="B18">
            <v>3.8</v>
          </cell>
        </row>
        <row r="19">
          <cell r="A19">
            <v>10.622999999999999</v>
          </cell>
          <cell r="B19">
            <v>2.2749999999999999</v>
          </cell>
        </row>
        <row r="20">
          <cell r="A20">
            <v>10.624000000000001</v>
          </cell>
          <cell r="B20">
            <v>2.9</v>
          </cell>
        </row>
        <row r="21">
          <cell r="A21">
            <v>10.659000000000001</v>
          </cell>
          <cell r="B21">
            <v>0.95</v>
          </cell>
        </row>
        <row r="22">
          <cell r="A22">
            <v>10.66</v>
          </cell>
          <cell r="B22">
            <v>1</v>
          </cell>
        </row>
        <row r="23">
          <cell r="A23">
            <v>10.701000000000001</v>
          </cell>
          <cell r="B23">
            <v>1.1000000000000001</v>
          </cell>
        </row>
        <row r="24">
          <cell r="A24">
            <v>10.7011</v>
          </cell>
          <cell r="B24">
            <v>0.9</v>
          </cell>
        </row>
        <row r="25">
          <cell r="A25">
            <v>10.7012</v>
          </cell>
          <cell r="B25">
            <v>0.25</v>
          </cell>
        </row>
        <row r="26">
          <cell r="A26">
            <v>10.7013</v>
          </cell>
          <cell r="B26">
            <v>6.45</v>
          </cell>
        </row>
        <row r="27">
          <cell r="A27">
            <v>10.7014</v>
          </cell>
          <cell r="B27">
            <v>0.5</v>
          </cell>
        </row>
        <row r="28">
          <cell r="A28">
            <v>10.701499999999999</v>
          </cell>
          <cell r="B28">
            <v>0.25</v>
          </cell>
        </row>
        <row r="29">
          <cell r="A29">
            <v>10.7033</v>
          </cell>
          <cell r="B29">
            <v>2.65</v>
          </cell>
        </row>
        <row r="30">
          <cell r="A30">
            <v>10.7035</v>
          </cell>
          <cell r="B30">
            <v>1.9</v>
          </cell>
        </row>
        <row r="31">
          <cell r="A31">
            <v>10.704000000000001</v>
          </cell>
          <cell r="B31">
            <v>6.3</v>
          </cell>
        </row>
        <row r="32">
          <cell r="A32">
            <v>10.7041</v>
          </cell>
          <cell r="B32">
            <v>2.1</v>
          </cell>
        </row>
        <row r="33">
          <cell r="A33">
            <v>10.7042</v>
          </cell>
          <cell r="B33">
            <v>5.2000000000000011</v>
          </cell>
        </row>
        <row r="34">
          <cell r="A34">
            <v>10.7043</v>
          </cell>
          <cell r="B34">
            <v>3.5000000000000004</v>
          </cell>
        </row>
        <row r="35">
          <cell r="A35">
            <v>10.7044</v>
          </cell>
          <cell r="B35">
            <v>4.7000000000000011</v>
          </cell>
        </row>
        <row r="36">
          <cell r="A36">
            <v>10.704499999999999</v>
          </cell>
          <cell r="B36">
            <v>15.319999999999999</v>
          </cell>
        </row>
        <row r="37">
          <cell r="A37">
            <v>10.706</v>
          </cell>
          <cell r="B37">
            <v>3.6499999999999995</v>
          </cell>
        </row>
        <row r="38">
          <cell r="A38">
            <v>10.72</v>
          </cell>
          <cell r="B38">
            <v>11.7</v>
          </cell>
        </row>
        <row r="39">
          <cell r="A39">
            <v>10.8</v>
          </cell>
          <cell r="B39">
            <v>1.5</v>
          </cell>
        </row>
        <row r="40">
          <cell r="A40">
            <v>11.834</v>
          </cell>
          <cell r="B40">
            <v>1</v>
          </cell>
        </row>
        <row r="41">
          <cell r="A41">
            <v>11.837</v>
          </cell>
          <cell r="B41">
            <v>1.75</v>
          </cell>
        </row>
        <row r="42">
          <cell r="A42">
            <v>11.85</v>
          </cell>
          <cell r="B42">
            <v>12.5</v>
          </cell>
        </row>
        <row r="43">
          <cell r="A43">
            <v>11.86</v>
          </cell>
          <cell r="B43">
            <v>1.875</v>
          </cell>
        </row>
        <row r="44">
          <cell r="A44">
            <v>19.809999999999999</v>
          </cell>
          <cell r="B44">
            <v>4</v>
          </cell>
        </row>
        <row r="45">
          <cell r="A45">
            <v>19.811</v>
          </cell>
          <cell r="B45">
            <v>0.3</v>
          </cell>
        </row>
        <row r="46">
          <cell r="A46">
            <v>19.821999999999999</v>
          </cell>
          <cell r="B46">
            <v>7</v>
          </cell>
        </row>
        <row r="47">
          <cell r="A47">
            <v>19.829999999999998</v>
          </cell>
          <cell r="B47">
            <v>3.8</v>
          </cell>
        </row>
        <row r="48">
          <cell r="A48">
            <v>19.831</v>
          </cell>
          <cell r="B48">
            <v>5</v>
          </cell>
        </row>
        <row r="49">
          <cell r="A49">
            <v>19.832000000000001</v>
          </cell>
          <cell r="B49">
            <v>14.225</v>
          </cell>
        </row>
        <row r="50">
          <cell r="A50">
            <v>19.832999999999998</v>
          </cell>
          <cell r="B50">
            <v>1</v>
          </cell>
        </row>
        <row r="51">
          <cell r="A51">
            <v>19.834</v>
          </cell>
          <cell r="B51">
            <v>12.2</v>
          </cell>
        </row>
        <row r="52">
          <cell r="A52">
            <v>19.835999999999999</v>
          </cell>
          <cell r="B52">
            <v>8.1999999999999993</v>
          </cell>
        </row>
        <row r="53">
          <cell r="A53">
            <v>19.837</v>
          </cell>
          <cell r="B53">
            <v>5</v>
          </cell>
        </row>
        <row r="54">
          <cell r="A54">
            <v>19.838000000000001</v>
          </cell>
          <cell r="B54">
            <v>3.8</v>
          </cell>
        </row>
        <row r="55">
          <cell r="A55">
            <v>19.8385</v>
          </cell>
          <cell r="B55">
            <v>0.4</v>
          </cell>
        </row>
        <row r="56">
          <cell r="A56">
            <v>19.838999999999999</v>
          </cell>
          <cell r="B56">
            <v>4.5</v>
          </cell>
        </row>
        <row r="57">
          <cell r="A57">
            <v>19.84</v>
          </cell>
          <cell r="B57">
            <v>0.75</v>
          </cell>
        </row>
        <row r="58">
          <cell r="A58">
            <v>19.841000000000001</v>
          </cell>
          <cell r="B58">
            <v>0.9</v>
          </cell>
        </row>
        <row r="59">
          <cell r="A59">
            <v>19.841999999999999</v>
          </cell>
          <cell r="B59">
            <v>5.8</v>
          </cell>
        </row>
        <row r="60">
          <cell r="A60">
            <v>19.843</v>
          </cell>
          <cell r="B60">
            <v>1</v>
          </cell>
        </row>
        <row r="61">
          <cell r="A61">
            <v>19.844000000000001</v>
          </cell>
          <cell r="B61">
            <v>17.3</v>
          </cell>
        </row>
        <row r="62">
          <cell r="A62">
            <v>19.844999999999999</v>
          </cell>
          <cell r="B62">
            <v>10.5</v>
          </cell>
        </row>
        <row r="63">
          <cell r="A63">
            <v>19.846</v>
          </cell>
          <cell r="B63">
            <v>1.2</v>
          </cell>
        </row>
        <row r="64">
          <cell r="A64">
            <v>19.847000000000001</v>
          </cell>
          <cell r="B64">
            <v>11.3375</v>
          </cell>
        </row>
        <row r="65">
          <cell r="A65">
            <v>19.847999999999999</v>
          </cell>
          <cell r="B65">
            <v>2</v>
          </cell>
        </row>
        <row r="66">
          <cell r="A66">
            <v>20.707000000000001</v>
          </cell>
          <cell r="B66">
            <v>32.875</v>
          </cell>
        </row>
        <row r="67">
          <cell r="A67">
            <v>20.707999999999998</v>
          </cell>
          <cell r="B67">
            <v>12</v>
          </cell>
        </row>
        <row r="68">
          <cell r="A68">
            <v>20.709099999999999</v>
          </cell>
          <cell r="B68">
            <v>4.5999999999999996</v>
          </cell>
        </row>
        <row r="69">
          <cell r="A69">
            <v>20.709199999999999</v>
          </cell>
          <cell r="B69">
            <v>2.7</v>
          </cell>
        </row>
        <row r="70">
          <cell r="A70">
            <v>20.709299999999999</v>
          </cell>
          <cell r="B70">
            <v>13.450000000000001</v>
          </cell>
        </row>
        <row r="71">
          <cell r="A71">
            <v>20.710999999999999</v>
          </cell>
          <cell r="B71">
            <v>4.4000000000000004</v>
          </cell>
        </row>
        <row r="72">
          <cell r="A72">
            <v>20.715199999999999</v>
          </cell>
          <cell r="B72">
            <v>9.8000000000000007</v>
          </cell>
        </row>
        <row r="73">
          <cell r="A73">
            <v>20.73</v>
          </cell>
          <cell r="B73">
            <v>0</v>
          </cell>
        </row>
        <row r="74">
          <cell r="A74">
            <v>20.74</v>
          </cell>
          <cell r="B74">
            <v>7.2499999999999991</v>
          </cell>
        </row>
        <row r="75">
          <cell r="A75">
            <v>20.741</v>
          </cell>
          <cell r="B75">
            <v>1.6</v>
          </cell>
        </row>
        <row r="76">
          <cell r="A76">
            <v>20.8</v>
          </cell>
          <cell r="B76">
            <v>1.5</v>
          </cell>
        </row>
        <row r="77">
          <cell r="A77">
            <v>20.802399999999999</v>
          </cell>
          <cell r="B77">
            <v>1</v>
          </cell>
        </row>
        <row r="78">
          <cell r="A78">
            <v>20.911000000000001</v>
          </cell>
          <cell r="B78">
            <v>0.30000000000000004</v>
          </cell>
        </row>
        <row r="79">
          <cell r="A79">
            <v>20.92</v>
          </cell>
          <cell r="B79">
            <v>0.2</v>
          </cell>
        </row>
        <row r="80">
          <cell r="A80">
            <v>20.93</v>
          </cell>
          <cell r="B80">
            <v>0.2</v>
          </cell>
        </row>
        <row r="81">
          <cell r="A81">
            <v>20.94</v>
          </cell>
          <cell r="B81">
            <v>0.2</v>
          </cell>
        </row>
        <row r="82">
          <cell r="A82">
            <v>20.940999999999999</v>
          </cell>
          <cell r="B82">
            <v>0.1</v>
          </cell>
        </row>
        <row r="83">
          <cell r="A83">
            <v>20.960999999999999</v>
          </cell>
          <cell r="B83">
            <v>3.9800000000000004</v>
          </cell>
        </row>
        <row r="84">
          <cell r="A84">
            <v>30.87</v>
          </cell>
          <cell r="B84">
            <v>3.45</v>
          </cell>
        </row>
        <row r="85">
          <cell r="A85">
            <v>31.832000000000001</v>
          </cell>
          <cell r="B85">
            <v>2</v>
          </cell>
        </row>
        <row r="86">
          <cell r="A86">
            <v>31.834</v>
          </cell>
          <cell r="B86">
            <v>5.5625</v>
          </cell>
        </row>
        <row r="87">
          <cell r="A87">
            <v>31.835999999999999</v>
          </cell>
          <cell r="B87">
            <v>1</v>
          </cell>
        </row>
        <row r="88">
          <cell r="A88">
            <v>31.837</v>
          </cell>
          <cell r="B88">
            <v>5.05</v>
          </cell>
        </row>
        <row r="89">
          <cell r="A89">
            <v>31.85</v>
          </cell>
          <cell r="B89">
            <v>1</v>
          </cell>
        </row>
        <row r="90">
          <cell r="A90">
            <v>31.87</v>
          </cell>
          <cell r="B90">
            <v>0.2</v>
          </cell>
        </row>
        <row r="91">
          <cell r="A91">
            <v>32.6</v>
          </cell>
          <cell r="B91">
            <v>2</v>
          </cell>
        </row>
        <row r="92">
          <cell r="A92">
            <v>32.606000000000002</v>
          </cell>
          <cell r="B92">
            <v>1</v>
          </cell>
        </row>
        <row r="93">
          <cell r="A93">
            <v>32.832000000000001</v>
          </cell>
          <cell r="B93">
            <v>3.4</v>
          </cell>
        </row>
        <row r="94">
          <cell r="A94">
            <v>32.834000000000003</v>
          </cell>
          <cell r="B94">
            <v>7.9874999999999998</v>
          </cell>
        </row>
        <row r="95">
          <cell r="A95">
            <v>32.835999999999999</v>
          </cell>
          <cell r="B95">
            <v>0.8</v>
          </cell>
        </row>
        <row r="96">
          <cell r="A96">
            <v>32.837000000000003</v>
          </cell>
          <cell r="B96">
            <v>1.95</v>
          </cell>
        </row>
        <row r="97">
          <cell r="A97">
            <v>32.85</v>
          </cell>
          <cell r="B97">
            <v>1.8</v>
          </cell>
        </row>
        <row r="98">
          <cell r="A98">
            <v>32.869999999999997</v>
          </cell>
          <cell r="B98">
            <v>21.65</v>
          </cell>
        </row>
      </sheetData>
      <sheetData sheetId="9" refreshError="1"/>
      <sheetData sheetId="10">
        <row r="1">
          <cell r="A1" t="str">
            <v>concat</v>
          </cell>
          <cell r="B1" t="str">
            <v>Employee Id</v>
          </cell>
        </row>
        <row r="2">
          <cell r="A2" t="str">
            <v>Borie, Kenneth</v>
          </cell>
          <cell r="B2">
            <v>9</v>
          </cell>
        </row>
        <row r="3">
          <cell r="A3" t="str">
            <v>McShane, Rebecca</v>
          </cell>
          <cell r="B3">
            <v>56</v>
          </cell>
        </row>
        <row r="4">
          <cell r="A4" t="str">
            <v>Adams, Cassandra</v>
          </cell>
          <cell r="B4">
            <v>2500</v>
          </cell>
        </row>
        <row r="5">
          <cell r="A5" t="str">
            <v>Brown, Sheri</v>
          </cell>
          <cell r="B5">
            <v>1467</v>
          </cell>
        </row>
        <row r="6">
          <cell r="A6" t="str">
            <v>Apgar, Jane</v>
          </cell>
          <cell r="B6">
            <v>2965</v>
          </cell>
        </row>
        <row r="7">
          <cell r="A7" t="str">
            <v>Auszura, Laura</v>
          </cell>
          <cell r="B7">
            <v>2332</v>
          </cell>
        </row>
        <row r="8">
          <cell r="A8" t="str">
            <v>McConologue, Bonnie</v>
          </cell>
          <cell r="B8">
            <v>1871</v>
          </cell>
        </row>
        <row r="9">
          <cell r="A9" t="str">
            <v>Flint, Lesley</v>
          </cell>
          <cell r="B9">
            <v>154</v>
          </cell>
        </row>
        <row r="10">
          <cell r="A10" t="str">
            <v>Bailey, Kevin</v>
          </cell>
          <cell r="B10">
            <v>2868</v>
          </cell>
        </row>
        <row r="11">
          <cell r="A11" t="str">
            <v>Jones, Vivian</v>
          </cell>
          <cell r="B11">
            <v>1873</v>
          </cell>
        </row>
        <row r="12">
          <cell r="A12" t="str">
            <v>Decoff, Dawn</v>
          </cell>
          <cell r="B12">
            <v>186</v>
          </cell>
        </row>
        <row r="13">
          <cell r="A13" t="str">
            <v>MacAskill, Kathleen</v>
          </cell>
          <cell r="B13">
            <v>189</v>
          </cell>
        </row>
        <row r="14">
          <cell r="A14" t="str">
            <v>Packard, Michele</v>
          </cell>
          <cell r="B14">
            <v>191</v>
          </cell>
        </row>
        <row r="15">
          <cell r="A15" t="str">
            <v>Beriau, Dawn</v>
          </cell>
          <cell r="B15">
            <v>192</v>
          </cell>
        </row>
        <row r="16">
          <cell r="A16" t="str">
            <v>Gujabidze, Nino</v>
          </cell>
          <cell r="B16">
            <v>2263</v>
          </cell>
        </row>
        <row r="17">
          <cell r="A17" t="str">
            <v>McKiernan, Stacy</v>
          </cell>
          <cell r="B17">
            <v>2504</v>
          </cell>
        </row>
        <row r="18">
          <cell r="A18" t="str">
            <v>Seymour, Mark</v>
          </cell>
          <cell r="B18">
            <v>209</v>
          </cell>
        </row>
        <row r="19">
          <cell r="A19" t="str">
            <v>Lacaillade, Richard</v>
          </cell>
          <cell r="B19">
            <v>2211</v>
          </cell>
        </row>
        <row r="20">
          <cell r="A20" t="str">
            <v>Bradley, Teresa</v>
          </cell>
          <cell r="B20">
            <v>1562</v>
          </cell>
        </row>
        <row r="21">
          <cell r="A21" t="str">
            <v>Johnson, Sarahbeth</v>
          </cell>
          <cell r="B21">
            <v>2811</v>
          </cell>
        </row>
        <row r="22">
          <cell r="A22" t="str">
            <v>Lambert, Laura</v>
          </cell>
          <cell r="B22">
            <v>248</v>
          </cell>
        </row>
        <row r="23">
          <cell r="A23" t="str">
            <v>Barakat, Jessica</v>
          </cell>
          <cell r="B23">
            <v>2572</v>
          </cell>
        </row>
        <row r="24">
          <cell r="A24" t="str">
            <v>Bielenberg, Heidi</v>
          </cell>
          <cell r="B24">
            <v>2977</v>
          </cell>
        </row>
        <row r="25">
          <cell r="A25" t="str">
            <v>Parezo, Theresa</v>
          </cell>
          <cell r="B25">
            <v>264</v>
          </cell>
        </row>
        <row r="26">
          <cell r="A26" t="str">
            <v>Khoo, Jocelyn Pei Lin</v>
          </cell>
          <cell r="B26">
            <v>3028</v>
          </cell>
        </row>
        <row r="27">
          <cell r="A27" t="str">
            <v>Giles, Kaitlyn</v>
          </cell>
          <cell r="B27">
            <v>1920</v>
          </cell>
        </row>
        <row r="28">
          <cell r="A28" t="str">
            <v>Bascom, Julie</v>
          </cell>
          <cell r="B28">
            <v>881</v>
          </cell>
        </row>
        <row r="29">
          <cell r="A29" t="str">
            <v>Roy, Andrew</v>
          </cell>
          <cell r="B29">
            <v>1730</v>
          </cell>
        </row>
        <row r="30">
          <cell r="A30" t="str">
            <v>Molinario, Susan</v>
          </cell>
          <cell r="B30">
            <v>301</v>
          </cell>
        </row>
        <row r="31">
          <cell r="A31" t="str">
            <v>Blanchard, Tabitha</v>
          </cell>
          <cell r="B31">
            <v>304</v>
          </cell>
        </row>
        <row r="32">
          <cell r="A32" t="str">
            <v>Connolly, Kim</v>
          </cell>
          <cell r="B32">
            <v>306</v>
          </cell>
        </row>
        <row r="33">
          <cell r="A33" t="str">
            <v>Conti, Stephen</v>
          </cell>
          <cell r="B33">
            <v>1895</v>
          </cell>
        </row>
        <row r="34">
          <cell r="A34" t="str">
            <v>Standish, Keith</v>
          </cell>
          <cell r="B34">
            <v>2274</v>
          </cell>
        </row>
        <row r="35">
          <cell r="A35" t="str">
            <v>Perreault, Donald</v>
          </cell>
          <cell r="B35">
            <v>1311</v>
          </cell>
        </row>
        <row r="36">
          <cell r="A36" t="str">
            <v>Davis, Danielle</v>
          </cell>
          <cell r="B36">
            <v>1028</v>
          </cell>
        </row>
        <row r="37">
          <cell r="A37" t="str">
            <v>Donahue, Daryl</v>
          </cell>
          <cell r="B37">
            <v>326</v>
          </cell>
        </row>
        <row r="38">
          <cell r="A38" t="str">
            <v>Bender, Delia</v>
          </cell>
          <cell r="B38">
            <v>2974</v>
          </cell>
        </row>
        <row r="39">
          <cell r="A39" t="str">
            <v>Benjamin, Ginni-Lind</v>
          </cell>
          <cell r="B39">
            <v>2752</v>
          </cell>
        </row>
        <row r="40">
          <cell r="A40" t="str">
            <v>Cushing, Loretta</v>
          </cell>
          <cell r="B40">
            <v>340</v>
          </cell>
        </row>
        <row r="41">
          <cell r="A41" t="str">
            <v>Doyle, Darlene</v>
          </cell>
          <cell r="B41">
            <v>342</v>
          </cell>
        </row>
        <row r="42">
          <cell r="A42" t="str">
            <v>Benoir, Kenneth</v>
          </cell>
          <cell r="B42">
            <v>2819</v>
          </cell>
        </row>
        <row r="43">
          <cell r="A43" t="str">
            <v>Salls, Barbara</v>
          </cell>
          <cell r="B43">
            <v>379</v>
          </cell>
        </row>
        <row r="44">
          <cell r="A44" t="str">
            <v>Ferris, Donna</v>
          </cell>
          <cell r="B44">
            <v>386</v>
          </cell>
        </row>
        <row r="45">
          <cell r="A45" t="str">
            <v>Librot, Irit</v>
          </cell>
          <cell r="B45">
            <v>2530</v>
          </cell>
        </row>
        <row r="46">
          <cell r="A46" t="str">
            <v>Stride, Bonnie</v>
          </cell>
          <cell r="B46">
            <v>402</v>
          </cell>
        </row>
        <row r="47">
          <cell r="A47" t="str">
            <v>McDonagh, Quinn</v>
          </cell>
          <cell r="B47">
            <v>2858</v>
          </cell>
        </row>
        <row r="48">
          <cell r="A48" t="str">
            <v>Pedersen, Renee</v>
          </cell>
          <cell r="B48">
            <v>408</v>
          </cell>
        </row>
        <row r="49">
          <cell r="A49" t="str">
            <v>Black, Jessica</v>
          </cell>
          <cell r="B49">
            <v>2981</v>
          </cell>
        </row>
        <row r="50">
          <cell r="A50" t="str">
            <v>Fournier, Marc</v>
          </cell>
          <cell r="B50">
            <v>421</v>
          </cell>
        </row>
        <row r="51">
          <cell r="A51" t="str">
            <v>Maxfield, Penny</v>
          </cell>
          <cell r="B51">
            <v>429</v>
          </cell>
        </row>
        <row r="52">
          <cell r="A52" t="str">
            <v>Sevigny, Amber</v>
          </cell>
          <cell r="B52">
            <v>2634</v>
          </cell>
        </row>
        <row r="53">
          <cell r="A53" t="str">
            <v>Rogers, Taylor</v>
          </cell>
          <cell r="B53">
            <v>2877</v>
          </cell>
        </row>
        <row r="54">
          <cell r="A54" t="str">
            <v>Miller, Sheila</v>
          </cell>
          <cell r="B54">
            <v>454</v>
          </cell>
        </row>
        <row r="55">
          <cell r="A55" t="str">
            <v>MacAdams, Rachel</v>
          </cell>
          <cell r="B55">
            <v>1795</v>
          </cell>
        </row>
        <row r="56">
          <cell r="A56" t="str">
            <v>Shedd, Jessica</v>
          </cell>
          <cell r="B56">
            <v>2734</v>
          </cell>
        </row>
        <row r="57">
          <cell r="A57" t="str">
            <v>Helfant, Grace</v>
          </cell>
          <cell r="B57">
            <v>3032</v>
          </cell>
        </row>
        <row r="58">
          <cell r="A58" t="str">
            <v>Benson, Kathrine</v>
          </cell>
          <cell r="B58">
            <v>516</v>
          </cell>
        </row>
        <row r="59">
          <cell r="A59" t="str">
            <v>Gehlbach, David</v>
          </cell>
          <cell r="B59">
            <v>1441</v>
          </cell>
        </row>
        <row r="60">
          <cell r="A60" t="str">
            <v>Lorenz, Suzanne</v>
          </cell>
          <cell r="B60">
            <v>2481</v>
          </cell>
        </row>
        <row r="61">
          <cell r="A61" t="str">
            <v>Flanagan, Timothy</v>
          </cell>
          <cell r="B61">
            <v>1314</v>
          </cell>
        </row>
        <row r="62">
          <cell r="A62" t="str">
            <v>Brassard, Brittany</v>
          </cell>
          <cell r="B62">
            <v>1942</v>
          </cell>
        </row>
        <row r="63">
          <cell r="A63" t="str">
            <v>Warner, Linda</v>
          </cell>
          <cell r="B63">
            <v>575</v>
          </cell>
        </row>
        <row r="64">
          <cell r="A64" t="str">
            <v>Davoll, Nancy</v>
          </cell>
          <cell r="B64">
            <v>946</v>
          </cell>
        </row>
        <row r="65">
          <cell r="A65" t="str">
            <v>Delegato, Lisa</v>
          </cell>
          <cell r="B65">
            <v>323</v>
          </cell>
        </row>
        <row r="66">
          <cell r="A66" t="str">
            <v>Stratton, Jennifer</v>
          </cell>
          <cell r="B66">
            <v>659</v>
          </cell>
        </row>
        <row r="67">
          <cell r="A67" t="str">
            <v>Lincoln, Ashley</v>
          </cell>
          <cell r="B67">
            <v>664</v>
          </cell>
        </row>
        <row r="68">
          <cell r="A68" t="str">
            <v>Caruso, John</v>
          </cell>
          <cell r="B68">
            <v>710</v>
          </cell>
        </row>
        <row r="69">
          <cell r="A69" t="str">
            <v>Caron, Pamela</v>
          </cell>
          <cell r="B69">
            <v>759</v>
          </cell>
        </row>
        <row r="70">
          <cell r="A70" t="str">
            <v>Young, Thomas</v>
          </cell>
          <cell r="B70">
            <v>787</v>
          </cell>
        </row>
        <row r="71">
          <cell r="A71" t="str">
            <v>Kendall, Deborah</v>
          </cell>
          <cell r="B71">
            <v>811</v>
          </cell>
        </row>
        <row r="72">
          <cell r="A72" t="str">
            <v>Bresett, Jessica</v>
          </cell>
          <cell r="B72">
            <v>1860</v>
          </cell>
        </row>
        <row r="73">
          <cell r="A73" t="str">
            <v>Rathmann, Kathryn</v>
          </cell>
          <cell r="B73">
            <v>1581</v>
          </cell>
        </row>
        <row r="74">
          <cell r="A74" t="str">
            <v>Browder, Riley</v>
          </cell>
          <cell r="B74">
            <v>2886</v>
          </cell>
        </row>
        <row r="75">
          <cell r="A75" t="str">
            <v>McRae, Cheryl</v>
          </cell>
          <cell r="B75">
            <v>837</v>
          </cell>
        </row>
        <row r="76">
          <cell r="A76" t="str">
            <v>Brown, Amy</v>
          </cell>
          <cell r="B76">
            <v>1764</v>
          </cell>
        </row>
        <row r="77">
          <cell r="A77" t="str">
            <v>Brown, Magan</v>
          </cell>
          <cell r="B77">
            <v>2474</v>
          </cell>
        </row>
        <row r="78">
          <cell r="A78" t="str">
            <v>Bump, Nathon</v>
          </cell>
          <cell r="B78">
            <v>1731</v>
          </cell>
        </row>
        <row r="79">
          <cell r="A79" t="str">
            <v>Pelletier, Joseph</v>
          </cell>
          <cell r="B79">
            <v>889</v>
          </cell>
        </row>
        <row r="80">
          <cell r="A80" t="str">
            <v>Conard, Patrice</v>
          </cell>
          <cell r="B80">
            <v>893</v>
          </cell>
        </row>
        <row r="81">
          <cell r="A81" t="str">
            <v>Nichols, Katrina</v>
          </cell>
          <cell r="B81">
            <v>933</v>
          </cell>
        </row>
        <row r="82">
          <cell r="A82" t="str">
            <v>Everett, Diane</v>
          </cell>
          <cell r="B82">
            <v>940</v>
          </cell>
        </row>
        <row r="83">
          <cell r="A83" t="str">
            <v>Floyd, W. James</v>
          </cell>
          <cell r="B83">
            <v>641</v>
          </cell>
        </row>
        <row r="84">
          <cell r="A84" t="str">
            <v>Wagner, Robert</v>
          </cell>
          <cell r="B84">
            <v>1233</v>
          </cell>
        </row>
        <row r="85">
          <cell r="A85" t="str">
            <v>Davis, Jennifer</v>
          </cell>
          <cell r="B85">
            <v>966</v>
          </cell>
        </row>
        <row r="86">
          <cell r="A86" t="str">
            <v>Cushman, Jamie</v>
          </cell>
          <cell r="B86">
            <v>984</v>
          </cell>
        </row>
        <row r="87">
          <cell r="A87" t="str">
            <v>Wortman, Joan</v>
          </cell>
          <cell r="B87">
            <v>1928</v>
          </cell>
        </row>
        <row r="88">
          <cell r="A88" t="str">
            <v>Ward, Rebecca Jo</v>
          </cell>
          <cell r="B88">
            <v>1009</v>
          </cell>
        </row>
        <row r="89">
          <cell r="A89" t="str">
            <v>McKinney, Lucia</v>
          </cell>
          <cell r="B89">
            <v>1133</v>
          </cell>
        </row>
        <row r="90">
          <cell r="A90" t="str">
            <v>Floyd, Careen</v>
          </cell>
          <cell r="B90">
            <v>2128</v>
          </cell>
        </row>
        <row r="91">
          <cell r="A91" t="str">
            <v>Farnham, Douglas</v>
          </cell>
          <cell r="B91">
            <v>1036</v>
          </cell>
        </row>
        <row r="92">
          <cell r="A92" t="str">
            <v>Butler, Sharon</v>
          </cell>
          <cell r="B92">
            <v>2011</v>
          </cell>
        </row>
        <row r="93">
          <cell r="A93" t="str">
            <v>Benedict, Kassandra</v>
          </cell>
          <cell r="B93">
            <v>1049</v>
          </cell>
        </row>
        <row r="94">
          <cell r="A94" t="str">
            <v>Allard, Angela</v>
          </cell>
          <cell r="B94">
            <v>1060</v>
          </cell>
        </row>
        <row r="95">
          <cell r="A95" t="str">
            <v>Murphy, Eileen</v>
          </cell>
          <cell r="B95">
            <v>206</v>
          </cell>
        </row>
        <row r="96">
          <cell r="A96" t="str">
            <v>Davignon, Ella</v>
          </cell>
          <cell r="B96">
            <v>2812</v>
          </cell>
        </row>
        <row r="97">
          <cell r="A97" t="str">
            <v>Barrett-Gallant, Betina</v>
          </cell>
          <cell r="B97">
            <v>1074</v>
          </cell>
        </row>
        <row r="98">
          <cell r="A98" t="str">
            <v>Jewkes, Cheryl</v>
          </cell>
          <cell r="B98">
            <v>1075</v>
          </cell>
        </row>
        <row r="99">
          <cell r="A99" t="str">
            <v>Wight, Melissa</v>
          </cell>
          <cell r="B99">
            <v>1079</v>
          </cell>
        </row>
        <row r="100">
          <cell r="A100" t="str">
            <v>Wright, Carrie</v>
          </cell>
          <cell r="B100">
            <v>1085</v>
          </cell>
        </row>
        <row r="101">
          <cell r="A101" t="str">
            <v>Schwartz, Robin</v>
          </cell>
          <cell r="B101">
            <v>1089</v>
          </cell>
        </row>
        <row r="102">
          <cell r="A102" t="str">
            <v>Connolly, Brittany</v>
          </cell>
          <cell r="B102">
            <v>2739</v>
          </cell>
        </row>
        <row r="103">
          <cell r="A103" t="str">
            <v>Chase, Eileen</v>
          </cell>
          <cell r="B103">
            <v>1116</v>
          </cell>
        </row>
        <row r="104">
          <cell r="A104" t="str">
            <v>Perreault, Andra</v>
          </cell>
          <cell r="B104">
            <v>1122</v>
          </cell>
        </row>
        <row r="105">
          <cell r="A105" t="str">
            <v>Shaw, Renee</v>
          </cell>
          <cell r="B105">
            <v>1125</v>
          </cell>
        </row>
        <row r="106">
          <cell r="A106" t="str">
            <v>Ferriter, Mary</v>
          </cell>
          <cell r="B106">
            <v>1131</v>
          </cell>
        </row>
        <row r="107">
          <cell r="A107" t="str">
            <v>Tremblay, Jocelyn</v>
          </cell>
          <cell r="B107">
            <v>2311</v>
          </cell>
        </row>
        <row r="108">
          <cell r="A108" t="str">
            <v>Celley, Jennifer</v>
          </cell>
          <cell r="B108">
            <v>985</v>
          </cell>
        </row>
        <row r="109">
          <cell r="A109" t="str">
            <v>Cochran, Heather</v>
          </cell>
          <cell r="B109">
            <v>1183</v>
          </cell>
        </row>
        <row r="110">
          <cell r="A110" t="str">
            <v>Wenz, Carson</v>
          </cell>
          <cell r="B110">
            <v>3035</v>
          </cell>
        </row>
        <row r="111">
          <cell r="A111" t="str">
            <v>Chase, Sara</v>
          </cell>
          <cell r="B111">
            <v>1905</v>
          </cell>
        </row>
        <row r="112">
          <cell r="A112" t="str">
            <v>McDermott, Lynda</v>
          </cell>
          <cell r="B112">
            <v>269</v>
          </cell>
        </row>
        <row r="113">
          <cell r="A113" t="str">
            <v>Lepesqueur, Justine</v>
          </cell>
          <cell r="B113">
            <v>2525</v>
          </cell>
        </row>
        <row r="114">
          <cell r="A114" t="str">
            <v>Lyford, Jenell</v>
          </cell>
          <cell r="B114">
            <v>1227</v>
          </cell>
        </row>
        <row r="115">
          <cell r="A115" t="str">
            <v>Benoit, Nicolas</v>
          </cell>
          <cell r="B115">
            <v>1232</v>
          </cell>
        </row>
        <row r="116">
          <cell r="A116" t="str">
            <v>Tidd, Gail</v>
          </cell>
          <cell r="B116">
            <v>1246</v>
          </cell>
        </row>
        <row r="117">
          <cell r="A117" t="str">
            <v>Olson, Karin</v>
          </cell>
          <cell r="B117">
            <v>320</v>
          </cell>
        </row>
        <row r="118">
          <cell r="A118" t="str">
            <v>Lizotte, Jennifer</v>
          </cell>
          <cell r="B118">
            <v>2909</v>
          </cell>
        </row>
        <row r="119">
          <cell r="A119" t="str">
            <v>Dezan, Theresa</v>
          </cell>
          <cell r="B119">
            <v>1295</v>
          </cell>
        </row>
        <row r="120">
          <cell r="A120" t="str">
            <v>Clarke, Alexe</v>
          </cell>
          <cell r="B120">
            <v>2489</v>
          </cell>
        </row>
        <row r="121">
          <cell r="A121" t="str">
            <v>Fox, Ellen</v>
          </cell>
          <cell r="B121">
            <v>1296</v>
          </cell>
        </row>
        <row r="122">
          <cell r="A122" t="str">
            <v>Crowe, Christopher</v>
          </cell>
          <cell r="B122">
            <v>2751</v>
          </cell>
        </row>
        <row r="123">
          <cell r="A123" t="str">
            <v>Ciccarelli, Ovleto</v>
          </cell>
          <cell r="B123">
            <v>1671</v>
          </cell>
        </row>
        <row r="124">
          <cell r="A124" t="str">
            <v>Hodgdon, Grace</v>
          </cell>
          <cell r="B124">
            <v>2270</v>
          </cell>
        </row>
        <row r="125">
          <cell r="A125" t="str">
            <v>Boguzewski, Karen</v>
          </cell>
          <cell r="B125">
            <v>1785</v>
          </cell>
        </row>
        <row r="126">
          <cell r="A126" t="str">
            <v>Goad, Claudette</v>
          </cell>
          <cell r="B126">
            <v>132</v>
          </cell>
        </row>
        <row r="127">
          <cell r="A127" t="str">
            <v>Lalinde, Megan</v>
          </cell>
          <cell r="B127">
            <v>1674</v>
          </cell>
        </row>
        <row r="128">
          <cell r="A128" t="str">
            <v>Stratton, Troy</v>
          </cell>
          <cell r="B128">
            <v>1344</v>
          </cell>
        </row>
        <row r="129">
          <cell r="A129" t="str">
            <v>Pelletier, Stacy</v>
          </cell>
          <cell r="B129">
            <v>1349</v>
          </cell>
        </row>
        <row r="130">
          <cell r="A130" t="str">
            <v>Herring, Stephanie</v>
          </cell>
          <cell r="B130">
            <v>1353</v>
          </cell>
        </row>
        <row r="131">
          <cell r="A131" t="str">
            <v>Walz, Heather</v>
          </cell>
          <cell r="B131">
            <v>2799</v>
          </cell>
        </row>
        <row r="132">
          <cell r="A132" t="str">
            <v>Ngoma, Felisters</v>
          </cell>
          <cell r="B132">
            <v>1371</v>
          </cell>
        </row>
        <row r="133">
          <cell r="A133" t="str">
            <v>McLaughlin, Dennis</v>
          </cell>
          <cell r="B133">
            <v>1373</v>
          </cell>
        </row>
        <row r="134">
          <cell r="A134" t="str">
            <v>Mercier, Melinda</v>
          </cell>
          <cell r="B134">
            <v>1379</v>
          </cell>
        </row>
        <row r="135">
          <cell r="A135" t="str">
            <v>De, Stevie</v>
          </cell>
          <cell r="B135">
            <v>3023</v>
          </cell>
        </row>
        <row r="136">
          <cell r="A136" t="str">
            <v>Deblois, Courtney</v>
          </cell>
          <cell r="B136">
            <v>2550</v>
          </cell>
        </row>
        <row r="137">
          <cell r="A137" t="str">
            <v>Staples, Frances</v>
          </cell>
          <cell r="B137">
            <v>298</v>
          </cell>
        </row>
        <row r="138">
          <cell r="A138" t="str">
            <v>Sprague, Jackie</v>
          </cell>
          <cell r="B138">
            <v>1445</v>
          </cell>
        </row>
        <row r="139">
          <cell r="A139" t="str">
            <v>Nelson, Kimberly</v>
          </cell>
          <cell r="B139">
            <v>1452</v>
          </cell>
        </row>
        <row r="140">
          <cell r="A140" t="str">
            <v>Derrick, Miles</v>
          </cell>
          <cell r="B140">
            <v>3012</v>
          </cell>
        </row>
        <row r="141">
          <cell r="A141" t="str">
            <v>Salls, Pamela</v>
          </cell>
          <cell r="B141">
            <v>1461</v>
          </cell>
        </row>
        <row r="142">
          <cell r="A142" t="str">
            <v>Bayrouty, Keli</v>
          </cell>
          <cell r="B142">
            <v>2709</v>
          </cell>
        </row>
        <row r="143">
          <cell r="A143" t="str">
            <v>Singh, Tricia</v>
          </cell>
          <cell r="B143">
            <v>2207</v>
          </cell>
        </row>
        <row r="144">
          <cell r="A144" t="str">
            <v>O'Brien, Megan</v>
          </cell>
          <cell r="B144">
            <v>1486</v>
          </cell>
        </row>
        <row r="145">
          <cell r="A145" t="str">
            <v>Moore, Susan</v>
          </cell>
          <cell r="B145">
            <v>1504</v>
          </cell>
        </row>
        <row r="146">
          <cell r="A146" t="str">
            <v>Fox, Patricia</v>
          </cell>
          <cell r="B146">
            <v>1676</v>
          </cell>
        </row>
        <row r="147">
          <cell r="A147" t="str">
            <v>Palmer, Martha</v>
          </cell>
          <cell r="B147">
            <v>1522</v>
          </cell>
        </row>
        <row r="148">
          <cell r="A148" t="str">
            <v>Kill, Melissa</v>
          </cell>
          <cell r="B148">
            <v>1525</v>
          </cell>
        </row>
        <row r="149">
          <cell r="A149" t="str">
            <v>Fowler, Milton</v>
          </cell>
          <cell r="B149">
            <v>231</v>
          </cell>
        </row>
        <row r="150">
          <cell r="A150" t="str">
            <v>Duprey, Katelyn</v>
          </cell>
          <cell r="B150">
            <v>1987</v>
          </cell>
        </row>
        <row r="151">
          <cell r="A151" t="str">
            <v>Metcalf, Cassidy</v>
          </cell>
          <cell r="B151">
            <v>2749</v>
          </cell>
        </row>
        <row r="152">
          <cell r="A152" t="str">
            <v>Chiriatti, Amy</v>
          </cell>
          <cell r="B152">
            <v>1555</v>
          </cell>
        </row>
        <row r="153">
          <cell r="A153" t="str">
            <v>Race, Tara</v>
          </cell>
          <cell r="B153">
            <v>2992</v>
          </cell>
        </row>
        <row r="154">
          <cell r="A154" t="str">
            <v>Shangraw, Matthew</v>
          </cell>
          <cell r="B154">
            <v>1577</v>
          </cell>
        </row>
        <row r="155">
          <cell r="A155" t="str">
            <v>Borie, Mary</v>
          </cell>
          <cell r="B155">
            <v>391</v>
          </cell>
        </row>
        <row r="156">
          <cell r="A156" t="str">
            <v>Marisseau, Anna</v>
          </cell>
          <cell r="B156">
            <v>2416</v>
          </cell>
        </row>
        <row r="157">
          <cell r="A157" t="str">
            <v>Hrinsin, Jennifer</v>
          </cell>
          <cell r="B157">
            <v>2662</v>
          </cell>
        </row>
        <row r="158">
          <cell r="A158" t="str">
            <v>Martin, Connie</v>
          </cell>
          <cell r="B158">
            <v>1634</v>
          </cell>
        </row>
        <row r="159">
          <cell r="A159" t="str">
            <v>White, Joshua</v>
          </cell>
          <cell r="B159">
            <v>1648</v>
          </cell>
        </row>
        <row r="160">
          <cell r="A160" t="str">
            <v>Reyes, Luis Marcelo</v>
          </cell>
          <cell r="B160">
            <v>1661</v>
          </cell>
        </row>
        <row r="161">
          <cell r="A161" t="str">
            <v>Reis, Shayne</v>
          </cell>
          <cell r="B161">
            <v>2834</v>
          </cell>
        </row>
        <row r="162">
          <cell r="A162" t="str">
            <v>LaPerle, Melissa</v>
          </cell>
          <cell r="B162">
            <v>824</v>
          </cell>
        </row>
        <row r="163">
          <cell r="A163" t="str">
            <v>Kroll, Andrea</v>
          </cell>
          <cell r="B163">
            <v>3031</v>
          </cell>
        </row>
        <row r="164">
          <cell r="A164" t="str">
            <v>Fordham, Noreen</v>
          </cell>
          <cell r="B164">
            <v>1684</v>
          </cell>
        </row>
        <row r="165">
          <cell r="A165" t="str">
            <v>Washburn, Faaron</v>
          </cell>
          <cell r="B165">
            <v>2826</v>
          </cell>
        </row>
        <row r="166">
          <cell r="A166" t="str">
            <v>Eaccarino, Kali-Jean</v>
          </cell>
          <cell r="B166">
            <v>2335</v>
          </cell>
        </row>
        <row r="167">
          <cell r="A167" t="str">
            <v>Bean, Mary Ellen</v>
          </cell>
          <cell r="B167">
            <v>544</v>
          </cell>
        </row>
        <row r="168">
          <cell r="A168" t="str">
            <v>Boyd, Monica</v>
          </cell>
          <cell r="B168">
            <v>1712</v>
          </cell>
        </row>
        <row r="169">
          <cell r="A169" t="str">
            <v>Barry-Fenton, Erin</v>
          </cell>
          <cell r="B169">
            <v>1720</v>
          </cell>
        </row>
        <row r="170">
          <cell r="A170" t="str">
            <v>Eagan, Ciara</v>
          </cell>
          <cell r="B170">
            <v>2988</v>
          </cell>
        </row>
        <row r="171">
          <cell r="A171" t="str">
            <v>Jewett, Mark</v>
          </cell>
          <cell r="B171">
            <v>242</v>
          </cell>
        </row>
        <row r="172">
          <cell r="A172" t="str">
            <v>Malcolm, Janet</v>
          </cell>
          <cell r="B172">
            <v>2841</v>
          </cell>
        </row>
        <row r="173">
          <cell r="A173" t="str">
            <v>Mason, Ann</v>
          </cell>
          <cell r="B173">
            <v>1734</v>
          </cell>
        </row>
        <row r="174">
          <cell r="A174" t="str">
            <v>Marshall, Laurie</v>
          </cell>
          <cell r="B174">
            <v>328</v>
          </cell>
        </row>
        <row r="175">
          <cell r="A175" t="str">
            <v>Kimball, Kristy</v>
          </cell>
          <cell r="B175">
            <v>1747</v>
          </cell>
        </row>
        <row r="176">
          <cell r="A176" t="str">
            <v>McCullough, Nancy</v>
          </cell>
          <cell r="B176">
            <v>1514</v>
          </cell>
        </row>
        <row r="177">
          <cell r="A177" t="str">
            <v>Beattie, Amanda</v>
          </cell>
          <cell r="B177">
            <v>1765</v>
          </cell>
        </row>
        <row r="178">
          <cell r="A178" t="str">
            <v>Baraw, Abigail</v>
          </cell>
          <cell r="B178">
            <v>2957</v>
          </cell>
        </row>
        <row r="179">
          <cell r="A179" t="str">
            <v>Welch, Caitlyn</v>
          </cell>
          <cell r="B179">
            <v>1777</v>
          </cell>
        </row>
        <row r="180">
          <cell r="A180" t="str">
            <v>Scheindel, Stephen</v>
          </cell>
          <cell r="B180">
            <v>1779</v>
          </cell>
        </row>
        <row r="181">
          <cell r="A181" t="str">
            <v>Farnham, Effie</v>
          </cell>
          <cell r="B181">
            <v>468</v>
          </cell>
        </row>
        <row r="182">
          <cell r="A182" t="str">
            <v>Hutchinson, Aaron</v>
          </cell>
          <cell r="B182">
            <v>1786</v>
          </cell>
        </row>
        <row r="183">
          <cell r="A183" t="str">
            <v>Craig, William</v>
          </cell>
          <cell r="B183">
            <v>1790</v>
          </cell>
        </row>
        <row r="184">
          <cell r="A184" t="str">
            <v>Cacciola, Brendan</v>
          </cell>
          <cell r="B184">
            <v>2839</v>
          </cell>
        </row>
        <row r="185">
          <cell r="A185" t="str">
            <v>Clemente, Katherine</v>
          </cell>
          <cell r="B185">
            <v>1820</v>
          </cell>
        </row>
        <row r="186">
          <cell r="A186" t="str">
            <v>Bushway, Karen</v>
          </cell>
          <cell r="B186">
            <v>1834</v>
          </cell>
        </row>
        <row r="187">
          <cell r="A187" t="str">
            <v>McDermott, Shelby</v>
          </cell>
          <cell r="B187">
            <v>2846</v>
          </cell>
        </row>
        <row r="188">
          <cell r="A188" t="str">
            <v>Silloway, Bethany</v>
          </cell>
          <cell r="B188">
            <v>1851</v>
          </cell>
        </row>
        <row r="189">
          <cell r="A189" t="str">
            <v>Giordano, Patrick</v>
          </cell>
          <cell r="B189">
            <v>1855</v>
          </cell>
        </row>
        <row r="190">
          <cell r="A190" t="str">
            <v>Patch, Rebecca</v>
          </cell>
          <cell r="B190">
            <v>2604</v>
          </cell>
        </row>
        <row r="191">
          <cell r="A191" t="str">
            <v>Nadeau, Melinda</v>
          </cell>
          <cell r="B191">
            <v>1861</v>
          </cell>
        </row>
        <row r="192">
          <cell r="A192" t="str">
            <v>Covino, Christine</v>
          </cell>
          <cell r="B192">
            <v>1866</v>
          </cell>
        </row>
        <row r="193">
          <cell r="A193" t="str">
            <v>Johansen, Sarah</v>
          </cell>
          <cell r="B193">
            <v>1598</v>
          </cell>
        </row>
        <row r="194">
          <cell r="A194" t="str">
            <v>Smith, Kyle</v>
          </cell>
          <cell r="B194">
            <v>3037</v>
          </cell>
        </row>
        <row r="195">
          <cell r="A195" t="str">
            <v>Marchant, Jennie</v>
          </cell>
          <cell r="B195">
            <v>2929</v>
          </cell>
        </row>
        <row r="196">
          <cell r="A196" t="str">
            <v>Benedict, Wendy</v>
          </cell>
          <cell r="B196">
            <v>1875</v>
          </cell>
        </row>
        <row r="197">
          <cell r="A197" t="str">
            <v>Slocum, Michelle</v>
          </cell>
          <cell r="B197">
            <v>1887</v>
          </cell>
        </row>
        <row r="198">
          <cell r="A198" t="str">
            <v>Jamieson-Brown, Dorothy</v>
          </cell>
          <cell r="B198">
            <v>1336</v>
          </cell>
        </row>
        <row r="199">
          <cell r="A199" t="str">
            <v>Salzmann, Bradford</v>
          </cell>
          <cell r="B199">
            <v>1899</v>
          </cell>
        </row>
        <row r="200">
          <cell r="A200" t="str">
            <v>Fontaine, Elise</v>
          </cell>
          <cell r="B200">
            <v>3047</v>
          </cell>
        </row>
        <row r="201">
          <cell r="A201" t="str">
            <v>Covino, Kyle</v>
          </cell>
          <cell r="B201">
            <v>1911</v>
          </cell>
        </row>
        <row r="202">
          <cell r="A202" t="str">
            <v>Colson, Joanne</v>
          </cell>
          <cell r="B202">
            <v>814</v>
          </cell>
        </row>
        <row r="203">
          <cell r="A203" t="str">
            <v>Currier, Marion</v>
          </cell>
          <cell r="B203">
            <v>336</v>
          </cell>
        </row>
        <row r="204">
          <cell r="A204" t="str">
            <v>McCartney-Casey, Valerie</v>
          </cell>
          <cell r="B204">
            <v>498</v>
          </cell>
        </row>
        <row r="205">
          <cell r="A205" t="str">
            <v>White, Kaitlin</v>
          </cell>
          <cell r="B205">
            <v>2122</v>
          </cell>
        </row>
        <row r="206">
          <cell r="A206" t="str">
            <v>Proehl, Jean</v>
          </cell>
          <cell r="B206">
            <v>1688</v>
          </cell>
        </row>
        <row r="207">
          <cell r="A207" t="str">
            <v>Morrow, Karin</v>
          </cell>
          <cell r="B207">
            <v>2383</v>
          </cell>
        </row>
        <row r="208">
          <cell r="A208" t="str">
            <v>Perreault, Deanna</v>
          </cell>
          <cell r="B208">
            <v>572</v>
          </cell>
        </row>
        <row r="209">
          <cell r="A209" t="str">
            <v>Graves, Karin</v>
          </cell>
          <cell r="B209">
            <v>2969</v>
          </cell>
        </row>
        <row r="210">
          <cell r="A210" t="str">
            <v>McPhetres, Beryl</v>
          </cell>
          <cell r="B210">
            <v>280</v>
          </cell>
        </row>
        <row r="211">
          <cell r="A211" t="str">
            <v>Pfohl, Douglas</v>
          </cell>
          <cell r="B211">
            <v>1961</v>
          </cell>
        </row>
        <row r="212">
          <cell r="A212" t="str">
            <v>Glatzer, Denise</v>
          </cell>
          <cell r="B212">
            <v>1970</v>
          </cell>
        </row>
        <row r="213">
          <cell r="A213" t="str">
            <v>Blum, Jared</v>
          </cell>
          <cell r="B213">
            <v>1955</v>
          </cell>
        </row>
        <row r="214">
          <cell r="A214" t="str">
            <v>Fullam, Chelsea</v>
          </cell>
          <cell r="B214">
            <v>1984</v>
          </cell>
        </row>
        <row r="215">
          <cell r="A215" t="str">
            <v>Murawski, Maia</v>
          </cell>
          <cell r="B215">
            <v>3038</v>
          </cell>
        </row>
        <row r="216">
          <cell r="A216" t="str">
            <v>Savidge, Rebecca</v>
          </cell>
          <cell r="B216">
            <v>1991</v>
          </cell>
        </row>
        <row r="217">
          <cell r="A217" t="str">
            <v>Turinetti, William</v>
          </cell>
          <cell r="B217">
            <v>1997</v>
          </cell>
        </row>
        <row r="218">
          <cell r="A218" t="str">
            <v>Geoffrey, Sheila</v>
          </cell>
          <cell r="B218">
            <v>2741</v>
          </cell>
        </row>
        <row r="219">
          <cell r="A219" t="str">
            <v>Chamberland, Michael</v>
          </cell>
          <cell r="B219">
            <v>2013</v>
          </cell>
        </row>
        <row r="220">
          <cell r="A220" t="str">
            <v>Clayton, Matthew</v>
          </cell>
          <cell r="B220">
            <v>2036</v>
          </cell>
        </row>
        <row r="221">
          <cell r="A221" t="str">
            <v>Dumas, Rosemarie</v>
          </cell>
          <cell r="B221">
            <v>2856</v>
          </cell>
        </row>
        <row r="222">
          <cell r="A222" t="str">
            <v>Walker, Jared</v>
          </cell>
          <cell r="B222">
            <v>2050</v>
          </cell>
        </row>
        <row r="223">
          <cell r="A223" t="str">
            <v>Gillich, Claire</v>
          </cell>
          <cell r="B223">
            <v>2276</v>
          </cell>
        </row>
        <row r="224">
          <cell r="A224" t="str">
            <v>Putney, Diana</v>
          </cell>
          <cell r="B224">
            <v>2055</v>
          </cell>
        </row>
        <row r="225">
          <cell r="A225" t="str">
            <v>Fournier, Pamela</v>
          </cell>
          <cell r="B225">
            <v>441</v>
          </cell>
        </row>
        <row r="226">
          <cell r="A226" t="str">
            <v>Colon, Elizabeth</v>
          </cell>
          <cell r="B226">
            <v>2071</v>
          </cell>
        </row>
        <row r="227">
          <cell r="A227" t="str">
            <v>Harlow, Christina</v>
          </cell>
          <cell r="B227">
            <v>2073</v>
          </cell>
        </row>
        <row r="228">
          <cell r="A228" t="str">
            <v>McPhetres, Melissa</v>
          </cell>
          <cell r="B228">
            <v>463</v>
          </cell>
        </row>
        <row r="229">
          <cell r="A229" t="str">
            <v>Placey-Noyes, Heather</v>
          </cell>
          <cell r="B229">
            <v>2466</v>
          </cell>
        </row>
        <row r="230">
          <cell r="A230" t="str">
            <v>Grant, Tina</v>
          </cell>
          <cell r="B230">
            <v>375</v>
          </cell>
        </row>
        <row r="231">
          <cell r="A231" t="str">
            <v>Jeka, Anne</v>
          </cell>
          <cell r="B231">
            <v>1922</v>
          </cell>
        </row>
        <row r="232">
          <cell r="A232" t="str">
            <v>Hubert, Jennifer</v>
          </cell>
          <cell r="B232">
            <v>2119</v>
          </cell>
        </row>
        <row r="233">
          <cell r="A233" t="str">
            <v>Coletti, Mark</v>
          </cell>
          <cell r="B233">
            <v>952</v>
          </cell>
        </row>
        <row r="234">
          <cell r="A234" t="str">
            <v>Harrigan, Jennifer</v>
          </cell>
          <cell r="B234">
            <v>2848</v>
          </cell>
        </row>
        <row r="235">
          <cell r="A235" t="str">
            <v>Bath, Jeffrey</v>
          </cell>
          <cell r="B235">
            <v>2127</v>
          </cell>
        </row>
        <row r="236">
          <cell r="A236" t="str">
            <v>McConnell, Jane</v>
          </cell>
          <cell r="B236">
            <v>316</v>
          </cell>
        </row>
        <row r="237">
          <cell r="A237" t="str">
            <v>Dewey, Victoria</v>
          </cell>
          <cell r="B237">
            <v>2136</v>
          </cell>
        </row>
        <row r="238">
          <cell r="A238" t="str">
            <v>DiNicola, Christina</v>
          </cell>
          <cell r="B238">
            <v>2141</v>
          </cell>
        </row>
        <row r="239">
          <cell r="A239" t="str">
            <v>Osterman, Leslie</v>
          </cell>
          <cell r="B239">
            <v>2144</v>
          </cell>
        </row>
        <row r="240">
          <cell r="A240" t="str">
            <v>Mustoe, Steven</v>
          </cell>
          <cell r="B240">
            <v>2145</v>
          </cell>
        </row>
        <row r="241">
          <cell r="A241" t="str">
            <v>Harrington, Bernice</v>
          </cell>
          <cell r="B241">
            <v>3025</v>
          </cell>
        </row>
        <row r="242">
          <cell r="A242" t="str">
            <v>Maxham, Angie</v>
          </cell>
          <cell r="B242">
            <v>2162</v>
          </cell>
        </row>
        <row r="243">
          <cell r="A243" t="str">
            <v>Whitaker, Crystal</v>
          </cell>
          <cell r="B243">
            <v>2166</v>
          </cell>
        </row>
        <row r="244">
          <cell r="A244" t="str">
            <v>Barber, Laura</v>
          </cell>
          <cell r="B244">
            <v>2179</v>
          </cell>
        </row>
        <row r="245">
          <cell r="A245" t="str">
            <v>Bjork, Jonathan</v>
          </cell>
          <cell r="B245">
            <v>2180</v>
          </cell>
        </row>
        <row r="246">
          <cell r="A246" t="str">
            <v>Hart, Reba</v>
          </cell>
          <cell r="B246">
            <v>3011</v>
          </cell>
        </row>
        <row r="247">
          <cell r="A247" t="str">
            <v>Ryan, Joanne</v>
          </cell>
          <cell r="B247">
            <v>2695</v>
          </cell>
        </row>
        <row r="248">
          <cell r="A248" t="str">
            <v>Nolet, Joseph</v>
          </cell>
          <cell r="B248">
            <v>2198</v>
          </cell>
        </row>
        <row r="249">
          <cell r="A249" t="str">
            <v>Vermette, Brenda</v>
          </cell>
          <cell r="B249">
            <v>2200</v>
          </cell>
        </row>
        <row r="250">
          <cell r="A250" t="str">
            <v>Henderson, Susan</v>
          </cell>
          <cell r="B250">
            <v>1726</v>
          </cell>
        </row>
        <row r="251">
          <cell r="A251" t="str">
            <v>Pazdro, Averill</v>
          </cell>
          <cell r="B251">
            <v>2203</v>
          </cell>
        </row>
        <row r="252">
          <cell r="A252" t="str">
            <v>Russell, Emily</v>
          </cell>
          <cell r="B252">
            <v>2205</v>
          </cell>
        </row>
        <row r="253">
          <cell r="A253" t="str">
            <v>Roux, Shelly</v>
          </cell>
          <cell r="B253">
            <v>2946</v>
          </cell>
        </row>
        <row r="254">
          <cell r="A254" t="str">
            <v>Tiffany, Michelle</v>
          </cell>
          <cell r="B254">
            <v>1342</v>
          </cell>
        </row>
        <row r="255">
          <cell r="A255" t="str">
            <v>Hedding, Karen</v>
          </cell>
          <cell r="B255">
            <v>2225</v>
          </cell>
        </row>
        <row r="256">
          <cell r="A256" t="str">
            <v>Ensminger, Stacy</v>
          </cell>
          <cell r="B256">
            <v>2234</v>
          </cell>
        </row>
        <row r="257">
          <cell r="A257" t="str">
            <v>Miller, Janet</v>
          </cell>
          <cell r="B257">
            <v>2767</v>
          </cell>
        </row>
        <row r="258">
          <cell r="A258" t="str">
            <v>Cyphers, Leanne</v>
          </cell>
          <cell r="B258">
            <v>2246</v>
          </cell>
        </row>
        <row r="259">
          <cell r="A259" t="str">
            <v>Pratson, James</v>
          </cell>
          <cell r="B259">
            <v>2258</v>
          </cell>
        </row>
        <row r="260">
          <cell r="A260" t="str">
            <v>Engelhard, Kristy</v>
          </cell>
          <cell r="B260">
            <v>2885</v>
          </cell>
        </row>
        <row r="261">
          <cell r="A261" t="str">
            <v>Cook, Julia</v>
          </cell>
          <cell r="B261">
            <v>2268</v>
          </cell>
        </row>
        <row r="262">
          <cell r="A262" t="str">
            <v>Gordon, Rachel</v>
          </cell>
          <cell r="B262">
            <v>2409</v>
          </cell>
        </row>
        <row r="263">
          <cell r="A263" t="str">
            <v>Dundas, Margaret</v>
          </cell>
          <cell r="B263">
            <v>2655</v>
          </cell>
        </row>
        <row r="264">
          <cell r="A264" t="str">
            <v>Cahill, Mary Anne</v>
          </cell>
          <cell r="B264">
            <v>1856</v>
          </cell>
        </row>
        <row r="265">
          <cell r="A265" t="str">
            <v>Limbaugh, Nancy</v>
          </cell>
          <cell r="B265">
            <v>2522</v>
          </cell>
        </row>
        <row r="266">
          <cell r="A266" t="str">
            <v>Johnson, Annette</v>
          </cell>
          <cell r="B266">
            <v>2283</v>
          </cell>
        </row>
        <row r="267">
          <cell r="A267" t="str">
            <v>Boulanger, Karen</v>
          </cell>
          <cell r="B267">
            <v>2288</v>
          </cell>
        </row>
        <row r="268">
          <cell r="A268" t="str">
            <v>Houghton, Brooke</v>
          </cell>
          <cell r="B268">
            <v>3000</v>
          </cell>
        </row>
        <row r="269">
          <cell r="A269" t="str">
            <v>Kottenbach, Colleen</v>
          </cell>
          <cell r="B269">
            <v>2299</v>
          </cell>
        </row>
        <row r="270">
          <cell r="A270" t="str">
            <v>Howe, David</v>
          </cell>
          <cell r="B270">
            <v>2418</v>
          </cell>
        </row>
        <row r="271">
          <cell r="A271" t="str">
            <v>Strassberger, Ulrika</v>
          </cell>
          <cell r="B271">
            <v>2309</v>
          </cell>
        </row>
        <row r="272">
          <cell r="A272" t="str">
            <v>Young, Michele</v>
          </cell>
          <cell r="B272">
            <v>1039</v>
          </cell>
        </row>
        <row r="273">
          <cell r="A273" t="str">
            <v>Linden, Eva</v>
          </cell>
          <cell r="B273">
            <v>2312</v>
          </cell>
        </row>
        <row r="274">
          <cell r="A274" t="str">
            <v>Lambert, Darci</v>
          </cell>
          <cell r="B274">
            <v>2313</v>
          </cell>
        </row>
        <row r="275">
          <cell r="A275" t="str">
            <v>Allard-Hurley, Heather</v>
          </cell>
          <cell r="B275">
            <v>2315</v>
          </cell>
        </row>
        <row r="276">
          <cell r="A276" t="str">
            <v>Tetreault, Chelsie</v>
          </cell>
          <cell r="B276">
            <v>2320</v>
          </cell>
        </row>
        <row r="277">
          <cell r="A277" t="str">
            <v>Hubbard, Arianna</v>
          </cell>
          <cell r="B277">
            <v>2303</v>
          </cell>
        </row>
        <row r="278">
          <cell r="A278" t="str">
            <v>Hunt, Doris</v>
          </cell>
          <cell r="B278">
            <v>1217</v>
          </cell>
        </row>
        <row r="279">
          <cell r="A279" t="str">
            <v>Riley, Courtney</v>
          </cell>
          <cell r="B279">
            <v>2325</v>
          </cell>
        </row>
        <row r="280">
          <cell r="A280" t="str">
            <v>Alexander, Joanna</v>
          </cell>
          <cell r="B280">
            <v>2331</v>
          </cell>
        </row>
        <row r="281">
          <cell r="A281" t="str">
            <v>Morgan, Sherri</v>
          </cell>
          <cell r="B281">
            <v>591</v>
          </cell>
        </row>
        <row r="282">
          <cell r="A282" t="str">
            <v>Distefano, Rachel</v>
          </cell>
          <cell r="B282">
            <v>2333</v>
          </cell>
        </row>
        <row r="283">
          <cell r="A283" t="str">
            <v>Hutchinson, Anne</v>
          </cell>
          <cell r="B283">
            <v>2898</v>
          </cell>
        </row>
        <row r="284">
          <cell r="A284" t="str">
            <v>Bennett, Daniel</v>
          </cell>
          <cell r="B284">
            <v>2336</v>
          </cell>
        </row>
        <row r="285">
          <cell r="A285" t="str">
            <v>Marshall, Cecelia</v>
          </cell>
          <cell r="B285">
            <v>2338</v>
          </cell>
        </row>
        <row r="286">
          <cell r="A286" t="str">
            <v>Salloway, Rachel</v>
          </cell>
          <cell r="B286">
            <v>2342</v>
          </cell>
        </row>
        <row r="287">
          <cell r="A287" t="str">
            <v>McCarthy, Suzanne</v>
          </cell>
          <cell r="B287">
            <v>2347</v>
          </cell>
        </row>
        <row r="288">
          <cell r="A288" t="str">
            <v>Litwin, Charles</v>
          </cell>
          <cell r="B288">
            <v>2357</v>
          </cell>
        </row>
        <row r="289">
          <cell r="A289" t="str">
            <v>Pelletier, Jennifer</v>
          </cell>
          <cell r="B289">
            <v>2360</v>
          </cell>
        </row>
        <row r="290">
          <cell r="A290" t="str">
            <v>Garrow, Danielle</v>
          </cell>
          <cell r="B290">
            <v>2363</v>
          </cell>
        </row>
        <row r="291">
          <cell r="A291" t="str">
            <v>Ruben, Karen</v>
          </cell>
          <cell r="B291">
            <v>2375</v>
          </cell>
        </row>
        <row r="292">
          <cell r="A292" t="str">
            <v>Pelkey, Tiffany</v>
          </cell>
          <cell r="B292">
            <v>2766</v>
          </cell>
        </row>
        <row r="293">
          <cell r="A293" t="str">
            <v>Springer, Jessica</v>
          </cell>
          <cell r="B293">
            <v>2385</v>
          </cell>
        </row>
        <row r="294">
          <cell r="A294" t="str">
            <v>Evans, Annie</v>
          </cell>
          <cell r="B294">
            <v>2387</v>
          </cell>
        </row>
        <row r="295">
          <cell r="A295" t="str">
            <v>Illsley, Ashley</v>
          </cell>
          <cell r="B295">
            <v>2275</v>
          </cell>
        </row>
        <row r="296">
          <cell r="A296" t="str">
            <v>Haeger, Elisabeth</v>
          </cell>
          <cell r="B296">
            <v>2389</v>
          </cell>
        </row>
        <row r="297">
          <cell r="A297" t="str">
            <v>Spivey, Jeremy</v>
          </cell>
          <cell r="B297">
            <v>2934</v>
          </cell>
        </row>
        <row r="298">
          <cell r="A298" t="str">
            <v>Staples, Edward</v>
          </cell>
          <cell r="B298">
            <v>2867</v>
          </cell>
        </row>
        <row r="299">
          <cell r="A299" t="str">
            <v>Kievit, Dana</v>
          </cell>
          <cell r="B299">
            <v>2827</v>
          </cell>
        </row>
        <row r="300">
          <cell r="A300" t="str">
            <v>Rilling, Mariah</v>
          </cell>
          <cell r="B300">
            <v>2669</v>
          </cell>
        </row>
        <row r="301">
          <cell r="A301" t="str">
            <v>Olson, David</v>
          </cell>
          <cell r="B301">
            <v>2417</v>
          </cell>
        </row>
        <row r="302">
          <cell r="A302" t="str">
            <v>Koch, Eric</v>
          </cell>
          <cell r="B302">
            <v>1868</v>
          </cell>
        </row>
        <row r="303">
          <cell r="A303" t="str">
            <v>Tucker, Megan</v>
          </cell>
          <cell r="B303">
            <v>2291</v>
          </cell>
        </row>
        <row r="304">
          <cell r="A304" t="str">
            <v>Viselli, Anne</v>
          </cell>
          <cell r="B304">
            <v>2423</v>
          </cell>
        </row>
        <row r="305">
          <cell r="A305" t="str">
            <v>Vinton, Leah</v>
          </cell>
          <cell r="B305">
            <v>2968</v>
          </cell>
        </row>
        <row r="306">
          <cell r="A306" t="str">
            <v>DeFlorio, Melissa</v>
          </cell>
          <cell r="B306">
            <v>2438</v>
          </cell>
        </row>
        <row r="307">
          <cell r="A307" t="str">
            <v>Edson, Stuart</v>
          </cell>
          <cell r="B307">
            <v>2440</v>
          </cell>
        </row>
        <row r="308">
          <cell r="A308" t="str">
            <v>Osborn, Margaret</v>
          </cell>
          <cell r="B308">
            <v>2442</v>
          </cell>
        </row>
        <row r="309">
          <cell r="A309" t="str">
            <v>Johnston, Heather</v>
          </cell>
          <cell r="B309">
            <v>2446</v>
          </cell>
        </row>
        <row r="310">
          <cell r="A310" t="str">
            <v>Anderson, Tiffany</v>
          </cell>
          <cell r="B310">
            <v>2448</v>
          </cell>
        </row>
        <row r="311">
          <cell r="A311" t="str">
            <v>Barrett, Melissa</v>
          </cell>
          <cell r="B311">
            <v>2636</v>
          </cell>
        </row>
        <row r="312">
          <cell r="A312" t="str">
            <v>Kuhn, Sadie</v>
          </cell>
          <cell r="B312">
            <v>3008</v>
          </cell>
        </row>
        <row r="313">
          <cell r="A313" t="str">
            <v>Letourneau, Shannon</v>
          </cell>
          <cell r="B313">
            <v>2457</v>
          </cell>
        </row>
        <row r="314">
          <cell r="A314" t="str">
            <v>McNamara, Pamala</v>
          </cell>
          <cell r="B314">
            <v>2463</v>
          </cell>
        </row>
        <row r="315">
          <cell r="A315" t="str">
            <v>Cram, Kayla</v>
          </cell>
          <cell r="B315">
            <v>3048</v>
          </cell>
        </row>
        <row r="316">
          <cell r="A316" t="str">
            <v>Paglia, Kathleen</v>
          </cell>
          <cell r="B316">
            <v>146</v>
          </cell>
        </row>
        <row r="317">
          <cell r="A317" t="str">
            <v>Kramer, Kate</v>
          </cell>
          <cell r="B317">
            <v>1927</v>
          </cell>
        </row>
        <row r="318">
          <cell r="A318" t="str">
            <v>Wade, Michelle</v>
          </cell>
          <cell r="B318">
            <v>2484</v>
          </cell>
        </row>
        <row r="319">
          <cell r="A319" t="str">
            <v>Eaton, Marcia</v>
          </cell>
          <cell r="B319">
            <v>203</v>
          </cell>
        </row>
        <row r="320">
          <cell r="A320" t="str">
            <v>Provost, Morgan</v>
          </cell>
          <cell r="B320">
            <v>2498</v>
          </cell>
        </row>
        <row r="321">
          <cell r="A321" t="str">
            <v>Ennis, Tamela</v>
          </cell>
          <cell r="B321">
            <v>1066</v>
          </cell>
        </row>
        <row r="322">
          <cell r="A322" t="str">
            <v>Gabunia, Khatuna</v>
          </cell>
          <cell r="B322">
            <v>2781</v>
          </cell>
        </row>
        <row r="323">
          <cell r="A323" t="str">
            <v>Eberhardt, Timothy</v>
          </cell>
          <cell r="B323">
            <v>1768</v>
          </cell>
        </row>
        <row r="324">
          <cell r="A324" t="str">
            <v>Margazano, Ursula</v>
          </cell>
          <cell r="B324">
            <v>2517</v>
          </cell>
        </row>
        <row r="325">
          <cell r="A325" t="str">
            <v>Clark, Sheila</v>
          </cell>
          <cell r="B325">
            <v>524</v>
          </cell>
        </row>
        <row r="326">
          <cell r="A326" t="str">
            <v>Velarde Osario, Melany</v>
          </cell>
          <cell r="B326">
            <v>2523</v>
          </cell>
        </row>
        <row r="327">
          <cell r="A327" t="str">
            <v>Higgins, Carolyn</v>
          </cell>
          <cell r="B327">
            <v>2201</v>
          </cell>
        </row>
        <row r="328">
          <cell r="A328" t="str">
            <v>Thomas, Robert</v>
          </cell>
          <cell r="B328">
            <v>1212</v>
          </cell>
        </row>
        <row r="329">
          <cell r="A329" t="str">
            <v>Blaisdell, John</v>
          </cell>
          <cell r="B329">
            <v>2541</v>
          </cell>
        </row>
        <row r="330">
          <cell r="A330" t="str">
            <v>Anderson, Danielle</v>
          </cell>
          <cell r="B330">
            <v>2543</v>
          </cell>
        </row>
        <row r="331">
          <cell r="A331" t="str">
            <v>Florance, Emilija</v>
          </cell>
          <cell r="B331">
            <v>2544</v>
          </cell>
        </row>
        <row r="332">
          <cell r="A332" t="str">
            <v>Bayliss, Peter</v>
          </cell>
          <cell r="B332">
            <v>2921</v>
          </cell>
        </row>
        <row r="333">
          <cell r="A333" t="str">
            <v>Flatley, Guy</v>
          </cell>
          <cell r="B333">
            <v>3006</v>
          </cell>
        </row>
        <row r="334">
          <cell r="A334" t="str">
            <v>Thurston, Dorothy</v>
          </cell>
          <cell r="B334">
            <v>318</v>
          </cell>
        </row>
        <row r="335">
          <cell r="A335" t="str">
            <v>Cogger, Dawn</v>
          </cell>
          <cell r="B335">
            <v>2558</v>
          </cell>
        </row>
        <row r="336">
          <cell r="A336" t="str">
            <v>Coombs, Rachel</v>
          </cell>
          <cell r="B336">
            <v>2562</v>
          </cell>
        </row>
        <row r="337">
          <cell r="A337" t="str">
            <v>Frappier, Desiree</v>
          </cell>
          <cell r="B337">
            <v>1744</v>
          </cell>
        </row>
        <row r="338">
          <cell r="A338" t="str">
            <v>Tortolano, Erin</v>
          </cell>
          <cell r="B338">
            <v>2566</v>
          </cell>
        </row>
        <row r="339">
          <cell r="A339" t="str">
            <v>Benoir, Sabra</v>
          </cell>
          <cell r="B339">
            <v>2567</v>
          </cell>
        </row>
        <row r="340">
          <cell r="A340" t="str">
            <v>Satcowitz, Pemma</v>
          </cell>
          <cell r="B340">
            <v>2919</v>
          </cell>
        </row>
        <row r="341">
          <cell r="A341" t="str">
            <v>Bartlett, Lori</v>
          </cell>
          <cell r="B341">
            <v>2575</v>
          </cell>
        </row>
        <row r="342">
          <cell r="A342" t="str">
            <v>Haupt, Lindsay</v>
          </cell>
          <cell r="B342">
            <v>1533</v>
          </cell>
        </row>
        <row r="343">
          <cell r="A343" t="str">
            <v>White, Jennifer</v>
          </cell>
          <cell r="B343">
            <v>2579</v>
          </cell>
        </row>
        <row r="344">
          <cell r="A344" t="str">
            <v>Lambert, Brandi</v>
          </cell>
          <cell r="B344">
            <v>2583</v>
          </cell>
        </row>
        <row r="345">
          <cell r="A345" t="str">
            <v>Rikert, Sierra</v>
          </cell>
          <cell r="B345">
            <v>2585</v>
          </cell>
        </row>
        <row r="346">
          <cell r="A346" t="str">
            <v>Nadon, Alicia</v>
          </cell>
          <cell r="B346">
            <v>2593</v>
          </cell>
        </row>
        <row r="347">
          <cell r="A347" t="str">
            <v>Smith, Bryan</v>
          </cell>
          <cell r="B347">
            <v>2594</v>
          </cell>
        </row>
        <row r="348">
          <cell r="A348" t="str">
            <v>Marcotte, Kimberly</v>
          </cell>
          <cell r="B348">
            <v>2668</v>
          </cell>
        </row>
        <row r="349">
          <cell r="A349" t="str">
            <v>Gerstenmaier, Diane</v>
          </cell>
          <cell r="B349">
            <v>2597</v>
          </cell>
        </row>
        <row r="350">
          <cell r="A350" t="str">
            <v>Lyford, Shane</v>
          </cell>
          <cell r="B350">
            <v>2601</v>
          </cell>
        </row>
        <row r="351">
          <cell r="A351" t="str">
            <v>Minchin, Michael</v>
          </cell>
          <cell r="B351">
            <v>1526</v>
          </cell>
        </row>
        <row r="352">
          <cell r="A352" t="str">
            <v>Scott, Andrea</v>
          </cell>
          <cell r="B352">
            <v>1838</v>
          </cell>
        </row>
        <row r="353">
          <cell r="A353" t="str">
            <v>Abare, Marie</v>
          </cell>
          <cell r="B353">
            <v>2616</v>
          </cell>
        </row>
        <row r="354">
          <cell r="A354" t="str">
            <v>Bachman, Angeline</v>
          </cell>
          <cell r="B354">
            <v>2621</v>
          </cell>
        </row>
        <row r="355">
          <cell r="A355" t="str">
            <v>Wight, Angel</v>
          </cell>
          <cell r="B355">
            <v>2627</v>
          </cell>
        </row>
        <row r="356">
          <cell r="A356" t="str">
            <v>Fullam, Cyrus</v>
          </cell>
          <cell r="B356">
            <v>3014</v>
          </cell>
        </row>
        <row r="357">
          <cell r="A357" t="str">
            <v>Martin, Ashley</v>
          </cell>
          <cell r="B357">
            <v>2605</v>
          </cell>
        </row>
        <row r="358">
          <cell r="A358" t="str">
            <v>Salvas, Anita</v>
          </cell>
          <cell r="B358">
            <v>2645</v>
          </cell>
        </row>
        <row r="359">
          <cell r="A359" t="str">
            <v>Durfee, Meghan</v>
          </cell>
          <cell r="B359">
            <v>2654</v>
          </cell>
        </row>
        <row r="360">
          <cell r="A360" t="str">
            <v>McConnell, James</v>
          </cell>
          <cell r="B360">
            <v>433</v>
          </cell>
        </row>
        <row r="361">
          <cell r="A361" t="str">
            <v>O'Berry, Rebecca</v>
          </cell>
          <cell r="B361">
            <v>1621</v>
          </cell>
        </row>
        <row r="362">
          <cell r="A362" t="str">
            <v>Bouteiller, Matthew</v>
          </cell>
          <cell r="B362">
            <v>2664</v>
          </cell>
        </row>
        <row r="363">
          <cell r="A363" t="str">
            <v>Burnham, Alexis</v>
          </cell>
          <cell r="B363">
            <v>2049</v>
          </cell>
        </row>
        <row r="364">
          <cell r="A364" t="str">
            <v>Lambert, Abigail</v>
          </cell>
          <cell r="B364">
            <v>2111</v>
          </cell>
        </row>
        <row r="365">
          <cell r="A365" t="str">
            <v>Schleif, Erica</v>
          </cell>
          <cell r="B365">
            <v>2671</v>
          </cell>
        </row>
        <row r="366">
          <cell r="A366" t="str">
            <v>Gilroy, Dennis</v>
          </cell>
          <cell r="B366">
            <v>2675</v>
          </cell>
        </row>
        <row r="367">
          <cell r="A367" t="str">
            <v>Thompson, Estelle</v>
          </cell>
          <cell r="B367">
            <v>2676</v>
          </cell>
        </row>
        <row r="368">
          <cell r="A368" t="str">
            <v>Clark, Katherine</v>
          </cell>
          <cell r="B368">
            <v>2388</v>
          </cell>
        </row>
        <row r="369">
          <cell r="A369" t="str">
            <v>Bahnemann-Evans, Katja</v>
          </cell>
          <cell r="B369">
            <v>2700</v>
          </cell>
        </row>
        <row r="370">
          <cell r="A370" t="str">
            <v>John, Katie</v>
          </cell>
          <cell r="B370">
            <v>2702</v>
          </cell>
        </row>
        <row r="371">
          <cell r="A371" t="str">
            <v>Tillinghast, Azaliah</v>
          </cell>
          <cell r="B371">
            <v>2703</v>
          </cell>
        </row>
        <row r="372">
          <cell r="A372" t="str">
            <v>Trivette, Minta</v>
          </cell>
          <cell r="B372">
            <v>2704</v>
          </cell>
        </row>
        <row r="373">
          <cell r="A373" t="str">
            <v>Olsen, Georgia</v>
          </cell>
          <cell r="B373">
            <v>2429</v>
          </cell>
        </row>
        <row r="374">
          <cell r="A374" t="str">
            <v>Maloney, Cristine</v>
          </cell>
          <cell r="B374">
            <v>1704</v>
          </cell>
        </row>
        <row r="375">
          <cell r="A375" t="str">
            <v>Pritchard, Nolan</v>
          </cell>
          <cell r="B375">
            <v>2712</v>
          </cell>
        </row>
        <row r="376">
          <cell r="A376" t="str">
            <v>White, Lea</v>
          </cell>
          <cell r="B376">
            <v>2713</v>
          </cell>
        </row>
        <row r="377">
          <cell r="A377" t="str">
            <v>Cron, Emily</v>
          </cell>
          <cell r="B377">
            <v>2715</v>
          </cell>
        </row>
        <row r="378">
          <cell r="A378" t="str">
            <v>Ellis, Andrew</v>
          </cell>
          <cell r="B378">
            <v>2717</v>
          </cell>
        </row>
        <row r="379">
          <cell r="A379" t="str">
            <v>Benson, Tera</v>
          </cell>
          <cell r="B379">
            <v>1269</v>
          </cell>
        </row>
        <row r="380">
          <cell r="A380" t="str">
            <v>Dreslin, John</v>
          </cell>
          <cell r="B380">
            <v>2721</v>
          </cell>
        </row>
        <row r="381">
          <cell r="A381" t="str">
            <v>Holland, Julie</v>
          </cell>
          <cell r="B381">
            <v>2722</v>
          </cell>
        </row>
        <row r="382">
          <cell r="A382" t="str">
            <v>Quintin, Jada</v>
          </cell>
          <cell r="B382">
            <v>2723</v>
          </cell>
        </row>
        <row r="383">
          <cell r="A383" t="str">
            <v>Liddick, Hillary</v>
          </cell>
          <cell r="B383">
            <v>2727</v>
          </cell>
        </row>
        <row r="384">
          <cell r="A384" t="str">
            <v>DiStefano, James</v>
          </cell>
          <cell r="B384">
            <v>2982</v>
          </cell>
        </row>
        <row r="385">
          <cell r="A385" t="str">
            <v>Poulin, Connie</v>
          </cell>
          <cell r="B385">
            <v>2878</v>
          </cell>
        </row>
        <row r="386">
          <cell r="A386" t="str">
            <v>Rinaldi, Elena</v>
          </cell>
          <cell r="B386">
            <v>2733</v>
          </cell>
        </row>
        <row r="387">
          <cell r="A387" t="str">
            <v>Shedd, Kelsie</v>
          </cell>
          <cell r="B387">
            <v>2875</v>
          </cell>
        </row>
        <row r="388">
          <cell r="A388" t="str">
            <v>Baker, Charlene</v>
          </cell>
          <cell r="B388">
            <v>1313</v>
          </cell>
        </row>
        <row r="389">
          <cell r="A389" t="str">
            <v>Merrill, Debra</v>
          </cell>
          <cell r="B389">
            <v>2865</v>
          </cell>
        </row>
        <row r="390">
          <cell r="A390" t="str">
            <v>Clark, Brittany</v>
          </cell>
          <cell r="B390">
            <v>2744</v>
          </cell>
        </row>
        <row r="391">
          <cell r="A391" t="str">
            <v>Garau, Daniela</v>
          </cell>
          <cell r="B391">
            <v>3026</v>
          </cell>
        </row>
        <row r="392">
          <cell r="A392" t="str">
            <v>Foster, Meghan</v>
          </cell>
          <cell r="B392">
            <v>2750</v>
          </cell>
        </row>
        <row r="393">
          <cell r="A393" t="str">
            <v>Messier, Annabelle</v>
          </cell>
          <cell r="B393">
            <v>2984</v>
          </cell>
        </row>
        <row r="394">
          <cell r="A394" t="str">
            <v>Simonelli, Maurene</v>
          </cell>
          <cell r="B394">
            <v>2595</v>
          </cell>
        </row>
        <row r="395">
          <cell r="A395" t="str">
            <v>Boardman, Sean</v>
          </cell>
          <cell r="B395">
            <v>2757</v>
          </cell>
        </row>
        <row r="396">
          <cell r="A396" t="str">
            <v>Kovalesky, Gae</v>
          </cell>
          <cell r="B396">
            <v>2758</v>
          </cell>
        </row>
        <row r="397">
          <cell r="A397" t="str">
            <v>Swint, Emily</v>
          </cell>
          <cell r="B397">
            <v>2765</v>
          </cell>
        </row>
        <row r="398">
          <cell r="A398" t="str">
            <v>Sullivan, Stacey</v>
          </cell>
          <cell r="B398">
            <v>2998</v>
          </cell>
        </row>
        <row r="399">
          <cell r="A399" t="str">
            <v>Wood, Tina</v>
          </cell>
          <cell r="B399">
            <v>104</v>
          </cell>
        </row>
        <row r="400">
          <cell r="A400" t="str">
            <v>Pizzale, Emily</v>
          </cell>
          <cell r="B400">
            <v>2770</v>
          </cell>
        </row>
        <row r="401">
          <cell r="A401" t="str">
            <v>Booth, Casey</v>
          </cell>
          <cell r="B401">
            <v>1953</v>
          </cell>
        </row>
        <row r="402">
          <cell r="A402" t="str">
            <v>Wnuk, Rachael</v>
          </cell>
          <cell r="B402">
            <v>3019</v>
          </cell>
        </row>
        <row r="403">
          <cell r="A403" t="str">
            <v>Bertrand, Jennifer</v>
          </cell>
          <cell r="B403">
            <v>2786</v>
          </cell>
        </row>
        <row r="404">
          <cell r="A404" t="str">
            <v>Conroy, Kevin</v>
          </cell>
          <cell r="B404">
            <v>2787</v>
          </cell>
        </row>
        <row r="405">
          <cell r="A405" t="str">
            <v>Harris, Jessica</v>
          </cell>
          <cell r="B405">
            <v>2790</v>
          </cell>
        </row>
        <row r="406">
          <cell r="A406" t="str">
            <v>Kresock, Christine</v>
          </cell>
          <cell r="B406">
            <v>291</v>
          </cell>
        </row>
        <row r="407">
          <cell r="A407" t="str">
            <v>Mugford, Tyler</v>
          </cell>
          <cell r="B407">
            <v>2125</v>
          </cell>
        </row>
        <row r="408">
          <cell r="A408" t="str">
            <v>Rashford, Jordan</v>
          </cell>
          <cell r="B408">
            <v>2803</v>
          </cell>
        </row>
        <row r="409">
          <cell r="A409" t="str">
            <v>Harrison, Rachel</v>
          </cell>
          <cell r="B409">
            <v>2805</v>
          </cell>
        </row>
        <row r="410">
          <cell r="A410" t="str">
            <v>McShane, Michael</v>
          </cell>
          <cell r="B410">
            <v>2806</v>
          </cell>
        </row>
        <row r="411">
          <cell r="A411" t="str">
            <v>Rogers, Dessa</v>
          </cell>
          <cell r="B411">
            <v>162</v>
          </cell>
        </row>
        <row r="412">
          <cell r="A412" t="str">
            <v>Emers, Madelyn</v>
          </cell>
          <cell r="B412">
            <v>3036</v>
          </cell>
        </row>
        <row r="413">
          <cell r="A413" t="str">
            <v>Fowler, Angela</v>
          </cell>
          <cell r="B413">
            <v>3009</v>
          </cell>
        </row>
        <row r="414">
          <cell r="A414" t="str">
            <v>Salls, Adam</v>
          </cell>
          <cell r="B414">
            <v>2324</v>
          </cell>
        </row>
        <row r="415">
          <cell r="A415" t="str">
            <v>Andrews, Shelby</v>
          </cell>
          <cell r="B415">
            <v>2391</v>
          </cell>
        </row>
        <row r="416">
          <cell r="A416" t="str">
            <v>Ziske, Walter</v>
          </cell>
          <cell r="B416">
            <v>2818</v>
          </cell>
        </row>
        <row r="417">
          <cell r="A417" t="str">
            <v>Blaisdell, Katelyn</v>
          </cell>
          <cell r="B417">
            <v>2056</v>
          </cell>
        </row>
        <row r="418">
          <cell r="A418" t="str">
            <v>Fletcher, Angela</v>
          </cell>
          <cell r="B418">
            <v>1455</v>
          </cell>
        </row>
        <row r="419">
          <cell r="A419" t="str">
            <v>Towsley, Kathleen</v>
          </cell>
          <cell r="B419">
            <v>2825</v>
          </cell>
        </row>
        <row r="420">
          <cell r="A420" t="str">
            <v>Gonzalez, Dakota</v>
          </cell>
          <cell r="B420">
            <v>2996</v>
          </cell>
        </row>
        <row r="421">
          <cell r="A421" t="str">
            <v>Hodgdon, Theresa</v>
          </cell>
          <cell r="B421">
            <v>256</v>
          </cell>
        </row>
        <row r="422">
          <cell r="A422" t="str">
            <v>Johnson, James</v>
          </cell>
          <cell r="B422">
            <v>2897</v>
          </cell>
        </row>
        <row r="423">
          <cell r="A423" t="str">
            <v>Bussiere, Jennifer</v>
          </cell>
          <cell r="B423">
            <v>2831</v>
          </cell>
        </row>
        <row r="424">
          <cell r="A424" t="str">
            <v>Perry, Christine</v>
          </cell>
          <cell r="B424">
            <v>2728</v>
          </cell>
        </row>
        <row r="425">
          <cell r="A425" t="str">
            <v>Pejouhy, Heather</v>
          </cell>
          <cell r="B425">
            <v>1485</v>
          </cell>
        </row>
        <row r="426">
          <cell r="A426" t="str">
            <v>Koella, John</v>
          </cell>
          <cell r="B426">
            <v>2565</v>
          </cell>
        </row>
        <row r="427">
          <cell r="A427" t="str">
            <v>Pascarelli, Kellianne</v>
          </cell>
          <cell r="B427">
            <v>2553</v>
          </cell>
        </row>
        <row r="428">
          <cell r="A428" t="str">
            <v>Spivey, Jennifer</v>
          </cell>
          <cell r="B428">
            <v>1943</v>
          </cell>
        </row>
        <row r="429">
          <cell r="A429" t="str">
            <v>Sterling, Michaela</v>
          </cell>
          <cell r="B429">
            <v>2970</v>
          </cell>
        </row>
        <row r="430">
          <cell r="A430" t="str">
            <v>Liese, Chelsea</v>
          </cell>
          <cell r="B430">
            <v>2181</v>
          </cell>
        </row>
        <row r="431">
          <cell r="A431" t="str">
            <v>Hoyum, Gretchen</v>
          </cell>
          <cell r="B431">
            <v>2851</v>
          </cell>
        </row>
        <row r="432">
          <cell r="A432" t="str">
            <v>Pettersen, Nicole</v>
          </cell>
          <cell r="B432">
            <v>2242</v>
          </cell>
        </row>
        <row r="433">
          <cell r="A433" t="str">
            <v>Perry, Tonya</v>
          </cell>
          <cell r="B433">
            <v>2731</v>
          </cell>
        </row>
        <row r="434">
          <cell r="A434" t="str">
            <v>Thievon, Susan</v>
          </cell>
          <cell r="B434">
            <v>2854</v>
          </cell>
        </row>
        <row r="435">
          <cell r="A435" t="str">
            <v>Reed, Belinda</v>
          </cell>
          <cell r="B435">
            <v>2855</v>
          </cell>
        </row>
        <row r="436">
          <cell r="A436" t="str">
            <v>Collins, Brian</v>
          </cell>
          <cell r="B436">
            <v>3007</v>
          </cell>
        </row>
        <row r="437">
          <cell r="A437" t="str">
            <v>Belanger, Kaitlin</v>
          </cell>
          <cell r="B437">
            <v>2857</v>
          </cell>
        </row>
        <row r="438">
          <cell r="A438" t="str">
            <v>Gladding-Hinton, Aneleisa</v>
          </cell>
          <cell r="B438">
            <v>2830</v>
          </cell>
        </row>
        <row r="439">
          <cell r="A439" t="str">
            <v>Bent, Cheyanne</v>
          </cell>
          <cell r="B439">
            <v>2860</v>
          </cell>
        </row>
        <row r="440">
          <cell r="A440" t="str">
            <v>Murray, Shari</v>
          </cell>
          <cell r="B440">
            <v>2863</v>
          </cell>
        </row>
        <row r="441">
          <cell r="A441" t="str">
            <v>Waite, William</v>
          </cell>
          <cell r="B441">
            <v>2864</v>
          </cell>
        </row>
        <row r="442">
          <cell r="A442" t="str">
            <v>Kearns, Brynna</v>
          </cell>
          <cell r="B442">
            <v>3022</v>
          </cell>
        </row>
        <row r="443">
          <cell r="A443" t="str">
            <v>Walker, Katrina</v>
          </cell>
          <cell r="B443">
            <v>2456</v>
          </cell>
        </row>
        <row r="444">
          <cell r="A444" t="str">
            <v>Tanner, Silas</v>
          </cell>
          <cell r="B444">
            <v>2810</v>
          </cell>
        </row>
        <row r="445">
          <cell r="A445" t="str">
            <v>Rutkovsky, Martina</v>
          </cell>
          <cell r="B445">
            <v>2869</v>
          </cell>
        </row>
        <row r="446">
          <cell r="A446" t="str">
            <v>Moretzsohn, Bronwyn</v>
          </cell>
          <cell r="B446">
            <v>2873</v>
          </cell>
        </row>
        <row r="447">
          <cell r="A447" t="str">
            <v>Westbrook, Rachel</v>
          </cell>
          <cell r="B447">
            <v>1368</v>
          </cell>
        </row>
        <row r="448">
          <cell r="A448" t="str">
            <v>Wonkka, Nancy</v>
          </cell>
          <cell r="B448">
            <v>2150</v>
          </cell>
        </row>
        <row r="449">
          <cell r="A449" t="str">
            <v>Davis, Shaun</v>
          </cell>
          <cell r="B449">
            <v>1202</v>
          </cell>
        </row>
        <row r="450">
          <cell r="A450" t="str">
            <v>Qasem, Jennifer</v>
          </cell>
          <cell r="B450">
            <v>3045</v>
          </cell>
        </row>
        <row r="451">
          <cell r="A451" t="str">
            <v>Ricker, Emily</v>
          </cell>
          <cell r="B451">
            <v>2413</v>
          </cell>
        </row>
        <row r="452">
          <cell r="A452" t="str">
            <v>Crochiere, Michael</v>
          </cell>
          <cell r="B452">
            <v>2882</v>
          </cell>
        </row>
        <row r="453">
          <cell r="A453" t="str">
            <v>Schumann, Rhonda</v>
          </cell>
          <cell r="B453">
            <v>1010</v>
          </cell>
        </row>
        <row r="454">
          <cell r="A454" t="str">
            <v>Severance, Penny</v>
          </cell>
          <cell r="B454">
            <v>1294</v>
          </cell>
        </row>
        <row r="455">
          <cell r="A455" t="str">
            <v>Allyn, Jeffery</v>
          </cell>
          <cell r="B455">
            <v>2891</v>
          </cell>
        </row>
        <row r="456">
          <cell r="A456" t="str">
            <v>Markowski, Jill</v>
          </cell>
          <cell r="B456">
            <v>2894</v>
          </cell>
        </row>
        <row r="457">
          <cell r="A457" t="str">
            <v>Slack, Laudell</v>
          </cell>
          <cell r="B457">
            <v>403</v>
          </cell>
        </row>
        <row r="458">
          <cell r="A458" t="str">
            <v>Arnold, Dawn</v>
          </cell>
          <cell r="B458">
            <v>1698</v>
          </cell>
        </row>
        <row r="459">
          <cell r="A459" t="str">
            <v>Unwin, Michael</v>
          </cell>
          <cell r="B459">
            <v>2899</v>
          </cell>
        </row>
        <row r="460">
          <cell r="A460" t="str">
            <v>Kuhn, Chelsea</v>
          </cell>
          <cell r="B460">
            <v>2900</v>
          </cell>
        </row>
        <row r="461">
          <cell r="A461" t="str">
            <v>Qubti, Marzouq</v>
          </cell>
          <cell r="B461">
            <v>2904</v>
          </cell>
        </row>
        <row r="462">
          <cell r="A462" t="str">
            <v>Apple, Ellen</v>
          </cell>
          <cell r="B462">
            <v>2905</v>
          </cell>
        </row>
        <row r="463">
          <cell r="A463" t="str">
            <v>Donato, Armando</v>
          </cell>
          <cell r="B463">
            <v>2906</v>
          </cell>
        </row>
        <row r="464">
          <cell r="A464" t="str">
            <v>Waite, Marissa</v>
          </cell>
          <cell r="B464">
            <v>2577</v>
          </cell>
        </row>
        <row r="465">
          <cell r="A465" t="str">
            <v>Patterson, Jacob</v>
          </cell>
          <cell r="B465">
            <v>2913</v>
          </cell>
        </row>
        <row r="466">
          <cell r="A466" t="str">
            <v>Barrett, Jeffery</v>
          </cell>
          <cell r="B466">
            <v>2901</v>
          </cell>
        </row>
        <row r="467">
          <cell r="A467" t="str">
            <v>McAllister-Bove, Hillary</v>
          </cell>
          <cell r="B467">
            <v>2920</v>
          </cell>
        </row>
        <row r="468">
          <cell r="A468" t="str">
            <v>King, Brittany</v>
          </cell>
          <cell r="B468">
            <v>2967</v>
          </cell>
        </row>
        <row r="469">
          <cell r="A469" t="str">
            <v>Bresett, Janra</v>
          </cell>
          <cell r="B469">
            <v>2922</v>
          </cell>
        </row>
        <row r="470">
          <cell r="A470" t="str">
            <v>Donato, Melissa</v>
          </cell>
          <cell r="B470">
            <v>2923</v>
          </cell>
        </row>
        <row r="471">
          <cell r="A471" t="str">
            <v>Luce, Audrey</v>
          </cell>
          <cell r="B471">
            <v>2950</v>
          </cell>
        </row>
        <row r="472">
          <cell r="A472" t="str">
            <v>Nyirjesy, Nicolas</v>
          </cell>
          <cell r="B472">
            <v>2932</v>
          </cell>
        </row>
        <row r="473">
          <cell r="A473" t="str">
            <v>Sylvester, Hillary</v>
          </cell>
          <cell r="B473">
            <v>2933</v>
          </cell>
        </row>
        <row r="474">
          <cell r="A474" t="str">
            <v>Osha, Loriann</v>
          </cell>
          <cell r="B474">
            <v>2833</v>
          </cell>
        </row>
        <row r="475">
          <cell r="A475" t="str">
            <v>Holman, Dawn</v>
          </cell>
          <cell r="B475">
            <v>2936</v>
          </cell>
        </row>
        <row r="476">
          <cell r="A476" t="str">
            <v>Sokolovsky, Aleksandr</v>
          </cell>
          <cell r="B476">
            <v>2937</v>
          </cell>
        </row>
        <row r="477">
          <cell r="A477" t="str">
            <v>Ricciardelli, Camille</v>
          </cell>
          <cell r="B477">
            <v>2940</v>
          </cell>
        </row>
        <row r="478">
          <cell r="A478" t="str">
            <v>Kincaid, Rebecca</v>
          </cell>
          <cell r="B478">
            <v>2942</v>
          </cell>
        </row>
        <row r="479">
          <cell r="A479" t="str">
            <v>Porter, Brandie</v>
          </cell>
          <cell r="B479">
            <v>1160</v>
          </cell>
        </row>
        <row r="480">
          <cell r="A480" t="str">
            <v>Senecal, Kimberly</v>
          </cell>
          <cell r="B480">
            <v>2814</v>
          </cell>
        </row>
        <row r="481">
          <cell r="A481" t="str">
            <v>Knudson, Jill</v>
          </cell>
          <cell r="B481">
            <v>2947</v>
          </cell>
        </row>
        <row r="482">
          <cell r="A482" t="str">
            <v>Sanders, Justine</v>
          </cell>
          <cell r="B482">
            <v>2949</v>
          </cell>
        </row>
        <row r="483">
          <cell r="A483" t="str">
            <v>Stone, Amy</v>
          </cell>
          <cell r="B483">
            <v>2989</v>
          </cell>
        </row>
        <row r="484">
          <cell r="A484" t="str">
            <v>Soules, Amber</v>
          </cell>
          <cell r="B484">
            <v>2955</v>
          </cell>
        </row>
        <row r="485">
          <cell r="A485" t="str">
            <v>Thompson, Terry</v>
          </cell>
          <cell r="B485">
            <v>2794</v>
          </cell>
        </row>
        <row r="486">
          <cell r="A486" t="str">
            <v>Johnson, Kiana</v>
          </cell>
          <cell r="B486">
            <v>2958</v>
          </cell>
        </row>
        <row r="487">
          <cell r="A487" t="str">
            <v>Andreasen, Steven</v>
          </cell>
          <cell r="B487">
            <v>2960</v>
          </cell>
        </row>
        <row r="488">
          <cell r="A488" t="str">
            <v>Johnson, Rachel</v>
          </cell>
          <cell r="B488">
            <v>2962</v>
          </cell>
        </row>
        <row r="489">
          <cell r="A489" t="str">
            <v>Sheldon, AsiaRae</v>
          </cell>
          <cell r="B489">
            <v>3013</v>
          </cell>
        </row>
        <row r="490">
          <cell r="A490" t="str">
            <v>Barron, Lisa</v>
          </cell>
          <cell r="B490">
            <v>2964</v>
          </cell>
        </row>
        <row r="491">
          <cell r="A491" t="str">
            <v>Shoff, Steven</v>
          </cell>
          <cell r="B491">
            <v>3042</v>
          </cell>
        </row>
        <row r="492">
          <cell r="A492" t="str">
            <v>Belanger, Amanda</v>
          </cell>
          <cell r="B492">
            <v>2117</v>
          </cell>
        </row>
        <row r="493">
          <cell r="A493" t="str">
            <v>Bonoyer, Karen</v>
          </cell>
          <cell r="B493">
            <v>534</v>
          </cell>
        </row>
        <row r="494">
          <cell r="A494" t="str">
            <v>Burrell, Erin</v>
          </cell>
          <cell r="B494">
            <v>3027</v>
          </cell>
        </row>
        <row r="495">
          <cell r="A495" t="str">
            <v>Palazzo, Michele</v>
          </cell>
          <cell r="B495">
            <v>2944</v>
          </cell>
        </row>
        <row r="496">
          <cell r="A496" t="str">
            <v>Bryant, Kathleen</v>
          </cell>
          <cell r="B496">
            <v>2972</v>
          </cell>
        </row>
        <row r="497">
          <cell r="A497" t="str">
            <v>Marcotte, Robin</v>
          </cell>
          <cell r="B497">
            <v>2973</v>
          </cell>
        </row>
        <row r="498">
          <cell r="A498" t="str">
            <v>Smith, Zoe</v>
          </cell>
          <cell r="B498">
            <v>2879</v>
          </cell>
        </row>
        <row r="499">
          <cell r="A499" t="str">
            <v>Ashley, Kenneth</v>
          </cell>
          <cell r="B499">
            <v>2975</v>
          </cell>
        </row>
        <row r="500">
          <cell r="A500" t="str">
            <v>Summers, Kim</v>
          </cell>
          <cell r="B500">
            <v>415</v>
          </cell>
        </row>
        <row r="501">
          <cell r="A501" t="str">
            <v>Spencer, Jessica</v>
          </cell>
          <cell r="B501">
            <v>1309</v>
          </cell>
        </row>
        <row r="502">
          <cell r="A502" t="str">
            <v>Kittel, Marie</v>
          </cell>
          <cell r="B502">
            <v>2980</v>
          </cell>
        </row>
        <row r="503">
          <cell r="A503" t="str">
            <v>Thompson, Mahalia</v>
          </cell>
          <cell r="B503">
            <v>2711</v>
          </cell>
        </row>
        <row r="504">
          <cell r="A504" t="str">
            <v>Bailey, Angela</v>
          </cell>
          <cell r="B504">
            <v>1410</v>
          </cell>
        </row>
        <row r="505">
          <cell r="A505" t="str">
            <v>White, Michael</v>
          </cell>
          <cell r="B505">
            <v>2983</v>
          </cell>
        </row>
        <row r="506">
          <cell r="A506" t="str">
            <v>Cameron, Jeremy</v>
          </cell>
          <cell r="B506">
            <v>1985</v>
          </cell>
        </row>
        <row r="507">
          <cell r="A507" t="str">
            <v>Andrus, Bruce</v>
          </cell>
          <cell r="B507">
            <v>2985</v>
          </cell>
        </row>
        <row r="508">
          <cell r="A508" t="str">
            <v>Doolittle, Joshua</v>
          </cell>
          <cell r="B508">
            <v>2052</v>
          </cell>
        </row>
        <row r="509">
          <cell r="A509" t="str">
            <v>French, Christin</v>
          </cell>
          <cell r="B509">
            <v>2963</v>
          </cell>
        </row>
        <row r="510">
          <cell r="A510" t="str">
            <v>Odell, Christopher</v>
          </cell>
          <cell r="B510">
            <v>2990</v>
          </cell>
        </row>
        <row r="511">
          <cell r="A511" t="str">
            <v>Noble, Nicole</v>
          </cell>
          <cell r="B511">
            <v>2718</v>
          </cell>
        </row>
        <row r="512">
          <cell r="A512" t="str">
            <v>Herring, Jason</v>
          </cell>
          <cell r="B512">
            <v>2993</v>
          </cell>
        </row>
        <row r="513">
          <cell r="A513" t="str">
            <v>Robtoy, Emily</v>
          </cell>
          <cell r="B513">
            <v>2815</v>
          </cell>
        </row>
        <row r="514">
          <cell r="A514" t="str">
            <v>Rogers, Lori</v>
          </cell>
          <cell r="B514">
            <v>3002</v>
          </cell>
        </row>
        <row r="515">
          <cell r="A515" t="str">
            <v>Sweet, Danielle</v>
          </cell>
          <cell r="B515">
            <v>2090</v>
          </cell>
        </row>
        <row r="516">
          <cell r="A516" t="str">
            <v>Taylor, Christian</v>
          </cell>
          <cell r="B516">
            <v>3046</v>
          </cell>
        </row>
        <row r="517">
          <cell r="A517" t="str">
            <v>St. Clair, Jennifer</v>
          </cell>
          <cell r="B517">
            <v>3003</v>
          </cell>
        </row>
        <row r="518">
          <cell r="A518" t="str">
            <v>Therrien, Susan</v>
          </cell>
          <cell r="B518">
            <v>1958</v>
          </cell>
        </row>
        <row r="519">
          <cell r="A519" t="str">
            <v>Sargent, Krista</v>
          </cell>
          <cell r="B519">
            <v>3018</v>
          </cell>
        </row>
        <row r="520">
          <cell r="A520" t="str">
            <v>Young, Jordan</v>
          </cell>
          <cell r="B520">
            <v>2508</v>
          </cell>
        </row>
        <row r="521">
          <cell r="A521" t="str">
            <v>Dempsey, Tammy</v>
          </cell>
          <cell r="B521">
            <v>1544</v>
          </cell>
        </row>
        <row r="522">
          <cell r="A522" t="str">
            <v>Duval, Cynthia</v>
          </cell>
          <cell r="B522">
            <v>861</v>
          </cell>
        </row>
        <row r="523">
          <cell r="A523" t="str">
            <v>Koledo, Amanda</v>
          </cell>
          <cell r="B523">
            <v>2081</v>
          </cell>
        </row>
        <row r="524">
          <cell r="A524" t="str">
            <v>Tulloh, Catherine</v>
          </cell>
          <cell r="B524">
            <v>116</v>
          </cell>
        </row>
        <row r="525">
          <cell r="A525" t="str">
            <v>Merrill, Alexis</v>
          </cell>
          <cell r="B525">
            <v>2979</v>
          </cell>
        </row>
        <row r="526">
          <cell r="A526" t="str">
            <v>Dow, Megan</v>
          </cell>
          <cell r="B526">
            <v>3016</v>
          </cell>
        </row>
        <row r="527">
          <cell r="A527" t="str">
            <v>Baumann, Kathrine</v>
          </cell>
          <cell r="B527">
            <v>3017</v>
          </cell>
        </row>
        <row r="528">
          <cell r="A528" t="str">
            <v>Micucci, Jasmine</v>
          </cell>
          <cell r="B528">
            <v>2852</v>
          </cell>
        </row>
        <row r="529">
          <cell r="A529" t="str">
            <v>Waite, Kelsey</v>
          </cell>
          <cell r="B529">
            <v>2876</v>
          </cell>
        </row>
        <row r="530">
          <cell r="A530" t="str">
            <v>Collins, Rebecca</v>
          </cell>
          <cell r="B530">
            <v>3020</v>
          </cell>
        </row>
        <row r="531">
          <cell r="A531" t="str">
            <v>Sumner, Eleanor</v>
          </cell>
          <cell r="B531">
            <v>99</v>
          </cell>
        </row>
        <row r="532">
          <cell r="A532" t="str">
            <v>Wakefield, Jill</v>
          </cell>
          <cell r="B532">
            <v>2455</v>
          </cell>
        </row>
        <row r="533">
          <cell r="A533" t="str">
            <v>Thran, Alexandra</v>
          </cell>
          <cell r="B533">
            <v>1975</v>
          </cell>
        </row>
        <row r="534">
          <cell r="A534" t="str">
            <v>Barnyak, Oliver</v>
          </cell>
          <cell r="B534">
            <v>2853</v>
          </cell>
        </row>
        <row r="535">
          <cell r="A535" t="str">
            <v>Trierweiler, Richard</v>
          </cell>
          <cell r="B535">
            <v>2777</v>
          </cell>
        </row>
        <row r="536">
          <cell r="A536" t="str">
            <v>Arms, Julie</v>
          </cell>
          <cell r="B536">
            <v>827</v>
          </cell>
        </row>
        <row r="537">
          <cell r="A537" t="str">
            <v>Billow, Jada</v>
          </cell>
          <cell r="B537">
            <v>1192</v>
          </cell>
        </row>
        <row r="538">
          <cell r="A538" t="str">
            <v>Brooks, Kathryn</v>
          </cell>
          <cell r="B538">
            <v>170</v>
          </cell>
        </row>
        <row r="539">
          <cell r="A539" t="str">
            <v>Robbins, Scott</v>
          </cell>
          <cell r="B539">
            <v>3033</v>
          </cell>
        </row>
        <row r="540">
          <cell r="A540" t="str">
            <v>Illiano, Louis</v>
          </cell>
          <cell r="B540">
            <v>3034</v>
          </cell>
        </row>
        <row r="541">
          <cell r="A541" t="str">
            <v>Champney, Bobbisue</v>
          </cell>
          <cell r="B541">
            <v>2849</v>
          </cell>
        </row>
        <row r="542">
          <cell r="A542" t="str">
            <v>White, Lisa</v>
          </cell>
          <cell r="B542">
            <v>1418</v>
          </cell>
        </row>
        <row r="543">
          <cell r="A543" t="str">
            <v>Conant, Barbara</v>
          </cell>
          <cell r="B543">
            <v>1095</v>
          </cell>
        </row>
        <row r="544">
          <cell r="A544" t="str">
            <v>Haraden, Catherine</v>
          </cell>
          <cell r="B544">
            <v>1065</v>
          </cell>
        </row>
        <row r="545">
          <cell r="A545" t="str">
            <v>Blaise Cameron, Jessica</v>
          </cell>
          <cell r="B545">
            <v>3039</v>
          </cell>
        </row>
        <row r="546">
          <cell r="A546" t="str">
            <v>Nelson, Nadine</v>
          </cell>
          <cell r="B546">
            <v>3041</v>
          </cell>
        </row>
        <row r="547">
          <cell r="A547" t="str">
            <v>Lenentine, Tyler</v>
          </cell>
          <cell r="B547">
            <v>2419</v>
          </cell>
        </row>
        <row r="548">
          <cell r="A548" t="str">
            <v>McDonald, Shelley</v>
          </cell>
          <cell r="B548">
            <v>258</v>
          </cell>
        </row>
        <row r="549">
          <cell r="A549" t="str">
            <v>Brissette, Samuel</v>
          </cell>
          <cell r="B549">
            <v>3044</v>
          </cell>
        </row>
        <row r="550">
          <cell r="A550" t="str">
            <v>Young, Lisa</v>
          </cell>
          <cell r="B550">
            <v>862</v>
          </cell>
        </row>
        <row r="551">
          <cell r="A551" t="str">
            <v>Perrin, Carol</v>
          </cell>
          <cell r="B551">
            <v>2823</v>
          </cell>
        </row>
        <row r="552">
          <cell r="A552" t="str">
            <v>Santamore, Judith</v>
          </cell>
          <cell r="B552">
            <v>221</v>
          </cell>
        </row>
        <row r="553">
          <cell r="A553" t="str">
            <v>Thibault, Kayla</v>
          </cell>
          <cell r="B553">
            <v>2193</v>
          </cell>
        </row>
        <row r="554">
          <cell r="A554" t="str">
            <v>Taylor, Richard</v>
          </cell>
          <cell r="B554">
            <v>3049</v>
          </cell>
        </row>
        <row r="555">
          <cell r="A555" t="str">
            <v>Vigue, Tammie</v>
          </cell>
          <cell r="B555">
            <v>3043</v>
          </cell>
        </row>
        <row r="556">
          <cell r="A556" t="str">
            <v>Wakefield, Carole</v>
          </cell>
          <cell r="B556">
            <v>2323</v>
          </cell>
        </row>
        <row r="557">
          <cell r="A557" t="str">
            <v>Stephani, Pascale</v>
          </cell>
          <cell r="B557">
            <v>2556</v>
          </cell>
        </row>
        <row r="558">
          <cell r="A558" t="e">
            <v>#N/A</v>
          </cell>
          <cell r="B558" t="str">
            <v xml:space="preserve">Grand </v>
          </cell>
        </row>
      </sheetData>
      <sheetData sheetId="11">
        <row r="1">
          <cell r="B1" t="str">
            <v>Employee Number</v>
          </cell>
          <cell r="D1" t="str">
            <v>First Name</v>
          </cell>
          <cell r="E1" t="str">
            <v>Last Name</v>
          </cell>
          <cell r="F1" t="str">
            <v>Middle Initial</v>
          </cell>
          <cell r="G1" t="str">
            <v>Job</v>
          </cell>
          <cell r="H1" t="str">
            <v>Job Family</v>
          </cell>
          <cell r="I1" t="str">
            <v>Org Level 1</v>
          </cell>
          <cell r="J1" t="str">
            <v>Org Level 2</v>
          </cell>
          <cell r="K1" t="str">
            <v>Employment Status</v>
          </cell>
          <cell r="L1" t="str">
            <v>Employment Type</v>
          </cell>
          <cell r="M1" t="str">
            <v>Full/Part Time</v>
          </cell>
          <cell r="N1" t="str">
            <v>Job</v>
          </cell>
          <cell r="O1" t="str">
            <v>Job (Alternate)</v>
          </cell>
          <cell r="P1" t="str">
            <v>Last Hire</v>
          </cell>
          <cell r="Q1" t="str">
            <v>Original Hire</v>
          </cell>
          <cell r="R1" t="str">
            <v>Termination Date</v>
          </cell>
          <cell r="S1" t="str">
            <v>Annual</v>
          </cell>
          <cell r="T1" t="str">
            <v>Hourly</v>
          </cell>
          <cell r="U1" t="str">
            <v>Salary Grade</v>
          </cell>
          <cell r="V1" t="str">
            <v>Scheduled Work Hours</v>
          </cell>
          <cell r="W1" t="str">
            <v>Weekly</v>
          </cell>
          <cell r="X1" t="str">
            <v>Org Level 3</v>
          </cell>
          <cell r="Y1" t="str">
            <v>Org Level 4</v>
          </cell>
          <cell r="Z1" t="str">
            <v>Pay Group</v>
          </cell>
        </row>
        <row r="2">
          <cell r="B2">
            <v>4</v>
          </cell>
          <cell r="D2" t="str">
            <v>Michele</v>
          </cell>
          <cell r="E2" t="str">
            <v>Graci</v>
          </cell>
          <cell r="F2" t="str">
            <v>H</v>
          </cell>
          <cell r="G2" t="str">
            <v>Community OutR Mgr GRANT</v>
          </cell>
          <cell r="H2" t="str">
            <v>Administrative</v>
          </cell>
          <cell r="I2" t="str">
            <v>Community Outreach &amp; Deve</v>
          </cell>
          <cell r="J2" t="str">
            <v>Community Outreach</v>
          </cell>
          <cell r="K2" t="str">
            <v>Terminated</v>
          </cell>
          <cell r="L2" t="str">
            <v>Full Time - Full Benefits</v>
          </cell>
          <cell r="M2" t="str">
            <v>Full Time</v>
          </cell>
          <cell r="N2" t="str">
            <v>Community OutR Mgr GRANT</v>
          </cell>
          <cell r="O2" t="str">
            <v>EXEMPT 8 FT</v>
          </cell>
          <cell r="P2">
            <v>32468</v>
          </cell>
          <cell r="Q2">
            <v>32468</v>
          </cell>
          <cell r="R2">
            <v>38461</v>
          </cell>
          <cell r="S2">
            <v>40538.368000000002</v>
          </cell>
          <cell r="T2">
            <v>19.489599999999999</v>
          </cell>
          <cell r="U2" t="str">
            <v>Management</v>
          </cell>
          <cell r="V2">
            <v>80</v>
          </cell>
          <cell r="W2">
            <v>779.58399999999995</v>
          </cell>
          <cell r="X2" t="str">
            <v>Gifford Medical - 40</v>
          </cell>
          <cell r="Y2" t="str">
            <v>Community Outreach</v>
          </cell>
          <cell r="Z2" t="str">
            <v>Biweekly</v>
          </cell>
        </row>
        <row r="3">
          <cell r="B3">
            <v>5</v>
          </cell>
          <cell r="D3" t="str">
            <v>Patricia</v>
          </cell>
          <cell r="E3" t="str">
            <v>Harrington</v>
          </cell>
          <cell r="F3" t="str">
            <v>C</v>
          </cell>
          <cell r="G3" t="str">
            <v>RN - Per Diem</v>
          </cell>
          <cell r="H3" t="str">
            <v>Clinical</v>
          </cell>
          <cell r="I3" t="str">
            <v>Patient Care Services</v>
          </cell>
          <cell r="J3" t="str">
            <v>Emergency Room</v>
          </cell>
          <cell r="K3" t="str">
            <v>Terminated</v>
          </cell>
          <cell r="L3" t="str">
            <v>Per Diem Active</v>
          </cell>
          <cell r="M3" t="str">
            <v>Part Time</v>
          </cell>
          <cell r="N3" t="str">
            <v>RN - Per Diem</v>
          </cell>
          <cell r="O3" t="str">
            <v>GEN 40 30min</v>
          </cell>
          <cell r="P3">
            <v>31152</v>
          </cell>
          <cell r="Q3">
            <v>31152</v>
          </cell>
          <cell r="R3">
            <v>42988</v>
          </cell>
          <cell r="S3">
            <v>0.1066</v>
          </cell>
          <cell r="T3">
            <v>41.41</v>
          </cell>
          <cell r="U3" t="str">
            <v>RN</v>
          </cell>
          <cell r="V3">
            <v>1E-4</v>
          </cell>
          <cell r="W3">
            <v>2E-3</v>
          </cell>
          <cell r="X3" t="str">
            <v>Gifford Medical - 40</v>
          </cell>
          <cell r="Y3" t="str">
            <v>Emergency Room</v>
          </cell>
          <cell r="Z3" t="str">
            <v>Biweekly</v>
          </cell>
        </row>
        <row r="4">
          <cell r="B4">
            <v>6</v>
          </cell>
          <cell r="D4" t="str">
            <v>Barbara</v>
          </cell>
          <cell r="E4" t="str">
            <v>Montgomery</v>
          </cell>
          <cell r="F4" t="str">
            <v>A</v>
          </cell>
          <cell r="G4" t="str">
            <v>RADTECH 2</v>
          </cell>
          <cell r="H4" t="str">
            <v>Clinical</v>
          </cell>
          <cell r="I4" t="str">
            <v>Professional Services</v>
          </cell>
          <cell r="J4" t="str">
            <v>Diagnostic Imaging</v>
          </cell>
          <cell r="K4" t="str">
            <v>Terminated</v>
          </cell>
          <cell r="L4" t="str">
            <v>Per Diem Active</v>
          </cell>
          <cell r="M4" t="str">
            <v>Part Time</v>
          </cell>
          <cell r="N4" t="str">
            <v>RADTECH 2</v>
          </cell>
          <cell r="O4" t="str">
            <v>GEN 40 30min</v>
          </cell>
          <cell r="P4">
            <v>32594</v>
          </cell>
          <cell r="Q4">
            <v>32594</v>
          </cell>
          <cell r="R4">
            <v>39680</v>
          </cell>
          <cell r="S4">
            <v>6.7599999999999993E-2</v>
          </cell>
          <cell r="T4">
            <v>26.13</v>
          </cell>
          <cell r="U4" t="str">
            <v>RAD 2</v>
          </cell>
          <cell r="V4">
            <v>1E-4</v>
          </cell>
          <cell r="W4">
            <v>1.2999999999999999E-3</v>
          </cell>
          <cell r="X4" t="str">
            <v>Gifford Medical - 40</v>
          </cell>
          <cell r="Y4" t="str">
            <v>Radiology</v>
          </cell>
          <cell r="Z4" t="str">
            <v>Biweekly</v>
          </cell>
        </row>
        <row r="5">
          <cell r="B5">
            <v>9</v>
          </cell>
          <cell r="D5" t="str">
            <v>Kenneth</v>
          </cell>
          <cell r="E5" t="str">
            <v>Borie</v>
          </cell>
          <cell r="F5" t="str">
            <v>G</v>
          </cell>
          <cell r="G5" t="str">
            <v>Physician</v>
          </cell>
          <cell r="H5" t="str">
            <v>Clinical</v>
          </cell>
          <cell r="I5" t="str">
            <v>Medical Staff</v>
          </cell>
          <cell r="J5" t="str">
            <v>Clinic Primary Care</v>
          </cell>
          <cell r="K5" t="str">
            <v>Active</v>
          </cell>
          <cell r="L5" t="str">
            <v>PartTime - Full Benefits</v>
          </cell>
          <cell r="M5" t="str">
            <v>Part Time</v>
          </cell>
          <cell r="N5" t="str">
            <v>Physician</v>
          </cell>
          <cell r="O5" t="str">
            <v>PHYSICIANS</v>
          </cell>
          <cell r="P5">
            <v>34335</v>
          </cell>
          <cell r="Q5">
            <v>34335</v>
          </cell>
          <cell r="S5">
            <v>205000</v>
          </cell>
          <cell r="T5">
            <v>123.19710000000001</v>
          </cell>
          <cell r="U5" t="str">
            <v>Providers</v>
          </cell>
          <cell r="V5">
            <v>64</v>
          </cell>
          <cell r="W5">
            <v>3942.3076999999998</v>
          </cell>
          <cell r="X5" t="str">
            <v>Primary Care Clinic - 41</v>
          </cell>
          <cell r="Y5" t="str">
            <v>Medical Staff</v>
          </cell>
          <cell r="Z5" t="str">
            <v>Biweekly</v>
          </cell>
        </row>
        <row r="6">
          <cell r="B6">
            <v>13</v>
          </cell>
          <cell r="D6" t="str">
            <v>Marcia</v>
          </cell>
          <cell r="E6" t="str">
            <v>Arman</v>
          </cell>
          <cell r="F6" t="str">
            <v>L</v>
          </cell>
          <cell r="G6" t="str">
            <v>Medical Transcriptionist</v>
          </cell>
          <cell r="H6" t="str">
            <v>Administrative</v>
          </cell>
          <cell r="I6" t="str">
            <v>Finance</v>
          </cell>
          <cell r="J6" t="str">
            <v>Health Information</v>
          </cell>
          <cell r="K6" t="str">
            <v>Terminated</v>
          </cell>
          <cell r="L6" t="str">
            <v>Full Time - Full Benefits</v>
          </cell>
          <cell r="M6" t="str">
            <v>Full Time</v>
          </cell>
          <cell r="N6" t="str">
            <v>Medical Transcriptionist</v>
          </cell>
          <cell r="O6" t="str">
            <v>GEN 40 30min</v>
          </cell>
          <cell r="P6">
            <v>38285</v>
          </cell>
          <cell r="Q6">
            <v>35032</v>
          </cell>
          <cell r="R6">
            <v>38462</v>
          </cell>
          <cell r="S6">
            <v>22298.639999999999</v>
          </cell>
          <cell r="T6">
            <v>10.720499999999999</v>
          </cell>
          <cell r="U6" t="str">
            <v>Admin/Support</v>
          </cell>
          <cell r="V6">
            <v>80</v>
          </cell>
          <cell r="W6">
            <v>428.82</v>
          </cell>
          <cell r="X6" t="str">
            <v>Health Information - 49</v>
          </cell>
          <cell r="Y6" t="str">
            <v>None</v>
          </cell>
          <cell r="Z6" t="str">
            <v>Biweekly</v>
          </cell>
        </row>
        <row r="7">
          <cell r="B7">
            <v>21</v>
          </cell>
          <cell r="D7" t="str">
            <v>Melissa</v>
          </cell>
          <cell r="E7" t="str">
            <v>Pratt</v>
          </cell>
          <cell r="F7" t="str">
            <v>L</v>
          </cell>
          <cell r="G7" t="str">
            <v>After School Assistant</v>
          </cell>
          <cell r="H7" t="str">
            <v>Maint, Hskpg, Food, Dayca</v>
          </cell>
          <cell r="I7" t="str">
            <v>Patient Care Services</v>
          </cell>
          <cell r="J7" t="str">
            <v>After School Program</v>
          </cell>
          <cell r="K7" t="str">
            <v>Terminated</v>
          </cell>
          <cell r="L7" t="str">
            <v>PartTime-No Benefits</v>
          </cell>
          <cell r="M7" t="str">
            <v>Part Time</v>
          </cell>
          <cell r="N7" t="str">
            <v>After School Assistant</v>
          </cell>
          <cell r="O7" t="str">
            <v>GEN 40 No Meal</v>
          </cell>
          <cell r="P7">
            <v>38625</v>
          </cell>
          <cell r="Q7">
            <v>35819</v>
          </cell>
          <cell r="R7">
            <v>38629</v>
          </cell>
          <cell r="S7">
            <v>6972.16</v>
          </cell>
          <cell r="T7">
            <v>8.3800000000000008</v>
          </cell>
          <cell r="U7" t="str">
            <v>Admin/Support</v>
          </cell>
          <cell r="V7">
            <v>32</v>
          </cell>
          <cell r="W7">
            <v>134.08000000000001</v>
          </cell>
          <cell r="X7" t="str">
            <v>After School Program - 43</v>
          </cell>
          <cell r="Y7" t="str">
            <v>Child Enrichment Center</v>
          </cell>
          <cell r="Z7" t="str">
            <v>Biweekly</v>
          </cell>
        </row>
        <row r="8">
          <cell r="B8">
            <v>25</v>
          </cell>
          <cell r="D8" t="str">
            <v>Katie</v>
          </cell>
          <cell r="E8" t="str">
            <v>DeCoteau</v>
          </cell>
          <cell r="F8" t="str">
            <v>L</v>
          </cell>
          <cell r="G8" t="str">
            <v>LNA Per Diem</v>
          </cell>
          <cell r="H8" t="str">
            <v>Clinical</v>
          </cell>
          <cell r="I8" t="str">
            <v>Patient Care Services</v>
          </cell>
          <cell r="J8" t="str">
            <v>Med Surg</v>
          </cell>
          <cell r="K8" t="str">
            <v>Terminated</v>
          </cell>
          <cell r="L8" t="str">
            <v>Per Diem Active</v>
          </cell>
          <cell r="M8" t="str">
            <v>Part Time</v>
          </cell>
          <cell r="N8" t="str">
            <v>LNA Per Diem</v>
          </cell>
          <cell r="O8" t="str">
            <v>GEN 40 30min</v>
          </cell>
          <cell r="P8">
            <v>43080</v>
          </cell>
          <cell r="Q8">
            <v>36269</v>
          </cell>
          <cell r="R8">
            <v>44220</v>
          </cell>
          <cell r="S8">
            <v>3.9E-2</v>
          </cell>
          <cell r="T8">
            <v>14.97</v>
          </cell>
          <cell r="U8" t="str">
            <v>Admin/Support</v>
          </cell>
          <cell r="V8">
            <v>1E-4</v>
          </cell>
          <cell r="W8">
            <v>8.0000000000000004E-4</v>
          </cell>
          <cell r="X8" t="str">
            <v>Gifford Medical - 40</v>
          </cell>
          <cell r="Y8" t="str">
            <v>Med/Surg</v>
          </cell>
          <cell r="Z8" t="str">
            <v>Biweekly</v>
          </cell>
        </row>
        <row r="9">
          <cell r="B9">
            <v>29</v>
          </cell>
          <cell r="D9" t="str">
            <v>Timothy</v>
          </cell>
          <cell r="E9" t="str">
            <v>Ryan</v>
          </cell>
          <cell r="F9" t="str">
            <v>J</v>
          </cell>
          <cell r="G9" t="str">
            <v>Operating Room Technician</v>
          </cell>
          <cell r="H9" t="str">
            <v>Clinical</v>
          </cell>
          <cell r="I9" t="str">
            <v>Patient Care Services</v>
          </cell>
          <cell r="J9" t="str">
            <v>Operating Room</v>
          </cell>
          <cell r="K9" t="str">
            <v>Terminated</v>
          </cell>
          <cell r="L9" t="str">
            <v>PartTime - Full Benefits</v>
          </cell>
          <cell r="M9" t="str">
            <v>Part Time</v>
          </cell>
          <cell r="N9" t="str">
            <v>Operating Room Technician</v>
          </cell>
          <cell r="O9" t="str">
            <v>GEN 40 30min</v>
          </cell>
          <cell r="P9">
            <v>36430</v>
          </cell>
          <cell r="Q9">
            <v>35639</v>
          </cell>
          <cell r="R9">
            <v>37946</v>
          </cell>
          <cell r="S9">
            <v>25442.560000000001</v>
          </cell>
          <cell r="T9">
            <v>15.29</v>
          </cell>
          <cell r="U9" t="str">
            <v>Tech &amp; Professi</v>
          </cell>
          <cell r="V9">
            <v>64</v>
          </cell>
          <cell r="W9">
            <v>489.28</v>
          </cell>
          <cell r="X9" t="str">
            <v>Gifford Medical - 40</v>
          </cell>
          <cell r="Y9" t="str">
            <v>Operating Room</v>
          </cell>
          <cell r="Z9" t="str">
            <v>Biweekly</v>
          </cell>
        </row>
        <row r="10">
          <cell r="B10">
            <v>30</v>
          </cell>
          <cell r="D10" t="str">
            <v>Robert</v>
          </cell>
          <cell r="E10" t="str">
            <v>Borden</v>
          </cell>
          <cell r="F10" t="str">
            <v>B</v>
          </cell>
          <cell r="G10" t="str">
            <v>Care Manager</v>
          </cell>
          <cell r="H10" t="str">
            <v>Administrative</v>
          </cell>
          <cell r="I10" t="str">
            <v>Patient Care Services</v>
          </cell>
          <cell r="J10" t="str">
            <v>MENIG Extended Care</v>
          </cell>
          <cell r="K10" t="str">
            <v>Terminated</v>
          </cell>
          <cell r="L10" t="str">
            <v>PartTime-No Benefits</v>
          </cell>
          <cell r="M10" t="str">
            <v>Part Time</v>
          </cell>
          <cell r="N10" t="str">
            <v>Care Manager</v>
          </cell>
          <cell r="O10" t="str">
            <v>GEN 40 30min</v>
          </cell>
          <cell r="P10">
            <v>40302</v>
          </cell>
          <cell r="Q10">
            <v>36201</v>
          </cell>
          <cell r="R10">
            <v>41486</v>
          </cell>
          <cell r="S10">
            <v>18894.72</v>
          </cell>
          <cell r="T10">
            <v>22.71</v>
          </cell>
          <cell r="U10" t="str">
            <v>Management</v>
          </cell>
          <cell r="V10">
            <v>32</v>
          </cell>
          <cell r="W10">
            <v>363.36</v>
          </cell>
          <cell r="X10" t="str">
            <v>Gifford Medical - 40</v>
          </cell>
          <cell r="Y10" t="str">
            <v>Menig Extended Care Unit</v>
          </cell>
          <cell r="Z10" t="str">
            <v>Biweekly</v>
          </cell>
        </row>
        <row r="11">
          <cell r="B11">
            <v>34</v>
          </cell>
          <cell r="D11" t="str">
            <v>Scarlet</v>
          </cell>
          <cell r="E11" t="str">
            <v>Morse</v>
          </cell>
          <cell r="F11" t="str">
            <v>H</v>
          </cell>
          <cell r="G11" t="str">
            <v>LPN Per Diem</v>
          </cell>
          <cell r="H11" t="str">
            <v>Clinical</v>
          </cell>
          <cell r="I11" t="str">
            <v>Surgical Services</v>
          </cell>
          <cell r="J11" t="str">
            <v>Operating Room</v>
          </cell>
          <cell r="K11" t="str">
            <v>Terminated</v>
          </cell>
          <cell r="L11" t="str">
            <v>Per Diem Active</v>
          </cell>
          <cell r="M11" t="str">
            <v>Part Time</v>
          </cell>
          <cell r="N11" t="str">
            <v>LPN Per Diem</v>
          </cell>
          <cell r="O11" t="str">
            <v>GEN 40 30min</v>
          </cell>
          <cell r="P11">
            <v>41085</v>
          </cell>
          <cell r="Q11">
            <v>36129</v>
          </cell>
          <cell r="R11">
            <v>41348</v>
          </cell>
          <cell r="S11">
            <v>3.6400000000000002E-2</v>
          </cell>
          <cell r="T11">
            <v>13.95</v>
          </cell>
          <cell r="U11" t="str">
            <v>LPN</v>
          </cell>
          <cell r="V11">
            <v>1E-4</v>
          </cell>
          <cell r="W11">
            <v>6.9999999999999999E-4</v>
          </cell>
          <cell r="X11" t="str">
            <v>Gifford Medical - 40</v>
          </cell>
          <cell r="Y11" t="str">
            <v>Ambulatory Care Center</v>
          </cell>
          <cell r="Z11" t="str">
            <v>Biweekly</v>
          </cell>
        </row>
        <row r="12">
          <cell r="B12">
            <v>53</v>
          </cell>
          <cell r="D12" t="str">
            <v>Michele</v>
          </cell>
          <cell r="E12" t="str">
            <v>Roux</v>
          </cell>
          <cell r="F12" t="str">
            <v>L</v>
          </cell>
          <cell r="G12" t="str">
            <v>RN - Per Diem</v>
          </cell>
          <cell r="H12" t="str">
            <v>Clinical</v>
          </cell>
          <cell r="I12" t="str">
            <v>Patient Care Services</v>
          </cell>
          <cell r="J12" t="str">
            <v>MENIG Extended Care</v>
          </cell>
          <cell r="K12" t="str">
            <v>Terminated</v>
          </cell>
          <cell r="L12" t="str">
            <v>Per Diem Active</v>
          </cell>
          <cell r="M12" t="str">
            <v>Part Time</v>
          </cell>
          <cell r="N12" t="str">
            <v>RN - Per Diem</v>
          </cell>
          <cell r="O12" t="str">
            <v>GEN 40 30min</v>
          </cell>
          <cell r="P12">
            <v>41591</v>
          </cell>
          <cell r="Q12">
            <v>36374</v>
          </cell>
          <cell r="R12">
            <v>41591</v>
          </cell>
          <cell r="S12">
            <v>5.9799999999999999E-2</v>
          </cell>
          <cell r="T12">
            <v>23</v>
          </cell>
          <cell r="U12" t="str">
            <v>RN</v>
          </cell>
          <cell r="V12">
            <v>1E-4</v>
          </cell>
          <cell r="W12">
            <v>1.1999999999999999E-3</v>
          </cell>
          <cell r="X12" t="str">
            <v>Gifford Medical - 40</v>
          </cell>
          <cell r="Y12" t="str">
            <v>Menig Extended Care Unit</v>
          </cell>
          <cell r="Z12" t="str">
            <v>Biweekly</v>
          </cell>
        </row>
        <row r="13">
          <cell r="B13">
            <v>56</v>
          </cell>
          <cell r="D13" t="str">
            <v>Rebecca</v>
          </cell>
          <cell r="E13" t="str">
            <v>McShane</v>
          </cell>
          <cell r="F13" t="str">
            <v>L</v>
          </cell>
          <cell r="G13" t="str">
            <v>Clinical Nurse Coord</v>
          </cell>
          <cell r="H13" t="str">
            <v>Clinical</v>
          </cell>
          <cell r="I13" t="str">
            <v>Patient Care Services</v>
          </cell>
          <cell r="J13" t="str">
            <v>MENIG Extended Care</v>
          </cell>
          <cell r="K13" t="str">
            <v>Active</v>
          </cell>
          <cell r="L13" t="str">
            <v>Full Time - Full Benefits</v>
          </cell>
          <cell r="M13" t="str">
            <v>Full Time</v>
          </cell>
          <cell r="N13" t="str">
            <v>Clinical Nurse Coord</v>
          </cell>
          <cell r="O13" t="str">
            <v>GEN 40 30min</v>
          </cell>
          <cell r="P13">
            <v>37088</v>
          </cell>
          <cell r="Q13">
            <v>35578</v>
          </cell>
          <cell r="S13">
            <v>66934.399999999994</v>
          </cell>
          <cell r="T13">
            <v>32.18</v>
          </cell>
          <cell r="U13" t="str">
            <v>Nurse Superviso</v>
          </cell>
          <cell r="V13">
            <v>80</v>
          </cell>
          <cell r="W13">
            <v>1287.2</v>
          </cell>
          <cell r="X13" t="str">
            <v>Gifford Medical - 40</v>
          </cell>
          <cell r="Y13" t="str">
            <v>Menig Extended Care Unit</v>
          </cell>
          <cell r="Z13" t="str">
            <v>Biweekly</v>
          </cell>
        </row>
        <row r="14">
          <cell r="B14">
            <v>64</v>
          </cell>
          <cell r="D14" t="str">
            <v>Marie</v>
          </cell>
          <cell r="E14" t="str">
            <v>Kurutza</v>
          </cell>
          <cell r="F14" t="str">
            <v>L</v>
          </cell>
          <cell r="G14" t="str">
            <v>Registered Nurse</v>
          </cell>
          <cell r="H14" t="str">
            <v>Clinical</v>
          </cell>
          <cell r="I14" t="str">
            <v>Patient Care Services</v>
          </cell>
          <cell r="J14" t="str">
            <v>Med Surg</v>
          </cell>
          <cell r="K14" t="str">
            <v>Terminated</v>
          </cell>
          <cell r="L14" t="str">
            <v>PartTime - Full Benefits</v>
          </cell>
          <cell r="M14" t="str">
            <v>Part Time</v>
          </cell>
          <cell r="N14" t="str">
            <v>Registered Nurse</v>
          </cell>
          <cell r="O14" t="str">
            <v>GEN 40 30min</v>
          </cell>
          <cell r="P14">
            <v>39272</v>
          </cell>
          <cell r="Q14">
            <v>39272</v>
          </cell>
          <cell r="R14">
            <v>41088</v>
          </cell>
          <cell r="S14">
            <v>39619.839999999997</v>
          </cell>
          <cell r="T14">
            <v>23.81</v>
          </cell>
          <cell r="U14" t="str">
            <v>RN</v>
          </cell>
          <cell r="V14">
            <v>64</v>
          </cell>
          <cell r="W14">
            <v>761.92</v>
          </cell>
          <cell r="X14" t="str">
            <v>Gifford Medical - 40</v>
          </cell>
          <cell r="Y14" t="str">
            <v>Med/Surg</v>
          </cell>
          <cell r="Z14" t="str">
            <v>Biweekly</v>
          </cell>
        </row>
        <row r="15">
          <cell r="B15">
            <v>72</v>
          </cell>
          <cell r="D15" t="str">
            <v>Ellen</v>
          </cell>
          <cell r="E15" t="str">
            <v>McAndrew</v>
          </cell>
          <cell r="F15" t="str">
            <v>P</v>
          </cell>
          <cell r="G15" t="str">
            <v>Nurse Midwife</v>
          </cell>
          <cell r="H15" t="str">
            <v>Clinical</v>
          </cell>
          <cell r="I15" t="str">
            <v>Patient Care Services</v>
          </cell>
          <cell r="J15" t="str">
            <v>Clinic OB/GYN</v>
          </cell>
          <cell r="K15" t="str">
            <v>Terminated</v>
          </cell>
          <cell r="L15" t="str">
            <v>PartTime - Full Benefits</v>
          </cell>
          <cell r="M15" t="str">
            <v>Part Time</v>
          </cell>
          <cell r="N15" t="str">
            <v>Nurse Midwife</v>
          </cell>
          <cell r="O15" t="str">
            <v>PHYSCIANS</v>
          </cell>
          <cell r="P15">
            <v>41087</v>
          </cell>
          <cell r="Q15">
            <v>34516</v>
          </cell>
          <cell r="R15">
            <v>41611</v>
          </cell>
          <cell r="S15">
            <v>74880</v>
          </cell>
          <cell r="T15">
            <v>45</v>
          </cell>
          <cell r="U15" t="str">
            <v>Tech &amp; Profess</v>
          </cell>
          <cell r="V15">
            <v>64</v>
          </cell>
          <cell r="W15">
            <v>1440</v>
          </cell>
          <cell r="X15" t="str">
            <v>OB/GYN - 41</v>
          </cell>
          <cell r="Y15" t="str">
            <v>None</v>
          </cell>
          <cell r="Z15" t="str">
            <v>Biweekly</v>
          </cell>
        </row>
        <row r="16">
          <cell r="B16">
            <v>83</v>
          </cell>
          <cell r="D16" t="str">
            <v>Brenda</v>
          </cell>
          <cell r="E16" t="str">
            <v>Moore</v>
          </cell>
          <cell r="F16" t="str">
            <v>M</v>
          </cell>
          <cell r="G16" t="str">
            <v>RN - Per Diem</v>
          </cell>
          <cell r="H16" t="str">
            <v>Clinical</v>
          </cell>
          <cell r="I16" t="str">
            <v>Patient Care Services</v>
          </cell>
          <cell r="J16" t="str">
            <v>Emergency Room</v>
          </cell>
          <cell r="K16" t="str">
            <v>Terminated</v>
          </cell>
          <cell r="L16" t="str">
            <v>Per Diem Active</v>
          </cell>
          <cell r="M16" t="str">
            <v>Part Time</v>
          </cell>
          <cell r="N16" t="str">
            <v>RN - Per Diem</v>
          </cell>
          <cell r="O16" t="str">
            <v>GEN 40 30min</v>
          </cell>
          <cell r="P16">
            <v>37800</v>
          </cell>
          <cell r="Q16">
            <v>34665</v>
          </cell>
          <cell r="R16">
            <v>38591</v>
          </cell>
          <cell r="S16">
            <v>6.5675999999999997</v>
          </cell>
          <cell r="T16">
            <v>25.26</v>
          </cell>
          <cell r="U16" t="str">
            <v>RN</v>
          </cell>
          <cell r="V16">
            <v>0.01</v>
          </cell>
          <cell r="W16">
            <v>0.1263</v>
          </cell>
          <cell r="X16" t="str">
            <v>Gifford Medical - 40</v>
          </cell>
          <cell r="Y16" t="str">
            <v>Emergency Room</v>
          </cell>
          <cell r="Z16" t="str">
            <v>Biweekly</v>
          </cell>
        </row>
        <row r="17">
          <cell r="B17">
            <v>99</v>
          </cell>
          <cell r="D17" t="str">
            <v>Eleanor</v>
          </cell>
          <cell r="E17" t="str">
            <v>Sumner</v>
          </cell>
          <cell r="F17" t="str">
            <v>M</v>
          </cell>
          <cell r="G17" t="str">
            <v>LNA Retirement Community</v>
          </cell>
          <cell r="H17" t="str">
            <v>Clinical</v>
          </cell>
          <cell r="I17" t="str">
            <v>Patient Care Services</v>
          </cell>
          <cell r="J17" t="str">
            <v>MENIG Extended Care</v>
          </cell>
          <cell r="K17" t="str">
            <v>Active</v>
          </cell>
          <cell r="L17" t="str">
            <v>PartTime-Partial Benefits</v>
          </cell>
          <cell r="M17" t="str">
            <v>Part Time</v>
          </cell>
          <cell r="N17" t="str">
            <v>LNA Retirement Community</v>
          </cell>
          <cell r="O17" t="str">
            <v>GEN 40 30min</v>
          </cell>
          <cell r="P17">
            <v>42471</v>
          </cell>
          <cell r="Q17">
            <v>35662</v>
          </cell>
          <cell r="S17">
            <v>33153.120000000003</v>
          </cell>
          <cell r="T17">
            <v>22.77</v>
          </cell>
          <cell r="U17" t="str">
            <v>Admin/Support</v>
          </cell>
          <cell r="V17">
            <v>56</v>
          </cell>
          <cell r="W17">
            <v>637.55999999999995</v>
          </cell>
          <cell r="X17" t="str">
            <v>Gifford Medical - 40</v>
          </cell>
          <cell r="Y17" t="str">
            <v>Menig Extended Care Unit</v>
          </cell>
          <cell r="Z17" t="str">
            <v>Biweekly</v>
          </cell>
        </row>
        <row r="18">
          <cell r="B18">
            <v>104</v>
          </cell>
          <cell r="D18" t="str">
            <v>Tina</v>
          </cell>
          <cell r="E18" t="str">
            <v>Wood</v>
          </cell>
          <cell r="G18" t="str">
            <v>Office Representative</v>
          </cell>
          <cell r="H18" t="str">
            <v>Administrative</v>
          </cell>
          <cell r="I18" t="str">
            <v>Provider Practices</v>
          </cell>
          <cell r="J18" t="str">
            <v>Clinic Primary Care</v>
          </cell>
          <cell r="K18" t="str">
            <v>Active</v>
          </cell>
          <cell r="L18" t="str">
            <v>Full Time - Full Benefits</v>
          </cell>
          <cell r="M18" t="str">
            <v>Full Time</v>
          </cell>
          <cell r="N18" t="str">
            <v>Office Representative</v>
          </cell>
          <cell r="O18" t="str">
            <v>GEN 40 60min</v>
          </cell>
          <cell r="P18">
            <v>43852</v>
          </cell>
          <cell r="Q18">
            <v>35415</v>
          </cell>
          <cell r="S18">
            <v>44928</v>
          </cell>
          <cell r="T18">
            <v>21.6</v>
          </cell>
          <cell r="U18" t="str">
            <v>Admin/Support</v>
          </cell>
          <cell r="V18">
            <v>80</v>
          </cell>
          <cell r="W18">
            <v>864</v>
          </cell>
          <cell r="X18" t="str">
            <v>Primary Care Clinic - 41</v>
          </cell>
          <cell r="Y18" t="str">
            <v>Provider Practice</v>
          </cell>
          <cell r="Z18" t="str">
            <v>Biweekly</v>
          </cell>
        </row>
        <row r="19">
          <cell r="B19">
            <v>113</v>
          </cell>
          <cell r="D19" t="str">
            <v>Karen</v>
          </cell>
          <cell r="E19" t="str">
            <v>Sargent</v>
          </cell>
          <cell r="F19" t="str">
            <v>D</v>
          </cell>
          <cell r="G19" t="str">
            <v>RN - Per Diem</v>
          </cell>
          <cell r="H19" t="str">
            <v>Clinical</v>
          </cell>
          <cell r="I19" t="str">
            <v>Patient Care Services</v>
          </cell>
          <cell r="J19" t="str">
            <v>Clinic Primary Care</v>
          </cell>
          <cell r="K19" t="str">
            <v>Terminated</v>
          </cell>
          <cell r="L19" t="str">
            <v>Per Diem Active</v>
          </cell>
          <cell r="M19" t="str">
            <v>Part Time</v>
          </cell>
          <cell r="N19" t="str">
            <v>RN - Per Diem</v>
          </cell>
          <cell r="O19" t="str">
            <v>GEN 40 30min</v>
          </cell>
          <cell r="P19">
            <v>34304</v>
          </cell>
          <cell r="Q19">
            <v>34304</v>
          </cell>
          <cell r="R19">
            <v>44767</v>
          </cell>
          <cell r="S19">
            <v>0.1066</v>
          </cell>
          <cell r="T19">
            <v>40.89</v>
          </cell>
          <cell r="U19" t="str">
            <v>RN</v>
          </cell>
          <cell r="V19">
            <v>1E-4</v>
          </cell>
          <cell r="W19">
            <v>2E-3</v>
          </cell>
          <cell r="X19" t="str">
            <v>Gifford Medical - 40</v>
          </cell>
          <cell r="Y19" t="str">
            <v>Provider Practice</v>
          </cell>
          <cell r="Z19" t="str">
            <v>Biweekly</v>
          </cell>
        </row>
        <row r="20">
          <cell r="B20">
            <v>115</v>
          </cell>
          <cell r="D20" t="str">
            <v>Carol</v>
          </cell>
          <cell r="E20" t="str">
            <v>Stephenson</v>
          </cell>
          <cell r="F20" t="str">
            <v>J</v>
          </cell>
          <cell r="G20" t="str">
            <v>Laboratory Manager</v>
          </cell>
          <cell r="H20" t="str">
            <v>Ancillary</v>
          </cell>
          <cell r="I20" t="str">
            <v>Operations</v>
          </cell>
          <cell r="J20" t="str">
            <v>Laboratory</v>
          </cell>
          <cell r="K20" t="str">
            <v>Terminated</v>
          </cell>
          <cell r="L20" t="str">
            <v>Full Time - Full Benefits</v>
          </cell>
          <cell r="M20" t="str">
            <v>Full Time</v>
          </cell>
          <cell r="N20" t="str">
            <v>Laboratory Manager</v>
          </cell>
          <cell r="O20" t="str">
            <v>EXEMPT 8 FT</v>
          </cell>
          <cell r="P20">
            <v>31859</v>
          </cell>
          <cell r="Q20">
            <v>31859</v>
          </cell>
          <cell r="R20">
            <v>42917</v>
          </cell>
          <cell r="S20">
            <v>100048</v>
          </cell>
          <cell r="T20">
            <v>48.1</v>
          </cell>
          <cell r="U20" t="str">
            <v>Management</v>
          </cell>
          <cell r="V20">
            <v>80</v>
          </cell>
          <cell r="W20">
            <v>1924</v>
          </cell>
          <cell r="X20" t="str">
            <v>Gifford Medical - 40</v>
          </cell>
          <cell r="Y20" t="str">
            <v>Laboratory</v>
          </cell>
          <cell r="Z20" t="str">
            <v>Biweekly</v>
          </cell>
        </row>
        <row r="21">
          <cell r="B21">
            <v>116</v>
          </cell>
          <cell r="D21" t="str">
            <v>Catherine</v>
          </cell>
          <cell r="E21" t="str">
            <v>Tulloh</v>
          </cell>
          <cell r="F21" t="str">
            <v>J</v>
          </cell>
          <cell r="G21" t="str">
            <v>Sonographer</v>
          </cell>
          <cell r="H21" t="str">
            <v>Ancillary</v>
          </cell>
          <cell r="I21" t="str">
            <v>Operations</v>
          </cell>
          <cell r="J21" t="str">
            <v>Diagnostic Imaging</v>
          </cell>
          <cell r="K21" t="str">
            <v>Active</v>
          </cell>
          <cell r="L21" t="str">
            <v>PartTime - Full Benefits</v>
          </cell>
          <cell r="M21" t="str">
            <v>Part Time</v>
          </cell>
          <cell r="N21" t="str">
            <v>Sonographer</v>
          </cell>
          <cell r="O21" t="str">
            <v>GEN 40 30min</v>
          </cell>
          <cell r="P21">
            <v>44839</v>
          </cell>
          <cell r="Q21">
            <v>30996</v>
          </cell>
          <cell r="S21">
            <v>74181.119999999995</v>
          </cell>
          <cell r="T21">
            <v>44.58</v>
          </cell>
          <cell r="U21" t="str">
            <v>Tech &amp; Professi</v>
          </cell>
          <cell r="V21">
            <v>64</v>
          </cell>
          <cell r="W21">
            <v>1426.56</v>
          </cell>
          <cell r="X21" t="str">
            <v>Gifford Medical - 40</v>
          </cell>
          <cell r="Y21" t="str">
            <v>Radiology</v>
          </cell>
          <cell r="Z21" t="str">
            <v>Biweekly</v>
          </cell>
        </row>
        <row r="22">
          <cell r="B22">
            <v>117</v>
          </cell>
          <cell r="D22" t="str">
            <v>Lyndell</v>
          </cell>
          <cell r="E22" t="str">
            <v>Davis</v>
          </cell>
          <cell r="F22" t="str">
            <v>J</v>
          </cell>
          <cell r="G22" t="str">
            <v>Nuclear Med Tech PD</v>
          </cell>
          <cell r="H22" t="str">
            <v>Ancillary</v>
          </cell>
          <cell r="I22" t="str">
            <v>Operations</v>
          </cell>
          <cell r="J22" t="str">
            <v>Nuclear Medicine</v>
          </cell>
          <cell r="K22" t="str">
            <v>Terminated</v>
          </cell>
          <cell r="L22" t="str">
            <v>Per Diem Active</v>
          </cell>
          <cell r="M22" t="str">
            <v>Part Time</v>
          </cell>
          <cell r="N22" t="str">
            <v>Nuclear Med Tech PD</v>
          </cell>
          <cell r="O22" t="str">
            <v>GEN 40 30min</v>
          </cell>
          <cell r="P22">
            <v>25594</v>
          </cell>
          <cell r="Q22">
            <v>25594</v>
          </cell>
          <cell r="R22">
            <v>41275</v>
          </cell>
          <cell r="S22">
            <v>9.0999999999999998E-2</v>
          </cell>
          <cell r="T22">
            <v>35.110300000000002</v>
          </cell>
          <cell r="U22" t="str">
            <v>Tech &amp; Profess</v>
          </cell>
          <cell r="V22">
            <v>1E-4</v>
          </cell>
          <cell r="W22">
            <v>1.8E-3</v>
          </cell>
          <cell r="X22" t="str">
            <v>Nuclear Medicine - 40</v>
          </cell>
          <cell r="Y22" t="str">
            <v>Radiology</v>
          </cell>
          <cell r="Z22" t="str">
            <v>Biweekly</v>
          </cell>
        </row>
        <row r="23">
          <cell r="B23">
            <v>118</v>
          </cell>
          <cell r="D23" t="str">
            <v>Ji</v>
          </cell>
          <cell r="E23" t="str">
            <v>Chen</v>
          </cell>
          <cell r="G23" t="str">
            <v>Pharmacy Manager</v>
          </cell>
          <cell r="H23" t="str">
            <v>Ancillary</v>
          </cell>
          <cell r="I23" t="str">
            <v>Patient Care Services</v>
          </cell>
          <cell r="J23" t="str">
            <v>Pharmacy</v>
          </cell>
          <cell r="K23" t="str">
            <v>Terminated</v>
          </cell>
          <cell r="L23" t="str">
            <v>Full Time - Full Benefits</v>
          </cell>
          <cell r="M23" t="str">
            <v>Full Time</v>
          </cell>
          <cell r="N23" t="str">
            <v>Pharmacy Manager</v>
          </cell>
          <cell r="O23" t="str">
            <v>EXEMPT 8 FT</v>
          </cell>
          <cell r="P23">
            <v>36395</v>
          </cell>
          <cell r="Q23">
            <v>36395</v>
          </cell>
          <cell r="R23">
            <v>38744</v>
          </cell>
          <cell r="S23">
            <v>94805.983999999997</v>
          </cell>
          <cell r="T23">
            <v>45.579799999999999</v>
          </cell>
          <cell r="U23" t="str">
            <v>Management</v>
          </cell>
          <cell r="V23">
            <v>80</v>
          </cell>
          <cell r="W23">
            <v>1823.192</v>
          </cell>
          <cell r="X23" t="str">
            <v>Gifford Medical - 40</v>
          </cell>
          <cell r="Y23" t="str">
            <v>Pharmacy</v>
          </cell>
          <cell r="Z23" t="str">
            <v>Biweekly</v>
          </cell>
        </row>
        <row r="24">
          <cell r="B24">
            <v>119</v>
          </cell>
          <cell r="D24" t="str">
            <v>Deborah</v>
          </cell>
          <cell r="E24" t="str">
            <v>Maxwell</v>
          </cell>
          <cell r="F24" t="str">
            <v>A</v>
          </cell>
          <cell r="G24" t="str">
            <v>Physical Therapist</v>
          </cell>
          <cell r="H24" t="str">
            <v>Ancillary</v>
          </cell>
          <cell r="I24" t="str">
            <v>Professional Services</v>
          </cell>
          <cell r="J24" t="str">
            <v>Rehab</v>
          </cell>
          <cell r="K24" t="str">
            <v>Terminated</v>
          </cell>
          <cell r="L24" t="str">
            <v>Full Time - Full Benefits</v>
          </cell>
          <cell r="M24" t="str">
            <v>Full Time</v>
          </cell>
          <cell r="N24" t="str">
            <v>Physical Therapist</v>
          </cell>
          <cell r="O24" t="str">
            <v>GEN 40 30min</v>
          </cell>
          <cell r="P24">
            <v>33182</v>
          </cell>
          <cell r="Q24">
            <v>33182</v>
          </cell>
          <cell r="R24">
            <v>38989</v>
          </cell>
          <cell r="S24">
            <v>69786.495999999999</v>
          </cell>
          <cell r="T24">
            <v>33.551200000000001</v>
          </cell>
          <cell r="U24" t="str">
            <v>Tech &amp; Profess</v>
          </cell>
          <cell r="V24">
            <v>80</v>
          </cell>
          <cell r="W24">
            <v>1342.048</v>
          </cell>
          <cell r="X24" t="str">
            <v>Physicial Therapy - 40</v>
          </cell>
          <cell r="Y24" t="str">
            <v>Rehab Services</v>
          </cell>
          <cell r="Z24" t="str">
            <v>Biweekly</v>
          </cell>
        </row>
        <row r="25">
          <cell r="B25">
            <v>120</v>
          </cell>
          <cell r="D25" t="str">
            <v>Derek</v>
          </cell>
          <cell r="E25" t="str">
            <v>van Gulden</v>
          </cell>
          <cell r="F25" t="str">
            <v>P</v>
          </cell>
          <cell r="G25" t="str">
            <v>Reg Respiratory Therapist</v>
          </cell>
          <cell r="H25" t="str">
            <v>Ancillary</v>
          </cell>
          <cell r="I25" t="str">
            <v>Professional Services</v>
          </cell>
          <cell r="J25" t="str">
            <v>Respiratory Care</v>
          </cell>
          <cell r="K25" t="str">
            <v>Terminated</v>
          </cell>
          <cell r="L25" t="str">
            <v>Per Diem Active</v>
          </cell>
          <cell r="M25" t="str">
            <v>Part Time</v>
          </cell>
          <cell r="N25" t="str">
            <v>Reg Respiratory Therapist</v>
          </cell>
          <cell r="O25" t="str">
            <v>GEN 40 30min</v>
          </cell>
          <cell r="P25">
            <v>37985</v>
          </cell>
          <cell r="Q25">
            <v>32721</v>
          </cell>
          <cell r="R25">
            <v>38482</v>
          </cell>
          <cell r="S25">
            <v>0.75660000000000005</v>
          </cell>
          <cell r="T25">
            <v>29.126899999999999</v>
          </cell>
          <cell r="U25" t="str">
            <v>Tech &amp; Professi</v>
          </cell>
          <cell r="V25">
            <v>1E-3</v>
          </cell>
          <cell r="W25">
            <v>1.46E-2</v>
          </cell>
          <cell r="X25" t="str">
            <v>Gifford Medical - 40</v>
          </cell>
          <cell r="Y25" t="str">
            <v>Respiratory Therapy</v>
          </cell>
          <cell r="Z25" t="str">
            <v>Biweekly</v>
          </cell>
        </row>
        <row r="26">
          <cell r="B26">
            <v>122</v>
          </cell>
          <cell r="D26" t="str">
            <v>Marilyn</v>
          </cell>
          <cell r="E26" t="str">
            <v>Sargeant</v>
          </cell>
          <cell r="F26" t="str">
            <v>G</v>
          </cell>
          <cell r="G26" t="str">
            <v>Clinical Quality Spec</v>
          </cell>
          <cell r="H26" t="str">
            <v>Administrative</v>
          </cell>
          <cell r="I26" t="str">
            <v>Quality Mgt &amp; Med Staff S</v>
          </cell>
          <cell r="J26" t="str">
            <v>UR/QA</v>
          </cell>
          <cell r="K26" t="str">
            <v>Terminated</v>
          </cell>
          <cell r="L26" t="str">
            <v>PartTime-Partial Benefits</v>
          </cell>
          <cell r="M26" t="str">
            <v>Part Time</v>
          </cell>
          <cell r="N26" t="str">
            <v>Clinical Quality Spec</v>
          </cell>
          <cell r="O26" t="str">
            <v>Salary 40</v>
          </cell>
          <cell r="P26">
            <v>38845</v>
          </cell>
          <cell r="Q26">
            <v>26197</v>
          </cell>
          <cell r="R26">
            <v>44921</v>
          </cell>
          <cell r="S26">
            <v>40903.199999999997</v>
          </cell>
          <cell r="T26">
            <v>39.33</v>
          </cell>
          <cell r="U26" t="str">
            <v>Tech &amp; Professi</v>
          </cell>
          <cell r="V26">
            <v>40</v>
          </cell>
          <cell r="W26">
            <v>786.6</v>
          </cell>
          <cell r="X26" t="str">
            <v>Gifford Medical - 40</v>
          </cell>
          <cell r="Y26" t="str">
            <v>Quality Assurance/Risk Mg</v>
          </cell>
          <cell r="Z26" t="str">
            <v>Biweekly</v>
          </cell>
        </row>
        <row r="27">
          <cell r="B27">
            <v>126</v>
          </cell>
          <cell r="D27" t="str">
            <v>Phyllis</v>
          </cell>
          <cell r="E27" t="str">
            <v>Jensen</v>
          </cell>
          <cell r="F27" t="str">
            <v>L</v>
          </cell>
          <cell r="G27" t="str">
            <v>Care Manager</v>
          </cell>
          <cell r="H27" t="str">
            <v>Administrative</v>
          </cell>
          <cell r="I27" t="str">
            <v>Patient Care Services</v>
          </cell>
          <cell r="J27" t="str">
            <v>Social Services</v>
          </cell>
          <cell r="K27" t="str">
            <v>Terminated</v>
          </cell>
          <cell r="L27" t="str">
            <v>Temporary Part Time</v>
          </cell>
          <cell r="M27" t="str">
            <v>Part Time</v>
          </cell>
          <cell r="N27" t="str">
            <v>Care Manager</v>
          </cell>
          <cell r="O27" t="str">
            <v>GEN 40 30min</v>
          </cell>
          <cell r="P27">
            <v>40112</v>
          </cell>
          <cell r="Q27">
            <v>29507</v>
          </cell>
          <cell r="R27">
            <v>40245</v>
          </cell>
          <cell r="S27">
            <v>6500</v>
          </cell>
          <cell r="T27">
            <v>25</v>
          </cell>
          <cell r="U27" t="str">
            <v>Management</v>
          </cell>
          <cell r="V27">
            <v>10</v>
          </cell>
          <cell r="W27">
            <v>125</v>
          </cell>
          <cell r="X27" t="str">
            <v>Gifford Medical - 40</v>
          </cell>
          <cell r="Y27" t="str">
            <v>Quality Care &amp; Case Manag</v>
          </cell>
          <cell r="Z27" t="str">
            <v>Biweekly</v>
          </cell>
        </row>
        <row r="28">
          <cell r="B28">
            <v>128</v>
          </cell>
          <cell r="D28" t="str">
            <v>Carol</v>
          </cell>
          <cell r="E28" t="str">
            <v>Simpson</v>
          </cell>
          <cell r="F28" t="str">
            <v>D</v>
          </cell>
          <cell r="G28" t="str">
            <v>Infection Control Practit</v>
          </cell>
          <cell r="H28" t="str">
            <v>Ancillary</v>
          </cell>
          <cell r="I28" t="str">
            <v>Quality Mgt &amp; Med Staff S</v>
          </cell>
          <cell r="J28" t="str">
            <v>UR/QA</v>
          </cell>
          <cell r="K28" t="str">
            <v>Terminated</v>
          </cell>
          <cell r="L28" t="str">
            <v>Full Time - Full Benefits</v>
          </cell>
          <cell r="M28" t="str">
            <v>Full Time</v>
          </cell>
          <cell r="N28" t="str">
            <v>Infection Control Practit</v>
          </cell>
          <cell r="O28" t="str">
            <v>EXEMPT 8 FT</v>
          </cell>
          <cell r="P28">
            <v>32615</v>
          </cell>
          <cell r="Q28">
            <v>32615</v>
          </cell>
          <cell r="R28">
            <v>38933</v>
          </cell>
          <cell r="S28">
            <v>56347.199999999997</v>
          </cell>
          <cell r="T28">
            <v>27.09</v>
          </cell>
          <cell r="U28" t="str">
            <v>Tech &amp; Professi</v>
          </cell>
          <cell r="V28">
            <v>80</v>
          </cell>
          <cell r="W28">
            <v>1083.5999999999999</v>
          </cell>
          <cell r="X28" t="str">
            <v>Gifford Medical - 40</v>
          </cell>
          <cell r="Y28" t="str">
            <v>Quality Assurance/Risk Mg</v>
          </cell>
          <cell r="Z28" t="str">
            <v>Biweekly</v>
          </cell>
        </row>
        <row r="29">
          <cell r="B29">
            <v>131</v>
          </cell>
          <cell r="D29" t="str">
            <v>Cynthia</v>
          </cell>
          <cell r="E29" t="str">
            <v>Richardson</v>
          </cell>
          <cell r="F29" t="str">
            <v>A</v>
          </cell>
          <cell r="G29" t="str">
            <v>Nurse Mgr MECU</v>
          </cell>
          <cell r="H29" t="str">
            <v>Administrative</v>
          </cell>
          <cell r="I29" t="str">
            <v>Patient Care Services</v>
          </cell>
          <cell r="J29" t="str">
            <v>MENIG Extended Care</v>
          </cell>
          <cell r="K29" t="str">
            <v>Terminated</v>
          </cell>
          <cell r="L29" t="str">
            <v>Full Time - Full Benefits</v>
          </cell>
          <cell r="M29" t="str">
            <v>Full Time</v>
          </cell>
          <cell r="N29" t="str">
            <v>Nurse Mgr MECU</v>
          </cell>
          <cell r="O29" t="str">
            <v>EXEMPT 8 FT</v>
          </cell>
          <cell r="P29">
            <v>34335</v>
          </cell>
          <cell r="Q29">
            <v>34335</v>
          </cell>
          <cell r="R29">
            <v>41628</v>
          </cell>
          <cell r="S29">
            <v>81328</v>
          </cell>
          <cell r="T29">
            <v>39.1</v>
          </cell>
          <cell r="U29" t="str">
            <v>Management</v>
          </cell>
          <cell r="V29">
            <v>80</v>
          </cell>
          <cell r="W29">
            <v>1564</v>
          </cell>
          <cell r="X29" t="str">
            <v>Gifford Medical - 40</v>
          </cell>
          <cell r="Y29" t="str">
            <v>Menig Extended Care Unit</v>
          </cell>
          <cell r="Z29" t="str">
            <v>Biweekly</v>
          </cell>
        </row>
        <row r="30">
          <cell r="B30">
            <v>132</v>
          </cell>
          <cell r="D30" t="str">
            <v>Claudette</v>
          </cell>
          <cell r="E30" t="str">
            <v>Goad</v>
          </cell>
          <cell r="F30" t="str">
            <v>S</v>
          </cell>
          <cell r="G30" t="str">
            <v>Executive Assistant</v>
          </cell>
          <cell r="H30" t="str">
            <v>Administrative</v>
          </cell>
          <cell r="I30" t="str">
            <v>Patient Care Services</v>
          </cell>
          <cell r="J30" t="str">
            <v>Menig Nursing Administrat</v>
          </cell>
          <cell r="K30" t="str">
            <v>Active</v>
          </cell>
          <cell r="L30" t="str">
            <v>Full Time - Full Benefits</v>
          </cell>
          <cell r="M30" t="str">
            <v>Full Time</v>
          </cell>
          <cell r="N30" t="str">
            <v>Executive Assistant</v>
          </cell>
          <cell r="O30" t="str">
            <v>EXEMPT 8 FT</v>
          </cell>
          <cell r="P30">
            <v>27868</v>
          </cell>
          <cell r="Q30">
            <v>27868</v>
          </cell>
          <cell r="S30">
            <v>61817.599999999999</v>
          </cell>
          <cell r="T30">
            <v>29.72</v>
          </cell>
          <cell r="U30" t="str">
            <v>Management</v>
          </cell>
          <cell r="V30">
            <v>80</v>
          </cell>
          <cell r="W30">
            <v>1188.8</v>
          </cell>
          <cell r="X30" t="str">
            <v>Gifford Medical - 40</v>
          </cell>
          <cell r="Y30" t="str">
            <v>Nursing Administration</v>
          </cell>
          <cell r="Z30" t="str">
            <v>Biweekly</v>
          </cell>
        </row>
        <row r="31">
          <cell r="B31">
            <v>134</v>
          </cell>
          <cell r="D31" t="str">
            <v>Theron</v>
          </cell>
          <cell r="E31" t="str">
            <v>Manning</v>
          </cell>
          <cell r="F31" t="str">
            <v>A</v>
          </cell>
          <cell r="G31" t="str">
            <v>Project Manager</v>
          </cell>
          <cell r="H31" t="str">
            <v>Administrative</v>
          </cell>
          <cell r="I31" t="str">
            <v>Administration</v>
          </cell>
          <cell r="J31" t="str">
            <v>Administration</v>
          </cell>
          <cell r="K31" t="str">
            <v>Terminated</v>
          </cell>
          <cell r="L31" t="str">
            <v>Per Diem Active</v>
          </cell>
          <cell r="M31" t="str">
            <v>Part Time</v>
          </cell>
          <cell r="N31" t="str">
            <v>Project Manager</v>
          </cell>
          <cell r="O31" t="str">
            <v>GEN 40 30min</v>
          </cell>
          <cell r="P31">
            <v>25342</v>
          </cell>
          <cell r="Q31">
            <v>25342</v>
          </cell>
          <cell r="R31">
            <v>42036</v>
          </cell>
          <cell r="S31">
            <v>8.8400000000000006E-2</v>
          </cell>
          <cell r="T31">
            <v>34.03</v>
          </cell>
          <cell r="U31" t="str">
            <v>DIR PROF SVCS</v>
          </cell>
          <cell r="V31">
            <v>1E-4</v>
          </cell>
          <cell r="W31">
            <v>1.6999999999999999E-3</v>
          </cell>
          <cell r="X31" t="str">
            <v>Gifford Medical - 40</v>
          </cell>
          <cell r="Y31" t="str">
            <v>None</v>
          </cell>
          <cell r="Z31" t="str">
            <v>Biweekly</v>
          </cell>
        </row>
        <row r="32">
          <cell r="B32">
            <v>136</v>
          </cell>
          <cell r="D32" t="str">
            <v>Barbara</v>
          </cell>
          <cell r="E32" t="str">
            <v>Springer</v>
          </cell>
          <cell r="F32" t="str">
            <v>A</v>
          </cell>
          <cell r="G32" t="str">
            <v>RN - Per Diem</v>
          </cell>
          <cell r="H32" t="str">
            <v>Clinical</v>
          </cell>
          <cell r="I32" t="str">
            <v>Patient Care Services</v>
          </cell>
          <cell r="J32" t="str">
            <v>Emergency Room</v>
          </cell>
          <cell r="K32" t="str">
            <v>Terminated</v>
          </cell>
          <cell r="L32" t="str">
            <v>Per Diem Active</v>
          </cell>
          <cell r="M32" t="str">
            <v>Part Time</v>
          </cell>
          <cell r="N32" t="str">
            <v>RN - Per Diem</v>
          </cell>
          <cell r="O32" t="str">
            <v>GEN 40 30min</v>
          </cell>
          <cell r="P32">
            <v>39890</v>
          </cell>
          <cell r="Q32">
            <v>26323</v>
          </cell>
          <cell r="R32">
            <v>40063</v>
          </cell>
          <cell r="S32">
            <v>9.6199999999999994E-2</v>
          </cell>
          <cell r="T32">
            <v>37.229999999999997</v>
          </cell>
          <cell r="U32" t="str">
            <v>RN</v>
          </cell>
          <cell r="V32">
            <v>1E-4</v>
          </cell>
          <cell r="W32">
            <v>1.8E-3</v>
          </cell>
          <cell r="X32" t="str">
            <v>Gifford Medical - 40</v>
          </cell>
          <cell r="Y32" t="str">
            <v>Emergency Room</v>
          </cell>
          <cell r="Z32" t="str">
            <v>Biweekly</v>
          </cell>
        </row>
        <row r="33">
          <cell r="B33">
            <v>139</v>
          </cell>
          <cell r="D33" t="str">
            <v>Anna</v>
          </cell>
          <cell r="E33" t="str">
            <v>Supple</v>
          </cell>
          <cell r="F33" t="str">
            <v>K</v>
          </cell>
          <cell r="G33" t="str">
            <v>Nursing Supervisor</v>
          </cell>
          <cell r="H33" t="str">
            <v>Clinical</v>
          </cell>
          <cell r="I33" t="str">
            <v>Patient Care Services</v>
          </cell>
          <cell r="J33" t="str">
            <v>Emergency Room</v>
          </cell>
          <cell r="K33" t="str">
            <v>Terminated</v>
          </cell>
          <cell r="L33" t="str">
            <v>PartTime - Full Benefits</v>
          </cell>
          <cell r="M33" t="str">
            <v>Part Time</v>
          </cell>
          <cell r="N33" t="str">
            <v>Nursing Supervisor</v>
          </cell>
          <cell r="O33" t="str">
            <v>GEN 30min</v>
          </cell>
          <cell r="P33">
            <v>31215</v>
          </cell>
          <cell r="Q33">
            <v>31215</v>
          </cell>
          <cell r="R33">
            <v>38229</v>
          </cell>
          <cell r="S33">
            <v>53198.080000000002</v>
          </cell>
          <cell r="T33">
            <v>31.97</v>
          </cell>
          <cell r="U33" t="str">
            <v>Nurse Superviso</v>
          </cell>
          <cell r="V33">
            <v>64</v>
          </cell>
          <cell r="W33">
            <v>1023.04</v>
          </cell>
          <cell r="X33" t="str">
            <v>Gifford Medical - 40</v>
          </cell>
          <cell r="Y33" t="str">
            <v>Emergency Room</v>
          </cell>
          <cell r="Z33" t="str">
            <v>Biweekly</v>
          </cell>
        </row>
        <row r="34">
          <cell r="B34">
            <v>146</v>
          </cell>
          <cell r="D34" t="str">
            <v>Kathleen</v>
          </cell>
          <cell r="E34" t="str">
            <v>Paglia</v>
          </cell>
          <cell r="F34" t="str">
            <v>M</v>
          </cell>
          <cell r="G34" t="str">
            <v>House Supervisor</v>
          </cell>
          <cell r="H34" t="str">
            <v>Clinical</v>
          </cell>
          <cell r="I34" t="str">
            <v>Administration</v>
          </cell>
          <cell r="J34" t="str">
            <v>Nursing Administration</v>
          </cell>
          <cell r="K34" t="str">
            <v>Active</v>
          </cell>
          <cell r="L34" t="str">
            <v>PartTime - Full Benefits</v>
          </cell>
          <cell r="M34" t="str">
            <v>Part Time</v>
          </cell>
          <cell r="N34" t="str">
            <v>House Supervisor</v>
          </cell>
          <cell r="O34" t="str">
            <v>GEN 40 30min</v>
          </cell>
          <cell r="P34">
            <v>36304</v>
          </cell>
          <cell r="Q34">
            <v>36304</v>
          </cell>
          <cell r="S34">
            <v>95734.080000000002</v>
          </cell>
          <cell r="T34">
            <v>51.14</v>
          </cell>
          <cell r="U34" t="str">
            <v>Nurse Superviso</v>
          </cell>
          <cell r="V34">
            <v>72</v>
          </cell>
          <cell r="W34">
            <v>1841.04</v>
          </cell>
          <cell r="X34" t="str">
            <v>Gifford Medical - 40</v>
          </cell>
          <cell r="Y34" t="str">
            <v>Nursing Administration</v>
          </cell>
          <cell r="Z34" t="str">
            <v>Biweekly</v>
          </cell>
        </row>
        <row r="35">
          <cell r="B35">
            <v>149</v>
          </cell>
          <cell r="D35" t="str">
            <v>Susan</v>
          </cell>
          <cell r="E35" t="str">
            <v>Mascola</v>
          </cell>
          <cell r="G35" t="str">
            <v>Child Care Director</v>
          </cell>
          <cell r="H35" t="str">
            <v>Maint, Hskpg, Food, Dayca</v>
          </cell>
          <cell r="I35" t="str">
            <v>Human Resources</v>
          </cell>
          <cell r="J35" t="str">
            <v>Day Care</v>
          </cell>
          <cell r="K35" t="str">
            <v>Terminated</v>
          </cell>
          <cell r="L35" t="str">
            <v>Full Time - Full Benefits</v>
          </cell>
          <cell r="M35" t="str">
            <v>Full Time</v>
          </cell>
          <cell r="N35" t="str">
            <v>Child Care Director</v>
          </cell>
          <cell r="O35" t="str">
            <v>EXEMPT 8 FT</v>
          </cell>
          <cell r="P35">
            <v>33072</v>
          </cell>
          <cell r="Q35">
            <v>33072</v>
          </cell>
          <cell r="R35">
            <v>42778</v>
          </cell>
          <cell r="S35">
            <v>61360</v>
          </cell>
          <cell r="T35">
            <v>29.5</v>
          </cell>
          <cell r="U35" t="str">
            <v>Management</v>
          </cell>
          <cell r="V35">
            <v>80</v>
          </cell>
          <cell r="W35">
            <v>1180</v>
          </cell>
          <cell r="X35" t="str">
            <v>Gifford Medical - 40</v>
          </cell>
          <cell r="Y35" t="str">
            <v>Child Enrichment Center</v>
          </cell>
          <cell r="Z35" t="str">
            <v>Biweekly</v>
          </cell>
        </row>
        <row r="36">
          <cell r="B36">
            <v>151</v>
          </cell>
          <cell r="D36" t="str">
            <v>Lorraine</v>
          </cell>
          <cell r="E36" t="str">
            <v>Dickinson</v>
          </cell>
          <cell r="F36" t="str">
            <v>D</v>
          </cell>
          <cell r="G36" t="str">
            <v>File Clerk</v>
          </cell>
          <cell r="H36" t="str">
            <v>Administrative</v>
          </cell>
          <cell r="I36" t="str">
            <v>Finance</v>
          </cell>
          <cell r="J36" t="str">
            <v>Health Information</v>
          </cell>
          <cell r="K36" t="str">
            <v>Terminated</v>
          </cell>
          <cell r="L36" t="str">
            <v>Per Diem Active</v>
          </cell>
          <cell r="M36" t="str">
            <v>Part Time</v>
          </cell>
          <cell r="N36" t="str">
            <v>File Clerk</v>
          </cell>
          <cell r="O36" t="str">
            <v>GEN 40 30min</v>
          </cell>
          <cell r="P36">
            <v>23516</v>
          </cell>
          <cell r="Q36">
            <v>23516</v>
          </cell>
          <cell r="R36">
            <v>38404</v>
          </cell>
          <cell r="S36">
            <v>2.8028</v>
          </cell>
          <cell r="T36">
            <v>10.78</v>
          </cell>
          <cell r="U36" t="str">
            <v>Admin/Support</v>
          </cell>
          <cell r="V36">
            <v>0.01</v>
          </cell>
          <cell r="W36">
            <v>5.3900000000000003E-2</v>
          </cell>
          <cell r="X36" t="str">
            <v>Health Information - 49</v>
          </cell>
          <cell r="Y36" t="str">
            <v>Patient Admin Services</v>
          </cell>
          <cell r="Z36" t="str">
            <v>Biweekly</v>
          </cell>
        </row>
        <row r="37">
          <cell r="B37">
            <v>152</v>
          </cell>
          <cell r="D37" t="str">
            <v>Jessica</v>
          </cell>
          <cell r="E37" t="str">
            <v>Wood</v>
          </cell>
          <cell r="F37" t="str">
            <v>L</v>
          </cell>
          <cell r="G37" t="str">
            <v>RN - Per Diem</v>
          </cell>
          <cell r="H37" t="str">
            <v>Clinical</v>
          </cell>
          <cell r="I37" t="str">
            <v>Patient Care Services</v>
          </cell>
          <cell r="J37" t="str">
            <v>Obstetrics/Labor &amp; Delive</v>
          </cell>
          <cell r="K37" t="str">
            <v>Terminated</v>
          </cell>
          <cell r="L37" t="str">
            <v>Per Diem Active</v>
          </cell>
          <cell r="M37" t="str">
            <v>Part Time</v>
          </cell>
          <cell r="N37" t="str">
            <v>RN - Per Diem</v>
          </cell>
          <cell r="O37" t="str">
            <v>GEN 40 30min</v>
          </cell>
          <cell r="P37">
            <v>44118</v>
          </cell>
          <cell r="Q37">
            <v>35975</v>
          </cell>
          <cell r="R37">
            <v>44734</v>
          </cell>
          <cell r="S37">
            <v>0.1144</v>
          </cell>
          <cell r="T37">
            <v>44.05</v>
          </cell>
          <cell r="U37" t="str">
            <v>RN</v>
          </cell>
          <cell r="V37">
            <v>1E-4</v>
          </cell>
          <cell r="W37">
            <v>2.2000000000000001E-3</v>
          </cell>
          <cell r="X37" t="str">
            <v>Gifford Medical Ctr - 40</v>
          </cell>
          <cell r="Y37" t="str">
            <v>Birthing Center</v>
          </cell>
          <cell r="Z37" t="str">
            <v>Biweekly</v>
          </cell>
        </row>
        <row r="38">
          <cell r="B38">
            <v>153</v>
          </cell>
          <cell r="D38" t="str">
            <v>Lucy</v>
          </cell>
          <cell r="E38" t="str">
            <v>Wollaeger</v>
          </cell>
          <cell r="F38" t="str">
            <v>J</v>
          </cell>
          <cell r="G38" t="str">
            <v>Physician</v>
          </cell>
          <cell r="H38" t="str">
            <v>Clinical</v>
          </cell>
          <cell r="I38" t="str">
            <v>Patient Care Services</v>
          </cell>
          <cell r="J38" t="str">
            <v>Professional Emergency</v>
          </cell>
          <cell r="K38" t="str">
            <v>Terminated</v>
          </cell>
          <cell r="L38" t="str">
            <v>Per Diem Active</v>
          </cell>
          <cell r="M38" t="str">
            <v>Part Time</v>
          </cell>
          <cell r="N38" t="str">
            <v>Physician</v>
          </cell>
          <cell r="O38" t="str">
            <v>PHYSICIANS</v>
          </cell>
          <cell r="P38">
            <v>39845</v>
          </cell>
          <cell r="Q38">
            <v>39845</v>
          </cell>
          <cell r="R38">
            <v>41487</v>
          </cell>
          <cell r="S38">
            <v>25.48</v>
          </cell>
          <cell r="T38">
            <v>98</v>
          </cell>
          <cell r="U38" t="str">
            <v>Providers</v>
          </cell>
          <cell r="V38">
            <v>0.01</v>
          </cell>
          <cell r="W38">
            <v>0.49</v>
          </cell>
          <cell r="X38" t="str">
            <v>Gifford Medical - 40</v>
          </cell>
          <cell r="Y38" t="str">
            <v>Emergency Room</v>
          </cell>
          <cell r="Z38" t="str">
            <v>Biweekly</v>
          </cell>
        </row>
        <row r="39">
          <cell r="B39">
            <v>154</v>
          </cell>
          <cell r="D39" t="str">
            <v>Lesley</v>
          </cell>
          <cell r="E39" t="str">
            <v>Flint</v>
          </cell>
          <cell r="F39" t="str">
            <v>M</v>
          </cell>
          <cell r="G39" t="str">
            <v>Office Representative</v>
          </cell>
          <cell r="H39" t="str">
            <v>Administrative</v>
          </cell>
          <cell r="I39" t="str">
            <v>Patient Care Services</v>
          </cell>
          <cell r="J39" t="str">
            <v>Sharon Clinic</v>
          </cell>
          <cell r="K39" t="str">
            <v>Active</v>
          </cell>
          <cell r="L39" t="str">
            <v>Full Time - Full Benefits</v>
          </cell>
          <cell r="M39" t="str">
            <v>Full Time</v>
          </cell>
          <cell r="N39" t="str">
            <v>Office Representative</v>
          </cell>
          <cell r="O39" t="str">
            <v>GEN 40 60min</v>
          </cell>
          <cell r="P39">
            <v>40028</v>
          </cell>
          <cell r="Q39">
            <v>35150</v>
          </cell>
          <cell r="S39">
            <v>44345.599999999999</v>
          </cell>
          <cell r="T39">
            <v>21.32</v>
          </cell>
          <cell r="U39" t="str">
            <v>Admin/Support</v>
          </cell>
          <cell r="V39">
            <v>80</v>
          </cell>
          <cell r="W39">
            <v>852.8</v>
          </cell>
          <cell r="X39" t="str">
            <v>Gifford Medical Ctr - 40</v>
          </cell>
          <cell r="Y39" t="str">
            <v>Provider Practice</v>
          </cell>
          <cell r="Z39" t="str">
            <v>Biweekly</v>
          </cell>
        </row>
        <row r="40">
          <cell r="B40">
            <v>158</v>
          </cell>
          <cell r="D40" t="str">
            <v>Sanie</v>
          </cell>
          <cell r="E40" t="str">
            <v>Bly</v>
          </cell>
          <cell r="F40" t="str">
            <v>M</v>
          </cell>
          <cell r="G40" t="str">
            <v>Medical Transcriptionist</v>
          </cell>
          <cell r="H40" t="str">
            <v>Administrative</v>
          </cell>
          <cell r="I40" t="str">
            <v>Finance</v>
          </cell>
          <cell r="J40" t="str">
            <v>Medical Records</v>
          </cell>
          <cell r="K40" t="str">
            <v>Terminated</v>
          </cell>
          <cell r="L40" t="str">
            <v>PartTime - Full Benefits</v>
          </cell>
          <cell r="M40" t="str">
            <v>Part Time</v>
          </cell>
          <cell r="N40" t="str">
            <v>Medical Transcriptionist</v>
          </cell>
          <cell r="O40" t="str">
            <v>GEN 40 30min</v>
          </cell>
          <cell r="P40">
            <v>33891</v>
          </cell>
          <cell r="Q40">
            <v>33891</v>
          </cell>
          <cell r="R40">
            <v>41956</v>
          </cell>
          <cell r="S40">
            <v>22164.48</v>
          </cell>
          <cell r="T40">
            <v>13.32</v>
          </cell>
          <cell r="U40" t="str">
            <v>Admin/Support</v>
          </cell>
          <cell r="V40">
            <v>64</v>
          </cell>
          <cell r="W40">
            <v>426.24</v>
          </cell>
          <cell r="X40" t="str">
            <v>Health Information - 49</v>
          </cell>
          <cell r="Y40" t="str">
            <v>Patient Admin Services</v>
          </cell>
          <cell r="Z40" t="str">
            <v>Biweekly</v>
          </cell>
        </row>
        <row r="41">
          <cell r="B41">
            <v>161</v>
          </cell>
          <cell r="D41" t="str">
            <v>Pamela</v>
          </cell>
          <cell r="E41" t="str">
            <v>Hinkle</v>
          </cell>
          <cell r="F41" t="str">
            <v>J</v>
          </cell>
          <cell r="G41" t="str">
            <v>Medical Transcriptionist</v>
          </cell>
          <cell r="H41" t="str">
            <v>Administrative</v>
          </cell>
          <cell r="I41" t="str">
            <v>Finance</v>
          </cell>
          <cell r="J41" t="str">
            <v>Medical Records</v>
          </cell>
          <cell r="K41" t="str">
            <v>Terminated</v>
          </cell>
          <cell r="L41" t="str">
            <v>Full Time - Full Benefits</v>
          </cell>
          <cell r="M41" t="str">
            <v>Full Time</v>
          </cell>
          <cell r="N41" t="str">
            <v>Medical Transcriptionist</v>
          </cell>
          <cell r="O41" t="str">
            <v>GEN 40 30min</v>
          </cell>
          <cell r="P41">
            <v>35514</v>
          </cell>
          <cell r="Q41">
            <v>35514</v>
          </cell>
          <cell r="R41">
            <v>41774</v>
          </cell>
          <cell r="S41">
            <v>33217.599999999999</v>
          </cell>
          <cell r="T41">
            <v>15.97</v>
          </cell>
          <cell r="U41" t="str">
            <v>Admin/Support</v>
          </cell>
          <cell r="V41">
            <v>80</v>
          </cell>
          <cell r="W41">
            <v>638.79999999999995</v>
          </cell>
          <cell r="X41" t="str">
            <v>Health Information - 49</v>
          </cell>
          <cell r="Y41" t="str">
            <v>Patient Admin Services</v>
          </cell>
          <cell r="Z41" t="str">
            <v>Biweekly</v>
          </cell>
        </row>
        <row r="42">
          <cell r="B42">
            <v>163</v>
          </cell>
          <cell r="D42" t="str">
            <v>Deanna</v>
          </cell>
          <cell r="E42" t="str">
            <v>Mitchell</v>
          </cell>
          <cell r="F42" t="str">
            <v>R</v>
          </cell>
          <cell r="G42" t="str">
            <v>File Clerk</v>
          </cell>
          <cell r="H42" t="str">
            <v>Administrative</v>
          </cell>
          <cell r="I42" t="str">
            <v>Finance</v>
          </cell>
          <cell r="J42" t="str">
            <v>Medical Records</v>
          </cell>
          <cell r="K42" t="str">
            <v>Terminated</v>
          </cell>
          <cell r="L42" t="str">
            <v>PartTime - Full Benefits</v>
          </cell>
          <cell r="M42" t="str">
            <v>Part Time</v>
          </cell>
          <cell r="N42" t="str">
            <v>File Clerk</v>
          </cell>
          <cell r="O42" t="str">
            <v>GEN 40 30min</v>
          </cell>
          <cell r="P42">
            <v>34304</v>
          </cell>
          <cell r="Q42">
            <v>34304</v>
          </cell>
          <cell r="R42">
            <v>41969</v>
          </cell>
          <cell r="S42">
            <v>21698.560000000001</v>
          </cell>
          <cell r="T42">
            <v>13.04</v>
          </cell>
          <cell r="U42" t="str">
            <v>Admin/Support</v>
          </cell>
          <cell r="V42">
            <v>64</v>
          </cell>
          <cell r="W42">
            <v>417.28</v>
          </cell>
          <cell r="X42" t="str">
            <v>Health Information - 49</v>
          </cell>
          <cell r="Y42" t="str">
            <v>Patient Admin Services</v>
          </cell>
          <cell r="Z42" t="str">
            <v>Biweekly</v>
          </cell>
        </row>
        <row r="43">
          <cell r="B43">
            <v>164</v>
          </cell>
          <cell r="D43" t="str">
            <v>Melanie</v>
          </cell>
          <cell r="E43" t="str">
            <v>Munyon</v>
          </cell>
          <cell r="F43" t="str">
            <v>E</v>
          </cell>
          <cell r="G43" t="str">
            <v>Certified Coder</v>
          </cell>
          <cell r="H43" t="str">
            <v>Administrative</v>
          </cell>
          <cell r="I43" t="str">
            <v>Finance</v>
          </cell>
          <cell r="J43" t="str">
            <v>Medical Records</v>
          </cell>
          <cell r="K43" t="str">
            <v>Terminated</v>
          </cell>
          <cell r="L43" t="str">
            <v>PartTime - Full Benefits</v>
          </cell>
          <cell r="M43" t="str">
            <v>Part Time</v>
          </cell>
          <cell r="N43" t="str">
            <v>Certified Coder</v>
          </cell>
          <cell r="O43" t="str">
            <v>GEN 40 30min</v>
          </cell>
          <cell r="P43">
            <v>34019</v>
          </cell>
          <cell r="Q43">
            <v>34019</v>
          </cell>
          <cell r="R43">
            <v>43448</v>
          </cell>
          <cell r="S43">
            <v>40716</v>
          </cell>
          <cell r="T43">
            <v>21.75</v>
          </cell>
          <cell r="U43" t="str">
            <v>Admin/Support</v>
          </cell>
          <cell r="V43">
            <v>72</v>
          </cell>
          <cell r="W43">
            <v>783</v>
          </cell>
          <cell r="X43" t="str">
            <v>Health Information - 49</v>
          </cell>
          <cell r="Y43" t="str">
            <v>Patient Admin Services</v>
          </cell>
          <cell r="Z43" t="str">
            <v>Biweekly</v>
          </cell>
        </row>
        <row r="44">
          <cell r="B44">
            <v>165</v>
          </cell>
          <cell r="D44" t="str">
            <v>Mary</v>
          </cell>
          <cell r="E44" t="str">
            <v>Bradley</v>
          </cell>
          <cell r="F44" t="str">
            <v>G</v>
          </cell>
          <cell r="G44" t="str">
            <v>RN - Physician Practice</v>
          </cell>
          <cell r="H44" t="str">
            <v>Clinical</v>
          </cell>
          <cell r="I44" t="str">
            <v>Provider Practices</v>
          </cell>
          <cell r="J44" t="str">
            <v>Clinic Specialty</v>
          </cell>
          <cell r="K44" t="str">
            <v>Terminated</v>
          </cell>
          <cell r="L44" t="str">
            <v>PartTime-Partial Benefits</v>
          </cell>
          <cell r="M44" t="str">
            <v>Part Time</v>
          </cell>
          <cell r="N44" t="str">
            <v>RN - Physician Practice</v>
          </cell>
          <cell r="O44" t="str">
            <v>GEN 40 60min</v>
          </cell>
          <cell r="P44">
            <v>28401</v>
          </cell>
          <cell r="Q44">
            <v>28401</v>
          </cell>
          <cell r="R44">
            <v>40373</v>
          </cell>
          <cell r="S44">
            <v>42032.972800000003</v>
          </cell>
          <cell r="T44">
            <v>28.8688</v>
          </cell>
          <cell r="U44" t="str">
            <v>RN PP</v>
          </cell>
          <cell r="V44">
            <v>56</v>
          </cell>
          <cell r="W44">
            <v>808.32640000000004</v>
          </cell>
          <cell r="X44" t="str">
            <v>Nro, Anes, Pod &amp; Sp - 40</v>
          </cell>
          <cell r="Y44" t="str">
            <v>Provider Practice</v>
          </cell>
          <cell r="Z44" t="str">
            <v>Biweekly</v>
          </cell>
        </row>
        <row r="45">
          <cell r="B45">
            <v>166</v>
          </cell>
          <cell r="D45" t="str">
            <v>Carol</v>
          </cell>
          <cell r="E45" t="str">
            <v>Blodgett</v>
          </cell>
          <cell r="F45" t="str">
            <v>A</v>
          </cell>
          <cell r="G45" t="str">
            <v>Laboratory Tech Per Diem</v>
          </cell>
          <cell r="H45" t="str">
            <v>Ancillary</v>
          </cell>
          <cell r="I45" t="str">
            <v>Operations</v>
          </cell>
          <cell r="J45" t="str">
            <v>Laboratory</v>
          </cell>
          <cell r="K45" t="str">
            <v>Terminated</v>
          </cell>
          <cell r="L45" t="str">
            <v>Per Diem Active</v>
          </cell>
          <cell r="M45" t="str">
            <v>Part Time</v>
          </cell>
          <cell r="N45" t="str">
            <v>Laboratory Tech Per Diem</v>
          </cell>
          <cell r="O45" t="str">
            <v>GEN 40 no Meal</v>
          </cell>
          <cell r="P45">
            <v>33203</v>
          </cell>
          <cell r="Q45">
            <v>33203</v>
          </cell>
          <cell r="R45">
            <v>44011</v>
          </cell>
          <cell r="S45">
            <v>7.8E-2</v>
          </cell>
          <cell r="T45">
            <v>30.32</v>
          </cell>
          <cell r="U45" t="str">
            <v>Tech &amp; Professi</v>
          </cell>
          <cell r="V45">
            <v>1E-4</v>
          </cell>
          <cell r="W45">
            <v>1.5E-3</v>
          </cell>
          <cell r="X45" t="str">
            <v>Gifford Medical - 40</v>
          </cell>
          <cell r="Y45" t="str">
            <v>Laboratory</v>
          </cell>
          <cell r="Z45" t="str">
            <v>Biweekly</v>
          </cell>
        </row>
        <row r="46">
          <cell r="B46">
            <v>167</v>
          </cell>
          <cell r="D46" t="str">
            <v>Kathryn</v>
          </cell>
          <cell r="E46" t="str">
            <v>Owens-Martin</v>
          </cell>
          <cell r="F46" t="str">
            <v>J</v>
          </cell>
          <cell r="G46" t="str">
            <v>Certified Coder</v>
          </cell>
          <cell r="H46" t="str">
            <v>Administrative</v>
          </cell>
          <cell r="I46" t="str">
            <v>Finance</v>
          </cell>
          <cell r="J46" t="str">
            <v>Medical Records</v>
          </cell>
          <cell r="K46" t="str">
            <v>Terminated</v>
          </cell>
          <cell r="L46" t="str">
            <v>Full Time - Full Benefits</v>
          </cell>
          <cell r="M46" t="str">
            <v>Full Time</v>
          </cell>
          <cell r="N46" t="str">
            <v>Certified Coder</v>
          </cell>
          <cell r="O46" t="str">
            <v>GEN 40 30min w/o Shift Diff</v>
          </cell>
          <cell r="P46">
            <v>35233</v>
          </cell>
          <cell r="Q46">
            <v>35233</v>
          </cell>
          <cell r="R46">
            <v>45012</v>
          </cell>
          <cell r="S46">
            <v>64001.599999999999</v>
          </cell>
          <cell r="T46">
            <v>30.77</v>
          </cell>
          <cell r="U46" t="str">
            <v>Admin/Support</v>
          </cell>
          <cell r="V46">
            <v>80</v>
          </cell>
          <cell r="W46">
            <v>1230.8</v>
          </cell>
          <cell r="X46" t="str">
            <v>Health Information - 49</v>
          </cell>
          <cell r="Y46" t="str">
            <v>Patient Admin Services</v>
          </cell>
          <cell r="Z46" t="str">
            <v>Biweekly</v>
          </cell>
        </row>
        <row r="47">
          <cell r="B47">
            <v>168</v>
          </cell>
          <cell r="D47" t="str">
            <v>Susan</v>
          </cell>
          <cell r="E47" t="str">
            <v>Curtis</v>
          </cell>
          <cell r="F47" t="str">
            <v>R</v>
          </cell>
          <cell r="G47" t="str">
            <v>Laboratory Tech Per Diem</v>
          </cell>
          <cell r="H47" t="str">
            <v>Ancillary</v>
          </cell>
          <cell r="I47" t="str">
            <v>Operations</v>
          </cell>
          <cell r="J47" t="str">
            <v>Laboratory</v>
          </cell>
          <cell r="K47" t="str">
            <v>Active</v>
          </cell>
          <cell r="L47" t="str">
            <v>Per Diem Active</v>
          </cell>
          <cell r="M47" t="str">
            <v>Part Time</v>
          </cell>
          <cell r="N47" t="str">
            <v>Laboratory Tech Per Diem</v>
          </cell>
          <cell r="O47" t="str">
            <v>GEN 40 30min</v>
          </cell>
          <cell r="P47">
            <v>27485</v>
          </cell>
          <cell r="Q47">
            <v>27485</v>
          </cell>
          <cell r="S47">
            <v>9.8799999999999999E-2</v>
          </cell>
          <cell r="T47">
            <v>38.409999999999997</v>
          </cell>
          <cell r="U47" t="str">
            <v>Tech &amp; Professi</v>
          </cell>
          <cell r="V47">
            <v>1E-4</v>
          </cell>
          <cell r="W47">
            <v>1.9E-3</v>
          </cell>
          <cell r="X47" t="str">
            <v>Gifford Medical - 40</v>
          </cell>
          <cell r="Y47" t="str">
            <v>Laboratory</v>
          </cell>
          <cell r="Z47" t="str">
            <v>Biweekly</v>
          </cell>
        </row>
        <row r="48">
          <cell r="B48">
            <v>169</v>
          </cell>
          <cell r="D48" t="str">
            <v>Janice</v>
          </cell>
          <cell r="E48" t="str">
            <v>Renner</v>
          </cell>
          <cell r="F48" t="str">
            <v>A</v>
          </cell>
          <cell r="G48" t="str">
            <v>Non Certified Coder</v>
          </cell>
          <cell r="H48" t="str">
            <v>Administrative</v>
          </cell>
          <cell r="I48" t="str">
            <v>Finance</v>
          </cell>
          <cell r="J48" t="str">
            <v>Medical Records</v>
          </cell>
          <cell r="K48" t="str">
            <v>Terminated</v>
          </cell>
          <cell r="L48" t="str">
            <v>PartTime-Partial Benefits</v>
          </cell>
          <cell r="M48" t="str">
            <v>Part Time</v>
          </cell>
          <cell r="N48" t="str">
            <v>Non Certified Coder</v>
          </cell>
          <cell r="O48" t="str">
            <v>GEN 40 30min</v>
          </cell>
          <cell r="P48">
            <v>32076</v>
          </cell>
          <cell r="Q48">
            <v>32076</v>
          </cell>
          <cell r="R48">
            <v>40409</v>
          </cell>
          <cell r="S48">
            <v>19280.871999999999</v>
          </cell>
          <cell r="T48">
            <v>18.539300000000001</v>
          </cell>
          <cell r="U48" t="str">
            <v>Admin/Support</v>
          </cell>
          <cell r="V48">
            <v>40</v>
          </cell>
          <cell r="W48">
            <v>370.786</v>
          </cell>
          <cell r="X48" t="str">
            <v>Health Information - 49</v>
          </cell>
          <cell r="Y48" t="str">
            <v>Patient Admin Services</v>
          </cell>
          <cell r="Z48" t="str">
            <v>Biweekly</v>
          </cell>
        </row>
        <row r="49">
          <cell r="B49">
            <v>170</v>
          </cell>
          <cell r="D49" t="str">
            <v>Kathryn</v>
          </cell>
          <cell r="E49" t="str">
            <v>Brooks</v>
          </cell>
          <cell r="F49" t="str">
            <v>A</v>
          </cell>
          <cell r="G49" t="str">
            <v>Registered Nurse</v>
          </cell>
          <cell r="H49" t="str">
            <v>Clinical</v>
          </cell>
          <cell r="I49" t="str">
            <v>Patient Care Services</v>
          </cell>
          <cell r="J49" t="str">
            <v>Med Surg</v>
          </cell>
          <cell r="K49" t="str">
            <v>Active</v>
          </cell>
          <cell r="L49" t="str">
            <v>PartTime - Full Benefits</v>
          </cell>
          <cell r="M49" t="str">
            <v>Part Time</v>
          </cell>
          <cell r="N49" t="str">
            <v>Registered Nurse</v>
          </cell>
          <cell r="O49" t="str">
            <v>GEN 40 30min</v>
          </cell>
          <cell r="P49">
            <v>27658</v>
          </cell>
          <cell r="Q49">
            <v>27658</v>
          </cell>
          <cell r="S49">
            <v>82461.600000000006</v>
          </cell>
          <cell r="T49">
            <v>44.05</v>
          </cell>
          <cell r="U49" t="str">
            <v>RN</v>
          </cell>
          <cell r="V49">
            <v>72</v>
          </cell>
          <cell r="W49">
            <v>1585.8</v>
          </cell>
          <cell r="X49" t="str">
            <v>Gifford Medical Ctr - 40</v>
          </cell>
          <cell r="Y49" t="str">
            <v>Med/Surg</v>
          </cell>
          <cell r="Z49" t="str">
            <v>Biweekly</v>
          </cell>
        </row>
        <row r="50">
          <cell r="B50">
            <v>171</v>
          </cell>
          <cell r="D50" t="str">
            <v>Donna</v>
          </cell>
          <cell r="E50" t="str">
            <v>Wells</v>
          </cell>
          <cell r="F50" t="str">
            <v>A</v>
          </cell>
          <cell r="G50" t="str">
            <v>Medical Transcriptionist</v>
          </cell>
          <cell r="H50" t="str">
            <v>Administrative</v>
          </cell>
          <cell r="I50" t="str">
            <v>Finance</v>
          </cell>
          <cell r="J50" t="str">
            <v>Medical Records</v>
          </cell>
          <cell r="K50" t="str">
            <v>Terminated</v>
          </cell>
          <cell r="L50" t="str">
            <v>PartTime - Full Benefits</v>
          </cell>
          <cell r="M50" t="str">
            <v>Part Time</v>
          </cell>
          <cell r="N50" t="str">
            <v>Medical Transcriptionist</v>
          </cell>
          <cell r="O50" t="str">
            <v>GEN 40 30min</v>
          </cell>
          <cell r="P50">
            <v>35478</v>
          </cell>
          <cell r="Q50">
            <v>35478</v>
          </cell>
          <cell r="R50">
            <v>42832</v>
          </cell>
          <cell r="S50">
            <v>28670.720000000001</v>
          </cell>
          <cell r="T50">
            <v>17.23</v>
          </cell>
          <cell r="U50" t="str">
            <v>Admin/Support</v>
          </cell>
          <cell r="V50">
            <v>64</v>
          </cell>
          <cell r="W50">
            <v>551.36</v>
          </cell>
          <cell r="X50" t="str">
            <v>Health Information - 49</v>
          </cell>
          <cell r="Y50" t="str">
            <v>Patient Admin Services</v>
          </cell>
          <cell r="Z50" t="str">
            <v>Biweekly</v>
          </cell>
        </row>
        <row r="51">
          <cell r="B51">
            <v>173</v>
          </cell>
          <cell r="D51" t="str">
            <v>Suzanne</v>
          </cell>
          <cell r="E51" t="str">
            <v>Burgos</v>
          </cell>
          <cell r="F51" t="str">
            <v>P</v>
          </cell>
          <cell r="G51" t="str">
            <v>Physician Assistant</v>
          </cell>
          <cell r="H51" t="str">
            <v>Clinical</v>
          </cell>
          <cell r="I51" t="str">
            <v>Operations</v>
          </cell>
          <cell r="J51" t="str">
            <v>Laboratory</v>
          </cell>
          <cell r="K51" t="str">
            <v>Terminated</v>
          </cell>
          <cell r="L51" t="str">
            <v>Per Diem Active</v>
          </cell>
          <cell r="M51" t="str">
            <v>Part Time</v>
          </cell>
          <cell r="N51" t="str">
            <v>Physician Assistant</v>
          </cell>
          <cell r="O51" t="str">
            <v>PHYSICIANS PD Assoc Prov</v>
          </cell>
          <cell r="P51">
            <v>31985</v>
          </cell>
          <cell r="Q51">
            <v>31985</v>
          </cell>
          <cell r="R51">
            <v>44865</v>
          </cell>
          <cell r="S51">
            <v>0.15079999999999999</v>
          </cell>
          <cell r="T51">
            <v>57.68</v>
          </cell>
          <cell r="U51" t="str">
            <v>NP &amp; PA</v>
          </cell>
          <cell r="V51">
            <v>1E-4</v>
          </cell>
          <cell r="W51">
            <v>2.8999999999999998E-3</v>
          </cell>
          <cell r="X51" t="str">
            <v>Gifford Medical - 40</v>
          </cell>
          <cell r="Y51" t="str">
            <v>Medical Staff</v>
          </cell>
          <cell r="Z51" t="str">
            <v>Biweekly</v>
          </cell>
        </row>
        <row r="52">
          <cell r="B52">
            <v>174</v>
          </cell>
          <cell r="D52" t="str">
            <v>Constance</v>
          </cell>
          <cell r="E52" t="str">
            <v>Chamberlin</v>
          </cell>
          <cell r="F52" t="str">
            <v>C</v>
          </cell>
          <cell r="G52" t="str">
            <v>LNA Per Diem</v>
          </cell>
          <cell r="H52" t="str">
            <v>Clinical</v>
          </cell>
          <cell r="I52" t="str">
            <v>Patient Care Services</v>
          </cell>
          <cell r="J52" t="str">
            <v>MENIG Extended Care</v>
          </cell>
          <cell r="K52" t="str">
            <v>Terminated</v>
          </cell>
          <cell r="L52" t="str">
            <v>Per Diem Active</v>
          </cell>
          <cell r="M52" t="str">
            <v>Part Time</v>
          </cell>
          <cell r="N52" t="str">
            <v>LNA Per Diem</v>
          </cell>
          <cell r="O52" t="str">
            <v>GEN 40 30min</v>
          </cell>
          <cell r="P52">
            <v>34304</v>
          </cell>
          <cell r="Q52">
            <v>34304</v>
          </cell>
          <cell r="R52">
            <v>40197</v>
          </cell>
          <cell r="S52">
            <v>3.6400000000000002E-2</v>
          </cell>
          <cell r="T52">
            <v>13.96</v>
          </cell>
          <cell r="U52" t="str">
            <v>Admin/Support</v>
          </cell>
          <cell r="V52">
            <v>1E-4</v>
          </cell>
          <cell r="W52">
            <v>6.9999999999999999E-4</v>
          </cell>
          <cell r="X52" t="str">
            <v>Gifford Medical - 40</v>
          </cell>
          <cell r="Y52" t="str">
            <v>Menig Extended Care Unit</v>
          </cell>
          <cell r="Z52" t="str">
            <v>Biweekly</v>
          </cell>
        </row>
        <row r="53">
          <cell r="B53">
            <v>178</v>
          </cell>
          <cell r="D53" t="str">
            <v>Bonnie</v>
          </cell>
          <cell r="E53" t="str">
            <v>Pettit</v>
          </cell>
          <cell r="F53" t="str">
            <v>L</v>
          </cell>
          <cell r="G53" t="str">
            <v>Resident Services Coordin</v>
          </cell>
          <cell r="H53" t="str">
            <v>Administrative</v>
          </cell>
          <cell r="I53" t="str">
            <v>None</v>
          </cell>
          <cell r="J53" t="str">
            <v>Independent Living</v>
          </cell>
          <cell r="K53" t="str">
            <v>Terminated</v>
          </cell>
          <cell r="L53" t="str">
            <v>PartTime - Full Benefits</v>
          </cell>
          <cell r="M53" t="str">
            <v>Part Time</v>
          </cell>
          <cell r="N53" t="str">
            <v>Resident Services Coordin</v>
          </cell>
          <cell r="O53" t="str">
            <v>GEN 40 30min</v>
          </cell>
          <cell r="P53">
            <v>34304</v>
          </cell>
          <cell r="Q53">
            <v>34304</v>
          </cell>
          <cell r="R53">
            <v>44104</v>
          </cell>
          <cell r="S53">
            <v>34128.639999999999</v>
          </cell>
          <cell r="T53">
            <v>20.51</v>
          </cell>
          <cell r="U53" t="str">
            <v>Admin/Support</v>
          </cell>
          <cell r="V53">
            <v>64</v>
          </cell>
          <cell r="W53">
            <v>656.32</v>
          </cell>
          <cell r="X53" t="str">
            <v>Gifford Medical - 40</v>
          </cell>
          <cell r="Y53" t="str">
            <v>Menig Extended Care Unit</v>
          </cell>
          <cell r="Z53" t="str">
            <v>Biweekly</v>
          </cell>
        </row>
        <row r="54">
          <cell r="B54">
            <v>182</v>
          </cell>
          <cell r="D54" t="str">
            <v>Martha</v>
          </cell>
          <cell r="E54" t="str">
            <v>Howe</v>
          </cell>
          <cell r="F54" t="str">
            <v>A</v>
          </cell>
          <cell r="G54" t="str">
            <v>Patient Access Representa</v>
          </cell>
          <cell r="H54" t="str">
            <v>Administrative</v>
          </cell>
          <cell r="I54" t="str">
            <v>Finance</v>
          </cell>
          <cell r="J54" t="str">
            <v>Patient Registration</v>
          </cell>
          <cell r="K54" t="str">
            <v>Terminated</v>
          </cell>
          <cell r="L54" t="str">
            <v>Full Time - Full Benefits</v>
          </cell>
          <cell r="M54" t="str">
            <v>Full Time</v>
          </cell>
          <cell r="N54" t="str">
            <v>Patient Access Representa</v>
          </cell>
          <cell r="O54" t="str">
            <v>GEN 40 30min</v>
          </cell>
          <cell r="P54">
            <v>44125</v>
          </cell>
          <cell r="Q54">
            <v>44125</v>
          </cell>
          <cell r="R54">
            <v>44925</v>
          </cell>
          <cell r="S54">
            <v>43326.400000000001</v>
          </cell>
          <cell r="T54">
            <v>20.83</v>
          </cell>
          <cell r="U54" t="str">
            <v>Admin/Support</v>
          </cell>
          <cell r="V54">
            <v>80</v>
          </cell>
          <cell r="W54">
            <v>833.2</v>
          </cell>
          <cell r="X54" t="str">
            <v>Patient Registration - 49</v>
          </cell>
          <cell r="Y54" t="str">
            <v>Patient Admin Services</v>
          </cell>
          <cell r="Z54" t="str">
            <v>Biweekly</v>
          </cell>
        </row>
        <row r="55">
          <cell r="B55">
            <v>183</v>
          </cell>
          <cell r="D55" t="str">
            <v>Joan</v>
          </cell>
          <cell r="E55" t="str">
            <v>Curley</v>
          </cell>
          <cell r="F55" t="str">
            <v>B</v>
          </cell>
          <cell r="G55" t="str">
            <v>Registered Nurse</v>
          </cell>
          <cell r="H55" t="str">
            <v>Clinical</v>
          </cell>
          <cell r="I55" t="str">
            <v>Patient Care Services</v>
          </cell>
          <cell r="J55" t="str">
            <v>Med Surg</v>
          </cell>
          <cell r="K55" t="str">
            <v>Terminated</v>
          </cell>
          <cell r="L55" t="str">
            <v>PartTime-No Benefits</v>
          </cell>
          <cell r="M55" t="str">
            <v>Part Time</v>
          </cell>
          <cell r="N55" t="str">
            <v>Registered Nurse</v>
          </cell>
          <cell r="O55" t="str">
            <v>GEN 40 30min</v>
          </cell>
          <cell r="P55">
            <v>38047</v>
          </cell>
          <cell r="Q55">
            <v>26928</v>
          </cell>
          <cell r="R55">
            <v>41043</v>
          </cell>
          <cell r="S55">
            <v>6926.4</v>
          </cell>
          <cell r="T55">
            <v>33.299999999999997</v>
          </cell>
          <cell r="U55" t="str">
            <v>RN</v>
          </cell>
          <cell r="V55">
            <v>8</v>
          </cell>
          <cell r="W55">
            <v>133.19999999999999</v>
          </cell>
          <cell r="X55" t="str">
            <v>Gifford Medical - 40</v>
          </cell>
          <cell r="Y55" t="str">
            <v>Med/Surg</v>
          </cell>
          <cell r="Z55" t="str">
            <v>Biweekly</v>
          </cell>
        </row>
        <row r="56">
          <cell r="B56">
            <v>184</v>
          </cell>
          <cell r="D56" t="str">
            <v>Katrina</v>
          </cell>
          <cell r="E56" t="str">
            <v>Munyon</v>
          </cell>
          <cell r="F56" t="str">
            <v>L</v>
          </cell>
          <cell r="G56" t="str">
            <v>Medical Staff Coordinator</v>
          </cell>
          <cell r="I56" t="str">
            <v>Quality Mgt &amp; Med Staff S</v>
          </cell>
          <cell r="J56" t="str">
            <v>Quality Assurance/UR</v>
          </cell>
          <cell r="K56" t="str">
            <v>Terminated</v>
          </cell>
          <cell r="L56" t="str">
            <v>Full Time - Full Benefits</v>
          </cell>
          <cell r="M56" t="str">
            <v>Full Time</v>
          </cell>
          <cell r="N56" t="str">
            <v>Medical Staff Coordinator</v>
          </cell>
          <cell r="O56" t="str">
            <v>GEN 40 30min</v>
          </cell>
          <cell r="P56">
            <v>32601</v>
          </cell>
          <cell r="Q56">
            <v>32601</v>
          </cell>
          <cell r="R56">
            <v>38863</v>
          </cell>
          <cell r="S56">
            <v>37086.400000000001</v>
          </cell>
          <cell r="T56">
            <v>17.829999999999998</v>
          </cell>
          <cell r="U56" t="str">
            <v>Tech &amp; Professi</v>
          </cell>
          <cell r="V56">
            <v>80</v>
          </cell>
          <cell r="W56">
            <v>713.2</v>
          </cell>
          <cell r="X56" t="str">
            <v>Gifford Medical - 40</v>
          </cell>
          <cell r="Y56" t="str">
            <v>Quality Assurance/Risk Mg</v>
          </cell>
          <cell r="Z56" t="str">
            <v>Biweekly</v>
          </cell>
        </row>
        <row r="57">
          <cell r="B57">
            <v>186</v>
          </cell>
          <cell r="D57" t="str">
            <v>Dawn</v>
          </cell>
          <cell r="E57" t="str">
            <v>Decoff</v>
          </cell>
          <cell r="F57" t="str">
            <v>R</v>
          </cell>
          <cell r="G57" t="str">
            <v>Licensed Nurse Aide</v>
          </cell>
          <cell r="H57" t="str">
            <v>Clinical</v>
          </cell>
          <cell r="I57" t="str">
            <v>Patient Care Services</v>
          </cell>
          <cell r="J57" t="str">
            <v>Med Surg</v>
          </cell>
          <cell r="K57" t="str">
            <v>Active</v>
          </cell>
          <cell r="L57" t="str">
            <v>PartTime - Full Benefits</v>
          </cell>
          <cell r="M57" t="str">
            <v>Part Time</v>
          </cell>
          <cell r="N57" t="str">
            <v>Licensed Nurse Aide</v>
          </cell>
          <cell r="O57" t="str">
            <v>GEN 40 30min</v>
          </cell>
          <cell r="P57">
            <v>35002</v>
          </cell>
          <cell r="Q57">
            <v>35002</v>
          </cell>
          <cell r="S57">
            <v>38305.279999999999</v>
          </cell>
          <cell r="T57">
            <v>23.02</v>
          </cell>
          <cell r="U57" t="str">
            <v>Admin/Support</v>
          </cell>
          <cell r="V57">
            <v>64</v>
          </cell>
          <cell r="W57">
            <v>736.64</v>
          </cell>
          <cell r="X57" t="str">
            <v>Gifford Medical - 40</v>
          </cell>
          <cell r="Y57" t="str">
            <v>Med/Surg</v>
          </cell>
          <cell r="Z57" t="str">
            <v>Biweekly</v>
          </cell>
        </row>
        <row r="58">
          <cell r="B58">
            <v>187</v>
          </cell>
          <cell r="D58" t="str">
            <v>Karen</v>
          </cell>
          <cell r="E58" t="str">
            <v>Lagro</v>
          </cell>
          <cell r="F58" t="str">
            <v>A</v>
          </cell>
          <cell r="G58" t="str">
            <v>Laboratory Technician 3</v>
          </cell>
          <cell r="H58" t="str">
            <v>Ancillary</v>
          </cell>
          <cell r="I58" t="str">
            <v>Operations</v>
          </cell>
          <cell r="J58" t="str">
            <v>Laboratory</v>
          </cell>
          <cell r="K58" t="str">
            <v>Terminated</v>
          </cell>
          <cell r="L58" t="str">
            <v>PartTime - Full Benefits</v>
          </cell>
          <cell r="M58" t="str">
            <v>Part Time</v>
          </cell>
          <cell r="N58" t="str">
            <v>Laboratory Technician 3</v>
          </cell>
          <cell r="O58" t="str">
            <v>GEN 40 30min</v>
          </cell>
          <cell r="P58">
            <v>28751</v>
          </cell>
          <cell r="Q58">
            <v>28751</v>
          </cell>
          <cell r="R58">
            <v>44918</v>
          </cell>
          <cell r="S58">
            <v>58739.199999999997</v>
          </cell>
          <cell r="T58">
            <v>35.299999999999997</v>
          </cell>
          <cell r="U58" t="str">
            <v>Tech &amp; Professi</v>
          </cell>
          <cell r="V58">
            <v>64</v>
          </cell>
          <cell r="W58">
            <v>1129.5999999999999</v>
          </cell>
          <cell r="X58" t="str">
            <v>Gifford Medical - 40</v>
          </cell>
          <cell r="Y58" t="str">
            <v>Laboratory</v>
          </cell>
          <cell r="Z58" t="str">
            <v>Biweekly</v>
          </cell>
        </row>
        <row r="59">
          <cell r="B59">
            <v>189</v>
          </cell>
          <cell r="D59" t="str">
            <v>Kathleen</v>
          </cell>
          <cell r="E59" t="str">
            <v>MacAskill</v>
          </cell>
          <cell r="G59" t="str">
            <v>LabTech 4</v>
          </cell>
          <cell r="H59" t="str">
            <v>Ancillary</v>
          </cell>
          <cell r="I59" t="str">
            <v>Operations</v>
          </cell>
          <cell r="J59" t="str">
            <v>Laboratory</v>
          </cell>
          <cell r="K59" t="str">
            <v>Active</v>
          </cell>
          <cell r="L59" t="str">
            <v>Full Time - Full Benefits</v>
          </cell>
          <cell r="M59" t="str">
            <v>Full Time</v>
          </cell>
          <cell r="N59" t="str">
            <v>LabTech 4</v>
          </cell>
          <cell r="O59" t="str">
            <v>GEN 40 30min</v>
          </cell>
          <cell r="P59">
            <v>32294</v>
          </cell>
          <cell r="Q59">
            <v>32294</v>
          </cell>
          <cell r="S59">
            <v>87796.800000000003</v>
          </cell>
          <cell r="T59">
            <v>42.21</v>
          </cell>
          <cell r="U59" t="str">
            <v>Tech &amp; Professi</v>
          </cell>
          <cell r="V59">
            <v>80</v>
          </cell>
          <cell r="W59">
            <v>1688.4</v>
          </cell>
          <cell r="X59" t="str">
            <v>Gifford Medical - 40</v>
          </cell>
          <cell r="Y59" t="str">
            <v>Laboratory</v>
          </cell>
          <cell r="Z59" t="str">
            <v>Biweekly</v>
          </cell>
        </row>
        <row r="60">
          <cell r="B60">
            <v>192</v>
          </cell>
          <cell r="D60" t="str">
            <v>Dawn</v>
          </cell>
          <cell r="E60" t="str">
            <v>Beriau</v>
          </cell>
          <cell r="F60" t="str">
            <v>M</v>
          </cell>
          <cell r="G60" t="str">
            <v>Office Manager Offsite</v>
          </cell>
          <cell r="H60" t="str">
            <v>Administrative</v>
          </cell>
          <cell r="I60" t="str">
            <v>Provider Practices</v>
          </cell>
          <cell r="J60" t="str">
            <v>Clinic Rochester</v>
          </cell>
          <cell r="K60" t="str">
            <v>Active</v>
          </cell>
          <cell r="L60" t="str">
            <v>PartTime - Full Benefits</v>
          </cell>
          <cell r="M60" t="str">
            <v>Part Time</v>
          </cell>
          <cell r="N60" t="str">
            <v>Office Manager Offsite</v>
          </cell>
          <cell r="O60" t="str">
            <v>EXEMPT 64 HRS</v>
          </cell>
          <cell r="P60">
            <v>32660</v>
          </cell>
          <cell r="Q60">
            <v>32660</v>
          </cell>
          <cell r="S60">
            <v>46392.32</v>
          </cell>
          <cell r="T60">
            <v>27.88</v>
          </cell>
          <cell r="U60" t="str">
            <v>Office Manager</v>
          </cell>
          <cell r="V60">
            <v>64</v>
          </cell>
          <cell r="W60">
            <v>892.16</v>
          </cell>
          <cell r="X60" t="str">
            <v>Rochester Clinic - 41</v>
          </cell>
          <cell r="Y60" t="str">
            <v>Provider Practice</v>
          </cell>
          <cell r="Z60" t="str">
            <v>Biweekly</v>
          </cell>
        </row>
        <row r="61">
          <cell r="B61">
            <v>193</v>
          </cell>
          <cell r="D61" t="str">
            <v>Kathy</v>
          </cell>
          <cell r="E61" t="str">
            <v>Manning</v>
          </cell>
          <cell r="F61" t="str">
            <v>A</v>
          </cell>
          <cell r="G61" t="str">
            <v>Laboratory Technician 3</v>
          </cell>
          <cell r="H61" t="str">
            <v>Ancillary</v>
          </cell>
          <cell r="I61" t="str">
            <v>Operations</v>
          </cell>
          <cell r="J61" t="str">
            <v>Laboratory</v>
          </cell>
          <cell r="K61" t="str">
            <v>Terminated</v>
          </cell>
          <cell r="L61" t="str">
            <v>PartTime-Partial Benefits</v>
          </cell>
          <cell r="M61" t="str">
            <v>Part Time</v>
          </cell>
          <cell r="N61" t="str">
            <v>Laboratory Technician 3</v>
          </cell>
          <cell r="O61" t="str">
            <v>GEN 40 No Meal</v>
          </cell>
          <cell r="P61">
            <v>33849</v>
          </cell>
          <cell r="Q61">
            <v>33849</v>
          </cell>
          <cell r="R61">
            <v>43068</v>
          </cell>
          <cell r="S61">
            <v>32364.799999999999</v>
          </cell>
          <cell r="T61">
            <v>31.12</v>
          </cell>
          <cell r="U61" t="str">
            <v>Tech &amp; Professi</v>
          </cell>
          <cell r="V61">
            <v>40</v>
          </cell>
          <cell r="W61">
            <v>622.4</v>
          </cell>
          <cell r="X61" t="str">
            <v>Gifford Medical - 40</v>
          </cell>
          <cell r="Y61" t="str">
            <v>Laboratory</v>
          </cell>
          <cell r="Z61" t="str">
            <v>Biweekly</v>
          </cell>
        </row>
        <row r="62">
          <cell r="B62">
            <v>194</v>
          </cell>
          <cell r="D62" t="str">
            <v>Gail</v>
          </cell>
          <cell r="E62" t="str">
            <v>Proctor</v>
          </cell>
          <cell r="F62" t="str">
            <v>M</v>
          </cell>
          <cell r="G62" t="str">
            <v>RN - Physician Practice O</v>
          </cell>
          <cell r="H62" t="str">
            <v>Clinical</v>
          </cell>
          <cell r="I62" t="str">
            <v>Provider Practices</v>
          </cell>
          <cell r="J62" t="str">
            <v>Clinic Rochester</v>
          </cell>
          <cell r="K62" t="str">
            <v>Terminated</v>
          </cell>
          <cell r="L62" t="str">
            <v>PartTime - Full Benefits</v>
          </cell>
          <cell r="M62" t="str">
            <v>Part Time</v>
          </cell>
          <cell r="N62" t="str">
            <v>RN - Physician Practice O</v>
          </cell>
          <cell r="O62" t="str">
            <v>GEN 40 30min</v>
          </cell>
          <cell r="P62">
            <v>32478</v>
          </cell>
          <cell r="Q62">
            <v>32478</v>
          </cell>
          <cell r="R62">
            <v>44868</v>
          </cell>
          <cell r="S62">
            <v>66892.800000000003</v>
          </cell>
          <cell r="T62">
            <v>40.200000000000003</v>
          </cell>
          <cell r="U62" t="str">
            <v>RN PP</v>
          </cell>
          <cell r="V62">
            <v>64</v>
          </cell>
          <cell r="W62">
            <v>1286.4000000000001</v>
          </cell>
          <cell r="X62" t="str">
            <v>Rochester Clinic - 41</v>
          </cell>
          <cell r="Y62" t="str">
            <v>Provider Practice</v>
          </cell>
          <cell r="Z62" t="str">
            <v>Biweekly</v>
          </cell>
        </row>
        <row r="63">
          <cell r="B63">
            <v>195</v>
          </cell>
          <cell r="D63" t="str">
            <v>Sherry</v>
          </cell>
          <cell r="E63" t="str">
            <v>Barnard</v>
          </cell>
          <cell r="F63" t="str">
            <v>L</v>
          </cell>
          <cell r="G63" t="str">
            <v>RN - Per Diem</v>
          </cell>
          <cell r="H63" t="str">
            <v>Clinical</v>
          </cell>
          <cell r="I63" t="str">
            <v>Patient Care Services</v>
          </cell>
          <cell r="J63" t="str">
            <v>Med Surg</v>
          </cell>
          <cell r="K63" t="str">
            <v>Terminated</v>
          </cell>
          <cell r="L63" t="str">
            <v>Per Diem Active</v>
          </cell>
          <cell r="M63" t="str">
            <v>Part Time</v>
          </cell>
          <cell r="N63" t="str">
            <v>RN - Per Diem</v>
          </cell>
          <cell r="O63" t="str">
            <v>GEN 40 30min</v>
          </cell>
          <cell r="P63">
            <v>41729</v>
          </cell>
          <cell r="Q63">
            <v>33840</v>
          </cell>
          <cell r="R63">
            <v>44053</v>
          </cell>
          <cell r="S63">
            <v>9.0999999999999998E-2</v>
          </cell>
          <cell r="T63">
            <v>35.32</v>
          </cell>
          <cell r="U63" t="str">
            <v>RN</v>
          </cell>
          <cell r="V63">
            <v>1E-4</v>
          </cell>
          <cell r="W63">
            <v>1.8E-3</v>
          </cell>
          <cell r="X63" t="str">
            <v>Gifford Medical - 40</v>
          </cell>
          <cell r="Y63" t="str">
            <v>Med/Surg</v>
          </cell>
          <cell r="Z63" t="str">
            <v>Biweekly</v>
          </cell>
        </row>
        <row r="64">
          <cell r="B64">
            <v>196</v>
          </cell>
          <cell r="D64" t="str">
            <v>Catherine</v>
          </cell>
          <cell r="E64" t="str">
            <v>Mollica</v>
          </cell>
          <cell r="F64" t="str">
            <v>D</v>
          </cell>
          <cell r="G64" t="str">
            <v>Laboratory Tech Per Diem</v>
          </cell>
          <cell r="H64" t="str">
            <v>Ancillary</v>
          </cell>
          <cell r="I64" t="str">
            <v>Operations</v>
          </cell>
          <cell r="J64" t="str">
            <v>Laboratory</v>
          </cell>
          <cell r="K64" t="str">
            <v>Active</v>
          </cell>
          <cell r="L64" t="str">
            <v>Per Diem Active</v>
          </cell>
          <cell r="M64" t="str">
            <v>Part Time</v>
          </cell>
          <cell r="N64" t="str">
            <v>Laboratory Tech Per Diem</v>
          </cell>
          <cell r="O64" t="str">
            <v>GEN 40 30min</v>
          </cell>
          <cell r="P64">
            <v>36811</v>
          </cell>
          <cell r="Q64">
            <v>33394</v>
          </cell>
          <cell r="S64">
            <v>8.8400000000000006E-2</v>
          </cell>
          <cell r="T64">
            <v>33.83</v>
          </cell>
          <cell r="U64" t="str">
            <v>Tech &amp; Professi</v>
          </cell>
          <cell r="V64">
            <v>1E-4</v>
          </cell>
          <cell r="W64">
            <v>1.6999999999999999E-3</v>
          </cell>
          <cell r="X64" t="str">
            <v>Gifford Medical - 40</v>
          </cell>
          <cell r="Y64" t="str">
            <v>Laboratory</v>
          </cell>
          <cell r="Z64" t="str">
            <v>Biweekly</v>
          </cell>
        </row>
        <row r="65">
          <cell r="B65">
            <v>197</v>
          </cell>
          <cell r="D65" t="str">
            <v>Terry</v>
          </cell>
          <cell r="E65" t="str">
            <v>Cantlin</v>
          </cell>
          <cell r="F65" t="str">
            <v>W</v>
          </cell>
          <cell r="G65" t="str">
            <v>Physician Offsite Clinic</v>
          </cell>
          <cell r="H65" t="str">
            <v>Clinical</v>
          </cell>
          <cell r="I65" t="str">
            <v>Medical Staff</v>
          </cell>
          <cell r="J65" t="str">
            <v>Clinic Bethel</v>
          </cell>
          <cell r="K65" t="str">
            <v>Terminated</v>
          </cell>
          <cell r="L65" t="str">
            <v>PartTime-No Benefits</v>
          </cell>
          <cell r="M65" t="str">
            <v>Part Time</v>
          </cell>
          <cell r="N65" t="str">
            <v>Physician Offsite Clinic</v>
          </cell>
          <cell r="O65" t="str">
            <v>PHYSICIANS</v>
          </cell>
          <cell r="P65">
            <v>32874</v>
          </cell>
          <cell r="Q65">
            <v>32874</v>
          </cell>
          <cell r="R65">
            <v>44680</v>
          </cell>
          <cell r="S65">
            <v>62920</v>
          </cell>
          <cell r="T65">
            <v>110</v>
          </cell>
          <cell r="U65" t="str">
            <v>Providers/Other</v>
          </cell>
          <cell r="V65">
            <v>22</v>
          </cell>
          <cell r="W65">
            <v>1210</v>
          </cell>
          <cell r="X65" t="str">
            <v>Bethel Clinic - 41</v>
          </cell>
          <cell r="Y65" t="str">
            <v>Medical Staff</v>
          </cell>
          <cell r="Z65" t="str">
            <v>Biweekly</v>
          </cell>
        </row>
        <row r="66">
          <cell r="B66">
            <v>199</v>
          </cell>
          <cell r="D66" t="str">
            <v>France</v>
          </cell>
          <cell r="E66" t="str">
            <v>Curtis</v>
          </cell>
          <cell r="F66" t="str">
            <v>P</v>
          </cell>
          <cell r="G66" t="str">
            <v>Medical Secretary Offsite</v>
          </cell>
          <cell r="H66" t="str">
            <v>Administrative</v>
          </cell>
          <cell r="I66" t="str">
            <v>Provider Practices</v>
          </cell>
          <cell r="J66" t="str">
            <v>Clinic Bethel</v>
          </cell>
          <cell r="K66" t="str">
            <v>Terminated</v>
          </cell>
          <cell r="L66" t="str">
            <v>Full Time - Full Benefits</v>
          </cell>
          <cell r="M66" t="str">
            <v>Full Time</v>
          </cell>
          <cell r="N66" t="str">
            <v>Medical Secretary Offsite</v>
          </cell>
          <cell r="O66" t="str">
            <v>GEN 40 30min</v>
          </cell>
          <cell r="P66">
            <v>32874</v>
          </cell>
          <cell r="Q66">
            <v>32874</v>
          </cell>
          <cell r="R66">
            <v>41894</v>
          </cell>
          <cell r="S66">
            <v>43305.599999999999</v>
          </cell>
          <cell r="T66">
            <v>20.82</v>
          </cell>
          <cell r="U66" t="str">
            <v>Admin/Support</v>
          </cell>
          <cell r="V66">
            <v>80</v>
          </cell>
          <cell r="W66">
            <v>832.8</v>
          </cell>
          <cell r="X66" t="str">
            <v>Bethel Clinic - 41</v>
          </cell>
          <cell r="Y66" t="str">
            <v>Provider Practice</v>
          </cell>
          <cell r="Z66" t="str">
            <v>Biweekly</v>
          </cell>
        </row>
        <row r="67">
          <cell r="B67">
            <v>201</v>
          </cell>
          <cell r="D67" t="str">
            <v>David</v>
          </cell>
          <cell r="E67" t="str">
            <v>Palmer</v>
          </cell>
          <cell r="F67" t="str">
            <v>S</v>
          </cell>
          <cell r="G67" t="str">
            <v>Paramedic</v>
          </cell>
          <cell r="H67" t="str">
            <v>Clinical</v>
          </cell>
          <cell r="I67" t="str">
            <v>Patient Care Services</v>
          </cell>
          <cell r="J67" t="str">
            <v>Emergency Room</v>
          </cell>
          <cell r="K67" t="str">
            <v>Terminated</v>
          </cell>
          <cell r="L67" t="str">
            <v>Temporary Part Time</v>
          </cell>
          <cell r="M67" t="str">
            <v>Part Time</v>
          </cell>
          <cell r="N67" t="str">
            <v>Paramedic</v>
          </cell>
          <cell r="O67" t="str">
            <v>GEN 40 30min</v>
          </cell>
          <cell r="P67">
            <v>39944</v>
          </cell>
          <cell r="Q67">
            <v>34792</v>
          </cell>
          <cell r="R67">
            <v>40637</v>
          </cell>
          <cell r="S67">
            <v>34107.652800000003</v>
          </cell>
          <cell r="T67">
            <v>18.219899999999999</v>
          </cell>
          <cell r="U67" t="str">
            <v>Tech &amp; Professi</v>
          </cell>
          <cell r="V67">
            <v>72</v>
          </cell>
          <cell r="W67">
            <v>655.91639999999995</v>
          </cell>
          <cell r="X67" t="str">
            <v>Gifford Medical - 40</v>
          </cell>
          <cell r="Y67" t="str">
            <v>Emergency Room</v>
          </cell>
          <cell r="Z67" t="str">
            <v>Biweekly</v>
          </cell>
        </row>
        <row r="68">
          <cell r="B68">
            <v>202</v>
          </cell>
          <cell r="D68" t="str">
            <v>Diane</v>
          </cell>
          <cell r="E68" t="str">
            <v>Harrington</v>
          </cell>
          <cell r="F68" t="str">
            <v>J</v>
          </cell>
          <cell r="G68" t="str">
            <v>Medical Assistant</v>
          </cell>
          <cell r="H68" t="str">
            <v>Clinical</v>
          </cell>
          <cell r="I68" t="str">
            <v>Provider Practices</v>
          </cell>
          <cell r="J68" t="str">
            <v>Clinic Bethel</v>
          </cell>
          <cell r="K68" t="str">
            <v>Terminated</v>
          </cell>
          <cell r="L68" t="str">
            <v>PartTime-Partial Benefits</v>
          </cell>
          <cell r="M68" t="str">
            <v>Part Time</v>
          </cell>
          <cell r="N68" t="str">
            <v>Medical Assistant</v>
          </cell>
          <cell r="O68" t="str">
            <v>GEN 40 60min</v>
          </cell>
          <cell r="P68">
            <v>42709</v>
          </cell>
          <cell r="Q68">
            <v>32874</v>
          </cell>
          <cell r="R68">
            <v>42950</v>
          </cell>
          <cell r="S68">
            <v>24186.240000000002</v>
          </cell>
          <cell r="T68">
            <v>19.38</v>
          </cell>
          <cell r="U68" t="str">
            <v>Admin/Support</v>
          </cell>
          <cell r="V68">
            <v>48</v>
          </cell>
          <cell r="W68">
            <v>465.12</v>
          </cell>
          <cell r="X68" t="str">
            <v>Bethel Clinic - 41</v>
          </cell>
          <cell r="Y68" t="str">
            <v>Provider Practice</v>
          </cell>
          <cell r="Z68" t="str">
            <v>Biweekly</v>
          </cell>
        </row>
        <row r="69">
          <cell r="B69">
            <v>203</v>
          </cell>
          <cell r="D69" t="str">
            <v>Marcia</v>
          </cell>
          <cell r="E69" t="str">
            <v>Eaton</v>
          </cell>
          <cell r="F69" t="str">
            <v>S</v>
          </cell>
          <cell r="G69" t="str">
            <v>LPN Retirement Community</v>
          </cell>
          <cell r="H69" t="str">
            <v>Clinical</v>
          </cell>
          <cell r="I69" t="str">
            <v>Patient Care Services</v>
          </cell>
          <cell r="J69" t="str">
            <v>MENIG Extended Care</v>
          </cell>
          <cell r="K69" t="str">
            <v>Active</v>
          </cell>
          <cell r="L69" t="str">
            <v>Full Time - Full Benefits</v>
          </cell>
          <cell r="M69" t="str">
            <v>Full Time</v>
          </cell>
          <cell r="N69" t="str">
            <v>LPN Retirement Community</v>
          </cell>
          <cell r="O69" t="str">
            <v>8/80 30min</v>
          </cell>
          <cell r="P69">
            <v>28807</v>
          </cell>
          <cell r="Q69">
            <v>28807</v>
          </cell>
          <cell r="S69">
            <v>67745.600000000006</v>
          </cell>
          <cell r="T69">
            <v>32.57</v>
          </cell>
          <cell r="U69" t="str">
            <v>LPN</v>
          </cell>
          <cell r="V69">
            <v>80</v>
          </cell>
          <cell r="W69">
            <v>1302.8</v>
          </cell>
          <cell r="X69" t="str">
            <v>Gifford Medical - 40</v>
          </cell>
          <cell r="Y69" t="str">
            <v>Menig Extended Care Unit</v>
          </cell>
          <cell r="Z69" t="str">
            <v>Biweekly</v>
          </cell>
        </row>
        <row r="70">
          <cell r="B70">
            <v>206</v>
          </cell>
          <cell r="D70" t="str">
            <v>Eileen</v>
          </cell>
          <cell r="E70" t="str">
            <v>Murphy</v>
          </cell>
          <cell r="G70" t="str">
            <v>Nurse Practitioner</v>
          </cell>
          <cell r="H70" t="str">
            <v>Clinical</v>
          </cell>
          <cell r="I70" t="str">
            <v>Medical Staff</v>
          </cell>
          <cell r="J70" t="str">
            <v>Clinic Chelsea</v>
          </cell>
          <cell r="K70" t="str">
            <v>Active</v>
          </cell>
          <cell r="L70" t="str">
            <v>Per Diem Active</v>
          </cell>
          <cell r="M70" t="str">
            <v>Part Time</v>
          </cell>
          <cell r="N70" t="str">
            <v>Nurse Practitioner</v>
          </cell>
          <cell r="O70" t="str">
            <v>PHYSICIANS PD Assoc Prov</v>
          </cell>
          <cell r="P70">
            <v>44120</v>
          </cell>
          <cell r="Q70">
            <v>36115</v>
          </cell>
          <cell r="S70">
            <v>0.1716</v>
          </cell>
          <cell r="T70">
            <v>66.3</v>
          </cell>
          <cell r="U70" t="str">
            <v>NP &amp; PA</v>
          </cell>
          <cell r="V70">
            <v>1E-4</v>
          </cell>
          <cell r="W70">
            <v>3.3E-3</v>
          </cell>
          <cell r="X70" t="str">
            <v>Primary Care Clinic - 41</v>
          </cell>
          <cell r="Y70" t="str">
            <v>Medical Staff</v>
          </cell>
          <cell r="Z70" t="str">
            <v>Biweekly</v>
          </cell>
        </row>
        <row r="71">
          <cell r="B71">
            <v>209</v>
          </cell>
          <cell r="D71" t="str">
            <v>Mark</v>
          </cell>
          <cell r="E71" t="str">
            <v>Seymour</v>
          </cell>
          <cell r="F71" t="str">
            <v>G</v>
          </cell>
          <cell r="G71" t="str">
            <v>Physician Offsite Clinic</v>
          </cell>
          <cell r="H71" t="str">
            <v>Clinical</v>
          </cell>
          <cell r="I71" t="str">
            <v>Medical Staff</v>
          </cell>
          <cell r="J71" t="str">
            <v>Clinic Bethel</v>
          </cell>
          <cell r="K71" t="str">
            <v>Active</v>
          </cell>
          <cell r="L71" t="str">
            <v>PartTime - Full Benefits</v>
          </cell>
          <cell r="M71" t="str">
            <v>Part Time</v>
          </cell>
          <cell r="N71" t="str">
            <v>Physician Offsite Clinic</v>
          </cell>
          <cell r="O71" t="str">
            <v>PHYSICIANS</v>
          </cell>
          <cell r="P71">
            <v>32874</v>
          </cell>
          <cell r="Q71">
            <v>32874</v>
          </cell>
          <cell r="S71">
            <v>219350</v>
          </cell>
          <cell r="T71">
            <v>111.00709999999999</v>
          </cell>
          <cell r="U71" t="str">
            <v>Providers/Other</v>
          </cell>
          <cell r="V71">
            <v>76</v>
          </cell>
          <cell r="W71">
            <v>4218.2691999999997</v>
          </cell>
          <cell r="X71" t="str">
            <v>Bethel Clinic - 41</v>
          </cell>
          <cell r="Y71" t="str">
            <v>Medical Staff</v>
          </cell>
          <cell r="Z71" t="str">
            <v>Biweekly</v>
          </cell>
        </row>
        <row r="72">
          <cell r="B72">
            <v>210</v>
          </cell>
          <cell r="D72" t="str">
            <v>Lisa</v>
          </cell>
          <cell r="E72" t="str">
            <v>Southworth</v>
          </cell>
          <cell r="G72" t="str">
            <v>Medical Secretary Offsite</v>
          </cell>
          <cell r="H72" t="str">
            <v>Administrative</v>
          </cell>
          <cell r="I72" t="str">
            <v>Provider Practices</v>
          </cell>
          <cell r="J72" t="str">
            <v>Clinic Bethel</v>
          </cell>
          <cell r="K72" t="str">
            <v>Terminated</v>
          </cell>
          <cell r="L72" t="str">
            <v>Full Time - Full Benefits</v>
          </cell>
          <cell r="M72" t="str">
            <v>Full Time</v>
          </cell>
          <cell r="N72" t="str">
            <v>Medical Secretary Offsite</v>
          </cell>
          <cell r="O72" t="str">
            <v>GEN 40 30min</v>
          </cell>
          <cell r="P72">
            <v>36347</v>
          </cell>
          <cell r="Q72">
            <v>36347</v>
          </cell>
          <cell r="R72">
            <v>38961</v>
          </cell>
          <cell r="S72">
            <v>28620.799999999999</v>
          </cell>
          <cell r="T72">
            <v>13.76</v>
          </cell>
          <cell r="U72" t="str">
            <v>Admin/Support</v>
          </cell>
          <cell r="V72">
            <v>80</v>
          </cell>
          <cell r="W72">
            <v>550.4</v>
          </cell>
          <cell r="X72" t="str">
            <v>Bethel Clinic - 41</v>
          </cell>
          <cell r="Y72" t="str">
            <v>Provider Practice</v>
          </cell>
          <cell r="Z72" t="str">
            <v>Biweekly</v>
          </cell>
        </row>
        <row r="73">
          <cell r="B73">
            <v>213</v>
          </cell>
          <cell r="D73" t="str">
            <v>Janet</v>
          </cell>
          <cell r="E73" t="str">
            <v>Young</v>
          </cell>
          <cell r="F73" t="str">
            <v>R</v>
          </cell>
          <cell r="G73" t="str">
            <v>RN - Per Diem</v>
          </cell>
          <cell r="H73" t="str">
            <v>Clinical</v>
          </cell>
          <cell r="I73" t="str">
            <v>Patient Care Services</v>
          </cell>
          <cell r="J73" t="str">
            <v>Med Surg</v>
          </cell>
          <cell r="K73" t="str">
            <v>Terminated</v>
          </cell>
          <cell r="L73" t="str">
            <v>Per Diem Active</v>
          </cell>
          <cell r="M73" t="str">
            <v>Part Time</v>
          </cell>
          <cell r="N73" t="str">
            <v>RN - Per Diem</v>
          </cell>
          <cell r="O73" t="str">
            <v>GEN 40 30min</v>
          </cell>
          <cell r="P73">
            <v>38524</v>
          </cell>
          <cell r="Q73">
            <v>24523</v>
          </cell>
          <cell r="R73">
            <v>39169</v>
          </cell>
          <cell r="S73">
            <v>5.4028</v>
          </cell>
          <cell r="T73">
            <v>20.78</v>
          </cell>
          <cell r="U73" t="str">
            <v>RN</v>
          </cell>
          <cell r="V73">
            <v>0.01</v>
          </cell>
          <cell r="W73">
            <v>0.10390000000000001</v>
          </cell>
          <cell r="X73" t="str">
            <v>Gifford Medical - 40</v>
          </cell>
          <cell r="Y73" t="str">
            <v>Med/Surg</v>
          </cell>
          <cell r="Z73" t="str">
            <v>Biweekly</v>
          </cell>
        </row>
        <row r="74">
          <cell r="B74">
            <v>218</v>
          </cell>
          <cell r="D74" t="str">
            <v>Starr</v>
          </cell>
          <cell r="E74" t="str">
            <v>Strong</v>
          </cell>
          <cell r="F74" t="str">
            <v>M</v>
          </cell>
          <cell r="G74" t="str">
            <v>Physician Assistant Offsi</v>
          </cell>
          <cell r="H74" t="str">
            <v>Clinical</v>
          </cell>
          <cell r="I74" t="str">
            <v>Medical Staff</v>
          </cell>
          <cell r="J74" t="str">
            <v>Clinic Chelsea</v>
          </cell>
          <cell r="K74" t="str">
            <v>Terminated</v>
          </cell>
          <cell r="L74" t="str">
            <v>Per Diem Active</v>
          </cell>
          <cell r="M74" t="str">
            <v>Part Time</v>
          </cell>
          <cell r="N74" t="str">
            <v>Physician Assistant Offsi</v>
          </cell>
          <cell r="O74" t="str">
            <v>PHYSICIANS</v>
          </cell>
          <cell r="P74">
            <v>34016</v>
          </cell>
          <cell r="Q74">
            <v>34016</v>
          </cell>
          <cell r="R74">
            <v>43101</v>
          </cell>
          <cell r="S74">
            <v>0.14299999999999999</v>
          </cell>
          <cell r="T74">
            <v>54.55</v>
          </cell>
          <cell r="U74" t="str">
            <v>NP &amp; PA</v>
          </cell>
          <cell r="V74">
            <v>1E-4</v>
          </cell>
          <cell r="W74">
            <v>2.8E-3</v>
          </cell>
          <cell r="X74" t="str">
            <v>Chelsea Clinic - 41</v>
          </cell>
          <cell r="Y74" t="str">
            <v>Medical Staff</v>
          </cell>
          <cell r="Z74" t="str">
            <v>Biweekly</v>
          </cell>
        </row>
        <row r="75">
          <cell r="B75">
            <v>220</v>
          </cell>
          <cell r="D75" t="str">
            <v>Gina</v>
          </cell>
          <cell r="E75" t="str">
            <v>Chabot</v>
          </cell>
          <cell r="F75" t="str">
            <v>M</v>
          </cell>
          <cell r="G75" t="str">
            <v>Medical Secretary</v>
          </cell>
          <cell r="H75" t="str">
            <v>Administrative</v>
          </cell>
          <cell r="I75" t="str">
            <v>Provider Practices</v>
          </cell>
          <cell r="J75" t="str">
            <v>Clinic Primary Care</v>
          </cell>
          <cell r="K75" t="str">
            <v>Terminated</v>
          </cell>
          <cell r="L75" t="str">
            <v>PartTime-Partial Benefits</v>
          </cell>
          <cell r="M75" t="str">
            <v>Part Time</v>
          </cell>
          <cell r="N75" t="str">
            <v>Medical Secretary</v>
          </cell>
          <cell r="O75" t="str">
            <v>GEN 40 No Meal</v>
          </cell>
          <cell r="P75">
            <v>36073</v>
          </cell>
          <cell r="Q75">
            <v>36073</v>
          </cell>
          <cell r="R75">
            <v>39391</v>
          </cell>
          <cell r="S75">
            <v>15574</v>
          </cell>
          <cell r="T75">
            <v>11.98</v>
          </cell>
          <cell r="U75" t="str">
            <v>Admin/Support</v>
          </cell>
          <cell r="V75">
            <v>50</v>
          </cell>
          <cell r="W75">
            <v>299.5</v>
          </cell>
          <cell r="X75" t="str">
            <v>Primary Care Clinic - 41</v>
          </cell>
          <cell r="Y75" t="str">
            <v>Provider Practice</v>
          </cell>
          <cell r="Z75" t="str">
            <v>Biweekly</v>
          </cell>
        </row>
        <row r="76">
          <cell r="B76">
            <v>221</v>
          </cell>
          <cell r="D76" t="str">
            <v>Judith</v>
          </cell>
          <cell r="E76" t="str">
            <v>Santamore</v>
          </cell>
          <cell r="F76" t="str">
            <v>E</v>
          </cell>
          <cell r="G76" t="str">
            <v>Adult Day Supervisor</v>
          </cell>
          <cell r="H76" t="str">
            <v>Clinical</v>
          </cell>
          <cell r="I76" t="str">
            <v>Patient Care Services</v>
          </cell>
          <cell r="J76" t="str">
            <v>Adult Day Care</v>
          </cell>
          <cell r="K76" t="str">
            <v>Active</v>
          </cell>
          <cell r="L76" t="str">
            <v>Full Time - Full Benefits</v>
          </cell>
          <cell r="M76" t="str">
            <v>Full Time</v>
          </cell>
          <cell r="N76" t="str">
            <v>Adult Day Supervisor</v>
          </cell>
          <cell r="O76" t="str">
            <v>GEN 40 30min</v>
          </cell>
          <cell r="P76">
            <v>27344</v>
          </cell>
          <cell r="Q76">
            <v>27344</v>
          </cell>
          <cell r="S76">
            <v>66726.399999999994</v>
          </cell>
          <cell r="T76">
            <v>32.08</v>
          </cell>
          <cell r="U76" t="str">
            <v>Tech &amp; Professi</v>
          </cell>
          <cell r="V76">
            <v>80</v>
          </cell>
          <cell r="W76">
            <v>1283.2</v>
          </cell>
          <cell r="X76" t="str">
            <v>Adult Daycare - 45</v>
          </cell>
          <cell r="Y76" t="str">
            <v>Menig Extended Care Unit</v>
          </cell>
          <cell r="Z76" t="str">
            <v>Biweekly</v>
          </cell>
        </row>
        <row r="77">
          <cell r="B77">
            <v>222</v>
          </cell>
          <cell r="D77" t="str">
            <v>Linda</v>
          </cell>
          <cell r="E77" t="str">
            <v>Grimes</v>
          </cell>
          <cell r="F77" t="str">
            <v>T</v>
          </cell>
          <cell r="G77" t="str">
            <v>Pt Reg Receptionist I</v>
          </cell>
          <cell r="H77" t="str">
            <v>Administrative</v>
          </cell>
          <cell r="I77" t="str">
            <v>Finance</v>
          </cell>
          <cell r="J77" t="str">
            <v>Patient Registration</v>
          </cell>
          <cell r="K77" t="str">
            <v>Terminated</v>
          </cell>
          <cell r="L77" t="str">
            <v>PartTime-No Benefits</v>
          </cell>
          <cell r="M77" t="str">
            <v>Part Time</v>
          </cell>
          <cell r="N77" t="str">
            <v>Pt Reg Receptionist I</v>
          </cell>
          <cell r="O77" t="str">
            <v>GEN 40 30min</v>
          </cell>
          <cell r="P77">
            <v>35829</v>
          </cell>
          <cell r="Q77">
            <v>35829</v>
          </cell>
          <cell r="R77">
            <v>38915</v>
          </cell>
          <cell r="S77">
            <v>3641.04</v>
          </cell>
          <cell r="T77">
            <v>11.67</v>
          </cell>
          <cell r="U77" t="str">
            <v>Admin/Support</v>
          </cell>
          <cell r="V77">
            <v>12</v>
          </cell>
          <cell r="W77">
            <v>70.02</v>
          </cell>
          <cell r="X77" t="str">
            <v>Patient Registration - 49</v>
          </cell>
          <cell r="Y77" t="str">
            <v>Patient Admin Services</v>
          </cell>
          <cell r="Z77" t="str">
            <v>Biweekly</v>
          </cell>
        </row>
        <row r="78">
          <cell r="B78">
            <v>223</v>
          </cell>
          <cell r="D78" t="str">
            <v>Joseph</v>
          </cell>
          <cell r="E78" t="str">
            <v>Kiernan</v>
          </cell>
          <cell r="F78" t="str">
            <v>R</v>
          </cell>
          <cell r="G78" t="str">
            <v>Surgeon</v>
          </cell>
          <cell r="H78" t="str">
            <v>Clinical</v>
          </cell>
          <cell r="I78" t="str">
            <v>Medical Staff</v>
          </cell>
          <cell r="J78" t="str">
            <v>General Surgery</v>
          </cell>
          <cell r="K78" t="str">
            <v>Terminated</v>
          </cell>
          <cell r="L78" t="str">
            <v>Full Time - Full Benefits</v>
          </cell>
          <cell r="M78" t="str">
            <v>Full Time</v>
          </cell>
          <cell r="N78" t="str">
            <v>Surgeon</v>
          </cell>
          <cell r="O78" t="str">
            <v>PHYSICIANS</v>
          </cell>
          <cell r="P78">
            <v>36007</v>
          </cell>
          <cell r="Q78">
            <v>36007</v>
          </cell>
          <cell r="R78">
            <v>38883</v>
          </cell>
          <cell r="S78">
            <v>200000</v>
          </cell>
          <cell r="T78">
            <v>96.153800000000004</v>
          </cell>
          <cell r="U78" t="str">
            <v>Providers</v>
          </cell>
          <cell r="V78">
            <v>80</v>
          </cell>
          <cell r="W78">
            <v>3846.1538</v>
          </cell>
          <cell r="X78" t="str">
            <v>Nro, Anes, Pod &amp; Sp - 40</v>
          </cell>
          <cell r="Y78" t="str">
            <v>Medical Staff</v>
          </cell>
          <cell r="Z78" t="str">
            <v>Biweekly</v>
          </cell>
        </row>
        <row r="79">
          <cell r="B79">
            <v>224</v>
          </cell>
          <cell r="D79" t="str">
            <v>Cynthia</v>
          </cell>
          <cell r="E79" t="str">
            <v>Loomis</v>
          </cell>
          <cell r="F79" t="str">
            <v>A</v>
          </cell>
          <cell r="G79" t="str">
            <v>LPN - Provider Practice</v>
          </cell>
          <cell r="H79" t="str">
            <v>Clinical</v>
          </cell>
          <cell r="I79" t="str">
            <v>Provider Practices</v>
          </cell>
          <cell r="J79" t="str">
            <v>Orthopedics Clinic</v>
          </cell>
          <cell r="K79" t="str">
            <v>Terminated</v>
          </cell>
          <cell r="L79" t="str">
            <v>PartTime - Full Benefits</v>
          </cell>
          <cell r="M79" t="str">
            <v>Part Time</v>
          </cell>
          <cell r="N79" t="str">
            <v>LPN - Provider Practice</v>
          </cell>
          <cell r="O79" t="str">
            <v>GEN 40 60min</v>
          </cell>
          <cell r="P79">
            <v>43449</v>
          </cell>
          <cell r="Q79">
            <v>31139</v>
          </cell>
          <cell r="R79">
            <v>43475</v>
          </cell>
          <cell r="S79">
            <v>51251.199999999997</v>
          </cell>
          <cell r="T79">
            <v>30.8</v>
          </cell>
          <cell r="U79" t="str">
            <v>LPN PP</v>
          </cell>
          <cell r="V79">
            <v>64</v>
          </cell>
          <cell r="W79">
            <v>985.6</v>
          </cell>
          <cell r="X79" t="str">
            <v>Nro, Anes, Pod &amp; Sp - 40</v>
          </cell>
          <cell r="Y79" t="str">
            <v>Provider Practice</v>
          </cell>
          <cell r="Z79" t="str">
            <v>Biweekly</v>
          </cell>
        </row>
        <row r="80">
          <cell r="B80">
            <v>225</v>
          </cell>
          <cell r="D80" t="str">
            <v>Glenna</v>
          </cell>
          <cell r="E80" t="str">
            <v>Zogg</v>
          </cell>
          <cell r="F80" t="str">
            <v>L</v>
          </cell>
          <cell r="G80" t="str">
            <v>LPNPD - Provider Practice</v>
          </cell>
          <cell r="H80" t="str">
            <v>Clinical</v>
          </cell>
          <cell r="I80" t="str">
            <v>Provider Practices</v>
          </cell>
          <cell r="J80" t="str">
            <v>Clinic Adminstration</v>
          </cell>
          <cell r="K80" t="str">
            <v>Terminated</v>
          </cell>
          <cell r="L80" t="str">
            <v>Per Diem Active</v>
          </cell>
          <cell r="M80" t="str">
            <v>Part Time</v>
          </cell>
          <cell r="N80" t="str">
            <v>LPNPD - Provider Practice</v>
          </cell>
          <cell r="O80" t="str">
            <v>GEN 40 60min</v>
          </cell>
          <cell r="P80">
            <v>37319</v>
          </cell>
          <cell r="Q80">
            <v>36054</v>
          </cell>
          <cell r="R80">
            <v>38397</v>
          </cell>
          <cell r="S80">
            <v>4.7346000000000004</v>
          </cell>
          <cell r="T80">
            <v>18.2104</v>
          </cell>
          <cell r="U80" t="str">
            <v>LPN PP</v>
          </cell>
          <cell r="V80">
            <v>0.01</v>
          </cell>
          <cell r="W80">
            <v>9.0999999999999998E-2</v>
          </cell>
          <cell r="X80" t="str">
            <v>Clinic Administration - 4</v>
          </cell>
          <cell r="Y80" t="str">
            <v>None</v>
          </cell>
          <cell r="Z80" t="str">
            <v>Biweekly</v>
          </cell>
        </row>
        <row r="81">
          <cell r="B81">
            <v>226</v>
          </cell>
          <cell r="D81" t="str">
            <v>Tara</v>
          </cell>
          <cell r="E81" t="str">
            <v>Fitzpatrick</v>
          </cell>
          <cell r="G81" t="str">
            <v>LPN - PP - Offsite</v>
          </cell>
          <cell r="H81" t="str">
            <v>Clinical</v>
          </cell>
          <cell r="I81" t="str">
            <v>Provider Practices</v>
          </cell>
          <cell r="J81" t="str">
            <v>Orthopedics Clinic</v>
          </cell>
          <cell r="K81" t="str">
            <v>Terminated</v>
          </cell>
          <cell r="L81" t="str">
            <v>PartTime - Full Benefits</v>
          </cell>
          <cell r="M81" t="str">
            <v>Part Time</v>
          </cell>
          <cell r="N81" t="str">
            <v>LPN - PP - Offsite</v>
          </cell>
          <cell r="O81" t="str">
            <v>Gen 40 30min</v>
          </cell>
          <cell r="P81">
            <v>37508</v>
          </cell>
          <cell r="Q81">
            <v>35828</v>
          </cell>
          <cell r="R81">
            <v>43196</v>
          </cell>
          <cell r="S81">
            <v>49795.199999999997</v>
          </cell>
          <cell r="T81">
            <v>26.6</v>
          </cell>
          <cell r="U81" t="str">
            <v>LPN PP</v>
          </cell>
          <cell r="V81">
            <v>72</v>
          </cell>
          <cell r="W81">
            <v>957.6</v>
          </cell>
          <cell r="X81" t="str">
            <v>Orthopedics - 40</v>
          </cell>
          <cell r="Y81" t="str">
            <v>Provider Practice</v>
          </cell>
          <cell r="Z81" t="str">
            <v>Biweekly</v>
          </cell>
        </row>
        <row r="82">
          <cell r="B82">
            <v>227</v>
          </cell>
          <cell r="D82" t="str">
            <v>Kevin</v>
          </cell>
          <cell r="E82" t="str">
            <v>McNamara</v>
          </cell>
          <cell r="F82" t="str">
            <v>A</v>
          </cell>
          <cell r="G82" t="str">
            <v>Physician</v>
          </cell>
          <cell r="H82" t="str">
            <v>Clinical</v>
          </cell>
          <cell r="I82" t="str">
            <v>Medical Staff</v>
          </cell>
          <cell r="J82" t="str">
            <v>Clinic Podiatry</v>
          </cell>
          <cell r="K82" t="str">
            <v>Terminated</v>
          </cell>
          <cell r="L82" t="str">
            <v>PartTime - Full Benefits</v>
          </cell>
          <cell r="M82" t="str">
            <v>Part Time</v>
          </cell>
          <cell r="N82" t="str">
            <v>Physician</v>
          </cell>
          <cell r="O82" t="str">
            <v>PHYSICIANS</v>
          </cell>
          <cell r="P82">
            <v>33973</v>
          </cell>
          <cell r="Q82">
            <v>33973</v>
          </cell>
          <cell r="R82">
            <v>41796</v>
          </cell>
          <cell r="S82">
            <v>145700</v>
          </cell>
          <cell r="T82">
            <v>74.519199999999998</v>
          </cell>
          <cell r="U82" t="str">
            <v>Providers</v>
          </cell>
          <cell r="V82">
            <v>75.2</v>
          </cell>
          <cell r="W82">
            <v>2801.9231</v>
          </cell>
          <cell r="X82" t="str">
            <v>Nro, Anes, Pod &amp; Sp - 40</v>
          </cell>
          <cell r="Y82" t="str">
            <v>Medical Staff</v>
          </cell>
          <cell r="Z82" t="str">
            <v>Biweekly</v>
          </cell>
        </row>
        <row r="83">
          <cell r="B83">
            <v>228</v>
          </cell>
          <cell r="D83" t="str">
            <v>Marcus</v>
          </cell>
          <cell r="E83" t="str">
            <v>Coxon</v>
          </cell>
          <cell r="F83" t="str">
            <v>H</v>
          </cell>
          <cell r="G83" t="str">
            <v>Physician</v>
          </cell>
          <cell r="H83" t="str">
            <v>Clinical</v>
          </cell>
          <cell r="I83" t="str">
            <v>Medical Staff</v>
          </cell>
          <cell r="J83" t="str">
            <v>Clinic Primary Care</v>
          </cell>
          <cell r="K83" t="str">
            <v>Terminated</v>
          </cell>
          <cell r="L83" t="str">
            <v>Per Diem Active</v>
          </cell>
          <cell r="M83" t="str">
            <v>Part Time</v>
          </cell>
          <cell r="N83" t="str">
            <v>Physician</v>
          </cell>
          <cell r="O83" t="str">
            <v>PHYSICIANS</v>
          </cell>
          <cell r="P83">
            <v>43521</v>
          </cell>
          <cell r="Q83">
            <v>35306</v>
          </cell>
          <cell r="R83">
            <v>44893</v>
          </cell>
          <cell r="S83">
            <v>0.28599999999999998</v>
          </cell>
          <cell r="T83">
            <v>110</v>
          </cell>
          <cell r="U83" t="str">
            <v>Providers</v>
          </cell>
          <cell r="V83">
            <v>1E-4</v>
          </cell>
          <cell r="W83">
            <v>5.4999999999999997E-3</v>
          </cell>
          <cell r="X83" t="str">
            <v>Primary Care Clinic - 41</v>
          </cell>
          <cell r="Y83" t="str">
            <v>Medical Staff</v>
          </cell>
          <cell r="Z83" t="str">
            <v>Biweekly</v>
          </cell>
        </row>
        <row r="84">
          <cell r="B84">
            <v>229</v>
          </cell>
          <cell r="D84" t="str">
            <v>Louis</v>
          </cell>
          <cell r="E84" t="str">
            <v>DiNicola</v>
          </cell>
          <cell r="F84" t="str">
            <v>A</v>
          </cell>
          <cell r="G84" t="str">
            <v>Physician</v>
          </cell>
          <cell r="H84" t="str">
            <v>Clinical</v>
          </cell>
          <cell r="I84" t="str">
            <v>Medical Staff</v>
          </cell>
          <cell r="J84" t="str">
            <v>Pediatrics</v>
          </cell>
          <cell r="K84" t="str">
            <v>Terminated</v>
          </cell>
          <cell r="L84" t="str">
            <v>Per Diem Active</v>
          </cell>
          <cell r="M84" t="str">
            <v>Part Time</v>
          </cell>
          <cell r="N84" t="str">
            <v>Physician</v>
          </cell>
          <cell r="O84" t="str">
            <v>PHYSICIANS</v>
          </cell>
          <cell r="P84">
            <v>43605</v>
          </cell>
          <cell r="Q84">
            <v>34335</v>
          </cell>
          <cell r="R84">
            <v>44333</v>
          </cell>
          <cell r="S84">
            <v>0.23400000000000001</v>
          </cell>
          <cell r="T84">
            <v>90</v>
          </cell>
          <cell r="U84" t="str">
            <v>Providers</v>
          </cell>
          <cell r="V84">
            <v>1E-4</v>
          </cell>
          <cell r="W84">
            <v>4.4999999999999997E-3</v>
          </cell>
          <cell r="X84" t="str">
            <v>Primary Care Clinic - 41</v>
          </cell>
          <cell r="Y84" t="str">
            <v>Medical Staff</v>
          </cell>
          <cell r="Z84" t="str">
            <v>Biweekly</v>
          </cell>
        </row>
        <row r="85">
          <cell r="B85">
            <v>231</v>
          </cell>
          <cell r="D85" t="str">
            <v>Milton</v>
          </cell>
          <cell r="E85" t="str">
            <v>Fowler</v>
          </cell>
          <cell r="F85" t="str">
            <v>G</v>
          </cell>
          <cell r="G85" t="str">
            <v>Physician</v>
          </cell>
          <cell r="H85" t="str">
            <v>Clinical</v>
          </cell>
          <cell r="I85" t="str">
            <v>Medical Staff</v>
          </cell>
          <cell r="J85" t="str">
            <v>Clinic Primary Care</v>
          </cell>
          <cell r="K85" t="str">
            <v>Active</v>
          </cell>
          <cell r="L85" t="str">
            <v>Per Diem Active</v>
          </cell>
          <cell r="M85" t="str">
            <v>Part Time</v>
          </cell>
          <cell r="N85" t="str">
            <v>Physician</v>
          </cell>
          <cell r="O85" t="str">
            <v>PHYSICIANS</v>
          </cell>
          <cell r="P85">
            <v>34335</v>
          </cell>
          <cell r="Q85">
            <v>34335</v>
          </cell>
          <cell r="S85">
            <v>0.28599999999999998</v>
          </cell>
          <cell r="T85">
            <v>110</v>
          </cell>
          <cell r="U85" t="str">
            <v>Providers</v>
          </cell>
          <cell r="V85">
            <v>1E-4</v>
          </cell>
          <cell r="W85">
            <v>5.4999999999999997E-3</v>
          </cell>
          <cell r="X85" t="str">
            <v>Primary Care Clinic - 41</v>
          </cell>
          <cell r="Y85" t="str">
            <v>Medical Staff</v>
          </cell>
          <cell r="Z85" t="str">
            <v>Biweekly</v>
          </cell>
        </row>
        <row r="86">
          <cell r="B86">
            <v>232</v>
          </cell>
          <cell r="D86" t="str">
            <v>Jonna</v>
          </cell>
          <cell r="E86" t="str">
            <v>Goulding</v>
          </cell>
          <cell r="F86" t="str">
            <v>C</v>
          </cell>
          <cell r="G86" t="str">
            <v>Physician</v>
          </cell>
          <cell r="H86" t="str">
            <v>Clinical</v>
          </cell>
          <cell r="I86" t="str">
            <v>Medical Staff</v>
          </cell>
          <cell r="J86" t="str">
            <v>Clinic Primary Care</v>
          </cell>
          <cell r="K86" t="str">
            <v>Terminated</v>
          </cell>
          <cell r="L86" t="str">
            <v>PartTime-Partial Benefits</v>
          </cell>
          <cell r="M86" t="str">
            <v>Part Time</v>
          </cell>
          <cell r="N86" t="str">
            <v>Physician</v>
          </cell>
          <cell r="O86" t="str">
            <v>PHYSICIANS</v>
          </cell>
          <cell r="P86">
            <v>35306</v>
          </cell>
          <cell r="Q86">
            <v>35306</v>
          </cell>
          <cell r="R86">
            <v>41544</v>
          </cell>
          <cell r="S86">
            <v>84469</v>
          </cell>
          <cell r="T86">
            <v>64.976200000000006</v>
          </cell>
          <cell r="U86" t="str">
            <v>Providers</v>
          </cell>
          <cell r="V86">
            <v>50</v>
          </cell>
          <cell r="W86">
            <v>1624.4038</v>
          </cell>
          <cell r="X86" t="str">
            <v>Primary Care Clinic - 41</v>
          </cell>
          <cell r="Y86" t="str">
            <v>Medical Staff</v>
          </cell>
          <cell r="Z86" t="str">
            <v>Biweekly</v>
          </cell>
        </row>
        <row r="87">
          <cell r="B87">
            <v>233</v>
          </cell>
          <cell r="D87" t="str">
            <v>Betsy</v>
          </cell>
          <cell r="E87" t="str">
            <v>Hannah</v>
          </cell>
          <cell r="F87" t="str">
            <v>A</v>
          </cell>
          <cell r="G87" t="str">
            <v>Licensed Practical Nurse</v>
          </cell>
          <cell r="H87" t="str">
            <v>Clinical</v>
          </cell>
          <cell r="I87" t="str">
            <v>Provider Practices</v>
          </cell>
          <cell r="J87" t="str">
            <v>Patient Accounting</v>
          </cell>
          <cell r="K87" t="str">
            <v>Terminated</v>
          </cell>
          <cell r="L87" t="str">
            <v>PartTime-No Benefits</v>
          </cell>
          <cell r="M87" t="str">
            <v>Part Time</v>
          </cell>
          <cell r="N87" t="str">
            <v>Licensed Practical Nurse</v>
          </cell>
          <cell r="O87" t="str">
            <v>GEN 40 30min</v>
          </cell>
          <cell r="P87">
            <v>34335</v>
          </cell>
          <cell r="Q87">
            <v>34335</v>
          </cell>
          <cell r="R87">
            <v>44106</v>
          </cell>
          <cell r="S87">
            <v>27098.240000000002</v>
          </cell>
          <cell r="T87">
            <v>32.57</v>
          </cell>
          <cell r="U87" t="str">
            <v>LPN</v>
          </cell>
          <cell r="V87">
            <v>32</v>
          </cell>
          <cell r="W87">
            <v>521.12</v>
          </cell>
          <cell r="X87" t="str">
            <v>Primary Care Clinic - 41</v>
          </cell>
          <cell r="Y87" t="str">
            <v>Provider Practice</v>
          </cell>
          <cell r="Z87" t="str">
            <v>Biweekly</v>
          </cell>
        </row>
        <row r="88">
          <cell r="B88">
            <v>234</v>
          </cell>
          <cell r="D88" t="str">
            <v>Nancy</v>
          </cell>
          <cell r="E88" t="str">
            <v>Harrington</v>
          </cell>
          <cell r="F88" t="str">
            <v>T</v>
          </cell>
          <cell r="G88" t="str">
            <v>Medical Assistant - PD</v>
          </cell>
          <cell r="H88" t="str">
            <v>Clinical</v>
          </cell>
          <cell r="I88" t="str">
            <v>Provider Practices</v>
          </cell>
          <cell r="J88" t="str">
            <v>Clinic Primary Care</v>
          </cell>
          <cell r="K88" t="str">
            <v>Active</v>
          </cell>
          <cell r="L88" t="str">
            <v>Per Diem Active</v>
          </cell>
          <cell r="M88" t="str">
            <v>Part Time</v>
          </cell>
          <cell r="N88" t="str">
            <v>Medical Assistant - PD</v>
          </cell>
          <cell r="O88" t="str">
            <v>GEN 40 30min</v>
          </cell>
          <cell r="P88">
            <v>30137</v>
          </cell>
          <cell r="Q88">
            <v>30137</v>
          </cell>
          <cell r="S88">
            <v>7.5399999999999995E-2</v>
          </cell>
          <cell r="T88">
            <v>29.43</v>
          </cell>
          <cell r="U88" t="str">
            <v>Admin/Support</v>
          </cell>
          <cell r="V88">
            <v>1E-4</v>
          </cell>
          <cell r="W88">
            <v>1.4E-3</v>
          </cell>
          <cell r="X88" t="str">
            <v>Nro, Anes, Pod &amp; Sp - 40</v>
          </cell>
          <cell r="Y88" t="str">
            <v>Provider Practice</v>
          </cell>
          <cell r="Z88" t="str">
            <v>Biweekly</v>
          </cell>
        </row>
        <row r="89">
          <cell r="B89">
            <v>235</v>
          </cell>
          <cell r="D89" t="str">
            <v>Joyce</v>
          </cell>
          <cell r="E89" t="str">
            <v>Hill</v>
          </cell>
          <cell r="F89" t="str">
            <v>S</v>
          </cell>
          <cell r="G89" t="str">
            <v>LPN Per Diem</v>
          </cell>
          <cell r="H89" t="str">
            <v>Clinical</v>
          </cell>
          <cell r="I89" t="str">
            <v>Provider Practices</v>
          </cell>
          <cell r="J89" t="str">
            <v>Clinic Primary Care</v>
          </cell>
          <cell r="K89" t="str">
            <v>Terminated</v>
          </cell>
          <cell r="L89" t="str">
            <v>Per Diem Active</v>
          </cell>
          <cell r="M89" t="str">
            <v>Part Time</v>
          </cell>
          <cell r="N89" t="str">
            <v>LPN Per Diem</v>
          </cell>
          <cell r="O89" t="str">
            <v>GEN 40 60min</v>
          </cell>
          <cell r="P89">
            <v>34335</v>
          </cell>
          <cell r="Q89">
            <v>34335</v>
          </cell>
          <cell r="R89">
            <v>42055</v>
          </cell>
          <cell r="S89">
            <v>7.0199999999999999E-2</v>
          </cell>
          <cell r="T89">
            <v>26.6</v>
          </cell>
          <cell r="U89" t="str">
            <v>LPN</v>
          </cell>
          <cell r="V89">
            <v>1E-4</v>
          </cell>
          <cell r="W89">
            <v>1.4E-3</v>
          </cell>
          <cell r="X89" t="str">
            <v>Primary Care Clinic - 41</v>
          </cell>
          <cell r="Y89" t="str">
            <v>Provider Practice</v>
          </cell>
          <cell r="Z89" t="str">
            <v>Biweekly</v>
          </cell>
        </row>
        <row r="90">
          <cell r="B90">
            <v>238</v>
          </cell>
          <cell r="D90" t="str">
            <v>Elizabeth</v>
          </cell>
          <cell r="E90" t="str">
            <v>Jewett</v>
          </cell>
          <cell r="F90" t="str">
            <v>H</v>
          </cell>
          <cell r="G90" t="str">
            <v>Physician</v>
          </cell>
          <cell r="H90" t="str">
            <v>Clinical</v>
          </cell>
          <cell r="I90" t="str">
            <v>Medical Staff</v>
          </cell>
          <cell r="J90" t="str">
            <v>Pediatrics</v>
          </cell>
          <cell r="K90" t="str">
            <v>Terminated</v>
          </cell>
          <cell r="L90" t="str">
            <v>Per Diem Active</v>
          </cell>
          <cell r="M90" t="str">
            <v>Part Time</v>
          </cell>
          <cell r="N90" t="str">
            <v>Physician</v>
          </cell>
          <cell r="O90" t="str">
            <v>PHYSICIANS</v>
          </cell>
          <cell r="P90">
            <v>39553</v>
          </cell>
          <cell r="Q90">
            <v>34335</v>
          </cell>
          <cell r="R90">
            <v>42946</v>
          </cell>
          <cell r="S90">
            <v>0.23400000000000001</v>
          </cell>
          <cell r="T90">
            <v>90</v>
          </cell>
          <cell r="U90" t="str">
            <v>Providers</v>
          </cell>
          <cell r="V90">
            <v>1E-4</v>
          </cell>
          <cell r="W90">
            <v>4.4999999999999997E-3</v>
          </cell>
          <cell r="X90" t="str">
            <v>Primary Care Clinic - 41</v>
          </cell>
          <cell r="Y90" t="str">
            <v>Medical Staff</v>
          </cell>
          <cell r="Z90" t="str">
            <v>Biweekly</v>
          </cell>
        </row>
        <row r="91">
          <cell r="B91">
            <v>239</v>
          </cell>
          <cell r="D91" t="str">
            <v>Julianna</v>
          </cell>
          <cell r="E91" t="str">
            <v>Diaz</v>
          </cell>
          <cell r="F91" t="str">
            <v>A</v>
          </cell>
          <cell r="G91" t="str">
            <v>LNA Per Diem</v>
          </cell>
          <cell r="H91" t="str">
            <v>Clinical</v>
          </cell>
          <cell r="I91" t="str">
            <v>Patient Care Services</v>
          </cell>
          <cell r="J91" t="str">
            <v>MENIG Extended Care</v>
          </cell>
          <cell r="K91" t="str">
            <v>Terminated</v>
          </cell>
          <cell r="L91" t="str">
            <v>Per Diem Active</v>
          </cell>
          <cell r="M91" t="str">
            <v>Part Time</v>
          </cell>
          <cell r="N91" t="str">
            <v>LNA Per Diem</v>
          </cell>
          <cell r="O91" t="str">
            <v>GEN 40 30min</v>
          </cell>
          <cell r="P91">
            <v>38805</v>
          </cell>
          <cell r="Q91">
            <v>36055</v>
          </cell>
          <cell r="R91">
            <v>39127</v>
          </cell>
          <cell r="S91">
            <v>2.86E-2</v>
          </cell>
          <cell r="T91">
            <v>10.82</v>
          </cell>
          <cell r="U91" t="str">
            <v>Admin/Support</v>
          </cell>
          <cell r="V91">
            <v>1E-4</v>
          </cell>
          <cell r="W91">
            <v>5.9999999999999995E-4</v>
          </cell>
          <cell r="X91" t="str">
            <v>Gifford Medical - 40</v>
          </cell>
          <cell r="Y91" t="str">
            <v>Menig Extended Care Unit</v>
          </cell>
          <cell r="Z91" t="str">
            <v>Biweekly</v>
          </cell>
        </row>
        <row r="92">
          <cell r="B92">
            <v>240</v>
          </cell>
          <cell r="D92" t="str">
            <v>Jane</v>
          </cell>
          <cell r="E92" t="str">
            <v>Stone</v>
          </cell>
          <cell r="F92" t="str">
            <v>M</v>
          </cell>
          <cell r="G92" t="str">
            <v>RN Retirement Com PD</v>
          </cell>
          <cell r="H92" t="str">
            <v>Clinical</v>
          </cell>
          <cell r="I92" t="str">
            <v>Patient Care Services</v>
          </cell>
          <cell r="J92" t="str">
            <v>MENIG Extended Care</v>
          </cell>
          <cell r="K92" t="str">
            <v>Active</v>
          </cell>
          <cell r="L92" t="str">
            <v>Per Diem Active</v>
          </cell>
          <cell r="M92" t="str">
            <v>Part Time</v>
          </cell>
          <cell r="N92" t="str">
            <v>RN Retirement Com PD</v>
          </cell>
          <cell r="O92" t="str">
            <v>GEN 40 30min</v>
          </cell>
          <cell r="P92">
            <v>31754</v>
          </cell>
          <cell r="Q92">
            <v>31754</v>
          </cell>
          <cell r="S92">
            <v>0.1144</v>
          </cell>
          <cell r="T92">
            <v>44.05</v>
          </cell>
          <cell r="U92" t="str">
            <v>RN</v>
          </cell>
          <cell r="V92">
            <v>1E-4</v>
          </cell>
          <cell r="W92">
            <v>2.2000000000000001E-3</v>
          </cell>
          <cell r="X92" t="str">
            <v>Menig Nursing Home - 42</v>
          </cell>
          <cell r="Y92" t="str">
            <v>Menig Extended Care Unit</v>
          </cell>
          <cell r="Z92" t="str">
            <v>Biweekly</v>
          </cell>
        </row>
        <row r="93">
          <cell r="B93">
            <v>242</v>
          </cell>
          <cell r="D93" t="str">
            <v>Mark</v>
          </cell>
          <cell r="E93" t="str">
            <v>Jewett</v>
          </cell>
          <cell r="F93" t="str">
            <v>D</v>
          </cell>
          <cell r="G93" t="str">
            <v>Physician</v>
          </cell>
          <cell r="H93" t="str">
            <v>Clinical</v>
          </cell>
          <cell r="I93" t="str">
            <v>Medical Staff</v>
          </cell>
          <cell r="J93" t="str">
            <v>Clinic Primary Care</v>
          </cell>
          <cell r="K93" t="str">
            <v>Active</v>
          </cell>
          <cell r="L93" t="str">
            <v>Per Diem Active</v>
          </cell>
          <cell r="M93" t="str">
            <v>Part Time</v>
          </cell>
          <cell r="N93" t="str">
            <v>Physician</v>
          </cell>
          <cell r="O93" t="str">
            <v>PHYSICIANS</v>
          </cell>
          <cell r="P93">
            <v>38808</v>
          </cell>
          <cell r="Q93">
            <v>34335</v>
          </cell>
          <cell r="S93">
            <v>0.28599999999999998</v>
          </cell>
          <cell r="T93">
            <v>110</v>
          </cell>
          <cell r="U93" t="str">
            <v>Providers</v>
          </cell>
          <cell r="V93">
            <v>1E-4</v>
          </cell>
          <cell r="W93">
            <v>5.4999999999999997E-3</v>
          </cell>
          <cell r="X93" t="str">
            <v>Primary Care Clinic - 41</v>
          </cell>
          <cell r="Y93" t="str">
            <v>Medical Staff</v>
          </cell>
          <cell r="Z93" t="str">
            <v>Biweekly</v>
          </cell>
        </row>
        <row r="94">
          <cell r="B94">
            <v>245</v>
          </cell>
          <cell r="D94" t="str">
            <v>Jean</v>
          </cell>
          <cell r="E94" t="str">
            <v>Keyes</v>
          </cell>
          <cell r="F94" t="str">
            <v>L</v>
          </cell>
          <cell r="G94" t="str">
            <v>Medical Assistant</v>
          </cell>
          <cell r="H94" t="str">
            <v>Clinical</v>
          </cell>
          <cell r="I94" t="str">
            <v>Provider Practices</v>
          </cell>
          <cell r="J94" t="str">
            <v>Clinic Primary Care</v>
          </cell>
          <cell r="K94" t="str">
            <v>Terminated</v>
          </cell>
          <cell r="L94" t="str">
            <v>PartTime-Partial Benefits</v>
          </cell>
          <cell r="M94" t="str">
            <v>Part Time</v>
          </cell>
          <cell r="N94" t="str">
            <v>Medical Assistant</v>
          </cell>
          <cell r="O94" t="str">
            <v>GEN 40 30min</v>
          </cell>
          <cell r="P94">
            <v>34335</v>
          </cell>
          <cell r="Q94">
            <v>34335</v>
          </cell>
          <cell r="R94">
            <v>44650</v>
          </cell>
          <cell r="S94">
            <v>24658.400000000001</v>
          </cell>
          <cell r="T94">
            <v>23.71</v>
          </cell>
          <cell r="U94" t="str">
            <v>Admin/Support</v>
          </cell>
          <cell r="V94">
            <v>40</v>
          </cell>
          <cell r="W94">
            <v>474.2</v>
          </cell>
          <cell r="X94" t="str">
            <v>Primary Care Clinic - 41</v>
          </cell>
          <cell r="Y94" t="str">
            <v>Provider Practice</v>
          </cell>
          <cell r="Z94" t="str">
            <v>Biweekly</v>
          </cell>
        </row>
        <row r="95">
          <cell r="B95">
            <v>247</v>
          </cell>
          <cell r="D95" t="str">
            <v>Lisa</v>
          </cell>
          <cell r="E95" t="str">
            <v>Ingalls</v>
          </cell>
          <cell r="F95" t="str">
            <v>E</v>
          </cell>
          <cell r="G95" t="str">
            <v>Licensed Practical Nurse</v>
          </cell>
          <cell r="H95" t="str">
            <v>Clinical</v>
          </cell>
          <cell r="I95" t="str">
            <v>Patient Care Services</v>
          </cell>
          <cell r="J95" t="str">
            <v>Med Surg</v>
          </cell>
          <cell r="K95" t="str">
            <v>Terminated</v>
          </cell>
          <cell r="L95" t="str">
            <v>PartTime - Full Benefits</v>
          </cell>
          <cell r="M95" t="str">
            <v>Part Time</v>
          </cell>
          <cell r="N95" t="str">
            <v>Licensed Practical Nurse</v>
          </cell>
          <cell r="O95" t="str">
            <v>GEN 30min</v>
          </cell>
          <cell r="P95">
            <v>33352</v>
          </cell>
          <cell r="Q95">
            <v>33352</v>
          </cell>
          <cell r="R95">
            <v>39333</v>
          </cell>
          <cell r="S95">
            <v>25608.959999999999</v>
          </cell>
          <cell r="T95">
            <v>20.52</v>
          </cell>
          <cell r="U95" t="str">
            <v>LPN</v>
          </cell>
          <cell r="V95">
            <v>48</v>
          </cell>
          <cell r="W95">
            <v>492.48</v>
          </cell>
          <cell r="X95" t="str">
            <v>Gifford Medical - 40</v>
          </cell>
          <cell r="Y95" t="str">
            <v>Med/Surg</v>
          </cell>
          <cell r="Z95" t="str">
            <v>Biweekly</v>
          </cell>
        </row>
        <row r="96">
          <cell r="B96">
            <v>248</v>
          </cell>
          <cell r="D96" t="str">
            <v>Laura</v>
          </cell>
          <cell r="E96" t="str">
            <v>Lambert</v>
          </cell>
          <cell r="F96" t="str">
            <v>M</v>
          </cell>
          <cell r="G96" t="str">
            <v>Certified Coder</v>
          </cell>
          <cell r="H96" t="str">
            <v>Administrative</v>
          </cell>
          <cell r="I96" t="str">
            <v>Provider Practices</v>
          </cell>
          <cell r="J96" t="str">
            <v>Medical Records</v>
          </cell>
          <cell r="K96" t="str">
            <v>Active</v>
          </cell>
          <cell r="L96" t="str">
            <v>Full Time - Full Benefits</v>
          </cell>
          <cell r="M96" t="str">
            <v>Full Time</v>
          </cell>
          <cell r="N96" t="str">
            <v>Certified Coder</v>
          </cell>
          <cell r="O96" t="str">
            <v>GEN 40 30min w/o Shift Diff</v>
          </cell>
          <cell r="P96">
            <v>43880</v>
          </cell>
          <cell r="Q96">
            <v>36066</v>
          </cell>
          <cell r="S96">
            <v>59155.199999999997</v>
          </cell>
          <cell r="T96">
            <v>28.44</v>
          </cell>
          <cell r="U96" t="str">
            <v>Admin/Support</v>
          </cell>
          <cell r="V96">
            <v>80</v>
          </cell>
          <cell r="W96">
            <v>1137.5999999999999</v>
          </cell>
          <cell r="X96" t="str">
            <v>Health Information - 49</v>
          </cell>
          <cell r="Y96" t="str">
            <v>Patient Admin Services</v>
          </cell>
          <cell r="Z96" t="str">
            <v>Biweekly</v>
          </cell>
        </row>
        <row r="97">
          <cell r="B97">
            <v>250</v>
          </cell>
          <cell r="D97" t="str">
            <v>Celia</v>
          </cell>
          <cell r="E97" t="str">
            <v>Kennedy</v>
          </cell>
          <cell r="F97" t="str">
            <v>G</v>
          </cell>
          <cell r="G97" t="str">
            <v>Unit Coordinator</v>
          </cell>
          <cell r="H97" t="str">
            <v>Administrative</v>
          </cell>
          <cell r="I97" t="str">
            <v>Patient Care Services</v>
          </cell>
          <cell r="J97" t="str">
            <v>Med/Surg Nursing</v>
          </cell>
          <cell r="K97" t="str">
            <v>Terminated</v>
          </cell>
          <cell r="L97" t="str">
            <v>Full Time - Full Benefits</v>
          </cell>
          <cell r="M97" t="str">
            <v>Full Time</v>
          </cell>
          <cell r="N97" t="str">
            <v>Unit Coordinator</v>
          </cell>
          <cell r="O97" t="str">
            <v>GEN 40 30min</v>
          </cell>
          <cell r="P97">
            <v>28382</v>
          </cell>
          <cell r="Q97">
            <v>28382</v>
          </cell>
          <cell r="R97">
            <v>37928</v>
          </cell>
          <cell r="S97">
            <v>24398.400000000001</v>
          </cell>
          <cell r="T97">
            <v>11.73</v>
          </cell>
          <cell r="U97" t="str">
            <v>Admin/Support</v>
          </cell>
          <cell r="V97">
            <v>80</v>
          </cell>
          <cell r="W97">
            <v>469.2</v>
          </cell>
          <cell r="X97" t="str">
            <v>Gifford Medical - 40</v>
          </cell>
          <cell r="Y97" t="str">
            <v>Med/Surg</v>
          </cell>
          <cell r="Z97" t="str">
            <v>Biweekly</v>
          </cell>
        </row>
        <row r="98">
          <cell r="B98">
            <v>253</v>
          </cell>
          <cell r="D98" t="str">
            <v>Sandra</v>
          </cell>
          <cell r="E98" t="str">
            <v>Manning</v>
          </cell>
          <cell r="F98" t="str">
            <v>J</v>
          </cell>
          <cell r="G98" t="str">
            <v>Certified Coder</v>
          </cell>
          <cell r="H98" t="str">
            <v>Administrative</v>
          </cell>
          <cell r="I98" t="str">
            <v>Finance</v>
          </cell>
          <cell r="J98" t="str">
            <v>Medical Records</v>
          </cell>
          <cell r="K98" t="str">
            <v>Terminated</v>
          </cell>
          <cell r="L98" t="str">
            <v>Per Diem Active</v>
          </cell>
          <cell r="M98" t="str">
            <v>Part Time</v>
          </cell>
          <cell r="N98" t="str">
            <v>Certified Coder</v>
          </cell>
          <cell r="O98" t="str">
            <v>GEN 40 30min</v>
          </cell>
          <cell r="P98">
            <v>40378</v>
          </cell>
          <cell r="Q98">
            <v>34335</v>
          </cell>
          <cell r="R98">
            <v>40904</v>
          </cell>
          <cell r="S98">
            <v>5.1999999999999998E-2</v>
          </cell>
          <cell r="T98">
            <v>20.482399999999998</v>
          </cell>
          <cell r="U98" t="str">
            <v>Admin/Support</v>
          </cell>
          <cell r="V98">
            <v>1E-4</v>
          </cell>
          <cell r="W98">
            <v>1E-3</v>
          </cell>
          <cell r="X98" t="str">
            <v>Health Information - 49</v>
          </cell>
          <cell r="Y98" t="str">
            <v>None</v>
          </cell>
          <cell r="Z98" t="str">
            <v>Biweekly</v>
          </cell>
        </row>
        <row r="99">
          <cell r="B99">
            <v>254</v>
          </cell>
          <cell r="D99" t="str">
            <v>Amy</v>
          </cell>
          <cell r="E99" t="str">
            <v>Koenig</v>
          </cell>
          <cell r="F99" t="str">
            <v>T</v>
          </cell>
          <cell r="G99" t="str">
            <v>RN - Per Diem</v>
          </cell>
          <cell r="H99" t="str">
            <v>Clinical</v>
          </cell>
          <cell r="I99" t="str">
            <v>Patient Care Services</v>
          </cell>
          <cell r="J99" t="str">
            <v>Emergency Room</v>
          </cell>
          <cell r="K99" t="str">
            <v>Terminated</v>
          </cell>
          <cell r="L99" t="str">
            <v>Per Diem Active</v>
          </cell>
          <cell r="M99" t="str">
            <v>Part Time</v>
          </cell>
          <cell r="N99" t="str">
            <v>RN - Per Diem</v>
          </cell>
          <cell r="O99" t="str">
            <v>GEN 40 30min</v>
          </cell>
          <cell r="P99">
            <v>36248</v>
          </cell>
          <cell r="Q99">
            <v>36248</v>
          </cell>
          <cell r="R99">
            <v>38980</v>
          </cell>
          <cell r="S99">
            <v>6.5000000000000002E-2</v>
          </cell>
          <cell r="T99">
            <v>25</v>
          </cell>
          <cell r="U99" t="str">
            <v>RN</v>
          </cell>
          <cell r="V99">
            <v>1E-4</v>
          </cell>
          <cell r="W99">
            <v>1.1999999999999999E-3</v>
          </cell>
          <cell r="X99" t="str">
            <v>Gifford Medical - 40</v>
          </cell>
          <cell r="Y99" t="str">
            <v>None</v>
          </cell>
          <cell r="Z99" t="str">
            <v>Biweekly</v>
          </cell>
        </row>
        <row r="100">
          <cell r="B100">
            <v>256</v>
          </cell>
          <cell r="D100" t="str">
            <v>Theresa</v>
          </cell>
          <cell r="E100" t="str">
            <v>Hodgdon</v>
          </cell>
          <cell r="F100" t="str">
            <v>R</v>
          </cell>
          <cell r="G100" t="str">
            <v>RADTECH4</v>
          </cell>
          <cell r="H100" t="str">
            <v>Clinical</v>
          </cell>
          <cell r="I100" t="str">
            <v>Operations</v>
          </cell>
          <cell r="J100" t="str">
            <v>Diagnostic Imaging</v>
          </cell>
          <cell r="K100" t="str">
            <v>Active</v>
          </cell>
          <cell r="L100" t="str">
            <v>Full Time - Full Benefits</v>
          </cell>
          <cell r="M100" t="str">
            <v>Full Time</v>
          </cell>
          <cell r="N100" t="str">
            <v>RADTECH4</v>
          </cell>
          <cell r="O100" t="str">
            <v>GEN 40 30min</v>
          </cell>
          <cell r="P100">
            <v>33350</v>
          </cell>
          <cell r="Q100">
            <v>33350</v>
          </cell>
          <cell r="S100">
            <v>80329.600000000006</v>
          </cell>
          <cell r="T100">
            <v>38.619999999999997</v>
          </cell>
          <cell r="U100" t="str">
            <v>RAD 3</v>
          </cell>
          <cell r="V100">
            <v>80</v>
          </cell>
          <cell r="W100">
            <v>1544.8</v>
          </cell>
          <cell r="X100" t="str">
            <v>Gifford Medical - 40</v>
          </cell>
          <cell r="Y100" t="str">
            <v>Radiology</v>
          </cell>
          <cell r="Z100" t="str">
            <v>Biweekly</v>
          </cell>
        </row>
        <row r="101">
          <cell r="B101">
            <v>257</v>
          </cell>
          <cell r="D101" t="str">
            <v>Sheryl</v>
          </cell>
          <cell r="E101" t="str">
            <v>Carr</v>
          </cell>
          <cell r="F101" t="str">
            <v>M</v>
          </cell>
          <cell r="G101" t="str">
            <v>RN - Per Diem</v>
          </cell>
          <cell r="H101" t="str">
            <v>Clinical</v>
          </cell>
          <cell r="I101" t="str">
            <v>Patient Care Services</v>
          </cell>
          <cell r="J101" t="str">
            <v>Med Surg</v>
          </cell>
          <cell r="K101" t="str">
            <v>Terminated</v>
          </cell>
          <cell r="L101" t="str">
            <v>Per Diem Active</v>
          </cell>
          <cell r="M101" t="str">
            <v>Part Time</v>
          </cell>
          <cell r="N101" t="str">
            <v>RN - Per Diem</v>
          </cell>
          <cell r="O101" t="str">
            <v>GEN 40 30min</v>
          </cell>
          <cell r="P101">
            <v>35100</v>
          </cell>
          <cell r="Q101">
            <v>35100</v>
          </cell>
          <cell r="R101">
            <v>39545</v>
          </cell>
          <cell r="S101">
            <v>7.2800000000000004E-2</v>
          </cell>
          <cell r="T101">
            <v>27.75</v>
          </cell>
          <cell r="U101" t="str">
            <v>RN</v>
          </cell>
          <cell r="V101">
            <v>1E-4</v>
          </cell>
          <cell r="W101">
            <v>1.4E-3</v>
          </cell>
          <cell r="X101" t="str">
            <v>Gifford Medical - 40</v>
          </cell>
          <cell r="Y101" t="str">
            <v>Med/Surg</v>
          </cell>
          <cell r="Z101" t="str">
            <v>Biweekly</v>
          </cell>
        </row>
        <row r="102">
          <cell r="B102">
            <v>258</v>
          </cell>
          <cell r="D102" t="str">
            <v>Shelley</v>
          </cell>
          <cell r="E102" t="str">
            <v>McDonald</v>
          </cell>
          <cell r="F102" t="str">
            <v>M</v>
          </cell>
          <cell r="G102" t="str">
            <v>Office Representative</v>
          </cell>
          <cell r="H102" t="str">
            <v>Administrative</v>
          </cell>
          <cell r="I102" t="str">
            <v>Provider Practices</v>
          </cell>
          <cell r="J102" t="str">
            <v>Clinic Surgical Associate</v>
          </cell>
          <cell r="K102" t="str">
            <v>Active</v>
          </cell>
          <cell r="L102" t="str">
            <v>Full Time - Full Benefits</v>
          </cell>
          <cell r="M102" t="str">
            <v>Full Time</v>
          </cell>
          <cell r="N102" t="str">
            <v>Office Representative</v>
          </cell>
          <cell r="O102" t="str">
            <v>GEN 40 30min</v>
          </cell>
          <cell r="P102">
            <v>36248</v>
          </cell>
          <cell r="Q102">
            <v>36248</v>
          </cell>
          <cell r="S102">
            <v>50232</v>
          </cell>
          <cell r="T102">
            <v>24.15</v>
          </cell>
          <cell r="U102" t="str">
            <v>Admin/Support</v>
          </cell>
          <cell r="V102">
            <v>80</v>
          </cell>
          <cell r="W102">
            <v>966</v>
          </cell>
          <cell r="X102" t="str">
            <v>Nro, Anes, Pod &amp; Sp - 40</v>
          </cell>
          <cell r="Y102" t="str">
            <v>Provider Practice</v>
          </cell>
          <cell r="Z102" t="str">
            <v>Biweekly</v>
          </cell>
        </row>
        <row r="103">
          <cell r="B103">
            <v>269</v>
          </cell>
          <cell r="D103" t="str">
            <v>Lynda</v>
          </cell>
          <cell r="E103" t="str">
            <v>McDermott</v>
          </cell>
          <cell r="F103" t="str">
            <v>J</v>
          </cell>
          <cell r="G103" t="str">
            <v>Registered Nurse</v>
          </cell>
          <cell r="H103" t="str">
            <v>Clinical</v>
          </cell>
          <cell r="I103" t="str">
            <v>Patient Care Services</v>
          </cell>
          <cell r="J103" t="str">
            <v>Med Surg</v>
          </cell>
          <cell r="K103" t="str">
            <v>Active</v>
          </cell>
          <cell r="L103" t="str">
            <v>PartTime-Partial Benefits</v>
          </cell>
          <cell r="M103" t="str">
            <v>Part Time</v>
          </cell>
          <cell r="N103" t="str">
            <v>Registered Nurse</v>
          </cell>
          <cell r="O103" t="str">
            <v>GEN 40 30min</v>
          </cell>
          <cell r="P103">
            <v>35786</v>
          </cell>
          <cell r="Q103">
            <v>35786</v>
          </cell>
          <cell r="S103">
            <v>45812</v>
          </cell>
          <cell r="T103">
            <v>44.05</v>
          </cell>
          <cell r="U103" t="str">
            <v>RN</v>
          </cell>
          <cell r="V103">
            <v>40</v>
          </cell>
          <cell r="W103">
            <v>881</v>
          </cell>
          <cell r="X103" t="str">
            <v>Gifford Medical Ctr - 40</v>
          </cell>
          <cell r="Y103" t="str">
            <v>Med/Surg</v>
          </cell>
          <cell r="Z103" t="str">
            <v>Biweekly</v>
          </cell>
        </row>
        <row r="104">
          <cell r="B104">
            <v>270</v>
          </cell>
          <cell r="D104" t="str">
            <v>Joel</v>
          </cell>
          <cell r="E104" t="str">
            <v>Tidd</v>
          </cell>
          <cell r="F104" t="str">
            <v>P</v>
          </cell>
          <cell r="G104" t="str">
            <v>Radiology Technologist</v>
          </cell>
          <cell r="H104" t="str">
            <v>Ancillary</v>
          </cell>
          <cell r="I104" t="str">
            <v>Professional Services</v>
          </cell>
          <cell r="J104" t="str">
            <v>Radiology</v>
          </cell>
          <cell r="K104" t="str">
            <v>Terminated</v>
          </cell>
          <cell r="L104" t="str">
            <v>PartTime-No Benefits</v>
          </cell>
          <cell r="M104" t="str">
            <v>Part Time</v>
          </cell>
          <cell r="N104" t="str">
            <v>Radiology Technologist</v>
          </cell>
          <cell r="O104" t="str">
            <v>GEN 40 30min</v>
          </cell>
          <cell r="P104">
            <v>35459</v>
          </cell>
          <cell r="Q104">
            <v>35459</v>
          </cell>
          <cell r="R104">
            <v>38355</v>
          </cell>
          <cell r="S104">
            <v>8663.8655999999992</v>
          </cell>
          <cell r="T104">
            <v>20.826599999999999</v>
          </cell>
          <cell r="U104" t="str">
            <v>Tech &amp; Professi</v>
          </cell>
          <cell r="V104">
            <v>16</v>
          </cell>
          <cell r="W104">
            <v>166.61279999999999</v>
          </cell>
          <cell r="X104" t="str">
            <v>Gifford Medical - 40</v>
          </cell>
          <cell r="Y104" t="str">
            <v>Radiology</v>
          </cell>
          <cell r="Z104" t="str">
            <v>Biweekly</v>
          </cell>
        </row>
        <row r="105">
          <cell r="B105">
            <v>272</v>
          </cell>
          <cell r="D105" t="str">
            <v>Joseph</v>
          </cell>
          <cell r="E105" t="str">
            <v>McIntyre</v>
          </cell>
          <cell r="F105" t="str">
            <v>R</v>
          </cell>
          <cell r="G105" t="str">
            <v>Registered Nurse</v>
          </cell>
          <cell r="H105" t="str">
            <v>Clinical</v>
          </cell>
          <cell r="I105" t="str">
            <v>Patient Care Services</v>
          </cell>
          <cell r="J105" t="str">
            <v>Emergency Room</v>
          </cell>
          <cell r="K105" t="str">
            <v>Terminated</v>
          </cell>
          <cell r="L105" t="str">
            <v>Full Time - Full Benefits</v>
          </cell>
          <cell r="M105" t="str">
            <v>Full Time</v>
          </cell>
          <cell r="N105" t="str">
            <v>Registered Nurse</v>
          </cell>
          <cell r="O105" t="str">
            <v>GEN 30min</v>
          </cell>
          <cell r="P105">
            <v>33098</v>
          </cell>
          <cell r="Q105">
            <v>33098</v>
          </cell>
          <cell r="R105">
            <v>38744</v>
          </cell>
          <cell r="S105">
            <v>55613.167999999998</v>
          </cell>
          <cell r="T105">
            <v>26.737100000000002</v>
          </cell>
          <cell r="U105" t="str">
            <v>RN</v>
          </cell>
          <cell r="V105">
            <v>80</v>
          </cell>
          <cell r="W105">
            <v>1069.4839999999999</v>
          </cell>
          <cell r="X105" t="str">
            <v>Gifford Medical - 40</v>
          </cell>
          <cell r="Y105" t="str">
            <v>Emergency Room</v>
          </cell>
          <cell r="Z105" t="str">
            <v>Biweekly</v>
          </cell>
        </row>
        <row r="106">
          <cell r="B106">
            <v>276</v>
          </cell>
          <cell r="D106" t="str">
            <v>Linda</v>
          </cell>
          <cell r="E106" t="str">
            <v>McIntyre</v>
          </cell>
          <cell r="F106" t="str">
            <v>A</v>
          </cell>
          <cell r="G106" t="str">
            <v>RN - Per Diem</v>
          </cell>
          <cell r="H106" t="str">
            <v>Clinical</v>
          </cell>
          <cell r="I106" t="str">
            <v>Patient Care Services</v>
          </cell>
          <cell r="J106" t="str">
            <v>Operating Room</v>
          </cell>
          <cell r="K106" t="str">
            <v>Terminated</v>
          </cell>
          <cell r="L106" t="str">
            <v>Per Diem Active</v>
          </cell>
          <cell r="M106" t="str">
            <v>Part Time</v>
          </cell>
          <cell r="N106" t="str">
            <v>RN - Per Diem</v>
          </cell>
          <cell r="O106" t="str">
            <v>GEN 40 30min</v>
          </cell>
          <cell r="P106">
            <v>35808</v>
          </cell>
          <cell r="Q106">
            <v>35808</v>
          </cell>
          <cell r="R106">
            <v>39105</v>
          </cell>
          <cell r="S106">
            <v>6.2399999999999997E-2</v>
          </cell>
          <cell r="T106">
            <v>23.76</v>
          </cell>
          <cell r="U106" t="str">
            <v>RN</v>
          </cell>
          <cell r="V106">
            <v>1E-4</v>
          </cell>
          <cell r="W106">
            <v>1.1999999999999999E-3</v>
          </cell>
          <cell r="X106" t="str">
            <v>Gifford Medical - 40</v>
          </cell>
          <cell r="Y106" t="str">
            <v>Operating Room</v>
          </cell>
          <cell r="Z106" t="str">
            <v>Biweekly</v>
          </cell>
        </row>
        <row r="107">
          <cell r="B107">
            <v>279</v>
          </cell>
          <cell r="D107" t="str">
            <v>Karen</v>
          </cell>
          <cell r="E107" t="str">
            <v>Scoppe</v>
          </cell>
          <cell r="F107" t="str">
            <v>E</v>
          </cell>
          <cell r="G107" t="str">
            <v>File Clerk</v>
          </cell>
          <cell r="H107" t="str">
            <v>Administrative</v>
          </cell>
          <cell r="I107" t="str">
            <v>Finance</v>
          </cell>
          <cell r="J107" t="str">
            <v>Medical Records</v>
          </cell>
          <cell r="K107" t="str">
            <v>Terminated</v>
          </cell>
          <cell r="L107" t="str">
            <v>PartTime-Partial Benefits</v>
          </cell>
          <cell r="M107" t="str">
            <v>Part Time</v>
          </cell>
          <cell r="N107" t="str">
            <v>File Clerk</v>
          </cell>
          <cell r="O107" t="str">
            <v>GEN 40 30min</v>
          </cell>
          <cell r="P107">
            <v>35660</v>
          </cell>
          <cell r="Q107">
            <v>35660</v>
          </cell>
          <cell r="R107">
            <v>43977</v>
          </cell>
          <cell r="S107">
            <v>15048.8</v>
          </cell>
          <cell r="T107">
            <v>14.47</v>
          </cell>
          <cell r="U107" t="str">
            <v>Admin/Support</v>
          </cell>
          <cell r="V107">
            <v>40</v>
          </cell>
          <cell r="W107">
            <v>289.39999999999998</v>
          </cell>
          <cell r="X107" t="str">
            <v>Health Information - 49</v>
          </cell>
          <cell r="Y107" t="str">
            <v>Patient Admin Services</v>
          </cell>
          <cell r="Z107" t="str">
            <v>Biweekly</v>
          </cell>
        </row>
        <row r="108">
          <cell r="B108">
            <v>280</v>
          </cell>
          <cell r="D108" t="str">
            <v>Beryl</v>
          </cell>
          <cell r="E108" t="str">
            <v>McPhetres</v>
          </cell>
          <cell r="F108" t="str">
            <v>E</v>
          </cell>
          <cell r="G108" t="str">
            <v>Nuclear Med Technician</v>
          </cell>
          <cell r="H108" t="str">
            <v>Ancillary</v>
          </cell>
          <cell r="I108" t="str">
            <v>Professional Services</v>
          </cell>
          <cell r="J108" t="str">
            <v>Nuclear Medicine</v>
          </cell>
          <cell r="K108" t="str">
            <v>Active</v>
          </cell>
          <cell r="L108" t="str">
            <v>PartTime-Partial Benefits</v>
          </cell>
          <cell r="M108" t="str">
            <v>Part Time</v>
          </cell>
          <cell r="N108" t="str">
            <v>Nuclear Med Technician</v>
          </cell>
          <cell r="O108" t="str">
            <v>GEN 40 30min</v>
          </cell>
          <cell r="P108">
            <v>35947</v>
          </cell>
          <cell r="Q108">
            <v>35947</v>
          </cell>
          <cell r="S108">
            <v>40383.199999999997</v>
          </cell>
          <cell r="T108">
            <v>38.83</v>
          </cell>
          <cell r="U108" t="str">
            <v>Tech &amp; Profess</v>
          </cell>
          <cell r="V108">
            <v>40</v>
          </cell>
          <cell r="W108">
            <v>776.6</v>
          </cell>
          <cell r="X108" t="str">
            <v>Nuclear Medicine - 40</v>
          </cell>
          <cell r="Y108" t="str">
            <v>Radiology</v>
          </cell>
          <cell r="Z108" t="str">
            <v>Biweekly</v>
          </cell>
        </row>
        <row r="109">
          <cell r="B109">
            <v>283</v>
          </cell>
          <cell r="D109" t="str">
            <v>Dennis</v>
          </cell>
          <cell r="E109" t="str">
            <v>Henzig</v>
          </cell>
          <cell r="F109" t="str">
            <v>A</v>
          </cell>
          <cell r="G109" t="str">
            <v>Anesthesiologist</v>
          </cell>
          <cell r="H109" t="str">
            <v>Clinical</v>
          </cell>
          <cell r="I109" t="str">
            <v>Medical Staff</v>
          </cell>
          <cell r="J109" t="str">
            <v>Cardiology</v>
          </cell>
          <cell r="K109" t="str">
            <v>Terminated</v>
          </cell>
          <cell r="L109" t="str">
            <v>Full Time - Full Benefits</v>
          </cell>
          <cell r="M109" t="str">
            <v>Full Time</v>
          </cell>
          <cell r="N109" t="str">
            <v>Anesthesiologist</v>
          </cell>
          <cell r="O109" t="str">
            <v>PHYSICIANS</v>
          </cell>
          <cell r="P109">
            <v>33850</v>
          </cell>
          <cell r="Q109">
            <v>33850</v>
          </cell>
          <cell r="R109">
            <v>43009</v>
          </cell>
          <cell r="S109">
            <v>300000</v>
          </cell>
          <cell r="T109">
            <v>144.23079999999999</v>
          </cell>
          <cell r="U109" t="str">
            <v>Providers</v>
          </cell>
          <cell r="V109">
            <v>80</v>
          </cell>
          <cell r="W109">
            <v>5769.2308000000003</v>
          </cell>
          <cell r="X109" t="str">
            <v>Nro, Anes, Pod &amp; Sp - 40</v>
          </cell>
          <cell r="Y109" t="str">
            <v>Medical Staff</v>
          </cell>
          <cell r="Z109" t="str">
            <v>Biweekly</v>
          </cell>
        </row>
        <row r="110">
          <cell r="B110">
            <v>284</v>
          </cell>
          <cell r="D110" t="str">
            <v>Pamela</v>
          </cell>
          <cell r="E110" t="str">
            <v>Overstrom</v>
          </cell>
          <cell r="F110" t="str">
            <v>M</v>
          </cell>
          <cell r="G110" t="str">
            <v>Registered Nurse</v>
          </cell>
          <cell r="H110" t="str">
            <v>Clinical</v>
          </cell>
          <cell r="I110" t="str">
            <v>Provider Practices</v>
          </cell>
          <cell r="J110" t="str">
            <v>Anticoag Clinic</v>
          </cell>
          <cell r="K110" t="str">
            <v>Terminated</v>
          </cell>
          <cell r="L110" t="str">
            <v>PartTime-Partial Benefits</v>
          </cell>
          <cell r="M110" t="str">
            <v>Part Time</v>
          </cell>
          <cell r="N110" t="str">
            <v>Registered Nurse</v>
          </cell>
          <cell r="O110" t="str">
            <v>GEN 40 30min</v>
          </cell>
          <cell r="P110">
            <v>32209</v>
          </cell>
          <cell r="Q110">
            <v>32209</v>
          </cell>
          <cell r="R110">
            <v>42088</v>
          </cell>
          <cell r="S110">
            <v>29096.121599999999</v>
          </cell>
          <cell r="T110">
            <v>34.971299999999999</v>
          </cell>
          <cell r="U110" t="str">
            <v>RN</v>
          </cell>
          <cell r="V110">
            <v>32</v>
          </cell>
          <cell r="W110">
            <v>559.54079999999999</v>
          </cell>
          <cell r="X110" t="str">
            <v>Gifford Medical - 40</v>
          </cell>
          <cell r="Y110" t="str">
            <v>None</v>
          </cell>
          <cell r="Z110" t="str">
            <v>Biweekly</v>
          </cell>
        </row>
        <row r="111">
          <cell r="B111">
            <v>285</v>
          </cell>
          <cell r="D111" t="str">
            <v>Deanna</v>
          </cell>
          <cell r="E111" t="str">
            <v>Squire</v>
          </cell>
          <cell r="F111" t="str">
            <v>M</v>
          </cell>
          <cell r="G111" t="str">
            <v>Certified Coder</v>
          </cell>
          <cell r="H111" t="str">
            <v>Administrative</v>
          </cell>
          <cell r="I111" t="str">
            <v>Finance</v>
          </cell>
          <cell r="J111" t="str">
            <v>Medical Records</v>
          </cell>
          <cell r="K111" t="str">
            <v>Terminated</v>
          </cell>
          <cell r="L111" t="str">
            <v>Full Time - Full Benefits</v>
          </cell>
          <cell r="M111" t="str">
            <v>Full Time</v>
          </cell>
          <cell r="N111" t="str">
            <v>Certified Coder</v>
          </cell>
          <cell r="O111" t="str">
            <v>GEN 40 30min</v>
          </cell>
          <cell r="P111">
            <v>35590</v>
          </cell>
          <cell r="Q111">
            <v>35590</v>
          </cell>
          <cell r="R111">
            <v>39493</v>
          </cell>
          <cell r="S111">
            <v>31574.400000000001</v>
          </cell>
          <cell r="T111">
            <v>15.18</v>
          </cell>
          <cell r="U111" t="str">
            <v>Admin/Support</v>
          </cell>
          <cell r="V111">
            <v>80</v>
          </cell>
          <cell r="W111">
            <v>607.20000000000005</v>
          </cell>
          <cell r="X111" t="str">
            <v>Health Information - 49</v>
          </cell>
          <cell r="Y111" t="str">
            <v>Patient Admin Services</v>
          </cell>
          <cell r="Z111" t="str">
            <v>Biweekly</v>
          </cell>
        </row>
        <row r="112">
          <cell r="B112">
            <v>287</v>
          </cell>
          <cell r="D112" t="str">
            <v>Kevin</v>
          </cell>
          <cell r="E112" t="str">
            <v>Dempsey</v>
          </cell>
          <cell r="F112" t="str">
            <v>E</v>
          </cell>
          <cell r="G112" t="str">
            <v>Pharmacist Per Diem</v>
          </cell>
          <cell r="H112" t="str">
            <v>Ancillary</v>
          </cell>
          <cell r="I112" t="str">
            <v>Patient Care Services</v>
          </cell>
          <cell r="J112" t="str">
            <v>Pharmacy</v>
          </cell>
          <cell r="K112" t="str">
            <v>Active</v>
          </cell>
          <cell r="L112" t="str">
            <v>Per Diem Active</v>
          </cell>
          <cell r="M112" t="str">
            <v>Part Time</v>
          </cell>
          <cell r="N112" t="str">
            <v>Pharmacist Per Diem</v>
          </cell>
          <cell r="O112" t="str">
            <v>GEN 40 30min</v>
          </cell>
          <cell r="P112">
            <v>40322</v>
          </cell>
          <cell r="Q112">
            <v>33562</v>
          </cell>
          <cell r="S112">
            <v>0.16120000000000001</v>
          </cell>
          <cell r="T112">
            <v>62.34</v>
          </cell>
          <cell r="U112" t="str">
            <v>Tech &amp; Profess</v>
          </cell>
          <cell r="V112">
            <v>1E-4</v>
          </cell>
          <cell r="W112">
            <v>3.0999999999999999E-3</v>
          </cell>
          <cell r="X112" t="str">
            <v>Gifford Medical - 40</v>
          </cell>
          <cell r="Y112" t="str">
            <v>Pharmacy</v>
          </cell>
          <cell r="Z112" t="str">
            <v>Biweekly</v>
          </cell>
        </row>
        <row r="113">
          <cell r="B113">
            <v>289</v>
          </cell>
          <cell r="D113" t="str">
            <v>Ruth</v>
          </cell>
          <cell r="E113" t="str">
            <v>Small</v>
          </cell>
          <cell r="F113" t="str">
            <v>H</v>
          </cell>
          <cell r="G113" t="str">
            <v>RN - Per Diem</v>
          </cell>
          <cell r="H113" t="str">
            <v>Clinical</v>
          </cell>
          <cell r="I113" t="str">
            <v>Patient Care Services</v>
          </cell>
          <cell r="J113" t="str">
            <v>Med/Surg Nursing</v>
          </cell>
          <cell r="K113" t="str">
            <v>Terminated</v>
          </cell>
          <cell r="L113" t="str">
            <v>Per Deim Inactive</v>
          </cell>
          <cell r="M113" t="str">
            <v>Part Time</v>
          </cell>
          <cell r="N113" t="str">
            <v>RN - Per Diem</v>
          </cell>
          <cell r="O113" t="str">
            <v>GEN 40 30min</v>
          </cell>
          <cell r="P113">
            <v>34261</v>
          </cell>
          <cell r="Q113">
            <v>34261</v>
          </cell>
          <cell r="R113">
            <v>38910</v>
          </cell>
          <cell r="S113">
            <v>6.7599999999999993E-2</v>
          </cell>
          <cell r="T113">
            <v>25.62</v>
          </cell>
          <cell r="U113" t="str">
            <v>RN</v>
          </cell>
          <cell r="V113">
            <v>1E-4</v>
          </cell>
          <cell r="W113">
            <v>1.2999999999999999E-3</v>
          </cell>
          <cell r="X113" t="str">
            <v>Gifford Medical - 40</v>
          </cell>
          <cell r="Y113" t="str">
            <v>Med/Surg</v>
          </cell>
          <cell r="Z113" t="str">
            <v>Biweekly</v>
          </cell>
        </row>
        <row r="114">
          <cell r="B114">
            <v>290</v>
          </cell>
          <cell r="D114" t="str">
            <v>Colleen</v>
          </cell>
          <cell r="E114" t="str">
            <v>Tetzlaff</v>
          </cell>
          <cell r="F114" t="str">
            <v>S</v>
          </cell>
          <cell r="G114" t="str">
            <v>Nurse Practitioner</v>
          </cell>
          <cell r="H114" t="str">
            <v>Clinical</v>
          </cell>
          <cell r="I114" t="str">
            <v>Medical Staff</v>
          </cell>
          <cell r="J114" t="str">
            <v>Primary Care</v>
          </cell>
          <cell r="K114" t="str">
            <v>Terminated</v>
          </cell>
          <cell r="L114" t="str">
            <v>Per Diem Active</v>
          </cell>
          <cell r="M114" t="str">
            <v>Part Time</v>
          </cell>
          <cell r="N114" t="str">
            <v>Nurse Practitioner</v>
          </cell>
          <cell r="O114" t="str">
            <v>GEN 40 30min</v>
          </cell>
          <cell r="P114">
            <v>36255</v>
          </cell>
          <cell r="Q114">
            <v>36255</v>
          </cell>
          <cell r="R114">
            <v>38635</v>
          </cell>
          <cell r="S114">
            <v>9.0193999999999992</v>
          </cell>
          <cell r="T114">
            <v>34.69</v>
          </cell>
          <cell r="U114" t="str">
            <v>NP &amp; PA</v>
          </cell>
          <cell r="V114">
            <v>0.01</v>
          </cell>
          <cell r="W114">
            <v>0.1734</v>
          </cell>
          <cell r="X114" t="str">
            <v>Primary Care Clinic - 41</v>
          </cell>
          <cell r="Y114" t="str">
            <v>Provider Practice</v>
          </cell>
          <cell r="Z114" t="str">
            <v>Biweekly</v>
          </cell>
        </row>
        <row r="115">
          <cell r="B115">
            <v>291</v>
          </cell>
          <cell r="D115" t="str">
            <v>Christine</v>
          </cell>
          <cell r="E115" t="str">
            <v>Kresock</v>
          </cell>
          <cell r="F115" t="str">
            <v>L</v>
          </cell>
          <cell r="G115" t="str">
            <v>Registered Nurse</v>
          </cell>
          <cell r="H115" t="str">
            <v>Clinical</v>
          </cell>
          <cell r="I115" t="str">
            <v>Patient Care Services</v>
          </cell>
          <cell r="J115" t="str">
            <v>Obstetrics/Labor &amp; Delive</v>
          </cell>
          <cell r="K115" t="str">
            <v>Active</v>
          </cell>
          <cell r="L115" t="str">
            <v>PartTime-Partial Benefits</v>
          </cell>
          <cell r="M115" t="str">
            <v>Part Time</v>
          </cell>
          <cell r="N115" t="str">
            <v>Registered Nurse</v>
          </cell>
          <cell r="O115" t="str">
            <v>GEN 40 30min</v>
          </cell>
          <cell r="P115">
            <v>35004</v>
          </cell>
          <cell r="Q115">
            <v>35004</v>
          </cell>
          <cell r="S115">
            <v>54974.400000000001</v>
          </cell>
          <cell r="T115">
            <v>44.05</v>
          </cell>
          <cell r="U115" t="str">
            <v>RN</v>
          </cell>
          <cell r="V115">
            <v>48</v>
          </cell>
          <cell r="W115">
            <v>1057.2</v>
          </cell>
          <cell r="X115" t="str">
            <v>Gifford Medical Ctr - 40</v>
          </cell>
          <cell r="Y115" t="str">
            <v>Birthing Center</v>
          </cell>
          <cell r="Z115" t="str">
            <v>Biweekly</v>
          </cell>
        </row>
        <row r="116">
          <cell r="B116">
            <v>294</v>
          </cell>
          <cell r="D116" t="str">
            <v>Susan</v>
          </cell>
          <cell r="E116" t="str">
            <v>St. Peter</v>
          </cell>
          <cell r="F116" t="str">
            <v>V</v>
          </cell>
          <cell r="G116" t="str">
            <v>RN Retirement Community</v>
          </cell>
          <cell r="H116" t="str">
            <v>Clinical</v>
          </cell>
          <cell r="I116" t="str">
            <v>Patient Care Services</v>
          </cell>
          <cell r="J116" t="str">
            <v>MENIG Extended Care</v>
          </cell>
          <cell r="K116" t="str">
            <v>Terminated</v>
          </cell>
          <cell r="L116" t="str">
            <v>PartTime - Full Benefits</v>
          </cell>
          <cell r="M116" t="str">
            <v>Part Time</v>
          </cell>
          <cell r="N116" t="str">
            <v>RN Retirement Community</v>
          </cell>
          <cell r="O116" t="str">
            <v>GEN 40 30min</v>
          </cell>
          <cell r="P116">
            <v>44559</v>
          </cell>
          <cell r="Q116">
            <v>31999</v>
          </cell>
          <cell r="R116">
            <v>44644</v>
          </cell>
          <cell r="S116">
            <v>70237.440000000002</v>
          </cell>
          <cell r="T116">
            <v>42.21</v>
          </cell>
          <cell r="U116" t="str">
            <v>RN</v>
          </cell>
          <cell r="V116">
            <v>64</v>
          </cell>
          <cell r="W116">
            <v>1350.72</v>
          </cell>
          <cell r="X116" t="str">
            <v>Gifford Medical - 40</v>
          </cell>
          <cell r="Y116" t="str">
            <v>Menig Extended Care Unit</v>
          </cell>
          <cell r="Z116" t="str">
            <v>Biweekly</v>
          </cell>
        </row>
        <row r="117">
          <cell r="B117">
            <v>296</v>
          </cell>
          <cell r="D117" t="str">
            <v>Irene</v>
          </cell>
          <cell r="E117" t="str">
            <v>White</v>
          </cell>
          <cell r="F117" t="str">
            <v>A</v>
          </cell>
          <cell r="G117" t="str">
            <v>LPN - Provider Practice</v>
          </cell>
          <cell r="H117" t="str">
            <v>Clinical</v>
          </cell>
          <cell r="I117" t="str">
            <v>Provider Practices</v>
          </cell>
          <cell r="J117" t="str">
            <v>Clinic Primary Care</v>
          </cell>
          <cell r="K117" t="str">
            <v>Terminated</v>
          </cell>
          <cell r="L117" t="str">
            <v>PartTime-Partial Benefits</v>
          </cell>
          <cell r="M117" t="str">
            <v>Part Time</v>
          </cell>
          <cell r="N117" t="str">
            <v>LPN - Provider Practice</v>
          </cell>
          <cell r="O117" t="str">
            <v>GEN 40 60min</v>
          </cell>
          <cell r="P117">
            <v>34335</v>
          </cell>
          <cell r="Q117">
            <v>34335</v>
          </cell>
          <cell r="R117">
            <v>39450</v>
          </cell>
          <cell r="S117">
            <v>26632.32</v>
          </cell>
          <cell r="T117">
            <v>21.34</v>
          </cell>
          <cell r="U117" t="str">
            <v>LPN PP</v>
          </cell>
          <cell r="V117">
            <v>48</v>
          </cell>
          <cell r="W117">
            <v>512.16</v>
          </cell>
          <cell r="X117" t="str">
            <v>Primary Care Clinic - 41</v>
          </cell>
          <cell r="Y117" t="str">
            <v>Provider Practice</v>
          </cell>
          <cell r="Z117" t="str">
            <v>Biweekly</v>
          </cell>
        </row>
        <row r="118">
          <cell r="B118">
            <v>298</v>
          </cell>
          <cell r="D118" t="str">
            <v>Frances</v>
          </cell>
          <cell r="E118" t="str">
            <v>Staples</v>
          </cell>
          <cell r="F118" t="str">
            <v>J</v>
          </cell>
          <cell r="G118" t="str">
            <v>Registered Nurse</v>
          </cell>
          <cell r="H118" t="str">
            <v>Clinical</v>
          </cell>
          <cell r="I118" t="str">
            <v>Provider Practices</v>
          </cell>
          <cell r="J118" t="str">
            <v>Employee Health</v>
          </cell>
          <cell r="K118" t="str">
            <v>Active</v>
          </cell>
          <cell r="L118" t="str">
            <v>PartTime - Full Benefits</v>
          </cell>
          <cell r="M118" t="str">
            <v>Part Time</v>
          </cell>
          <cell r="N118" t="str">
            <v>Registered Nurse</v>
          </cell>
          <cell r="O118" t="str">
            <v>GEN 40 30min</v>
          </cell>
          <cell r="P118">
            <v>41603</v>
          </cell>
          <cell r="Q118">
            <v>34830</v>
          </cell>
          <cell r="S118">
            <v>68872.960000000006</v>
          </cell>
          <cell r="T118">
            <v>41.39</v>
          </cell>
          <cell r="U118" t="str">
            <v>RN</v>
          </cell>
          <cell r="V118">
            <v>64</v>
          </cell>
          <cell r="W118">
            <v>1324.48</v>
          </cell>
          <cell r="X118" t="str">
            <v>Employee Health - 49</v>
          </cell>
          <cell r="Y118" t="str">
            <v>Employee Health</v>
          </cell>
          <cell r="Z118" t="str">
            <v>Biweekly</v>
          </cell>
        </row>
        <row r="119">
          <cell r="B119">
            <v>301</v>
          </cell>
          <cell r="D119" t="str">
            <v>Susan</v>
          </cell>
          <cell r="E119" t="str">
            <v>Molinario</v>
          </cell>
          <cell r="F119" t="str">
            <v>A</v>
          </cell>
          <cell r="G119" t="str">
            <v>LPN Retirement Community</v>
          </cell>
          <cell r="H119" t="str">
            <v>Clinical</v>
          </cell>
          <cell r="I119" t="str">
            <v>Patient Care Services</v>
          </cell>
          <cell r="J119" t="str">
            <v>MENIG Extended Care</v>
          </cell>
          <cell r="K119" t="str">
            <v>Active</v>
          </cell>
          <cell r="L119" t="str">
            <v>Full Time - Full Benefits</v>
          </cell>
          <cell r="M119" t="str">
            <v>Part Time</v>
          </cell>
          <cell r="N119" t="str">
            <v>LPN Retirement Community</v>
          </cell>
          <cell r="O119" t="str">
            <v>GEN 40 30min</v>
          </cell>
          <cell r="P119">
            <v>34304</v>
          </cell>
          <cell r="Q119">
            <v>34304</v>
          </cell>
          <cell r="S119">
            <v>53547.519999999997</v>
          </cell>
          <cell r="T119">
            <v>32.18</v>
          </cell>
          <cell r="U119" t="str">
            <v>LPN</v>
          </cell>
          <cell r="V119">
            <v>64</v>
          </cell>
          <cell r="W119">
            <v>1029.76</v>
          </cell>
          <cell r="X119" t="str">
            <v>Gifford Medical - 40</v>
          </cell>
          <cell r="Y119" t="str">
            <v>Menig Extended Care Unit</v>
          </cell>
          <cell r="Z119" t="str">
            <v>Biweekly</v>
          </cell>
        </row>
        <row r="120">
          <cell r="B120">
            <v>302</v>
          </cell>
          <cell r="D120" t="str">
            <v>Gary</v>
          </cell>
          <cell r="E120" t="str">
            <v>Burgee</v>
          </cell>
          <cell r="F120" t="str">
            <v>B</v>
          </cell>
          <cell r="G120" t="str">
            <v>Physician</v>
          </cell>
          <cell r="H120" t="str">
            <v>Clinical</v>
          </cell>
          <cell r="I120" t="str">
            <v>Medical Staff</v>
          </cell>
          <cell r="J120" t="str">
            <v>Clinic OB/GYN</v>
          </cell>
          <cell r="K120" t="str">
            <v>Terminated</v>
          </cell>
          <cell r="L120" t="str">
            <v>PartTime - Full Benefits</v>
          </cell>
          <cell r="M120" t="str">
            <v>Part Time</v>
          </cell>
          <cell r="N120" t="str">
            <v>Physician</v>
          </cell>
          <cell r="O120" t="str">
            <v>PHYSICIANS</v>
          </cell>
          <cell r="P120">
            <v>35612</v>
          </cell>
          <cell r="Q120">
            <v>35612</v>
          </cell>
          <cell r="R120">
            <v>41619</v>
          </cell>
          <cell r="S120">
            <v>138720</v>
          </cell>
          <cell r="T120">
            <v>83.365399999999994</v>
          </cell>
          <cell r="U120" t="str">
            <v>Providers</v>
          </cell>
          <cell r="V120">
            <v>64</v>
          </cell>
          <cell r="W120">
            <v>2667.6923000000002</v>
          </cell>
          <cell r="X120" t="str">
            <v>OB/GYN - 41</v>
          </cell>
          <cell r="Y120" t="str">
            <v>Medical Staff</v>
          </cell>
          <cell r="Z120" t="str">
            <v>Biweekly</v>
          </cell>
        </row>
        <row r="121">
          <cell r="B121">
            <v>303</v>
          </cell>
          <cell r="D121" t="str">
            <v>Kathi</v>
          </cell>
          <cell r="E121" t="str">
            <v>Pratt</v>
          </cell>
          <cell r="F121" t="str">
            <v>M</v>
          </cell>
          <cell r="G121" t="str">
            <v>ES Project Worker</v>
          </cell>
          <cell r="H121" t="str">
            <v>Maint, Hskpg, Food, Dayca</v>
          </cell>
          <cell r="I121" t="str">
            <v>Operations</v>
          </cell>
          <cell r="J121" t="str">
            <v>Housekeeping</v>
          </cell>
          <cell r="K121" t="str">
            <v>Terminated</v>
          </cell>
          <cell r="L121" t="str">
            <v>Intern</v>
          </cell>
          <cell r="M121" t="str">
            <v>Part Time</v>
          </cell>
          <cell r="N121" t="str">
            <v>ES Project Worker</v>
          </cell>
          <cell r="O121" t="str">
            <v>GEN 40 No Meal</v>
          </cell>
          <cell r="P121">
            <v>32630</v>
          </cell>
          <cell r="Q121">
            <v>32630</v>
          </cell>
          <cell r="R121">
            <v>42166</v>
          </cell>
          <cell r="S121">
            <v>3935.36</v>
          </cell>
          <cell r="T121">
            <v>9.4600000000000009</v>
          </cell>
          <cell r="U121" t="str">
            <v>Admin/Support</v>
          </cell>
          <cell r="V121">
            <v>16</v>
          </cell>
          <cell r="W121">
            <v>75.680000000000007</v>
          </cell>
          <cell r="X121" t="str">
            <v>Gifford Medical - 40</v>
          </cell>
          <cell r="Y121" t="str">
            <v>Housekeeping</v>
          </cell>
          <cell r="Z121" t="str">
            <v>Biweekly</v>
          </cell>
        </row>
        <row r="122">
          <cell r="B122">
            <v>306</v>
          </cell>
          <cell r="D122" t="str">
            <v>Kim</v>
          </cell>
          <cell r="E122" t="str">
            <v>Connolly</v>
          </cell>
          <cell r="F122" t="str">
            <v>A</v>
          </cell>
          <cell r="G122" t="str">
            <v>Office Representative</v>
          </cell>
          <cell r="H122" t="str">
            <v>Administrative</v>
          </cell>
          <cell r="I122" t="str">
            <v>Operations</v>
          </cell>
          <cell r="J122" t="str">
            <v>Diagnostic Imaging</v>
          </cell>
          <cell r="K122" t="str">
            <v>Active</v>
          </cell>
          <cell r="L122" t="str">
            <v>Full Time - Full Benefits</v>
          </cell>
          <cell r="M122" t="str">
            <v>Full Time</v>
          </cell>
          <cell r="N122" t="str">
            <v>Office Representative</v>
          </cell>
          <cell r="O122" t="str">
            <v>GEN 40 30min</v>
          </cell>
          <cell r="P122">
            <v>35912</v>
          </cell>
          <cell r="Q122">
            <v>35912</v>
          </cell>
          <cell r="S122">
            <v>46072</v>
          </cell>
          <cell r="T122">
            <v>22.15</v>
          </cell>
          <cell r="U122" t="str">
            <v>Admin/Support</v>
          </cell>
          <cell r="V122">
            <v>80</v>
          </cell>
          <cell r="W122">
            <v>886</v>
          </cell>
          <cell r="X122" t="str">
            <v>Gifford Medical Ctr - 40</v>
          </cell>
          <cell r="Y122" t="str">
            <v>Radiology</v>
          </cell>
          <cell r="Z122" t="str">
            <v>Biweekly</v>
          </cell>
        </row>
        <row r="123">
          <cell r="B123">
            <v>307</v>
          </cell>
          <cell r="D123" t="str">
            <v>Seonghi</v>
          </cell>
          <cell r="E123" t="str">
            <v>Chun</v>
          </cell>
          <cell r="G123" t="str">
            <v>Billing Representative PD</v>
          </cell>
          <cell r="H123" t="str">
            <v>Administrative</v>
          </cell>
          <cell r="I123" t="str">
            <v>Finance</v>
          </cell>
          <cell r="J123" t="str">
            <v>Patient Accounting</v>
          </cell>
          <cell r="K123" t="str">
            <v>Terminated</v>
          </cell>
          <cell r="L123" t="str">
            <v>Per Diem Active</v>
          </cell>
          <cell r="M123" t="str">
            <v>Part Time</v>
          </cell>
          <cell r="N123" t="str">
            <v>Billing Representative PD</v>
          </cell>
          <cell r="O123" t="str">
            <v>GEN 40 30min</v>
          </cell>
          <cell r="P123">
            <v>37519</v>
          </cell>
          <cell r="Q123">
            <v>33833</v>
          </cell>
          <cell r="R123">
            <v>41530</v>
          </cell>
          <cell r="S123">
            <v>4.1599999999999998E-2</v>
          </cell>
          <cell r="T123">
            <v>15.61</v>
          </cell>
          <cell r="U123" t="str">
            <v>Admin/Support</v>
          </cell>
          <cell r="V123">
            <v>1E-4</v>
          </cell>
          <cell r="W123">
            <v>8.0000000000000004E-4</v>
          </cell>
          <cell r="X123" t="str">
            <v>Gifford Medical - 40</v>
          </cell>
          <cell r="Y123" t="str">
            <v>Patient Financial Service</v>
          </cell>
          <cell r="Z123" t="str">
            <v>Biweekly</v>
          </cell>
        </row>
        <row r="124">
          <cell r="B124">
            <v>309</v>
          </cell>
          <cell r="D124" t="str">
            <v>Pamela</v>
          </cell>
          <cell r="E124" t="str">
            <v>Brady</v>
          </cell>
          <cell r="F124" t="str">
            <v>A</v>
          </cell>
          <cell r="G124" t="str">
            <v>Acupuncturist</v>
          </cell>
          <cell r="H124" t="str">
            <v>Ancillary</v>
          </cell>
          <cell r="I124" t="str">
            <v>Professional Services</v>
          </cell>
          <cell r="J124" t="str">
            <v>Acupuncture</v>
          </cell>
          <cell r="K124" t="str">
            <v>Terminated</v>
          </cell>
          <cell r="L124" t="str">
            <v>PartTime-No Benefits</v>
          </cell>
          <cell r="M124" t="str">
            <v>Part Time</v>
          </cell>
          <cell r="N124" t="str">
            <v>Acupuncturist</v>
          </cell>
          <cell r="O124" t="str">
            <v>GEN 40 30min</v>
          </cell>
          <cell r="P124">
            <v>35108</v>
          </cell>
          <cell r="Q124">
            <v>35108</v>
          </cell>
          <cell r="R124">
            <v>38476</v>
          </cell>
          <cell r="S124">
            <v>25703.308799999999</v>
          </cell>
          <cell r="T124">
            <v>30.8934</v>
          </cell>
          <cell r="U124" t="str">
            <v>Tech &amp; Professi</v>
          </cell>
          <cell r="V124">
            <v>32</v>
          </cell>
          <cell r="W124">
            <v>494.2944</v>
          </cell>
          <cell r="X124" t="str">
            <v>Complimentary Med - 40</v>
          </cell>
          <cell r="Y124" t="str">
            <v>Rehab Services</v>
          </cell>
          <cell r="Z124" t="str">
            <v>Biweekly</v>
          </cell>
        </row>
        <row r="125">
          <cell r="B125">
            <v>310</v>
          </cell>
          <cell r="D125" t="str">
            <v>Sheila</v>
          </cell>
          <cell r="E125" t="str">
            <v>Coogan</v>
          </cell>
          <cell r="F125" t="str">
            <v>J</v>
          </cell>
          <cell r="G125" t="str">
            <v>LPN - Provider Practice</v>
          </cell>
          <cell r="H125" t="str">
            <v>Clinical</v>
          </cell>
          <cell r="I125" t="str">
            <v>Provider Practices</v>
          </cell>
          <cell r="J125" t="str">
            <v>Clinic Podiatry</v>
          </cell>
          <cell r="K125" t="str">
            <v>Terminated</v>
          </cell>
          <cell r="L125" t="str">
            <v>Full Time - Full Benefits</v>
          </cell>
          <cell r="M125" t="str">
            <v>Full Time</v>
          </cell>
          <cell r="N125" t="str">
            <v>LPN - Provider Practice</v>
          </cell>
          <cell r="O125" t="str">
            <v>GEN 40 60min</v>
          </cell>
          <cell r="P125">
            <v>29059</v>
          </cell>
          <cell r="Q125">
            <v>29059</v>
          </cell>
          <cell r="R125">
            <v>40543</v>
          </cell>
          <cell r="S125">
            <v>51761.008000000002</v>
          </cell>
          <cell r="T125">
            <v>24.885100000000001</v>
          </cell>
          <cell r="U125" t="str">
            <v>LPN PP</v>
          </cell>
          <cell r="V125">
            <v>80</v>
          </cell>
          <cell r="W125">
            <v>995.404</v>
          </cell>
          <cell r="X125" t="str">
            <v>Nro, Anes, Pod &amp; Sp - 40</v>
          </cell>
          <cell r="Y125" t="str">
            <v>Provider Practice</v>
          </cell>
          <cell r="Z125" t="str">
            <v>Biweekly</v>
          </cell>
        </row>
        <row r="126">
          <cell r="B126">
            <v>312</v>
          </cell>
          <cell r="D126" t="str">
            <v>Anita</v>
          </cell>
          <cell r="E126" t="str">
            <v>Onofrio</v>
          </cell>
          <cell r="F126" t="str">
            <v>M</v>
          </cell>
          <cell r="G126" t="str">
            <v>Nurse Midwife</v>
          </cell>
          <cell r="H126" t="str">
            <v>Clinical</v>
          </cell>
          <cell r="I126" t="str">
            <v>Medical Staff</v>
          </cell>
          <cell r="J126" t="str">
            <v>Clinic OB/GYN</v>
          </cell>
          <cell r="K126" t="str">
            <v>Terminated</v>
          </cell>
          <cell r="L126" t="str">
            <v>Full Time - Full Benefits</v>
          </cell>
          <cell r="M126" t="str">
            <v>Full Time</v>
          </cell>
          <cell r="N126" t="str">
            <v>Nurse Midwife</v>
          </cell>
          <cell r="O126" t="str">
            <v>PHYSICIANS</v>
          </cell>
          <cell r="P126">
            <v>35612</v>
          </cell>
          <cell r="Q126">
            <v>35612</v>
          </cell>
          <cell r="R126">
            <v>38926</v>
          </cell>
          <cell r="S126">
            <v>81723.199999999997</v>
          </cell>
          <cell r="T126">
            <v>39.29</v>
          </cell>
          <cell r="U126" t="str">
            <v>Tech &amp; Profess</v>
          </cell>
          <cell r="V126">
            <v>80</v>
          </cell>
          <cell r="W126">
            <v>1571.6</v>
          </cell>
          <cell r="X126" t="str">
            <v>Nro, Anes, Pod &amp; Sp - 40</v>
          </cell>
          <cell r="Y126" t="str">
            <v>Medical Staff</v>
          </cell>
          <cell r="Z126" t="str">
            <v>Biweekly</v>
          </cell>
        </row>
        <row r="127">
          <cell r="B127">
            <v>314</v>
          </cell>
          <cell r="D127" t="str">
            <v>Elaine</v>
          </cell>
          <cell r="E127" t="str">
            <v>Russell</v>
          </cell>
          <cell r="F127" t="str">
            <v>M</v>
          </cell>
          <cell r="G127" t="str">
            <v>Massage Therapist</v>
          </cell>
          <cell r="H127" t="str">
            <v>Ancillary</v>
          </cell>
          <cell r="I127" t="str">
            <v>Medical Staff</v>
          </cell>
          <cell r="J127" t="str">
            <v>Massage Therapy</v>
          </cell>
          <cell r="K127" t="str">
            <v>Terminated</v>
          </cell>
          <cell r="L127" t="str">
            <v>PartTime-Partial Benefits</v>
          </cell>
          <cell r="M127" t="str">
            <v>Part Time</v>
          </cell>
          <cell r="N127" t="str">
            <v>Massage Therapist</v>
          </cell>
          <cell r="O127" t="str">
            <v>GEN 40 30min</v>
          </cell>
          <cell r="P127">
            <v>35989</v>
          </cell>
          <cell r="Q127">
            <v>35989</v>
          </cell>
          <cell r="R127">
            <v>39241</v>
          </cell>
          <cell r="S127">
            <v>29255.200000000001</v>
          </cell>
          <cell r="T127">
            <v>28.13</v>
          </cell>
          <cell r="U127" t="str">
            <v>Tech &amp; Professi</v>
          </cell>
          <cell r="V127">
            <v>40</v>
          </cell>
          <cell r="W127">
            <v>562.6</v>
          </cell>
          <cell r="X127" t="str">
            <v>Complimentary Med - 40</v>
          </cell>
          <cell r="Y127" t="str">
            <v>Medical Staff</v>
          </cell>
          <cell r="Z127" t="str">
            <v>Biweekly</v>
          </cell>
        </row>
        <row r="128">
          <cell r="B128">
            <v>316</v>
          </cell>
          <cell r="D128" t="str">
            <v>Jane</v>
          </cell>
          <cell r="E128" t="str">
            <v>McConnell</v>
          </cell>
          <cell r="F128" t="str">
            <v>B</v>
          </cell>
          <cell r="G128" t="str">
            <v>Pharmacy Manager</v>
          </cell>
          <cell r="H128" t="str">
            <v>Ancillary</v>
          </cell>
          <cell r="I128" t="str">
            <v>Patient Care Services</v>
          </cell>
          <cell r="J128" t="str">
            <v>Pharmacy</v>
          </cell>
          <cell r="K128" t="str">
            <v>Active</v>
          </cell>
          <cell r="L128" t="str">
            <v>Full Time - Full Benefits</v>
          </cell>
          <cell r="M128" t="str">
            <v>Full Time</v>
          </cell>
          <cell r="N128" t="str">
            <v>Pharmacy Manager</v>
          </cell>
          <cell r="O128" t="str">
            <v>Salary 10 FT</v>
          </cell>
          <cell r="P128">
            <v>36864</v>
          </cell>
          <cell r="Q128">
            <v>35324</v>
          </cell>
          <cell r="S128">
            <v>169332.8</v>
          </cell>
          <cell r="T128">
            <v>81.41</v>
          </cell>
          <cell r="U128" t="str">
            <v>Management</v>
          </cell>
          <cell r="V128">
            <v>80</v>
          </cell>
          <cell r="W128">
            <v>3256.4</v>
          </cell>
          <cell r="X128" t="str">
            <v>Gifford Medical - 40</v>
          </cell>
          <cell r="Y128" t="str">
            <v>Pharmacy</v>
          </cell>
          <cell r="Z128" t="str">
            <v>Biweekly</v>
          </cell>
        </row>
        <row r="129">
          <cell r="B129">
            <v>317</v>
          </cell>
          <cell r="D129" t="str">
            <v>Judith</v>
          </cell>
          <cell r="E129" t="str">
            <v>Tazelaar</v>
          </cell>
          <cell r="F129" t="str">
            <v>L</v>
          </cell>
          <cell r="G129" t="str">
            <v>Accountant</v>
          </cell>
          <cell r="H129" t="str">
            <v>Administrative</v>
          </cell>
          <cell r="I129" t="str">
            <v>Finance</v>
          </cell>
          <cell r="J129" t="str">
            <v>Accounting</v>
          </cell>
          <cell r="K129" t="str">
            <v>Terminated</v>
          </cell>
          <cell r="L129" t="str">
            <v>PartTime-Partial Benefits</v>
          </cell>
          <cell r="M129" t="str">
            <v>Part Time</v>
          </cell>
          <cell r="N129" t="str">
            <v>Accountant</v>
          </cell>
          <cell r="O129" t="str">
            <v>GEN 40 30min</v>
          </cell>
          <cell r="P129">
            <v>35821</v>
          </cell>
          <cell r="Q129">
            <v>35821</v>
          </cell>
          <cell r="R129">
            <v>38533</v>
          </cell>
          <cell r="S129">
            <v>16409.952000000001</v>
          </cell>
          <cell r="T129">
            <v>15.7788</v>
          </cell>
          <cell r="U129" t="str">
            <v>Tech &amp; Professi</v>
          </cell>
          <cell r="V129">
            <v>40</v>
          </cell>
          <cell r="W129">
            <v>315.57600000000002</v>
          </cell>
          <cell r="X129" t="str">
            <v>Gifford Medical - 40</v>
          </cell>
          <cell r="Y129" t="str">
            <v>Accounting</v>
          </cell>
          <cell r="Z129" t="str">
            <v>Biweekly</v>
          </cell>
        </row>
        <row r="130">
          <cell r="B130">
            <v>318</v>
          </cell>
          <cell r="D130" t="str">
            <v>Dorothy</v>
          </cell>
          <cell r="E130" t="str">
            <v>Thurston</v>
          </cell>
          <cell r="F130" t="str">
            <v>L</v>
          </cell>
          <cell r="G130" t="str">
            <v>Accounts Payable Asst</v>
          </cell>
          <cell r="H130" t="str">
            <v>Administrative</v>
          </cell>
          <cell r="I130" t="str">
            <v>Finance</v>
          </cell>
          <cell r="J130" t="str">
            <v>General Accounting</v>
          </cell>
          <cell r="K130" t="str">
            <v>Active</v>
          </cell>
          <cell r="L130" t="str">
            <v>PartTime - Full Benefits</v>
          </cell>
          <cell r="M130" t="str">
            <v>Part Time</v>
          </cell>
          <cell r="N130" t="str">
            <v>Accounts Payable Asst</v>
          </cell>
          <cell r="O130" t="str">
            <v>GEN 40 30min</v>
          </cell>
          <cell r="P130">
            <v>33527</v>
          </cell>
          <cell r="Q130">
            <v>33527</v>
          </cell>
          <cell r="S130">
            <v>42648.32</v>
          </cell>
          <cell r="T130">
            <v>25.63</v>
          </cell>
          <cell r="U130" t="str">
            <v>Admin/Support</v>
          </cell>
          <cell r="V130">
            <v>64</v>
          </cell>
          <cell r="W130">
            <v>820.16</v>
          </cell>
          <cell r="X130" t="str">
            <v>Gifford Medical - 40</v>
          </cell>
          <cell r="Y130" t="str">
            <v>Accounting</v>
          </cell>
          <cell r="Z130" t="str">
            <v>Biweekly</v>
          </cell>
        </row>
        <row r="131">
          <cell r="B131">
            <v>319</v>
          </cell>
          <cell r="D131" t="str">
            <v>Martha</v>
          </cell>
          <cell r="E131" t="str">
            <v>Redpath</v>
          </cell>
          <cell r="F131" t="str">
            <v>L</v>
          </cell>
          <cell r="G131" t="str">
            <v>Nurse Midwife</v>
          </cell>
          <cell r="H131" t="str">
            <v>Clinical</v>
          </cell>
          <cell r="I131" t="str">
            <v>Medical Staff</v>
          </cell>
          <cell r="J131" t="str">
            <v>OB/GYN</v>
          </cell>
          <cell r="K131" t="str">
            <v>Terminated</v>
          </cell>
          <cell r="L131" t="str">
            <v>Per Diem Active</v>
          </cell>
          <cell r="M131" t="str">
            <v>Part Time</v>
          </cell>
          <cell r="N131" t="str">
            <v>Nurse Midwife</v>
          </cell>
          <cell r="O131" t="str">
            <v>PHYSICIANS</v>
          </cell>
          <cell r="P131">
            <v>36088</v>
          </cell>
          <cell r="Q131">
            <v>36088</v>
          </cell>
          <cell r="R131">
            <v>38824</v>
          </cell>
          <cell r="S131">
            <v>0</v>
          </cell>
          <cell r="T131">
            <v>0</v>
          </cell>
          <cell r="U131" t="str">
            <v>Tech &amp; Profess</v>
          </cell>
          <cell r="V131">
            <v>1E-4</v>
          </cell>
          <cell r="W131">
            <v>0</v>
          </cell>
          <cell r="X131" t="str">
            <v>OB/GYN - 41</v>
          </cell>
          <cell r="Y131" t="str">
            <v>Medical Staff</v>
          </cell>
          <cell r="Z131" t="str">
            <v>Biweekly</v>
          </cell>
        </row>
        <row r="132">
          <cell r="B132">
            <v>320</v>
          </cell>
          <cell r="D132" t="str">
            <v>Karin</v>
          </cell>
          <cell r="E132" t="str">
            <v>Olson</v>
          </cell>
          <cell r="F132" t="str">
            <v>Y</v>
          </cell>
          <cell r="G132" t="str">
            <v>RN - Per Diem</v>
          </cell>
          <cell r="H132" t="str">
            <v>Clinical</v>
          </cell>
          <cell r="I132" t="str">
            <v>Patient Care Services</v>
          </cell>
          <cell r="J132" t="str">
            <v>Obstetrics/Labor &amp; Delive</v>
          </cell>
          <cell r="K132" t="str">
            <v>Active</v>
          </cell>
          <cell r="L132" t="str">
            <v>Per Diem Active</v>
          </cell>
          <cell r="M132" t="str">
            <v>Part Time</v>
          </cell>
          <cell r="N132" t="str">
            <v>RN - Per Diem</v>
          </cell>
          <cell r="O132" t="str">
            <v>GEN 40 30min</v>
          </cell>
          <cell r="P132">
            <v>40469</v>
          </cell>
          <cell r="Q132">
            <v>31579</v>
          </cell>
          <cell r="S132">
            <v>0.1144</v>
          </cell>
          <cell r="T132">
            <v>44.05</v>
          </cell>
          <cell r="U132" t="str">
            <v>RN</v>
          </cell>
          <cell r="V132">
            <v>1E-4</v>
          </cell>
          <cell r="W132">
            <v>2.2000000000000001E-3</v>
          </cell>
          <cell r="X132" t="str">
            <v>Gifford Medical Ctr - 40</v>
          </cell>
          <cell r="Y132" t="str">
            <v>Birthing Center</v>
          </cell>
          <cell r="Z132" t="str">
            <v>Biweekly</v>
          </cell>
        </row>
        <row r="133">
          <cell r="B133">
            <v>324</v>
          </cell>
          <cell r="D133" t="str">
            <v>Rebecca</v>
          </cell>
          <cell r="E133" t="str">
            <v>Foulk</v>
          </cell>
          <cell r="F133" t="str">
            <v>A</v>
          </cell>
          <cell r="G133" t="str">
            <v>Physician Offsite Clinic</v>
          </cell>
          <cell r="H133" t="str">
            <v>Clinical</v>
          </cell>
          <cell r="I133" t="str">
            <v>Medical Staff</v>
          </cell>
          <cell r="J133" t="str">
            <v>South Royalton Health Ctr</v>
          </cell>
          <cell r="K133" t="str">
            <v>Terminated</v>
          </cell>
          <cell r="L133" t="str">
            <v>Full Time - Full Benefits</v>
          </cell>
          <cell r="M133" t="str">
            <v>Full Time</v>
          </cell>
          <cell r="N133" t="str">
            <v>Physician Offsite Clinic</v>
          </cell>
          <cell r="O133" t="str">
            <v>PHYSICIANS</v>
          </cell>
          <cell r="P133">
            <v>34516</v>
          </cell>
          <cell r="Q133">
            <v>34516</v>
          </cell>
          <cell r="R133">
            <v>38352</v>
          </cell>
          <cell r="S133">
            <v>95088</v>
          </cell>
          <cell r="T133">
            <v>45.715400000000002</v>
          </cell>
          <cell r="U133" t="str">
            <v>Providers/Other</v>
          </cell>
          <cell r="V133">
            <v>80</v>
          </cell>
          <cell r="W133">
            <v>1828.6153999999999</v>
          </cell>
          <cell r="X133" t="str">
            <v>South Royalton - 40</v>
          </cell>
          <cell r="Y133" t="str">
            <v>Medical Staff</v>
          </cell>
          <cell r="Z133" t="str">
            <v>Biweekly</v>
          </cell>
        </row>
        <row r="134">
          <cell r="B134">
            <v>325</v>
          </cell>
          <cell r="D134" t="str">
            <v>Frank</v>
          </cell>
          <cell r="E134" t="str">
            <v>Lamson</v>
          </cell>
          <cell r="F134" t="str">
            <v>B</v>
          </cell>
          <cell r="G134" t="str">
            <v>Nurse Practitioner</v>
          </cell>
          <cell r="H134" t="str">
            <v>Clinical</v>
          </cell>
          <cell r="I134" t="str">
            <v>Medical Staff</v>
          </cell>
          <cell r="J134" t="str">
            <v>South Royalton Health Ctr</v>
          </cell>
          <cell r="K134" t="str">
            <v>Terminated</v>
          </cell>
          <cell r="L134" t="str">
            <v>PartTime - Full Benefits</v>
          </cell>
          <cell r="M134" t="str">
            <v>Part Time</v>
          </cell>
          <cell r="N134" t="str">
            <v>Nurse Practitioner</v>
          </cell>
          <cell r="O134" t="str">
            <v>PHYSICIANS</v>
          </cell>
          <cell r="P134">
            <v>34596</v>
          </cell>
          <cell r="Q134">
            <v>34596</v>
          </cell>
          <cell r="R134">
            <v>38352</v>
          </cell>
          <cell r="S134">
            <v>52598</v>
          </cell>
          <cell r="T134">
            <v>28.9</v>
          </cell>
          <cell r="U134" t="str">
            <v>NP &amp; PA</v>
          </cell>
          <cell r="V134">
            <v>70</v>
          </cell>
          <cell r="W134">
            <v>1011.5</v>
          </cell>
          <cell r="X134" t="str">
            <v>South Royalton - 40</v>
          </cell>
          <cell r="Y134" t="str">
            <v>Medical Staff</v>
          </cell>
          <cell r="Z134" t="str">
            <v>Biweekly</v>
          </cell>
        </row>
        <row r="135">
          <cell r="B135">
            <v>326</v>
          </cell>
          <cell r="D135" t="str">
            <v>Daryl</v>
          </cell>
          <cell r="E135" t="str">
            <v>Donahue</v>
          </cell>
          <cell r="F135" t="str">
            <v>L</v>
          </cell>
          <cell r="G135" t="str">
            <v>Certified Coder</v>
          </cell>
          <cell r="H135" t="str">
            <v>Administrative</v>
          </cell>
          <cell r="I135" t="str">
            <v>Finance</v>
          </cell>
          <cell r="J135" t="str">
            <v>Medical Records</v>
          </cell>
          <cell r="K135" t="str">
            <v>Active</v>
          </cell>
          <cell r="L135" t="str">
            <v>Full Time - Full Benefits</v>
          </cell>
          <cell r="M135" t="str">
            <v>Full Time</v>
          </cell>
          <cell r="N135" t="str">
            <v>Certified Coder</v>
          </cell>
          <cell r="O135" t="str">
            <v>GEN 40 30min w/o Shift Diff</v>
          </cell>
          <cell r="P135">
            <v>29333</v>
          </cell>
          <cell r="Q135">
            <v>29333</v>
          </cell>
          <cell r="S135">
            <v>55723.199999999997</v>
          </cell>
          <cell r="T135">
            <v>26.79</v>
          </cell>
          <cell r="U135" t="str">
            <v>Admin/Support</v>
          </cell>
          <cell r="V135">
            <v>80</v>
          </cell>
          <cell r="W135">
            <v>1071.5999999999999</v>
          </cell>
          <cell r="X135" t="str">
            <v>Health Information - 49</v>
          </cell>
          <cell r="Y135" t="str">
            <v>Patient Admin Services</v>
          </cell>
          <cell r="Z135" t="str">
            <v>Biweekly</v>
          </cell>
        </row>
        <row r="136">
          <cell r="B136">
            <v>327</v>
          </cell>
          <cell r="D136" t="str">
            <v>Michael</v>
          </cell>
          <cell r="E136" t="str">
            <v>Marshall</v>
          </cell>
          <cell r="F136" t="str">
            <v>A</v>
          </cell>
          <cell r="G136" t="str">
            <v>Information Systems Mgr</v>
          </cell>
          <cell r="H136" t="str">
            <v>Administrative</v>
          </cell>
          <cell r="I136" t="str">
            <v>Finance</v>
          </cell>
          <cell r="J136" t="str">
            <v>Data Processing</v>
          </cell>
          <cell r="K136" t="str">
            <v>Terminated</v>
          </cell>
          <cell r="L136" t="str">
            <v>Per Diem Active</v>
          </cell>
          <cell r="M136" t="str">
            <v>Part Time</v>
          </cell>
          <cell r="N136" t="str">
            <v>Information Systems Mgr</v>
          </cell>
          <cell r="O136" t="str">
            <v>GEN 40 30min</v>
          </cell>
          <cell r="P136">
            <v>34855</v>
          </cell>
          <cell r="Q136">
            <v>34855</v>
          </cell>
          <cell r="R136">
            <v>44045</v>
          </cell>
          <cell r="S136">
            <v>0.1222</v>
          </cell>
          <cell r="T136">
            <v>47.04</v>
          </cell>
          <cell r="U136" t="str">
            <v>Management</v>
          </cell>
          <cell r="V136">
            <v>1E-4</v>
          </cell>
          <cell r="W136">
            <v>2.3999999999999998E-3</v>
          </cell>
          <cell r="X136" t="str">
            <v>Gifford Medical - 40</v>
          </cell>
          <cell r="Y136" t="str">
            <v>Information Systems</v>
          </cell>
          <cell r="Z136" t="str">
            <v>Biweekly</v>
          </cell>
        </row>
        <row r="137">
          <cell r="B137">
            <v>331</v>
          </cell>
          <cell r="D137" t="str">
            <v>Karla</v>
          </cell>
          <cell r="E137" t="str">
            <v>Blow</v>
          </cell>
          <cell r="F137" t="str">
            <v>J</v>
          </cell>
          <cell r="G137" t="str">
            <v>Pt Reg Receptionist  II</v>
          </cell>
          <cell r="H137" t="str">
            <v>Administrative</v>
          </cell>
          <cell r="I137" t="str">
            <v>Finance</v>
          </cell>
          <cell r="J137" t="str">
            <v>Patient Registration</v>
          </cell>
          <cell r="K137" t="str">
            <v>Terminated</v>
          </cell>
          <cell r="L137" t="str">
            <v>Per Diem Active</v>
          </cell>
          <cell r="M137" t="str">
            <v>Part Time</v>
          </cell>
          <cell r="N137" t="str">
            <v>Pt Reg Receptionist  II</v>
          </cell>
          <cell r="O137" t="str">
            <v>GEN 40 30min</v>
          </cell>
          <cell r="P137">
            <v>38313</v>
          </cell>
          <cell r="Q137">
            <v>35754</v>
          </cell>
          <cell r="R137">
            <v>38397</v>
          </cell>
          <cell r="S137">
            <v>0.36659999999999998</v>
          </cell>
          <cell r="T137">
            <v>14.1</v>
          </cell>
          <cell r="U137" t="str">
            <v>Admin/Support</v>
          </cell>
          <cell r="V137">
            <v>1E-3</v>
          </cell>
          <cell r="W137">
            <v>7.0000000000000001E-3</v>
          </cell>
          <cell r="X137" t="str">
            <v>Patient Registration - 49</v>
          </cell>
          <cell r="Y137" t="str">
            <v>Patient Admin Services</v>
          </cell>
          <cell r="Z137" t="str">
            <v>Biweekly</v>
          </cell>
        </row>
        <row r="138">
          <cell r="B138">
            <v>332</v>
          </cell>
          <cell r="D138" t="str">
            <v>Katherine</v>
          </cell>
          <cell r="E138" t="str">
            <v>Clark</v>
          </cell>
          <cell r="F138" t="str">
            <v>C</v>
          </cell>
          <cell r="G138" t="str">
            <v>Pt Reg Receptionist I</v>
          </cell>
          <cell r="H138" t="str">
            <v>Administrative</v>
          </cell>
          <cell r="I138" t="str">
            <v>Finance</v>
          </cell>
          <cell r="J138" t="str">
            <v>Patient Registration</v>
          </cell>
          <cell r="K138" t="str">
            <v>Terminated</v>
          </cell>
          <cell r="L138" t="str">
            <v>Per Diem Active</v>
          </cell>
          <cell r="M138" t="str">
            <v>Part Time</v>
          </cell>
          <cell r="N138" t="str">
            <v>Pt Reg Receptionist I</v>
          </cell>
          <cell r="O138" t="str">
            <v>GEN 40 30min</v>
          </cell>
          <cell r="P138">
            <v>37186</v>
          </cell>
          <cell r="Q138">
            <v>36304</v>
          </cell>
          <cell r="R138">
            <v>38470</v>
          </cell>
          <cell r="S138">
            <v>0.31979999999999997</v>
          </cell>
          <cell r="T138">
            <v>12.327500000000001</v>
          </cell>
          <cell r="U138" t="str">
            <v>Admin/Support</v>
          </cell>
          <cell r="V138">
            <v>1E-3</v>
          </cell>
          <cell r="W138">
            <v>6.1999999999999998E-3</v>
          </cell>
          <cell r="X138" t="str">
            <v>Patient Registration - 49</v>
          </cell>
          <cell r="Y138" t="str">
            <v>Patient Admin Services</v>
          </cell>
          <cell r="Z138" t="str">
            <v>Biweekly</v>
          </cell>
        </row>
        <row r="139">
          <cell r="B139">
            <v>336</v>
          </cell>
          <cell r="D139" t="str">
            <v>Marion</v>
          </cell>
          <cell r="E139" t="str">
            <v>Currier</v>
          </cell>
          <cell r="G139" t="str">
            <v>LNA Retirement Community</v>
          </cell>
          <cell r="H139" t="str">
            <v>Clinical</v>
          </cell>
          <cell r="I139" t="str">
            <v>Patient Care Services</v>
          </cell>
          <cell r="J139" t="str">
            <v>MENIG Extended Care</v>
          </cell>
          <cell r="K139" t="str">
            <v>Active</v>
          </cell>
          <cell r="L139" t="str">
            <v>Full Time - Full Benefits</v>
          </cell>
          <cell r="M139" t="str">
            <v>Full Time</v>
          </cell>
          <cell r="N139" t="str">
            <v>LNA Retirement Community</v>
          </cell>
          <cell r="O139" t="str">
            <v>8/80 30min</v>
          </cell>
          <cell r="P139">
            <v>35244</v>
          </cell>
          <cell r="Q139">
            <v>35244</v>
          </cell>
          <cell r="S139">
            <v>48297.599999999999</v>
          </cell>
          <cell r="T139">
            <v>23.22</v>
          </cell>
          <cell r="U139" t="str">
            <v>Admin/Support</v>
          </cell>
          <cell r="V139">
            <v>80</v>
          </cell>
          <cell r="W139">
            <v>928.8</v>
          </cell>
          <cell r="X139" t="str">
            <v>Gifford Medical - 40</v>
          </cell>
          <cell r="Y139" t="str">
            <v>Menig Extended Care Unit</v>
          </cell>
          <cell r="Z139" t="str">
            <v>Biweekly</v>
          </cell>
        </row>
        <row r="140">
          <cell r="B140">
            <v>340</v>
          </cell>
          <cell r="D140" t="str">
            <v>Loretta</v>
          </cell>
          <cell r="E140" t="str">
            <v>Cushing</v>
          </cell>
          <cell r="F140" t="str">
            <v>A</v>
          </cell>
          <cell r="G140" t="str">
            <v>LNA Retirement Community</v>
          </cell>
          <cell r="H140" t="str">
            <v>Clinical</v>
          </cell>
          <cell r="I140" t="str">
            <v>Patient Care Services</v>
          </cell>
          <cell r="J140" t="str">
            <v>MENIG Extended Care</v>
          </cell>
          <cell r="K140" t="str">
            <v>Active</v>
          </cell>
          <cell r="L140" t="str">
            <v>PartTime - Full Benefits</v>
          </cell>
          <cell r="M140" t="str">
            <v>Part Time</v>
          </cell>
          <cell r="N140" t="str">
            <v>LNA Retirement Community</v>
          </cell>
          <cell r="O140" t="str">
            <v>GEN 40 30min</v>
          </cell>
          <cell r="P140">
            <v>35380</v>
          </cell>
          <cell r="Q140">
            <v>35380</v>
          </cell>
          <cell r="S140">
            <v>38638.080000000002</v>
          </cell>
          <cell r="T140">
            <v>23.22</v>
          </cell>
          <cell r="U140" t="str">
            <v>Admin/Support</v>
          </cell>
          <cell r="V140">
            <v>64</v>
          </cell>
          <cell r="W140">
            <v>743.04</v>
          </cell>
          <cell r="X140" t="str">
            <v>Gifford Medical - 40</v>
          </cell>
          <cell r="Y140" t="str">
            <v>Menig Extended Care Unit</v>
          </cell>
          <cell r="Z140" t="str">
            <v>Biweekly</v>
          </cell>
        </row>
        <row r="141">
          <cell r="B141">
            <v>341</v>
          </cell>
          <cell r="D141" t="str">
            <v>Stephannie</v>
          </cell>
          <cell r="E141" t="str">
            <v>Sharbonneau</v>
          </cell>
          <cell r="F141" t="str">
            <v>L</v>
          </cell>
          <cell r="G141" t="str">
            <v>Cert Resp Therapist PD</v>
          </cell>
          <cell r="H141" t="str">
            <v>Ancillary</v>
          </cell>
          <cell r="I141" t="str">
            <v>Operations</v>
          </cell>
          <cell r="J141" t="str">
            <v>Respiratory</v>
          </cell>
          <cell r="K141" t="str">
            <v>Active</v>
          </cell>
          <cell r="L141" t="str">
            <v>Per Diem Active</v>
          </cell>
          <cell r="M141" t="str">
            <v>Part Time</v>
          </cell>
          <cell r="N141" t="str">
            <v>Cert Resp Therapist PD</v>
          </cell>
          <cell r="O141" t="str">
            <v>GEN 40 30min</v>
          </cell>
          <cell r="P141">
            <v>39329</v>
          </cell>
          <cell r="Q141">
            <v>36193</v>
          </cell>
          <cell r="S141">
            <v>9.0999999999999998E-2</v>
          </cell>
          <cell r="T141">
            <v>35.299999999999997</v>
          </cell>
          <cell r="U141" t="str">
            <v>Tech &amp; Professi</v>
          </cell>
          <cell r="V141">
            <v>1E-4</v>
          </cell>
          <cell r="W141">
            <v>1.8E-3</v>
          </cell>
          <cell r="X141" t="str">
            <v>Gifford Medical - 40</v>
          </cell>
          <cell r="Y141" t="str">
            <v>Respiratory Therapy</v>
          </cell>
          <cell r="Z141" t="str">
            <v>Biweekly</v>
          </cell>
        </row>
        <row r="142">
          <cell r="B142">
            <v>342</v>
          </cell>
          <cell r="D142" t="str">
            <v>Darlene</v>
          </cell>
          <cell r="E142" t="str">
            <v>Doyle</v>
          </cell>
          <cell r="F142" t="str">
            <v>A</v>
          </cell>
          <cell r="G142" t="str">
            <v>LNA Retirement Community</v>
          </cell>
          <cell r="H142" t="str">
            <v>Clinical</v>
          </cell>
          <cell r="I142" t="str">
            <v>Patient Care Services</v>
          </cell>
          <cell r="J142" t="str">
            <v>MENIG Extended Care</v>
          </cell>
          <cell r="K142" t="str">
            <v>Active</v>
          </cell>
          <cell r="L142" t="str">
            <v>PartTime - Full Benefits</v>
          </cell>
          <cell r="M142" t="str">
            <v>Part Time</v>
          </cell>
          <cell r="N142" t="str">
            <v>LNA Retirement Community</v>
          </cell>
          <cell r="O142" t="str">
            <v>GEN 40 30min</v>
          </cell>
          <cell r="P142">
            <v>34304</v>
          </cell>
          <cell r="Q142">
            <v>34304</v>
          </cell>
          <cell r="S142">
            <v>38721.279999999999</v>
          </cell>
          <cell r="T142">
            <v>23.27</v>
          </cell>
          <cell r="U142" t="str">
            <v>Admin/Support</v>
          </cell>
          <cell r="V142">
            <v>64</v>
          </cell>
          <cell r="W142">
            <v>744.64</v>
          </cell>
          <cell r="X142" t="str">
            <v>Gifford Medical - 40</v>
          </cell>
          <cell r="Y142" t="str">
            <v>Menig Extended Care Unit</v>
          </cell>
          <cell r="Z142" t="str">
            <v>Biweekly</v>
          </cell>
        </row>
        <row r="143">
          <cell r="B143">
            <v>343</v>
          </cell>
          <cell r="D143" t="str">
            <v>Bruce</v>
          </cell>
          <cell r="E143" t="str">
            <v>Mitchell</v>
          </cell>
          <cell r="F143" t="str">
            <v>H</v>
          </cell>
          <cell r="G143" t="str">
            <v>Decision Support Manager</v>
          </cell>
          <cell r="H143" t="str">
            <v>&lt;None&gt;</v>
          </cell>
          <cell r="I143" t="str">
            <v>Finance</v>
          </cell>
          <cell r="J143" t="str">
            <v>General Accounting</v>
          </cell>
          <cell r="K143" t="str">
            <v>Terminated</v>
          </cell>
          <cell r="L143" t="str">
            <v>Per Diem Active</v>
          </cell>
          <cell r="M143" t="str">
            <v>Part Time</v>
          </cell>
          <cell r="N143" t="str">
            <v>Decision Support Manager</v>
          </cell>
          <cell r="O143" t="str">
            <v>GEN 40 30min</v>
          </cell>
          <cell r="P143">
            <v>43984</v>
          </cell>
          <cell r="Q143">
            <v>35782</v>
          </cell>
          <cell r="R143">
            <v>43984</v>
          </cell>
          <cell r="S143">
            <v>9.3600000000000003E-2</v>
          </cell>
          <cell r="T143">
            <v>36.057699999999997</v>
          </cell>
          <cell r="U143" t="str">
            <v>Management</v>
          </cell>
          <cell r="V143">
            <v>1E-4</v>
          </cell>
          <cell r="W143">
            <v>1.8E-3</v>
          </cell>
          <cell r="X143" t="str">
            <v>Gifford Medical - 40</v>
          </cell>
          <cell r="Y143" t="str">
            <v>None</v>
          </cell>
          <cell r="Z143" t="str">
            <v>Biweekly</v>
          </cell>
        </row>
        <row r="144">
          <cell r="B144">
            <v>344</v>
          </cell>
          <cell r="D144" t="str">
            <v>Patricia</v>
          </cell>
          <cell r="E144" t="str">
            <v>Sassone</v>
          </cell>
          <cell r="F144" t="str">
            <v>A</v>
          </cell>
          <cell r="G144" t="str">
            <v>Reg Respiratory Therapist</v>
          </cell>
          <cell r="H144" t="str">
            <v>Ancillary</v>
          </cell>
          <cell r="I144" t="str">
            <v>Professional Services</v>
          </cell>
          <cell r="J144" t="str">
            <v>Respiratory Care</v>
          </cell>
          <cell r="K144" t="str">
            <v>Terminated</v>
          </cell>
          <cell r="L144" t="str">
            <v>Per Diem Active</v>
          </cell>
          <cell r="M144" t="str">
            <v>Part Time</v>
          </cell>
          <cell r="N144" t="str">
            <v>Reg Respiratory Therapist</v>
          </cell>
          <cell r="O144" t="str">
            <v>GEN 40 30min</v>
          </cell>
          <cell r="P144">
            <v>33553</v>
          </cell>
          <cell r="Q144">
            <v>33553</v>
          </cell>
          <cell r="R144">
            <v>38070</v>
          </cell>
          <cell r="S144">
            <v>0.63180000000000003</v>
          </cell>
          <cell r="T144">
            <v>24.32</v>
          </cell>
          <cell r="U144" t="str">
            <v>Tech &amp; Professi</v>
          </cell>
          <cell r="V144">
            <v>1E-3</v>
          </cell>
          <cell r="W144">
            <v>1.2200000000000001E-2</v>
          </cell>
          <cell r="X144" t="str">
            <v>Gifford Medical - 40</v>
          </cell>
          <cell r="Y144" t="str">
            <v>Respiratory Therapy</v>
          </cell>
          <cell r="Z144" t="str">
            <v>Biweekly</v>
          </cell>
        </row>
        <row r="145">
          <cell r="B145">
            <v>346</v>
          </cell>
          <cell r="D145" t="str">
            <v>Edward</v>
          </cell>
          <cell r="E145" t="str">
            <v>Green</v>
          </cell>
          <cell r="F145" t="str">
            <v>L</v>
          </cell>
          <cell r="G145" t="str">
            <v>Licensed Nurse Aide</v>
          </cell>
          <cell r="H145" t="str">
            <v>Clinical</v>
          </cell>
          <cell r="I145" t="str">
            <v>Patient Care Services</v>
          </cell>
          <cell r="J145" t="str">
            <v>Med Surg</v>
          </cell>
          <cell r="K145" t="str">
            <v>Terminated</v>
          </cell>
          <cell r="L145" t="str">
            <v>PartTime - Full Benefits</v>
          </cell>
          <cell r="M145" t="str">
            <v>Part Time</v>
          </cell>
          <cell r="N145" t="str">
            <v>Licensed Nurse Aide</v>
          </cell>
          <cell r="O145" t="str">
            <v>GEN 30min</v>
          </cell>
          <cell r="P145">
            <v>39507</v>
          </cell>
          <cell r="Q145">
            <v>35655</v>
          </cell>
          <cell r="R145">
            <v>39661</v>
          </cell>
          <cell r="S145">
            <v>22364.16</v>
          </cell>
          <cell r="T145">
            <v>13.44</v>
          </cell>
          <cell r="U145" t="str">
            <v>Admin/Support</v>
          </cell>
          <cell r="V145">
            <v>64</v>
          </cell>
          <cell r="W145">
            <v>430.08</v>
          </cell>
          <cell r="X145" t="str">
            <v>Gifford Medical - 40</v>
          </cell>
          <cell r="Y145" t="str">
            <v>Med/Surg</v>
          </cell>
          <cell r="Z145" t="str">
            <v>Biweekly</v>
          </cell>
        </row>
        <row r="146">
          <cell r="B146">
            <v>347</v>
          </cell>
          <cell r="D146" t="str">
            <v>Robert</v>
          </cell>
          <cell r="E146" t="str">
            <v>Sennett</v>
          </cell>
          <cell r="F146" t="str">
            <v>T</v>
          </cell>
          <cell r="G146" t="str">
            <v>Reg Respiratory Therapist</v>
          </cell>
          <cell r="H146" t="str">
            <v>Ancillary</v>
          </cell>
          <cell r="I146" t="str">
            <v>Professional Services</v>
          </cell>
          <cell r="J146" t="str">
            <v>Respiratory</v>
          </cell>
          <cell r="K146" t="str">
            <v>Terminated</v>
          </cell>
          <cell r="L146" t="str">
            <v>Per Diem Active</v>
          </cell>
          <cell r="M146" t="str">
            <v>Part Time</v>
          </cell>
          <cell r="N146" t="str">
            <v>Reg Respiratory Therapist</v>
          </cell>
          <cell r="O146" t="str">
            <v>GEN 40 30min</v>
          </cell>
          <cell r="P146">
            <v>35689</v>
          </cell>
          <cell r="Q146">
            <v>35689</v>
          </cell>
          <cell r="R146">
            <v>39498</v>
          </cell>
          <cell r="S146">
            <v>7.0823999999999998</v>
          </cell>
          <cell r="T146">
            <v>27.24</v>
          </cell>
          <cell r="U146" t="str">
            <v>Tech &amp; Professi</v>
          </cell>
          <cell r="V146">
            <v>0.01</v>
          </cell>
          <cell r="W146">
            <v>0.13619999999999999</v>
          </cell>
          <cell r="X146" t="str">
            <v>Gifford Medical - 40</v>
          </cell>
          <cell r="Y146" t="str">
            <v>Respiratory Therapy</v>
          </cell>
          <cell r="Z146" t="str">
            <v>Biweekly</v>
          </cell>
        </row>
        <row r="147">
          <cell r="B147">
            <v>349</v>
          </cell>
          <cell r="D147" t="str">
            <v>Frances</v>
          </cell>
          <cell r="E147" t="str">
            <v>Herrick</v>
          </cell>
          <cell r="F147" t="str">
            <v>A</v>
          </cell>
          <cell r="G147" t="str">
            <v>Registered Nurse</v>
          </cell>
          <cell r="H147" t="str">
            <v>Clinical</v>
          </cell>
          <cell r="I147" t="str">
            <v>Patient Care Services</v>
          </cell>
          <cell r="J147" t="str">
            <v>MENIG Extended Care</v>
          </cell>
          <cell r="K147" t="str">
            <v>Terminated</v>
          </cell>
          <cell r="L147" t="str">
            <v>Full Time - Full Benefits</v>
          </cell>
          <cell r="M147" t="str">
            <v>Full Time</v>
          </cell>
          <cell r="N147" t="str">
            <v>Registered Nurse</v>
          </cell>
          <cell r="O147" t="str">
            <v>GEN 30min</v>
          </cell>
          <cell r="P147">
            <v>34304</v>
          </cell>
          <cell r="Q147">
            <v>34304</v>
          </cell>
          <cell r="R147">
            <v>39970</v>
          </cell>
          <cell r="S147">
            <v>61422.400000000001</v>
          </cell>
          <cell r="T147">
            <v>29.53</v>
          </cell>
          <cell r="U147" t="str">
            <v>RN</v>
          </cell>
          <cell r="V147">
            <v>80</v>
          </cell>
          <cell r="W147">
            <v>1181.2</v>
          </cell>
          <cell r="X147" t="str">
            <v>Gifford Medical - 40</v>
          </cell>
          <cell r="Y147" t="str">
            <v>Menig Extended Care Unit</v>
          </cell>
          <cell r="Z147" t="str">
            <v>Biweekly</v>
          </cell>
        </row>
        <row r="148">
          <cell r="B148">
            <v>351</v>
          </cell>
          <cell r="D148" t="str">
            <v>Sandra</v>
          </cell>
          <cell r="E148" t="str">
            <v>Ryll</v>
          </cell>
          <cell r="F148" t="str">
            <v>J</v>
          </cell>
          <cell r="G148" t="str">
            <v>Medical Secretary Offsite</v>
          </cell>
          <cell r="H148" t="str">
            <v>Administrative</v>
          </cell>
          <cell r="I148" t="str">
            <v>Professional Services</v>
          </cell>
          <cell r="J148" t="str">
            <v>Rehab</v>
          </cell>
          <cell r="K148" t="str">
            <v>Terminated</v>
          </cell>
          <cell r="L148" t="str">
            <v>Full Time - Full Benefits</v>
          </cell>
          <cell r="M148" t="str">
            <v>Full Time</v>
          </cell>
          <cell r="N148" t="str">
            <v>Medical Secretary Offsite</v>
          </cell>
          <cell r="O148" t="str">
            <v>GEN 40 30min</v>
          </cell>
          <cell r="P148">
            <v>40357</v>
          </cell>
          <cell r="Q148">
            <v>36346</v>
          </cell>
          <cell r="R148">
            <v>40360</v>
          </cell>
          <cell r="S148">
            <v>28311.295999999998</v>
          </cell>
          <cell r="T148">
            <v>13.6112</v>
          </cell>
          <cell r="U148" t="str">
            <v>Admin/Support</v>
          </cell>
          <cell r="V148">
            <v>80</v>
          </cell>
          <cell r="W148">
            <v>544.44799999999998</v>
          </cell>
          <cell r="X148" t="str">
            <v>Physicial Therapy - 40</v>
          </cell>
          <cell r="Y148" t="str">
            <v>Rehab Services</v>
          </cell>
          <cell r="Z148" t="str">
            <v>Biweekly</v>
          </cell>
        </row>
        <row r="149">
          <cell r="B149">
            <v>352</v>
          </cell>
          <cell r="D149" t="str">
            <v>Linda</v>
          </cell>
          <cell r="E149" t="str">
            <v>Minsinger</v>
          </cell>
          <cell r="F149" t="str">
            <v>J</v>
          </cell>
          <cell r="G149" t="str">
            <v>Executive Director of GRC</v>
          </cell>
          <cell r="H149" t="str">
            <v>Administrative</v>
          </cell>
          <cell r="I149" t="str">
            <v>Administration</v>
          </cell>
          <cell r="J149" t="str">
            <v>Menig Nursing Administrat</v>
          </cell>
          <cell r="K149" t="str">
            <v>Terminated</v>
          </cell>
          <cell r="L149" t="str">
            <v>PartTime-No Benefits</v>
          </cell>
          <cell r="M149" t="str">
            <v>Part Time</v>
          </cell>
          <cell r="N149" t="str">
            <v>Executive Director of GRC</v>
          </cell>
          <cell r="O149" t="str">
            <v>Salary 29.54</v>
          </cell>
          <cell r="P149">
            <v>31628</v>
          </cell>
          <cell r="Q149">
            <v>31628</v>
          </cell>
          <cell r="R149">
            <v>43072</v>
          </cell>
          <cell r="S149">
            <v>59999.94</v>
          </cell>
          <cell r="T149">
            <v>78.120900000000006</v>
          </cell>
          <cell r="U149" t="str">
            <v>Executive</v>
          </cell>
          <cell r="V149">
            <v>29.54</v>
          </cell>
          <cell r="W149">
            <v>1153.845</v>
          </cell>
          <cell r="X149" t="str">
            <v>Gifford Medical - 40</v>
          </cell>
          <cell r="Y149" t="str">
            <v>None</v>
          </cell>
          <cell r="Z149" t="str">
            <v>Biweekly</v>
          </cell>
        </row>
        <row r="150">
          <cell r="B150">
            <v>353</v>
          </cell>
          <cell r="D150" t="str">
            <v>Nancy</v>
          </cell>
          <cell r="E150" t="str">
            <v>Huntley</v>
          </cell>
          <cell r="F150" t="str">
            <v>J</v>
          </cell>
          <cell r="G150" t="str">
            <v>Licensed Nurse Aide</v>
          </cell>
          <cell r="H150" t="str">
            <v>Clinical</v>
          </cell>
          <cell r="I150" t="str">
            <v>Patient Care Services</v>
          </cell>
          <cell r="J150" t="str">
            <v>MENIG Extended Care</v>
          </cell>
          <cell r="K150" t="str">
            <v>Terminated</v>
          </cell>
          <cell r="L150" t="str">
            <v>Full Time - Full Benefits</v>
          </cell>
          <cell r="M150" t="str">
            <v>Full Time</v>
          </cell>
          <cell r="N150" t="str">
            <v>Licensed Nurse Aide</v>
          </cell>
          <cell r="O150" t="str">
            <v>GEN 30min</v>
          </cell>
          <cell r="P150">
            <v>38993</v>
          </cell>
          <cell r="Q150">
            <v>35044</v>
          </cell>
          <cell r="R150">
            <v>41323</v>
          </cell>
          <cell r="S150">
            <v>29224</v>
          </cell>
          <cell r="T150">
            <v>14.05</v>
          </cell>
          <cell r="U150" t="str">
            <v>Admin/Support</v>
          </cell>
          <cell r="V150">
            <v>80</v>
          </cell>
          <cell r="W150">
            <v>562</v>
          </cell>
          <cell r="X150" t="str">
            <v>Gifford Medical - 40</v>
          </cell>
          <cell r="Y150" t="str">
            <v>Menig Extended Care Unit</v>
          </cell>
          <cell r="Z150" t="str">
            <v>Biweekly</v>
          </cell>
        </row>
        <row r="151">
          <cell r="B151">
            <v>354</v>
          </cell>
          <cell r="D151" t="str">
            <v>Cynthia</v>
          </cell>
          <cell r="E151" t="str">
            <v>Butler</v>
          </cell>
          <cell r="F151" t="str">
            <v>M</v>
          </cell>
          <cell r="G151" t="str">
            <v>Physical Therapist</v>
          </cell>
          <cell r="H151" t="str">
            <v>Ancillary</v>
          </cell>
          <cell r="I151" t="str">
            <v>Professional Services</v>
          </cell>
          <cell r="J151" t="str">
            <v>Physical Therapy</v>
          </cell>
          <cell r="K151" t="str">
            <v>Terminated</v>
          </cell>
          <cell r="L151" t="str">
            <v>Per Diem Active</v>
          </cell>
          <cell r="M151" t="str">
            <v>Part Time</v>
          </cell>
          <cell r="N151" t="str">
            <v>Physical Therapist</v>
          </cell>
          <cell r="O151" t="str">
            <v>GEN 40 30min</v>
          </cell>
          <cell r="P151">
            <v>33861</v>
          </cell>
          <cell r="Q151">
            <v>33861</v>
          </cell>
          <cell r="R151">
            <v>38334</v>
          </cell>
          <cell r="S151">
            <v>0.72799999999999998</v>
          </cell>
          <cell r="T151">
            <v>28.015999999999998</v>
          </cell>
          <cell r="U151" t="str">
            <v>Tech &amp; Profess</v>
          </cell>
          <cell r="V151">
            <v>1E-3</v>
          </cell>
          <cell r="W151">
            <v>1.4E-2</v>
          </cell>
          <cell r="X151" t="str">
            <v>Physicial Therapy - 40</v>
          </cell>
          <cell r="Y151" t="str">
            <v>Rehab Services</v>
          </cell>
          <cell r="Z151" t="str">
            <v>Biweekly</v>
          </cell>
        </row>
        <row r="152">
          <cell r="B152">
            <v>355</v>
          </cell>
          <cell r="D152" t="str">
            <v>Faythe</v>
          </cell>
          <cell r="E152" t="str">
            <v>Hawley</v>
          </cell>
          <cell r="F152" t="str">
            <v>C</v>
          </cell>
          <cell r="G152" t="str">
            <v>Physical Therapist</v>
          </cell>
          <cell r="H152" t="str">
            <v>Ancillary</v>
          </cell>
          <cell r="I152" t="str">
            <v>Professional Services</v>
          </cell>
          <cell r="J152" t="str">
            <v>Rehab</v>
          </cell>
          <cell r="K152" t="str">
            <v>Terminated</v>
          </cell>
          <cell r="L152" t="str">
            <v>PartTime-Partial Benefits</v>
          </cell>
          <cell r="M152" t="str">
            <v>Part Time</v>
          </cell>
          <cell r="N152" t="str">
            <v>Physical Therapist</v>
          </cell>
          <cell r="O152" t="str">
            <v>GEN 40 30min</v>
          </cell>
          <cell r="P152">
            <v>33168</v>
          </cell>
          <cell r="Q152">
            <v>33168</v>
          </cell>
          <cell r="R152">
            <v>39989</v>
          </cell>
          <cell r="S152">
            <v>34684</v>
          </cell>
          <cell r="T152">
            <v>33.35</v>
          </cell>
          <cell r="U152" t="str">
            <v>Tech &amp; Profess</v>
          </cell>
          <cell r="V152">
            <v>40</v>
          </cell>
          <cell r="W152">
            <v>667</v>
          </cell>
          <cell r="X152" t="str">
            <v>Physicial Therapy - 40</v>
          </cell>
          <cell r="Y152" t="str">
            <v>Rehab Services</v>
          </cell>
          <cell r="Z152" t="str">
            <v>Biweekly</v>
          </cell>
        </row>
        <row r="153">
          <cell r="B153">
            <v>357</v>
          </cell>
          <cell r="D153" t="str">
            <v>Norma Jean</v>
          </cell>
          <cell r="E153" t="str">
            <v>Ryan</v>
          </cell>
          <cell r="G153" t="str">
            <v>Administrative Assistant</v>
          </cell>
          <cell r="H153" t="str">
            <v>Maint, Hskpg, Food, Dayca</v>
          </cell>
          <cell r="I153" t="str">
            <v>Quality Mgt &amp; Med Staff S</v>
          </cell>
          <cell r="J153" t="str">
            <v>Quality Assurance/UR</v>
          </cell>
          <cell r="K153" t="str">
            <v>Terminated</v>
          </cell>
          <cell r="L153" t="str">
            <v>PartTime-Partial Benefits</v>
          </cell>
          <cell r="M153" t="str">
            <v>Part Time</v>
          </cell>
          <cell r="N153" t="str">
            <v>Administrative Assistant</v>
          </cell>
          <cell r="O153" t="str">
            <v>GEN 40 30min</v>
          </cell>
          <cell r="P153">
            <v>38033</v>
          </cell>
          <cell r="Q153">
            <v>32413</v>
          </cell>
          <cell r="R153">
            <v>38033</v>
          </cell>
          <cell r="S153">
            <v>10816</v>
          </cell>
          <cell r="T153">
            <v>10.4</v>
          </cell>
          <cell r="U153" t="str">
            <v>Admin/Support</v>
          </cell>
          <cell r="V153">
            <v>40</v>
          </cell>
          <cell r="W153">
            <v>208</v>
          </cell>
          <cell r="X153" t="str">
            <v>Gifford Medical - 40</v>
          </cell>
          <cell r="Y153" t="str">
            <v>Quality Assurance/Risk Mg</v>
          </cell>
          <cell r="Z153" t="str">
            <v>Biweekly</v>
          </cell>
        </row>
        <row r="154">
          <cell r="B154">
            <v>359</v>
          </cell>
          <cell r="D154" t="str">
            <v>Lynda</v>
          </cell>
          <cell r="E154" t="str">
            <v>Howells</v>
          </cell>
          <cell r="F154" t="str">
            <v>B</v>
          </cell>
          <cell r="G154" t="str">
            <v>Physical Therapy Assistan</v>
          </cell>
          <cell r="H154" t="str">
            <v>Ancillary</v>
          </cell>
          <cell r="I154" t="str">
            <v>Operations</v>
          </cell>
          <cell r="J154" t="str">
            <v>Occupational Therapy</v>
          </cell>
          <cell r="K154" t="str">
            <v>Terminated</v>
          </cell>
          <cell r="L154" t="str">
            <v>PartTime - Full Benefits</v>
          </cell>
          <cell r="M154" t="str">
            <v>Part Time</v>
          </cell>
          <cell r="N154" t="str">
            <v>Physical Therapy Assistan</v>
          </cell>
          <cell r="O154" t="str">
            <v>GEN 40 30min</v>
          </cell>
          <cell r="P154">
            <v>39111</v>
          </cell>
          <cell r="Q154">
            <v>35380</v>
          </cell>
          <cell r="R154">
            <v>40711</v>
          </cell>
          <cell r="S154">
            <v>33204.787199999999</v>
          </cell>
          <cell r="T154">
            <v>19.954799999999999</v>
          </cell>
          <cell r="U154" t="str">
            <v>Tech &amp; Professi</v>
          </cell>
          <cell r="V154">
            <v>64</v>
          </cell>
          <cell r="W154">
            <v>638.55359999999996</v>
          </cell>
          <cell r="X154" t="str">
            <v>Physicial Therapy - 40</v>
          </cell>
          <cell r="Y154" t="str">
            <v>Rehab Services</v>
          </cell>
          <cell r="Z154" t="str">
            <v>Biweekly</v>
          </cell>
        </row>
        <row r="155">
          <cell r="B155">
            <v>360</v>
          </cell>
          <cell r="D155" t="str">
            <v>Brenda</v>
          </cell>
          <cell r="E155" t="str">
            <v>Corliss</v>
          </cell>
          <cell r="F155" t="str">
            <v>L</v>
          </cell>
          <cell r="G155" t="str">
            <v>Pt Reg Receptionist 1 PD</v>
          </cell>
          <cell r="H155" t="str">
            <v>Administrative</v>
          </cell>
          <cell r="I155" t="str">
            <v>Finance</v>
          </cell>
          <cell r="J155" t="str">
            <v>Patient Registration</v>
          </cell>
          <cell r="K155" t="str">
            <v>Terminated</v>
          </cell>
          <cell r="L155" t="str">
            <v>Per Diem Active</v>
          </cell>
          <cell r="M155" t="str">
            <v>Part Time</v>
          </cell>
          <cell r="N155" t="str">
            <v>Pt Reg Receptionist 1 PD</v>
          </cell>
          <cell r="O155" t="str">
            <v>GEN 40 30min</v>
          </cell>
          <cell r="P155">
            <v>43782</v>
          </cell>
          <cell r="Q155">
            <v>33527</v>
          </cell>
          <cell r="R155">
            <v>44284</v>
          </cell>
          <cell r="S155">
            <v>4.1599999999999998E-2</v>
          </cell>
          <cell r="T155">
            <v>15.5</v>
          </cell>
          <cell r="U155" t="str">
            <v>Admin/Support</v>
          </cell>
          <cell r="V155">
            <v>1E-4</v>
          </cell>
          <cell r="W155">
            <v>8.0000000000000004E-4</v>
          </cell>
          <cell r="X155" t="str">
            <v>Gifford Medical - 40</v>
          </cell>
          <cell r="Y155" t="str">
            <v>Patient Admin Services</v>
          </cell>
          <cell r="Z155" t="str">
            <v>Biweekly</v>
          </cell>
        </row>
        <row r="156">
          <cell r="B156">
            <v>363</v>
          </cell>
          <cell r="D156" t="str">
            <v>Rosalie</v>
          </cell>
          <cell r="E156" t="str">
            <v>Knowles</v>
          </cell>
          <cell r="F156" t="str">
            <v>M</v>
          </cell>
          <cell r="G156" t="str">
            <v>Adult Day Care</v>
          </cell>
          <cell r="H156" t="str">
            <v>Clinical</v>
          </cell>
          <cell r="I156" t="str">
            <v>Patient Care Services</v>
          </cell>
          <cell r="J156" t="str">
            <v>Adult Day Care</v>
          </cell>
          <cell r="K156" t="str">
            <v>Terminated</v>
          </cell>
          <cell r="L156" t="str">
            <v>PartTime-No Benefits</v>
          </cell>
          <cell r="M156" t="str">
            <v>Part Time</v>
          </cell>
          <cell r="N156" t="str">
            <v>Adult Day Care</v>
          </cell>
          <cell r="O156" t="str">
            <v>GEN 40 30min</v>
          </cell>
          <cell r="P156">
            <v>34304</v>
          </cell>
          <cell r="Q156">
            <v>34304</v>
          </cell>
          <cell r="R156">
            <v>42237</v>
          </cell>
          <cell r="S156">
            <v>7750.08</v>
          </cell>
          <cell r="T156">
            <v>18.63</v>
          </cell>
          <cell r="U156" t="str">
            <v>Admin/Support</v>
          </cell>
          <cell r="V156">
            <v>16</v>
          </cell>
          <cell r="W156">
            <v>149.04</v>
          </cell>
          <cell r="X156" t="str">
            <v>Adult Daycare - 45</v>
          </cell>
          <cell r="Y156" t="str">
            <v>Menig Extended Care Unit</v>
          </cell>
          <cell r="Z156" t="str">
            <v>Biweekly</v>
          </cell>
        </row>
        <row r="157">
          <cell r="B157">
            <v>364</v>
          </cell>
          <cell r="D157" t="str">
            <v>Victoria</v>
          </cell>
          <cell r="E157" t="str">
            <v>Radicioni</v>
          </cell>
          <cell r="F157" t="str">
            <v>L</v>
          </cell>
          <cell r="G157" t="str">
            <v>RN - Per Diem</v>
          </cell>
          <cell r="H157" t="str">
            <v>Clinical</v>
          </cell>
          <cell r="I157" t="str">
            <v>Patient Care Services</v>
          </cell>
          <cell r="J157" t="str">
            <v>Obstetrics/Labor &amp; Delive</v>
          </cell>
          <cell r="K157" t="str">
            <v>Terminated</v>
          </cell>
          <cell r="L157" t="str">
            <v>Per Diem Active</v>
          </cell>
          <cell r="M157" t="str">
            <v>Part Time</v>
          </cell>
          <cell r="N157" t="str">
            <v>RN - Per Diem</v>
          </cell>
          <cell r="O157" t="str">
            <v>GEN 40 30min</v>
          </cell>
          <cell r="P157">
            <v>44111</v>
          </cell>
          <cell r="Q157">
            <v>36325</v>
          </cell>
          <cell r="R157">
            <v>44211</v>
          </cell>
          <cell r="S157">
            <v>7.2800000000000004E-2</v>
          </cell>
          <cell r="T157">
            <v>27.5</v>
          </cell>
          <cell r="U157" t="str">
            <v>RN</v>
          </cell>
          <cell r="V157">
            <v>1E-4</v>
          </cell>
          <cell r="W157">
            <v>1.4E-3</v>
          </cell>
          <cell r="X157" t="str">
            <v>OB/GYN - 41</v>
          </cell>
          <cell r="Y157" t="str">
            <v>Birthing Center</v>
          </cell>
          <cell r="Z157" t="str">
            <v>Biweekly</v>
          </cell>
        </row>
        <row r="158">
          <cell r="B158">
            <v>365</v>
          </cell>
          <cell r="D158" t="str">
            <v>Patricia</v>
          </cell>
          <cell r="E158" t="str">
            <v>Lawrence</v>
          </cell>
          <cell r="F158" t="str">
            <v>R</v>
          </cell>
          <cell r="G158" t="str">
            <v>Physical Therapist Clinic</v>
          </cell>
          <cell r="H158" t="str">
            <v>Ancillary</v>
          </cell>
          <cell r="I158" t="str">
            <v>Operations</v>
          </cell>
          <cell r="J158" t="str">
            <v>Rehab</v>
          </cell>
          <cell r="K158" t="str">
            <v>Terminated</v>
          </cell>
          <cell r="L158" t="str">
            <v>PartTime-Partial Benefits</v>
          </cell>
          <cell r="M158" t="str">
            <v>Part Time</v>
          </cell>
          <cell r="N158" t="str">
            <v>Physical Therapist Clinic</v>
          </cell>
          <cell r="O158" t="str">
            <v>GEN 40 30min</v>
          </cell>
          <cell r="P158">
            <v>30816</v>
          </cell>
          <cell r="Q158">
            <v>30816</v>
          </cell>
          <cell r="R158">
            <v>41452</v>
          </cell>
          <cell r="S158">
            <v>58152.639999999999</v>
          </cell>
          <cell r="T158">
            <v>39.94</v>
          </cell>
          <cell r="U158" t="str">
            <v>Tech &amp; Profess</v>
          </cell>
          <cell r="V158">
            <v>56</v>
          </cell>
          <cell r="W158">
            <v>1118.32</v>
          </cell>
          <cell r="X158" t="str">
            <v>Physicial Therapy - 40</v>
          </cell>
          <cell r="Y158" t="str">
            <v>Rehab Services</v>
          </cell>
          <cell r="Z158" t="str">
            <v>Biweekly</v>
          </cell>
        </row>
        <row r="159">
          <cell r="B159">
            <v>372</v>
          </cell>
          <cell r="D159" t="str">
            <v>Hannah</v>
          </cell>
          <cell r="E159" t="str">
            <v>Warner</v>
          </cell>
          <cell r="F159" t="str">
            <v>S</v>
          </cell>
          <cell r="G159" t="str">
            <v>LNA General Surgery</v>
          </cell>
          <cell r="H159" t="str">
            <v>Clinical</v>
          </cell>
          <cell r="I159" t="str">
            <v>Patient Care Services</v>
          </cell>
          <cell r="J159" t="str">
            <v>Operating Room</v>
          </cell>
          <cell r="K159" t="str">
            <v>Terminated</v>
          </cell>
          <cell r="L159" t="str">
            <v>PartTime - Full Benefits</v>
          </cell>
          <cell r="M159" t="str">
            <v>Part Time</v>
          </cell>
          <cell r="N159" t="str">
            <v>LNA General Surgery</v>
          </cell>
          <cell r="O159" t="str">
            <v>GEN 40 30min</v>
          </cell>
          <cell r="P159">
            <v>41855</v>
          </cell>
          <cell r="Q159">
            <v>36276</v>
          </cell>
          <cell r="R159">
            <v>43614</v>
          </cell>
          <cell r="S159">
            <v>26224.639999999999</v>
          </cell>
          <cell r="T159">
            <v>15.76</v>
          </cell>
          <cell r="U159" t="str">
            <v>Admin/Support</v>
          </cell>
          <cell r="V159">
            <v>64</v>
          </cell>
          <cell r="W159">
            <v>504.32</v>
          </cell>
          <cell r="X159" t="str">
            <v>Gifford Medical - 40</v>
          </cell>
          <cell r="Y159" t="str">
            <v>Operating Room</v>
          </cell>
          <cell r="Z159" t="str">
            <v>Biweekly</v>
          </cell>
        </row>
        <row r="160">
          <cell r="B160">
            <v>373</v>
          </cell>
          <cell r="D160" t="str">
            <v>Delores</v>
          </cell>
          <cell r="E160" t="str">
            <v>Blanchard</v>
          </cell>
          <cell r="F160" t="str">
            <v>A</v>
          </cell>
          <cell r="G160" t="str">
            <v>Purchasing Assistant</v>
          </cell>
          <cell r="H160" t="str">
            <v>Administrative</v>
          </cell>
          <cell r="I160" t="str">
            <v>Surgical Services</v>
          </cell>
          <cell r="J160" t="str">
            <v>Materials Management</v>
          </cell>
          <cell r="K160" t="str">
            <v>Terminated</v>
          </cell>
          <cell r="L160" t="str">
            <v>Full Time - Full Benefits</v>
          </cell>
          <cell r="M160" t="str">
            <v>Full Time</v>
          </cell>
          <cell r="N160" t="str">
            <v>Purchasing Assistant</v>
          </cell>
          <cell r="O160" t="str">
            <v>GEN 40 30min</v>
          </cell>
          <cell r="P160">
            <v>41379</v>
          </cell>
          <cell r="Q160">
            <v>35191</v>
          </cell>
          <cell r="R160">
            <v>41379</v>
          </cell>
          <cell r="S160">
            <v>34465.599999999999</v>
          </cell>
          <cell r="T160">
            <v>16.57</v>
          </cell>
          <cell r="U160" t="str">
            <v>Admin/Support</v>
          </cell>
          <cell r="V160">
            <v>80</v>
          </cell>
          <cell r="W160">
            <v>662.8</v>
          </cell>
          <cell r="X160" t="str">
            <v>Gifford Medical - 40</v>
          </cell>
          <cell r="Y160" t="str">
            <v>Material Management</v>
          </cell>
          <cell r="Z160" t="str">
            <v>Biweekly</v>
          </cell>
        </row>
        <row r="161">
          <cell r="B161">
            <v>375</v>
          </cell>
          <cell r="D161" t="str">
            <v>Tina</v>
          </cell>
          <cell r="E161" t="str">
            <v>Grant</v>
          </cell>
          <cell r="F161" t="str">
            <v>M</v>
          </cell>
          <cell r="G161" t="str">
            <v>Chart Analyst</v>
          </cell>
          <cell r="H161" t="str">
            <v>Administrative</v>
          </cell>
          <cell r="I161" t="str">
            <v>Finance</v>
          </cell>
          <cell r="J161" t="str">
            <v>Medical Records</v>
          </cell>
          <cell r="K161" t="str">
            <v>Active</v>
          </cell>
          <cell r="L161" t="str">
            <v>Full Time - Full Benefits</v>
          </cell>
          <cell r="M161" t="str">
            <v>Full Time</v>
          </cell>
          <cell r="N161" t="str">
            <v>Chart Analyst</v>
          </cell>
          <cell r="O161" t="str">
            <v>GEN 40 30min w/o Shift Diff</v>
          </cell>
          <cell r="P161">
            <v>35877</v>
          </cell>
          <cell r="Q161">
            <v>35877</v>
          </cell>
          <cell r="S161">
            <v>41579.199999999997</v>
          </cell>
          <cell r="T161">
            <v>19.989999999999998</v>
          </cell>
          <cell r="U161" t="str">
            <v>Admin/Support</v>
          </cell>
          <cell r="V161">
            <v>80</v>
          </cell>
          <cell r="W161">
            <v>799.6</v>
          </cell>
          <cell r="X161" t="str">
            <v>Health Information - 49</v>
          </cell>
          <cell r="Y161" t="str">
            <v>Patient Admin Services</v>
          </cell>
          <cell r="Z161" t="str">
            <v>Biweekly</v>
          </cell>
        </row>
        <row r="162">
          <cell r="B162">
            <v>376</v>
          </cell>
          <cell r="D162" t="str">
            <v>Ann</v>
          </cell>
          <cell r="E162" t="str">
            <v>Yetnick</v>
          </cell>
          <cell r="F162" t="str">
            <v>M</v>
          </cell>
          <cell r="G162" t="str">
            <v>Licensed Nurse Aide</v>
          </cell>
          <cell r="H162" t="str">
            <v>Clinical</v>
          </cell>
          <cell r="I162" t="str">
            <v>Patient Care Services</v>
          </cell>
          <cell r="J162" t="str">
            <v>Menig Extended Care</v>
          </cell>
          <cell r="K162" t="str">
            <v>Terminated</v>
          </cell>
          <cell r="L162" t="str">
            <v>PartTime-No Benefits</v>
          </cell>
          <cell r="M162" t="str">
            <v>Part Time</v>
          </cell>
          <cell r="N162" t="str">
            <v>Licensed Nurse Aide</v>
          </cell>
          <cell r="O162" t="str">
            <v>GEN 40 30min</v>
          </cell>
          <cell r="P162">
            <v>35560</v>
          </cell>
          <cell r="Q162">
            <v>35560</v>
          </cell>
          <cell r="R162">
            <v>38338</v>
          </cell>
          <cell r="S162">
            <v>5461.8303999999998</v>
          </cell>
          <cell r="T162">
            <v>13.1294</v>
          </cell>
          <cell r="U162" t="str">
            <v>Admin/Support</v>
          </cell>
          <cell r="V162">
            <v>16</v>
          </cell>
          <cell r="W162">
            <v>105.0352</v>
          </cell>
          <cell r="X162" t="str">
            <v>Gifford Medical - 40</v>
          </cell>
          <cell r="Y162" t="str">
            <v>Menig Extended Care Unit</v>
          </cell>
          <cell r="Z162" t="str">
            <v>Biweekly</v>
          </cell>
        </row>
        <row r="163">
          <cell r="B163">
            <v>377</v>
          </cell>
          <cell r="D163" t="str">
            <v>Carol</v>
          </cell>
          <cell r="E163" t="str">
            <v>Young</v>
          </cell>
          <cell r="F163" t="str">
            <v>J</v>
          </cell>
          <cell r="G163" t="str">
            <v>Medical Secretary</v>
          </cell>
          <cell r="H163" t="str">
            <v>Administrative</v>
          </cell>
          <cell r="I163" t="str">
            <v>Provider Practices</v>
          </cell>
          <cell r="J163" t="str">
            <v>Clinic Surgical Associate</v>
          </cell>
          <cell r="K163" t="str">
            <v>Terminated</v>
          </cell>
          <cell r="L163" t="str">
            <v>Full Time - Full Benefits</v>
          </cell>
          <cell r="M163" t="str">
            <v>Full Time</v>
          </cell>
          <cell r="N163" t="str">
            <v>Medical Secretary</v>
          </cell>
          <cell r="O163" t="str">
            <v>GEN 40 60min</v>
          </cell>
          <cell r="P163">
            <v>36164</v>
          </cell>
          <cell r="Q163">
            <v>36164</v>
          </cell>
          <cell r="R163">
            <v>42237</v>
          </cell>
          <cell r="S163">
            <v>27892.799999999999</v>
          </cell>
          <cell r="T163">
            <v>13.41</v>
          </cell>
          <cell r="U163" t="str">
            <v>Admin/Support</v>
          </cell>
          <cell r="V163">
            <v>80</v>
          </cell>
          <cell r="W163">
            <v>536.4</v>
          </cell>
          <cell r="X163" t="str">
            <v>Nro, Anes, Pod &amp; Sp - 40</v>
          </cell>
          <cell r="Y163" t="str">
            <v>Provider Practice</v>
          </cell>
          <cell r="Z163" t="str">
            <v>Biweekly</v>
          </cell>
        </row>
        <row r="164">
          <cell r="B164">
            <v>379</v>
          </cell>
          <cell r="D164" t="str">
            <v>Barbara</v>
          </cell>
          <cell r="E164" t="str">
            <v>Salls</v>
          </cell>
          <cell r="F164" t="str">
            <v>J</v>
          </cell>
          <cell r="G164" t="str">
            <v>LNA Retirement Community</v>
          </cell>
          <cell r="H164" t="str">
            <v>Clinical</v>
          </cell>
          <cell r="I164" t="str">
            <v>Patient Care Services</v>
          </cell>
          <cell r="J164" t="str">
            <v>MENIG Extended Care</v>
          </cell>
          <cell r="K164" t="str">
            <v>Active</v>
          </cell>
          <cell r="L164" t="str">
            <v>Full Time - Full Benefits</v>
          </cell>
          <cell r="M164" t="str">
            <v>Full Time</v>
          </cell>
          <cell r="N164" t="str">
            <v>LNA Retirement Community</v>
          </cell>
          <cell r="O164" t="str">
            <v>8/80 30min</v>
          </cell>
          <cell r="P164">
            <v>35055</v>
          </cell>
          <cell r="Q164">
            <v>35055</v>
          </cell>
          <cell r="S164">
            <v>48526.400000000001</v>
          </cell>
          <cell r="T164">
            <v>23.33</v>
          </cell>
          <cell r="U164" t="str">
            <v>Admin/Support</v>
          </cell>
          <cell r="V164">
            <v>80</v>
          </cell>
          <cell r="W164">
            <v>933.2</v>
          </cell>
          <cell r="X164" t="str">
            <v>Gifford Medical - 40</v>
          </cell>
          <cell r="Y164" t="str">
            <v>Menig Extended Care Unit</v>
          </cell>
          <cell r="Z164" t="str">
            <v>Biweekly</v>
          </cell>
        </row>
        <row r="165">
          <cell r="B165">
            <v>381</v>
          </cell>
          <cell r="D165" t="str">
            <v>Veronica</v>
          </cell>
          <cell r="E165" t="str">
            <v>Armstrong</v>
          </cell>
          <cell r="F165" t="str">
            <v>J</v>
          </cell>
          <cell r="G165" t="str">
            <v>RN - Per Diem</v>
          </cell>
          <cell r="H165" t="str">
            <v>Clinical</v>
          </cell>
          <cell r="I165" t="str">
            <v>Patient Care Services</v>
          </cell>
          <cell r="J165" t="str">
            <v>Ambulatory Care</v>
          </cell>
          <cell r="K165" t="str">
            <v>Terminated</v>
          </cell>
          <cell r="L165" t="str">
            <v>Per Diem Active</v>
          </cell>
          <cell r="M165" t="str">
            <v>Part Time</v>
          </cell>
          <cell r="N165" t="str">
            <v>RN - Per Diem</v>
          </cell>
          <cell r="O165" t="str">
            <v>GEN 40 30min</v>
          </cell>
          <cell r="P165">
            <v>29927</v>
          </cell>
          <cell r="Q165">
            <v>29927</v>
          </cell>
          <cell r="R165">
            <v>38788</v>
          </cell>
          <cell r="S165">
            <v>0.59799999999999998</v>
          </cell>
          <cell r="T165">
            <v>23.014600000000002</v>
          </cell>
          <cell r="U165" t="str">
            <v>RN</v>
          </cell>
          <cell r="V165">
            <v>1E-3</v>
          </cell>
          <cell r="W165">
            <v>1.15E-2</v>
          </cell>
          <cell r="X165" t="str">
            <v>Gifford Medical - 40</v>
          </cell>
          <cell r="Y165" t="str">
            <v>Ambulatory Care Center</v>
          </cell>
          <cell r="Z165" t="str">
            <v>Biweekly</v>
          </cell>
        </row>
        <row r="166">
          <cell r="B166">
            <v>383</v>
          </cell>
          <cell r="D166" t="str">
            <v>Marcia</v>
          </cell>
          <cell r="E166" t="str">
            <v>Mayo</v>
          </cell>
          <cell r="F166" t="str">
            <v>L</v>
          </cell>
          <cell r="G166" t="str">
            <v>RN - Per Diem</v>
          </cell>
          <cell r="H166" t="str">
            <v>Clinical</v>
          </cell>
          <cell r="I166" t="str">
            <v>Patient Care Services</v>
          </cell>
          <cell r="J166" t="str">
            <v>Obstetrics/Labor &amp; Delive</v>
          </cell>
          <cell r="K166" t="str">
            <v>Terminated</v>
          </cell>
          <cell r="L166" t="str">
            <v>Per Diem Active</v>
          </cell>
          <cell r="M166" t="str">
            <v>Part Time</v>
          </cell>
          <cell r="N166" t="str">
            <v>RN - Per Diem</v>
          </cell>
          <cell r="O166" t="str">
            <v>GEN 40 30min</v>
          </cell>
          <cell r="P166">
            <v>34304</v>
          </cell>
          <cell r="Q166">
            <v>34304</v>
          </cell>
          <cell r="R166">
            <v>38929</v>
          </cell>
          <cell r="S166">
            <v>6.7599999999999993E-2</v>
          </cell>
          <cell r="T166">
            <v>26.39</v>
          </cell>
          <cell r="U166" t="str">
            <v>RN</v>
          </cell>
          <cell r="V166">
            <v>1E-4</v>
          </cell>
          <cell r="W166">
            <v>1.2999999999999999E-3</v>
          </cell>
          <cell r="X166" t="str">
            <v>Gifford Medical - 40</v>
          </cell>
          <cell r="Y166" t="str">
            <v>Birthing Center</v>
          </cell>
          <cell r="Z166" t="str">
            <v>Biweekly</v>
          </cell>
        </row>
        <row r="167">
          <cell r="B167">
            <v>386</v>
          </cell>
          <cell r="D167" t="str">
            <v>Donna</v>
          </cell>
          <cell r="E167" t="str">
            <v>Ferris</v>
          </cell>
          <cell r="F167" t="str">
            <v>S</v>
          </cell>
          <cell r="G167" t="str">
            <v>Teaching Assistant</v>
          </cell>
          <cell r="H167" t="str">
            <v>Maint, Hskpg, Food, Dayca</v>
          </cell>
          <cell r="I167" t="str">
            <v>Administration</v>
          </cell>
          <cell r="J167" t="str">
            <v>Day Care</v>
          </cell>
          <cell r="K167" t="str">
            <v>Active</v>
          </cell>
          <cell r="L167" t="str">
            <v>Full Time - Full Benefits</v>
          </cell>
          <cell r="M167" t="str">
            <v>Full Time</v>
          </cell>
          <cell r="N167" t="str">
            <v>Teaching Assistant</v>
          </cell>
          <cell r="O167" t="str">
            <v>GEN 40 60min</v>
          </cell>
          <cell r="P167">
            <v>42551</v>
          </cell>
          <cell r="Q167">
            <v>35705</v>
          </cell>
          <cell r="S167">
            <v>42848</v>
          </cell>
          <cell r="T167">
            <v>20.6</v>
          </cell>
          <cell r="U167" t="str">
            <v>Admin/Support</v>
          </cell>
          <cell r="V167">
            <v>80</v>
          </cell>
          <cell r="W167">
            <v>824</v>
          </cell>
          <cell r="X167" t="str">
            <v>Gifford Medical - 40</v>
          </cell>
          <cell r="Y167" t="str">
            <v>Child Enrichment Center</v>
          </cell>
          <cell r="Z167" t="str">
            <v>Biweekly</v>
          </cell>
        </row>
        <row r="168">
          <cell r="B168">
            <v>391</v>
          </cell>
          <cell r="D168" t="str">
            <v>Mary</v>
          </cell>
          <cell r="E168" t="str">
            <v>Borie</v>
          </cell>
          <cell r="F168" t="str">
            <v>R</v>
          </cell>
          <cell r="G168" t="str">
            <v>Registered Nurse</v>
          </cell>
          <cell r="H168" t="str">
            <v>Clinical</v>
          </cell>
          <cell r="I168" t="str">
            <v>Patient Care Services</v>
          </cell>
          <cell r="J168" t="str">
            <v>Obstetrics/Labor &amp; Delive</v>
          </cell>
          <cell r="K168" t="str">
            <v>Active</v>
          </cell>
          <cell r="L168" t="str">
            <v>PartTime - Full Benefits</v>
          </cell>
          <cell r="M168" t="str">
            <v>Part Time</v>
          </cell>
          <cell r="N168" t="str">
            <v>Registered Nurse</v>
          </cell>
          <cell r="O168" t="str">
            <v>GEN 40 30min</v>
          </cell>
          <cell r="P168">
            <v>35353</v>
          </cell>
          <cell r="Q168">
            <v>35353</v>
          </cell>
          <cell r="S168">
            <v>68718</v>
          </cell>
          <cell r="T168">
            <v>44.05</v>
          </cell>
          <cell r="U168" t="str">
            <v>RN</v>
          </cell>
          <cell r="V168">
            <v>60</v>
          </cell>
          <cell r="W168">
            <v>1321.5</v>
          </cell>
          <cell r="X168" t="str">
            <v>Gifford Medical Ctr - 40</v>
          </cell>
          <cell r="Y168" t="str">
            <v>Birthing Center</v>
          </cell>
          <cell r="Z168" t="str">
            <v>Biweekly</v>
          </cell>
        </row>
        <row r="169">
          <cell r="B169">
            <v>393</v>
          </cell>
          <cell r="D169" t="str">
            <v>Ronda</v>
          </cell>
          <cell r="E169" t="str">
            <v>Flaherty</v>
          </cell>
          <cell r="F169" t="str">
            <v>L</v>
          </cell>
          <cell r="G169" t="str">
            <v>RN - Per Diem</v>
          </cell>
          <cell r="H169" t="str">
            <v>Clinical</v>
          </cell>
          <cell r="I169" t="str">
            <v>Patient Care Services</v>
          </cell>
          <cell r="J169" t="str">
            <v>Obstetrics/Labor &amp; Delive</v>
          </cell>
          <cell r="K169" t="str">
            <v>Active</v>
          </cell>
          <cell r="L169" t="str">
            <v>Per Diem Active</v>
          </cell>
          <cell r="M169" t="str">
            <v>Part Time</v>
          </cell>
          <cell r="N169" t="str">
            <v>RN - Per Diem</v>
          </cell>
          <cell r="O169" t="str">
            <v>GEN 40 30min</v>
          </cell>
          <cell r="P169">
            <v>35941</v>
          </cell>
          <cell r="Q169">
            <v>35941</v>
          </cell>
          <cell r="S169">
            <v>0.1144</v>
          </cell>
          <cell r="T169">
            <v>44.05</v>
          </cell>
          <cell r="U169" t="str">
            <v>RN</v>
          </cell>
          <cell r="V169">
            <v>1E-4</v>
          </cell>
          <cell r="W169">
            <v>2.2000000000000001E-3</v>
          </cell>
          <cell r="X169" t="str">
            <v>Gifford Medical Ctr - 40</v>
          </cell>
          <cell r="Y169" t="str">
            <v>Birthing Center</v>
          </cell>
          <cell r="Z169" t="str">
            <v>Biweekly</v>
          </cell>
        </row>
        <row r="170">
          <cell r="B170">
            <v>395</v>
          </cell>
          <cell r="D170" t="str">
            <v>June</v>
          </cell>
          <cell r="E170" t="str">
            <v>Hendrick</v>
          </cell>
          <cell r="F170" t="str">
            <v>E</v>
          </cell>
          <cell r="G170" t="str">
            <v>Registered Nurse</v>
          </cell>
          <cell r="H170" t="str">
            <v>Clinical</v>
          </cell>
          <cell r="I170" t="str">
            <v>Patient Care Services</v>
          </cell>
          <cell r="J170" t="str">
            <v>Anticoag Clinic</v>
          </cell>
          <cell r="K170" t="str">
            <v>Terminated</v>
          </cell>
          <cell r="L170" t="str">
            <v>PartTime-Partial Benefits</v>
          </cell>
          <cell r="M170" t="str">
            <v>Part Time</v>
          </cell>
          <cell r="N170" t="str">
            <v>Registered Nurse</v>
          </cell>
          <cell r="O170" t="str">
            <v>GEN 40 30min</v>
          </cell>
          <cell r="P170">
            <v>42738</v>
          </cell>
          <cell r="Q170">
            <v>30405</v>
          </cell>
          <cell r="R170">
            <v>43850</v>
          </cell>
          <cell r="S170">
            <v>14568.32</v>
          </cell>
          <cell r="T170">
            <v>35.020000000000003</v>
          </cell>
          <cell r="U170" t="str">
            <v>RN</v>
          </cell>
          <cell r="V170">
            <v>16</v>
          </cell>
          <cell r="W170">
            <v>280.16000000000003</v>
          </cell>
          <cell r="X170" t="str">
            <v>Gifford Medical - 40</v>
          </cell>
          <cell r="Y170" t="str">
            <v>Provider Practice</v>
          </cell>
          <cell r="Z170" t="str">
            <v>Biweekly</v>
          </cell>
        </row>
        <row r="171">
          <cell r="B171">
            <v>396</v>
          </cell>
          <cell r="D171" t="str">
            <v>Bonnie</v>
          </cell>
          <cell r="E171" t="str">
            <v>Hervieux-Woodbury</v>
          </cell>
          <cell r="F171" t="str">
            <v>L</v>
          </cell>
          <cell r="G171" t="str">
            <v>Nurse Mgr Birthing Center</v>
          </cell>
          <cell r="H171" t="str">
            <v>Clinical</v>
          </cell>
          <cell r="I171" t="str">
            <v>Patient Care Services</v>
          </cell>
          <cell r="J171" t="str">
            <v>Obstetrics/Labor &amp; Delive</v>
          </cell>
          <cell r="K171" t="str">
            <v>Terminated</v>
          </cell>
          <cell r="L171" t="str">
            <v>PartTime - Full Benefits</v>
          </cell>
          <cell r="M171" t="str">
            <v>Part Time</v>
          </cell>
          <cell r="N171" t="str">
            <v>Nurse Mgr Birthing Center</v>
          </cell>
          <cell r="O171" t="str">
            <v>EXEMPT 64 HRS</v>
          </cell>
          <cell r="P171">
            <v>44535</v>
          </cell>
          <cell r="Q171">
            <v>32356</v>
          </cell>
          <cell r="R171">
            <v>44536</v>
          </cell>
          <cell r="S171">
            <v>81536</v>
          </cell>
          <cell r="T171">
            <v>49</v>
          </cell>
          <cell r="U171" t="str">
            <v>Management</v>
          </cell>
          <cell r="V171">
            <v>64</v>
          </cell>
          <cell r="W171">
            <v>1568</v>
          </cell>
          <cell r="X171" t="str">
            <v>Gifford Medical - 40</v>
          </cell>
          <cell r="Y171" t="str">
            <v>Nursing Administration</v>
          </cell>
          <cell r="Z171" t="str">
            <v>Biweekly</v>
          </cell>
        </row>
        <row r="172">
          <cell r="B172">
            <v>399</v>
          </cell>
          <cell r="D172" t="str">
            <v>Louise</v>
          </cell>
          <cell r="E172" t="str">
            <v>Merrill</v>
          </cell>
          <cell r="F172" t="str">
            <v>W</v>
          </cell>
          <cell r="G172" t="str">
            <v>Non Certified Coder</v>
          </cell>
          <cell r="H172" t="str">
            <v>Administrative</v>
          </cell>
          <cell r="I172" t="str">
            <v>Provider Practices</v>
          </cell>
          <cell r="J172" t="str">
            <v>Clinic Primary Care</v>
          </cell>
          <cell r="K172" t="str">
            <v>Terminated</v>
          </cell>
          <cell r="L172" t="str">
            <v>Per Diem Active</v>
          </cell>
          <cell r="M172" t="str">
            <v>Part Time</v>
          </cell>
          <cell r="N172" t="str">
            <v>Non Certified Coder</v>
          </cell>
          <cell r="O172" t="str">
            <v>GEN 40 30min</v>
          </cell>
          <cell r="P172">
            <v>36031</v>
          </cell>
          <cell r="Q172">
            <v>36031</v>
          </cell>
          <cell r="R172">
            <v>39134</v>
          </cell>
          <cell r="S172">
            <v>4.6800000000000001E-2</v>
          </cell>
          <cell r="T172">
            <v>17.600000000000001</v>
          </cell>
          <cell r="U172" t="str">
            <v>Admin/Support</v>
          </cell>
          <cell r="V172">
            <v>1E-4</v>
          </cell>
          <cell r="W172">
            <v>8.9999999999999998E-4</v>
          </cell>
          <cell r="X172" t="str">
            <v>Clinic Administration - 4</v>
          </cell>
          <cell r="Y172" t="str">
            <v>Provider Practice</v>
          </cell>
          <cell r="Z172" t="str">
            <v>Biweekly</v>
          </cell>
        </row>
        <row r="173">
          <cell r="B173">
            <v>400</v>
          </cell>
          <cell r="D173" t="str">
            <v>David</v>
          </cell>
          <cell r="E173" t="str">
            <v>Pattison</v>
          </cell>
          <cell r="F173" t="str">
            <v>G</v>
          </cell>
          <cell r="G173" t="str">
            <v>Physician</v>
          </cell>
          <cell r="H173" t="str">
            <v>Clinical</v>
          </cell>
          <cell r="I173" t="str">
            <v>Medical Staff</v>
          </cell>
          <cell r="J173" t="str">
            <v>Clinic Primary Care</v>
          </cell>
          <cell r="K173" t="str">
            <v>Terminated</v>
          </cell>
          <cell r="L173" t="str">
            <v>Full Time - Full Benefits</v>
          </cell>
          <cell r="M173" t="str">
            <v>Full Time</v>
          </cell>
          <cell r="N173" t="str">
            <v>Physician</v>
          </cell>
          <cell r="O173" t="str">
            <v>PHYSICIANS</v>
          </cell>
          <cell r="P173">
            <v>34502</v>
          </cell>
          <cell r="Q173">
            <v>34502</v>
          </cell>
          <cell r="R173">
            <v>42200</v>
          </cell>
          <cell r="S173">
            <v>130840.77</v>
          </cell>
          <cell r="T173">
            <v>62.904200000000003</v>
          </cell>
          <cell r="U173" t="str">
            <v>Providers</v>
          </cell>
          <cell r="V173">
            <v>80</v>
          </cell>
          <cell r="W173">
            <v>2516.1687000000002</v>
          </cell>
          <cell r="X173" t="str">
            <v>Primary Care Clinic - 41</v>
          </cell>
          <cell r="Y173" t="str">
            <v>Medical Staff</v>
          </cell>
          <cell r="Z173" t="str">
            <v>Biweekly</v>
          </cell>
        </row>
        <row r="174">
          <cell r="B174">
            <v>401</v>
          </cell>
          <cell r="D174" t="str">
            <v>Jacqueline</v>
          </cell>
          <cell r="E174" t="str">
            <v>Simpson</v>
          </cell>
          <cell r="F174" t="str">
            <v>K</v>
          </cell>
          <cell r="G174" t="str">
            <v>RN - Per Diem</v>
          </cell>
          <cell r="H174" t="str">
            <v>Clinical</v>
          </cell>
          <cell r="I174" t="str">
            <v>Patient Care Services</v>
          </cell>
          <cell r="J174" t="str">
            <v>Obstetrics/Labor &amp; Delive</v>
          </cell>
          <cell r="K174" t="str">
            <v>Terminated</v>
          </cell>
          <cell r="L174" t="str">
            <v>Per Diem Active</v>
          </cell>
          <cell r="M174" t="str">
            <v>Part Time</v>
          </cell>
          <cell r="N174" t="str">
            <v>RN - Per Diem</v>
          </cell>
          <cell r="O174" t="str">
            <v>GEN 40 30min</v>
          </cell>
          <cell r="P174">
            <v>33063</v>
          </cell>
          <cell r="Q174">
            <v>33063</v>
          </cell>
          <cell r="R174">
            <v>42005</v>
          </cell>
          <cell r="S174">
            <v>9.2949999999999999</v>
          </cell>
          <cell r="T174">
            <v>35.75</v>
          </cell>
          <cell r="U174" t="str">
            <v>RN</v>
          </cell>
          <cell r="V174">
            <v>0.01</v>
          </cell>
          <cell r="W174">
            <v>0.17879999999999999</v>
          </cell>
          <cell r="X174" t="str">
            <v>Gifford Medical - 40</v>
          </cell>
          <cell r="Y174" t="str">
            <v>Birthing Center</v>
          </cell>
          <cell r="Z174" t="str">
            <v>Biweekly</v>
          </cell>
        </row>
        <row r="175">
          <cell r="B175">
            <v>402</v>
          </cell>
          <cell r="D175" t="str">
            <v>Bonnie</v>
          </cell>
          <cell r="E175" t="str">
            <v>Stride</v>
          </cell>
          <cell r="F175" t="str">
            <v>L</v>
          </cell>
          <cell r="G175" t="str">
            <v>Registered Nurse</v>
          </cell>
          <cell r="H175" t="str">
            <v>Clinical</v>
          </cell>
          <cell r="I175" t="str">
            <v>Provider Practices</v>
          </cell>
          <cell r="J175" t="str">
            <v>Anticoag Clinic</v>
          </cell>
          <cell r="K175" t="str">
            <v>Active</v>
          </cell>
          <cell r="L175" t="str">
            <v>PartTime - Full Benefits</v>
          </cell>
          <cell r="M175" t="str">
            <v>Part Time</v>
          </cell>
          <cell r="N175" t="str">
            <v>Registered Nurse</v>
          </cell>
          <cell r="O175" t="str">
            <v>GEN 40 30min</v>
          </cell>
          <cell r="P175">
            <v>44104</v>
          </cell>
          <cell r="Q175">
            <v>35464</v>
          </cell>
          <cell r="S175">
            <v>62712</v>
          </cell>
          <cell r="T175">
            <v>40.200000000000003</v>
          </cell>
          <cell r="U175" t="str">
            <v>RN</v>
          </cell>
          <cell r="V175">
            <v>60</v>
          </cell>
          <cell r="W175">
            <v>1206</v>
          </cell>
          <cell r="X175" t="str">
            <v>Primary Care Clinic - 41</v>
          </cell>
          <cell r="Y175" t="str">
            <v>Provider Practice</v>
          </cell>
          <cell r="Z175" t="str">
            <v>Biweekly</v>
          </cell>
        </row>
        <row r="176">
          <cell r="B176">
            <v>403</v>
          </cell>
          <cell r="D176" t="str">
            <v>Laudell</v>
          </cell>
          <cell r="E176" t="str">
            <v>Slack</v>
          </cell>
          <cell r="F176" t="str">
            <v>C</v>
          </cell>
          <cell r="G176" t="str">
            <v>Licensed Practical Nurse</v>
          </cell>
          <cell r="H176" t="str">
            <v>Clinical</v>
          </cell>
          <cell r="I176" t="str">
            <v>Provider Practices</v>
          </cell>
          <cell r="J176" t="str">
            <v>Clinic Primary Care</v>
          </cell>
          <cell r="K176" t="str">
            <v>Active</v>
          </cell>
          <cell r="L176" t="str">
            <v>PartTime - Full Benefits</v>
          </cell>
          <cell r="M176" t="str">
            <v>Part Time</v>
          </cell>
          <cell r="N176" t="str">
            <v>Licensed Practical Nurse</v>
          </cell>
          <cell r="O176" t="str">
            <v>GEN 40 60min</v>
          </cell>
          <cell r="P176">
            <v>32462</v>
          </cell>
          <cell r="Q176">
            <v>32462</v>
          </cell>
          <cell r="S176">
            <v>53547.519999999997</v>
          </cell>
          <cell r="T176">
            <v>32.18</v>
          </cell>
          <cell r="U176" t="str">
            <v>LPN</v>
          </cell>
          <cell r="V176">
            <v>64</v>
          </cell>
          <cell r="W176">
            <v>1029.76</v>
          </cell>
          <cell r="X176" t="str">
            <v>Primary Care Clinic - 41</v>
          </cell>
          <cell r="Y176" t="str">
            <v>Provider Practice</v>
          </cell>
          <cell r="Z176" t="str">
            <v>Biweekly</v>
          </cell>
        </row>
        <row r="177">
          <cell r="B177">
            <v>406</v>
          </cell>
          <cell r="D177" t="str">
            <v>Tammy</v>
          </cell>
          <cell r="E177" t="str">
            <v>Hammond</v>
          </cell>
          <cell r="F177" t="str">
            <v>L</v>
          </cell>
          <cell r="G177" t="str">
            <v>Certified Coder</v>
          </cell>
          <cell r="H177" t="str">
            <v>Administrative</v>
          </cell>
          <cell r="I177" t="str">
            <v>Finance</v>
          </cell>
          <cell r="J177" t="str">
            <v>Medical Records</v>
          </cell>
          <cell r="K177" t="str">
            <v>Terminated</v>
          </cell>
          <cell r="L177" t="str">
            <v>PartTime - Full Benefits</v>
          </cell>
          <cell r="M177" t="str">
            <v>Part Time</v>
          </cell>
          <cell r="N177" t="str">
            <v>Certified Coder</v>
          </cell>
          <cell r="O177" t="str">
            <v>GEN 40 30min</v>
          </cell>
          <cell r="P177">
            <v>36073</v>
          </cell>
          <cell r="Q177">
            <v>36073</v>
          </cell>
          <cell r="R177">
            <v>40813</v>
          </cell>
          <cell r="S177">
            <v>36268.050000000003</v>
          </cell>
          <cell r="T177">
            <v>18.599</v>
          </cell>
          <cell r="U177" t="str">
            <v>Admin/Support</v>
          </cell>
          <cell r="V177">
            <v>75</v>
          </cell>
          <cell r="W177">
            <v>697.46249999999998</v>
          </cell>
          <cell r="X177" t="str">
            <v>Health Information - 49</v>
          </cell>
          <cell r="Y177" t="str">
            <v>Patient Admin Services</v>
          </cell>
          <cell r="Z177" t="str">
            <v>Biweekly</v>
          </cell>
        </row>
        <row r="178">
          <cell r="B178">
            <v>407</v>
          </cell>
          <cell r="D178" t="str">
            <v>Tammy</v>
          </cell>
          <cell r="E178" t="str">
            <v>Ladd</v>
          </cell>
          <cell r="F178" t="str">
            <v>J</v>
          </cell>
          <cell r="G178" t="str">
            <v>RN - Per Diem</v>
          </cell>
          <cell r="H178" t="str">
            <v>Clinical</v>
          </cell>
          <cell r="I178" t="str">
            <v>Patient Care Services</v>
          </cell>
          <cell r="J178" t="str">
            <v>Obstetrics/Labor &amp; Delive</v>
          </cell>
          <cell r="K178" t="str">
            <v>Terminated</v>
          </cell>
          <cell r="L178" t="str">
            <v>Per Diem Active</v>
          </cell>
          <cell r="M178" t="str">
            <v>Part Time</v>
          </cell>
          <cell r="N178" t="str">
            <v>RN - Per Diem</v>
          </cell>
          <cell r="O178" t="str">
            <v>GEN 40 30min</v>
          </cell>
          <cell r="P178">
            <v>36325</v>
          </cell>
          <cell r="Q178">
            <v>36325</v>
          </cell>
          <cell r="R178">
            <v>41473</v>
          </cell>
          <cell r="S178">
            <v>5.7200000000000001E-2</v>
          </cell>
          <cell r="T178">
            <v>22.18</v>
          </cell>
          <cell r="U178" t="str">
            <v>RN</v>
          </cell>
          <cell r="V178">
            <v>1E-4</v>
          </cell>
          <cell r="W178">
            <v>1.1000000000000001E-3</v>
          </cell>
          <cell r="X178" t="str">
            <v>Gifford Medical - 40</v>
          </cell>
          <cell r="Y178" t="str">
            <v>Birthing Center</v>
          </cell>
          <cell r="Z178" t="str">
            <v>Biweekly</v>
          </cell>
        </row>
        <row r="179">
          <cell r="B179">
            <v>408</v>
          </cell>
          <cell r="D179" t="str">
            <v>Renee</v>
          </cell>
          <cell r="E179" t="str">
            <v>Pedersen</v>
          </cell>
          <cell r="F179" t="str">
            <v>C</v>
          </cell>
          <cell r="G179" t="str">
            <v>Office Representative</v>
          </cell>
          <cell r="H179" t="str">
            <v>Administrative</v>
          </cell>
          <cell r="I179" t="str">
            <v>Operations</v>
          </cell>
          <cell r="J179" t="str">
            <v>Diagnostic Imaging</v>
          </cell>
          <cell r="K179" t="str">
            <v>Active</v>
          </cell>
          <cell r="L179" t="str">
            <v>Full Time - Full Benefits</v>
          </cell>
          <cell r="M179" t="str">
            <v>Full Time</v>
          </cell>
          <cell r="N179" t="str">
            <v>Office Representative</v>
          </cell>
          <cell r="O179" t="str">
            <v>GEN 40 30min</v>
          </cell>
          <cell r="P179">
            <v>32680</v>
          </cell>
          <cell r="Q179">
            <v>32680</v>
          </cell>
          <cell r="S179">
            <v>47569.599999999999</v>
          </cell>
          <cell r="T179">
            <v>22.87</v>
          </cell>
          <cell r="U179" t="str">
            <v>Admin/Support</v>
          </cell>
          <cell r="V179">
            <v>80</v>
          </cell>
          <cell r="W179">
            <v>914.8</v>
          </cell>
          <cell r="X179" t="str">
            <v>Gifford Medical Ctr - 40</v>
          </cell>
          <cell r="Y179" t="str">
            <v>Radiology</v>
          </cell>
          <cell r="Z179" t="str">
            <v>Biweekly</v>
          </cell>
        </row>
        <row r="180">
          <cell r="B180">
            <v>409</v>
          </cell>
          <cell r="D180" t="str">
            <v>Thomas</v>
          </cell>
          <cell r="E180" t="str">
            <v>Carter</v>
          </cell>
          <cell r="F180" t="str">
            <v>A</v>
          </cell>
          <cell r="G180" t="str">
            <v>Cook</v>
          </cell>
          <cell r="H180" t="str">
            <v>Maint, Hskpg, Food, Dayca</v>
          </cell>
          <cell r="I180" t="str">
            <v>Operations</v>
          </cell>
          <cell r="J180" t="str">
            <v>Dietary</v>
          </cell>
          <cell r="K180" t="str">
            <v>Terminated</v>
          </cell>
          <cell r="L180" t="str">
            <v>Full Time - Full Benefits</v>
          </cell>
          <cell r="M180" t="str">
            <v>Full Time</v>
          </cell>
          <cell r="N180" t="str">
            <v>Cook</v>
          </cell>
          <cell r="O180" t="str">
            <v>GEN 40 30min</v>
          </cell>
          <cell r="P180">
            <v>44316</v>
          </cell>
          <cell r="Q180">
            <v>34304</v>
          </cell>
          <cell r="R180">
            <v>44316</v>
          </cell>
          <cell r="S180">
            <v>45406.400000000001</v>
          </cell>
          <cell r="T180">
            <v>21.83</v>
          </cell>
          <cell r="U180" t="str">
            <v>Admin/Support</v>
          </cell>
          <cell r="V180">
            <v>80</v>
          </cell>
          <cell r="W180">
            <v>873.2</v>
          </cell>
          <cell r="X180" t="str">
            <v>Gifford Medical - 40</v>
          </cell>
          <cell r="Y180" t="str">
            <v>Nutrition &amp; Food Service</v>
          </cell>
          <cell r="Z180" t="str">
            <v>Biweekly</v>
          </cell>
        </row>
        <row r="181">
          <cell r="B181">
            <v>411</v>
          </cell>
          <cell r="D181" t="str">
            <v>Joyce</v>
          </cell>
          <cell r="E181" t="str">
            <v>Giles</v>
          </cell>
          <cell r="F181" t="str">
            <v>S</v>
          </cell>
          <cell r="G181" t="str">
            <v>Nutrition Assistant 1 PD</v>
          </cell>
          <cell r="H181" t="str">
            <v>Maint, Hskpg, Food, Dayca</v>
          </cell>
          <cell r="I181" t="str">
            <v>Operations</v>
          </cell>
          <cell r="J181" t="str">
            <v>Dietary</v>
          </cell>
          <cell r="K181" t="str">
            <v>Terminated</v>
          </cell>
          <cell r="L181" t="str">
            <v>Per Diem Active</v>
          </cell>
          <cell r="M181" t="str">
            <v>Part Time</v>
          </cell>
          <cell r="N181" t="str">
            <v>Nutrition Assistant 1 PD</v>
          </cell>
          <cell r="O181" t="str">
            <v>GEN 40 30min</v>
          </cell>
          <cell r="P181">
            <v>39258</v>
          </cell>
          <cell r="Q181">
            <v>32174</v>
          </cell>
          <cell r="R181">
            <v>40091</v>
          </cell>
          <cell r="S181">
            <v>4.1599999999999998E-2</v>
          </cell>
          <cell r="T181">
            <v>15.64</v>
          </cell>
          <cell r="U181" t="str">
            <v>Admin/Support</v>
          </cell>
          <cell r="V181">
            <v>1E-4</v>
          </cell>
          <cell r="W181">
            <v>8.0000000000000004E-4</v>
          </cell>
          <cell r="X181" t="str">
            <v>Gifford Medical - 40</v>
          </cell>
          <cell r="Y181" t="str">
            <v>Nutrition &amp; Food Service</v>
          </cell>
          <cell r="Z181" t="str">
            <v>Biweekly</v>
          </cell>
        </row>
        <row r="182">
          <cell r="B182">
            <v>412</v>
          </cell>
          <cell r="D182" t="str">
            <v>Charlene</v>
          </cell>
          <cell r="E182" t="str">
            <v>Hull</v>
          </cell>
          <cell r="F182" t="str">
            <v>M</v>
          </cell>
          <cell r="G182" t="str">
            <v>Nutrition Assistant 1</v>
          </cell>
          <cell r="H182" t="str">
            <v>Maint, Hskpg, Food, Dayca</v>
          </cell>
          <cell r="I182" t="str">
            <v>Professional Services</v>
          </cell>
          <cell r="J182" t="str">
            <v>Nutrition/Food Service</v>
          </cell>
          <cell r="K182" t="str">
            <v>Terminated</v>
          </cell>
          <cell r="L182" t="str">
            <v>PartTime-Partial Benefits</v>
          </cell>
          <cell r="M182" t="str">
            <v>Part Time</v>
          </cell>
          <cell r="N182" t="str">
            <v>Nutrition Assistant 1</v>
          </cell>
          <cell r="O182" t="str">
            <v>GEN 40 30min</v>
          </cell>
          <cell r="P182">
            <v>32658</v>
          </cell>
          <cell r="Q182">
            <v>32658</v>
          </cell>
          <cell r="R182">
            <v>38162</v>
          </cell>
          <cell r="S182">
            <v>10883.392</v>
          </cell>
          <cell r="T182">
            <v>10.4648</v>
          </cell>
          <cell r="U182" t="str">
            <v>Admin/Support</v>
          </cell>
          <cell r="V182">
            <v>40</v>
          </cell>
          <cell r="W182">
            <v>209.29599999999999</v>
          </cell>
          <cell r="X182" t="str">
            <v>Gifford Medical - 40</v>
          </cell>
          <cell r="Y182" t="str">
            <v>Nutrition &amp; Food Service</v>
          </cell>
          <cell r="Z182" t="str">
            <v>Biweekly</v>
          </cell>
        </row>
        <row r="183">
          <cell r="B183">
            <v>414</v>
          </cell>
          <cell r="D183" t="str">
            <v>Kathie</v>
          </cell>
          <cell r="E183" t="str">
            <v>LaPerle</v>
          </cell>
          <cell r="F183" t="str">
            <v>A</v>
          </cell>
          <cell r="G183" t="str">
            <v>Nutrition Assistant 2</v>
          </cell>
          <cell r="H183" t="str">
            <v>Maint, Hskpg, Food, Dayca</v>
          </cell>
          <cell r="I183" t="str">
            <v>Operations</v>
          </cell>
          <cell r="J183" t="str">
            <v>Dietary</v>
          </cell>
          <cell r="K183" t="str">
            <v>Terminated</v>
          </cell>
          <cell r="L183" t="str">
            <v>Full Time - Full Benefits</v>
          </cell>
          <cell r="M183" t="str">
            <v>Full Time</v>
          </cell>
          <cell r="N183" t="str">
            <v>Nutrition Assistant 2</v>
          </cell>
          <cell r="O183" t="str">
            <v>GEN 40 30min</v>
          </cell>
          <cell r="P183">
            <v>32314</v>
          </cell>
          <cell r="Q183">
            <v>32314</v>
          </cell>
          <cell r="R183">
            <v>41446</v>
          </cell>
          <cell r="S183">
            <v>29827.200000000001</v>
          </cell>
          <cell r="T183">
            <v>14.34</v>
          </cell>
          <cell r="U183" t="str">
            <v>Admin/Support</v>
          </cell>
          <cell r="V183">
            <v>80</v>
          </cell>
          <cell r="W183">
            <v>573.6</v>
          </cell>
          <cell r="X183" t="str">
            <v>Gifford Medical - 40</v>
          </cell>
          <cell r="Y183" t="str">
            <v>Nutrition &amp; Food Service</v>
          </cell>
          <cell r="Z183" t="str">
            <v>Biweekly</v>
          </cell>
        </row>
        <row r="184">
          <cell r="B184">
            <v>415</v>
          </cell>
          <cell r="D184" t="str">
            <v>Kim</v>
          </cell>
          <cell r="E184" t="str">
            <v>Summers</v>
          </cell>
          <cell r="G184" t="str">
            <v>Registered Nurse</v>
          </cell>
          <cell r="H184" t="str">
            <v>Clinical</v>
          </cell>
          <cell r="I184" t="str">
            <v>Patient Care Services</v>
          </cell>
          <cell r="J184" t="str">
            <v>Obstetrics/Labor &amp; Delive</v>
          </cell>
          <cell r="K184" t="str">
            <v>Active</v>
          </cell>
          <cell r="L184" t="str">
            <v>PartTime - Full Benefits</v>
          </cell>
          <cell r="M184" t="str">
            <v>Part Time</v>
          </cell>
          <cell r="N184" t="str">
            <v>Registered Nurse</v>
          </cell>
          <cell r="O184" t="str">
            <v>GEN 40 30min</v>
          </cell>
          <cell r="P184">
            <v>35955</v>
          </cell>
          <cell r="Q184">
            <v>35955</v>
          </cell>
          <cell r="S184">
            <v>68718</v>
          </cell>
          <cell r="T184">
            <v>44.05</v>
          </cell>
          <cell r="U184" t="str">
            <v>RN</v>
          </cell>
          <cell r="V184">
            <v>60</v>
          </cell>
          <cell r="W184">
            <v>1321.5</v>
          </cell>
          <cell r="X184" t="str">
            <v>Gifford Medical - 40</v>
          </cell>
          <cell r="Y184" t="str">
            <v>Birthing Center</v>
          </cell>
          <cell r="Z184" t="str">
            <v>Biweekly</v>
          </cell>
        </row>
        <row r="185">
          <cell r="B185">
            <v>417</v>
          </cell>
          <cell r="D185" t="str">
            <v>Ella</v>
          </cell>
          <cell r="E185" t="str">
            <v>Armstrong</v>
          </cell>
          <cell r="F185" t="str">
            <v>M</v>
          </cell>
          <cell r="G185" t="str">
            <v>OR Technician Per Diem</v>
          </cell>
          <cell r="H185" t="str">
            <v>Clinical</v>
          </cell>
          <cell r="I185" t="str">
            <v>Surgical Services</v>
          </cell>
          <cell r="J185" t="str">
            <v>Operating Room</v>
          </cell>
          <cell r="K185" t="str">
            <v>Active</v>
          </cell>
          <cell r="L185" t="str">
            <v>Per Diem Active</v>
          </cell>
          <cell r="M185" t="str">
            <v>Part Time</v>
          </cell>
          <cell r="N185" t="str">
            <v>OR Technician Per Diem</v>
          </cell>
          <cell r="O185" t="str">
            <v>GEN 40 30min</v>
          </cell>
          <cell r="P185">
            <v>34954</v>
          </cell>
          <cell r="Q185">
            <v>34954</v>
          </cell>
          <cell r="S185">
            <v>7.8E-2</v>
          </cell>
          <cell r="T185">
            <v>30.02</v>
          </cell>
          <cell r="V185">
            <v>1E-4</v>
          </cell>
          <cell r="W185">
            <v>1.5E-3</v>
          </cell>
          <cell r="X185" t="str">
            <v>Gifford Medical - 40</v>
          </cell>
          <cell r="Y185" t="str">
            <v>Operating Room</v>
          </cell>
          <cell r="Z185" t="str">
            <v>Biweekly</v>
          </cell>
        </row>
        <row r="186">
          <cell r="B186">
            <v>418</v>
          </cell>
          <cell r="D186" t="str">
            <v>Elizabeth</v>
          </cell>
          <cell r="E186" t="str">
            <v>Lewis</v>
          </cell>
          <cell r="F186" t="str">
            <v>A</v>
          </cell>
          <cell r="G186" t="str">
            <v>Nutrition Assistant 1 PD</v>
          </cell>
          <cell r="H186" t="str">
            <v>Maint, Hskpg, Food, Dayca</v>
          </cell>
          <cell r="I186" t="str">
            <v>Operations</v>
          </cell>
          <cell r="J186" t="str">
            <v>Dietary</v>
          </cell>
          <cell r="K186" t="str">
            <v>Terminated</v>
          </cell>
          <cell r="L186" t="str">
            <v>Per Diem Active</v>
          </cell>
          <cell r="M186" t="str">
            <v>Part Time</v>
          </cell>
          <cell r="N186" t="str">
            <v>Nutrition Assistant 1 PD</v>
          </cell>
          <cell r="O186" t="str">
            <v>GEN 40 No Meal</v>
          </cell>
          <cell r="P186">
            <v>33882</v>
          </cell>
          <cell r="Q186">
            <v>33882</v>
          </cell>
          <cell r="R186">
            <v>40268</v>
          </cell>
          <cell r="S186">
            <v>2.86E-2</v>
          </cell>
          <cell r="T186">
            <v>11.12</v>
          </cell>
          <cell r="U186" t="str">
            <v>Admin/Support</v>
          </cell>
          <cell r="V186">
            <v>1E-4</v>
          </cell>
          <cell r="W186">
            <v>5.9999999999999995E-4</v>
          </cell>
          <cell r="X186" t="str">
            <v>Gifford Medical - 40</v>
          </cell>
          <cell r="Y186" t="str">
            <v>Nutrition &amp; Food Service</v>
          </cell>
          <cell r="Z186" t="str">
            <v>Biweekly</v>
          </cell>
        </row>
        <row r="187">
          <cell r="B187">
            <v>419</v>
          </cell>
          <cell r="D187" t="str">
            <v>Marilyn</v>
          </cell>
          <cell r="E187" t="str">
            <v>Bunker</v>
          </cell>
          <cell r="F187" t="str">
            <v>G</v>
          </cell>
          <cell r="G187" t="str">
            <v>RN - Physician Practice O</v>
          </cell>
          <cell r="H187" t="str">
            <v>Clinical</v>
          </cell>
          <cell r="I187" t="str">
            <v>Provider Practices</v>
          </cell>
          <cell r="J187" t="str">
            <v>Sharon Clinic</v>
          </cell>
          <cell r="K187" t="str">
            <v>Terminated</v>
          </cell>
          <cell r="L187" t="str">
            <v>PartTime - Full Benefits</v>
          </cell>
          <cell r="M187" t="str">
            <v>Part Time</v>
          </cell>
          <cell r="N187" t="str">
            <v>RN - Physician Practice O</v>
          </cell>
          <cell r="O187" t="str">
            <v>GEN 40 60min</v>
          </cell>
          <cell r="P187">
            <v>36038</v>
          </cell>
          <cell r="Q187">
            <v>36038</v>
          </cell>
          <cell r="R187">
            <v>38891</v>
          </cell>
          <cell r="S187">
            <v>47417.760000000002</v>
          </cell>
          <cell r="T187">
            <v>25.33</v>
          </cell>
          <cell r="U187" t="str">
            <v>RN PP</v>
          </cell>
          <cell r="V187">
            <v>72</v>
          </cell>
          <cell r="W187">
            <v>911.88</v>
          </cell>
          <cell r="X187" t="str">
            <v>Sharon Clinic - 40</v>
          </cell>
          <cell r="Y187" t="str">
            <v>Provider Practice</v>
          </cell>
          <cell r="Z187" t="str">
            <v>Biweekly</v>
          </cell>
        </row>
        <row r="188">
          <cell r="B188">
            <v>421</v>
          </cell>
          <cell r="D188" t="str">
            <v>Marc</v>
          </cell>
          <cell r="E188" t="str">
            <v>Fournier</v>
          </cell>
          <cell r="F188" t="str">
            <v>R</v>
          </cell>
          <cell r="G188" t="str">
            <v>Registered Nurse</v>
          </cell>
          <cell r="H188" t="str">
            <v>Clinical</v>
          </cell>
          <cell r="I188" t="str">
            <v>Professional Services</v>
          </cell>
          <cell r="J188" t="str">
            <v>Electrocardiology</v>
          </cell>
          <cell r="K188" t="str">
            <v>Active</v>
          </cell>
          <cell r="L188" t="str">
            <v>PartTime - Full Benefits</v>
          </cell>
          <cell r="M188" t="str">
            <v>Part Time</v>
          </cell>
          <cell r="N188" t="str">
            <v>Registered Nurse</v>
          </cell>
          <cell r="O188" t="str">
            <v>GEN 40 30min</v>
          </cell>
          <cell r="P188">
            <v>42954</v>
          </cell>
          <cell r="Q188">
            <v>33855</v>
          </cell>
          <cell r="S188">
            <v>66892.800000000003</v>
          </cell>
          <cell r="T188">
            <v>40.200000000000003</v>
          </cell>
          <cell r="U188" t="str">
            <v>RN</v>
          </cell>
          <cell r="V188">
            <v>64</v>
          </cell>
          <cell r="W188">
            <v>1286.4000000000001</v>
          </cell>
          <cell r="X188" t="str">
            <v>Gifford Medical Ctr - 40</v>
          </cell>
          <cell r="Y188" t="str">
            <v>Respiratory Therapy</v>
          </cell>
          <cell r="Z188" t="str">
            <v>Biweekly</v>
          </cell>
        </row>
        <row r="189">
          <cell r="B189">
            <v>422</v>
          </cell>
          <cell r="D189" t="str">
            <v>James</v>
          </cell>
          <cell r="E189" t="str">
            <v>Packer</v>
          </cell>
          <cell r="F189" t="str">
            <v>D</v>
          </cell>
          <cell r="G189" t="str">
            <v>Cook</v>
          </cell>
          <cell r="H189" t="str">
            <v>Maint, Hskpg, Food, Dayca</v>
          </cell>
          <cell r="I189" t="str">
            <v>Operations</v>
          </cell>
          <cell r="J189" t="str">
            <v>Menig Dietary</v>
          </cell>
          <cell r="K189" t="str">
            <v>Terminated</v>
          </cell>
          <cell r="L189" t="str">
            <v>Full Time - Full Benefits</v>
          </cell>
          <cell r="M189" t="str">
            <v>Full Time</v>
          </cell>
          <cell r="N189" t="str">
            <v>Cook</v>
          </cell>
          <cell r="O189" t="str">
            <v>GEN 40 30min</v>
          </cell>
          <cell r="P189">
            <v>34304</v>
          </cell>
          <cell r="Q189">
            <v>34304</v>
          </cell>
          <cell r="R189">
            <v>43537</v>
          </cell>
          <cell r="S189">
            <v>40123.199999999997</v>
          </cell>
          <cell r="T189">
            <v>19.29</v>
          </cell>
          <cell r="U189" t="str">
            <v>Admin/Support</v>
          </cell>
          <cell r="V189">
            <v>80</v>
          </cell>
          <cell r="W189">
            <v>771.6</v>
          </cell>
          <cell r="X189" t="str">
            <v>Gifford Medical - 40</v>
          </cell>
          <cell r="Y189" t="str">
            <v>Nutrition &amp; Food Service</v>
          </cell>
          <cell r="Z189" t="str">
            <v>Biweekly</v>
          </cell>
        </row>
        <row r="190">
          <cell r="B190">
            <v>423</v>
          </cell>
          <cell r="D190" t="str">
            <v>Merrilyn</v>
          </cell>
          <cell r="E190" t="str">
            <v>Griffin</v>
          </cell>
          <cell r="F190" t="str">
            <v>L</v>
          </cell>
          <cell r="G190" t="str">
            <v>RN - Per Diem</v>
          </cell>
          <cell r="H190" t="str">
            <v>Clinical</v>
          </cell>
          <cell r="I190" t="str">
            <v>Patient Care Services</v>
          </cell>
          <cell r="J190" t="str">
            <v>Operating Room</v>
          </cell>
          <cell r="K190" t="str">
            <v>Terminated</v>
          </cell>
          <cell r="L190" t="str">
            <v>Per Diem Active</v>
          </cell>
          <cell r="M190" t="str">
            <v>Part Time</v>
          </cell>
          <cell r="N190" t="str">
            <v>RN - Per Diem</v>
          </cell>
          <cell r="O190" t="str">
            <v>GEN 40 30min</v>
          </cell>
          <cell r="P190">
            <v>35816</v>
          </cell>
          <cell r="Q190">
            <v>35816</v>
          </cell>
          <cell r="R190">
            <v>37907</v>
          </cell>
          <cell r="S190">
            <v>5.4340000000000002</v>
          </cell>
          <cell r="T190">
            <v>20.9</v>
          </cell>
          <cell r="U190" t="str">
            <v>RN</v>
          </cell>
          <cell r="V190">
            <v>0.01</v>
          </cell>
          <cell r="W190">
            <v>0.1045</v>
          </cell>
          <cell r="X190" t="str">
            <v>Gifford Medical - 40</v>
          </cell>
          <cell r="Y190" t="str">
            <v>Operating Room</v>
          </cell>
          <cell r="Z190" t="str">
            <v>Biweekly</v>
          </cell>
        </row>
        <row r="191">
          <cell r="B191">
            <v>427</v>
          </cell>
          <cell r="D191" t="str">
            <v>Reba</v>
          </cell>
          <cell r="E191" t="str">
            <v>Hill</v>
          </cell>
          <cell r="F191" t="str">
            <v>A</v>
          </cell>
          <cell r="G191" t="str">
            <v>Registered Nurse</v>
          </cell>
          <cell r="H191" t="str">
            <v>Clinical</v>
          </cell>
          <cell r="I191" t="str">
            <v>Surgical Services</v>
          </cell>
          <cell r="J191" t="str">
            <v>Operating Room</v>
          </cell>
          <cell r="K191" t="str">
            <v>Terminated</v>
          </cell>
          <cell r="L191" t="str">
            <v>Full Time - Full Benefits</v>
          </cell>
          <cell r="M191" t="str">
            <v>Full Time</v>
          </cell>
          <cell r="N191" t="str">
            <v>Registered Nurse</v>
          </cell>
          <cell r="O191" t="str">
            <v>GEN 40 30min</v>
          </cell>
          <cell r="P191">
            <v>30697</v>
          </cell>
          <cell r="Q191">
            <v>30697</v>
          </cell>
          <cell r="R191">
            <v>41390</v>
          </cell>
          <cell r="S191">
            <v>72471.360000000001</v>
          </cell>
          <cell r="T191">
            <v>34.841999999999999</v>
          </cell>
          <cell r="U191" t="str">
            <v>RN</v>
          </cell>
          <cell r="V191">
            <v>80</v>
          </cell>
          <cell r="W191">
            <v>1393.68</v>
          </cell>
          <cell r="X191" t="str">
            <v>Gifford Medical - 40</v>
          </cell>
          <cell r="Y191" t="str">
            <v>Operating Room</v>
          </cell>
          <cell r="Z191" t="str">
            <v>Biweekly</v>
          </cell>
        </row>
        <row r="192">
          <cell r="B192">
            <v>429</v>
          </cell>
          <cell r="D192" t="str">
            <v>Penny</v>
          </cell>
          <cell r="E192" t="str">
            <v>Maxfield</v>
          </cell>
          <cell r="F192" t="str">
            <v>S</v>
          </cell>
          <cell r="G192" t="str">
            <v>Executive Assistant</v>
          </cell>
          <cell r="H192" t="str">
            <v>Administrative</v>
          </cell>
          <cell r="I192" t="str">
            <v>Administration</v>
          </cell>
          <cell r="J192" t="str">
            <v>Administration</v>
          </cell>
          <cell r="K192" t="str">
            <v>Active</v>
          </cell>
          <cell r="L192" t="str">
            <v>Full Time - Full Benefits</v>
          </cell>
          <cell r="M192" t="str">
            <v>Full Time</v>
          </cell>
          <cell r="N192" t="str">
            <v>Executive Assistant</v>
          </cell>
          <cell r="O192" t="str">
            <v>EXEMPT 8 FT</v>
          </cell>
          <cell r="P192">
            <v>31999</v>
          </cell>
          <cell r="Q192">
            <v>31999</v>
          </cell>
          <cell r="S192">
            <v>63336</v>
          </cell>
          <cell r="T192">
            <v>30.45</v>
          </cell>
          <cell r="U192" t="str">
            <v>Management</v>
          </cell>
          <cell r="V192">
            <v>80</v>
          </cell>
          <cell r="W192">
            <v>1218</v>
          </cell>
          <cell r="X192" t="str">
            <v>Gifford Medical - 40</v>
          </cell>
          <cell r="Y192" t="str">
            <v>None</v>
          </cell>
          <cell r="Z192" t="str">
            <v>Biweekly</v>
          </cell>
        </row>
        <row r="193">
          <cell r="B193">
            <v>430</v>
          </cell>
          <cell r="D193" t="str">
            <v>Cynthia</v>
          </cell>
          <cell r="E193" t="str">
            <v>Legacy</v>
          </cell>
          <cell r="F193" t="str">
            <v>D</v>
          </cell>
          <cell r="G193" t="str">
            <v>Pt Reg Receptionist I</v>
          </cell>
          <cell r="H193" t="str">
            <v>Administrative</v>
          </cell>
          <cell r="I193" t="str">
            <v>Finance</v>
          </cell>
          <cell r="J193" t="str">
            <v>Patient Registration</v>
          </cell>
          <cell r="K193" t="str">
            <v>Terminated</v>
          </cell>
          <cell r="L193" t="str">
            <v>Full Time - Full Benefits</v>
          </cell>
          <cell r="M193" t="str">
            <v>Full Time</v>
          </cell>
          <cell r="N193" t="str">
            <v>Pt Reg Receptionist I</v>
          </cell>
          <cell r="O193" t="str">
            <v>GEN 40 30min</v>
          </cell>
          <cell r="P193">
            <v>40273</v>
          </cell>
          <cell r="Q193">
            <v>35723</v>
          </cell>
          <cell r="R193">
            <v>43742</v>
          </cell>
          <cell r="S193">
            <v>33425.599999999999</v>
          </cell>
          <cell r="T193">
            <v>16.07</v>
          </cell>
          <cell r="U193" t="str">
            <v>Admin/Support</v>
          </cell>
          <cell r="V193">
            <v>80</v>
          </cell>
          <cell r="W193">
            <v>642.79999999999995</v>
          </cell>
          <cell r="X193" t="str">
            <v>Patient Registration - 49</v>
          </cell>
          <cell r="Y193" t="str">
            <v>Patient Admin Services</v>
          </cell>
          <cell r="Z193" t="str">
            <v>Biweekly</v>
          </cell>
        </row>
        <row r="194">
          <cell r="B194">
            <v>431</v>
          </cell>
          <cell r="D194" t="str">
            <v>Bruce</v>
          </cell>
          <cell r="E194" t="str">
            <v>Jacobs</v>
          </cell>
          <cell r="F194" t="str">
            <v>W</v>
          </cell>
          <cell r="G194" t="str">
            <v>Skilled Maintenance</v>
          </cell>
          <cell r="H194" t="str">
            <v>Maint, Hskpg, Food, Dayca</v>
          </cell>
          <cell r="I194" t="str">
            <v>Operations</v>
          </cell>
          <cell r="J194" t="str">
            <v>Menig Maintenance</v>
          </cell>
          <cell r="K194" t="str">
            <v>Terminated</v>
          </cell>
          <cell r="L194" t="str">
            <v>PartTime - Full Benefits</v>
          </cell>
          <cell r="M194" t="str">
            <v>Part Time</v>
          </cell>
          <cell r="N194" t="str">
            <v>Skilled Maintenance</v>
          </cell>
          <cell r="O194" t="str">
            <v>GEN 40 30min</v>
          </cell>
          <cell r="P194">
            <v>31551</v>
          </cell>
          <cell r="Q194">
            <v>31551</v>
          </cell>
          <cell r="R194">
            <v>44441</v>
          </cell>
          <cell r="S194">
            <v>41832.959999999999</v>
          </cell>
          <cell r="T194">
            <v>25.14</v>
          </cell>
          <cell r="U194" t="str">
            <v>Admin/Support</v>
          </cell>
          <cell r="V194">
            <v>64</v>
          </cell>
          <cell r="W194">
            <v>804.48</v>
          </cell>
          <cell r="X194" t="str">
            <v>Gifford Medical - 40</v>
          </cell>
          <cell r="Y194" t="str">
            <v>Maintenance</v>
          </cell>
          <cell r="Z194" t="str">
            <v>Biweekly</v>
          </cell>
        </row>
        <row r="195">
          <cell r="B195">
            <v>434</v>
          </cell>
          <cell r="D195" t="str">
            <v>Richard</v>
          </cell>
          <cell r="E195" t="str">
            <v>Murphy</v>
          </cell>
          <cell r="F195" t="str">
            <v>J</v>
          </cell>
          <cell r="G195" t="str">
            <v>Skilled Maintenance</v>
          </cell>
          <cell r="H195" t="str">
            <v>Maint, Hskpg, Food, Dayca</v>
          </cell>
          <cell r="I195" t="str">
            <v>Facilities</v>
          </cell>
          <cell r="J195" t="str">
            <v>PLANT OPERATIONS</v>
          </cell>
          <cell r="K195" t="str">
            <v>Terminated</v>
          </cell>
          <cell r="L195" t="str">
            <v>Per Diem Active</v>
          </cell>
          <cell r="M195" t="str">
            <v>Part Time</v>
          </cell>
          <cell r="N195" t="str">
            <v>Skilled Maintenance</v>
          </cell>
          <cell r="O195" t="str">
            <v>GEN 40 30min</v>
          </cell>
          <cell r="P195">
            <v>32855</v>
          </cell>
          <cell r="Q195">
            <v>32855</v>
          </cell>
          <cell r="R195">
            <v>38102</v>
          </cell>
          <cell r="S195">
            <v>4.0586000000000002</v>
          </cell>
          <cell r="T195">
            <v>15.61</v>
          </cell>
          <cell r="U195" t="str">
            <v>Admin/Support</v>
          </cell>
          <cell r="V195">
            <v>0.01</v>
          </cell>
          <cell r="W195">
            <v>7.8E-2</v>
          </cell>
          <cell r="X195" t="str">
            <v>Gifford Medical - 40</v>
          </cell>
          <cell r="Y195" t="str">
            <v>Maintenance</v>
          </cell>
          <cell r="Z195" t="str">
            <v>Biweekly</v>
          </cell>
        </row>
        <row r="196">
          <cell r="B196">
            <v>435</v>
          </cell>
          <cell r="D196" t="str">
            <v>Glenda</v>
          </cell>
          <cell r="E196" t="str">
            <v>Mitroff</v>
          </cell>
          <cell r="F196" t="str">
            <v>D</v>
          </cell>
          <cell r="G196" t="str">
            <v>Instructor</v>
          </cell>
          <cell r="H196" t="str">
            <v>Administrative</v>
          </cell>
          <cell r="I196" t="str">
            <v>Provider Practices</v>
          </cell>
          <cell r="J196" t="str">
            <v>HRSA Quality Grant</v>
          </cell>
          <cell r="K196" t="str">
            <v>Terminated</v>
          </cell>
          <cell r="L196" t="str">
            <v>PartTime-No Benefits</v>
          </cell>
          <cell r="M196" t="str">
            <v>Part Time</v>
          </cell>
          <cell r="N196" t="str">
            <v>Instructor</v>
          </cell>
          <cell r="O196" t="str">
            <v>GEN 40 No Meal</v>
          </cell>
          <cell r="P196">
            <v>43446</v>
          </cell>
          <cell r="Q196">
            <v>35712</v>
          </cell>
          <cell r="R196">
            <v>44742</v>
          </cell>
          <cell r="S196">
            <v>26773.759999999998</v>
          </cell>
          <cell r="T196">
            <v>32.18</v>
          </cell>
          <cell r="U196" t="str">
            <v>Tech &amp; Profess</v>
          </cell>
          <cell r="V196">
            <v>32</v>
          </cell>
          <cell r="W196">
            <v>514.88</v>
          </cell>
          <cell r="X196" t="str">
            <v>Gifford Medical - 40</v>
          </cell>
          <cell r="Y196" t="str">
            <v>Provider Practice</v>
          </cell>
          <cell r="Z196" t="str">
            <v>Biweekly</v>
          </cell>
        </row>
        <row r="197">
          <cell r="B197">
            <v>438</v>
          </cell>
          <cell r="D197" t="str">
            <v>Karin</v>
          </cell>
          <cell r="E197" t="str">
            <v>Johnson</v>
          </cell>
          <cell r="G197" t="str">
            <v>RN - Per Diem</v>
          </cell>
          <cell r="H197" t="str">
            <v>Clinical</v>
          </cell>
          <cell r="I197" t="str">
            <v>Patient Care Services</v>
          </cell>
          <cell r="J197" t="str">
            <v>Menig Extended Care</v>
          </cell>
          <cell r="K197" t="str">
            <v>Terminated</v>
          </cell>
          <cell r="L197" t="str">
            <v>Per Diem Active</v>
          </cell>
          <cell r="M197" t="str">
            <v>Full Time</v>
          </cell>
          <cell r="N197" t="str">
            <v>RN - Per Diem</v>
          </cell>
          <cell r="O197" t="str">
            <v>GEN 40 30min</v>
          </cell>
          <cell r="P197">
            <v>37736</v>
          </cell>
          <cell r="Q197">
            <v>36353</v>
          </cell>
          <cell r="R197">
            <v>37987</v>
          </cell>
          <cell r="S197">
            <v>6.0111999999999997</v>
          </cell>
          <cell r="T197">
            <v>23.12</v>
          </cell>
          <cell r="U197" t="str">
            <v>RN</v>
          </cell>
          <cell r="V197">
            <v>0.01</v>
          </cell>
          <cell r="W197">
            <v>0.11559999999999999</v>
          </cell>
          <cell r="X197" t="str">
            <v>Gifford Medical - 40</v>
          </cell>
          <cell r="Y197" t="str">
            <v>Menig Extended Care Unit</v>
          </cell>
          <cell r="Z197" t="str">
            <v>Biweekly</v>
          </cell>
        </row>
        <row r="198">
          <cell r="B198">
            <v>439</v>
          </cell>
          <cell r="D198" t="str">
            <v>Denise</v>
          </cell>
          <cell r="E198" t="str">
            <v>Carr</v>
          </cell>
          <cell r="F198" t="str">
            <v>M</v>
          </cell>
          <cell r="G198" t="str">
            <v>Licensed Practical Nurse</v>
          </cell>
          <cell r="H198" t="str">
            <v>Clinical</v>
          </cell>
          <cell r="I198" t="str">
            <v>Patient Care Services</v>
          </cell>
          <cell r="J198" t="str">
            <v>Ambulatory Care</v>
          </cell>
          <cell r="K198" t="str">
            <v>Terminated</v>
          </cell>
          <cell r="L198" t="str">
            <v>PartTime-No Benefits</v>
          </cell>
          <cell r="M198" t="str">
            <v>Part Time</v>
          </cell>
          <cell r="N198" t="str">
            <v>Licensed Practical Nurse</v>
          </cell>
          <cell r="O198" t="str">
            <v>GEN 40 30min</v>
          </cell>
          <cell r="P198">
            <v>35597</v>
          </cell>
          <cell r="Q198">
            <v>35597</v>
          </cell>
          <cell r="R198">
            <v>37749</v>
          </cell>
          <cell r="S198">
            <v>5703.36</v>
          </cell>
          <cell r="T198">
            <v>13.71</v>
          </cell>
          <cell r="U198" t="str">
            <v>LPN</v>
          </cell>
          <cell r="V198">
            <v>16</v>
          </cell>
          <cell r="W198">
            <v>109.68</v>
          </cell>
          <cell r="X198" t="str">
            <v>Gifford Medical - 40</v>
          </cell>
          <cell r="Y198" t="str">
            <v>Ambulatory Care Center</v>
          </cell>
          <cell r="Z198" t="str">
            <v>Biweekly</v>
          </cell>
        </row>
        <row r="199">
          <cell r="B199">
            <v>440</v>
          </cell>
          <cell r="D199" t="str">
            <v>Lisa</v>
          </cell>
          <cell r="E199" t="str">
            <v>Moulton</v>
          </cell>
          <cell r="G199" t="str">
            <v>RN - Per Diem</v>
          </cell>
          <cell r="H199" t="str">
            <v>Clinical</v>
          </cell>
          <cell r="I199" t="str">
            <v>Patient Care Services</v>
          </cell>
          <cell r="J199" t="str">
            <v>Obstetrics</v>
          </cell>
          <cell r="K199" t="str">
            <v>Terminated</v>
          </cell>
          <cell r="L199" t="str">
            <v>Per Diem Active</v>
          </cell>
          <cell r="M199" t="str">
            <v>Part Time</v>
          </cell>
          <cell r="N199" t="str">
            <v>RN - Per Diem</v>
          </cell>
          <cell r="O199" t="str">
            <v>GEN 40 30min</v>
          </cell>
          <cell r="P199">
            <v>37389</v>
          </cell>
          <cell r="Q199">
            <v>36017</v>
          </cell>
          <cell r="R199">
            <v>38257</v>
          </cell>
          <cell r="S199">
            <v>6.3440000000000003</v>
          </cell>
          <cell r="T199">
            <v>24.401900000000001</v>
          </cell>
          <cell r="U199" t="str">
            <v>RN</v>
          </cell>
          <cell r="V199">
            <v>0.01</v>
          </cell>
          <cell r="W199">
            <v>0.122</v>
          </cell>
          <cell r="X199" t="str">
            <v>Gifford Medical - 40</v>
          </cell>
          <cell r="Y199" t="str">
            <v>Birthing Center</v>
          </cell>
          <cell r="Z199" t="str">
            <v>Biweekly</v>
          </cell>
        </row>
        <row r="200">
          <cell r="B200">
            <v>441</v>
          </cell>
          <cell r="D200" t="str">
            <v>Pamela</v>
          </cell>
          <cell r="E200" t="str">
            <v>Fournier</v>
          </cell>
          <cell r="F200" t="str">
            <v>A</v>
          </cell>
          <cell r="G200" t="str">
            <v>Registered Nurse</v>
          </cell>
          <cell r="H200" t="str">
            <v>Clinical</v>
          </cell>
          <cell r="I200" t="str">
            <v>Patient Care Services</v>
          </cell>
          <cell r="J200" t="str">
            <v>Anticoag Clinic</v>
          </cell>
          <cell r="K200" t="str">
            <v>Active</v>
          </cell>
          <cell r="L200" t="str">
            <v>Per Diem Active</v>
          </cell>
          <cell r="M200" t="str">
            <v>Part Time</v>
          </cell>
          <cell r="N200" t="str">
            <v>Registered Nurse</v>
          </cell>
          <cell r="O200" t="str">
            <v>GEN 40 30min</v>
          </cell>
          <cell r="P200">
            <v>44818</v>
          </cell>
          <cell r="Q200">
            <v>34002</v>
          </cell>
          <cell r="S200">
            <v>0.104</v>
          </cell>
          <cell r="T200">
            <v>40.200000000000003</v>
          </cell>
          <cell r="U200" t="str">
            <v>RN</v>
          </cell>
          <cell r="V200">
            <v>1E-4</v>
          </cell>
          <cell r="W200">
            <v>2E-3</v>
          </cell>
          <cell r="X200" t="str">
            <v>Gifford Medical - 40</v>
          </cell>
          <cell r="Y200" t="str">
            <v>Quality Care &amp; Case Manag</v>
          </cell>
          <cell r="Z200" t="str">
            <v>Biweekly</v>
          </cell>
        </row>
        <row r="201">
          <cell r="B201">
            <v>442</v>
          </cell>
          <cell r="D201" t="str">
            <v>Elizabeth</v>
          </cell>
          <cell r="E201" t="str">
            <v>Macleod</v>
          </cell>
          <cell r="F201" t="str">
            <v>C</v>
          </cell>
          <cell r="G201" t="str">
            <v>RN - Physician Practice</v>
          </cell>
          <cell r="H201" t="str">
            <v>Clinical</v>
          </cell>
          <cell r="I201" t="str">
            <v>Provider Practices</v>
          </cell>
          <cell r="J201" t="str">
            <v>South Royalton Health Ctr</v>
          </cell>
          <cell r="K201" t="str">
            <v>Terminated</v>
          </cell>
          <cell r="L201" t="str">
            <v>PartTime-Partial Benefits</v>
          </cell>
          <cell r="M201" t="str">
            <v>Part Time</v>
          </cell>
          <cell r="N201" t="str">
            <v>RN - Physician Practice</v>
          </cell>
          <cell r="O201" t="str">
            <v>GEN 40 60min</v>
          </cell>
          <cell r="P201">
            <v>34183</v>
          </cell>
          <cell r="Q201">
            <v>34183</v>
          </cell>
          <cell r="R201">
            <v>37894</v>
          </cell>
          <cell r="S201">
            <v>23327.200000000001</v>
          </cell>
          <cell r="T201">
            <v>22.43</v>
          </cell>
          <cell r="U201" t="str">
            <v>RN PP</v>
          </cell>
          <cell r="V201">
            <v>40</v>
          </cell>
          <cell r="W201">
            <v>448.6</v>
          </cell>
          <cell r="X201" t="str">
            <v>South Royalton - 40</v>
          </cell>
          <cell r="Y201" t="str">
            <v>Provider Practice</v>
          </cell>
          <cell r="Z201" t="str">
            <v>Biweekly</v>
          </cell>
        </row>
        <row r="202">
          <cell r="B202">
            <v>445</v>
          </cell>
          <cell r="D202" t="str">
            <v>Laureli</v>
          </cell>
          <cell r="E202" t="str">
            <v>Morrow</v>
          </cell>
          <cell r="F202" t="str">
            <v>D</v>
          </cell>
          <cell r="G202" t="str">
            <v>Nurse Midwife</v>
          </cell>
          <cell r="H202" t="str">
            <v>Clinical</v>
          </cell>
          <cell r="I202" t="str">
            <v>Patient Care Services</v>
          </cell>
          <cell r="J202" t="str">
            <v>Clinic OB/GYN</v>
          </cell>
          <cell r="K202" t="str">
            <v>Terminated</v>
          </cell>
          <cell r="L202" t="str">
            <v>PartTime-No Benefits</v>
          </cell>
          <cell r="M202" t="str">
            <v>Part Time</v>
          </cell>
          <cell r="N202" t="str">
            <v>Nurse Midwife</v>
          </cell>
          <cell r="O202" t="str">
            <v>PHYSICIANS</v>
          </cell>
          <cell r="P202">
            <v>40414</v>
          </cell>
          <cell r="Q202">
            <v>36150</v>
          </cell>
          <cell r="R202">
            <v>41621</v>
          </cell>
          <cell r="S202">
            <v>9.3600000000000003E-2</v>
          </cell>
          <cell r="T202">
            <v>36</v>
          </cell>
          <cell r="U202" t="str">
            <v>Tech &amp; Profess</v>
          </cell>
          <cell r="V202">
            <v>1E-4</v>
          </cell>
          <cell r="W202">
            <v>1.8E-3</v>
          </cell>
          <cell r="X202" t="str">
            <v>OB/GYN - 41</v>
          </cell>
          <cell r="Y202" t="str">
            <v>Medical Staff</v>
          </cell>
          <cell r="Z202" t="str">
            <v>Biweekly</v>
          </cell>
        </row>
        <row r="203">
          <cell r="B203">
            <v>446</v>
          </cell>
          <cell r="D203" t="str">
            <v>Anne</v>
          </cell>
          <cell r="E203" t="str">
            <v>Pritchard</v>
          </cell>
          <cell r="F203" t="str">
            <v>S</v>
          </cell>
          <cell r="G203" t="str">
            <v>RN - Per Diem</v>
          </cell>
          <cell r="H203" t="str">
            <v>Clinical</v>
          </cell>
          <cell r="I203" t="str">
            <v>Patient Care Services</v>
          </cell>
          <cell r="J203" t="str">
            <v>Operating Room</v>
          </cell>
          <cell r="K203" t="str">
            <v>Terminated</v>
          </cell>
          <cell r="L203" t="str">
            <v>Per Diem Active</v>
          </cell>
          <cell r="M203" t="str">
            <v>Part Time</v>
          </cell>
          <cell r="N203" t="str">
            <v>RN - Per Diem</v>
          </cell>
          <cell r="O203" t="str">
            <v>GEN 40 30min</v>
          </cell>
          <cell r="P203">
            <v>39244</v>
          </cell>
          <cell r="Q203">
            <v>30942</v>
          </cell>
          <cell r="R203">
            <v>39447</v>
          </cell>
          <cell r="S203">
            <v>7.5399999999999995E-2</v>
          </cell>
          <cell r="T203">
            <v>29.27</v>
          </cell>
          <cell r="U203" t="str">
            <v>RN</v>
          </cell>
          <cell r="V203">
            <v>1E-4</v>
          </cell>
          <cell r="W203">
            <v>1.4E-3</v>
          </cell>
          <cell r="X203" t="str">
            <v>Gifford Medical - 40</v>
          </cell>
          <cell r="Y203" t="str">
            <v>Ambulatory Care Center</v>
          </cell>
          <cell r="Z203" t="str">
            <v>Biweekly</v>
          </cell>
        </row>
        <row r="204">
          <cell r="B204">
            <v>447</v>
          </cell>
          <cell r="D204" t="str">
            <v>Audrey</v>
          </cell>
          <cell r="E204" t="str">
            <v>Hite</v>
          </cell>
          <cell r="F204" t="str">
            <v>J</v>
          </cell>
          <cell r="G204" t="str">
            <v>Registered Nurse</v>
          </cell>
          <cell r="H204" t="str">
            <v>Clinical</v>
          </cell>
          <cell r="I204" t="str">
            <v>Patient Care Services</v>
          </cell>
          <cell r="J204" t="str">
            <v>Operating Room</v>
          </cell>
          <cell r="K204" t="str">
            <v>Terminated</v>
          </cell>
          <cell r="L204" t="str">
            <v>PartTime-Partial Benefits</v>
          </cell>
          <cell r="M204" t="str">
            <v>Part Time</v>
          </cell>
          <cell r="N204" t="str">
            <v>Registered Nurse</v>
          </cell>
          <cell r="O204" t="str">
            <v>GEN 30min</v>
          </cell>
          <cell r="P204">
            <v>34859</v>
          </cell>
          <cell r="Q204">
            <v>34859</v>
          </cell>
          <cell r="R204">
            <v>39578</v>
          </cell>
          <cell r="S204">
            <v>30139.200000000001</v>
          </cell>
          <cell r="T204">
            <v>28.98</v>
          </cell>
          <cell r="U204" t="str">
            <v>RN</v>
          </cell>
          <cell r="V204">
            <v>40</v>
          </cell>
          <cell r="W204">
            <v>579.6</v>
          </cell>
          <cell r="X204" t="str">
            <v>Gifford Medical - 40</v>
          </cell>
          <cell r="Y204" t="str">
            <v>Ambulatory Care Center</v>
          </cell>
          <cell r="Z204" t="str">
            <v>Biweekly</v>
          </cell>
        </row>
        <row r="205">
          <cell r="B205">
            <v>449</v>
          </cell>
          <cell r="D205" t="str">
            <v>Audrey</v>
          </cell>
          <cell r="E205" t="str">
            <v>Rice</v>
          </cell>
          <cell r="F205" t="str">
            <v>L</v>
          </cell>
          <cell r="G205" t="str">
            <v>RN - Per Diem</v>
          </cell>
          <cell r="H205" t="str">
            <v>Clinical</v>
          </cell>
          <cell r="I205" t="str">
            <v>Patient Care Services</v>
          </cell>
          <cell r="J205" t="str">
            <v>Obstetrics</v>
          </cell>
          <cell r="K205" t="str">
            <v>Terminated</v>
          </cell>
          <cell r="L205" t="str">
            <v>Per Diem Active</v>
          </cell>
          <cell r="M205" t="str">
            <v>Part Time</v>
          </cell>
          <cell r="N205" t="str">
            <v>RN - Per Diem</v>
          </cell>
          <cell r="O205" t="str">
            <v>GEN 40 30min</v>
          </cell>
          <cell r="P205">
            <v>37529</v>
          </cell>
          <cell r="Q205">
            <v>31929</v>
          </cell>
          <cell r="R205">
            <v>38050</v>
          </cell>
          <cell r="S205">
            <v>6.266</v>
          </cell>
          <cell r="T205">
            <v>24.1</v>
          </cell>
          <cell r="U205" t="str">
            <v>RN</v>
          </cell>
          <cell r="V205">
            <v>0.01</v>
          </cell>
          <cell r="W205">
            <v>0.1205</v>
          </cell>
          <cell r="X205" t="str">
            <v>Gifford Medical - 40</v>
          </cell>
          <cell r="Y205" t="str">
            <v>Birthing Center</v>
          </cell>
          <cell r="Z205" t="str">
            <v>Biweekly</v>
          </cell>
        </row>
        <row r="206">
          <cell r="B206">
            <v>450</v>
          </cell>
          <cell r="D206" t="str">
            <v>Annette</v>
          </cell>
          <cell r="E206" t="str">
            <v>Petrucelli</v>
          </cell>
          <cell r="F206" t="str">
            <v>E</v>
          </cell>
          <cell r="G206" t="str">
            <v>RN - Per Diem</v>
          </cell>
          <cell r="H206" t="str">
            <v>Clinical</v>
          </cell>
          <cell r="I206" t="str">
            <v>Operations</v>
          </cell>
          <cell r="J206" t="str">
            <v>Electrocardiology</v>
          </cell>
          <cell r="K206" t="str">
            <v>Terminated</v>
          </cell>
          <cell r="L206" t="str">
            <v>Per Diem Active</v>
          </cell>
          <cell r="M206" t="str">
            <v>Part Time</v>
          </cell>
          <cell r="N206" t="str">
            <v>RN - Per Diem</v>
          </cell>
          <cell r="O206" t="str">
            <v>GEN 40 30min</v>
          </cell>
          <cell r="P206">
            <v>37683</v>
          </cell>
          <cell r="Q206">
            <v>29347</v>
          </cell>
          <cell r="R206">
            <v>44641</v>
          </cell>
          <cell r="S206">
            <v>0.1066</v>
          </cell>
          <cell r="T206">
            <v>40.89</v>
          </cell>
          <cell r="U206" t="str">
            <v>RN</v>
          </cell>
          <cell r="V206">
            <v>1E-4</v>
          </cell>
          <cell r="W206">
            <v>2E-3</v>
          </cell>
          <cell r="X206" t="str">
            <v>Gifford Medical - 40</v>
          </cell>
          <cell r="Y206" t="str">
            <v>Radiology</v>
          </cell>
          <cell r="Z206" t="str">
            <v>Biweekly</v>
          </cell>
        </row>
        <row r="207">
          <cell r="B207">
            <v>451</v>
          </cell>
          <cell r="D207" t="str">
            <v>Carolyn</v>
          </cell>
          <cell r="E207" t="str">
            <v>Satre</v>
          </cell>
          <cell r="F207" t="str">
            <v>R</v>
          </cell>
          <cell r="G207" t="str">
            <v>RN - Per Diem</v>
          </cell>
          <cell r="H207" t="str">
            <v>Clinical</v>
          </cell>
          <cell r="I207" t="str">
            <v>Patient Care Services</v>
          </cell>
          <cell r="J207" t="str">
            <v>Obstetrics/Labor &amp; Delive</v>
          </cell>
          <cell r="K207" t="str">
            <v>Terminated</v>
          </cell>
          <cell r="L207" t="str">
            <v>Per Diem Active</v>
          </cell>
          <cell r="M207" t="str">
            <v>Part Time</v>
          </cell>
          <cell r="N207" t="str">
            <v>RN - Per Diem</v>
          </cell>
          <cell r="O207" t="str">
            <v>GEN 40 30min</v>
          </cell>
          <cell r="P207">
            <v>38154</v>
          </cell>
          <cell r="Q207">
            <v>33428</v>
          </cell>
          <cell r="R207">
            <v>40955</v>
          </cell>
          <cell r="S207">
            <v>7.8E-2</v>
          </cell>
          <cell r="T207">
            <v>30.4848</v>
          </cell>
          <cell r="U207" t="str">
            <v>RN</v>
          </cell>
          <cell r="V207">
            <v>1E-4</v>
          </cell>
          <cell r="W207">
            <v>1.5E-3</v>
          </cell>
          <cell r="X207" t="str">
            <v>Gifford Medical - 40</v>
          </cell>
          <cell r="Y207" t="str">
            <v>Birthing Center</v>
          </cell>
          <cell r="Z207" t="str">
            <v>Biweekly</v>
          </cell>
        </row>
        <row r="208">
          <cell r="B208">
            <v>453</v>
          </cell>
          <cell r="D208" t="str">
            <v>Llynne</v>
          </cell>
          <cell r="E208" t="str">
            <v>Kiernan</v>
          </cell>
          <cell r="F208" t="str">
            <v>C</v>
          </cell>
          <cell r="G208" t="str">
            <v>Registered Nurse</v>
          </cell>
          <cell r="H208" t="str">
            <v>Clinical</v>
          </cell>
          <cell r="I208" t="str">
            <v>Patient Care Services</v>
          </cell>
          <cell r="J208" t="str">
            <v>Nursing Administration</v>
          </cell>
          <cell r="K208" t="str">
            <v>Terminated</v>
          </cell>
          <cell r="L208" t="str">
            <v>PartTime-No Benefits</v>
          </cell>
          <cell r="M208" t="str">
            <v>Part Time</v>
          </cell>
          <cell r="N208" t="str">
            <v>Registered Nurse</v>
          </cell>
          <cell r="O208" t="str">
            <v>GEN 40 30min</v>
          </cell>
          <cell r="P208">
            <v>36283</v>
          </cell>
          <cell r="Q208">
            <v>36283</v>
          </cell>
          <cell r="R208">
            <v>38075</v>
          </cell>
          <cell r="S208">
            <v>2199.6</v>
          </cell>
          <cell r="T208">
            <v>21.15</v>
          </cell>
          <cell r="U208" t="str">
            <v>RN</v>
          </cell>
          <cell r="V208">
            <v>4</v>
          </cell>
          <cell r="W208">
            <v>42.3</v>
          </cell>
          <cell r="X208" t="str">
            <v>Gifford Medical - 40</v>
          </cell>
          <cell r="Y208" t="str">
            <v>Nursing Administration</v>
          </cell>
          <cell r="Z208" t="str">
            <v>Biweekly</v>
          </cell>
        </row>
        <row r="209">
          <cell r="B209">
            <v>454</v>
          </cell>
          <cell r="D209" t="str">
            <v>Sheila</v>
          </cell>
          <cell r="E209" t="str">
            <v>Miller</v>
          </cell>
          <cell r="F209" t="str">
            <v>R</v>
          </cell>
          <cell r="G209" t="str">
            <v>Registered Nurse</v>
          </cell>
          <cell r="H209" t="str">
            <v>Clinical</v>
          </cell>
          <cell r="I209" t="str">
            <v>Surgical Services</v>
          </cell>
          <cell r="J209" t="str">
            <v>Operating Room</v>
          </cell>
          <cell r="K209" t="str">
            <v>Active</v>
          </cell>
          <cell r="L209" t="str">
            <v>Full Time - Full Benefits</v>
          </cell>
          <cell r="M209" t="str">
            <v>Full Time</v>
          </cell>
          <cell r="N209" t="str">
            <v>Registered Nurse</v>
          </cell>
          <cell r="O209" t="str">
            <v>GEN 40 30min</v>
          </cell>
          <cell r="P209">
            <v>31369</v>
          </cell>
          <cell r="Q209">
            <v>31369</v>
          </cell>
          <cell r="S209">
            <v>91624</v>
          </cell>
          <cell r="T209">
            <v>44.05</v>
          </cell>
          <cell r="U209" t="str">
            <v>RN</v>
          </cell>
          <cell r="V209">
            <v>80</v>
          </cell>
          <cell r="W209">
            <v>1762</v>
          </cell>
          <cell r="X209" t="str">
            <v>Gifford Medical Ctr - 40</v>
          </cell>
          <cell r="Y209" t="str">
            <v>Ambulatory Care Center</v>
          </cell>
          <cell r="Z209" t="str">
            <v>Biweekly</v>
          </cell>
        </row>
        <row r="210">
          <cell r="B210">
            <v>455</v>
          </cell>
          <cell r="D210" t="str">
            <v>Carole</v>
          </cell>
          <cell r="E210" t="str">
            <v>Rennie</v>
          </cell>
          <cell r="F210" t="str">
            <v>L</v>
          </cell>
          <cell r="G210" t="str">
            <v>Pt Reg Receptionist I</v>
          </cell>
          <cell r="H210" t="str">
            <v>Administrative</v>
          </cell>
          <cell r="I210" t="str">
            <v>Patient Care Services</v>
          </cell>
          <cell r="J210" t="str">
            <v>Emergency Room</v>
          </cell>
          <cell r="K210" t="str">
            <v>Terminated</v>
          </cell>
          <cell r="L210" t="str">
            <v>PartTime-Partial Benefits</v>
          </cell>
          <cell r="M210" t="str">
            <v>Part Time</v>
          </cell>
          <cell r="N210" t="str">
            <v>Pt Reg Receptionist I</v>
          </cell>
          <cell r="O210" t="str">
            <v>GEN 40 30min</v>
          </cell>
          <cell r="P210">
            <v>35352</v>
          </cell>
          <cell r="Q210">
            <v>35142</v>
          </cell>
          <cell r="R210">
            <v>40543</v>
          </cell>
          <cell r="S210">
            <v>17288.294399999999</v>
          </cell>
          <cell r="T210">
            <v>13.8528</v>
          </cell>
          <cell r="U210" t="str">
            <v>Admin/Support</v>
          </cell>
          <cell r="V210">
            <v>48</v>
          </cell>
          <cell r="W210">
            <v>332.46719999999999</v>
          </cell>
          <cell r="X210" t="str">
            <v>Gifford Medical - 40</v>
          </cell>
          <cell r="Y210" t="str">
            <v>Emergency Room</v>
          </cell>
          <cell r="Z210" t="str">
            <v>Biweekly</v>
          </cell>
        </row>
        <row r="211">
          <cell r="B211">
            <v>456</v>
          </cell>
          <cell r="D211" t="str">
            <v>Lorraine</v>
          </cell>
          <cell r="E211" t="str">
            <v>Blair</v>
          </cell>
          <cell r="F211" t="str">
            <v>S</v>
          </cell>
          <cell r="G211" t="str">
            <v>Central Sterile Supp Tech</v>
          </cell>
          <cell r="H211" t="str">
            <v>Ancillary</v>
          </cell>
          <cell r="I211" t="str">
            <v>Surgical Services</v>
          </cell>
          <cell r="J211" t="str">
            <v>Operating Room</v>
          </cell>
          <cell r="K211" t="str">
            <v>Terminated</v>
          </cell>
          <cell r="L211" t="str">
            <v>Per Diem Active</v>
          </cell>
          <cell r="M211" t="str">
            <v>Part Time</v>
          </cell>
          <cell r="N211" t="str">
            <v>Central Sterile Supp Tech</v>
          </cell>
          <cell r="O211" t="str">
            <v>GEN 40 30min</v>
          </cell>
          <cell r="P211">
            <v>41481</v>
          </cell>
          <cell r="Q211">
            <v>34113</v>
          </cell>
          <cell r="R211">
            <v>42092</v>
          </cell>
          <cell r="S211">
            <v>3.9E-2</v>
          </cell>
          <cell r="T211">
            <v>14.66</v>
          </cell>
          <cell r="U211" t="str">
            <v>Admin/Support</v>
          </cell>
          <cell r="V211">
            <v>1E-4</v>
          </cell>
          <cell r="W211">
            <v>8.0000000000000004E-4</v>
          </cell>
          <cell r="X211" t="str">
            <v>Gifford Medical - 40</v>
          </cell>
          <cell r="Y211" t="str">
            <v>Operating Room</v>
          </cell>
          <cell r="Z211" t="str">
            <v>Biweekly</v>
          </cell>
        </row>
        <row r="212">
          <cell r="B212">
            <v>457</v>
          </cell>
          <cell r="D212" t="str">
            <v>Audrey</v>
          </cell>
          <cell r="E212" t="str">
            <v>Mason</v>
          </cell>
          <cell r="F212" t="str">
            <v>L</v>
          </cell>
          <cell r="G212" t="str">
            <v>Nutrition Assistant 1</v>
          </cell>
          <cell r="H212" t="str">
            <v>Maint, Hskpg, Food, Dayca</v>
          </cell>
          <cell r="I212" t="str">
            <v>Professional Services</v>
          </cell>
          <cell r="J212" t="str">
            <v>Nutrition/Food Service</v>
          </cell>
          <cell r="K212" t="str">
            <v>Terminated</v>
          </cell>
          <cell r="L212" t="str">
            <v>Per Diem Active</v>
          </cell>
          <cell r="M212" t="str">
            <v>Part Time</v>
          </cell>
          <cell r="N212" t="str">
            <v>Nutrition Assistant 1</v>
          </cell>
          <cell r="O212" t="str">
            <v>GEN 40 30min</v>
          </cell>
          <cell r="P212">
            <v>37318</v>
          </cell>
          <cell r="Q212">
            <v>32436</v>
          </cell>
          <cell r="R212">
            <v>37977</v>
          </cell>
          <cell r="S212">
            <v>2.9588000000000001</v>
          </cell>
          <cell r="T212">
            <v>11.38</v>
          </cell>
          <cell r="U212" t="str">
            <v>Admin/Support</v>
          </cell>
          <cell r="V212">
            <v>0.01</v>
          </cell>
          <cell r="W212">
            <v>5.6899999999999999E-2</v>
          </cell>
          <cell r="X212" t="str">
            <v>Gifford Medical - 40</v>
          </cell>
          <cell r="Y212" t="str">
            <v>Nutrition &amp; Food Service</v>
          </cell>
          <cell r="Z212" t="str">
            <v>Biweekly</v>
          </cell>
        </row>
        <row r="213">
          <cell r="B213">
            <v>458</v>
          </cell>
          <cell r="D213" t="str">
            <v>Mahala</v>
          </cell>
          <cell r="E213" t="str">
            <v>Pinsonneault</v>
          </cell>
          <cell r="F213" t="str">
            <v>L</v>
          </cell>
          <cell r="G213" t="str">
            <v>Registered Nurse</v>
          </cell>
          <cell r="H213" t="str">
            <v>Clinical</v>
          </cell>
          <cell r="I213" t="str">
            <v>Patient Care Services</v>
          </cell>
          <cell r="J213" t="str">
            <v>Med Surg</v>
          </cell>
          <cell r="K213" t="str">
            <v>Terminated</v>
          </cell>
          <cell r="L213" t="str">
            <v>PartTime - Full Benefits</v>
          </cell>
          <cell r="M213" t="str">
            <v>Part Time</v>
          </cell>
          <cell r="N213" t="str">
            <v>Registered Nurse</v>
          </cell>
          <cell r="O213" t="str">
            <v>GEN 40 30min</v>
          </cell>
          <cell r="P213">
            <v>42083</v>
          </cell>
          <cell r="Q213">
            <v>36404</v>
          </cell>
          <cell r="R213">
            <v>42550</v>
          </cell>
          <cell r="S213">
            <v>43496.959999999999</v>
          </cell>
          <cell r="T213">
            <v>26.14</v>
          </cell>
          <cell r="U213" t="str">
            <v>RN</v>
          </cell>
          <cell r="V213">
            <v>64</v>
          </cell>
          <cell r="W213">
            <v>836.48</v>
          </cell>
          <cell r="X213" t="str">
            <v>Gifford Medical - 40</v>
          </cell>
          <cell r="Y213" t="str">
            <v>Med/Surg</v>
          </cell>
          <cell r="Z213" t="str">
            <v>Biweekly</v>
          </cell>
        </row>
        <row r="214">
          <cell r="B214">
            <v>463</v>
          </cell>
          <cell r="D214" t="str">
            <v>Melissa</v>
          </cell>
          <cell r="E214" t="str">
            <v>McPhetres</v>
          </cell>
          <cell r="F214" t="str">
            <v>L</v>
          </cell>
          <cell r="G214" t="str">
            <v>Registered Nurse</v>
          </cell>
          <cell r="H214" t="str">
            <v>Clinical</v>
          </cell>
          <cell r="I214" t="str">
            <v>Patient Care Services</v>
          </cell>
          <cell r="J214" t="str">
            <v>Med Surg</v>
          </cell>
          <cell r="K214" t="str">
            <v>Active</v>
          </cell>
          <cell r="L214" t="str">
            <v>PartTime - Full Benefits</v>
          </cell>
          <cell r="M214" t="str">
            <v>Part Time</v>
          </cell>
          <cell r="N214" t="str">
            <v>Registered Nurse</v>
          </cell>
          <cell r="O214" t="str">
            <v>GEN 40 30min</v>
          </cell>
          <cell r="P214">
            <v>35088</v>
          </cell>
          <cell r="Q214">
            <v>35088</v>
          </cell>
          <cell r="S214">
            <v>73299.199999999997</v>
          </cell>
          <cell r="T214">
            <v>44.05</v>
          </cell>
          <cell r="U214" t="str">
            <v>RN</v>
          </cell>
          <cell r="V214">
            <v>64</v>
          </cell>
          <cell r="W214">
            <v>1409.6</v>
          </cell>
          <cell r="X214" t="str">
            <v>Gifford Medical Ctr - 40</v>
          </cell>
          <cell r="Y214" t="str">
            <v>Med/Surg</v>
          </cell>
          <cell r="Z214" t="str">
            <v>Biweekly</v>
          </cell>
        </row>
        <row r="215">
          <cell r="B215">
            <v>465</v>
          </cell>
          <cell r="D215" t="str">
            <v>Martha</v>
          </cell>
          <cell r="E215" t="str">
            <v>Chadwick</v>
          </cell>
          <cell r="F215" t="str">
            <v>E</v>
          </cell>
          <cell r="G215" t="str">
            <v>RN - Per Diem</v>
          </cell>
          <cell r="H215" t="str">
            <v>Clinical</v>
          </cell>
          <cell r="I215" t="str">
            <v>Patient Care Services</v>
          </cell>
          <cell r="J215" t="str">
            <v>Emergency Room</v>
          </cell>
          <cell r="K215" t="str">
            <v>Terminated</v>
          </cell>
          <cell r="L215" t="str">
            <v>Per Diem Active</v>
          </cell>
          <cell r="M215" t="str">
            <v>Part Time</v>
          </cell>
          <cell r="N215" t="str">
            <v>RN - Per Diem</v>
          </cell>
          <cell r="O215" t="str">
            <v>GEN 40 30min</v>
          </cell>
          <cell r="P215">
            <v>28296</v>
          </cell>
          <cell r="Q215">
            <v>28296</v>
          </cell>
          <cell r="R215">
            <v>38075</v>
          </cell>
          <cell r="S215">
            <v>5.7797999999999998</v>
          </cell>
          <cell r="T215">
            <v>22.23</v>
          </cell>
          <cell r="U215" t="str">
            <v>RN</v>
          </cell>
          <cell r="V215">
            <v>0.01</v>
          </cell>
          <cell r="W215">
            <v>0.11119999999999999</v>
          </cell>
          <cell r="X215" t="str">
            <v>Gifford Medical - 40</v>
          </cell>
          <cell r="Y215" t="str">
            <v>Emergency Room</v>
          </cell>
          <cell r="Z215" t="str">
            <v>Biweekly</v>
          </cell>
        </row>
        <row r="216">
          <cell r="B216">
            <v>466</v>
          </cell>
          <cell r="D216" t="str">
            <v>Joyce</v>
          </cell>
          <cell r="E216" t="str">
            <v>Copping</v>
          </cell>
          <cell r="F216" t="str">
            <v>G</v>
          </cell>
          <cell r="G216" t="str">
            <v>Registered Nurse</v>
          </cell>
          <cell r="H216" t="str">
            <v>Clinical</v>
          </cell>
          <cell r="I216" t="str">
            <v>Patient Care Services</v>
          </cell>
          <cell r="J216" t="str">
            <v>MENIG Extended Care</v>
          </cell>
          <cell r="K216" t="str">
            <v>Terminated</v>
          </cell>
          <cell r="L216" t="str">
            <v>PartTime-No Benefits</v>
          </cell>
          <cell r="M216" t="str">
            <v>Part Time</v>
          </cell>
          <cell r="N216" t="str">
            <v>Registered Nurse</v>
          </cell>
          <cell r="O216" t="str">
            <v>GEN 40 30min</v>
          </cell>
          <cell r="P216">
            <v>31299</v>
          </cell>
          <cell r="Q216">
            <v>31299</v>
          </cell>
          <cell r="R216">
            <v>40633</v>
          </cell>
          <cell r="S216">
            <v>5927.5216</v>
          </cell>
          <cell r="T216">
            <v>28.497699999999998</v>
          </cell>
          <cell r="U216" t="str">
            <v>RN</v>
          </cell>
          <cell r="V216">
            <v>8</v>
          </cell>
          <cell r="W216">
            <v>113.99079999999999</v>
          </cell>
          <cell r="X216" t="str">
            <v>Gifford Medical - 40</v>
          </cell>
          <cell r="Y216" t="str">
            <v>Menig Extended Care Unit</v>
          </cell>
          <cell r="Z216" t="str">
            <v>Biweekly</v>
          </cell>
        </row>
        <row r="217">
          <cell r="B217">
            <v>468</v>
          </cell>
          <cell r="D217" t="str">
            <v>Effie</v>
          </cell>
          <cell r="E217" t="str">
            <v>Farnham</v>
          </cell>
          <cell r="F217" t="str">
            <v>J</v>
          </cell>
          <cell r="G217" t="str">
            <v>Registered Nurse</v>
          </cell>
          <cell r="H217" t="str">
            <v>Clinical</v>
          </cell>
          <cell r="I217" t="str">
            <v>None</v>
          </cell>
          <cell r="J217" t="str">
            <v>Independent Living</v>
          </cell>
          <cell r="K217" t="str">
            <v>Active</v>
          </cell>
          <cell r="L217" t="str">
            <v>PartTime-No Benefits</v>
          </cell>
          <cell r="M217" t="str">
            <v>Part Time</v>
          </cell>
          <cell r="N217" t="str">
            <v>Registered Nurse</v>
          </cell>
          <cell r="O217" t="str">
            <v>GEN 40 30min</v>
          </cell>
          <cell r="P217">
            <v>43878</v>
          </cell>
          <cell r="Q217">
            <v>24693</v>
          </cell>
          <cell r="S217">
            <v>16723.2</v>
          </cell>
          <cell r="T217">
            <v>40.200000000000003</v>
          </cell>
          <cell r="U217" t="str">
            <v>RN</v>
          </cell>
          <cell r="V217">
            <v>16</v>
          </cell>
          <cell r="W217">
            <v>321.60000000000002</v>
          </cell>
          <cell r="X217" t="str">
            <v>Independent Living - 44</v>
          </cell>
          <cell r="Y217" t="str">
            <v>Independent Living</v>
          </cell>
          <cell r="Z217" t="str">
            <v>Biweekly</v>
          </cell>
        </row>
        <row r="218">
          <cell r="B218">
            <v>469</v>
          </cell>
          <cell r="D218" t="str">
            <v>Maureen</v>
          </cell>
          <cell r="E218" t="str">
            <v>Heyder</v>
          </cell>
          <cell r="F218" t="str">
            <v>A</v>
          </cell>
          <cell r="G218" t="str">
            <v>Registered Nurse</v>
          </cell>
          <cell r="H218" t="str">
            <v>Clinical</v>
          </cell>
          <cell r="I218" t="str">
            <v>Patient Care Services</v>
          </cell>
          <cell r="J218" t="str">
            <v>Emergency Room</v>
          </cell>
          <cell r="K218" t="str">
            <v>Terminated</v>
          </cell>
          <cell r="L218" t="str">
            <v>PartTime - Full Benefits</v>
          </cell>
          <cell r="M218" t="str">
            <v>Part Time</v>
          </cell>
          <cell r="N218" t="str">
            <v>Registered Nurse</v>
          </cell>
          <cell r="O218" t="str">
            <v>GEN 40 30min</v>
          </cell>
          <cell r="P218">
            <v>26819</v>
          </cell>
          <cell r="Q218">
            <v>26819</v>
          </cell>
          <cell r="R218">
            <v>44841</v>
          </cell>
          <cell r="S218">
            <v>68718</v>
          </cell>
          <cell r="T218">
            <v>44.05</v>
          </cell>
          <cell r="U218" t="str">
            <v>RN</v>
          </cell>
          <cell r="V218">
            <v>60</v>
          </cell>
          <cell r="W218">
            <v>1321.5</v>
          </cell>
          <cell r="X218" t="str">
            <v>Gifford Medical Ctr - 40</v>
          </cell>
          <cell r="Y218" t="str">
            <v>Emergency Room</v>
          </cell>
          <cell r="Z218" t="str">
            <v>Biweekly</v>
          </cell>
        </row>
        <row r="219">
          <cell r="B219">
            <v>476</v>
          </cell>
          <cell r="D219" t="str">
            <v>Edith</v>
          </cell>
          <cell r="E219" t="str">
            <v>Palmer</v>
          </cell>
          <cell r="F219" t="str">
            <v>S</v>
          </cell>
          <cell r="G219" t="str">
            <v>Registered Nurse</v>
          </cell>
          <cell r="H219" t="str">
            <v>Clinical</v>
          </cell>
          <cell r="I219" t="str">
            <v>Patient Care Services</v>
          </cell>
          <cell r="J219" t="str">
            <v>Emergency Room</v>
          </cell>
          <cell r="K219" t="str">
            <v>Terminated</v>
          </cell>
          <cell r="L219" t="str">
            <v>PartTime-Partial Benefits</v>
          </cell>
          <cell r="M219" t="str">
            <v>Part Time</v>
          </cell>
          <cell r="N219" t="str">
            <v>Registered Nurse</v>
          </cell>
          <cell r="O219" t="str">
            <v>GEN 40 30min</v>
          </cell>
          <cell r="P219">
            <v>31918</v>
          </cell>
          <cell r="Q219">
            <v>31918</v>
          </cell>
          <cell r="R219">
            <v>42549</v>
          </cell>
          <cell r="S219">
            <v>47511.360000000001</v>
          </cell>
          <cell r="T219">
            <v>38.07</v>
          </cell>
          <cell r="U219" t="str">
            <v>RN</v>
          </cell>
          <cell r="V219">
            <v>48</v>
          </cell>
          <cell r="W219">
            <v>913.68</v>
          </cell>
          <cell r="X219" t="str">
            <v>Gifford Medical - 40</v>
          </cell>
          <cell r="Y219" t="str">
            <v>Emergency Room</v>
          </cell>
          <cell r="Z219" t="str">
            <v>Biweekly</v>
          </cell>
        </row>
        <row r="220">
          <cell r="B220">
            <v>480</v>
          </cell>
          <cell r="D220" t="str">
            <v>Sally</v>
          </cell>
          <cell r="E220" t="str">
            <v>Pierce</v>
          </cell>
          <cell r="F220" t="str">
            <v>S</v>
          </cell>
          <cell r="G220" t="str">
            <v>Registered Nurse</v>
          </cell>
          <cell r="H220" t="str">
            <v>Clinical</v>
          </cell>
          <cell r="I220" t="str">
            <v>Patient Care Services</v>
          </cell>
          <cell r="J220" t="str">
            <v>Emergency Room</v>
          </cell>
          <cell r="K220" t="str">
            <v>Terminated</v>
          </cell>
          <cell r="L220" t="str">
            <v>PartTime-Partial Benefits</v>
          </cell>
          <cell r="M220" t="str">
            <v>Part Time</v>
          </cell>
          <cell r="N220" t="str">
            <v>Registered Nurse</v>
          </cell>
          <cell r="O220" t="str">
            <v>GEN 40 30min</v>
          </cell>
          <cell r="P220">
            <v>27179</v>
          </cell>
          <cell r="Q220">
            <v>27179</v>
          </cell>
          <cell r="R220">
            <v>39355</v>
          </cell>
          <cell r="S220">
            <v>34112</v>
          </cell>
          <cell r="T220">
            <v>32.799999999999997</v>
          </cell>
          <cell r="U220" t="str">
            <v>RN</v>
          </cell>
          <cell r="V220">
            <v>40</v>
          </cell>
          <cell r="W220">
            <v>656</v>
          </cell>
          <cell r="X220" t="str">
            <v>Gifford Medical - 40</v>
          </cell>
          <cell r="Y220" t="str">
            <v>Emergency Room</v>
          </cell>
          <cell r="Z220" t="str">
            <v>Biweekly</v>
          </cell>
        </row>
        <row r="221">
          <cell r="B221">
            <v>486</v>
          </cell>
          <cell r="D221" t="str">
            <v>Sarah</v>
          </cell>
          <cell r="E221" t="str">
            <v>Rowan</v>
          </cell>
          <cell r="F221" t="str">
            <v>A</v>
          </cell>
          <cell r="G221" t="str">
            <v>RN - Per Diem</v>
          </cell>
          <cell r="H221" t="str">
            <v>Clinical</v>
          </cell>
          <cell r="I221" t="str">
            <v>Patient Care Services</v>
          </cell>
          <cell r="J221" t="str">
            <v>Med Surg</v>
          </cell>
          <cell r="K221" t="str">
            <v>Terminated</v>
          </cell>
          <cell r="L221" t="str">
            <v>Per Diem Active</v>
          </cell>
          <cell r="M221" t="str">
            <v>Part Time</v>
          </cell>
          <cell r="N221" t="str">
            <v>RN - Per Diem</v>
          </cell>
          <cell r="O221" t="str">
            <v>GEN 40 30min</v>
          </cell>
          <cell r="P221">
            <v>39216</v>
          </cell>
          <cell r="Q221">
            <v>36432</v>
          </cell>
          <cell r="R221">
            <v>40371</v>
          </cell>
          <cell r="S221">
            <v>5.4600000000000003E-2</v>
          </cell>
          <cell r="T221">
            <v>21.42</v>
          </cell>
          <cell r="U221" t="str">
            <v>RN</v>
          </cell>
          <cell r="V221">
            <v>1E-4</v>
          </cell>
          <cell r="W221">
            <v>1E-3</v>
          </cell>
          <cell r="X221" t="str">
            <v>Gifford Medical - 40</v>
          </cell>
          <cell r="Y221" t="str">
            <v>Med/Surg</v>
          </cell>
          <cell r="Z221" t="str">
            <v>Biweekly</v>
          </cell>
        </row>
        <row r="222">
          <cell r="B222">
            <v>489</v>
          </cell>
          <cell r="D222" t="str">
            <v>Dolores</v>
          </cell>
          <cell r="E222" t="str">
            <v>Tighe</v>
          </cell>
          <cell r="G222" t="str">
            <v>RN - Per Diem</v>
          </cell>
          <cell r="H222" t="str">
            <v>Clinical</v>
          </cell>
          <cell r="I222" t="str">
            <v>Patient Care Services</v>
          </cell>
          <cell r="J222" t="str">
            <v>Obstetrics/Labor &amp; Delive</v>
          </cell>
          <cell r="K222" t="str">
            <v>Terminated</v>
          </cell>
          <cell r="L222" t="str">
            <v>Per Diem Active</v>
          </cell>
          <cell r="M222" t="str">
            <v>Part Time</v>
          </cell>
          <cell r="N222" t="str">
            <v>RN - Per Diem</v>
          </cell>
          <cell r="O222" t="str">
            <v>GEN 40 30min</v>
          </cell>
          <cell r="P222">
            <v>37030</v>
          </cell>
          <cell r="Q222">
            <v>36423</v>
          </cell>
          <cell r="R222">
            <v>39507</v>
          </cell>
          <cell r="S222">
            <v>7.8E-2</v>
          </cell>
          <cell r="T222">
            <v>29.63</v>
          </cell>
          <cell r="U222" t="str">
            <v>RN</v>
          </cell>
          <cell r="V222">
            <v>1E-4</v>
          </cell>
          <cell r="W222">
            <v>1.5E-3</v>
          </cell>
          <cell r="X222" t="str">
            <v>Gifford Medical - 40</v>
          </cell>
          <cell r="Y222" t="str">
            <v>Birthing Center</v>
          </cell>
          <cell r="Z222" t="str">
            <v>Biweekly</v>
          </cell>
        </row>
        <row r="223">
          <cell r="B223">
            <v>492</v>
          </cell>
          <cell r="D223" t="str">
            <v>Corinne</v>
          </cell>
          <cell r="E223" t="str">
            <v>Longe</v>
          </cell>
          <cell r="F223" t="str">
            <v>M</v>
          </cell>
          <cell r="G223" t="str">
            <v>Medical Secretary</v>
          </cell>
          <cell r="H223" t="str">
            <v>Administrative</v>
          </cell>
          <cell r="I223" t="str">
            <v>Provider Practices</v>
          </cell>
          <cell r="J223" t="str">
            <v>South Royalton Health Ctr</v>
          </cell>
          <cell r="K223" t="str">
            <v>Terminated</v>
          </cell>
          <cell r="L223" t="str">
            <v>Full Time - Full Benefits</v>
          </cell>
          <cell r="M223" t="str">
            <v>Full Time</v>
          </cell>
          <cell r="N223" t="str">
            <v>Medical Secretary</v>
          </cell>
          <cell r="O223" t="str">
            <v>GEN 40 60min</v>
          </cell>
          <cell r="P223">
            <v>37620</v>
          </cell>
          <cell r="Q223">
            <v>36437</v>
          </cell>
          <cell r="R223">
            <v>37943</v>
          </cell>
          <cell r="S223">
            <v>22360</v>
          </cell>
          <cell r="T223">
            <v>10.75</v>
          </cell>
          <cell r="U223" t="str">
            <v>Admin/Support</v>
          </cell>
          <cell r="V223">
            <v>80</v>
          </cell>
          <cell r="W223">
            <v>430</v>
          </cell>
          <cell r="X223" t="str">
            <v>South Royalton - 40</v>
          </cell>
          <cell r="Y223" t="str">
            <v>Provider Practice</v>
          </cell>
          <cell r="Z223" t="str">
            <v>Biweekly</v>
          </cell>
        </row>
        <row r="224">
          <cell r="B224">
            <v>495</v>
          </cell>
          <cell r="D224" t="str">
            <v>Joseph</v>
          </cell>
          <cell r="E224" t="str">
            <v>Woodin</v>
          </cell>
          <cell r="F224" t="str">
            <v>L</v>
          </cell>
          <cell r="G224" t="str">
            <v>Chief Executive Officer</v>
          </cell>
          <cell r="H224" t="str">
            <v>Administrative</v>
          </cell>
          <cell r="I224" t="str">
            <v>Administration</v>
          </cell>
          <cell r="J224" t="str">
            <v>Administration</v>
          </cell>
          <cell r="K224" t="str">
            <v>Terminated</v>
          </cell>
          <cell r="L224" t="str">
            <v>Full Time - Full Benefits</v>
          </cell>
          <cell r="M224" t="str">
            <v>Full Time</v>
          </cell>
          <cell r="N224" t="str">
            <v>Chief Executive Officer</v>
          </cell>
          <cell r="O224" t="str">
            <v>EXEMPT 8 FT</v>
          </cell>
          <cell r="P224">
            <v>42675</v>
          </cell>
          <cell r="Q224">
            <v>36444</v>
          </cell>
          <cell r="R224">
            <v>42675</v>
          </cell>
          <cell r="S224">
            <v>328062.592</v>
          </cell>
          <cell r="T224">
            <v>157.72239999999999</v>
          </cell>
          <cell r="U224" t="str">
            <v>CEO</v>
          </cell>
          <cell r="V224">
            <v>80</v>
          </cell>
          <cell r="W224">
            <v>6308.8959999999997</v>
          </cell>
          <cell r="X224" t="str">
            <v>Gifford Medical - 40</v>
          </cell>
          <cell r="Y224" t="str">
            <v>None</v>
          </cell>
          <cell r="Z224" t="str">
            <v>Biweekly</v>
          </cell>
        </row>
        <row r="225">
          <cell r="B225">
            <v>497</v>
          </cell>
          <cell r="D225" t="str">
            <v>Sadie</v>
          </cell>
          <cell r="E225" t="str">
            <v>Lyford</v>
          </cell>
          <cell r="F225" t="str">
            <v>M</v>
          </cell>
          <cell r="G225" t="str">
            <v>RN - Per Diem</v>
          </cell>
          <cell r="H225" t="str">
            <v>Clinical</v>
          </cell>
          <cell r="I225" t="str">
            <v>Provider Practices</v>
          </cell>
          <cell r="J225" t="str">
            <v>Clinic Primary Care</v>
          </cell>
          <cell r="K225" t="str">
            <v>Terminated</v>
          </cell>
          <cell r="L225" t="str">
            <v>Per Diem Active</v>
          </cell>
          <cell r="M225" t="str">
            <v>Part Time</v>
          </cell>
          <cell r="N225" t="str">
            <v>RN - Per Diem</v>
          </cell>
          <cell r="O225" t="str">
            <v>GEN 40 60min</v>
          </cell>
          <cell r="P225">
            <v>36451</v>
          </cell>
          <cell r="Q225">
            <v>36451</v>
          </cell>
          <cell r="R225">
            <v>43487</v>
          </cell>
          <cell r="S225">
            <v>8.0600000000000005E-2</v>
          </cell>
          <cell r="T225">
            <v>30.74</v>
          </cell>
          <cell r="U225" t="str">
            <v>RN</v>
          </cell>
          <cell r="V225">
            <v>1E-4</v>
          </cell>
          <cell r="W225">
            <v>1.6000000000000001E-3</v>
          </cell>
          <cell r="X225" t="str">
            <v>Primary Care Clinic - 41</v>
          </cell>
          <cell r="Y225" t="str">
            <v>Provider Practice</v>
          </cell>
          <cell r="Z225" t="str">
            <v>Biweekly</v>
          </cell>
        </row>
        <row r="226">
          <cell r="B226">
            <v>498</v>
          </cell>
          <cell r="D226" t="str">
            <v>Valerie</v>
          </cell>
          <cell r="E226" t="str">
            <v>McCartney-Casey</v>
          </cell>
          <cell r="G226" t="str">
            <v>RN - Per Diem</v>
          </cell>
          <cell r="H226" t="str">
            <v>Clinical</v>
          </cell>
          <cell r="I226" t="str">
            <v>Patient Care Services</v>
          </cell>
          <cell r="J226" t="str">
            <v>Med Surg</v>
          </cell>
          <cell r="K226" t="str">
            <v>Active</v>
          </cell>
          <cell r="L226" t="str">
            <v>Per Diem Active</v>
          </cell>
          <cell r="M226" t="str">
            <v>Part Time</v>
          </cell>
          <cell r="N226" t="str">
            <v>RN - Per Diem</v>
          </cell>
          <cell r="O226" t="str">
            <v>GEN 40 30min</v>
          </cell>
          <cell r="P226">
            <v>41316</v>
          </cell>
          <cell r="Q226">
            <v>36451</v>
          </cell>
          <cell r="S226">
            <v>0.1144</v>
          </cell>
          <cell r="T226">
            <v>44.05</v>
          </cell>
          <cell r="U226" t="str">
            <v>RN</v>
          </cell>
          <cell r="V226">
            <v>1E-4</v>
          </cell>
          <cell r="W226">
            <v>2.2000000000000001E-3</v>
          </cell>
          <cell r="X226" t="str">
            <v>Gifford Medical Ctr - 40</v>
          </cell>
          <cell r="Y226" t="str">
            <v>Med/Surg</v>
          </cell>
          <cell r="Z226" t="str">
            <v>Biweekly</v>
          </cell>
        </row>
        <row r="227">
          <cell r="B227">
            <v>502</v>
          </cell>
          <cell r="D227" t="str">
            <v>Diane</v>
          </cell>
          <cell r="E227" t="str">
            <v>Lake</v>
          </cell>
          <cell r="F227" t="str">
            <v>L</v>
          </cell>
          <cell r="G227" t="str">
            <v>ES Project Worker</v>
          </cell>
          <cell r="H227" t="str">
            <v>Maint, Hskpg, Food, Dayca</v>
          </cell>
          <cell r="I227" t="str">
            <v>Facilities</v>
          </cell>
          <cell r="J227" t="str">
            <v>Laundry/Linen</v>
          </cell>
          <cell r="K227" t="str">
            <v>Terminated</v>
          </cell>
          <cell r="L227" t="str">
            <v>PartTime-Partial Benefits</v>
          </cell>
          <cell r="M227" t="str">
            <v>Part Time</v>
          </cell>
          <cell r="N227" t="str">
            <v>ES Project Worker</v>
          </cell>
          <cell r="O227" t="str">
            <v>GEN No Meal</v>
          </cell>
          <cell r="P227">
            <v>36465</v>
          </cell>
          <cell r="Q227">
            <v>36465</v>
          </cell>
          <cell r="R227">
            <v>38369</v>
          </cell>
          <cell r="S227">
            <v>16739.892</v>
          </cell>
          <cell r="T227">
            <v>10.730700000000001</v>
          </cell>
          <cell r="U227" t="str">
            <v>Admin/Support</v>
          </cell>
          <cell r="V227">
            <v>60</v>
          </cell>
          <cell r="W227">
            <v>321.92099999999999</v>
          </cell>
          <cell r="X227" t="str">
            <v>Gifford Medical - 40</v>
          </cell>
          <cell r="Y227" t="str">
            <v>Housekeeping</v>
          </cell>
          <cell r="Z227" t="str">
            <v>Biweekly</v>
          </cell>
        </row>
        <row r="228">
          <cell r="B228">
            <v>503</v>
          </cell>
          <cell r="D228" t="str">
            <v>Linda</v>
          </cell>
          <cell r="E228" t="str">
            <v>Sprague</v>
          </cell>
          <cell r="F228" t="str">
            <v>R</v>
          </cell>
          <cell r="G228" t="str">
            <v>LPN - Provider Practice</v>
          </cell>
          <cell r="H228" t="str">
            <v>Clinical</v>
          </cell>
          <cell r="I228" t="str">
            <v>Provider Practices</v>
          </cell>
          <cell r="J228" t="str">
            <v>Clinic Primary Care</v>
          </cell>
          <cell r="K228" t="str">
            <v>Terminated</v>
          </cell>
          <cell r="L228" t="str">
            <v>PartTime-Partial Benefits</v>
          </cell>
          <cell r="M228" t="str">
            <v>Part Time</v>
          </cell>
          <cell r="N228" t="str">
            <v>LPN - Provider Practice</v>
          </cell>
          <cell r="O228" t="str">
            <v>GEN 40 60min</v>
          </cell>
          <cell r="P228">
            <v>36458</v>
          </cell>
          <cell r="Q228">
            <v>36458</v>
          </cell>
          <cell r="R228">
            <v>43455</v>
          </cell>
          <cell r="S228">
            <v>26301.599999999999</v>
          </cell>
          <cell r="T228">
            <v>25.29</v>
          </cell>
          <cell r="U228" t="str">
            <v>LPN PP</v>
          </cell>
          <cell r="V228">
            <v>40</v>
          </cell>
          <cell r="W228">
            <v>505.8</v>
          </cell>
          <cell r="X228" t="str">
            <v>Primary Care Clinic - 41</v>
          </cell>
          <cell r="Y228" t="str">
            <v>Provider Practice</v>
          </cell>
          <cell r="Z228" t="str">
            <v>Biweekly</v>
          </cell>
        </row>
        <row r="229">
          <cell r="B229">
            <v>511</v>
          </cell>
          <cell r="D229" t="str">
            <v>Loretta</v>
          </cell>
          <cell r="E229" t="str">
            <v>Lumbra</v>
          </cell>
          <cell r="F229" t="str">
            <v>L</v>
          </cell>
          <cell r="G229" t="str">
            <v>Healthcare Asst Offsite</v>
          </cell>
          <cell r="I229" t="str">
            <v>Patient Care Services</v>
          </cell>
          <cell r="J229" t="str">
            <v>Sharon Clinic</v>
          </cell>
          <cell r="K229" t="str">
            <v>Terminated</v>
          </cell>
          <cell r="L229" t="str">
            <v>Full Time - Full Benefits</v>
          </cell>
          <cell r="M229" t="str">
            <v>Full Time</v>
          </cell>
          <cell r="N229" t="str">
            <v>Healthcare Asst Offsite</v>
          </cell>
          <cell r="O229" t="str">
            <v>GEN 40 60min</v>
          </cell>
          <cell r="P229">
            <v>42072</v>
          </cell>
          <cell r="Q229">
            <v>36479</v>
          </cell>
          <cell r="R229">
            <v>43560</v>
          </cell>
          <cell r="S229">
            <v>31512</v>
          </cell>
          <cell r="T229">
            <v>15.15</v>
          </cell>
          <cell r="U229" t="str">
            <v>Admin/Support</v>
          </cell>
          <cell r="V229">
            <v>80</v>
          </cell>
          <cell r="W229">
            <v>606</v>
          </cell>
          <cell r="X229" t="str">
            <v>Sharon Clinic - 40</v>
          </cell>
          <cell r="Y229" t="str">
            <v>None</v>
          </cell>
          <cell r="Z229" t="str">
            <v>Biweekly</v>
          </cell>
        </row>
        <row r="230">
          <cell r="B230">
            <v>515</v>
          </cell>
          <cell r="D230" t="str">
            <v>Christie</v>
          </cell>
          <cell r="E230" t="str">
            <v>Blodgett</v>
          </cell>
          <cell r="G230" t="str">
            <v>Licensed Nurse Aide</v>
          </cell>
          <cell r="H230" t="str">
            <v>Clinical</v>
          </cell>
          <cell r="I230" t="str">
            <v>Patient Care Services</v>
          </cell>
          <cell r="J230" t="str">
            <v>MENIG Extended Care</v>
          </cell>
          <cell r="K230" t="str">
            <v>Terminated</v>
          </cell>
          <cell r="L230" t="str">
            <v>PartTime - Full Benefits</v>
          </cell>
          <cell r="M230" t="str">
            <v>Part Time</v>
          </cell>
          <cell r="N230" t="str">
            <v>Licensed Nurse Aide</v>
          </cell>
          <cell r="O230" t="str">
            <v>GEN 40 30min</v>
          </cell>
          <cell r="P230">
            <v>41092</v>
          </cell>
          <cell r="Q230">
            <v>36500</v>
          </cell>
          <cell r="R230">
            <v>42206</v>
          </cell>
          <cell r="S230">
            <v>23778.560000000001</v>
          </cell>
          <cell r="T230">
            <v>14.29</v>
          </cell>
          <cell r="U230" t="str">
            <v>Admin/Support</v>
          </cell>
          <cell r="V230">
            <v>64</v>
          </cell>
          <cell r="W230">
            <v>457.28</v>
          </cell>
          <cell r="X230" t="str">
            <v>Gifford Medical - 40</v>
          </cell>
          <cell r="Y230" t="str">
            <v>Menig Extended Care Unit</v>
          </cell>
          <cell r="Z230" t="str">
            <v>Biweekly</v>
          </cell>
        </row>
        <row r="231">
          <cell r="B231">
            <v>516</v>
          </cell>
          <cell r="D231" t="str">
            <v>Kathrine</v>
          </cell>
          <cell r="E231" t="str">
            <v>Benson</v>
          </cell>
          <cell r="F231" t="str">
            <v>M</v>
          </cell>
          <cell r="G231" t="str">
            <v>Office Representative</v>
          </cell>
          <cell r="H231" t="str">
            <v>Administrative</v>
          </cell>
          <cell r="I231" t="str">
            <v>Provider Practices</v>
          </cell>
          <cell r="J231" t="str">
            <v>Clinic Bethel</v>
          </cell>
          <cell r="K231" t="str">
            <v>Active</v>
          </cell>
          <cell r="L231" t="str">
            <v>Full Time - Full Benefits</v>
          </cell>
          <cell r="M231" t="str">
            <v>Full Time</v>
          </cell>
          <cell r="N231" t="str">
            <v>Office Representative</v>
          </cell>
          <cell r="O231" t="str">
            <v>GEN 40 60min</v>
          </cell>
          <cell r="P231">
            <v>36500</v>
          </cell>
          <cell r="Q231">
            <v>36500</v>
          </cell>
          <cell r="S231">
            <v>45822.400000000001</v>
          </cell>
          <cell r="T231">
            <v>22.03</v>
          </cell>
          <cell r="U231" t="str">
            <v>Admin/Support</v>
          </cell>
          <cell r="V231">
            <v>80</v>
          </cell>
          <cell r="W231">
            <v>881.2</v>
          </cell>
          <cell r="X231" t="str">
            <v>Bethel Clinic - 41</v>
          </cell>
          <cell r="Y231" t="str">
            <v>Provider Practice</v>
          </cell>
          <cell r="Z231" t="str">
            <v>Biweekly</v>
          </cell>
        </row>
        <row r="232">
          <cell r="B232">
            <v>518</v>
          </cell>
          <cell r="D232" t="str">
            <v>Jamie</v>
          </cell>
          <cell r="E232" t="str">
            <v>Jones</v>
          </cell>
          <cell r="F232" t="str">
            <v>J</v>
          </cell>
          <cell r="G232" t="str">
            <v>LPN Per Diem</v>
          </cell>
          <cell r="H232" t="str">
            <v>Clinical</v>
          </cell>
          <cell r="I232" t="str">
            <v>Patient Care Services</v>
          </cell>
          <cell r="J232" t="str">
            <v>Clinic Primary Care</v>
          </cell>
          <cell r="K232" t="str">
            <v>Terminated</v>
          </cell>
          <cell r="L232" t="str">
            <v>Per Diem Active</v>
          </cell>
          <cell r="M232" t="str">
            <v>Part Time</v>
          </cell>
          <cell r="N232" t="str">
            <v>LPN Per Diem</v>
          </cell>
          <cell r="O232" t="str">
            <v>GEN 40 60min</v>
          </cell>
          <cell r="P232">
            <v>42128</v>
          </cell>
          <cell r="Q232">
            <v>36501</v>
          </cell>
          <cell r="R232">
            <v>42324</v>
          </cell>
          <cell r="S232">
            <v>4.6800000000000001E-2</v>
          </cell>
          <cell r="T232">
            <v>17.5</v>
          </cell>
          <cell r="U232" t="str">
            <v>LPN</v>
          </cell>
          <cell r="V232">
            <v>1E-4</v>
          </cell>
          <cell r="W232">
            <v>8.9999999999999998E-4</v>
          </cell>
          <cell r="X232" t="str">
            <v>Primary Care Clinic - 41</v>
          </cell>
          <cell r="Y232" t="str">
            <v>Provider Practice</v>
          </cell>
          <cell r="Z232" t="str">
            <v>Biweekly</v>
          </cell>
        </row>
        <row r="233">
          <cell r="B233">
            <v>519</v>
          </cell>
          <cell r="D233" t="str">
            <v>David</v>
          </cell>
          <cell r="E233" t="str">
            <v>Sanville</v>
          </cell>
          <cell r="F233" t="str">
            <v>C</v>
          </cell>
          <cell r="G233" t="str">
            <v>Chief Financial Officer</v>
          </cell>
          <cell r="H233" t="str">
            <v>Administrative</v>
          </cell>
          <cell r="I233" t="str">
            <v>Administration</v>
          </cell>
          <cell r="J233" t="str">
            <v>Administration</v>
          </cell>
          <cell r="K233" t="str">
            <v>Terminated</v>
          </cell>
          <cell r="L233" t="str">
            <v>PartTime - Full Benefits</v>
          </cell>
          <cell r="M233" t="str">
            <v>Part Time</v>
          </cell>
          <cell r="N233" t="str">
            <v>Chief Financial Officer</v>
          </cell>
          <cell r="O233" t="str">
            <v>EXEMPT 64 HRS</v>
          </cell>
          <cell r="P233">
            <v>36510</v>
          </cell>
          <cell r="Q233">
            <v>36510</v>
          </cell>
          <cell r="R233">
            <v>42004</v>
          </cell>
          <cell r="S233">
            <v>144352</v>
          </cell>
          <cell r="T233">
            <v>86.75</v>
          </cell>
          <cell r="U233" t="str">
            <v>VP FINANCE</v>
          </cell>
          <cell r="V233">
            <v>64</v>
          </cell>
          <cell r="W233">
            <v>2776</v>
          </cell>
          <cell r="X233" t="str">
            <v>Gifford Medical - 40</v>
          </cell>
          <cell r="Y233" t="str">
            <v>None</v>
          </cell>
          <cell r="Z233" t="str">
            <v>Biweekly</v>
          </cell>
        </row>
        <row r="234">
          <cell r="B234">
            <v>520</v>
          </cell>
          <cell r="D234" t="str">
            <v>Emma</v>
          </cell>
          <cell r="E234" t="str">
            <v>Schumann</v>
          </cell>
          <cell r="F234" t="str">
            <v>M</v>
          </cell>
          <cell r="G234" t="str">
            <v>Project Coordinator</v>
          </cell>
          <cell r="H234" t="str">
            <v>Administrative</v>
          </cell>
          <cell r="I234" t="str">
            <v>Administration</v>
          </cell>
          <cell r="J234" t="str">
            <v>Clinic Administration</v>
          </cell>
          <cell r="K234" t="str">
            <v>Terminated</v>
          </cell>
          <cell r="L234" t="str">
            <v>Full Time - Full Benefits</v>
          </cell>
          <cell r="M234" t="str">
            <v>Full Time</v>
          </cell>
          <cell r="N234" t="str">
            <v>Project Coordinator</v>
          </cell>
          <cell r="O234" t="str">
            <v>EXEMPT 8 FT</v>
          </cell>
          <cell r="P234">
            <v>40987</v>
          </cell>
          <cell r="Q234">
            <v>36515</v>
          </cell>
          <cell r="R234">
            <v>42559</v>
          </cell>
          <cell r="S234">
            <v>67314.210000000006</v>
          </cell>
          <cell r="T234">
            <v>32.3626</v>
          </cell>
          <cell r="U234" t="str">
            <v>Management</v>
          </cell>
          <cell r="V234">
            <v>80</v>
          </cell>
          <cell r="W234">
            <v>1294.5039999999999</v>
          </cell>
          <cell r="X234" t="str">
            <v>Gifford Medical - 40</v>
          </cell>
          <cell r="Y234" t="str">
            <v>None</v>
          </cell>
          <cell r="Z234" t="str">
            <v>Biweekly</v>
          </cell>
        </row>
        <row r="235">
          <cell r="B235">
            <v>521</v>
          </cell>
          <cell r="D235" t="str">
            <v>Paul</v>
          </cell>
          <cell r="E235" t="str">
            <v>Ronish</v>
          </cell>
          <cell r="F235" t="str">
            <v>E</v>
          </cell>
          <cell r="G235" t="str">
            <v>Pharmacist</v>
          </cell>
          <cell r="H235" t="str">
            <v>Ancillary</v>
          </cell>
          <cell r="I235" t="str">
            <v>Patient Care Services</v>
          </cell>
          <cell r="J235" t="str">
            <v>Pharmacy</v>
          </cell>
          <cell r="K235" t="str">
            <v>Terminated</v>
          </cell>
          <cell r="L235" t="str">
            <v>Full Time - Full Benefits</v>
          </cell>
          <cell r="M235" t="str">
            <v>Full Time</v>
          </cell>
          <cell r="N235" t="str">
            <v>Pharmacist</v>
          </cell>
          <cell r="O235" t="str">
            <v>EXEMPT 8 FT</v>
          </cell>
          <cell r="P235">
            <v>36528</v>
          </cell>
          <cell r="Q235">
            <v>36528</v>
          </cell>
          <cell r="R235">
            <v>38947</v>
          </cell>
          <cell r="S235">
            <v>81120</v>
          </cell>
          <cell r="T235">
            <v>39</v>
          </cell>
          <cell r="U235" t="str">
            <v>Tech &amp; Profess</v>
          </cell>
          <cell r="V235">
            <v>80</v>
          </cell>
          <cell r="W235">
            <v>1560</v>
          </cell>
          <cell r="X235" t="str">
            <v>Gifford Medical - 40</v>
          </cell>
          <cell r="Y235" t="str">
            <v>Pharmacy</v>
          </cell>
          <cell r="Z235" t="str">
            <v>Biweekly</v>
          </cell>
        </row>
        <row r="236">
          <cell r="B236">
            <v>524</v>
          </cell>
          <cell r="D236" t="str">
            <v>Sheila</v>
          </cell>
          <cell r="E236" t="str">
            <v>Clark</v>
          </cell>
          <cell r="F236" t="str">
            <v>M</v>
          </cell>
          <cell r="G236" t="str">
            <v>RN Specialty Clinic</v>
          </cell>
          <cell r="H236" t="str">
            <v>Clinical</v>
          </cell>
          <cell r="I236" t="str">
            <v>Provider Practices</v>
          </cell>
          <cell r="J236" t="str">
            <v>Clinic Podiatry</v>
          </cell>
          <cell r="K236" t="str">
            <v>Active</v>
          </cell>
          <cell r="L236" t="str">
            <v>PartTime-Partial Benefits</v>
          </cell>
          <cell r="M236" t="str">
            <v>Part Time</v>
          </cell>
          <cell r="N236" t="str">
            <v>RN Specialty Clinic</v>
          </cell>
          <cell r="O236" t="str">
            <v>GEN 40 30min</v>
          </cell>
          <cell r="P236">
            <v>43789</v>
          </cell>
          <cell r="Q236">
            <v>36528</v>
          </cell>
          <cell r="S236">
            <v>41808</v>
          </cell>
          <cell r="T236">
            <v>40.200000000000003</v>
          </cell>
          <cell r="U236" t="str">
            <v>RN</v>
          </cell>
          <cell r="V236">
            <v>40</v>
          </cell>
          <cell r="W236">
            <v>804</v>
          </cell>
          <cell r="X236" t="str">
            <v>Nro, Anes, Pod &amp; Sp - 40</v>
          </cell>
          <cell r="Y236" t="str">
            <v>Provider Practice</v>
          </cell>
          <cell r="Z236" t="str">
            <v>Biweekly</v>
          </cell>
        </row>
        <row r="237">
          <cell r="B237">
            <v>526</v>
          </cell>
          <cell r="D237" t="str">
            <v>Margaret</v>
          </cell>
          <cell r="E237" t="str">
            <v>Trombly</v>
          </cell>
          <cell r="F237" t="str">
            <v>M</v>
          </cell>
          <cell r="G237" t="str">
            <v>Teaching Assistant</v>
          </cell>
          <cell r="H237" t="str">
            <v>Maint, Hskpg, Food, Dayca</v>
          </cell>
          <cell r="I237" t="str">
            <v>Human Resources</v>
          </cell>
          <cell r="J237" t="str">
            <v>Day Care</v>
          </cell>
          <cell r="K237" t="str">
            <v>Terminated</v>
          </cell>
          <cell r="L237" t="str">
            <v>Full Time - Full Benefits</v>
          </cell>
          <cell r="M237" t="str">
            <v>Full Time</v>
          </cell>
          <cell r="N237" t="str">
            <v>Teaching Assistant</v>
          </cell>
          <cell r="O237" t="str">
            <v>Gen 40 60min</v>
          </cell>
          <cell r="P237">
            <v>41953</v>
          </cell>
          <cell r="Q237">
            <v>36535</v>
          </cell>
          <cell r="R237">
            <v>42814</v>
          </cell>
          <cell r="S237">
            <v>27726.400000000001</v>
          </cell>
          <cell r="T237">
            <v>13.33</v>
          </cell>
          <cell r="U237" t="str">
            <v>Admin/Support</v>
          </cell>
          <cell r="V237">
            <v>80</v>
          </cell>
          <cell r="W237">
            <v>533.20000000000005</v>
          </cell>
          <cell r="X237" t="str">
            <v>After School Program - 43</v>
          </cell>
          <cell r="Y237" t="str">
            <v>Child Enrichment Center</v>
          </cell>
          <cell r="Z237" t="str">
            <v>Biweekly</v>
          </cell>
        </row>
        <row r="238">
          <cell r="B238">
            <v>529</v>
          </cell>
          <cell r="D238" t="str">
            <v>Hannah</v>
          </cell>
          <cell r="E238" t="str">
            <v>Hawley</v>
          </cell>
          <cell r="F238" t="str">
            <v>R</v>
          </cell>
          <cell r="G238" t="str">
            <v>Medical Secretary Offsite</v>
          </cell>
          <cell r="H238" t="str">
            <v>Administrative</v>
          </cell>
          <cell r="I238" t="str">
            <v>Operations</v>
          </cell>
          <cell r="J238" t="str">
            <v>Rehab</v>
          </cell>
          <cell r="K238" t="str">
            <v>Terminated</v>
          </cell>
          <cell r="L238" t="str">
            <v>PartTime-No Benefits</v>
          </cell>
          <cell r="M238" t="str">
            <v>Part Time</v>
          </cell>
          <cell r="N238" t="str">
            <v>Medical Secretary Offsite</v>
          </cell>
          <cell r="O238" t="str">
            <v>GEN 40 30min</v>
          </cell>
          <cell r="P238">
            <v>39861</v>
          </cell>
          <cell r="Q238">
            <v>36545</v>
          </cell>
          <cell r="R238">
            <v>41194</v>
          </cell>
          <cell r="S238">
            <v>9800.9599999999991</v>
          </cell>
          <cell r="T238">
            <v>11.78</v>
          </cell>
          <cell r="U238" t="str">
            <v>Admin/Support</v>
          </cell>
          <cell r="V238">
            <v>32</v>
          </cell>
          <cell r="W238">
            <v>188.48</v>
          </cell>
          <cell r="X238" t="str">
            <v>Physicial Therapy - 40</v>
          </cell>
          <cell r="Y238" t="str">
            <v>Rehab Services</v>
          </cell>
          <cell r="Z238" t="str">
            <v>Biweekly</v>
          </cell>
        </row>
        <row r="239">
          <cell r="B239">
            <v>532</v>
          </cell>
          <cell r="D239" t="str">
            <v>Joseph</v>
          </cell>
          <cell r="E239" t="str">
            <v>Welch</v>
          </cell>
          <cell r="F239" t="str">
            <v>R</v>
          </cell>
          <cell r="G239" t="str">
            <v>Environmental Svcs Mgr</v>
          </cell>
          <cell r="H239" t="str">
            <v>Maint, Hskpg, Food, Dayca</v>
          </cell>
          <cell r="I239" t="str">
            <v>Facilities</v>
          </cell>
          <cell r="J239" t="str">
            <v>Enviromental Services</v>
          </cell>
          <cell r="K239" t="str">
            <v>Terminated</v>
          </cell>
          <cell r="L239" t="str">
            <v>Full Time - Full Benefits</v>
          </cell>
          <cell r="M239" t="str">
            <v>Full Time</v>
          </cell>
          <cell r="N239" t="str">
            <v>Environmental Svcs Mgr</v>
          </cell>
          <cell r="O239" t="str">
            <v>EXEMPT 8 FT</v>
          </cell>
          <cell r="P239">
            <v>36556</v>
          </cell>
          <cell r="Q239">
            <v>36556</v>
          </cell>
          <cell r="R239">
            <v>38016</v>
          </cell>
          <cell r="S239">
            <v>32656</v>
          </cell>
          <cell r="T239">
            <v>15.7</v>
          </cell>
          <cell r="U239" t="str">
            <v>Management</v>
          </cell>
          <cell r="V239">
            <v>80</v>
          </cell>
          <cell r="W239">
            <v>628</v>
          </cell>
          <cell r="X239" t="str">
            <v>Gifford Medical - 40</v>
          </cell>
          <cell r="Y239" t="str">
            <v>Housekeeping</v>
          </cell>
          <cell r="Z239" t="str">
            <v>Biweekly</v>
          </cell>
        </row>
        <row r="240">
          <cell r="B240">
            <v>533</v>
          </cell>
          <cell r="D240" t="str">
            <v>Gordon</v>
          </cell>
          <cell r="E240" t="str">
            <v>Reynolds</v>
          </cell>
          <cell r="F240" t="str">
            <v>R</v>
          </cell>
          <cell r="G240" t="str">
            <v>Radiology Technologist</v>
          </cell>
          <cell r="H240" t="str">
            <v>Ancillary</v>
          </cell>
          <cell r="I240" t="str">
            <v>Professional Services</v>
          </cell>
          <cell r="J240" t="str">
            <v>Radiology</v>
          </cell>
          <cell r="K240" t="str">
            <v>Terminated</v>
          </cell>
          <cell r="L240" t="str">
            <v>Full Time - Full Benefits</v>
          </cell>
          <cell r="M240" t="str">
            <v>Full Time</v>
          </cell>
          <cell r="N240" t="str">
            <v>Radiology Technologist</v>
          </cell>
          <cell r="O240" t="str">
            <v>GEN 30min</v>
          </cell>
          <cell r="P240">
            <v>36557</v>
          </cell>
          <cell r="Q240">
            <v>36557</v>
          </cell>
          <cell r="R240">
            <v>38634</v>
          </cell>
          <cell r="S240">
            <v>41970.864000000001</v>
          </cell>
          <cell r="T240">
            <v>20.1783</v>
          </cell>
          <cell r="U240" t="str">
            <v>Tech &amp; Professi</v>
          </cell>
          <cell r="V240">
            <v>80</v>
          </cell>
          <cell r="W240">
            <v>807.13199999999995</v>
          </cell>
          <cell r="X240" t="str">
            <v>Gifford Medical - 40</v>
          </cell>
          <cell r="Y240" t="str">
            <v>Radiology</v>
          </cell>
          <cell r="Z240" t="str">
            <v>Biweekly</v>
          </cell>
        </row>
        <row r="241">
          <cell r="B241">
            <v>534</v>
          </cell>
          <cell r="D241" t="str">
            <v>Karen</v>
          </cell>
          <cell r="E241" t="str">
            <v>Bonoyer</v>
          </cell>
          <cell r="F241" t="str">
            <v>E</v>
          </cell>
          <cell r="G241" t="str">
            <v>Registered Nurse</v>
          </cell>
          <cell r="H241" t="str">
            <v>Clinical</v>
          </cell>
          <cell r="I241" t="str">
            <v>Patient Care Services</v>
          </cell>
          <cell r="J241" t="str">
            <v>Med Surg</v>
          </cell>
          <cell r="K241" t="str">
            <v>Active</v>
          </cell>
          <cell r="L241" t="str">
            <v>Full Time - Full Benefits</v>
          </cell>
          <cell r="M241" t="str">
            <v>Full Time</v>
          </cell>
          <cell r="N241" t="str">
            <v>Registered Nurse</v>
          </cell>
          <cell r="O241" t="str">
            <v>8/80 30min</v>
          </cell>
          <cell r="P241">
            <v>38887</v>
          </cell>
          <cell r="Q241">
            <v>33686</v>
          </cell>
          <cell r="S241">
            <v>88192</v>
          </cell>
          <cell r="T241">
            <v>42.4</v>
          </cell>
          <cell r="U241" t="str">
            <v>RN</v>
          </cell>
          <cell r="V241">
            <v>80</v>
          </cell>
          <cell r="W241">
            <v>1696</v>
          </cell>
          <cell r="X241" t="str">
            <v>Gifford Medical Ctr - 40</v>
          </cell>
          <cell r="Y241" t="str">
            <v>Med/Surg</v>
          </cell>
          <cell r="Z241" t="str">
            <v>Biweekly</v>
          </cell>
        </row>
        <row r="242">
          <cell r="B242">
            <v>536</v>
          </cell>
          <cell r="D242" t="str">
            <v>David</v>
          </cell>
          <cell r="E242" t="str">
            <v>Huntley</v>
          </cell>
          <cell r="F242" t="str">
            <v>F</v>
          </cell>
          <cell r="G242" t="str">
            <v>ES Project Worker</v>
          </cell>
          <cell r="H242" t="str">
            <v>Maint, Hskpg, Food, Dayca</v>
          </cell>
          <cell r="I242" t="str">
            <v>Facilities</v>
          </cell>
          <cell r="J242" t="str">
            <v>Enviromental Services</v>
          </cell>
          <cell r="K242" t="str">
            <v>Terminated</v>
          </cell>
          <cell r="L242" t="str">
            <v>Per Diem Active</v>
          </cell>
          <cell r="M242" t="str">
            <v>Part Time</v>
          </cell>
          <cell r="N242" t="str">
            <v>ES Project Worker</v>
          </cell>
          <cell r="O242" t="str">
            <v>GEN 40 30min</v>
          </cell>
          <cell r="P242">
            <v>37795</v>
          </cell>
          <cell r="Q242">
            <v>36563</v>
          </cell>
          <cell r="R242">
            <v>38285</v>
          </cell>
          <cell r="S242">
            <v>0.30159999999999998</v>
          </cell>
          <cell r="T242">
            <v>11.6081</v>
          </cell>
          <cell r="U242" t="str">
            <v>Admin/Support</v>
          </cell>
          <cell r="V242">
            <v>1E-3</v>
          </cell>
          <cell r="W242">
            <v>5.7999999999999996E-3</v>
          </cell>
          <cell r="X242" t="str">
            <v>Gifford Medical - 40</v>
          </cell>
          <cell r="Y242" t="str">
            <v>Housekeeping</v>
          </cell>
          <cell r="Z242" t="str">
            <v>Biweekly</v>
          </cell>
        </row>
        <row r="243">
          <cell r="B243">
            <v>538</v>
          </cell>
          <cell r="D243" t="str">
            <v>Josephine</v>
          </cell>
          <cell r="E243" t="str">
            <v>Lyon</v>
          </cell>
          <cell r="F243" t="str">
            <v>M</v>
          </cell>
          <cell r="G243" t="str">
            <v>Pt Reg Receptionist I</v>
          </cell>
          <cell r="H243" t="str">
            <v>Administrative</v>
          </cell>
          <cell r="I243" t="str">
            <v>Finance</v>
          </cell>
          <cell r="J243" t="str">
            <v>Patient Registration</v>
          </cell>
          <cell r="K243" t="str">
            <v>Terminated</v>
          </cell>
          <cell r="L243" t="str">
            <v>PartTime-Partial Benefits</v>
          </cell>
          <cell r="M243" t="str">
            <v>Part Time</v>
          </cell>
          <cell r="N243" t="str">
            <v>Pt Reg Receptionist I</v>
          </cell>
          <cell r="O243" t="str">
            <v>GEN 40 30min</v>
          </cell>
          <cell r="P243">
            <v>36580</v>
          </cell>
          <cell r="Q243">
            <v>36580</v>
          </cell>
          <cell r="R243">
            <v>39307</v>
          </cell>
          <cell r="S243">
            <v>11460.8</v>
          </cell>
          <cell r="T243">
            <v>11.02</v>
          </cell>
          <cell r="U243" t="str">
            <v>Admin/Support</v>
          </cell>
          <cell r="V243">
            <v>40</v>
          </cell>
          <cell r="W243">
            <v>220.4</v>
          </cell>
          <cell r="X243" t="str">
            <v>Patient Registration - 49</v>
          </cell>
          <cell r="Y243" t="str">
            <v>Patient Admin Services</v>
          </cell>
          <cell r="Z243" t="str">
            <v>Biweekly</v>
          </cell>
        </row>
        <row r="244">
          <cell r="B244">
            <v>540</v>
          </cell>
          <cell r="D244" t="str">
            <v>Laura</v>
          </cell>
          <cell r="E244" t="str">
            <v>Reynolds</v>
          </cell>
          <cell r="F244" t="str">
            <v>L</v>
          </cell>
          <cell r="G244" t="str">
            <v>Medical Secretary</v>
          </cell>
          <cell r="H244" t="str">
            <v>Administrative</v>
          </cell>
          <cell r="I244" t="str">
            <v>Provider Practices</v>
          </cell>
          <cell r="J244" t="str">
            <v>Primary Care</v>
          </cell>
          <cell r="K244" t="str">
            <v>Terminated</v>
          </cell>
          <cell r="L244" t="str">
            <v>Full Time - Full Benefits</v>
          </cell>
          <cell r="M244" t="str">
            <v>Full Time</v>
          </cell>
          <cell r="N244" t="str">
            <v>Medical Secretary</v>
          </cell>
          <cell r="O244" t="str">
            <v>GEN 40 60min</v>
          </cell>
          <cell r="P244">
            <v>36577</v>
          </cell>
          <cell r="Q244">
            <v>36577</v>
          </cell>
          <cell r="R244">
            <v>38677</v>
          </cell>
          <cell r="S244">
            <v>25487.072</v>
          </cell>
          <cell r="T244">
            <v>12.253399999999999</v>
          </cell>
          <cell r="U244" t="str">
            <v>Admin/Support</v>
          </cell>
          <cell r="V244">
            <v>80</v>
          </cell>
          <cell r="W244">
            <v>490.13600000000002</v>
          </cell>
          <cell r="X244" t="str">
            <v>Primary Care Clinic - 41</v>
          </cell>
          <cell r="Y244" t="str">
            <v>Provider Practice</v>
          </cell>
          <cell r="Z244" t="str">
            <v>Biweekly</v>
          </cell>
        </row>
        <row r="245">
          <cell r="B245">
            <v>543</v>
          </cell>
          <cell r="D245" t="str">
            <v>Kimberely</v>
          </cell>
          <cell r="E245" t="str">
            <v>Stigger</v>
          </cell>
          <cell r="F245" t="str">
            <v>A</v>
          </cell>
          <cell r="G245" t="str">
            <v>Central Sterile Supp Tech</v>
          </cell>
          <cell r="H245" t="str">
            <v>Ancillary</v>
          </cell>
          <cell r="I245" t="str">
            <v>Patient Care Services</v>
          </cell>
          <cell r="J245" t="str">
            <v>Central Supply Room</v>
          </cell>
          <cell r="K245" t="str">
            <v>Terminated</v>
          </cell>
          <cell r="L245" t="str">
            <v>PartTime - Full Benefits</v>
          </cell>
          <cell r="M245" t="str">
            <v>Part Time</v>
          </cell>
          <cell r="N245" t="str">
            <v>Central Sterile Supp Tech</v>
          </cell>
          <cell r="O245" t="str">
            <v>GEN 40 30min</v>
          </cell>
          <cell r="P245">
            <v>36593</v>
          </cell>
          <cell r="Q245">
            <v>36593</v>
          </cell>
          <cell r="R245">
            <v>38352</v>
          </cell>
          <cell r="S245">
            <v>17870.195199999998</v>
          </cell>
          <cell r="T245">
            <v>10.7393</v>
          </cell>
          <cell r="U245" t="str">
            <v>Admin/Support</v>
          </cell>
          <cell r="V245">
            <v>64</v>
          </cell>
          <cell r="W245">
            <v>343.6576</v>
          </cell>
          <cell r="X245" t="str">
            <v>Gifford Medical - 40</v>
          </cell>
          <cell r="Y245" t="str">
            <v>Operating Room</v>
          </cell>
          <cell r="Z245" t="str">
            <v>Biweekly</v>
          </cell>
        </row>
        <row r="246">
          <cell r="B246">
            <v>544</v>
          </cell>
          <cell r="D246" t="str">
            <v>Mary Ellen</v>
          </cell>
          <cell r="E246" t="str">
            <v>Bean</v>
          </cell>
          <cell r="F246" t="str">
            <v>E</v>
          </cell>
          <cell r="G246" t="str">
            <v>RN - Per Diem</v>
          </cell>
          <cell r="H246" t="str">
            <v>Clinical</v>
          </cell>
          <cell r="I246" t="str">
            <v>Patient Care Services</v>
          </cell>
          <cell r="J246" t="str">
            <v>Adult Day Care</v>
          </cell>
          <cell r="K246" t="str">
            <v>Active</v>
          </cell>
          <cell r="L246" t="str">
            <v>Per Diem Active</v>
          </cell>
          <cell r="M246" t="str">
            <v>Part Time</v>
          </cell>
          <cell r="N246" t="str">
            <v>RN - Per Diem</v>
          </cell>
          <cell r="O246" t="str">
            <v>GEN 40 30min</v>
          </cell>
          <cell r="P246">
            <v>37327</v>
          </cell>
          <cell r="Q246">
            <v>36599</v>
          </cell>
          <cell r="S246">
            <v>0.104</v>
          </cell>
          <cell r="T246">
            <v>40.200000000000003</v>
          </cell>
          <cell r="U246" t="str">
            <v>RN</v>
          </cell>
          <cell r="V246">
            <v>1E-4</v>
          </cell>
          <cell r="W246">
            <v>2E-3</v>
          </cell>
          <cell r="X246" t="str">
            <v>Adult Daycare - 45</v>
          </cell>
          <cell r="Y246" t="str">
            <v>None</v>
          </cell>
          <cell r="Z246" t="str">
            <v>Biweekly</v>
          </cell>
        </row>
        <row r="247">
          <cell r="B247">
            <v>548</v>
          </cell>
          <cell r="D247" t="str">
            <v>Marianne</v>
          </cell>
          <cell r="E247" t="str">
            <v>Slack</v>
          </cell>
          <cell r="G247" t="str">
            <v>Certified Coder</v>
          </cell>
          <cell r="H247" t="str">
            <v>Administrative</v>
          </cell>
          <cell r="I247" t="str">
            <v>Finance</v>
          </cell>
          <cell r="J247" t="str">
            <v>Medical Records</v>
          </cell>
          <cell r="K247" t="str">
            <v>Terminated</v>
          </cell>
          <cell r="L247" t="str">
            <v>PartTime - Full Benefits</v>
          </cell>
          <cell r="M247" t="str">
            <v>Part Time</v>
          </cell>
          <cell r="N247" t="str">
            <v>Certified Coder</v>
          </cell>
          <cell r="O247" t="str">
            <v>GEN 40 30min</v>
          </cell>
          <cell r="P247">
            <v>36601</v>
          </cell>
          <cell r="Q247">
            <v>36601</v>
          </cell>
          <cell r="R247">
            <v>42846</v>
          </cell>
          <cell r="S247">
            <v>32853.599999999999</v>
          </cell>
          <cell r="T247">
            <v>17.55</v>
          </cell>
          <cell r="U247" t="str">
            <v>Admin/Support</v>
          </cell>
          <cell r="V247">
            <v>72</v>
          </cell>
          <cell r="W247">
            <v>631.79999999999995</v>
          </cell>
          <cell r="X247" t="str">
            <v>Health Information - 49</v>
          </cell>
          <cell r="Y247" t="str">
            <v>Patient Admin Services</v>
          </cell>
          <cell r="Z247" t="str">
            <v>Biweekly</v>
          </cell>
        </row>
        <row r="248">
          <cell r="B248">
            <v>551</v>
          </cell>
          <cell r="D248" t="str">
            <v>Judith</v>
          </cell>
          <cell r="E248" t="str">
            <v>Alexander</v>
          </cell>
          <cell r="F248" t="str">
            <v>A</v>
          </cell>
          <cell r="G248" t="str">
            <v>LPN - PP - Offsite</v>
          </cell>
          <cell r="H248" t="str">
            <v>Clinical</v>
          </cell>
          <cell r="I248" t="str">
            <v>Provider Practices</v>
          </cell>
          <cell r="J248" t="str">
            <v>Clinic Chelsea</v>
          </cell>
          <cell r="K248" t="str">
            <v>Terminated</v>
          </cell>
          <cell r="L248" t="str">
            <v>PartTime-Partial Benefits</v>
          </cell>
          <cell r="M248" t="str">
            <v>Part Time</v>
          </cell>
          <cell r="N248" t="str">
            <v>LPN - PP - Offsite</v>
          </cell>
          <cell r="O248" t="str">
            <v>GEN 40 60min</v>
          </cell>
          <cell r="P248">
            <v>40945</v>
          </cell>
          <cell r="Q248">
            <v>36612</v>
          </cell>
          <cell r="R248">
            <v>41138</v>
          </cell>
          <cell r="S248">
            <v>29829.072</v>
          </cell>
          <cell r="T248">
            <v>20.486999999999998</v>
          </cell>
          <cell r="U248" t="str">
            <v>LPN PP</v>
          </cell>
          <cell r="V248">
            <v>56</v>
          </cell>
          <cell r="W248">
            <v>573.63599999999997</v>
          </cell>
          <cell r="X248" t="str">
            <v>Chelsea Clinic - 41</v>
          </cell>
          <cell r="Y248" t="str">
            <v>Provider Practice</v>
          </cell>
          <cell r="Z248" t="str">
            <v>Biweekly</v>
          </cell>
        </row>
        <row r="249">
          <cell r="B249">
            <v>554</v>
          </cell>
          <cell r="D249" t="str">
            <v>Marjorie</v>
          </cell>
          <cell r="E249" t="str">
            <v>Judd</v>
          </cell>
          <cell r="F249" t="str">
            <v>A</v>
          </cell>
          <cell r="G249" t="str">
            <v>Director of HR</v>
          </cell>
          <cell r="H249" t="str">
            <v>Administrative</v>
          </cell>
          <cell r="I249" t="str">
            <v>Human Resources</v>
          </cell>
          <cell r="J249" t="str">
            <v>Human Resources</v>
          </cell>
          <cell r="K249" t="str">
            <v>Terminated</v>
          </cell>
          <cell r="L249" t="str">
            <v>PartTime - Full Benefits</v>
          </cell>
          <cell r="M249" t="str">
            <v>Part Time</v>
          </cell>
          <cell r="N249" t="str">
            <v>Director of HR</v>
          </cell>
          <cell r="O249" t="str">
            <v>EXEMPT 64 HRS</v>
          </cell>
          <cell r="P249">
            <v>36626</v>
          </cell>
          <cell r="Q249">
            <v>36626</v>
          </cell>
          <cell r="R249">
            <v>41250</v>
          </cell>
          <cell r="S249">
            <v>101687.03999999999</v>
          </cell>
          <cell r="T249">
            <v>61.11</v>
          </cell>
          <cell r="U249" t="str">
            <v>DIR HR</v>
          </cell>
          <cell r="V249">
            <v>64</v>
          </cell>
          <cell r="W249">
            <v>1955.52</v>
          </cell>
          <cell r="X249" t="str">
            <v>Gifford Medical - 40</v>
          </cell>
          <cell r="Y249" t="str">
            <v>None</v>
          </cell>
          <cell r="Z249" t="str">
            <v>Biweekly</v>
          </cell>
        </row>
        <row r="250">
          <cell r="B250">
            <v>560</v>
          </cell>
          <cell r="D250" t="str">
            <v>Gregory</v>
          </cell>
          <cell r="E250" t="str">
            <v>Henry</v>
          </cell>
          <cell r="F250" t="str">
            <v>W</v>
          </cell>
          <cell r="G250" t="str">
            <v>Materials Manager</v>
          </cell>
          <cell r="H250" t="str">
            <v>Administrative</v>
          </cell>
          <cell r="I250" t="str">
            <v>Finance</v>
          </cell>
          <cell r="J250" t="str">
            <v>Materials Management</v>
          </cell>
          <cell r="K250" t="str">
            <v>Terminated</v>
          </cell>
          <cell r="L250" t="str">
            <v>Full Time - Full Benefits</v>
          </cell>
          <cell r="M250" t="str">
            <v>Full Time</v>
          </cell>
          <cell r="N250" t="str">
            <v>Materials Manager</v>
          </cell>
          <cell r="O250" t="str">
            <v>EXEMPT 8 FT</v>
          </cell>
          <cell r="P250">
            <v>36640</v>
          </cell>
          <cell r="Q250">
            <v>36640</v>
          </cell>
          <cell r="R250">
            <v>39448</v>
          </cell>
          <cell r="S250">
            <v>69922.94</v>
          </cell>
          <cell r="T250">
            <v>33.616799999999998</v>
          </cell>
          <cell r="U250" t="str">
            <v>Management</v>
          </cell>
          <cell r="V250">
            <v>80</v>
          </cell>
          <cell r="W250">
            <v>1344.6719000000001</v>
          </cell>
          <cell r="X250" t="str">
            <v>Gifford Medical - 40</v>
          </cell>
          <cell r="Y250" t="str">
            <v>Material Management</v>
          </cell>
          <cell r="Z250" t="str">
            <v>Biweekly</v>
          </cell>
        </row>
        <row r="251">
          <cell r="B251">
            <v>564</v>
          </cell>
          <cell r="D251" t="str">
            <v>Genevieve</v>
          </cell>
          <cell r="E251" t="str">
            <v>McCarthy</v>
          </cell>
          <cell r="F251" t="str">
            <v>M</v>
          </cell>
          <cell r="G251" t="str">
            <v>Laboratory Technician 1</v>
          </cell>
          <cell r="H251" t="str">
            <v>Ancillary</v>
          </cell>
          <cell r="I251" t="str">
            <v>Professional Services</v>
          </cell>
          <cell r="J251" t="str">
            <v>Lab Administration</v>
          </cell>
          <cell r="K251" t="str">
            <v>Terminated</v>
          </cell>
          <cell r="L251" t="str">
            <v>Per Diem Active</v>
          </cell>
          <cell r="M251" t="str">
            <v>Part Time</v>
          </cell>
          <cell r="N251" t="str">
            <v>Laboratory Technician 1</v>
          </cell>
          <cell r="O251" t="str">
            <v>GEN 40 30min</v>
          </cell>
          <cell r="P251">
            <v>36656</v>
          </cell>
          <cell r="Q251">
            <v>36656</v>
          </cell>
          <cell r="R251">
            <v>38292</v>
          </cell>
          <cell r="S251">
            <v>5.2026000000000003</v>
          </cell>
          <cell r="T251">
            <v>20.012899999999998</v>
          </cell>
          <cell r="U251" t="str">
            <v>Tech &amp; Professi</v>
          </cell>
          <cell r="V251">
            <v>0.01</v>
          </cell>
          <cell r="W251">
            <v>0.1</v>
          </cell>
          <cell r="X251" t="str">
            <v>Gifford Medical - 40</v>
          </cell>
          <cell r="Y251" t="str">
            <v>Laboratory</v>
          </cell>
          <cell r="Z251" t="str">
            <v>Biweekly</v>
          </cell>
        </row>
        <row r="252">
          <cell r="B252">
            <v>565</v>
          </cell>
          <cell r="D252" t="str">
            <v>Sabrina</v>
          </cell>
          <cell r="E252" t="str">
            <v>Spinks</v>
          </cell>
          <cell r="F252" t="str">
            <v>M</v>
          </cell>
          <cell r="G252" t="str">
            <v>Surgical Services Asst</v>
          </cell>
          <cell r="H252" t="str">
            <v>Clinical</v>
          </cell>
          <cell r="I252" t="str">
            <v>Patient Care Services</v>
          </cell>
          <cell r="J252" t="str">
            <v>Operating Room</v>
          </cell>
          <cell r="K252" t="str">
            <v>Terminated</v>
          </cell>
          <cell r="L252" t="str">
            <v>Per Diem Active</v>
          </cell>
          <cell r="M252" t="str">
            <v>Part Time</v>
          </cell>
          <cell r="N252" t="str">
            <v>Surgical Services Asst</v>
          </cell>
          <cell r="O252" t="str">
            <v>GEN 40 30min</v>
          </cell>
          <cell r="P252">
            <v>36830</v>
          </cell>
          <cell r="Q252">
            <v>36656</v>
          </cell>
          <cell r="R252">
            <v>38313</v>
          </cell>
          <cell r="S252">
            <v>2.5531999999999999</v>
          </cell>
          <cell r="T252">
            <v>9.8175000000000008</v>
          </cell>
          <cell r="U252" t="str">
            <v>Admin/Support</v>
          </cell>
          <cell r="V252">
            <v>0.01</v>
          </cell>
          <cell r="W252">
            <v>4.9099999999999998E-2</v>
          </cell>
          <cell r="X252" t="str">
            <v>Gifford Medical - 40</v>
          </cell>
          <cell r="Y252" t="str">
            <v>Operating Room</v>
          </cell>
          <cell r="Z252" t="str">
            <v>Biweekly</v>
          </cell>
        </row>
        <row r="253">
          <cell r="B253">
            <v>568</v>
          </cell>
          <cell r="D253" t="str">
            <v>Benjamin</v>
          </cell>
          <cell r="E253" t="str">
            <v>Wall</v>
          </cell>
          <cell r="F253" t="str">
            <v>B</v>
          </cell>
          <cell r="G253" t="str">
            <v>Skilled Maintenance</v>
          </cell>
          <cell r="H253" t="str">
            <v>Maint, Hskpg, Food, Dayca</v>
          </cell>
          <cell r="I253" t="str">
            <v>Operations</v>
          </cell>
          <cell r="J253" t="str">
            <v>Facilities</v>
          </cell>
          <cell r="K253" t="str">
            <v>Terminated</v>
          </cell>
          <cell r="L253" t="str">
            <v>Full Time - Full Benefits</v>
          </cell>
          <cell r="M253" t="str">
            <v>Full Time</v>
          </cell>
          <cell r="N253" t="str">
            <v>Skilled Maintenance</v>
          </cell>
          <cell r="O253" t="str">
            <v>GEN 40 30min</v>
          </cell>
          <cell r="P253">
            <v>36670</v>
          </cell>
          <cell r="Q253">
            <v>36670</v>
          </cell>
          <cell r="R253">
            <v>40725</v>
          </cell>
          <cell r="S253">
            <v>58870.239999999998</v>
          </cell>
          <cell r="T253">
            <v>28.303000000000001</v>
          </cell>
          <cell r="U253" t="str">
            <v>Admin/Support</v>
          </cell>
          <cell r="V253">
            <v>80</v>
          </cell>
          <cell r="W253">
            <v>1132.1199999999999</v>
          </cell>
          <cell r="X253" t="str">
            <v>Gifford Medical - 40</v>
          </cell>
          <cell r="Y253" t="str">
            <v>Maintenance</v>
          </cell>
          <cell r="Z253" t="str">
            <v>Biweekly</v>
          </cell>
        </row>
        <row r="254">
          <cell r="B254">
            <v>569</v>
          </cell>
          <cell r="D254" t="str">
            <v>Sadie</v>
          </cell>
          <cell r="E254" t="str">
            <v>Tetrault</v>
          </cell>
          <cell r="F254" t="str">
            <v>A</v>
          </cell>
          <cell r="G254" t="str">
            <v>Licensed Nurse Aide</v>
          </cell>
          <cell r="H254" t="str">
            <v>Clinical</v>
          </cell>
          <cell r="I254" t="str">
            <v>Patient Care Services</v>
          </cell>
          <cell r="J254" t="str">
            <v>MENIG Extended Care</v>
          </cell>
          <cell r="K254" t="str">
            <v>Terminated</v>
          </cell>
          <cell r="L254" t="str">
            <v>PartTime - Full Benefits</v>
          </cell>
          <cell r="M254" t="str">
            <v>Part Time</v>
          </cell>
          <cell r="N254" t="str">
            <v>Licensed Nurse Aide</v>
          </cell>
          <cell r="O254" t="str">
            <v>GEN 40 30min</v>
          </cell>
          <cell r="P254">
            <v>36676</v>
          </cell>
          <cell r="Q254">
            <v>36676</v>
          </cell>
          <cell r="R254">
            <v>41221</v>
          </cell>
          <cell r="S254">
            <v>26690.560000000001</v>
          </cell>
          <cell r="T254">
            <v>16.04</v>
          </cell>
          <cell r="U254" t="str">
            <v>Admin/Support</v>
          </cell>
          <cell r="V254">
            <v>64</v>
          </cell>
          <cell r="W254">
            <v>513.28</v>
          </cell>
          <cell r="X254" t="str">
            <v>Gifford Medical - 40</v>
          </cell>
          <cell r="Y254" t="str">
            <v>Menig Extended Care Unit</v>
          </cell>
          <cell r="Z254" t="str">
            <v>Biweekly</v>
          </cell>
        </row>
        <row r="255">
          <cell r="B255">
            <v>571</v>
          </cell>
          <cell r="D255" t="str">
            <v>John</v>
          </cell>
          <cell r="E255" t="str">
            <v>Barry</v>
          </cell>
          <cell r="F255" t="str">
            <v>J</v>
          </cell>
          <cell r="G255" t="str">
            <v>Occupational Therapist</v>
          </cell>
          <cell r="H255" t="str">
            <v>Ancillary</v>
          </cell>
          <cell r="I255" t="str">
            <v>Professional Services</v>
          </cell>
          <cell r="J255" t="str">
            <v>Occupational Therapy</v>
          </cell>
          <cell r="K255" t="str">
            <v>Terminated</v>
          </cell>
          <cell r="L255" t="str">
            <v>Full Time - Full Benefits</v>
          </cell>
          <cell r="M255" t="str">
            <v>Full Time</v>
          </cell>
          <cell r="N255" t="str">
            <v>Occupational Therapist</v>
          </cell>
          <cell r="O255" t="str">
            <v>GEN 40 30min</v>
          </cell>
          <cell r="P255">
            <v>36678</v>
          </cell>
          <cell r="Q255">
            <v>36678</v>
          </cell>
          <cell r="R255">
            <v>38538</v>
          </cell>
          <cell r="S255">
            <v>53621.983999999997</v>
          </cell>
          <cell r="T255">
            <v>25.779800000000002</v>
          </cell>
          <cell r="U255" t="str">
            <v>Tech &amp; Professi</v>
          </cell>
          <cell r="V255">
            <v>80</v>
          </cell>
          <cell r="W255">
            <v>1031.192</v>
          </cell>
          <cell r="X255" t="str">
            <v>Occupational Health - 40</v>
          </cell>
          <cell r="Y255" t="str">
            <v>Rehab Services</v>
          </cell>
          <cell r="Z255" t="str">
            <v>Biweekly</v>
          </cell>
        </row>
        <row r="256">
          <cell r="B256">
            <v>572</v>
          </cell>
          <cell r="D256" t="str">
            <v>Deanna</v>
          </cell>
          <cell r="E256" t="str">
            <v>Perreault</v>
          </cell>
          <cell r="F256" t="str">
            <v>J</v>
          </cell>
          <cell r="G256" t="str">
            <v>Physical Therapist</v>
          </cell>
          <cell r="H256" t="str">
            <v>Ancillary</v>
          </cell>
          <cell r="I256" t="str">
            <v>Professional Services</v>
          </cell>
          <cell r="J256" t="str">
            <v>Rehab</v>
          </cell>
          <cell r="K256" t="str">
            <v>Active</v>
          </cell>
          <cell r="L256" t="str">
            <v>PartTime - Full Benefits</v>
          </cell>
          <cell r="M256" t="str">
            <v>Part Time</v>
          </cell>
          <cell r="N256" t="str">
            <v>Physical Therapist</v>
          </cell>
          <cell r="O256" t="str">
            <v>GEN 40 30min</v>
          </cell>
          <cell r="P256">
            <v>39461</v>
          </cell>
          <cell r="Q256">
            <v>36678</v>
          </cell>
          <cell r="S256">
            <v>78557.440000000002</v>
          </cell>
          <cell r="T256">
            <v>47.21</v>
          </cell>
          <cell r="U256" t="str">
            <v>Tech &amp; Profess</v>
          </cell>
          <cell r="V256">
            <v>64</v>
          </cell>
          <cell r="W256">
            <v>1510.72</v>
          </cell>
          <cell r="X256" t="str">
            <v>Physicial Therapy - 40</v>
          </cell>
          <cell r="Y256" t="str">
            <v>Rehab Services</v>
          </cell>
          <cell r="Z256" t="str">
            <v>Biweekly</v>
          </cell>
        </row>
        <row r="257">
          <cell r="B257">
            <v>575</v>
          </cell>
          <cell r="D257" t="str">
            <v>Linda</v>
          </cell>
          <cell r="E257" t="str">
            <v>Warner</v>
          </cell>
          <cell r="F257" t="str">
            <v>J</v>
          </cell>
          <cell r="G257" t="str">
            <v>Licensed Nurse Aide</v>
          </cell>
          <cell r="H257" t="str">
            <v>Clinical</v>
          </cell>
          <cell r="I257" t="str">
            <v>Patient Care Services</v>
          </cell>
          <cell r="J257" t="str">
            <v>Med Surg</v>
          </cell>
          <cell r="K257" t="str">
            <v>Active</v>
          </cell>
          <cell r="L257" t="str">
            <v>PartTime - Full Benefits</v>
          </cell>
          <cell r="M257" t="str">
            <v>Part Time</v>
          </cell>
          <cell r="N257" t="str">
            <v>Licensed Nurse Aide</v>
          </cell>
          <cell r="O257" t="str">
            <v>GEN 40 30min</v>
          </cell>
          <cell r="P257">
            <v>44622</v>
          </cell>
          <cell r="Q257">
            <v>36685</v>
          </cell>
          <cell r="S257">
            <v>38804.480000000003</v>
          </cell>
          <cell r="T257">
            <v>23.32</v>
          </cell>
          <cell r="U257" t="str">
            <v>Admin/Support</v>
          </cell>
          <cell r="V257">
            <v>64</v>
          </cell>
          <cell r="W257">
            <v>746.24</v>
          </cell>
          <cell r="X257" t="str">
            <v>Gifford Medical - 40</v>
          </cell>
          <cell r="Y257" t="str">
            <v>Med/Surg</v>
          </cell>
          <cell r="Z257" t="str">
            <v>Biweekly</v>
          </cell>
        </row>
        <row r="258">
          <cell r="B258">
            <v>583</v>
          </cell>
          <cell r="D258" t="str">
            <v>Patricia</v>
          </cell>
          <cell r="E258" t="str">
            <v>Mullen</v>
          </cell>
          <cell r="F258" t="str">
            <v>E</v>
          </cell>
          <cell r="G258" t="str">
            <v>LPN - Provider Practice</v>
          </cell>
          <cell r="H258" t="str">
            <v>Clinical</v>
          </cell>
          <cell r="I258" t="str">
            <v>Provider Practices</v>
          </cell>
          <cell r="J258" t="str">
            <v>Clinic Surgical Associate</v>
          </cell>
          <cell r="K258" t="str">
            <v>Terminated</v>
          </cell>
          <cell r="L258" t="str">
            <v>Full Time - Full Benefits</v>
          </cell>
          <cell r="M258" t="str">
            <v>Full Time</v>
          </cell>
          <cell r="N258" t="str">
            <v>LPN - Provider Practice</v>
          </cell>
          <cell r="O258" t="str">
            <v>GEN 40 60min</v>
          </cell>
          <cell r="P258">
            <v>39027</v>
          </cell>
          <cell r="Q258">
            <v>36699</v>
          </cell>
          <cell r="R258">
            <v>39129</v>
          </cell>
          <cell r="S258">
            <v>42744</v>
          </cell>
          <cell r="T258">
            <v>20.55</v>
          </cell>
          <cell r="U258" t="str">
            <v>LPN PP</v>
          </cell>
          <cell r="V258">
            <v>80</v>
          </cell>
          <cell r="W258">
            <v>822</v>
          </cell>
          <cell r="X258" t="str">
            <v>Nro, Anes, Pod &amp; Sp - 40</v>
          </cell>
          <cell r="Y258" t="str">
            <v>Provider Practice</v>
          </cell>
          <cell r="Z258" t="str">
            <v>Biweekly</v>
          </cell>
        </row>
        <row r="259">
          <cell r="B259">
            <v>584</v>
          </cell>
          <cell r="D259" t="str">
            <v>Rebecca</v>
          </cell>
          <cell r="E259" t="str">
            <v>Tulloch</v>
          </cell>
          <cell r="F259" t="str">
            <v>E</v>
          </cell>
          <cell r="G259" t="str">
            <v>Office Manager</v>
          </cell>
          <cell r="H259" t="str">
            <v>Administrative</v>
          </cell>
          <cell r="I259" t="str">
            <v>Surgical Services</v>
          </cell>
          <cell r="J259" t="str">
            <v>Clinic Surgical Associate</v>
          </cell>
          <cell r="K259" t="str">
            <v>Terminated</v>
          </cell>
          <cell r="L259" t="str">
            <v>Full Time - Full Benefits</v>
          </cell>
          <cell r="M259" t="str">
            <v>Full Time</v>
          </cell>
          <cell r="N259" t="str">
            <v>Office Manager</v>
          </cell>
          <cell r="O259" t="str">
            <v>EXEMPT 8 FT</v>
          </cell>
          <cell r="P259">
            <v>41057</v>
          </cell>
          <cell r="Q259">
            <v>36703</v>
          </cell>
          <cell r="R259">
            <v>43672</v>
          </cell>
          <cell r="S259">
            <v>74984</v>
          </cell>
          <cell r="T259">
            <v>36.049999999999997</v>
          </cell>
          <cell r="U259" t="str">
            <v>Office Manager</v>
          </cell>
          <cell r="V259">
            <v>80</v>
          </cell>
          <cell r="W259">
            <v>1442</v>
          </cell>
          <cell r="X259" t="str">
            <v>Nro, Anes, Pod &amp; Sp - 40</v>
          </cell>
          <cell r="Y259" t="str">
            <v>None</v>
          </cell>
          <cell r="Z259" t="str">
            <v>Biweekly</v>
          </cell>
        </row>
        <row r="260">
          <cell r="B260">
            <v>585</v>
          </cell>
          <cell r="D260" t="str">
            <v>Janice</v>
          </cell>
          <cell r="E260" t="str">
            <v>Davis</v>
          </cell>
          <cell r="F260" t="str">
            <v>B</v>
          </cell>
          <cell r="G260" t="str">
            <v>Director of HR</v>
          </cell>
          <cell r="H260" t="str">
            <v>Administrative</v>
          </cell>
          <cell r="I260" t="str">
            <v>Human Resources</v>
          </cell>
          <cell r="J260" t="str">
            <v>Human Resources</v>
          </cell>
          <cell r="K260" t="str">
            <v>Terminated</v>
          </cell>
          <cell r="L260" t="str">
            <v>Full Time - Full Benefits</v>
          </cell>
          <cell r="M260" t="str">
            <v>Full Time</v>
          </cell>
          <cell r="N260" t="str">
            <v>Director of HR</v>
          </cell>
          <cell r="O260" t="str">
            <v>EXEMPT 8 FT</v>
          </cell>
          <cell r="P260">
            <v>36706</v>
          </cell>
          <cell r="Q260">
            <v>36706</v>
          </cell>
          <cell r="R260">
            <v>42527</v>
          </cell>
          <cell r="S260">
            <v>134426.66</v>
          </cell>
          <cell r="T260">
            <v>64.628200000000007</v>
          </cell>
          <cell r="U260" t="str">
            <v>DIR HR</v>
          </cell>
          <cell r="V260">
            <v>80</v>
          </cell>
          <cell r="W260">
            <v>2585.1280999999999</v>
          </cell>
          <cell r="X260" t="str">
            <v>Gifford Medical - 40</v>
          </cell>
          <cell r="Y260" t="str">
            <v>Human Resources</v>
          </cell>
          <cell r="Z260" t="str">
            <v>Biweekly</v>
          </cell>
        </row>
        <row r="261">
          <cell r="B261">
            <v>586</v>
          </cell>
          <cell r="D261" t="str">
            <v>Russell</v>
          </cell>
          <cell r="E261" t="str">
            <v>Shannon</v>
          </cell>
          <cell r="F261" t="str">
            <v>J</v>
          </cell>
          <cell r="G261" t="str">
            <v>Master Plumber</v>
          </cell>
          <cell r="H261" t="str">
            <v>Maint, Hskpg, Food, Dayca</v>
          </cell>
          <cell r="I261" t="str">
            <v>Facilities</v>
          </cell>
          <cell r="J261" t="str">
            <v>Facilities</v>
          </cell>
          <cell r="K261" t="str">
            <v>Terminated</v>
          </cell>
          <cell r="L261" t="str">
            <v>Full Time - Full Benefits</v>
          </cell>
          <cell r="M261" t="str">
            <v>Full Time</v>
          </cell>
          <cell r="N261" t="str">
            <v>Master Plumber</v>
          </cell>
          <cell r="O261" t="str">
            <v>GEN 40 30min</v>
          </cell>
          <cell r="P261">
            <v>36707</v>
          </cell>
          <cell r="Q261">
            <v>36703</v>
          </cell>
          <cell r="R261">
            <v>39770</v>
          </cell>
          <cell r="S261">
            <v>48942.400000000001</v>
          </cell>
          <cell r="T261">
            <v>23.53</v>
          </cell>
          <cell r="U261" t="str">
            <v>Tech &amp; Professi</v>
          </cell>
          <cell r="V261">
            <v>80</v>
          </cell>
          <cell r="W261">
            <v>941.2</v>
          </cell>
          <cell r="X261" t="str">
            <v>Gifford Medical - 40</v>
          </cell>
          <cell r="Y261" t="str">
            <v>Maintenance</v>
          </cell>
          <cell r="Z261" t="str">
            <v>Biweekly</v>
          </cell>
        </row>
        <row r="262">
          <cell r="B262">
            <v>589</v>
          </cell>
          <cell r="D262" t="str">
            <v>JoAnne</v>
          </cell>
          <cell r="E262" t="str">
            <v>Meginnes</v>
          </cell>
          <cell r="F262" t="str">
            <v>R</v>
          </cell>
          <cell r="G262" t="str">
            <v>Community Out Coordinator</v>
          </cell>
          <cell r="H262" t="str">
            <v>Administrative</v>
          </cell>
          <cell r="I262" t="str">
            <v>Community Outreach &amp; Deve</v>
          </cell>
          <cell r="J262" t="str">
            <v>Community Outreach</v>
          </cell>
          <cell r="K262" t="str">
            <v>Terminated</v>
          </cell>
          <cell r="L262" t="str">
            <v>PartTime - Full Benefits</v>
          </cell>
          <cell r="M262" t="str">
            <v>Part Time</v>
          </cell>
          <cell r="N262" t="str">
            <v>Community Out Coordinator</v>
          </cell>
          <cell r="O262" t="str">
            <v>GEN 40 30min</v>
          </cell>
          <cell r="P262">
            <v>36713</v>
          </cell>
          <cell r="Q262">
            <v>36713</v>
          </cell>
          <cell r="R262">
            <v>37931</v>
          </cell>
          <cell r="S262">
            <v>19635.2</v>
          </cell>
          <cell r="T262">
            <v>11.8</v>
          </cell>
          <cell r="U262" t="str">
            <v>Tech &amp; Professi</v>
          </cell>
          <cell r="V262">
            <v>64</v>
          </cell>
          <cell r="W262">
            <v>377.6</v>
          </cell>
          <cell r="X262" t="str">
            <v>Gifford Medical - 40</v>
          </cell>
          <cell r="Y262" t="str">
            <v>Community Outreach</v>
          </cell>
          <cell r="Z262" t="str">
            <v>Biweekly</v>
          </cell>
        </row>
        <row r="263">
          <cell r="B263">
            <v>590</v>
          </cell>
          <cell r="D263" t="str">
            <v>Susan</v>
          </cell>
          <cell r="E263" t="str">
            <v>Heffernan</v>
          </cell>
          <cell r="F263" t="str">
            <v>C</v>
          </cell>
          <cell r="G263" t="str">
            <v>RN - Per Diem</v>
          </cell>
          <cell r="H263" t="str">
            <v>Clinical</v>
          </cell>
          <cell r="I263" t="str">
            <v>Patient Care Services</v>
          </cell>
          <cell r="J263" t="str">
            <v>Med Surg</v>
          </cell>
          <cell r="K263" t="str">
            <v>Terminated</v>
          </cell>
          <cell r="L263" t="str">
            <v>Per Diem Active</v>
          </cell>
          <cell r="M263" t="str">
            <v>Part Time</v>
          </cell>
          <cell r="N263" t="str">
            <v>RN - Per Diem</v>
          </cell>
          <cell r="O263" t="str">
            <v>GEN 40 30min</v>
          </cell>
          <cell r="P263">
            <v>38565</v>
          </cell>
          <cell r="Q263">
            <v>36724</v>
          </cell>
          <cell r="R263">
            <v>39363</v>
          </cell>
          <cell r="S263">
            <v>6.2399999999999997E-2</v>
          </cell>
          <cell r="T263">
            <v>23.69</v>
          </cell>
          <cell r="U263" t="str">
            <v>RN</v>
          </cell>
          <cell r="V263">
            <v>1E-4</v>
          </cell>
          <cell r="W263">
            <v>1.1999999999999999E-3</v>
          </cell>
          <cell r="X263" t="str">
            <v>Gifford Medical - 40</v>
          </cell>
          <cell r="Y263" t="str">
            <v>Med/Surg</v>
          </cell>
          <cell r="Z263" t="str">
            <v>Biweekly</v>
          </cell>
        </row>
        <row r="264">
          <cell r="B264">
            <v>591</v>
          </cell>
          <cell r="D264" t="str">
            <v>Sherri</v>
          </cell>
          <cell r="E264" t="str">
            <v>Morgan</v>
          </cell>
          <cell r="F264" t="str">
            <v>L</v>
          </cell>
          <cell r="G264" t="str">
            <v>Office Manager Offsite</v>
          </cell>
          <cell r="H264" t="str">
            <v>Administrative</v>
          </cell>
          <cell r="I264" t="str">
            <v>Provider Practices</v>
          </cell>
          <cell r="J264" t="str">
            <v>Clinic Bethel</v>
          </cell>
          <cell r="K264" t="str">
            <v>Active</v>
          </cell>
          <cell r="L264" t="str">
            <v>Full Time - Full Benefits</v>
          </cell>
          <cell r="M264" t="str">
            <v>Full Time</v>
          </cell>
          <cell r="N264" t="str">
            <v>Office Manager Offsite</v>
          </cell>
          <cell r="O264" t="str">
            <v>EXEMPT 8 FT</v>
          </cell>
          <cell r="P264">
            <v>36717</v>
          </cell>
          <cell r="Q264">
            <v>36717</v>
          </cell>
          <cell r="S264">
            <v>70220.800000000003</v>
          </cell>
          <cell r="T264">
            <v>33.76</v>
          </cell>
          <cell r="U264" t="str">
            <v>Office Manager</v>
          </cell>
          <cell r="V264">
            <v>80</v>
          </cell>
          <cell r="W264">
            <v>1350.4</v>
          </cell>
          <cell r="X264" t="str">
            <v>Bethel Clinic - 41</v>
          </cell>
          <cell r="Y264" t="str">
            <v>Provider Practice</v>
          </cell>
          <cell r="Z264" t="str">
            <v>Biweekly</v>
          </cell>
        </row>
        <row r="265">
          <cell r="B265">
            <v>592</v>
          </cell>
          <cell r="D265" t="str">
            <v>Scott</v>
          </cell>
          <cell r="E265" t="str">
            <v>Ferguson</v>
          </cell>
          <cell r="F265" t="str">
            <v>J</v>
          </cell>
          <cell r="G265" t="str">
            <v>Reg Respiratory Therapist</v>
          </cell>
          <cell r="H265" t="str">
            <v>Ancillary</v>
          </cell>
          <cell r="I265" t="str">
            <v>Professional Services</v>
          </cell>
          <cell r="J265" t="str">
            <v>Respiratory</v>
          </cell>
          <cell r="K265" t="str">
            <v>Terminated</v>
          </cell>
          <cell r="L265" t="str">
            <v>Per Diem Active</v>
          </cell>
          <cell r="M265" t="str">
            <v>Part Time</v>
          </cell>
          <cell r="N265" t="str">
            <v>Reg Respiratory Therapist</v>
          </cell>
          <cell r="O265" t="str">
            <v>GEN 40 30min</v>
          </cell>
          <cell r="P265">
            <v>37234</v>
          </cell>
          <cell r="Q265">
            <v>36720</v>
          </cell>
          <cell r="R265">
            <v>39660</v>
          </cell>
          <cell r="S265">
            <v>7.0199999999999999E-2</v>
          </cell>
          <cell r="T265">
            <v>27.29</v>
          </cell>
          <cell r="U265" t="str">
            <v>Tech &amp; Professi</v>
          </cell>
          <cell r="V265">
            <v>1E-4</v>
          </cell>
          <cell r="W265">
            <v>1.4E-3</v>
          </cell>
          <cell r="X265" t="str">
            <v>Gifford Medical - 40</v>
          </cell>
          <cell r="Y265" t="str">
            <v>Respiratory Therapy</v>
          </cell>
          <cell r="Z265" t="str">
            <v>Biweekly</v>
          </cell>
        </row>
        <row r="266">
          <cell r="B266">
            <v>593</v>
          </cell>
          <cell r="D266" t="str">
            <v>S.</v>
          </cell>
          <cell r="E266" t="str">
            <v>Murphy</v>
          </cell>
          <cell r="F266" t="str">
            <v>A</v>
          </cell>
          <cell r="G266" t="str">
            <v>LPN Per Diem</v>
          </cell>
          <cell r="H266" t="str">
            <v>Clinical</v>
          </cell>
          <cell r="I266" t="str">
            <v>Patient Care Services</v>
          </cell>
          <cell r="J266" t="str">
            <v>MENIG Extended Care</v>
          </cell>
          <cell r="K266" t="str">
            <v>Terminated</v>
          </cell>
          <cell r="L266" t="str">
            <v>Per Diem Active</v>
          </cell>
          <cell r="M266" t="str">
            <v>Part Time</v>
          </cell>
          <cell r="N266" t="str">
            <v>LPN Per Diem</v>
          </cell>
          <cell r="O266" t="str">
            <v>GEN 40 30min</v>
          </cell>
          <cell r="P266">
            <v>36724</v>
          </cell>
          <cell r="Q266">
            <v>36724</v>
          </cell>
          <cell r="R266">
            <v>41982</v>
          </cell>
          <cell r="S266">
            <v>7.0199999999999999E-2</v>
          </cell>
          <cell r="T266">
            <v>26.61</v>
          </cell>
          <cell r="U266" t="str">
            <v>LPN</v>
          </cell>
          <cell r="V266">
            <v>1E-4</v>
          </cell>
          <cell r="W266">
            <v>1.4E-3</v>
          </cell>
          <cell r="X266" t="str">
            <v>Gifford Medical - 40</v>
          </cell>
          <cell r="Y266" t="str">
            <v>Menig Extended Care Unit</v>
          </cell>
          <cell r="Z266" t="str">
            <v>Biweekly</v>
          </cell>
        </row>
        <row r="267">
          <cell r="B267">
            <v>600</v>
          </cell>
          <cell r="D267" t="str">
            <v>Tracy</v>
          </cell>
          <cell r="E267" t="str">
            <v>Collette</v>
          </cell>
          <cell r="F267" t="str">
            <v>L</v>
          </cell>
          <cell r="G267" t="str">
            <v>Registered Nurse</v>
          </cell>
          <cell r="H267" t="str">
            <v>Clinical</v>
          </cell>
          <cell r="I267" t="str">
            <v>Surgical Services</v>
          </cell>
          <cell r="J267" t="str">
            <v>Operating Room</v>
          </cell>
          <cell r="K267" t="str">
            <v>Terminated</v>
          </cell>
          <cell r="L267" t="str">
            <v>Full Time - Full Benefits</v>
          </cell>
          <cell r="M267" t="str">
            <v>Full Time</v>
          </cell>
          <cell r="N267" t="str">
            <v>Registered Nurse</v>
          </cell>
          <cell r="O267" t="str">
            <v>GEN 30min</v>
          </cell>
          <cell r="P267">
            <v>42242</v>
          </cell>
          <cell r="Q267">
            <v>36739</v>
          </cell>
          <cell r="R267">
            <v>42242</v>
          </cell>
          <cell r="S267">
            <v>54080</v>
          </cell>
          <cell r="T267">
            <v>26</v>
          </cell>
          <cell r="U267" t="str">
            <v>RN</v>
          </cell>
          <cell r="V267">
            <v>80</v>
          </cell>
          <cell r="W267">
            <v>1040</v>
          </cell>
          <cell r="X267" t="str">
            <v>Gifford Medical - 40</v>
          </cell>
          <cell r="Y267" t="str">
            <v>Operating Room</v>
          </cell>
          <cell r="Z267" t="str">
            <v>Biweekly</v>
          </cell>
        </row>
        <row r="268">
          <cell r="B268">
            <v>609</v>
          </cell>
          <cell r="D268" t="str">
            <v>Alma</v>
          </cell>
          <cell r="E268" t="str">
            <v>Twombly</v>
          </cell>
          <cell r="F268" t="str">
            <v>F</v>
          </cell>
          <cell r="G268" t="str">
            <v>Pt Reg Receptionist I</v>
          </cell>
          <cell r="H268" t="str">
            <v>Administrative</v>
          </cell>
          <cell r="I268" t="str">
            <v>Finance</v>
          </cell>
          <cell r="J268" t="str">
            <v>Patient Registration</v>
          </cell>
          <cell r="K268" t="str">
            <v>Terminated</v>
          </cell>
          <cell r="L268" t="str">
            <v>PartTime - Full Benefits</v>
          </cell>
          <cell r="M268" t="str">
            <v>Part Time</v>
          </cell>
          <cell r="N268" t="str">
            <v>Pt Reg Receptionist I</v>
          </cell>
          <cell r="O268" t="str">
            <v>GEN 40 30min</v>
          </cell>
          <cell r="P268">
            <v>36766</v>
          </cell>
          <cell r="Q268">
            <v>36766</v>
          </cell>
          <cell r="R268">
            <v>38530</v>
          </cell>
          <cell r="S268">
            <v>18318.975999999999</v>
          </cell>
          <cell r="T268">
            <v>11.009</v>
          </cell>
          <cell r="U268" t="str">
            <v>Admin/Support</v>
          </cell>
          <cell r="V268">
            <v>64</v>
          </cell>
          <cell r="W268">
            <v>352.28800000000001</v>
          </cell>
          <cell r="X268" t="str">
            <v>Patient Registration - 49</v>
          </cell>
          <cell r="Y268" t="str">
            <v>Patient Admin Services</v>
          </cell>
          <cell r="Z268" t="str">
            <v>Biweekly</v>
          </cell>
        </row>
        <row r="269">
          <cell r="B269">
            <v>613</v>
          </cell>
          <cell r="D269" t="str">
            <v>Kristen</v>
          </cell>
          <cell r="E269" t="str">
            <v>Bolio</v>
          </cell>
          <cell r="F269" t="str">
            <v>A</v>
          </cell>
          <cell r="G269" t="str">
            <v>Office Manager</v>
          </cell>
          <cell r="H269" t="str">
            <v>Administrative</v>
          </cell>
          <cell r="I269" t="str">
            <v>Provider Practices</v>
          </cell>
          <cell r="J269" t="str">
            <v>Clinic OB/GYN</v>
          </cell>
          <cell r="K269" t="str">
            <v>Terminated</v>
          </cell>
          <cell r="L269" t="str">
            <v>Full Time - Full Benefits</v>
          </cell>
          <cell r="M269" t="str">
            <v>Full Time</v>
          </cell>
          <cell r="N269" t="str">
            <v>Office Manager</v>
          </cell>
          <cell r="O269" t="str">
            <v>EXEMPT 8 FT</v>
          </cell>
          <cell r="P269">
            <v>37653</v>
          </cell>
          <cell r="Q269">
            <v>36771</v>
          </cell>
          <cell r="R269">
            <v>43462</v>
          </cell>
          <cell r="S269">
            <v>49920</v>
          </cell>
          <cell r="T269">
            <v>24</v>
          </cell>
          <cell r="U269" t="str">
            <v>Office Manager</v>
          </cell>
          <cell r="V269">
            <v>80</v>
          </cell>
          <cell r="W269">
            <v>960</v>
          </cell>
          <cell r="X269" t="str">
            <v>Clinic Administration - 4</v>
          </cell>
          <cell r="Y269" t="str">
            <v>Provider Practice</v>
          </cell>
          <cell r="Z269" t="str">
            <v>Biweekly</v>
          </cell>
        </row>
        <row r="270">
          <cell r="B270">
            <v>620</v>
          </cell>
          <cell r="D270" t="str">
            <v>Jessica</v>
          </cell>
          <cell r="E270" t="str">
            <v>MacAskill</v>
          </cell>
          <cell r="F270" t="str">
            <v>F</v>
          </cell>
          <cell r="G270" t="str">
            <v>Nutrition Assistant 1</v>
          </cell>
          <cell r="H270" t="str">
            <v>Maint, Hskpg, Food, Dayca</v>
          </cell>
          <cell r="I270" t="str">
            <v>Professional Services</v>
          </cell>
          <cell r="J270" t="str">
            <v>Nutrition/Food Service</v>
          </cell>
          <cell r="K270" t="str">
            <v>Terminated</v>
          </cell>
          <cell r="L270" t="str">
            <v>Full Time - Full Benefits</v>
          </cell>
          <cell r="M270" t="str">
            <v>Full Time</v>
          </cell>
          <cell r="N270" t="str">
            <v>Nutrition Assistant 1</v>
          </cell>
          <cell r="O270" t="str">
            <v>GEN 40 30min</v>
          </cell>
          <cell r="P270">
            <v>36794</v>
          </cell>
          <cell r="Q270">
            <v>36794</v>
          </cell>
          <cell r="R270">
            <v>37931</v>
          </cell>
          <cell r="S270">
            <v>16369.6</v>
          </cell>
          <cell r="T270">
            <v>7.87</v>
          </cell>
          <cell r="U270" t="str">
            <v>Admin/Support</v>
          </cell>
          <cell r="V270">
            <v>80</v>
          </cell>
          <cell r="W270">
            <v>314.8</v>
          </cell>
          <cell r="X270" t="str">
            <v>Gifford Medical - 40</v>
          </cell>
          <cell r="Y270" t="str">
            <v>Nutrition &amp; Food Service</v>
          </cell>
          <cell r="Z270" t="str">
            <v>Biweekly</v>
          </cell>
        </row>
        <row r="271">
          <cell r="B271">
            <v>623</v>
          </cell>
          <cell r="D271" t="str">
            <v>Daniel</v>
          </cell>
          <cell r="E271" t="str">
            <v>Sax</v>
          </cell>
          <cell r="F271" t="str">
            <v>S</v>
          </cell>
          <cell r="G271" t="str">
            <v>Physician</v>
          </cell>
          <cell r="H271" t="str">
            <v>Clinical</v>
          </cell>
          <cell r="I271" t="str">
            <v>Medical Staff</v>
          </cell>
          <cell r="J271" t="str">
            <v>NEUROLOGY</v>
          </cell>
          <cell r="K271" t="str">
            <v>Terminated</v>
          </cell>
          <cell r="L271" t="str">
            <v>PartTime-Partial Benefits</v>
          </cell>
          <cell r="M271" t="str">
            <v>Part Time</v>
          </cell>
          <cell r="N271" t="str">
            <v>Physician</v>
          </cell>
          <cell r="O271" t="str">
            <v>PHYSICIANS</v>
          </cell>
          <cell r="P271">
            <v>36770</v>
          </cell>
          <cell r="Q271">
            <v>36770</v>
          </cell>
          <cell r="R271">
            <v>37921</v>
          </cell>
          <cell r="S271">
            <v>78378</v>
          </cell>
          <cell r="T271">
            <v>75.363500000000002</v>
          </cell>
          <cell r="U271" t="str">
            <v>Providers</v>
          </cell>
          <cell r="V271">
            <v>40</v>
          </cell>
          <cell r="W271">
            <v>1507.2692</v>
          </cell>
          <cell r="X271" t="str">
            <v>Nro, Anes, Pod &amp; Sp - 40</v>
          </cell>
          <cell r="Y271" t="str">
            <v>Medical Staff</v>
          </cell>
          <cell r="Z271" t="str">
            <v>Biweekly</v>
          </cell>
        </row>
        <row r="272">
          <cell r="B272">
            <v>624</v>
          </cell>
          <cell r="D272" t="str">
            <v>Bridgette</v>
          </cell>
          <cell r="E272" t="str">
            <v>Herbst</v>
          </cell>
          <cell r="F272" t="str">
            <v>A</v>
          </cell>
          <cell r="G272" t="str">
            <v>Medical Secretary Offsite</v>
          </cell>
          <cell r="H272" t="str">
            <v>Administrative</v>
          </cell>
          <cell r="I272" t="str">
            <v>Provider Practices</v>
          </cell>
          <cell r="J272" t="str">
            <v>Bethel Clinic</v>
          </cell>
          <cell r="K272" t="str">
            <v>Terminated</v>
          </cell>
          <cell r="L272" t="str">
            <v>Full Time - Full Benefits</v>
          </cell>
          <cell r="M272" t="str">
            <v>Full Time</v>
          </cell>
          <cell r="N272" t="str">
            <v>Medical Secretary Offsite</v>
          </cell>
          <cell r="O272" t="str">
            <v>GEN 40 60min</v>
          </cell>
          <cell r="P272">
            <v>36796</v>
          </cell>
          <cell r="Q272">
            <v>36796</v>
          </cell>
          <cell r="R272">
            <v>38882</v>
          </cell>
          <cell r="S272">
            <v>9393.2800000000007</v>
          </cell>
          <cell r="T272">
            <v>11.29</v>
          </cell>
          <cell r="U272" t="str">
            <v>Admin/Support</v>
          </cell>
          <cell r="V272">
            <v>32</v>
          </cell>
          <cell r="W272">
            <v>180.64</v>
          </cell>
          <cell r="X272" t="str">
            <v>Primary Care Clinic - 41</v>
          </cell>
          <cell r="Y272" t="str">
            <v>Provider Practice</v>
          </cell>
          <cell r="Z272" t="str">
            <v>Biweekly</v>
          </cell>
        </row>
        <row r="273">
          <cell r="B273">
            <v>627</v>
          </cell>
          <cell r="D273" t="str">
            <v>John</v>
          </cell>
          <cell r="E273" t="str">
            <v>Brugger</v>
          </cell>
          <cell r="F273" t="str">
            <v>N</v>
          </cell>
          <cell r="G273" t="str">
            <v>Information Systems Mgr</v>
          </cell>
          <cell r="H273" t="str">
            <v>Administrative</v>
          </cell>
          <cell r="I273" t="str">
            <v>Finance</v>
          </cell>
          <cell r="J273" t="str">
            <v>Data Processing</v>
          </cell>
          <cell r="K273" t="str">
            <v>Terminated</v>
          </cell>
          <cell r="L273" t="str">
            <v>Full Time - Full Benefits</v>
          </cell>
          <cell r="M273" t="str">
            <v>Full Time</v>
          </cell>
          <cell r="N273" t="str">
            <v>Information Systems Mgr</v>
          </cell>
          <cell r="O273" t="str">
            <v>EXEMPT 8 FT</v>
          </cell>
          <cell r="P273">
            <v>36808</v>
          </cell>
          <cell r="Q273">
            <v>36808</v>
          </cell>
          <cell r="R273">
            <v>40648</v>
          </cell>
          <cell r="S273">
            <v>87796.800000000003</v>
          </cell>
          <cell r="T273">
            <v>42.21</v>
          </cell>
          <cell r="U273" t="str">
            <v>Management</v>
          </cell>
          <cell r="V273">
            <v>80</v>
          </cell>
          <cell r="W273">
            <v>1688.4</v>
          </cell>
          <cell r="X273" t="str">
            <v>Gifford Medical - 40</v>
          </cell>
          <cell r="Y273" t="str">
            <v>Information Systems</v>
          </cell>
          <cell r="Z273" t="str">
            <v>Biweekly</v>
          </cell>
        </row>
        <row r="274">
          <cell r="B274">
            <v>628</v>
          </cell>
          <cell r="D274" t="str">
            <v>Casandra</v>
          </cell>
          <cell r="E274" t="str">
            <v>Perry</v>
          </cell>
          <cell r="F274" t="str">
            <v>M</v>
          </cell>
          <cell r="G274" t="str">
            <v>Teaching Assistant</v>
          </cell>
          <cell r="H274" t="str">
            <v>Maint, Hskpg, Food, Dayca</v>
          </cell>
          <cell r="I274" t="str">
            <v>Human Resources</v>
          </cell>
          <cell r="J274" t="str">
            <v>Day Care</v>
          </cell>
          <cell r="K274" t="str">
            <v>Terminated</v>
          </cell>
          <cell r="L274" t="str">
            <v>Full Time - Full Benefits</v>
          </cell>
          <cell r="M274" t="str">
            <v>Full Time</v>
          </cell>
          <cell r="N274" t="str">
            <v>Teaching Assistant</v>
          </cell>
          <cell r="O274" t="str">
            <v>GEN 40 60min</v>
          </cell>
          <cell r="P274">
            <v>38471</v>
          </cell>
          <cell r="Q274">
            <v>36801</v>
          </cell>
          <cell r="R274">
            <v>38947</v>
          </cell>
          <cell r="S274">
            <v>19323.2</v>
          </cell>
          <cell r="T274">
            <v>9.2899999999999991</v>
          </cell>
          <cell r="U274" t="str">
            <v>Admin/Support</v>
          </cell>
          <cell r="V274">
            <v>80</v>
          </cell>
          <cell r="W274">
            <v>371.6</v>
          </cell>
          <cell r="X274" t="str">
            <v>Gifford Medical - 40</v>
          </cell>
          <cell r="Y274" t="str">
            <v>Child Enrichment Center</v>
          </cell>
          <cell r="Z274" t="str">
            <v>Biweekly</v>
          </cell>
        </row>
        <row r="275">
          <cell r="B275">
            <v>632</v>
          </cell>
          <cell r="D275" t="str">
            <v>Jerome</v>
          </cell>
          <cell r="E275" t="str">
            <v>Larkin</v>
          </cell>
          <cell r="F275" t="str">
            <v>M</v>
          </cell>
          <cell r="G275" t="str">
            <v>Physician</v>
          </cell>
          <cell r="H275" t="str">
            <v>Clinical</v>
          </cell>
          <cell r="I275" t="str">
            <v>Medical Staff</v>
          </cell>
          <cell r="J275" t="str">
            <v>Primary Care</v>
          </cell>
          <cell r="K275" t="str">
            <v>Terminated</v>
          </cell>
          <cell r="L275" t="str">
            <v>Temporary Part Time</v>
          </cell>
          <cell r="M275" t="str">
            <v>Part Time</v>
          </cell>
          <cell r="N275" t="str">
            <v>Physician</v>
          </cell>
          <cell r="O275" t="str">
            <v>PHYSICIANS</v>
          </cell>
          <cell r="P275">
            <v>38537</v>
          </cell>
          <cell r="Q275">
            <v>36836</v>
          </cell>
          <cell r="R275">
            <v>38626</v>
          </cell>
          <cell r="S275">
            <v>60240.959999999999</v>
          </cell>
          <cell r="T275">
            <v>64.36</v>
          </cell>
          <cell r="U275" t="str">
            <v>Providers</v>
          </cell>
          <cell r="V275">
            <v>36</v>
          </cell>
          <cell r="W275">
            <v>1158.48</v>
          </cell>
          <cell r="X275" t="str">
            <v>Primary Care Clinic - 41</v>
          </cell>
          <cell r="Y275" t="str">
            <v>Medical Staff</v>
          </cell>
          <cell r="Z275" t="str">
            <v>Biweekly</v>
          </cell>
        </row>
        <row r="276">
          <cell r="B276">
            <v>633</v>
          </cell>
          <cell r="D276" t="str">
            <v>Sara</v>
          </cell>
          <cell r="E276" t="str">
            <v>Farley</v>
          </cell>
          <cell r="F276" t="str">
            <v>C</v>
          </cell>
          <cell r="G276" t="str">
            <v>Physician</v>
          </cell>
          <cell r="H276" t="str">
            <v>Clinical</v>
          </cell>
          <cell r="I276" t="str">
            <v>Medical Staff</v>
          </cell>
          <cell r="J276" t="str">
            <v>Primary Care</v>
          </cell>
          <cell r="K276" t="str">
            <v>Terminated</v>
          </cell>
          <cell r="L276" t="str">
            <v>PartTime-Partial Benefits</v>
          </cell>
          <cell r="M276" t="str">
            <v>Part Time</v>
          </cell>
          <cell r="N276" t="str">
            <v>Physician</v>
          </cell>
          <cell r="O276" t="str">
            <v>PHYSICIANS</v>
          </cell>
          <cell r="P276">
            <v>36836</v>
          </cell>
          <cell r="Q276">
            <v>36836</v>
          </cell>
          <cell r="R276">
            <v>38612</v>
          </cell>
          <cell r="S276">
            <v>50388</v>
          </cell>
          <cell r="T276">
            <v>48.45</v>
          </cell>
          <cell r="U276" t="str">
            <v>Providers</v>
          </cell>
          <cell r="V276">
            <v>40</v>
          </cell>
          <cell r="W276">
            <v>969</v>
          </cell>
          <cell r="X276" t="str">
            <v>Primary Care Clinic - 41</v>
          </cell>
          <cell r="Y276" t="str">
            <v>Medical Staff</v>
          </cell>
          <cell r="Z276" t="str">
            <v>Biweekly</v>
          </cell>
        </row>
        <row r="277">
          <cell r="B277">
            <v>635</v>
          </cell>
          <cell r="D277" t="str">
            <v>Margaret</v>
          </cell>
          <cell r="E277" t="str">
            <v>Sullivan</v>
          </cell>
          <cell r="F277" t="str">
            <v>L</v>
          </cell>
          <cell r="G277" t="str">
            <v>ES Worker</v>
          </cell>
          <cell r="H277" t="str">
            <v>Maint, Hskpg, Food, Dayca</v>
          </cell>
          <cell r="I277" t="str">
            <v>Facilities</v>
          </cell>
          <cell r="J277" t="str">
            <v>Enviromental Services</v>
          </cell>
          <cell r="K277" t="str">
            <v>Terminated</v>
          </cell>
          <cell r="L277" t="str">
            <v>Full Time - Full Benefits</v>
          </cell>
          <cell r="M277" t="str">
            <v>Full Time</v>
          </cell>
          <cell r="N277" t="str">
            <v>ES Worker</v>
          </cell>
          <cell r="O277" t="str">
            <v>GEN 30min</v>
          </cell>
          <cell r="P277">
            <v>36851</v>
          </cell>
          <cell r="Q277">
            <v>36851</v>
          </cell>
          <cell r="R277">
            <v>38127</v>
          </cell>
          <cell r="S277">
            <v>19945.743999999999</v>
          </cell>
          <cell r="T277">
            <v>9.5892999999999997</v>
          </cell>
          <cell r="U277" t="str">
            <v>Admin/Support</v>
          </cell>
          <cell r="V277">
            <v>80</v>
          </cell>
          <cell r="W277">
            <v>383.572</v>
          </cell>
          <cell r="X277" t="str">
            <v>Gifford Medical - 40</v>
          </cell>
          <cell r="Y277" t="str">
            <v>Housekeeping</v>
          </cell>
          <cell r="Z277" t="str">
            <v>Biweekly</v>
          </cell>
        </row>
        <row r="278">
          <cell r="B278">
            <v>641</v>
          </cell>
          <cell r="D278" t="str">
            <v>W. James</v>
          </cell>
          <cell r="E278" t="str">
            <v>Floyd</v>
          </cell>
          <cell r="F278" t="str">
            <v>J</v>
          </cell>
          <cell r="G278" t="str">
            <v>Office Manager</v>
          </cell>
          <cell r="H278" t="str">
            <v>Administrative</v>
          </cell>
          <cell r="I278" t="str">
            <v>Patient Care Services</v>
          </cell>
          <cell r="J278" t="str">
            <v>Clinic Primary Care</v>
          </cell>
          <cell r="K278" t="str">
            <v>Active</v>
          </cell>
          <cell r="L278" t="str">
            <v>Full Time - Full Benefits</v>
          </cell>
          <cell r="M278" t="str">
            <v>Full Time</v>
          </cell>
          <cell r="N278" t="str">
            <v>Office Manager</v>
          </cell>
          <cell r="O278" t="str">
            <v>EXEMPT 8 FT</v>
          </cell>
          <cell r="P278">
            <v>44169</v>
          </cell>
          <cell r="Q278">
            <v>36864</v>
          </cell>
          <cell r="S278">
            <v>96408</v>
          </cell>
          <cell r="T278">
            <v>46.35</v>
          </cell>
          <cell r="U278" t="str">
            <v>Office Manager</v>
          </cell>
          <cell r="V278">
            <v>80</v>
          </cell>
          <cell r="W278">
            <v>1854</v>
          </cell>
          <cell r="X278" t="str">
            <v>Gifford Medical - 40</v>
          </cell>
          <cell r="Y278" t="str">
            <v>Provider Practice</v>
          </cell>
          <cell r="Z278" t="str">
            <v>Biweekly</v>
          </cell>
        </row>
        <row r="279">
          <cell r="B279">
            <v>646</v>
          </cell>
          <cell r="D279" t="str">
            <v>Ann</v>
          </cell>
          <cell r="E279" t="str">
            <v>Bridges</v>
          </cell>
          <cell r="F279" t="str">
            <v>M</v>
          </cell>
          <cell r="G279" t="str">
            <v>Registered Nurse</v>
          </cell>
          <cell r="H279" t="str">
            <v>Clinical</v>
          </cell>
          <cell r="I279" t="str">
            <v>Provider Practices</v>
          </cell>
          <cell r="J279" t="str">
            <v>Anticoag Clinic</v>
          </cell>
          <cell r="K279" t="str">
            <v>Terminated</v>
          </cell>
          <cell r="L279" t="str">
            <v>Full Time - Full Benefits</v>
          </cell>
          <cell r="M279" t="str">
            <v>Full Time</v>
          </cell>
          <cell r="N279" t="str">
            <v>Registered Nurse</v>
          </cell>
          <cell r="O279" t="str">
            <v>GEN 40 60min</v>
          </cell>
          <cell r="P279">
            <v>44903</v>
          </cell>
          <cell r="Q279">
            <v>36865</v>
          </cell>
          <cell r="R279">
            <v>44903</v>
          </cell>
          <cell r="S279">
            <v>72571.199999999997</v>
          </cell>
          <cell r="T279">
            <v>34.89</v>
          </cell>
          <cell r="U279" t="str">
            <v>RN</v>
          </cell>
          <cell r="V279">
            <v>80</v>
          </cell>
          <cell r="W279">
            <v>1395.6</v>
          </cell>
          <cell r="X279" t="str">
            <v>Primary Care Clinic - 41</v>
          </cell>
          <cell r="Y279" t="str">
            <v>Provider Practice</v>
          </cell>
          <cell r="Z279" t="str">
            <v>Biweekly</v>
          </cell>
        </row>
        <row r="280">
          <cell r="B280">
            <v>648</v>
          </cell>
          <cell r="D280" t="str">
            <v>Chris</v>
          </cell>
          <cell r="E280" t="str">
            <v>Walker</v>
          </cell>
          <cell r="F280" t="str">
            <v>G</v>
          </cell>
          <cell r="G280" t="str">
            <v>Director of HR</v>
          </cell>
          <cell r="H280" t="str">
            <v>Administrative</v>
          </cell>
          <cell r="I280" t="str">
            <v>Administration</v>
          </cell>
          <cell r="J280" t="str">
            <v>Human Resources</v>
          </cell>
          <cell r="K280" t="str">
            <v>Terminated</v>
          </cell>
          <cell r="L280" t="str">
            <v>Full Time - Full Benefits</v>
          </cell>
          <cell r="M280" t="str">
            <v>Full Time</v>
          </cell>
          <cell r="N280" t="str">
            <v>Director of HR</v>
          </cell>
          <cell r="O280" t="str">
            <v>EXEMPT 8 FT</v>
          </cell>
          <cell r="P280">
            <v>36878</v>
          </cell>
          <cell r="Q280">
            <v>36878</v>
          </cell>
          <cell r="R280">
            <v>38406</v>
          </cell>
          <cell r="S280">
            <v>77904</v>
          </cell>
          <cell r="T280">
            <v>37.453800000000001</v>
          </cell>
          <cell r="U280" t="str">
            <v>DIR HR</v>
          </cell>
          <cell r="V280">
            <v>80</v>
          </cell>
          <cell r="W280">
            <v>1498.1538</v>
          </cell>
          <cell r="X280" t="str">
            <v>Gifford Medical - 40</v>
          </cell>
          <cell r="Y280" t="str">
            <v>None</v>
          </cell>
          <cell r="Z280" t="str">
            <v>Biweekly</v>
          </cell>
        </row>
        <row r="281">
          <cell r="B281">
            <v>651</v>
          </cell>
          <cell r="D281" t="str">
            <v>Jo Ann</v>
          </cell>
          <cell r="E281" t="str">
            <v>DiDona</v>
          </cell>
          <cell r="F281" t="str">
            <v>T</v>
          </cell>
          <cell r="G281" t="str">
            <v>Medical Transcriptionist</v>
          </cell>
          <cell r="H281" t="str">
            <v>Administrative</v>
          </cell>
          <cell r="I281" t="str">
            <v>Finance</v>
          </cell>
          <cell r="J281" t="str">
            <v>Health Information</v>
          </cell>
          <cell r="K281" t="str">
            <v>Terminated</v>
          </cell>
          <cell r="L281" t="str">
            <v>PartTime - Full Benefits</v>
          </cell>
          <cell r="M281" t="str">
            <v>Full Time</v>
          </cell>
          <cell r="N281" t="str">
            <v>Medical Transcriptionist</v>
          </cell>
          <cell r="O281" t="str">
            <v>GEN 40 30min</v>
          </cell>
          <cell r="P281">
            <v>36893</v>
          </cell>
          <cell r="Q281">
            <v>36893</v>
          </cell>
          <cell r="R281">
            <v>38219</v>
          </cell>
          <cell r="S281">
            <v>21580.083200000001</v>
          </cell>
          <cell r="T281">
            <v>12.9688</v>
          </cell>
          <cell r="U281" t="str">
            <v>Admin/Support</v>
          </cell>
          <cell r="V281">
            <v>64</v>
          </cell>
          <cell r="W281">
            <v>415.0016</v>
          </cell>
          <cell r="X281" t="str">
            <v>Health Information - 49</v>
          </cell>
          <cell r="Y281" t="str">
            <v>Patient Admin Services</v>
          </cell>
          <cell r="Z281" t="str">
            <v>Biweekly</v>
          </cell>
        </row>
        <row r="282">
          <cell r="B282">
            <v>652</v>
          </cell>
          <cell r="D282" t="str">
            <v>Patrick</v>
          </cell>
          <cell r="E282" t="str">
            <v>Rymkus</v>
          </cell>
          <cell r="G282" t="str">
            <v>ES Project Worker</v>
          </cell>
          <cell r="H282" t="str">
            <v>Maint, Hskpg, Food, Dayca</v>
          </cell>
          <cell r="I282" t="str">
            <v>Facilities</v>
          </cell>
          <cell r="J282" t="str">
            <v>Housekeeping</v>
          </cell>
          <cell r="K282" t="str">
            <v>Terminated</v>
          </cell>
          <cell r="L282" t="str">
            <v>Per Diem Active</v>
          </cell>
          <cell r="M282" t="str">
            <v>Part Time</v>
          </cell>
          <cell r="N282" t="str">
            <v>ES Project Worker</v>
          </cell>
          <cell r="O282" t="str">
            <v>GEN 30min</v>
          </cell>
          <cell r="P282">
            <v>37813</v>
          </cell>
          <cell r="Q282">
            <v>36886</v>
          </cell>
          <cell r="R282">
            <v>39118</v>
          </cell>
          <cell r="S282">
            <v>2.5999999999999999E-2</v>
          </cell>
          <cell r="T282">
            <v>10.25</v>
          </cell>
          <cell r="U282" t="str">
            <v>Admin/Support</v>
          </cell>
          <cell r="V282">
            <v>1E-4</v>
          </cell>
          <cell r="W282">
            <v>5.0000000000000001E-4</v>
          </cell>
          <cell r="X282" t="str">
            <v>Gifford Medical - 40</v>
          </cell>
          <cell r="Y282" t="str">
            <v>Housekeeping</v>
          </cell>
          <cell r="Z282" t="str">
            <v>Biweekly</v>
          </cell>
        </row>
        <row r="283">
          <cell r="B283">
            <v>653</v>
          </cell>
          <cell r="D283" t="str">
            <v>Elaine</v>
          </cell>
          <cell r="E283" t="str">
            <v>Soule</v>
          </cell>
          <cell r="F283" t="str">
            <v>D</v>
          </cell>
          <cell r="G283" t="str">
            <v>Volunteer Specialist</v>
          </cell>
          <cell r="H283" t="str">
            <v>Administrative</v>
          </cell>
          <cell r="I283" t="str">
            <v>Patient Care Services</v>
          </cell>
          <cell r="J283" t="str">
            <v>Volunteer Services</v>
          </cell>
          <cell r="K283" t="str">
            <v>Terminated</v>
          </cell>
          <cell r="L283" t="str">
            <v>PartTime-Partial Benefits</v>
          </cell>
          <cell r="M283" t="str">
            <v>Part Time</v>
          </cell>
          <cell r="N283" t="str">
            <v>Volunteer Specialist</v>
          </cell>
          <cell r="O283" t="str">
            <v>GEN No Meal</v>
          </cell>
          <cell r="P283">
            <v>36893</v>
          </cell>
          <cell r="Q283">
            <v>36893</v>
          </cell>
          <cell r="R283">
            <v>39073</v>
          </cell>
          <cell r="S283">
            <v>13291.2</v>
          </cell>
          <cell r="T283">
            <v>12.78</v>
          </cell>
          <cell r="U283" t="str">
            <v>Admin/Support</v>
          </cell>
          <cell r="V283">
            <v>40</v>
          </cell>
          <cell r="W283">
            <v>255.6</v>
          </cell>
          <cell r="X283" t="str">
            <v>Gifford Medical - 40</v>
          </cell>
          <cell r="Y283" t="str">
            <v>Volunteers</v>
          </cell>
          <cell r="Z283" t="str">
            <v>Biweekly</v>
          </cell>
        </row>
        <row r="284">
          <cell r="B284">
            <v>654</v>
          </cell>
          <cell r="D284" t="str">
            <v>Britt</v>
          </cell>
          <cell r="E284" t="str">
            <v>Richardson</v>
          </cell>
          <cell r="F284" t="str">
            <v>C</v>
          </cell>
          <cell r="G284" t="str">
            <v>HR Generalist</v>
          </cell>
          <cell r="I284" t="str">
            <v>Human Resources</v>
          </cell>
          <cell r="J284" t="str">
            <v>Human Resources</v>
          </cell>
          <cell r="K284" t="str">
            <v>Terminated</v>
          </cell>
          <cell r="L284" t="str">
            <v>Per Diem Active</v>
          </cell>
          <cell r="M284" t="str">
            <v>Part Time</v>
          </cell>
          <cell r="N284" t="str">
            <v>HR Generalist</v>
          </cell>
          <cell r="O284" t="str">
            <v>GEN 40 30min</v>
          </cell>
          <cell r="P284">
            <v>36906</v>
          </cell>
          <cell r="Q284">
            <v>36906</v>
          </cell>
          <cell r="R284">
            <v>38495</v>
          </cell>
          <cell r="S284">
            <v>0.58240000000000003</v>
          </cell>
          <cell r="T284">
            <v>22.350999999999999</v>
          </cell>
          <cell r="U284" t="str">
            <v>Tech &amp; Professi</v>
          </cell>
          <cell r="V284">
            <v>1E-3</v>
          </cell>
          <cell r="W284">
            <v>1.12E-2</v>
          </cell>
          <cell r="X284" t="str">
            <v>Staffing &amp; Recruiting - 4</v>
          </cell>
          <cell r="Y284" t="str">
            <v>Human Resources</v>
          </cell>
          <cell r="Z284" t="str">
            <v>Biweekly</v>
          </cell>
        </row>
        <row r="285">
          <cell r="B285">
            <v>656</v>
          </cell>
          <cell r="D285" t="str">
            <v>Mary</v>
          </cell>
          <cell r="E285" t="str">
            <v>Vass</v>
          </cell>
          <cell r="F285" t="str">
            <v>J</v>
          </cell>
          <cell r="G285" t="str">
            <v>RN Retirement Com PD</v>
          </cell>
          <cell r="H285" t="str">
            <v>Clinical</v>
          </cell>
          <cell r="I285" t="str">
            <v>Administration</v>
          </cell>
          <cell r="J285" t="str">
            <v>MENIG Extended Care</v>
          </cell>
          <cell r="K285" t="str">
            <v>Terminated</v>
          </cell>
          <cell r="L285" t="str">
            <v>Per Diem Active</v>
          </cell>
          <cell r="M285" t="str">
            <v>Part Time</v>
          </cell>
          <cell r="N285" t="str">
            <v>RN Retirement Com PD</v>
          </cell>
          <cell r="O285" t="str">
            <v>GEN 40 30min</v>
          </cell>
          <cell r="P285">
            <v>42688</v>
          </cell>
          <cell r="Q285">
            <v>36901</v>
          </cell>
          <cell r="R285">
            <v>43205</v>
          </cell>
          <cell r="S285">
            <v>9.6199999999999994E-2</v>
          </cell>
          <cell r="T285">
            <v>37</v>
          </cell>
          <cell r="U285" t="str">
            <v>RN</v>
          </cell>
          <cell r="V285">
            <v>1E-4</v>
          </cell>
          <cell r="W285">
            <v>1.8E-3</v>
          </cell>
          <cell r="X285" t="str">
            <v>Gifford Medical - 40</v>
          </cell>
          <cell r="Y285" t="str">
            <v>Menig Extended Care Unit</v>
          </cell>
          <cell r="Z285" t="str">
            <v>Biweekly</v>
          </cell>
        </row>
        <row r="286">
          <cell r="B286">
            <v>658</v>
          </cell>
          <cell r="D286" t="str">
            <v>Stacey</v>
          </cell>
          <cell r="E286" t="str">
            <v>Rheaume</v>
          </cell>
          <cell r="F286" t="str">
            <v>J</v>
          </cell>
          <cell r="G286" t="str">
            <v>Grant Coordinator Asst</v>
          </cell>
          <cell r="H286" t="str">
            <v>Administrative</v>
          </cell>
          <cell r="I286" t="str">
            <v>Community Outreach &amp; Deve</v>
          </cell>
          <cell r="J286" t="str">
            <v>CVHHSN Coalition Grant</v>
          </cell>
          <cell r="K286" t="str">
            <v>Terminated</v>
          </cell>
          <cell r="L286" t="str">
            <v>PartTime-Partial Benefits</v>
          </cell>
          <cell r="M286" t="str">
            <v>Part Time</v>
          </cell>
          <cell r="N286" t="str">
            <v>Grant Coordinator Asst</v>
          </cell>
          <cell r="O286" t="str">
            <v>GEN 40 30min</v>
          </cell>
          <cell r="P286">
            <v>36920</v>
          </cell>
          <cell r="Q286">
            <v>36920</v>
          </cell>
          <cell r="R286">
            <v>38158</v>
          </cell>
          <cell r="S286">
            <v>21476</v>
          </cell>
          <cell r="T286">
            <v>20.65</v>
          </cell>
          <cell r="U286" t="str">
            <v>Tech &amp; Professi</v>
          </cell>
          <cell r="V286">
            <v>40</v>
          </cell>
          <cell r="W286">
            <v>413</v>
          </cell>
          <cell r="X286" t="str">
            <v>Gifford Medical - 40</v>
          </cell>
          <cell r="Y286" t="str">
            <v>Grant Programs</v>
          </cell>
          <cell r="Z286" t="str">
            <v>Biweekly</v>
          </cell>
        </row>
        <row r="287">
          <cell r="B287">
            <v>659</v>
          </cell>
          <cell r="D287" t="str">
            <v>Jennifer</v>
          </cell>
          <cell r="E287" t="str">
            <v>Stratton</v>
          </cell>
          <cell r="F287" t="str">
            <v>M</v>
          </cell>
          <cell r="G287" t="str">
            <v>Registered Dietician</v>
          </cell>
          <cell r="H287" t="str">
            <v>Ancillary</v>
          </cell>
          <cell r="I287" t="str">
            <v>Provider Practices</v>
          </cell>
          <cell r="J287" t="str">
            <v>Diabetic Clinic</v>
          </cell>
          <cell r="K287" t="str">
            <v>Active</v>
          </cell>
          <cell r="L287" t="str">
            <v>PartTime - Full Benefits</v>
          </cell>
          <cell r="M287" t="str">
            <v>Part Time</v>
          </cell>
          <cell r="N287" t="str">
            <v>Registered Dietician</v>
          </cell>
          <cell r="O287" t="str">
            <v>Salary 64 HRS</v>
          </cell>
          <cell r="P287">
            <v>36920</v>
          </cell>
          <cell r="Q287">
            <v>36920</v>
          </cell>
          <cell r="S287">
            <v>60952.32</v>
          </cell>
          <cell r="T287">
            <v>36.630000000000003</v>
          </cell>
          <cell r="U287" t="str">
            <v>Tech &amp; Professi</v>
          </cell>
          <cell r="V287">
            <v>64</v>
          </cell>
          <cell r="W287">
            <v>1172.1600000000001</v>
          </cell>
          <cell r="X287" t="str">
            <v>Gifford Medical - 40</v>
          </cell>
          <cell r="Y287" t="str">
            <v>None</v>
          </cell>
          <cell r="Z287" t="str">
            <v>Biweekly</v>
          </cell>
        </row>
        <row r="288">
          <cell r="B288">
            <v>661</v>
          </cell>
          <cell r="D288" t="str">
            <v>Nicole</v>
          </cell>
          <cell r="E288" t="str">
            <v>Rhoades</v>
          </cell>
          <cell r="F288" t="str">
            <v>D</v>
          </cell>
          <cell r="G288" t="str">
            <v>HCA High Risk Coordinator</v>
          </cell>
          <cell r="H288" t="str">
            <v>Clinical</v>
          </cell>
          <cell r="I288" t="str">
            <v>Patient Care Services</v>
          </cell>
          <cell r="J288" t="str">
            <v>Clinic OB/GYN</v>
          </cell>
          <cell r="K288" t="str">
            <v>Terminated</v>
          </cell>
          <cell r="L288" t="str">
            <v>Full Time - Full Benefits</v>
          </cell>
          <cell r="M288" t="str">
            <v>Full Time</v>
          </cell>
          <cell r="N288" t="str">
            <v>HCA High Risk Coordinator</v>
          </cell>
          <cell r="O288" t="str">
            <v>GEN 40 60min</v>
          </cell>
          <cell r="P288">
            <v>38880</v>
          </cell>
          <cell r="Q288">
            <v>36941</v>
          </cell>
          <cell r="R288">
            <v>42104</v>
          </cell>
          <cell r="S288">
            <v>36150.400000000001</v>
          </cell>
          <cell r="T288">
            <v>17.38</v>
          </cell>
          <cell r="U288" t="str">
            <v>Admin/Support</v>
          </cell>
          <cell r="V288">
            <v>80</v>
          </cell>
          <cell r="W288">
            <v>695.2</v>
          </cell>
          <cell r="X288" t="str">
            <v>Clinic Administration - 4</v>
          </cell>
          <cell r="Y288" t="str">
            <v>Provider Practice</v>
          </cell>
          <cell r="Z288" t="str">
            <v>Biweekly</v>
          </cell>
        </row>
        <row r="289">
          <cell r="B289">
            <v>665</v>
          </cell>
          <cell r="D289" t="str">
            <v>Daniel</v>
          </cell>
          <cell r="E289" t="str">
            <v>Bernard</v>
          </cell>
          <cell r="F289" t="str">
            <v>R</v>
          </cell>
          <cell r="G289" t="str">
            <v>RN - Physician Practice O</v>
          </cell>
          <cell r="H289" t="str">
            <v>Clinical</v>
          </cell>
          <cell r="I289" t="str">
            <v>Provider Practices</v>
          </cell>
          <cell r="J289" t="str">
            <v>Clinic Bethel</v>
          </cell>
          <cell r="K289" t="str">
            <v>Terminated</v>
          </cell>
          <cell r="L289" t="str">
            <v>PartTime-Partial Benefits</v>
          </cell>
          <cell r="M289" t="str">
            <v>Part Time</v>
          </cell>
          <cell r="N289" t="str">
            <v>RN - Physician Practice O</v>
          </cell>
          <cell r="O289" t="str">
            <v>GEN 40 60min</v>
          </cell>
          <cell r="P289">
            <v>36951</v>
          </cell>
          <cell r="Q289">
            <v>36951</v>
          </cell>
          <cell r="R289">
            <v>39246</v>
          </cell>
          <cell r="S289">
            <v>30563.52</v>
          </cell>
          <cell r="T289">
            <v>24.49</v>
          </cell>
          <cell r="U289" t="str">
            <v>RN PP</v>
          </cell>
          <cell r="V289">
            <v>48</v>
          </cell>
          <cell r="W289">
            <v>587.76</v>
          </cell>
          <cell r="X289" t="str">
            <v>Bethel Clinic - 41</v>
          </cell>
          <cell r="Y289" t="str">
            <v>Provider Practice</v>
          </cell>
          <cell r="Z289" t="str">
            <v>Biweekly</v>
          </cell>
        </row>
        <row r="290">
          <cell r="B290">
            <v>667</v>
          </cell>
          <cell r="D290" t="str">
            <v>Elizabeth</v>
          </cell>
          <cell r="E290" t="str">
            <v>Steventon</v>
          </cell>
          <cell r="F290" t="str">
            <v>A</v>
          </cell>
          <cell r="G290" t="str">
            <v>Medical Secretary Spec</v>
          </cell>
          <cell r="H290" t="str">
            <v>Administrative</v>
          </cell>
          <cell r="I290" t="str">
            <v>Provider Practices</v>
          </cell>
          <cell r="J290" t="str">
            <v>Clinic Surgical Associate</v>
          </cell>
          <cell r="K290" t="str">
            <v>Terminated</v>
          </cell>
          <cell r="L290" t="str">
            <v>Full Time - Full Benefits</v>
          </cell>
          <cell r="M290" t="str">
            <v>Full Time</v>
          </cell>
          <cell r="N290" t="str">
            <v>Medical Secretary Spec</v>
          </cell>
          <cell r="O290" t="str">
            <v>GEN 40 60min</v>
          </cell>
          <cell r="P290">
            <v>44307</v>
          </cell>
          <cell r="Q290">
            <v>36962</v>
          </cell>
          <cell r="R290">
            <v>44651</v>
          </cell>
          <cell r="S290">
            <v>34361.599999999999</v>
          </cell>
          <cell r="T290">
            <v>16.52</v>
          </cell>
          <cell r="U290" t="str">
            <v>Admin/Support</v>
          </cell>
          <cell r="V290">
            <v>80</v>
          </cell>
          <cell r="W290">
            <v>660.8</v>
          </cell>
          <cell r="X290" t="str">
            <v>Gifford Medical - 40</v>
          </cell>
          <cell r="Y290" t="str">
            <v>Provider Practice</v>
          </cell>
          <cell r="Z290" t="str">
            <v>Biweekly</v>
          </cell>
        </row>
        <row r="291">
          <cell r="B291">
            <v>669</v>
          </cell>
          <cell r="D291" t="str">
            <v>Carolyn</v>
          </cell>
          <cell r="E291" t="str">
            <v>McKinney</v>
          </cell>
          <cell r="F291" t="str">
            <v>L</v>
          </cell>
          <cell r="G291" t="str">
            <v>LPN Per Diem</v>
          </cell>
          <cell r="H291" t="str">
            <v>Clinical</v>
          </cell>
          <cell r="I291" t="str">
            <v>Patient Care Services</v>
          </cell>
          <cell r="J291" t="str">
            <v>Med/Surg Nursing</v>
          </cell>
          <cell r="K291" t="str">
            <v>Terminated</v>
          </cell>
          <cell r="L291" t="str">
            <v>Per Diem Active</v>
          </cell>
          <cell r="M291" t="str">
            <v>Part Time</v>
          </cell>
          <cell r="N291" t="str">
            <v>LPN Per Diem</v>
          </cell>
          <cell r="O291" t="str">
            <v>GEN 40 30min</v>
          </cell>
          <cell r="P291">
            <v>36962</v>
          </cell>
          <cell r="Q291">
            <v>36962</v>
          </cell>
          <cell r="R291">
            <v>38155</v>
          </cell>
          <cell r="S291">
            <v>4.6150000000000002</v>
          </cell>
          <cell r="T291">
            <v>17.752800000000001</v>
          </cell>
          <cell r="U291" t="str">
            <v>LPN</v>
          </cell>
          <cell r="V291">
            <v>0.01</v>
          </cell>
          <cell r="W291">
            <v>8.8800000000000004E-2</v>
          </cell>
          <cell r="X291" t="str">
            <v>Gifford Medical - 40</v>
          </cell>
          <cell r="Y291" t="str">
            <v>Med/Surg</v>
          </cell>
          <cell r="Z291" t="str">
            <v>Biweekly</v>
          </cell>
        </row>
        <row r="292">
          <cell r="B292">
            <v>670</v>
          </cell>
          <cell r="D292" t="str">
            <v>Karen</v>
          </cell>
          <cell r="E292" t="str">
            <v>Mugford</v>
          </cell>
          <cell r="F292" t="str">
            <v>A</v>
          </cell>
          <cell r="G292" t="str">
            <v>Teaching Assistant</v>
          </cell>
          <cell r="H292" t="str">
            <v>Maint, Hskpg, Food, Dayca</v>
          </cell>
          <cell r="I292" t="str">
            <v>Human Resources</v>
          </cell>
          <cell r="J292" t="str">
            <v>Day Care</v>
          </cell>
          <cell r="K292" t="str">
            <v>Terminated</v>
          </cell>
          <cell r="L292" t="str">
            <v>Full Time - Full Benefits</v>
          </cell>
          <cell r="M292" t="str">
            <v>Full Time</v>
          </cell>
          <cell r="N292" t="str">
            <v>Teaching Assistant</v>
          </cell>
          <cell r="O292" t="str">
            <v>GEN 40 60min</v>
          </cell>
          <cell r="P292">
            <v>39195</v>
          </cell>
          <cell r="Q292">
            <v>36966</v>
          </cell>
          <cell r="R292">
            <v>40357</v>
          </cell>
          <cell r="S292">
            <v>27914.432000000001</v>
          </cell>
          <cell r="T292">
            <v>13.420400000000001</v>
          </cell>
          <cell r="U292" t="str">
            <v>Admin/Support</v>
          </cell>
          <cell r="V292">
            <v>80</v>
          </cell>
          <cell r="W292">
            <v>536.81600000000003</v>
          </cell>
          <cell r="X292" t="str">
            <v>Gifford Medical - 40</v>
          </cell>
          <cell r="Y292" t="str">
            <v>Child Enrichment Center</v>
          </cell>
          <cell r="Z292" t="str">
            <v>Biweekly</v>
          </cell>
        </row>
        <row r="293">
          <cell r="B293">
            <v>675</v>
          </cell>
          <cell r="D293" t="str">
            <v>Judithanne</v>
          </cell>
          <cell r="E293" t="str">
            <v>Buongiorne</v>
          </cell>
          <cell r="G293" t="str">
            <v>Non Certified Coder</v>
          </cell>
          <cell r="H293" t="str">
            <v>Administrative</v>
          </cell>
          <cell r="I293" t="str">
            <v>Finance</v>
          </cell>
          <cell r="J293" t="str">
            <v>Medical Records</v>
          </cell>
          <cell r="K293" t="str">
            <v>Terminated</v>
          </cell>
          <cell r="L293" t="str">
            <v>Per Deim Inactive</v>
          </cell>
          <cell r="M293" t="str">
            <v>Part Time</v>
          </cell>
          <cell r="N293" t="str">
            <v>Non Certified Coder</v>
          </cell>
          <cell r="O293" t="str">
            <v>GEN 40 60min</v>
          </cell>
          <cell r="P293">
            <v>36977</v>
          </cell>
          <cell r="Q293">
            <v>36977</v>
          </cell>
          <cell r="R293">
            <v>39152</v>
          </cell>
          <cell r="S293">
            <v>5.4600000000000003E-2</v>
          </cell>
          <cell r="T293">
            <v>20.7</v>
          </cell>
          <cell r="U293" t="str">
            <v>Admin/Support</v>
          </cell>
          <cell r="V293">
            <v>1E-4</v>
          </cell>
          <cell r="W293">
            <v>1E-3</v>
          </cell>
          <cell r="X293" t="str">
            <v>Health Information - 49</v>
          </cell>
          <cell r="Y293" t="str">
            <v>Patient Admin Services</v>
          </cell>
          <cell r="Z293" t="str">
            <v>Biweekly</v>
          </cell>
        </row>
        <row r="294">
          <cell r="B294">
            <v>678</v>
          </cell>
          <cell r="D294" t="str">
            <v>Ramona</v>
          </cell>
          <cell r="E294" t="str">
            <v>Parker</v>
          </cell>
          <cell r="F294" t="str">
            <v>L</v>
          </cell>
          <cell r="G294" t="str">
            <v>RADTECH 2</v>
          </cell>
          <cell r="H294" t="str">
            <v>Clinical</v>
          </cell>
          <cell r="I294" t="str">
            <v>Operations</v>
          </cell>
          <cell r="J294" t="str">
            <v>Diagnostic Imaging</v>
          </cell>
          <cell r="K294" t="str">
            <v>Terminated</v>
          </cell>
          <cell r="L294" t="str">
            <v>PartTime-Partial Benefits</v>
          </cell>
          <cell r="M294" t="str">
            <v>Part Time</v>
          </cell>
          <cell r="N294" t="str">
            <v>RADTECH 2</v>
          </cell>
          <cell r="O294" t="str">
            <v>GEN 40 30min</v>
          </cell>
          <cell r="P294">
            <v>36983</v>
          </cell>
          <cell r="Q294">
            <v>36983</v>
          </cell>
          <cell r="R294">
            <v>44838</v>
          </cell>
          <cell r="S294">
            <v>37970.400000000001</v>
          </cell>
          <cell r="T294">
            <v>36.51</v>
          </cell>
          <cell r="U294" t="str">
            <v>RAD 2</v>
          </cell>
          <cell r="V294">
            <v>40</v>
          </cell>
          <cell r="W294">
            <v>730.2</v>
          </cell>
          <cell r="X294" t="str">
            <v>Gifford Medical - 40</v>
          </cell>
          <cell r="Y294" t="str">
            <v>Radiology</v>
          </cell>
          <cell r="Z294" t="str">
            <v>Biweekly</v>
          </cell>
        </row>
        <row r="295">
          <cell r="B295">
            <v>680</v>
          </cell>
          <cell r="D295" t="str">
            <v>Tammy</v>
          </cell>
          <cell r="E295" t="str">
            <v>Dodge</v>
          </cell>
          <cell r="F295" t="str">
            <v>J</v>
          </cell>
          <cell r="G295" t="str">
            <v>LPNPD - Provider Practice</v>
          </cell>
          <cell r="H295" t="str">
            <v>Clinical</v>
          </cell>
          <cell r="I295" t="str">
            <v>Provider Practices</v>
          </cell>
          <cell r="J295" t="str">
            <v>Clinic Administration</v>
          </cell>
          <cell r="K295" t="str">
            <v>Terminated</v>
          </cell>
          <cell r="L295" t="str">
            <v>Per Diem Active</v>
          </cell>
          <cell r="M295" t="str">
            <v>Part Time</v>
          </cell>
          <cell r="N295" t="str">
            <v>LPNPD - Provider Practice</v>
          </cell>
          <cell r="O295" t="str">
            <v>GEN 40 30min</v>
          </cell>
          <cell r="P295">
            <v>36985</v>
          </cell>
          <cell r="Q295">
            <v>36985</v>
          </cell>
          <cell r="R295">
            <v>39825</v>
          </cell>
          <cell r="S295">
            <v>3.9E-2</v>
          </cell>
          <cell r="T295">
            <v>15.24</v>
          </cell>
          <cell r="U295" t="str">
            <v>LPN PP</v>
          </cell>
          <cell r="V295">
            <v>1E-4</v>
          </cell>
          <cell r="W295">
            <v>8.0000000000000004E-4</v>
          </cell>
          <cell r="X295" t="str">
            <v>Clinic Administration - 4</v>
          </cell>
          <cell r="Y295" t="str">
            <v>Provider Practice</v>
          </cell>
          <cell r="Z295" t="str">
            <v>Biweekly</v>
          </cell>
        </row>
        <row r="296">
          <cell r="B296">
            <v>685</v>
          </cell>
          <cell r="D296" t="str">
            <v>Robin</v>
          </cell>
          <cell r="E296" t="str">
            <v>Messier</v>
          </cell>
          <cell r="F296" t="str">
            <v>S</v>
          </cell>
          <cell r="G296" t="str">
            <v>Payroll/Billing Assistant</v>
          </cell>
          <cell r="H296" t="str">
            <v>Administrative</v>
          </cell>
          <cell r="I296" t="str">
            <v>Finance</v>
          </cell>
          <cell r="J296" t="str">
            <v>General Accounting</v>
          </cell>
          <cell r="K296" t="str">
            <v>Terminated</v>
          </cell>
          <cell r="L296" t="str">
            <v>PartTime - Full Benefits</v>
          </cell>
          <cell r="M296" t="str">
            <v>Part Time</v>
          </cell>
          <cell r="N296" t="str">
            <v>Payroll/Billing Assistant</v>
          </cell>
          <cell r="O296" t="str">
            <v>GEN 40 30min</v>
          </cell>
          <cell r="P296">
            <v>36997</v>
          </cell>
          <cell r="Q296">
            <v>36997</v>
          </cell>
          <cell r="R296">
            <v>39007</v>
          </cell>
          <cell r="S296">
            <v>26910</v>
          </cell>
          <cell r="T296">
            <v>13.8</v>
          </cell>
          <cell r="U296" t="str">
            <v>Admin/Support</v>
          </cell>
          <cell r="V296">
            <v>75</v>
          </cell>
          <cell r="W296">
            <v>517.5</v>
          </cell>
          <cell r="X296" t="str">
            <v>Gifford Medical - 40</v>
          </cell>
          <cell r="Y296" t="str">
            <v>Accounting</v>
          </cell>
          <cell r="Z296" t="str">
            <v>Biweekly</v>
          </cell>
        </row>
        <row r="297">
          <cell r="B297">
            <v>686</v>
          </cell>
          <cell r="D297" t="str">
            <v>Jennifer</v>
          </cell>
          <cell r="E297" t="str">
            <v>Clark</v>
          </cell>
          <cell r="F297" t="str">
            <v>R</v>
          </cell>
          <cell r="G297" t="str">
            <v>RN - Per Diem</v>
          </cell>
          <cell r="H297" t="str">
            <v>Clinical</v>
          </cell>
          <cell r="I297" t="str">
            <v>Patient Care Services</v>
          </cell>
          <cell r="J297" t="str">
            <v>Med Surg</v>
          </cell>
          <cell r="K297" t="str">
            <v>Terminated</v>
          </cell>
          <cell r="L297" t="str">
            <v>Per Diem Active</v>
          </cell>
          <cell r="M297" t="str">
            <v>Part Time</v>
          </cell>
          <cell r="N297" t="str">
            <v>RN - Per Diem</v>
          </cell>
          <cell r="O297" t="str">
            <v>GEN 40 30min</v>
          </cell>
          <cell r="P297">
            <v>38803</v>
          </cell>
          <cell r="Q297">
            <v>36997</v>
          </cell>
          <cell r="R297">
            <v>39251</v>
          </cell>
          <cell r="S297">
            <v>5.7200000000000001E-2</v>
          </cell>
          <cell r="T297">
            <v>22.41</v>
          </cell>
          <cell r="U297" t="str">
            <v>RN</v>
          </cell>
          <cell r="V297">
            <v>1E-4</v>
          </cell>
          <cell r="W297">
            <v>1.1000000000000001E-3</v>
          </cell>
          <cell r="X297" t="str">
            <v>Gifford Medical - 40</v>
          </cell>
          <cell r="Y297" t="str">
            <v>Med/Surg</v>
          </cell>
          <cell r="Z297" t="str">
            <v>Biweekly</v>
          </cell>
        </row>
        <row r="298">
          <cell r="B298">
            <v>688</v>
          </cell>
          <cell r="D298" t="str">
            <v>William</v>
          </cell>
          <cell r="E298" t="str">
            <v>Davis</v>
          </cell>
          <cell r="F298" t="str">
            <v>M</v>
          </cell>
          <cell r="G298" t="str">
            <v>ES Project Worker</v>
          </cell>
          <cell r="H298" t="str">
            <v>Maint, Hskpg, Food, Dayca</v>
          </cell>
          <cell r="I298" t="str">
            <v>Facilities</v>
          </cell>
          <cell r="J298" t="str">
            <v>Enviromental Services</v>
          </cell>
          <cell r="K298" t="str">
            <v>Terminated</v>
          </cell>
          <cell r="L298" t="str">
            <v>Per Diem Active</v>
          </cell>
          <cell r="M298" t="str">
            <v>Part Time</v>
          </cell>
          <cell r="N298" t="str">
            <v>ES Project Worker</v>
          </cell>
          <cell r="O298" t="str">
            <v>GEN 40 30min</v>
          </cell>
          <cell r="P298">
            <v>37011</v>
          </cell>
          <cell r="Q298">
            <v>37011</v>
          </cell>
          <cell r="R298">
            <v>37987</v>
          </cell>
          <cell r="S298">
            <v>2.9432</v>
          </cell>
          <cell r="T298">
            <v>11.32</v>
          </cell>
          <cell r="U298" t="str">
            <v>Admin/Support</v>
          </cell>
          <cell r="V298">
            <v>0.01</v>
          </cell>
          <cell r="W298">
            <v>5.6599999999999998E-2</v>
          </cell>
          <cell r="X298" t="str">
            <v>Gifford Medical - 40</v>
          </cell>
          <cell r="Y298" t="str">
            <v>Housekeeping</v>
          </cell>
          <cell r="Z298" t="str">
            <v>Biweekly</v>
          </cell>
        </row>
        <row r="299">
          <cell r="B299">
            <v>689</v>
          </cell>
          <cell r="D299" t="str">
            <v>Susan</v>
          </cell>
          <cell r="E299" t="str">
            <v>Delattre</v>
          </cell>
          <cell r="F299" t="str">
            <v>B</v>
          </cell>
          <cell r="G299" t="str">
            <v>Grant Coordinator Asst</v>
          </cell>
          <cell r="H299" t="str">
            <v>Administrative</v>
          </cell>
          <cell r="I299" t="str">
            <v>Community Outreach &amp; Deve</v>
          </cell>
          <cell r="J299" t="str">
            <v>GHC Grant 8</v>
          </cell>
          <cell r="K299" t="str">
            <v>Terminated</v>
          </cell>
          <cell r="L299" t="str">
            <v>PartTime-No Benefits</v>
          </cell>
          <cell r="M299" t="str">
            <v>Part Time</v>
          </cell>
          <cell r="N299" t="str">
            <v>Grant Coordinator Asst</v>
          </cell>
          <cell r="O299" t="str">
            <v>GEN 40 30min</v>
          </cell>
          <cell r="P299">
            <v>37011</v>
          </cell>
          <cell r="Q299">
            <v>37011</v>
          </cell>
          <cell r="R299">
            <v>41455</v>
          </cell>
          <cell r="S299">
            <v>10433.280000000001</v>
          </cell>
          <cell r="T299">
            <v>25.08</v>
          </cell>
          <cell r="U299" t="str">
            <v>Tech &amp; Professi</v>
          </cell>
          <cell r="V299">
            <v>16</v>
          </cell>
          <cell r="W299">
            <v>200.64</v>
          </cell>
          <cell r="X299" t="str">
            <v>Gifford Medical - 40</v>
          </cell>
          <cell r="Y299" t="str">
            <v>Grant Programs</v>
          </cell>
          <cell r="Z299" t="str">
            <v>Biweekly</v>
          </cell>
        </row>
        <row r="300">
          <cell r="B300">
            <v>692</v>
          </cell>
          <cell r="D300" t="str">
            <v>Maria</v>
          </cell>
          <cell r="E300" t="str">
            <v>Archer</v>
          </cell>
          <cell r="F300" t="str">
            <v>Z</v>
          </cell>
          <cell r="G300" t="str">
            <v>ES Worker</v>
          </cell>
          <cell r="H300" t="str">
            <v>Maint, Hskpg, Food, Dayca</v>
          </cell>
          <cell r="I300" t="str">
            <v>Facilities</v>
          </cell>
          <cell r="J300" t="str">
            <v>Enviromental Services</v>
          </cell>
          <cell r="K300" t="str">
            <v>Terminated</v>
          </cell>
          <cell r="L300" t="str">
            <v>Full Time - Full Benefits</v>
          </cell>
          <cell r="M300" t="str">
            <v>Full Time</v>
          </cell>
          <cell r="N300" t="str">
            <v>ES Worker</v>
          </cell>
          <cell r="O300" t="str">
            <v>GEN 30min</v>
          </cell>
          <cell r="P300">
            <v>37015</v>
          </cell>
          <cell r="Q300">
            <v>37015</v>
          </cell>
          <cell r="R300">
            <v>38290</v>
          </cell>
          <cell r="S300">
            <v>17546.256000000001</v>
          </cell>
          <cell r="T300">
            <v>8.4357000000000006</v>
          </cell>
          <cell r="U300" t="str">
            <v>Admin/Support</v>
          </cell>
          <cell r="V300">
            <v>80</v>
          </cell>
          <cell r="W300">
            <v>337.428</v>
          </cell>
          <cell r="X300" t="str">
            <v>Gifford Medical - 40</v>
          </cell>
          <cell r="Y300" t="str">
            <v>Housekeeping</v>
          </cell>
          <cell r="Z300" t="str">
            <v>Biweekly</v>
          </cell>
        </row>
        <row r="301">
          <cell r="B301">
            <v>693</v>
          </cell>
          <cell r="D301" t="str">
            <v>Bethany</v>
          </cell>
          <cell r="E301" t="str">
            <v>Cliche</v>
          </cell>
          <cell r="F301" t="str">
            <v>L</v>
          </cell>
          <cell r="G301" t="str">
            <v>Benefits Administrator</v>
          </cell>
          <cell r="H301" t="str">
            <v>Administrative</v>
          </cell>
          <cell r="I301" t="str">
            <v>Human Resources</v>
          </cell>
          <cell r="J301" t="str">
            <v>Human Resources</v>
          </cell>
          <cell r="K301" t="str">
            <v>Terminated</v>
          </cell>
          <cell r="L301" t="str">
            <v>Per Diem Active</v>
          </cell>
          <cell r="M301" t="str">
            <v>Part Time</v>
          </cell>
          <cell r="N301" t="str">
            <v>Benefits Administrator</v>
          </cell>
          <cell r="O301" t="str">
            <v>GEN 40 30min</v>
          </cell>
          <cell r="P301">
            <v>37018</v>
          </cell>
          <cell r="Q301">
            <v>37018</v>
          </cell>
          <cell r="R301">
            <v>38200</v>
          </cell>
          <cell r="S301">
            <v>4.3861999999999997</v>
          </cell>
          <cell r="T301">
            <v>16.871400000000001</v>
          </cell>
          <cell r="U301" t="str">
            <v>Tech &amp; Professi</v>
          </cell>
          <cell r="V301">
            <v>0.01</v>
          </cell>
          <cell r="W301">
            <v>8.4400000000000003E-2</v>
          </cell>
          <cell r="X301" t="str">
            <v>Benefits</v>
          </cell>
          <cell r="Y301" t="str">
            <v>Human Resources</v>
          </cell>
          <cell r="Z301" t="str">
            <v>Biweekly</v>
          </cell>
        </row>
        <row r="302">
          <cell r="B302">
            <v>695</v>
          </cell>
          <cell r="D302" t="str">
            <v>Jeffrey</v>
          </cell>
          <cell r="E302" t="str">
            <v>Hebert</v>
          </cell>
          <cell r="F302" t="str">
            <v>C</v>
          </cell>
          <cell r="G302" t="str">
            <v>Chief Financial Officer</v>
          </cell>
          <cell r="H302" t="str">
            <v>Administrative</v>
          </cell>
          <cell r="I302" t="str">
            <v>Administration</v>
          </cell>
          <cell r="J302" t="str">
            <v>Administration</v>
          </cell>
          <cell r="K302" t="str">
            <v>Terminated</v>
          </cell>
          <cell r="L302" t="str">
            <v>Full Time - Full Benefits</v>
          </cell>
          <cell r="M302" t="str">
            <v>Full Time</v>
          </cell>
          <cell r="N302" t="str">
            <v>Chief Financial Officer</v>
          </cell>
          <cell r="O302" t="str">
            <v>EXEMPT 8 FT</v>
          </cell>
          <cell r="P302">
            <v>37032</v>
          </cell>
          <cell r="Q302">
            <v>37032</v>
          </cell>
          <cell r="R302">
            <v>43884</v>
          </cell>
          <cell r="S302">
            <v>190174.4</v>
          </cell>
          <cell r="T302">
            <v>91.43</v>
          </cell>
          <cell r="U302" t="str">
            <v>VP FINANCE</v>
          </cell>
          <cell r="V302">
            <v>80</v>
          </cell>
          <cell r="W302">
            <v>3657.2</v>
          </cell>
          <cell r="X302" t="str">
            <v>Gifford Medical - 40</v>
          </cell>
          <cell r="Y302" t="str">
            <v>Accounting</v>
          </cell>
          <cell r="Z302" t="str">
            <v>Biweekly</v>
          </cell>
        </row>
        <row r="303">
          <cell r="B303">
            <v>697</v>
          </cell>
          <cell r="D303" t="str">
            <v>John</v>
          </cell>
          <cell r="E303" t="str">
            <v>Caron</v>
          </cell>
          <cell r="F303" t="str">
            <v>A</v>
          </cell>
          <cell r="G303" t="str">
            <v>RN - Per Diem</v>
          </cell>
          <cell r="H303" t="str">
            <v>Clinical</v>
          </cell>
          <cell r="I303" t="str">
            <v>Patient Care Services</v>
          </cell>
          <cell r="J303" t="str">
            <v>Emergency Room</v>
          </cell>
          <cell r="K303" t="str">
            <v>Terminated</v>
          </cell>
          <cell r="L303" t="str">
            <v>Per Diem Active</v>
          </cell>
          <cell r="M303" t="str">
            <v>Part Time</v>
          </cell>
          <cell r="N303" t="str">
            <v>RN - Per Diem</v>
          </cell>
          <cell r="O303" t="str">
            <v>GEN 40 30min</v>
          </cell>
          <cell r="P303">
            <v>42815</v>
          </cell>
          <cell r="Q303">
            <v>37040</v>
          </cell>
          <cell r="R303">
            <v>43254</v>
          </cell>
          <cell r="S303">
            <v>9.3600000000000003E-2</v>
          </cell>
          <cell r="T303">
            <v>35.5</v>
          </cell>
          <cell r="U303" t="str">
            <v>RN</v>
          </cell>
          <cell r="V303">
            <v>1E-4</v>
          </cell>
          <cell r="W303">
            <v>1.8E-3</v>
          </cell>
          <cell r="X303" t="str">
            <v>Gifford Medical - 40</v>
          </cell>
          <cell r="Y303" t="str">
            <v>Emergency Room</v>
          </cell>
          <cell r="Z303" t="str">
            <v>Biweekly</v>
          </cell>
        </row>
        <row r="304">
          <cell r="B304">
            <v>698</v>
          </cell>
          <cell r="D304" t="str">
            <v>Lucinda</v>
          </cell>
          <cell r="E304" t="str">
            <v>Young</v>
          </cell>
          <cell r="F304" t="str">
            <v>L</v>
          </cell>
          <cell r="G304" t="str">
            <v>Medical Secretary</v>
          </cell>
          <cell r="H304" t="str">
            <v>Administrative</v>
          </cell>
          <cell r="I304" t="str">
            <v>Provider Practices</v>
          </cell>
          <cell r="J304" t="str">
            <v>Primary Care</v>
          </cell>
          <cell r="K304" t="str">
            <v>Terminated</v>
          </cell>
          <cell r="L304" t="str">
            <v>Full Time - Full Benefits</v>
          </cell>
          <cell r="M304" t="str">
            <v>Full Time</v>
          </cell>
          <cell r="N304" t="str">
            <v>Medical Secretary</v>
          </cell>
          <cell r="O304" t="str">
            <v>GEN 40 60min</v>
          </cell>
          <cell r="P304">
            <v>37041</v>
          </cell>
          <cell r="Q304">
            <v>37041</v>
          </cell>
          <cell r="R304">
            <v>37865</v>
          </cell>
          <cell r="S304">
            <v>21881.599999999999</v>
          </cell>
          <cell r="T304">
            <v>10.52</v>
          </cell>
          <cell r="U304" t="str">
            <v>Admin/Support</v>
          </cell>
          <cell r="V304">
            <v>80</v>
          </cell>
          <cell r="W304">
            <v>420.8</v>
          </cell>
          <cell r="X304" t="str">
            <v>Primary Care Clinic - 41</v>
          </cell>
          <cell r="Y304" t="str">
            <v>Provider Practice</v>
          </cell>
          <cell r="Z304" t="str">
            <v>Biweekly</v>
          </cell>
        </row>
        <row r="305">
          <cell r="B305">
            <v>700</v>
          </cell>
          <cell r="D305" t="str">
            <v>Kathleen</v>
          </cell>
          <cell r="E305" t="str">
            <v>McCullough</v>
          </cell>
          <cell r="F305" t="str">
            <v>A</v>
          </cell>
          <cell r="G305" t="str">
            <v>Radiology Manager</v>
          </cell>
          <cell r="H305" t="str">
            <v>Ancillary</v>
          </cell>
          <cell r="I305" t="str">
            <v>Professional Services</v>
          </cell>
          <cell r="J305" t="str">
            <v>Radiology</v>
          </cell>
          <cell r="K305" t="str">
            <v>Terminated</v>
          </cell>
          <cell r="L305" t="str">
            <v>Full Time - Full Benefits</v>
          </cell>
          <cell r="M305" t="str">
            <v>Full Time</v>
          </cell>
          <cell r="N305" t="str">
            <v>Radiology Manager</v>
          </cell>
          <cell r="O305" t="str">
            <v>EXEMPT 8 FT</v>
          </cell>
          <cell r="P305">
            <v>37046</v>
          </cell>
          <cell r="Q305">
            <v>37046</v>
          </cell>
          <cell r="R305">
            <v>38498</v>
          </cell>
          <cell r="S305">
            <v>70116.800000000003</v>
          </cell>
          <cell r="T305">
            <v>33.71</v>
          </cell>
          <cell r="U305" t="str">
            <v>Management</v>
          </cell>
          <cell r="V305">
            <v>80</v>
          </cell>
          <cell r="W305">
            <v>1348.4</v>
          </cell>
          <cell r="X305" t="str">
            <v>Gifford Medical - 40</v>
          </cell>
          <cell r="Y305" t="str">
            <v>Radiology</v>
          </cell>
          <cell r="Z305" t="str">
            <v>Biweekly</v>
          </cell>
        </row>
        <row r="306">
          <cell r="B306">
            <v>703</v>
          </cell>
          <cell r="D306" t="str">
            <v>Scott</v>
          </cell>
          <cell r="E306" t="str">
            <v>Aronson</v>
          </cell>
          <cell r="F306" t="str">
            <v>R</v>
          </cell>
          <cell r="G306" t="str">
            <v>Chef</v>
          </cell>
          <cell r="H306" t="str">
            <v>Maint, Hskpg, Food, Dayca</v>
          </cell>
          <cell r="I306" t="str">
            <v>Operations</v>
          </cell>
          <cell r="J306" t="str">
            <v>Nutrition/Food Service</v>
          </cell>
          <cell r="K306" t="str">
            <v>Terminated</v>
          </cell>
          <cell r="L306" t="str">
            <v>Full Time - Full Benefits</v>
          </cell>
          <cell r="M306" t="str">
            <v>Full Time</v>
          </cell>
          <cell r="N306" t="str">
            <v>Chef</v>
          </cell>
          <cell r="O306" t="str">
            <v>EXEMPT 8 FT</v>
          </cell>
          <cell r="P306">
            <v>37046</v>
          </cell>
          <cell r="Q306">
            <v>37046</v>
          </cell>
          <cell r="R306">
            <v>38670</v>
          </cell>
          <cell r="S306">
            <v>36829.311999999998</v>
          </cell>
          <cell r="T306">
            <v>17.706399999999999</v>
          </cell>
          <cell r="U306" t="str">
            <v>Tech &amp; Professi</v>
          </cell>
          <cell r="V306">
            <v>80</v>
          </cell>
          <cell r="W306">
            <v>708.25599999999997</v>
          </cell>
          <cell r="X306" t="str">
            <v>Gifford Medical - 40</v>
          </cell>
          <cell r="Y306" t="str">
            <v>Nutrition &amp; Food Service</v>
          </cell>
          <cell r="Z306" t="str">
            <v>Biweekly</v>
          </cell>
        </row>
        <row r="307">
          <cell r="B307">
            <v>708</v>
          </cell>
          <cell r="D307" t="str">
            <v>Katie</v>
          </cell>
          <cell r="E307" t="str">
            <v>Rikert</v>
          </cell>
          <cell r="F307" t="str">
            <v>A</v>
          </cell>
          <cell r="G307" t="str">
            <v>Billing Representative I</v>
          </cell>
          <cell r="H307" t="str">
            <v>Administrative</v>
          </cell>
          <cell r="I307" t="str">
            <v>Finance</v>
          </cell>
          <cell r="J307" t="str">
            <v>Patient Accounting</v>
          </cell>
          <cell r="K307" t="str">
            <v>Terminated</v>
          </cell>
          <cell r="L307" t="str">
            <v>PartTime-Partial Benefits</v>
          </cell>
          <cell r="M307" t="str">
            <v>Part Time</v>
          </cell>
          <cell r="N307" t="str">
            <v>Billing Representative I</v>
          </cell>
          <cell r="O307" t="str">
            <v>GEN 40 30min</v>
          </cell>
          <cell r="P307">
            <v>37057</v>
          </cell>
          <cell r="Q307">
            <v>37057</v>
          </cell>
          <cell r="R307">
            <v>40144</v>
          </cell>
          <cell r="S307">
            <v>18046.080000000002</v>
          </cell>
          <cell r="T307">
            <v>14.46</v>
          </cell>
          <cell r="U307" t="str">
            <v>Admin/Support</v>
          </cell>
          <cell r="V307">
            <v>48</v>
          </cell>
          <cell r="W307">
            <v>347.04</v>
          </cell>
          <cell r="X307" t="str">
            <v>Gifford Medical - 40</v>
          </cell>
          <cell r="Y307" t="str">
            <v>Patient Financial Service</v>
          </cell>
          <cell r="Z307" t="str">
            <v>Biweekly</v>
          </cell>
        </row>
        <row r="308">
          <cell r="B308">
            <v>710</v>
          </cell>
          <cell r="D308" t="str">
            <v>John</v>
          </cell>
          <cell r="E308" t="str">
            <v>Caruso</v>
          </cell>
          <cell r="F308" t="str">
            <v>P</v>
          </cell>
          <cell r="G308" t="str">
            <v>Medical Staff Coordinator</v>
          </cell>
          <cell r="I308" t="str">
            <v>Quality Mgt &amp; Med Staff S</v>
          </cell>
          <cell r="J308" t="str">
            <v>UR/QA</v>
          </cell>
          <cell r="K308" t="str">
            <v>Active</v>
          </cell>
          <cell r="L308" t="str">
            <v>Full Time - Full Benefits</v>
          </cell>
          <cell r="M308" t="str">
            <v>Full Time</v>
          </cell>
          <cell r="N308" t="str">
            <v>Medical Staff Coordinator</v>
          </cell>
          <cell r="O308" t="str">
            <v>EXEMPT 8 FT</v>
          </cell>
          <cell r="P308">
            <v>37063</v>
          </cell>
          <cell r="Q308">
            <v>37063</v>
          </cell>
          <cell r="S308">
            <v>53435.199999999997</v>
          </cell>
          <cell r="T308">
            <v>25.69</v>
          </cell>
          <cell r="U308" t="str">
            <v>Tech &amp; Professi</v>
          </cell>
          <cell r="V308">
            <v>80</v>
          </cell>
          <cell r="W308">
            <v>1027.5999999999999</v>
          </cell>
          <cell r="X308" t="str">
            <v>Gifford Medical - 40</v>
          </cell>
          <cell r="Y308" t="str">
            <v>Quality Assurance/Risk Mg</v>
          </cell>
          <cell r="Z308" t="str">
            <v>Biweekly</v>
          </cell>
        </row>
        <row r="309">
          <cell r="B309">
            <v>711</v>
          </cell>
          <cell r="D309" t="str">
            <v>Brooks</v>
          </cell>
          <cell r="E309" t="str">
            <v>Chapin</v>
          </cell>
          <cell r="F309" t="str">
            <v>A</v>
          </cell>
          <cell r="G309" t="str">
            <v>Director of Nursing</v>
          </cell>
          <cell r="H309" t="str">
            <v>Clinical</v>
          </cell>
          <cell r="I309" t="str">
            <v>Patient Care Services</v>
          </cell>
          <cell r="J309" t="str">
            <v>MENIG Extended Care</v>
          </cell>
          <cell r="K309" t="str">
            <v>Terminated</v>
          </cell>
          <cell r="L309" t="str">
            <v>Full Time - Full Benefits</v>
          </cell>
          <cell r="M309" t="str">
            <v>Full Time</v>
          </cell>
          <cell r="N309" t="str">
            <v>Director of Nursing</v>
          </cell>
          <cell r="O309" t="str">
            <v>EXEMPT 8 FT</v>
          </cell>
          <cell r="P309">
            <v>44067</v>
          </cell>
          <cell r="Q309">
            <v>37067</v>
          </cell>
          <cell r="R309">
            <v>44068</v>
          </cell>
          <cell r="S309">
            <v>92705.600000000006</v>
          </cell>
          <cell r="T309">
            <v>44.57</v>
          </cell>
          <cell r="U309" t="str">
            <v>Nursing Directo</v>
          </cell>
          <cell r="V309">
            <v>80</v>
          </cell>
          <cell r="W309">
            <v>1782.8</v>
          </cell>
          <cell r="X309" t="str">
            <v>Gifford Medical - 40</v>
          </cell>
          <cell r="Y309" t="str">
            <v>Menig Extended Care Unit</v>
          </cell>
          <cell r="Z309" t="str">
            <v>Biweekly</v>
          </cell>
        </row>
        <row r="310">
          <cell r="B310">
            <v>712</v>
          </cell>
          <cell r="D310" t="str">
            <v>Elsie</v>
          </cell>
          <cell r="E310" t="str">
            <v>Winot</v>
          </cell>
          <cell r="F310" t="str">
            <v>R</v>
          </cell>
          <cell r="G310" t="str">
            <v>ES  Worker - OUT</v>
          </cell>
          <cell r="H310" t="str">
            <v>Maint, Hskpg, Food, Dayca</v>
          </cell>
          <cell r="I310" t="str">
            <v>Facilities</v>
          </cell>
          <cell r="J310" t="str">
            <v>Enviromental Services</v>
          </cell>
          <cell r="K310" t="str">
            <v>Terminated</v>
          </cell>
          <cell r="L310" t="str">
            <v>Per Diem Active</v>
          </cell>
          <cell r="M310" t="str">
            <v>Part Time</v>
          </cell>
          <cell r="N310" t="str">
            <v>ES  Worker - OUT</v>
          </cell>
          <cell r="O310" t="str">
            <v>GEN No Meal</v>
          </cell>
          <cell r="P310">
            <v>37278</v>
          </cell>
          <cell r="Q310">
            <v>37069</v>
          </cell>
          <cell r="R310">
            <v>38000</v>
          </cell>
          <cell r="S310">
            <v>3.3877999999999999</v>
          </cell>
          <cell r="T310">
            <v>13.03</v>
          </cell>
          <cell r="U310" t="str">
            <v>Admin/Support</v>
          </cell>
          <cell r="V310">
            <v>0.01</v>
          </cell>
          <cell r="W310">
            <v>6.5199999999999994E-2</v>
          </cell>
          <cell r="X310" t="str">
            <v>Gifford Medical - 40</v>
          </cell>
          <cell r="Y310" t="str">
            <v>Housekeeping</v>
          </cell>
          <cell r="Z310" t="str">
            <v>Biweekly</v>
          </cell>
        </row>
        <row r="311">
          <cell r="B311">
            <v>713</v>
          </cell>
          <cell r="D311" t="str">
            <v>Katrina</v>
          </cell>
          <cell r="E311" t="str">
            <v>Lumbra</v>
          </cell>
          <cell r="F311" t="str">
            <v>L</v>
          </cell>
          <cell r="G311" t="str">
            <v>Controller</v>
          </cell>
          <cell r="H311" t="str">
            <v>Administrative</v>
          </cell>
          <cell r="I311" t="str">
            <v>Finance</v>
          </cell>
          <cell r="J311" t="str">
            <v>General Accounting</v>
          </cell>
          <cell r="K311" t="str">
            <v>Terminated</v>
          </cell>
          <cell r="L311" t="str">
            <v>Full Time - Full Benefits</v>
          </cell>
          <cell r="M311" t="str">
            <v>Full Time</v>
          </cell>
          <cell r="N311" t="str">
            <v>Controller</v>
          </cell>
          <cell r="O311" t="str">
            <v>EXEMPT 8 FT</v>
          </cell>
          <cell r="P311">
            <v>37070</v>
          </cell>
          <cell r="Q311">
            <v>37070</v>
          </cell>
          <cell r="R311">
            <v>43833</v>
          </cell>
          <cell r="S311">
            <v>95347.199999999997</v>
          </cell>
          <cell r="T311">
            <v>45.84</v>
          </cell>
          <cell r="U311" t="str">
            <v>Management</v>
          </cell>
          <cell r="V311">
            <v>80</v>
          </cell>
          <cell r="W311">
            <v>1833.6</v>
          </cell>
          <cell r="X311" t="str">
            <v>Gifford Medical - 40</v>
          </cell>
          <cell r="Y311" t="str">
            <v>Accounting</v>
          </cell>
          <cell r="Z311" t="str">
            <v>Biweekly</v>
          </cell>
        </row>
        <row r="312">
          <cell r="B312">
            <v>720</v>
          </cell>
          <cell r="D312" t="str">
            <v>Nancy</v>
          </cell>
          <cell r="E312" t="str">
            <v>Potvin</v>
          </cell>
          <cell r="F312" t="str">
            <v>J</v>
          </cell>
          <cell r="G312" t="str">
            <v>Teaching Associate</v>
          </cell>
          <cell r="H312" t="str">
            <v>Maint, Hskpg, Food, Dayca</v>
          </cell>
          <cell r="I312" t="str">
            <v>Human Resources</v>
          </cell>
          <cell r="J312" t="str">
            <v>Day Care</v>
          </cell>
          <cell r="K312" t="str">
            <v>Terminated</v>
          </cell>
          <cell r="L312" t="str">
            <v>Full Time - Full Benefits</v>
          </cell>
          <cell r="M312" t="str">
            <v>Full Time</v>
          </cell>
          <cell r="N312" t="str">
            <v>Teaching Associate</v>
          </cell>
          <cell r="O312" t="str">
            <v>GEN 40 60min</v>
          </cell>
          <cell r="P312">
            <v>37109</v>
          </cell>
          <cell r="Q312">
            <v>37109</v>
          </cell>
          <cell r="R312">
            <v>38254</v>
          </cell>
          <cell r="S312">
            <v>24273.392</v>
          </cell>
          <cell r="T312">
            <v>11.6699</v>
          </cell>
          <cell r="U312" t="str">
            <v>Tech &amp; Professi</v>
          </cell>
          <cell r="V312">
            <v>80</v>
          </cell>
          <cell r="W312">
            <v>466.79599999999999</v>
          </cell>
          <cell r="X312" t="str">
            <v>Gifford Medical - 40</v>
          </cell>
          <cell r="Y312" t="str">
            <v>Child Enrichment Center</v>
          </cell>
          <cell r="Z312" t="str">
            <v>Biweekly</v>
          </cell>
        </row>
        <row r="313">
          <cell r="B313">
            <v>721</v>
          </cell>
          <cell r="D313" t="str">
            <v>McKenna</v>
          </cell>
          <cell r="E313" t="str">
            <v>Pierson-Heins</v>
          </cell>
          <cell r="F313" t="str">
            <v>A</v>
          </cell>
          <cell r="G313" t="str">
            <v>Teacher</v>
          </cell>
          <cell r="H313" t="str">
            <v>Maint, Hskpg, Food, Dayca</v>
          </cell>
          <cell r="I313" t="str">
            <v>Human Resources</v>
          </cell>
          <cell r="J313" t="str">
            <v>Day Care</v>
          </cell>
          <cell r="K313" t="str">
            <v>Terminated</v>
          </cell>
          <cell r="L313" t="str">
            <v>Full Time - Full Benefits</v>
          </cell>
          <cell r="M313" t="str">
            <v>Full Time</v>
          </cell>
          <cell r="N313" t="str">
            <v>Teacher</v>
          </cell>
          <cell r="O313" t="str">
            <v>GEN 40 60min</v>
          </cell>
          <cell r="P313">
            <v>37120</v>
          </cell>
          <cell r="Q313">
            <v>37120</v>
          </cell>
          <cell r="R313">
            <v>38468</v>
          </cell>
          <cell r="S313">
            <v>26094.432000000001</v>
          </cell>
          <cell r="T313">
            <v>12.545400000000001</v>
          </cell>
          <cell r="U313" t="str">
            <v>Tech &amp; Professi</v>
          </cell>
          <cell r="V313">
            <v>80</v>
          </cell>
          <cell r="W313">
            <v>501.81599999999997</v>
          </cell>
          <cell r="X313" t="str">
            <v>Gifford Medical - 40</v>
          </cell>
          <cell r="Y313" t="str">
            <v>Child Enrichment Center</v>
          </cell>
          <cell r="Z313" t="str">
            <v>Biweekly</v>
          </cell>
        </row>
        <row r="314">
          <cell r="B314">
            <v>722</v>
          </cell>
          <cell r="D314" t="str">
            <v>Daniel</v>
          </cell>
          <cell r="E314" t="str">
            <v>Dube</v>
          </cell>
          <cell r="F314" t="str">
            <v>C</v>
          </cell>
          <cell r="G314" t="str">
            <v>ES Project Worker</v>
          </cell>
          <cell r="H314" t="str">
            <v>Maint, Hskpg, Food, Dayca</v>
          </cell>
          <cell r="I314" t="str">
            <v>Operations</v>
          </cell>
          <cell r="J314" t="str">
            <v>Housekeeping</v>
          </cell>
          <cell r="K314" t="str">
            <v>Terminated</v>
          </cell>
          <cell r="L314" t="str">
            <v>Full Time - Full Benefits</v>
          </cell>
          <cell r="M314" t="str">
            <v>Full Time</v>
          </cell>
          <cell r="N314" t="str">
            <v>ES Project Worker</v>
          </cell>
          <cell r="O314" t="str">
            <v>GEN 40 30min</v>
          </cell>
          <cell r="P314">
            <v>37123</v>
          </cell>
          <cell r="Q314">
            <v>37123</v>
          </cell>
          <cell r="R314">
            <v>44589</v>
          </cell>
          <cell r="S314">
            <v>38313.599999999999</v>
          </cell>
          <cell r="T314">
            <v>18.420000000000002</v>
          </cell>
          <cell r="U314" t="str">
            <v>Admin/Support</v>
          </cell>
          <cell r="V314">
            <v>80</v>
          </cell>
          <cell r="W314">
            <v>736.8</v>
          </cell>
          <cell r="X314" t="str">
            <v>Gifford Medical - 40</v>
          </cell>
          <cell r="Y314" t="str">
            <v>Housekeeping</v>
          </cell>
          <cell r="Z314" t="str">
            <v>Biweekly</v>
          </cell>
        </row>
        <row r="315">
          <cell r="B315">
            <v>723</v>
          </cell>
          <cell r="D315" t="str">
            <v>Karen</v>
          </cell>
          <cell r="E315" t="str">
            <v>Francis</v>
          </cell>
          <cell r="F315" t="str">
            <v>L</v>
          </cell>
          <cell r="G315" t="str">
            <v>Grant Manager</v>
          </cell>
          <cell r="H315" t="str">
            <v>Administrative</v>
          </cell>
          <cell r="I315" t="str">
            <v>Provider Practices</v>
          </cell>
          <cell r="J315" t="str">
            <v>BP Medical Home</v>
          </cell>
          <cell r="K315" t="str">
            <v>Terminated</v>
          </cell>
          <cell r="L315" t="str">
            <v>Full Time - Full Benefits</v>
          </cell>
          <cell r="M315" t="str">
            <v>Full Time</v>
          </cell>
          <cell r="N315" t="str">
            <v>Grant Manager</v>
          </cell>
          <cell r="O315" t="str">
            <v>EXEMPT 8 FT</v>
          </cell>
          <cell r="P315">
            <v>37138</v>
          </cell>
          <cell r="Q315">
            <v>37138</v>
          </cell>
          <cell r="R315">
            <v>41859</v>
          </cell>
          <cell r="S315">
            <v>51979.199999999997</v>
          </cell>
          <cell r="T315">
            <v>24.99</v>
          </cell>
          <cell r="V315">
            <v>80</v>
          </cell>
          <cell r="W315">
            <v>999.6</v>
          </cell>
          <cell r="X315" t="str">
            <v>Gifford Medical - 40</v>
          </cell>
          <cell r="Y315" t="str">
            <v>Grant Programs</v>
          </cell>
          <cell r="Z315" t="str">
            <v>Biweekly</v>
          </cell>
        </row>
        <row r="316">
          <cell r="B316">
            <v>724</v>
          </cell>
          <cell r="D316" t="str">
            <v>Nina</v>
          </cell>
          <cell r="E316" t="str">
            <v>Donati</v>
          </cell>
          <cell r="F316" t="str">
            <v>M</v>
          </cell>
          <cell r="G316" t="str">
            <v>Pharmacy Technician</v>
          </cell>
          <cell r="H316" t="str">
            <v>Ancillary</v>
          </cell>
          <cell r="I316" t="str">
            <v>Patient Care Services</v>
          </cell>
          <cell r="J316" t="str">
            <v>Pharmacy</v>
          </cell>
          <cell r="K316" t="str">
            <v>Terminated</v>
          </cell>
          <cell r="L316" t="str">
            <v>PartTime - Full Benefits</v>
          </cell>
          <cell r="M316" t="str">
            <v>Part Time</v>
          </cell>
          <cell r="N316" t="str">
            <v>Pharmacy Technician</v>
          </cell>
          <cell r="O316" t="str">
            <v>GEN 40 30min</v>
          </cell>
          <cell r="P316">
            <v>37138</v>
          </cell>
          <cell r="Q316">
            <v>37138</v>
          </cell>
          <cell r="R316">
            <v>38681</v>
          </cell>
          <cell r="S316">
            <v>24185.407999999999</v>
          </cell>
          <cell r="T316">
            <v>14.5345</v>
          </cell>
          <cell r="U316" t="str">
            <v>Admin/Support</v>
          </cell>
          <cell r="V316">
            <v>64</v>
          </cell>
          <cell r="W316">
            <v>465.10399999999998</v>
          </cell>
          <cell r="X316" t="str">
            <v>Gifford Medical - 40</v>
          </cell>
          <cell r="Y316" t="str">
            <v>Pharmacy</v>
          </cell>
          <cell r="Z316" t="str">
            <v>Biweekly</v>
          </cell>
        </row>
        <row r="317">
          <cell r="B317">
            <v>725</v>
          </cell>
          <cell r="D317" t="str">
            <v>Raylene</v>
          </cell>
          <cell r="E317" t="str">
            <v>Bryan</v>
          </cell>
          <cell r="F317" t="str">
            <v>J</v>
          </cell>
          <cell r="G317" t="str">
            <v>Healthcare Asst Offsite</v>
          </cell>
          <cell r="I317" t="str">
            <v>Provider Practices</v>
          </cell>
          <cell r="J317" t="str">
            <v>Orthopedics Clinic</v>
          </cell>
          <cell r="K317" t="str">
            <v>Terminated</v>
          </cell>
          <cell r="L317" t="str">
            <v>PartTime - Full Benefits</v>
          </cell>
          <cell r="M317" t="str">
            <v>Part Time</v>
          </cell>
          <cell r="N317" t="str">
            <v>Healthcare Asst Offsite</v>
          </cell>
          <cell r="O317" t="str">
            <v>GEN 40 60min</v>
          </cell>
          <cell r="P317">
            <v>40585</v>
          </cell>
          <cell r="Q317">
            <v>37158</v>
          </cell>
          <cell r="R317">
            <v>40585</v>
          </cell>
          <cell r="S317">
            <v>17387.385600000001</v>
          </cell>
          <cell r="T317">
            <v>13.9322</v>
          </cell>
          <cell r="U317" t="str">
            <v>Admin/Support</v>
          </cell>
          <cell r="V317">
            <v>48</v>
          </cell>
          <cell r="W317">
            <v>334.37279999999998</v>
          </cell>
          <cell r="X317" t="str">
            <v>Orthopedics - 40</v>
          </cell>
          <cell r="Y317" t="str">
            <v>Provider Practice</v>
          </cell>
          <cell r="Z317" t="str">
            <v>Biweekly</v>
          </cell>
        </row>
        <row r="318">
          <cell r="B318">
            <v>726</v>
          </cell>
          <cell r="D318" t="str">
            <v>Carol</v>
          </cell>
          <cell r="E318" t="str">
            <v>Greene</v>
          </cell>
          <cell r="F318" t="str">
            <v>L</v>
          </cell>
          <cell r="G318" t="str">
            <v>Grant Worker</v>
          </cell>
          <cell r="H318" t="str">
            <v>&lt;None&gt;</v>
          </cell>
          <cell r="I318" t="str">
            <v>Community Outreach &amp; Deve</v>
          </cell>
          <cell r="J318" t="str">
            <v>AVON GRANT</v>
          </cell>
          <cell r="K318" t="str">
            <v>Terminated</v>
          </cell>
          <cell r="L318" t="str">
            <v>PartTime-Partial Benefits</v>
          </cell>
          <cell r="M318" t="str">
            <v>Part Time</v>
          </cell>
          <cell r="N318" t="str">
            <v>Grant Worker</v>
          </cell>
          <cell r="O318" t="str">
            <v>GEN No Meal</v>
          </cell>
          <cell r="P318">
            <v>37153</v>
          </cell>
          <cell r="Q318">
            <v>37153</v>
          </cell>
          <cell r="R318">
            <v>38466</v>
          </cell>
          <cell r="S318">
            <v>12376</v>
          </cell>
          <cell r="T318">
            <v>11.9</v>
          </cell>
          <cell r="U318" t="str">
            <v>Providers/Other</v>
          </cell>
          <cell r="V318">
            <v>40</v>
          </cell>
          <cell r="W318">
            <v>238</v>
          </cell>
          <cell r="X318" t="str">
            <v>Gifford Medical - 40</v>
          </cell>
          <cell r="Y318" t="str">
            <v>Grant Programs</v>
          </cell>
          <cell r="Z318" t="str">
            <v>Biweekly</v>
          </cell>
        </row>
        <row r="319">
          <cell r="B319">
            <v>728</v>
          </cell>
          <cell r="D319" t="str">
            <v>Rebecca</v>
          </cell>
          <cell r="E319" t="str">
            <v>Herbst</v>
          </cell>
          <cell r="F319" t="str">
            <v>L</v>
          </cell>
          <cell r="G319" t="str">
            <v>Child Care Asst Director</v>
          </cell>
          <cell r="H319" t="str">
            <v>Maint, Hskpg, Food, Dayca</v>
          </cell>
          <cell r="I319" t="str">
            <v>Human Resources</v>
          </cell>
          <cell r="J319" t="str">
            <v>Day Care</v>
          </cell>
          <cell r="K319" t="str">
            <v>Terminated</v>
          </cell>
          <cell r="L319" t="str">
            <v>Full Time - Full Benefits</v>
          </cell>
          <cell r="M319" t="str">
            <v>Full Time</v>
          </cell>
          <cell r="N319" t="str">
            <v>Child Care Asst Director</v>
          </cell>
          <cell r="O319" t="str">
            <v>EXEMPT 8 FT</v>
          </cell>
          <cell r="P319">
            <v>38666</v>
          </cell>
          <cell r="Q319">
            <v>37165</v>
          </cell>
          <cell r="R319">
            <v>38667</v>
          </cell>
          <cell r="S319">
            <v>16639.896000000001</v>
          </cell>
          <cell r="T319">
            <v>15.9999</v>
          </cell>
          <cell r="U319" t="str">
            <v>Management</v>
          </cell>
          <cell r="V319">
            <v>40</v>
          </cell>
          <cell r="W319">
            <v>319.99799999999999</v>
          </cell>
          <cell r="X319" t="str">
            <v>Gifford Medical - 40</v>
          </cell>
          <cell r="Y319" t="str">
            <v>Child Enrichment Center</v>
          </cell>
          <cell r="Z319" t="str">
            <v>Biweekly</v>
          </cell>
        </row>
        <row r="320">
          <cell r="B320">
            <v>735</v>
          </cell>
          <cell r="D320" t="str">
            <v>Joshua</v>
          </cell>
          <cell r="E320" t="str">
            <v>Plavin</v>
          </cell>
          <cell r="F320" t="str">
            <v>A</v>
          </cell>
          <cell r="G320" t="str">
            <v>Physician</v>
          </cell>
          <cell r="H320" t="str">
            <v>Clinical</v>
          </cell>
          <cell r="I320" t="str">
            <v>Medical Staff</v>
          </cell>
          <cell r="J320" t="str">
            <v>Clinic Primary Care</v>
          </cell>
          <cell r="K320" t="str">
            <v>Terminated</v>
          </cell>
          <cell r="L320" t="str">
            <v>Per Diem Active</v>
          </cell>
          <cell r="M320" t="str">
            <v>Part Time</v>
          </cell>
          <cell r="N320" t="str">
            <v>Physician</v>
          </cell>
          <cell r="O320" t="str">
            <v>PHYSICIANS</v>
          </cell>
          <cell r="P320">
            <v>41974</v>
          </cell>
          <cell r="Q320">
            <v>37196</v>
          </cell>
          <cell r="R320">
            <v>44136</v>
          </cell>
          <cell r="S320">
            <v>0.2132</v>
          </cell>
          <cell r="T320">
            <v>81.73</v>
          </cell>
          <cell r="U320" t="str">
            <v>Providers</v>
          </cell>
          <cell r="V320">
            <v>1E-4</v>
          </cell>
          <cell r="W320">
            <v>4.1000000000000003E-3</v>
          </cell>
          <cell r="X320" t="str">
            <v>Clinic Administration - 4</v>
          </cell>
          <cell r="Y320" t="str">
            <v>Medical Staff</v>
          </cell>
          <cell r="Z320" t="str">
            <v>Biweekly</v>
          </cell>
        </row>
        <row r="321">
          <cell r="B321">
            <v>740</v>
          </cell>
          <cell r="D321" t="str">
            <v>Janice</v>
          </cell>
          <cell r="E321" t="str">
            <v>Punger</v>
          </cell>
          <cell r="F321" t="str">
            <v>E</v>
          </cell>
          <cell r="G321" t="str">
            <v>Medical Secretary</v>
          </cell>
          <cell r="H321" t="str">
            <v>Administrative</v>
          </cell>
          <cell r="I321" t="str">
            <v>Provider Practices</v>
          </cell>
          <cell r="J321" t="str">
            <v>Primary Care</v>
          </cell>
          <cell r="K321" t="str">
            <v>Terminated</v>
          </cell>
          <cell r="L321" t="str">
            <v>PartTime - Full Benefits</v>
          </cell>
          <cell r="M321" t="str">
            <v>Part Time</v>
          </cell>
          <cell r="N321" t="str">
            <v>Medical Secretary</v>
          </cell>
          <cell r="O321" t="str">
            <v>GEN 40 No Meal</v>
          </cell>
          <cell r="P321">
            <v>37229</v>
          </cell>
          <cell r="Q321">
            <v>37229</v>
          </cell>
          <cell r="R321">
            <v>38054</v>
          </cell>
          <cell r="S321">
            <v>21490.560000000001</v>
          </cell>
          <cell r="T321">
            <v>11.48</v>
          </cell>
          <cell r="U321" t="str">
            <v>Admin/Support</v>
          </cell>
          <cell r="V321">
            <v>72</v>
          </cell>
          <cell r="W321">
            <v>413.28</v>
          </cell>
          <cell r="X321" t="str">
            <v>Primary Care Clinic - 41</v>
          </cell>
          <cell r="Y321" t="str">
            <v>Provider Practice</v>
          </cell>
          <cell r="Z321" t="str">
            <v>Biweekly</v>
          </cell>
        </row>
        <row r="322">
          <cell r="B322">
            <v>741</v>
          </cell>
          <cell r="D322" t="str">
            <v>Maureen</v>
          </cell>
          <cell r="E322" t="str">
            <v>Marchetti</v>
          </cell>
          <cell r="F322" t="str">
            <v>G</v>
          </cell>
          <cell r="G322" t="str">
            <v>Billing Representative I</v>
          </cell>
          <cell r="H322" t="str">
            <v>Administrative</v>
          </cell>
          <cell r="I322" t="str">
            <v>Finance</v>
          </cell>
          <cell r="J322" t="str">
            <v>Patient Accounting</v>
          </cell>
          <cell r="K322" t="str">
            <v>Terminated</v>
          </cell>
          <cell r="L322" t="str">
            <v>PartTime-Partial Benefits</v>
          </cell>
          <cell r="M322" t="str">
            <v>Part Time</v>
          </cell>
          <cell r="N322" t="str">
            <v>Billing Representative I</v>
          </cell>
          <cell r="O322" t="str">
            <v>GEN 40 30min</v>
          </cell>
          <cell r="P322">
            <v>37228</v>
          </cell>
          <cell r="Q322">
            <v>37228</v>
          </cell>
          <cell r="R322">
            <v>41549</v>
          </cell>
          <cell r="S322">
            <v>17172.48</v>
          </cell>
          <cell r="T322">
            <v>13.76</v>
          </cell>
          <cell r="U322" t="str">
            <v>Admin/Support</v>
          </cell>
          <cell r="V322">
            <v>48</v>
          </cell>
          <cell r="W322">
            <v>330.24</v>
          </cell>
          <cell r="X322" t="str">
            <v>Gifford Medical - 40</v>
          </cell>
          <cell r="Y322" t="str">
            <v>Patient Financial Service</v>
          </cell>
          <cell r="Z322" t="str">
            <v>Biweekly</v>
          </cell>
        </row>
        <row r="323">
          <cell r="B323">
            <v>742</v>
          </cell>
          <cell r="D323" t="str">
            <v>Teresa</v>
          </cell>
          <cell r="E323" t="str">
            <v>Wakefield</v>
          </cell>
          <cell r="F323" t="str">
            <v>M</v>
          </cell>
          <cell r="G323" t="str">
            <v>Nutrition Assistant 1</v>
          </cell>
          <cell r="H323" t="str">
            <v>Maint, Hskpg, Food, Dayca</v>
          </cell>
          <cell r="I323" t="str">
            <v>Professional Services</v>
          </cell>
          <cell r="J323" t="str">
            <v>Nutrition/Food Service</v>
          </cell>
          <cell r="K323" t="str">
            <v>Terminated</v>
          </cell>
          <cell r="L323" t="str">
            <v>Per Diem Active</v>
          </cell>
          <cell r="M323" t="str">
            <v>Part Time</v>
          </cell>
          <cell r="N323" t="str">
            <v>Nutrition Assistant 1</v>
          </cell>
          <cell r="O323" t="str">
            <v>GEN 40 30min</v>
          </cell>
          <cell r="P323">
            <v>37232</v>
          </cell>
          <cell r="Q323">
            <v>37232</v>
          </cell>
          <cell r="R323">
            <v>38424</v>
          </cell>
          <cell r="S323">
            <v>2.5350000000000001</v>
          </cell>
          <cell r="T323">
            <v>9.7460000000000004</v>
          </cell>
          <cell r="U323" t="str">
            <v>Admin/Support</v>
          </cell>
          <cell r="V323">
            <v>0.01</v>
          </cell>
          <cell r="W323">
            <v>4.8800000000000003E-2</v>
          </cell>
          <cell r="X323" t="str">
            <v>Gifford Medical - 40</v>
          </cell>
          <cell r="Y323" t="str">
            <v>Nutrition &amp; Food Service</v>
          </cell>
          <cell r="Z323" t="str">
            <v>Biweekly</v>
          </cell>
        </row>
        <row r="324">
          <cell r="B324">
            <v>743</v>
          </cell>
          <cell r="D324" t="str">
            <v>Beverly</v>
          </cell>
          <cell r="E324" t="str">
            <v>Phillips</v>
          </cell>
          <cell r="F324" t="str">
            <v>A</v>
          </cell>
          <cell r="G324" t="str">
            <v>Catering Coordinator</v>
          </cell>
          <cell r="H324" t="str">
            <v>Maint, Hskpg, Food, Dayca</v>
          </cell>
          <cell r="I324" t="str">
            <v>Operations</v>
          </cell>
          <cell r="J324" t="str">
            <v>Dietary</v>
          </cell>
          <cell r="K324" t="str">
            <v>Terminated</v>
          </cell>
          <cell r="L324" t="str">
            <v>Full Time - Full Benefits</v>
          </cell>
          <cell r="M324" t="str">
            <v>Full Time</v>
          </cell>
          <cell r="N324" t="str">
            <v>Catering Coordinator</v>
          </cell>
          <cell r="O324" t="str">
            <v>GEN 40 30min</v>
          </cell>
          <cell r="P324">
            <v>37236</v>
          </cell>
          <cell r="Q324">
            <v>37236</v>
          </cell>
          <cell r="R324">
            <v>38975</v>
          </cell>
          <cell r="S324">
            <v>23088</v>
          </cell>
          <cell r="T324">
            <v>11.1</v>
          </cell>
          <cell r="U324" t="str">
            <v>Tech &amp; Professi</v>
          </cell>
          <cell r="V324">
            <v>80</v>
          </cell>
          <cell r="W324">
            <v>444</v>
          </cell>
          <cell r="X324" t="str">
            <v>Gifford Medical - 40</v>
          </cell>
          <cell r="Y324" t="str">
            <v>Nutrition &amp; Food Service</v>
          </cell>
          <cell r="Z324" t="str">
            <v>Biweekly</v>
          </cell>
        </row>
        <row r="325">
          <cell r="B325">
            <v>745</v>
          </cell>
          <cell r="D325" t="str">
            <v>Diana</v>
          </cell>
          <cell r="E325" t="str">
            <v>Young</v>
          </cell>
          <cell r="F325" t="str">
            <v>J</v>
          </cell>
          <cell r="G325" t="str">
            <v>ES Worker</v>
          </cell>
          <cell r="H325" t="str">
            <v>Maint, Hskpg, Food, Dayca</v>
          </cell>
          <cell r="I325" t="str">
            <v>Facilities</v>
          </cell>
          <cell r="J325" t="str">
            <v>Housekeeping</v>
          </cell>
          <cell r="K325" t="str">
            <v>Terminated</v>
          </cell>
          <cell r="L325" t="str">
            <v>Full Time - Full Benefits</v>
          </cell>
          <cell r="M325" t="str">
            <v>Full Time</v>
          </cell>
          <cell r="N325" t="str">
            <v>ES Worker</v>
          </cell>
          <cell r="O325" t="str">
            <v>GEN 30min</v>
          </cell>
          <cell r="P325">
            <v>37242</v>
          </cell>
          <cell r="Q325">
            <v>37242</v>
          </cell>
          <cell r="R325">
            <v>40123</v>
          </cell>
          <cell r="S325">
            <v>23816</v>
          </cell>
          <cell r="T325">
            <v>11.45</v>
          </cell>
          <cell r="U325" t="str">
            <v>Admin/Support</v>
          </cell>
          <cell r="V325">
            <v>80</v>
          </cell>
          <cell r="W325">
            <v>458</v>
          </cell>
          <cell r="X325" t="str">
            <v>Gifford Medical - 40</v>
          </cell>
          <cell r="Y325" t="str">
            <v>Housekeeping</v>
          </cell>
          <cell r="Z325" t="str">
            <v>Biweekly</v>
          </cell>
        </row>
        <row r="326">
          <cell r="B326">
            <v>747</v>
          </cell>
          <cell r="D326" t="str">
            <v>Paul</v>
          </cell>
          <cell r="E326" t="str">
            <v>Freismuth</v>
          </cell>
          <cell r="F326" t="str">
            <v>W</v>
          </cell>
          <cell r="G326" t="str">
            <v>Radiology Technologist</v>
          </cell>
          <cell r="H326" t="str">
            <v>Ancillary</v>
          </cell>
          <cell r="I326" t="str">
            <v>Professional Services</v>
          </cell>
          <cell r="J326" t="str">
            <v>Diagnostic Imaging</v>
          </cell>
          <cell r="K326" t="str">
            <v>Terminated</v>
          </cell>
          <cell r="L326" t="str">
            <v>Per Diem Active</v>
          </cell>
          <cell r="M326" t="str">
            <v>Part Time</v>
          </cell>
          <cell r="N326" t="str">
            <v>Radiology Technologist</v>
          </cell>
          <cell r="O326" t="str">
            <v>GEN 40 30min</v>
          </cell>
          <cell r="P326">
            <v>37251</v>
          </cell>
          <cell r="Q326">
            <v>37251</v>
          </cell>
          <cell r="R326">
            <v>39155</v>
          </cell>
          <cell r="S326">
            <v>6.2399999999999997E-2</v>
          </cell>
          <cell r="T326">
            <v>23.58</v>
          </cell>
          <cell r="U326" t="str">
            <v>Tech &amp; Professi</v>
          </cell>
          <cell r="V326">
            <v>1E-4</v>
          </cell>
          <cell r="W326">
            <v>1.1999999999999999E-3</v>
          </cell>
          <cell r="X326" t="str">
            <v>Gifford Medical - 40</v>
          </cell>
          <cell r="Y326" t="str">
            <v>Radiology</v>
          </cell>
          <cell r="Z326" t="str">
            <v>Biweekly</v>
          </cell>
        </row>
        <row r="327">
          <cell r="B327">
            <v>750</v>
          </cell>
          <cell r="D327" t="str">
            <v>Jennifer</v>
          </cell>
          <cell r="E327" t="str">
            <v>Kennett</v>
          </cell>
          <cell r="F327" t="str">
            <v>L</v>
          </cell>
          <cell r="G327" t="str">
            <v>LPN - PP - Offsite</v>
          </cell>
          <cell r="H327" t="str">
            <v>Clinical</v>
          </cell>
          <cell r="I327" t="str">
            <v>Provider Practices</v>
          </cell>
          <cell r="J327" t="str">
            <v>Clinic Rochester</v>
          </cell>
          <cell r="K327" t="str">
            <v>Terminated</v>
          </cell>
          <cell r="L327" t="str">
            <v>PartTime-No Benefits</v>
          </cell>
          <cell r="M327" t="str">
            <v>Part Time</v>
          </cell>
          <cell r="N327" t="str">
            <v>LPN - PP - Offsite</v>
          </cell>
          <cell r="O327" t="str">
            <v>GEN 40 30min</v>
          </cell>
          <cell r="P327">
            <v>37277</v>
          </cell>
          <cell r="Q327">
            <v>37277</v>
          </cell>
          <cell r="R327">
            <v>39069</v>
          </cell>
          <cell r="S327">
            <v>12904.32</v>
          </cell>
          <cell r="T327">
            <v>15.51</v>
          </cell>
          <cell r="U327" t="str">
            <v>LPN PP</v>
          </cell>
          <cell r="V327">
            <v>32</v>
          </cell>
          <cell r="W327">
            <v>248.16</v>
          </cell>
          <cell r="X327" t="str">
            <v>Rochester Clinic - 41</v>
          </cell>
          <cell r="Y327" t="str">
            <v>Provider Practice</v>
          </cell>
          <cell r="Z327" t="str">
            <v>Biweekly</v>
          </cell>
        </row>
        <row r="328">
          <cell r="B328">
            <v>751</v>
          </cell>
          <cell r="D328" t="str">
            <v>Stacey</v>
          </cell>
          <cell r="E328" t="str">
            <v>Manning</v>
          </cell>
          <cell r="F328" t="str">
            <v>J</v>
          </cell>
          <cell r="G328" t="str">
            <v>Unit Coordinator</v>
          </cell>
          <cell r="H328" t="str">
            <v>Administrative</v>
          </cell>
          <cell r="I328" t="str">
            <v>Patient Care Services</v>
          </cell>
          <cell r="J328" t="str">
            <v>Med Surg</v>
          </cell>
          <cell r="K328" t="str">
            <v>Terminated</v>
          </cell>
          <cell r="L328" t="str">
            <v>Per Diem Active</v>
          </cell>
          <cell r="M328" t="str">
            <v>Part Time</v>
          </cell>
          <cell r="N328" t="str">
            <v>Unit Coordinator</v>
          </cell>
          <cell r="O328" t="str">
            <v>GEN 40 30min</v>
          </cell>
          <cell r="P328">
            <v>37277</v>
          </cell>
          <cell r="Q328">
            <v>37277</v>
          </cell>
          <cell r="R328">
            <v>39065</v>
          </cell>
          <cell r="S328">
            <v>2.5999999999999999E-2</v>
          </cell>
          <cell r="T328">
            <v>10.18</v>
          </cell>
          <cell r="U328" t="str">
            <v>Admin/Support</v>
          </cell>
          <cell r="V328">
            <v>1E-4</v>
          </cell>
          <cell r="W328">
            <v>5.0000000000000001E-4</v>
          </cell>
          <cell r="X328" t="str">
            <v>Gifford Medical - 40</v>
          </cell>
          <cell r="Y328" t="str">
            <v>Med/Surg</v>
          </cell>
          <cell r="Z328" t="str">
            <v>Biweekly</v>
          </cell>
        </row>
        <row r="329">
          <cell r="B329">
            <v>752</v>
          </cell>
          <cell r="D329" t="str">
            <v>Cynthia</v>
          </cell>
          <cell r="E329" t="str">
            <v>Naples</v>
          </cell>
          <cell r="F329" t="str">
            <v>B</v>
          </cell>
          <cell r="G329" t="str">
            <v>Laboratory Technician 3</v>
          </cell>
          <cell r="H329" t="str">
            <v>Ancillary</v>
          </cell>
          <cell r="I329" t="str">
            <v>Professional Services</v>
          </cell>
          <cell r="J329" t="str">
            <v>Laboratory</v>
          </cell>
          <cell r="K329" t="str">
            <v>Terminated</v>
          </cell>
          <cell r="L329" t="str">
            <v>Per Diem Active</v>
          </cell>
          <cell r="M329" t="str">
            <v>Part Time</v>
          </cell>
          <cell r="N329" t="str">
            <v>Laboratory Technician 3</v>
          </cell>
          <cell r="O329" t="str">
            <v>GEN 40 30min</v>
          </cell>
          <cell r="P329">
            <v>37280</v>
          </cell>
          <cell r="Q329">
            <v>37280</v>
          </cell>
          <cell r="R329">
            <v>39258</v>
          </cell>
          <cell r="S329">
            <v>5.7200000000000001E-2</v>
          </cell>
          <cell r="T329">
            <v>22.26</v>
          </cell>
          <cell r="U329" t="str">
            <v>Tech &amp; Professi</v>
          </cell>
          <cell r="V329">
            <v>1E-4</v>
          </cell>
          <cell r="W329">
            <v>1.1000000000000001E-3</v>
          </cell>
          <cell r="X329" t="str">
            <v>Gifford Medical - 40</v>
          </cell>
          <cell r="Y329" t="str">
            <v>Laboratory</v>
          </cell>
          <cell r="Z329" t="str">
            <v>Biweekly</v>
          </cell>
        </row>
        <row r="330">
          <cell r="B330">
            <v>753</v>
          </cell>
          <cell r="D330" t="str">
            <v>Maury</v>
          </cell>
          <cell r="E330" t="str">
            <v>Smith</v>
          </cell>
          <cell r="F330" t="str">
            <v>D</v>
          </cell>
          <cell r="G330" t="str">
            <v>Surgeon</v>
          </cell>
          <cell r="H330" t="str">
            <v>Clinical</v>
          </cell>
          <cell r="I330" t="str">
            <v>Medical Staff</v>
          </cell>
          <cell r="J330" t="str">
            <v>Clinic Surgical Associate</v>
          </cell>
          <cell r="K330" t="str">
            <v>Terminated</v>
          </cell>
          <cell r="L330" t="str">
            <v>PartTime - Full Benefits</v>
          </cell>
          <cell r="M330" t="str">
            <v>Full Time</v>
          </cell>
          <cell r="N330" t="str">
            <v>Surgeon</v>
          </cell>
          <cell r="O330" t="str">
            <v>PHYSICIANS</v>
          </cell>
          <cell r="P330">
            <v>37316</v>
          </cell>
          <cell r="Q330">
            <v>37316</v>
          </cell>
          <cell r="R330">
            <v>42276</v>
          </cell>
          <cell r="S330">
            <v>218360</v>
          </cell>
          <cell r="T330">
            <v>131.226</v>
          </cell>
          <cell r="U330" t="str">
            <v>Providers</v>
          </cell>
          <cell r="V330">
            <v>64</v>
          </cell>
          <cell r="W330">
            <v>4199.2308000000003</v>
          </cell>
          <cell r="X330" t="str">
            <v>Nro, Anes, Pod &amp; Sp - 40</v>
          </cell>
          <cell r="Y330" t="str">
            <v>Medical Staff</v>
          </cell>
          <cell r="Z330" t="str">
            <v>Biweekly</v>
          </cell>
        </row>
        <row r="331">
          <cell r="B331">
            <v>755</v>
          </cell>
          <cell r="D331" t="str">
            <v>Sara</v>
          </cell>
          <cell r="E331" t="str">
            <v>Rooney</v>
          </cell>
          <cell r="F331" t="str">
            <v>L</v>
          </cell>
          <cell r="G331" t="str">
            <v>Licensed Practical Nurse</v>
          </cell>
          <cell r="H331" t="str">
            <v>Clinical</v>
          </cell>
          <cell r="I331" t="str">
            <v>Patient Care Services</v>
          </cell>
          <cell r="J331" t="str">
            <v>Menig Extended Care</v>
          </cell>
          <cell r="K331" t="str">
            <v>Terminated</v>
          </cell>
          <cell r="L331" t="str">
            <v>PartTime - Full Benefits</v>
          </cell>
          <cell r="M331" t="str">
            <v>Part Time</v>
          </cell>
          <cell r="N331" t="str">
            <v>Licensed Practical Nurse</v>
          </cell>
          <cell r="O331" t="str">
            <v>GEN 30min</v>
          </cell>
          <cell r="P331">
            <v>37326</v>
          </cell>
          <cell r="Q331">
            <v>37323</v>
          </cell>
          <cell r="R331">
            <v>38522</v>
          </cell>
          <cell r="S331">
            <v>12950.808000000001</v>
          </cell>
          <cell r="T331">
            <v>12.4527</v>
          </cell>
          <cell r="U331" t="str">
            <v>LPN</v>
          </cell>
          <cell r="V331">
            <v>40</v>
          </cell>
          <cell r="W331">
            <v>249.054</v>
          </cell>
          <cell r="X331" t="str">
            <v>Gifford Medical - 40</v>
          </cell>
          <cell r="Y331" t="str">
            <v>Menig Extended Care Unit</v>
          </cell>
          <cell r="Z331" t="str">
            <v>Biweekly</v>
          </cell>
        </row>
        <row r="332">
          <cell r="B332">
            <v>756</v>
          </cell>
          <cell r="D332" t="str">
            <v>Jennifer</v>
          </cell>
          <cell r="E332" t="str">
            <v>Tewksbury</v>
          </cell>
          <cell r="F332" t="str">
            <v>A</v>
          </cell>
          <cell r="G332" t="str">
            <v>Teaching Associate</v>
          </cell>
          <cell r="H332" t="str">
            <v>Maint, Hskpg, Food, Dayca</v>
          </cell>
          <cell r="I332" t="str">
            <v>Human Resources</v>
          </cell>
          <cell r="J332" t="str">
            <v>Day Care</v>
          </cell>
          <cell r="K332" t="str">
            <v>Terminated</v>
          </cell>
          <cell r="L332" t="str">
            <v>Full Time - Full Benefits</v>
          </cell>
          <cell r="M332" t="str">
            <v>Full Time</v>
          </cell>
          <cell r="N332" t="str">
            <v>Teaching Associate</v>
          </cell>
          <cell r="O332" t="str">
            <v>GEN 40 60min</v>
          </cell>
          <cell r="P332">
            <v>37326</v>
          </cell>
          <cell r="Q332">
            <v>37326</v>
          </cell>
          <cell r="R332">
            <v>37960</v>
          </cell>
          <cell r="S332">
            <v>22401.599999999999</v>
          </cell>
          <cell r="T332">
            <v>10.77</v>
          </cell>
          <cell r="U332" t="str">
            <v>Tech &amp; Professi</v>
          </cell>
          <cell r="V332">
            <v>80</v>
          </cell>
          <cell r="W332">
            <v>430.8</v>
          </cell>
          <cell r="X332" t="str">
            <v>Gifford Medical - 40</v>
          </cell>
          <cell r="Y332" t="str">
            <v>Child Enrichment Center</v>
          </cell>
          <cell r="Z332" t="str">
            <v>Biweekly</v>
          </cell>
        </row>
        <row r="333">
          <cell r="B333">
            <v>759</v>
          </cell>
          <cell r="D333" t="str">
            <v>Pamela</v>
          </cell>
          <cell r="E333" t="str">
            <v>Caron</v>
          </cell>
          <cell r="F333" t="str">
            <v>M</v>
          </cell>
          <cell r="G333" t="str">
            <v>Director of Ancillary Svc</v>
          </cell>
          <cell r="H333" t="str">
            <v>Administrative</v>
          </cell>
          <cell r="I333" t="str">
            <v>Professional Services</v>
          </cell>
          <cell r="J333" t="str">
            <v>Diagnostic Imaging</v>
          </cell>
          <cell r="K333" t="str">
            <v>Active</v>
          </cell>
          <cell r="L333" t="str">
            <v>Full Time - Full Benefits</v>
          </cell>
          <cell r="M333" t="str">
            <v>Full Time</v>
          </cell>
          <cell r="N333" t="str">
            <v>Director of Ancillary Svc</v>
          </cell>
          <cell r="O333" t="str">
            <v>EXEMPT 72</v>
          </cell>
          <cell r="P333">
            <v>37333</v>
          </cell>
          <cell r="Q333">
            <v>37333</v>
          </cell>
          <cell r="S333">
            <v>92308.32</v>
          </cell>
          <cell r="T333">
            <v>49.31</v>
          </cell>
          <cell r="U333" t="str">
            <v>Management</v>
          </cell>
          <cell r="V333">
            <v>72</v>
          </cell>
          <cell r="W333">
            <v>1775.16</v>
          </cell>
          <cell r="X333" t="str">
            <v>Gifford Medical - 40</v>
          </cell>
          <cell r="Y333" t="str">
            <v>None</v>
          </cell>
          <cell r="Z333" t="str">
            <v>Biweekly</v>
          </cell>
        </row>
        <row r="334">
          <cell r="B334">
            <v>762</v>
          </cell>
          <cell r="D334" t="str">
            <v>Julie</v>
          </cell>
          <cell r="E334" t="str">
            <v>Mittleman</v>
          </cell>
          <cell r="F334" t="str">
            <v>R</v>
          </cell>
          <cell r="G334" t="str">
            <v>Medical Assistant</v>
          </cell>
          <cell r="H334" t="str">
            <v>Clinical</v>
          </cell>
          <cell r="I334" t="str">
            <v>Provider Practices</v>
          </cell>
          <cell r="J334" t="str">
            <v>Podiatry</v>
          </cell>
          <cell r="K334" t="str">
            <v>Terminated</v>
          </cell>
          <cell r="L334" t="str">
            <v>Full Time - Full Benefits</v>
          </cell>
          <cell r="M334" t="str">
            <v>Full Time</v>
          </cell>
          <cell r="N334" t="str">
            <v>Medical Assistant</v>
          </cell>
          <cell r="O334" t="str">
            <v>GEN 40 60min</v>
          </cell>
          <cell r="P334">
            <v>37354</v>
          </cell>
          <cell r="Q334">
            <v>37354</v>
          </cell>
          <cell r="R334">
            <v>38218</v>
          </cell>
          <cell r="S334">
            <v>24703.743999999999</v>
          </cell>
          <cell r="T334">
            <v>11.876799999999999</v>
          </cell>
          <cell r="U334" t="str">
            <v>Admin/Support</v>
          </cell>
          <cell r="V334">
            <v>80</v>
          </cell>
          <cell r="W334">
            <v>475.072</v>
          </cell>
          <cell r="X334" t="str">
            <v>Nro, Anes, Pod &amp; Sp - 40</v>
          </cell>
          <cell r="Y334" t="str">
            <v>Provider Practice</v>
          </cell>
          <cell r="Z334" t="str">
            <v>Biweekly</v>
          </cell>
        </row>
        <row r="335">
          <cell r="B335">
            <v>765</v>
          </cell>
          <cell r="D335" t="str">
            <v>Marcia</v>
          </cell>
          <cell r="E335" t="str">
            <v>Comshaw</v>
          </cell>
          <cell r="F335" t="str">
            <v>K</v>
          </cell>
          <cell r="G335" t="str">
            <v>Medical Records Secretary</v>
          </cell>
          <cell r="H335" t="str">
            <v>Administrative</v>
          </cell>
          <cell r="I335" t="str">
            <v>Finance</v>
          </cell>
          <cell r="J335" t="str">
            <v>Medical Records</v>
          </cell>
          <cell r="K335" t="str">
            <v>Terminated</v>
          </cell>
          <cell r="L335" t="str">
            <v>Full Time - Full Benefits</v>
          </cell>
          <cell r="M335" t="str">
            <v>Full Time</v>
          </cell>
          <cell r="N335" t="str">
            <v>Medical Records Secretary</v>
          </cell>
          <cell r="O335" t="str">
            <v>GEN 40 30min</v>
          </cell>
          <cell r="P335">
            <v>37370</v>
          </cell>
          <cell r="Q335">
            <v>37370</v>
          </cell>
          <cell r="R335">
            <v>38926</v>
          </cell>
          <cell r="S335">
            <v>28100.799999999999</v>
          </cell>
          <cell r="T335">
            <v>13.51</v>
          </cell>
          <cell r="U335" t="str">
            <v>Admin/Support</v>
          </cell>
          <cell r="V335">
            <v>80</v>
          </cell>
          <cell r="W335">
            <v>540.4</v>
          </cell>
          <cell r="X335" t="str">
            <v>Health Information - 49</v>
          </cell>
          <cell r="Y335" t="str">
            <v>Patient Admin Services</v>
          </cell>
          <cell r="Z335" t="str">
            <v>Biweekly</v>
          </cell>
        </row>
        <row r="336">
          <cell r="B336">
            <v>766</v>
          </cell>
          <cell r="D336" t="str">
            <v>Diane</v>
          </cell>
          <cell r="E336" t="str">
            <v>Carlisle</v>
          </cell>
          <cell r="F336" t="str">
            <v>L</v>
          </cell>
          <cell r="G336" t="str">
            <v>Nutrition Assistant 1</v>
          </cell>
          <cell r="H336" t="str">
            <v>Maint, Hskpg, Food, Dayca</v>
          </cell>
          <cell r="I336" t="str">
            <v>Operations</v>
          </cell>
          <cell r="J336" t="str">
            <v>Nutrition/Food Service</v>
          </cell>
          <cell r="K336" t="str">
            <v>Terminated</v>
          </cell>
          <cell r="L336" t="str">
            <v>Per Diem Active</v>
          </cell>
          <cell r="M336" t="str">
            <v>Part Time</v>
          </cell>
          <cell r="N336" t="str">
            <v>Nutrition Assistant 1</v>
          </cell>
          <cell r="O336" t="str">
            <v>GEN 40 30min</v>
          </cell>
          <cell r="P336">
            <v>37363</v>
          </cell>
          <cell r="Q336">
            <v>37363</v>
          </cell>
          <cell r="R336">
            <v>38711</v>
          </cell>
          <cell r="S336">
            <v>2.86E-2</v>
          </cell>
          <cell r="T336">
            <v>11.06</v>
          </cell>
          <cell r="U336" t="str">
            <v>Admin/Support</v>
          </cell>
          <cell r="V336">
            <v>1E-4</v>
          </cell>
          <cell r="W336">
            <v>5.9999999999999995E-4</v>
          </cell>
          <cell r="X336" t="str">
            <v>Gifford Medical - 40</v>
          </cell>
          <cell r="Y336" t="str">
            <v>Nutrition &amp; Food Service</v>
          </cell>
          <cell r="Z336" t="str">
            <v>Biweekly</v>
          </cell>
        </row>
        <row r="337">
          <cell r="B337">
            <v>768</v>
          </cell>
          <cell r="D337" t="str">
            <v>Teresa</v>
          </cell>
          <cell r="E337" t="str">
            <v>Voci</v>
          </cell>
          <cell r="F337" t="str">
            <v>F</v>
          </cell>
          <cell r="G337" t="str">
            <v>Director of Provider Prac</v>
          </cell>
          <cell r="H337" t="str">
            <v>Administrative</v>
          </cell>
          <cell r="I337" t="str">
            <v>Provider Practices</v>
          </cell>
          <cell r="J337" t="str">
            <v>Clinic Administration</v>
          </cell>
          <cell r="K337" t="str">
            <v>Terminated</v>
          </cell>
          <cell r="L337" t="str">
            <v>Full Time - Full Benefits</v>
          </cell>
          <cell r="M337" t="str">
            <v>Full Time</v>
          </cell>
          <cell r="N337" t="str">
            <v>Director of Provider Prac</v>
          </cell>
          <cell r="O337" t="str">
            <v>EXEMPT 8 FT</v>
          </cell>
          <cell r="P337">
            <v>37397</v>
          </cell>
          <cell r="Q337">
            <v>37397</v>
          </cell>
          <cell r="R337">
            <v>41521</v>
          </cell>
          <cell r="S337">
            <v>118472</v>
          </cell>
          <cell r="T337">
            <v>56.957700000000003</v>
          </cell>
          <cell r="U337" t="str">
            <v>DIR PROV PRACT</v>
          </cell>
          <cell r="V337">
            <v>80</v>
          </cell>
          <cell r="W337">
            <v>2278.3076999999998</v>
          </cell>
          <cell r="X337" t="str">
            <v>Clinic Administration - 4</v>
          </cell>
          <cell r="Y337" t="str">
            <v>Provider Practice</v>
          </cell>
          <cell r="Z337" t="str">
            <v>Biweekly</v>
          </cell>
        </row>
        <row r="338">
          <cell r="B338">
            <v>769</v>
          </cell>
          <cell r="D338" t="str">
            <v>Sherri</v>
          </cell>
          <cell r="E338" t="str">
            <v>Lorette</v>
          </cell>
          <cell r="F338" t="str">
            <v>L</v>
          </cell>
          <cell r="G338" t="str">
            <v>RN - Physician Practice O</v>
          </cell>
          <cell r="H338" t="str">
            <v>Clinical</v>
          </cell>
          <cell r="I338" t="str">
            <v>Provider Practices</v>
          </cell>
          <cell r="J338" t="str">
            <v>South Royalton Health Ctr</v>
          </cell>
          <cell r="K338" t="str">
            <v>Terminated</v>
          </cell>
          <cell r="L338" t="str">
            <v>PartTime-Partial Benefits</v>
          </cell>
          <cell r="M338" t="str">
            <v>Part Time</v>
          </cell>
          <cell r="N338" t="str">
            <v>RN - Physician Practice O</v>
          </cell>
          <cell r="O338" t="str">
            <v>GEN 40 60min</v>
          </cell>
          <cell r="P338">
            <v>37410</v>
          </cell>
          <cell r="Q338">
            <v>37410</v>
          </cell>
          <cell r="R338">
            <v>38352</v>
          </cell>
          <cell r="S338">
            <v>22280.959999999999</v>
          </cell>
          <cell r="T338">
            <v>21.423999999999999</v>
          </cell>
          <cell r="U338" t="str">
            <v>RN PP</v>
          </cell>
          <cell r="V338">
            <v>40</v>
          </cell>
          <cell r="W338">
            <v>428.48</v>
          </cell>
          <cell r="X338" t="str">
            <v>South Royalton - 40</v>
          </cell>
          <cell r="Y338" t="str">
            <v>Provider Practice</v>
          </cell>
          <cell r="Z338" t="str">
            <v>Biweekly</v>
          </cell>
        </row>
        <row r="339">
          <cell r="B339">
            <v>770</v>
          </cell>
          <cell r="D339" t="str">
            <v>Jamie</v>
          </cell>
          <cell r="E339" t="str">
            <v>Reed</v>
          </cell>
          <cell r="F339" t="str">
            <v>K</v>
          </cell>
          <cell r="G339" t="str">
            <v>Medical Secretary</v>
          </cell>
          <cell r="H339" t="str">
            <v>Administrative</v>
          </cell>
          <cell r="I339" t="str">
            <v>Provider Practices</v>
          </cell>
          <cell r="J339" t="str">
            <v>Clinic Adminstration</v>
          </cell>
          <cell r="K339" t="str">
            <v>Terminated</v>
          </cell>
          <cell r="L339" t="str">
            <v>Full Time - Full Benefits</v>
          </cell>
          <cell r="M339" t="str">
            <v>Full Time</v>
          </cell>
          <cell r="N339" t="str">
            <v>Medical Secretary</v>
          </cell>
          <cell r="O339" t="str">
            <v>GEN 40 30min</v>
          </cell>
          <cell r="P339">
            <v>37417</v>
          </cell>
          <cell r="Q339">
            <v>37417</v>
          </cell>
          <cell r="R339">
            <v>38233</v>
          </cell>
          <cell r="S339">
            <v>19176.768</v>
          </cell>
          <cell r="T339">
            <v>10.244</v>
          </cell>
          <cell r="U339" t="str">
            <v>Admin/Support</v>
          </cell>
          <cell r="V339">
            <v>72</v>
          </cell>
          <cell r="W339">
            <v>368.78399999999999</v>
          </cell>
          <cell r="X339" t="str">
            <v>Clinic Administration - 4</v>
          </cell>
          <cell r="Y339" t="str">
            <v>Provider Practice</v>
          </cell>
          <cell r="Z339" t="str">
            <v>Biweekly</v>
          </cell>
        </row>
        <row r="340">
          <cell r="B340">
            <v>773</v>
          </cell>
          <cell r="D340" t="str">
            <v>Pamela</v>
          </cell>
          <cell r="E340" t="str">
            <v>Clark</v>
          </cell>
          <cell r="F340" t="str">
            <v>J</v>
          </cell>
          <cell r="G340" t="str">
            <v>RN - Per Diem</v>
          </cell>
          <cell r="H340" t="str">
            <v>Clinical</v>
          </cell>
          <cell r="I340" t="str">
            <v>Patient Care Services</v>
          </cell>
          <cell r="J340" t="str">
            <v>MENIG Extended Care</v>
          </cell>
          <cell r="K340" t="str">
            <v>Terminated</v>
          </cell>
          <cell r="L340" t="str">
            <v>Per Diem Active</v>
          </cell>
          <cell r="M340" t="str">
            <v>Part Time</v>
          </cell>
          <cell r="N340" t="str">
            <v>RN - Per Diem</v>
          </cell>
          <cell r="O340" t="str">
            <v>GEN 40 30min</v>
          </cell>
          <cell r="P340">
            <v>38912</v>
          </cell>
          <cell r="Q340">
            <v>37421</v>
          </cell>
          <cell r="R340">
            <v>39169</v>
          </cell>
          <cell r="S340">
            <v>5.9799999999999999E-2</v>
          </cell>
          <cell r="T340">
            <v>23.203099999999999</v>
          </cell>
          <cell r="U340" t="str">
            <v>RN</v>
          </cell>
          <cell r="V340">
            <v>1E-4</v>
          </cell>
          <cell r="W340">
            <v>1.1999999999999999E-3</v>
          </cell>
          <cell r="X340" t="str">
            <v>Gifford Medical - 40</v>
          </cell>
          <cell r="Y340" t="str">
            <v>Menig Extended Care Unit</v>
          </cell>
          <cell r="Z340" t="str">
            <v>Biweekly</v>
          </cell>
        </row>
        <row r="341">
          <cell r="B341">
            <v>774</v>
          </cell>
          <cell r="D341" t="str">
            <v>Maria</v>
          </cell>
          <cell r="E341" t="str">
            <v>Beede</v>
          </cell>
          <cell r="G341" t="str">
            <v>Laboratory Technician 3</v>
          </cell>
          <cell r="H341" t="str">
            <v>Ancillary</v>
          </cell>
          <cell r="I341" t="str">
            <v>Professional Services</v>
          </cell>
          <cell r="J341" t="str">
            <v>Laboratory</v>
          </cell>
          <cell r="K341" t="str">
            <v>Terminated</v>
          </cell>
          <cell r="L341" t="str">
            <v>Per Diem Active</v>
          </cell>
          <cell r="M341" t="str">
            <v>Part Time</v>
          </cell>
          <cell r="N341" t="str">
            <v>Laboratory Technician 3</v>
          </cell>
          <cell r="O341" t="str">
            <v>GEN 40 30min</v>
          </cell>
          <cell r="P341">
            <v>37427</v>
          </cell>
          <cell r="Q341">
            <v>37427</v>
          </cell>
          <cell r="R341">
            <v>40035</v>
          </cell>
          <cell r="S341">
            <v>7.0199999999999999E-2</v>
          </cell>
          <cell r="T341">
            <v>27</v>
          </cell>
          <cell r="U341" t="str">
            <v>Tech &amp; Professi</v>
          </cell>
          <cell r="V341">
            <v>1E-4</v>
          </cell>
          <cell r="W341">
            <v>1.4E-3</v>
          </cell>
          <cell r="X341" t="str">
            <v>Gifford Medical - 40</v>
          </cell>
          <cell r="Y341" t="str">
            <v>Laboratory</v>
          </cell>
          <cell r="Z341" t="str">
            <v>Biweekly</v>
          </cell>
        </row>
        <row r="342">
          <cell r="B342">
            <v>775</v>
          </cell>
          <cell r="D342" t="str">
            <v>Courtney</v>
          </cell>
          <cell r="E342" t="str">
            <v>Harrness</v>
          </cell>
          <cell r="F342" t="str">
            <v>T</v>
          </cell>
          <cell r="G342" t="str">
            <v>Development Assistant</v>
          </cell>
          <cell r="H342" t="str">
            <v>Administrative</v>
          </cell>
          <cell r="I342" t="str">
            <v>Administration</v>
          </cell>
          <cell r="J342" t="str">
            <v>Development</v>
          </cell>
          <cell r="K342" t="str">
            <v>Terminated</v>
          </cell>
          <cell r="L342" t="str">
            <v>PartTime-Partial Benefits</v>
          </cell>
          <cell r="M342" t="str">
            <v>Part Time</v>
          </cell>
          <cell r="N342" t="str">
            <v>Development Assistant</v>
          </cell>
          <cell r="O342" t="str">
            <v>GEN 40 No Meal</v>
          </cell>
          <cell r="P342">
            <v>37764</v>
          </cell>
          <cell r="Q342">
            <v>37431</v>
          </cell>
          <cell r="R342">
            <v>38461</v>
          </cell>
          <cell r="S342">
            <v>10660</v>
          </cell>
          <cell r="T342">
            <v>10.25</v>
          </cell>
          <cell r="U342" t="str">
            <v>Admin/Support</v>
          </cell>
          <cell r="V342">
            <v>40</v>
          </cell>
          <cell r="W342">
            <v>205</v>
          </cell>
          <cell r="X342" t="str">
            <v>Gifford Medical - 40</v>
          </cell>
          <cell r="Y342" t="str">
            <v>Development &amp; Marketing</v>
          </cell>
          <cell r="Z342" t="str">
            <v>Biweekly</v>
          </cell>
        </row>
        <row r="343">
          <cell r="B343">
            <v>778</v>
          </cell>
          <cell r="D343" t="str">
            <v>Joyce</v>
          </cell>
          <cell r="E343" t="str">
            <v>Stevens</v>
          </cell>
          <cell r="F343" t="str">
            <v>A</v>
          </cell>
          <cell r="G343" t="str">
            <v>Licensed Nurse Aide</v>
          </cell>
          <cell r="H343" t="str">
            <v>Clinical</v>
          </cell>
          <cell r="I343" t="str">
            <v>Surgical Services</v>
          </cell>
          <cell r="J343" t="str">
            <v>Operating Room</v>
          </cell>
          <cell r="K343" t="str">
            <v>Terminated</v>
          </cell>
          <cell r="L343" t="str">
            <v>Full Time - Full Benefits</v>
          </cell>
          <cell r="M343" t="str">
            <v>Full Time</v>
          </cell>
          <cell r="N343" t="str">
            <v>Licensed Nurse Aide</v>
          </cell>
          <cell r="O343" t="str">
            <v>GEN 40 30min</v>
          </cell>
          <cell r="P343">
            <v>37439</v>
          </cell>
          <cell r="Q343">
            <v>37439</v>
          </cell>
          <cell r="R343">
            <v>41614</v>
          </cell>
          <cell r="S343">
            <v>31844.799999999999</v>
          </cell>
          <cell r="T343">
            <v>15.31</v>
          </cell>
          <cell r="U343" t="str">
            <v>Admin/Support</v>
          </cell>
          <cell r="V343">
            <v>80</v>
          </cell>
          <cell r="W343">
            <v>612.4</v>
          </cell>
          <cell r="X343" t="str">
            <v>Gifford Medical - 40</v>
          </cell>
          <cell r="Y343" t="str">
            <v>Operating Room</v>
          </cell>
          <cell r="Z343" t="str">
            <v>Biweekly</v>
          </cell>
        </row>
        <row r="344">
          <cell r="B344">
            <v>779</v>
          </cell>
          <cell r="D344" t="str">
            <v>Archie</v>
          </cell>
          <cell r="E344" t="str">
            <v>Pecor</v>
          </cell>
          <cell r="F344" t="str">
            <v>L</v>
          </cell>
          <cell r="G344" t="str">
            <v>Skilled Maintenance</v>
          </cell>
          <cell r="H344" t="str">
            <v>Maint, Hskpg, Food, Dayca</v>
          </cell>
          <cell r="I344" t="str">
            <v>Operations</v>
          </cell>
          <cell r="J344" t="str">
            <v>Facilities</v>
          </cell>
          <cell r="K344" t="str">
            <v>Terminated</v>
          </cell>
          <cell r="L344" t="str">
            <v>Full Time - Full Benefits</v>
          </cell>
          <cell r="M344" t="str">
            <v>Full Time</v>
          </cell>
          <cell r="N344" t="str">
            <v>Skilled Maintenance</v>
          </cell>
          <cell r="O344" t="str">
            <v>GEN 40 30min</v>
          </cell>
          <cell r="P344">
            <v>37448</v>
          </cell>
          <cell r="Q344">
            <v>37445</v>
          </cell>
          <cell r="R344">
            <v>41026</v>
          </cell>
          <cell r="S344">
            <v>39946.400000000001</v>
          </cell>
          <cell r="T344">
            <v>19.204999999999998</v>
          </cell>
          <cell r="U344" t="str">
            <v>Admin/Support</v>
          </cell>
          <cell r="V344">
            <v>80</v>
          </cell>
          <cell r="W344">
            <v>768.2</v>
          </cell>
          <cell r="X344" t="str">
            <v>Gifford Medical - 40</v>
          </cell>
          <cell r="Y344" t="str">
            <v>Maintenance</v>
          </cell>
          <cell r="Z344" t="str">
            <v>Biweekly</v>
          </cell>
        </row>
        <row r="345">
          <cell r="B345">
            <v>783</v>
          </cell>
          <cell r="D345" t="str">
            <v>Catherine</v>
          </cell>
          <cell r="E345" t="str">
            <v>Traegler</v>
          </cell>
          <cell r="F345" t="str">
            <v>L</v>
          </cell>
          <cell r="G345" t="str">
            <v>PT Admin Svcs Manager</v>
          </cell>
          <cell r="H345" t="str">
            <v>Administrative</v>
          </cell>
          <cell r="I345" t="str">
            <v>Finance</v>
          </cell>
          <cell r="J345" t="str">
            <v>Medical Records</v>
          </cell>
          <cell r="K345" t="str">
            <v>Terminated</v>
          </cell>
          <cell r="L345" t="str">
            <v>PartTime-Partial Benefits</v>
          </cell>
          <cell r="M345" t="str">
            <v>Part Time</v>
          </cell>
          <cell r="N345" t="str">
            <v>PT Admin Svcs Manager</v>
          </cell>
          <cell r="O345" t="str">
            <v>GEN 40 30min</v>
          </cell>
          <cell r="P345">
            <v>37449</v>
          </cell>
          <cell r="Q345">
            <v>37446</v>
          </cell>
          <cell r="R345">
            <v>42468</v>
          </cell>
          <cell r="S345">
            <v>53102.400000000001</v>
          </cell>
          <cell r="T345">
            <v>42.55</v>
          </cell>
          <cell r="U345" t="str">
            <v>Management</v>
          </cell>
          <cell r="V345">
            <v>48</v>
          </cell>
          <cell r="W345">
            <v>1021.2</v>
          </cell>
          <cell r="X345" t="str">
            <v>Gifford Medical - 40</v>
          </cell>
          <cell r="Y345" t="str">
            <v>Patient Admin Services</v>
          </cell>
          <cell r="Z345" t="str">
            <v>Biweekly</v>
          </cell>
        </row>
        <row r="346">
          <cell r="B346">
            <v>784</v>
          </cell>
          <cell r="D346" t="str">
            <v>Christine</v>
          </cell>
          <cell r="E346" t="str">
            <v>Harris</v>
          </cell>
          <cell r="F346" t="str">
            <v>M</v>
          </cell>
          <cell r="G346" t="str">
            <v>RN - Per Diem</v>
          </cell>
          <cell r="H346" t="str">
            <v>Clinical</v>
          </cell>
          <cell r="I346" t="str">
            <v>Patient Care Services</v>
          </cell>
          <cell r="J346" t="str">
            <v>Med/Surg Nursing</v>
          </cell>
          <cell r="K346" t="str">
            <v>Terminated</v>
          </cell>
          <cell r="L346" t="str">
            <v>Per Diem Active</v>
          </cell>
          <cell r="M346" t="str">
            <v>Part Time</v>
          </cell>
          <cell r="N346" t="str">
            <v>RN - Per Diem</v>
          </cell>
          <cell r="O346" t="str">
            <v>GEN 40 30min</v>
          </cell>
          <cell r="P346">
            <v>37452</v>
          </cell>
          <cell r="Q346">
            <v>37452</v>
          </cell>
          <cell r="R346">
            <v>38313</v>
          </cell>
          <cell r="S346">
            <v>0.4914</v>
          </cell>
          <cell r="T346">
            <v>18.938800000000001</v>
          </cell>
          <cell r="U346" t="str">
            <v>RN</v>
          </cell>
          <cell r="V346">
            <v>1E-3</v>
          </cell>
          <cell r="W346">
            <v>9.4000000000000004E-3</v>
          </cell>
          <cell r="X346" t="str">
            <v>Gifford Medical - 40</v>
          </cell>
          <cell r="Y346" t="str">
            <v>Med/Surg</v>
          </cell>
          <cell r="Z346" t="str">
            <v>Biweekly</v>
          </cell>
        </row>
        <row r="347">
          <cell r="B347">
            <v>785</v>
          </cell>
          <cell r="D347" t="str">
            <v>Judith</v>
          </cell>
          <cell r="E347" t="str">
            <v>Bouchard</v>
          </cell>
          <cell r="F347" t="str">
            <v>M</v>
          </cell>
          <cell r="G347" t="str">
            <v>Compliance Manager</v>
          </cell>
          <cell r="H347" t="str">
            <v>Administrative</v>
          </cell>
          <cell r="I347" t="str">
            <v>Finance</v>
          </cell>
          <cell r="J347" t="str">
            <v>Compliance</v>
          </cell>
          <cell r="K347" t="str">
            <v>Terminated</v>
          </cell>
          <cell r="L347" t="str">
            <v>Full Time - Full Benefits</v>
          </cell>
          <cell r="M347" t="str">
            <v>Full Time</v>
          </cell>
          <cell r="N347" t="str">
            <v>Compliance Manager</v>
          </cell>
          <cell r="O347" t="str">
            <v>EXEMPT 8 FT</v>
          </cell>
          <cell r="P347">
            <v>40060</v>
          </cell>
          <cell r="Q347">
            <v>37466</v>
          </cell>
          <cell r="R347">
            <v>40060</v>
          </cell>
          <cell r="S347">
            <v>61256</v>
          </cell>
          <cell r="T347">
            <v>29.45</v>
          </cell>
          <cell r="U347" t="str">
            <v>Tech &amp; Professi</v>
          </cell>
          <cell r="V347">
            <v>80</v>
          </cell>
          <cell r="W347">
            <v>1178</v>
          </cell>
          <cell r="X347" t="str">
            <v>Gifford Medical - 40</v>
          </cell>
          <cell r="Y347" t="str">
            <v>None</v>
          </cell>
          <cell r="Z347" t="str">
            <v>Biweekly</v>
          </cell>
        </row>
        <row r="348">
          <cell r="B348">
            <v>786</v>
          </cell>
          <cell r="D348" t="str">
            <v>Patricia</v>
          </cell>
          <cell r="E348" t="str">
            <v>Patterson</v>
          </cell>
          <cell r="F348" t="str">
            <v>A</v>
          </cell>
          <cell r="G348" t="str">
            <v>ES Project Worker</v>
          </cell>
          <cell r="H348" t="str">
            <v>Maint, Hskpg, Food, Dayca</v>
          </cell>
          <cell r="I348" t="str">
            <v>Operations</v>
          </cell>
          <cell r="J348" t="str">
            <v>Housekeeping</v>
          </cell>
          <cell r="K348" t="str">
            <v>Terminated</v>
          </cell>
          <cell r="L348" t="str">
            <v>PartTime-Partial Benefits</v>
          </cell>
          <cell r="M348" t="str">
            <v>Part Time</v>
          </cell>
          <cell r="N348" t="str">
            <v>ES Project Worker</v>
          </cell>
          <cell r="O348" t="str">
            <v>GEN 40 No Meal</v>
          </cell>
          <cell r="P348">
            <v>40422</v>
          </cell>
          <cell r="Q348">
            <v>37466</v>
          </cell>
          <cell r="R348">
            <v>41044</v>
          </cell>
          <cell r="S348">
            <v>16348.8</v>
          </cell>
          <cell r="T348">
            <v>15.72</v>
          </cell>
          <cell r="U348" t="str">
            <v>Admin/Support</v>
          </cell>
          <cell r="V348">
            <v>40</v>
          </cell>
          <cell r="W348">
            <v>314.39999999999998</v>
          </cell>
          <cell r="X348" t="str">
            <v>Gifford Medical - 40</v>
          </cell>
          <cell r="Y348" t="str">
            <v>Housekeeping</v>
          </cell>
          <cell r="Z348" t="str">
            <v>Biweekly</v>
          </cell>
        </row>
        <row r="349">
          <cell r="B349">
            <v>787</v>
          </cell>
          <cell r="D349" t="str">
            <v>Thomas</v>
          </cell>
          <cell r="E349" t="str">
            <v>Young</v>
          </cell>
          <cell r="F349" t="str">
            <v>L</v>
          </cell>
          <cell r="G349" t="str">
            <v>ES Technician</v>
          </cell>
          <cell r="H349" t="str">
            <v>Maint, Hskpg, Food, Dayca</v>
          </cell>
          <cell r="I349" t="str">
            <v>Operations</v>
          </cell>
          <cell r="J349" t="str">
            <v>Menig Housekeeping</v>
          </cell>
          <cell r="K349" t="str">
            <v>Active</v>
          </cell>
          <cell r="L349" t="str">
            <v>PartTime-No Benefits</v>
          </cell>
          <cell r="M349" t="str">
            <v>Part Time</v>
          </cell>
          <cell r="N349" t="str">
            <v>ES Technician</v>
          </cell>
          <cell r="O349" t="str">
            <v>GEN 40 30min</v>
          </cell>
          <cell r="P349">
            <v>37466</v>
          </cell>
          <cell r="Q349">
            <v>37466</v>
          </cell>
          <cell r="S349">
            <v>16373.76</v>
          </cell>
          <cell r="T349">
            <v>19.68</v>
          </cell>
          <cell r="U349" t="str">
            <v>Admin/Support</v>
          </cell>
          <cell r="V349">
            <v>32</v>
          </cell>
          <cell r="W349">
            <v>314.88</v>
          </cell>
          <cell r="X349" t="str">
            <v>Gifford Medical - 40</v>
          </cell>
          <cell r="Y349" t="str">
            <v>Housekeeping</v>
          </cell>
          <cell r="Z349" t="str">
            <v>Biweekly</v>
          </cell>
        </row>
        <row r="350">
          <cell r="B350">
            <v>788</v>
          </cell>
          <cell r="D350" t="str">
            <v>Suzanne</v>
          </cell>
          <cell r="E350" t="str">
            <v>Smith</v>
          </cell>
          <cell r="F350" t="str">
            <v>Y</v>
          </cell>
          <cell r="G350" t="str">
            <v>LPN Per Diem</v>
          </cell>
          <cell r="H350" t="str">
            <v>Clinical</v>
          </cell>
          <cell r="I350" t="str">
            <v>Patient Care Services</v>
          </cell>
          <cell r="J350" t="str">
            <v>Transitional Care Unit</v>
          </cell>
          <cell r="K350" t="str">
            <v>Terminated</v>
          </cell>
          <cell r="L350" t="str">
            <v>Per Diem Active</v>
          </cell>
          <cell r="M350" t="str">
            <v>Part Time</v>
          </cell>
          <cell r="N350" t="str">
            <v>LPN Per Diem</v>
          </cell>
          <cell r="O350" t="str">
            <v>GEN 40 30min</v>
          </cell>
          <cell r="P350">
            <v>37469</v>
          </cell>
          <cell r="Q350">
            <v>37466</v>
          </cell>
          <cell r="R350">
            <v>38047</v>
          </cell>
          <cell r="S350">
            <v>3.2942</v>
          </cell>
          <cell r="T350">
            <v>12.67</v>
          </cell>
          <cell r="U350" t="str">
            <v>LPN</v>
          </cell>
          <cell r="V350">
            <v>0.01</v>
          </cell>
          <cell r="W350">
            <v>6.3399999999999998E-2</v>
          </cell>
          <cell r="X350" t="str">
            <v>Gifford Medical - 40</v>
          </cell>
          <cell r="Y350" t="str">
            <v>Transitional Care Unit</v>
          </cell>
          <cell r="Z350" t="str">
            <v>Biweekly</v>
          </cell>
        </row>
        <row r="351">
          <cell r="B351">
            <v>790</v>
          </cell>
          <cell r="D351" t="str">
            <v>James</v>
          </cell>
          <cell r="E351" t="str">
            <v>Tazelaar</v>
          </cell>
          <cell r="F351" t="str">
            <v>E</v>
          </cell>
          <cell r="G351" t="str">
            <v>Registered Nurse</v>
          </cell>
          <cell r="H351" t="str">
            <v>Clinical</v>
          </cell>
          <cell r="I351" t="str">
            <v>Patient Care Services</v>
          </cell>
          <cell r="J351" t="str">
            <v>Med/Surg Nursing</v>
          </cell>
          <cell r="K351" t="str">
            <v>Terminated</v>
          </cell>
          <cell r="L351" t="str">
            <v>PartTime-Partial Benefits</v>
          </cell>
          <cell r="M351" t="str">
            <v>Part Time</v>
          </cell>
          <cell r="N351" t="str">
            <v>Registered Nurse</v>
          </cell>
          <cell r="O351" t="str">
            <v>GEN 40 30min</v>
          </cell>
          <cell r="P351">
            <v>37474</v>
          </cell>
          <cell r="Q351">
            <v>37474</v>
          </cell>
          <cell r="R351">
            <v>38291</v>
          </cell>
          <cell r="S351">
            <v>27541.862400000002</v>
          </cell>
          <cell r="T351">
            <v>22.0688</v>
          </cell>
          <cell r="U351" t="str">
            <v>RN</v>
          </cell>
          <cell r="V351">
            <v>48</v>
          </cell>
          <cell r="W351">
            <v>529.65120000000002</v>
          </cell>
          <cell r="X351" t="str">
            <v>Gifford Medical - 40</v>
          </cell>
          <cell r="Y351" t="str">
            <v>Med/Surg</v>
          </cell>
          <cell r="Z351" t="str">
            <v>Biweekly</v>
          </cell>
        </row>
        <row r="352">
          <cell r="B352">
            <v>791</v>
          </cell>
          <cell r="D352" t="str">
            <v>Rebecca</v>
          </cell>
          <cell r="E352" t="str">
            <v>Montgomery</v>
          </cell>
          <cell r="F352" t="str">
            <v>M</v>
          </cell>
          <cell r="G352" t="str">
            <v>Nurse Midwife</v>
          </cell>
          <cell r="H352" t="str">
            <v>Clinical</v>
          </cell>
          <cell r="I352" t="str">
            <v>Medical Staff</v>
          </cell>
          <cell r="J352" t="str">
            <v>OB/GYN</v>
          </cell>
          <cell r="K352" t="str">
            <v>Terminated</v>
          </cell>
          <cell r="L352" t="str">
            <v>Per Diem Active</v>
          </cell>
          <cell r="M352" t="str">
            <v>Part Time</v>
          </cell>
          <cell r="N352" t="str">
            <v>Nurse Midwife</v>
          </cell>
          <cell r="O352" t="str">
            <v>PHYSICIANS</v>
          </cell>
          <cell r="P352">
            <v>37469</v>
          </cell>
          <cell r="Q352">
            <v>37469</v>
          </cell>
          <cell r="R352">
            <v>38411</v>
          </cell>
          <cell r="S352">
            <v>0.76959999999999995</v>
          </cell>
          <cell r="T352">
            <v>29.56</v>
          </cell>
          <cell r="U352" t="str">
            <v>Tech &amp; Profess</v>
          </cell>
          <cell r="V352">
            <v>1E-3</v>
          </cell>
          <cell r="W352">
            <v>1.4800000000000001E-2</v>
          </cell>
          <cell r="X352" t="str">
            <v>Nro, Anes, Pod &amp; Sp - 40</v>
          </cell>
          <cell r="Y352" t="str">
            <v>Medical Staff</v>
          </cell>
          <cell r="Z352" t="str">
            <v>Biweekly</v>
          </cell>
        </row>
        <row r="353">
          <cell r="B353">
            <v>792</v>
          </cell>
          <cell r="D353" t="str">
            <v>Ellen</v>
          </cell>
          <cell r="E353" t="str">
            <v>Gnaedinger</v>
          </cell>
          <cell r="F353" t="str">
            <v>A</v>
          </cell>
          <cell r="G353" t="str">
            <v>Clinic Coordinator</v>
          </cell>
          <cell r="H353" t="str">
            <v>Clinical</v>
          </cell>
          <cell r="I353" t="str">
            <v>Provider Practices</v>
          </cell>
          <cell r="J353" t="str">
            <v>Strafford School Clinic</v>
          </cell>
          <cell r="K353" t="str">
            <v>Terminated</v>
          </cell>
          <cell r="L353" t="str">
            <v>PartTime-No Benefits</v>
          </cell>
          <cell r="M353" t="str">
            <v>Part Time</v>
          </cell>
          <cell r="N353" t="str">
            <v>Clinic Coordinator</v>
          </cell>
          <cell r="O353" t="str">
            <v>GEN 40 30min</v>
          </cell>
          <cell r="P353">
            <v>37482</v>
          </cell>
          <cell r="Q353">
            <v>37481</v>
          </cell>
          <cell r="R353">
            <v>38533</v>
          </cell>
          <cell r="S353">
            <v>16432</v>
          </cell>
          <cell r="T353">
            <v>19.75</v>
          </cell>
          <cell r="U353" t="str">
            <v>Tech &amp; Professi</v>
          </cell>
          <cell r="V353">
            <v>32</v>
          </cell>
          <cell r="W353">
            <v>316</v>
          </cell>
          <cell r="X353" t="str">
            <v>School Based Clinics - 40</v>
          </cell>
          <cell r="Y353" t="str">
            <v>Provider Practice</v>
          </cell>
          <cell r="Z353" t="str">
            <v>Biweekly</v>
          </cell>
        </row>
        <row r="354">
          <cell r="B354">
            <v>793</v>
          </cell>
          <cell r="D354" t="str">
            <v>Dorothy</v>
          </cell>
          <cell r="E354" t="str">
            <v>Panciera</v>
          </cell>
          <cell r="G354" t="str">
            <v>RN - Per Diem</v>
          </cell>
          <cell r="H354" t="str">
            <v>Clinical</v>
          </cell>
          <cell r="I354" t="str">
            <v>Patient Care Services</v>
          </cell>
          <cell r="J354" t="str">
            <v>MENIG Extended Care</v>
          </cell>
          <cell r="K354" t="str">
            <v>Terminated</v>
          </cell>
          <cell r="L354" t="str">
            <v>Per Diem Active</v>
          </cell>
          <cell r="M354" t="str">
            <v>Part Time</v>
          </cell>
          <cell r="N354" t="str">
            <v>RN - Per Diem</v>
          </cell>
          <cell r="O354" t="str">
            <v>GEN 40 30min</v>
          </cell>
          <cell r="P354">
            <v>40912</v>
          </cell>
          <cell r="Q354">
            <v>37481</v>
          </cell>
          <cell r="R354">
            <v>41691</v>
          </cell>
          <cell r="S354">
            <v>5.9799999999999999E-2</v>
          </cell>
          <cell r="T354">
            <v>23</v>
          </cell>
          <cell r="U354" t="str">
            <v>RN</v>
          </cell>
          <cell r="V354">
            <v>1E-4</v>
          </cell>
          <cell r="W354">
            <v>1.1999999999999999E-3</v>
          </cell>
          <cell r="X354" t="str">
            <v>Gifford Medical - 40</v>
          </cell>
          <cell r="Y354" t="str">
            <v>Menig Extended Care Unit</v>
          </cell>
          <cell r="Z354" t="str">
            <v>Biweekly</v>
          </cell>
        </row>
        <row r="355">
          <cell r="B355">
            <v>794</v>
          </cell>
          <cell r="D355" t="str">
            <v>Shelly</v>
          </cell>
          <cell r="E355" t="str">
            <v>Gasow</v>
          </cell>
          <cell r="F355" t="str">
            <v>L</v>
          </cell>
          <cell r="G355" t="str">
            <v>Physician Offsite Clinic</v>
          </cell>
          <cell r="H355" t="str">
            <v>Clinical</v>
          </cell>
          <cell r="I355" t="str">
            <v>Medical Staff</v>
          </cell>
          <cell r="J355" t="str">
            <v>Clinic Bethel</v>
          </cell>
          <cell r="K355" t="str">
            <v>Terminated</v>
          </cell>
          <cell r="L355" t="str">
            <v>Full Time - Full Benefits</v>
          </cell>
          <cell r="M355" t="str">
            <v>Full Time</v>
          </cell>
          <cell r="N355" t="str">
            <v>Physician Offsite Clinic</v>
          </cell>
          <cell r="O355" t="str">
            <v>PHYSICIANS</v>
          </cell>
          <cell r="P355">
            <v>37487</v>
          </cell>
          <cell r="Q355">
            <v>37487</v>
          </cell>
          <cell r="R355">
            <v>39507</v>
          </cell>
          <cell r="S355">
            <v>115500</v>
          </cell>
          <cell r="T355">
            <v>55.528799999999997</v>
          </cell>
          <cell r="U355" t="str">
            <v>Providers/Other</v>
          </cell>
          <cell r="V355">
            <v>80</v>
          </cell>
          <cell r="W355">
            <v>2221.1538</v>
          </cell>
          <cell r="X355" t="str">
            <v>Bethel Clinic - 41</v>
          </cell>
          <cell r="Y355" t="str">
            <v>Medical Staff</v>
          </cell>
          <cell r="Z355" t="str">
            <v>Biweekly</v>
          </cell>
        </row>
        <row r="356">
          <cell r="B356">
            <v>796</v>
          </cell>
          <cell r="D356" t="str">
            <v>Maria</v>
          </cell>
          <cell r="E356" t="str">
            <v>Poulin</v>
          </cell>
          <cell r="F356" t="str">
            <v>D</v>
          </cell>
          <cell r="G356" t="str">
            <v>RN - Per Diem</v>
          </cell>
          <cell r="H356" t="str">
            <v>Clinical</v>
          </cell>
          <cell r="I356" t="str">
            <v>Patient Care Services</v>
          </cell>
          <cell r="J356" t="str">
            <v>Med/Surg Nursing</v>
          </cell>
          <cell r="K356" t="str">
            <v>Terminated</v>
          </cell>
          <cell r="L356" t="str">
            <v>Per Diem Active</v>
          </cell>
          <cell r="M356" t="str">
            <v>Part Time</v>
          </cell>
          <cell r="N356" t="str">
            <v>RN - Per Diem</v>
          </cell>
          <cell r="O356" t="str">
            <v>GEN 40 30min</v>
          </cell>
          <cell r="P356">
            <v>37494</v>
          </cell>
          <cell r="Q356">
            <v>37494</v>
          </cell>
          <cell r="R356">
            <v>38621</v>
          </cell>
          <cell r="S356">
            <v>5.2</v>
          </cell>
          <cell r="T356">
            <v>20</v>
          </cell>
          <cell r="U356" t="str">
            <v>RN</v>
          </cell>
          <cell r="V356">
            <v>0.01</v>
          </cell>
          <cell r="W356">
            <v>0.1</v>
          </cell>
          <cell r="X356" t="str">
            <v>Gifford Medical - 40</v>
          </cell>
          <cell r="Y356" t="str">
            <v>Med/Surg</v>
          </cell>
          <cell r="Z356" t="str">
            <v>Biweekly</v>
          </cell>
        </row>
        <row r="357">
          <cell r="B357">
            <v>798</v>
          </cell>
          <cell r="D357" t="str">
            <v>Marie</v>
          </cell>
          <cell r="E357" t="str">
            <v>Poulin</v>
          </cell>
          <cell r="F357" t="str">
            <v>A</v>
          </cell>
          <cell r="G357" t="str">
            <v>LNA Per Diem</v>
          </cell>
          <cell r="H357" t="str">
            <v>Clinical</v>
          </cell>
          <cell r="I357" t="str">
            <v>Patient Care Services</v>
          </cell>
          <cell r="J357" t="str">
            <v>Med Surg</v>
          </cell>
          <cell r="K357" t="str">
            <v>Terminated</v>
          </cell>
          <cell r="L357" t="str">
            <v>Per Diem Active</v>
          </cell>
          <cell r="M357" t="str">
            <v>Part Time</v>
          </cell>
          <cell r="N357" t="str">
            <v>LNA Per Diem</v>
          </cell>
          <cell r="O357" t="str">
            <v>GEN 40 30min</v>
          </cell>
          <cell r="P357">
            <v>37492</v>
          </cell>
          <cell r="Q357">
            <v>37492</v>
          </cell>
          <cell r="R357">
            <v>44879</v>
          </cell>
          <cell r="S357">
            <v>5.7200000000000001E-2</v>
          </cell>
          <cell r="T357">
            <v>22.03</v>
          </cell>
          <cell r="U357" t="str">
            <v>Admin/Support</v>
          </cell>
          <cell r="V357">
            <v>1E-4</v>
          </cell>
          <cell r="W357">
            <v>1.1000000000000001E-3</v>
          </cell>
          <cell r="X357" t="str">
            <v>Gifford Medical - 40</v>
          </cell>
          <cell r="Y357" t="str">
            <v>Med/Surg</v>
          </cell>
          <cell r="Z357" t="str">
            <v>Biweekly</v>
          </cell>
        </row>
        <row r="358">
          <cell r="B358">
            <v>800</v>
          </cell>
          <cell r="D358" t="str">
            <v>Carol</v>
          </cell>
          <cell r="E358" t="str">
            <v>Raymond</v>
          </cell>
          <cell r="F358" t="str">
            <v>S</v>
          </cell>
          <cell r="G358" t="str">
            <v>Licensed Nurse Aide</v>
          </cell>
          <cell r="H358" t="str">
            <v>Clinical</v>
          </cell>
          <cell r="I358" t="str">
            <v>Patient Care Services</v>
          </cell>
          <cell r="J358" t="str">
            <v>MENIG Extended Care</v>
          </cell>
          <cell r="K358" t="str">
            <v>Terminated</v>
          </cell>
          <cell r="L358" t="str">
            <v>PartTime - Full Benefits</v>
          </cell>
          <cell r="M358" t="str">
            <v>Part Time</v>
          </cell>
          <cell r="N358" t="str">
            <v>Licensed Nurse Aide</v>
          </cell>
          <cell r="O358" t="str">
            <v>GEN 30min</v>
          </cell>
          <cell r="P358">
            <v>37498</v>
          </cell>
          <cell r="Q358">
            <v>37498</v>
          </cell>
          <cell r="R358">
            <v>42246</v>
          </cell>
          <cell r="S358">
            <v>26723.84</v>
          </cell>
          <cell r="T358">
            <v>16.059999999999999</v>
          </cell>
          <cell r="U358" t="str">
            <v>Admin/Support</v>
          </cell>
          <cell r="V358">
            <v>64</v>
          </cell>
          <cell r="W358">
            <v>513.91999999999996</v>
          </cell>
          <cell r="X358" t="str">
            <v>Gifford Medical - 40</v>
          </cell>
          <cell r="Y358" t="str">
            <v>Menig Extended Care Unit</v>
          </cell>
          <cell r="Z358" t="str">
            <v>Biweekly</v>
          </cell>
        </row>
        <row r="359">
          <cell r="B359">
            <v>801</v>
          </cell>
          <cell r="D359" t="str">
            <v>Ann</v>
          </cell>
          <cell r="E359" t="str">
            <v>Lutter</v>
          </cell>
          <cell r="F359" t="str">
            <v>D</v>
          </cell>
          <cell r="G359" t="str">
            <v>IS Analyst</v>
          </cell>
          <cell r="H359" t="str">
            <v>&lt;None&gt;</v>
          </cell>
          <cell r="I359" t="str">
            <v>Finance</v>
          </cell>
          <cell r="J359" t="str">
            <v>Data Processing</v>
          </cell>
          <cell r="K359" t="str">
            <v>Terminated</v>
          </cell>
          <cell r="L359" t="str">
            <v>Full Time - Full Benefits</v>
          </cell>
          <cell r="M359" t="str">
            <v>Full Time</v>
          </cell>
          <cell r="N359" t="str">
            <v>IS Analyst</v>
          </cell>
          <cell r="O359" t="str">
            <v>EXEMPT 8 FT</v>
          </cell>
          <cell r="P359">
            <v>37502</v>
          </cell>
          <cell r="Q359">
            <v>37502</v>
          </cell>
          <cell r="R359">
            <v>39391</v>
          </cell>
          <cell r="S359">
            <v>50232</v>
          </cell>
          <cell r="T359">
            <v>24.15</v>
          </cell>
          <cell r="U359" t="str">
            <v>Tech &amp; Professi</v>
          </cell>
          <cell r="V359">
            <v>80</v>
          </cell>
          <cell r="W359">
            <v>966</v>
          </cell>
          <cell r="X359" t="str">
            <v>Gifford Medical - 40</v>
          </cell>
          <cell r="Y359" t="str">
            <v>Information Systems</v>
          </cell>
          <cell r="Z359" t="str">
            <v>Biweekly</v>
          </cell>
        </row>
        <row r="360">
          <cell r="B360">
            <v>802</v>
          </cell>
          <cell r="D360" t="str">
            <v>Brenda</v>
          </cell>
          <cell r="E360" t="str">
            <v>Dodge</v>
          </cell>
          <cell r="F360" t="str">
            <v>A</v>
          </cell>
          <cell r="G360" t="str">
            <v>Licensed Nurse Aide</v>
          </cell>
          <cell r="H360" t="str">
            <v>Clinical</v>
          </cell>
          <cell r="I360" t="str">
            <v>Patient Care Services</v>
          </cell>
          <cell r="J360" t="str">
            <v>MENIG Extended Care</v>
          </cell>
          <cell r="K360" t="str">
            <v>Terminated</v>
          </cell>
          <cell r="L360" t="str">
            <v>PartTime - Full Benefits</v>
          </cell>
          <cell r="M360" t="str">
            <v>Part Time</v>
          </cell>
          <cell r="N360" t="str">
            <v>Licensed Nurse Aide</v>
          </cell>
          <cell r="O360" t="str">
            <v>GEN 30min</v>
          </cell>
          <cell r="P360">
            <v>39342</v>
          </cell>
          <cell r="Q360">
            <v>37502</v>
          </cell>
          <cell r="R360">
            <v>41025</v>
          </cell>
          <cell r="S360">
            <v>20267.52</v>
          </cell>
          <cell r="T360">
            <v>12.18</v>
          </cell>
          <cell r="U360" t="str">
            <v>Admin/Support</v>
          </cell>
          <cell r="V360">
            <v>64</v>
          </cell>
          <cell r="W360">
            <v>389.76</v>
          </cell>
          <cell r="X360" t="str">
            <v>Gifford Medical - 40</v>
          </cell>
          <cell r="Y360" t="str">
            <v>Menig Extended Care Unit</v>
          </cell>
          <cell r="Z360" t="str">
            <v>Biweekly</v>
          </cell>
        </row>
        <row r="361">
          <cell r="B361">
            <v>805</v>
          </cell>
          <cell r="D361" t="str">
            <v>Terrie</v>
          </cell>
          <cell r="E361" t="str">
            <v>Ashford</v>
          </cell>
          <cell r="F361" t="str">
            <v>L</v>
          </cell>
          <cell r="G361" t="str">
            <v>Teaching Associate</v>
          </cell>
          <cell r="H361" t="str">
            <v>Maint, Hskpg, Food, Dayca</v>
          </cell>
          <cell r="I361" t="str">
            <v>Human Resources</v>
          </cell>
          <cell r="J361" t="str">
            <v>Day Care</v>
          </cell>
          <cell r="K361" t="str">
            <v>Terminated</v>
          </cell>
          <cell r="L361" t="str">
            <v>Full Time - Full Benefits</v>
          </cell>
          <cell r="M361" t="str">
            <v>Full Time</v>
          </cell>
          <cell r="N361" t="str">
            <v>Teaching Associate</v>
          </cell>
          <cell r="O361" t="str">
            <v>GEN 40 60min</v>
          </cell>
          <cell r="P361">
            <v>37508</v>
          </cell>
          <cell r="Q361">
            <v>37508</v>
          </cell>
          <cell r="R361">
            <v>39661</v>
          </cell>
          <cell r="S361">
            <v>32073.599999999999</v>
          </cell>
          <cell r="T361">
            <v>15.42</v>
          </cell>
          <cell r="U361" t="str">
            <v>Tech &amp; Professi</v>
          </cell>
          <cell r="V361">
            <v>80</v>
          </cell>
          <cell r="W361">
            <v>616.79999999999995</v>
          </cell>
          <cell r="X361" t="str">
            <v>Gifford Medical - 40</v>
          </cell>
          <cell r="Y361" t="str">
            <v>Child Enrichment Center</v>
          </cell>
          <cell r="Z361" t="str">
            <v>Biweekly</v>
          </cell>
        </row>
        <row r="362">
          <cell r="B362">
            <v>806</v>
          </cell>
          <cell r="D362" t="str">
            <v>Phyllis</v>
          </cell>
          <cell r="E362" t="str">
            <v>Reynolds</v>
          </cell>
          <cell r="F362" t="str">
            <v>W</v>
          </cell>
          <cell r="G362" t="str">
            <v>Pt Reg Receptionist I</v>
          </cell>
          <cell r="H362" t="str">
            <v>Administrative</v>
          </cell>
          <cell r="I362" t="str">
            <v>Finance</v>
          </cell>
          <cell r="J362" t="str">
            <v>Patient Registration</v>
          </cell>
          <cell r="K362" t="str">
            <v>Terminated</v>
          </cell>
          <cell r="L362" t="str">
            <v>PartTime-Partial Benefits</v>
          </cell>
          <cell r="M362" t="str">
            <v>Part Time</v>
          </cell>
          <cell r="N362" t="str">
            <v>Pt Reg Receptionist I</v>
          </cell>
          <cell r="O362" t="str">
            <v>GEN 40 30min</v>
          </cell>
          <cell r="P362">
            <v>37508</v>
          </cell>
          <cell r="Q362">
            <v>37508</v>
          </cell>
          <cell r="R362">
            <v>44073</v>
          </cell>
          <cell r="S362">
            <v>17919.2</v>
          </cell>
          <cell r="T362">
            <v>17.23</v>
          </cell>
          <cell r="U362" t="str">
            <v>Admin/Support</v>
          </cell>
          <cell r="V362">
            <v>40</v>
          </cell>
          <cell r="W362">
            <v>344.6</v>
          </cell>
          <cell r="X362" t="str">
            <v>Patient Registration - 49</v>
          </cell>
          <cell r="Y362" t="str">
            <v>Patient Admin Services</v>
          </cell>
          <cell r="Z362" t="str">
            <v>Biweekly</v>
          </cell>
        </row>
        <row r="363">
          <cell r="B363">
            <v>807</v>
          </cell>
          <cell r="D363" t="str">
            <v>Susan</v>
          </cell>
          <cell r="E363" t="str">
            <v>Gallagher</v>
          </cell>
          <cell r="F363" t="str">
            <v>L</v>
          </cell>
          <cell r="G363" t="str">
            <v>Laboratory Technician 3</v>
          </cell>
          <cell r="H363" t="str">
            <v>Ancillary</v>
          </cell>
          <cell r="I363" t="str">
            <v>Professional Services</v>
          </cell>
          <cell r="J363" t="str">
            <v>Laboratory</v>
          </cell>
          <cell r="K363" t="str">
            <v>Terminated</v>
          </cell>
          <cell r="L363" t="str">
            <v>PartTime - Full Benefits</v>
          </cell>
          <cell r="M363" t="str">
            <v>Part Time</v>
          </cell>
          <cell r="N363" t="str">
            <v>Laboratory Technician 3</v>
          </cell>
          <cell r="O363" t="str">
            <v>GEN 40 No Meal</v>
          </cell>
          <cell r="P363">
            <v>42065</v>
          </cell>
          <cell r="Q363">
            <v>37509</v>
          </cell>
          <cell r="R363">
            <v>44749</v>
          </cell>
          <cell r="S363">
            <v>64452.959999999999</v>
          </cell>
          <cell r="T363">
            <v>34.43</v>
          </cell>
          <cell r="U363" t="str">
            <v>Tech &amp; Professi</v>
          </cell>
          <cell r="V363">
            <v>72</v>
          </cell>
          <cell r="W363">
            <v>1239.48</v>
          </cell>
          <cell r="X363" t="str">
            <v>Gifford Medical - 40</v>
          </cell>
          <cell r="Y363" t="str">
            <v>Laboratory</v>
          </cell>
          <cell r="Z363" t="str">
            <v>Biweekly</v>
          </cell>
        </row>
        <row r="364">
          <cell r="B364">
            <v>808</v>
          </cell>
          <cell r="D364" t="str">
            <v>Kara</v>
          </cell>
          <cell r="E364" t="str">
            <v>Maxey</v>
          </cell>
          <cell r="F364" t="str">
            <v>S</v>
          </cell>
          <cell r="G364" t="str">
            <v>Medical Secretary</v>
          </cell>
          <cell r="H364" t="str">
            <v>Administrative</v>
          </cell>
          <cell r="I364" t="str">
            <v>Provider Practices</v>
          </cell>
          <cell r="J364" t="str">
            <v>General Surgery</v>
          </cell>
          <cell r="K364" t="str">
            <v>Terminated</v>
          </cell>
          <cell r="L364" t="str">
            <v>Per Diem Active</v>
          </cell>
          <cell r="M364" t="str">
            <v>Part Time</v>
          </cell>
          <cell r="N364" t="str">
            <v>Medical Secretary</v>
          </cell>
          <cell r="O364" t="str">
            <v>GEN 40 60min</v>
          </cell>
          <cell r="P364">
            <v>37517</v>
          </cell>
          <cell r="Q364">
            <v>37517</v>
          </cell>
          <cell r="R364">
            <v>38593</v>
          </cell>
          <cell r="S364">
            <v>3.1199999999999999E-2</v>
          </cell>
          <cell r="T364">
            <v>12.170999999999999</v>
          </cell>
          <cell r="U364" t="str">
            <v>Admin/Support</v>
          </cell>
          <cell r="V364">
            <v>1E-4</v>
          </cell>
          <cell r="W364">
            <v>5.9999999999999995E-4</v>
          </cell>
          <cell r="X364" t="str">
            <v>Nro, Anes, Pod &amp; Sp - 40</v>
          </cell>
          <cell r="Y364" t="str">
            <v>Provider Practice</v>
          </cell>
          <cell r="Z364" t="str">
            <v>Biweekly</v>
          </cell>
        </row>
        <row r="365">
          <cell r="B365">
            <v>809</v>
          </cell>
          <cell r="D365" t="str">
            <v>Jessica</v>
          </cell>
          <cell r="E365" t="str">
            <v>Mascola</v>
          </cell>
          <cell r="F365" t="str">
            <v>L</v>
          </cell>
          <cell r="G365" t="str">
            <v>After School Assistant</v>
          </cell>
          <cell r="H365" t="str">
            <v>Maint, Hskpg, Food, Dayca</v>
          </cell>
          <cell r="I365" t="str">
            <v>Human Resources</v>
          </cell>
          <cell r="J365" t="str">
            <v>After School</v>
          </cell>
          <cell r="K365" t="str">
            <v>Terminated</v>
          </cell>
          <cell r="L365" t="str">
            <v>PartTime-No Benefits</v>
          </cell>
          <cell r="M365" t="str">
            <v>Part Time</v>
          </cell>
          <cell r="N365" t="str">
            <v>After School Assistant</v>
          </cell>
          <cell r="O365" t="str">
            <v>GEN 40 30min</v>
          </cell>
          <cell r="P365">
            <v>37516</v>
          </cell>
          <cell r="Q365">
            <v>37516</v>
          </cell>
          <cell r="R365">
            <v>41516</v>
          </cell>
          <cell r="S365">
            <v>7917</v>
          </cell>
          <cell r="T365">
            <v>10.15</v>
          </cell>
          <cell r="U365" t="str">
            <v>Admin/Support</v>
          </cell>
          <cell r="V365">
            <v>30</v>
          </cell>
          <cell r="W365">
            <v>152.25</v>
          </cell>
          <cell r="X365" t="str">
            <v>After School Program - 43</v>
          </cell>
          <cell r="Y365" t="str">
            <v>Child Enrichment Center</v>
          </cell>
          <cell r="Z365" t="str">
            <v>Biweekly</v>
          </cell>
        </row>
        <row r="366">
          <cell r="B366">
            <v>810</v>
          </cell>
          <cell r="D366" t="str">
            <v>Annie</v>
          </cell>
          <cell r="E366" t="str">
            <v>Masillo</v>
          </cell>
          <cell r="F366" t="str">
            <v>T</v>
          </cell>
          <cell r="G366" t="str">
            <v>Human Resources Assistant</v>
          </cell>
          <cell r="H366" t="str">
            <v>Administrative</v>
          </cell>
          <cell r="I366" t="str">
            <v>Human Resources</v>
          </cell>
          <cell r="J366" t="str">
            <v>Human Resources</v>
          </cell>
          <cell r="K366" t="str">
            <v>Terminated</v>
          </cell>
          <cell r="L366" t="str">
            <v>PartTime-No Benefits</v>
          </cell>
          <cell r="M366" t="str">
            <v>Part Time</v>
          </cell>
          <cell r="N366" t="str">
            <v>Human Resources Assistant</v>
          </cell>
          <cell r="O366" t="str">
            <v>GEN 40 30min</v>
          </cell>
          <cell r="P366">
            <v>37522</v>
          </cell>
          <cell r="Q366">
            <v>37522</v>
          </cell>
          <cell r="R366">
            <v>39379</v>
          </cell>
          <cell r="S366">
            <v>11847.68</v>
          </cell>
          <cell r="T366">
            <v>14.24</v>
          </cell>
          <cell r="U366" t="str">
            <v>Admin/Support</v>
          </cell>
          <cell r="V366">
            <v>32</v>
          </cell>
          <cell r="W366">
            <v>227.84</v>
          </cell>
          <cell r="X366" t="str">
            <v>Staffing &amp; Recruiting - 4</v>
          </cell>
          <cell r="Y366" t="str">
            <v>Human Resources</v>
          </cell>
          <cell r="Z366" t="str">
            <v>Biweekly</v>
          </cell>
        </row>
        <row r="367">
          <cell r="B367">
            <v>812</v>
          </cell>
          <cell r="D367" t="str">
            <v>Robert</v>
          </cell>
          <cell r="E367" t="str">
            <v>Krisik</v>
          </cell>
          <cell r="F367" t="str">
            <v>Q</v>
          </cell>
          <cell r="G367" t="str">
            <v>Radiology Technologist</v>
          </cell>
          <cell r="H367" t="str">
            <v>Ancillary</v>
          </cell>
          <cell r="I367" t="str">
            <v>Professional Services</v>
          </cell>
          <cell r="J367" t="str">
            <v>Radiology</v>
          </cell>
          <cell r="K367" t="str">
            <v>Terminated</v>
          </cell>
          <cell r="L367" t="str">
            <v>PartTime-No Benefits</v>
          </cell>
          <cell r="M367" t="str">
            <v>Part Time</v>
          </cell>
          <cell r="N367" t="str">
            <v>Radiology Technologist</v>
          </cell>
          <cell r="O367" t="str">
            <v>GEN 40 30min</v>
          </cell>
          <cell r="P367">
            <v>37518</v>
          </cell>
          <cell r="Q367">
            <v>37518</v>
          </cell>
          <cell r="R367">
            <v>38355</v>
          </cell>
          <cell r="S367">
            <v>8638.1568000000007</v>
          </cell>
          <cell r="T367">
            <v>20.764800000000001</v>
          </cell>
          <cell r="U367" t="str">
            <v>Tech &amp; Professi</v>
          </cell>
          <cell r="V367">
            <v>16</v>
          </cell>
          <cell r="W367">
            <v>166.11840000000001</v>
          </cell>
          <cell r="X367" t="str">
            <v>Gifford Medical - 40</v>
          </cell>
          <cell r="Y367" t="str">
            <v>Radiology</v>
          </cell>
          <cell r="Z367" t="str">
            <v>Biweekly</v>
          </cell>
        </row>
        <row r="368">
          <cell r="B368">
            <v>813</v>
          </cell>
          <cell r="D368" t="str">
            <v>Roberta</v>
          </cell>
          <cell r="E368" t="str">
            <v>Nubile</v>
          </cell>
          <cell r="F368" t="str">
            <v>G</v>
          </cell>
          <cell r="G368" t="str">
            <v>RN - Per Diem</v>
          </cell>
          <cell r="H368" t="str">
            <v>Clinical</v>
          </cell>
          <cell r="I368" t="str">
            <v>Patient Care Services</v>
          </cell>
          <cell r="J368" t="str">
            <v>Obstetrics/Labor &amp; Delive</v>
          </cell>
          <cell r="K368" t="str">
            <v>Terminated</v>
          </cell>
          <cell r="L368" t="str">
            <v>Per Diem Active</v>
          </cell>
          <cell r="M368" t="str">
            <v>Part Time</v>
          </cell>
          <cell r="N368" t="str">
            <v>RN - Per Diem</v>
          </cell>
          <cell r="O368" t="str">
            <v>GEN 40 30min</v>
          </cell>
          <cell r="P368">
            <v>37527</v>
          </cell>
          <cell r="Q368">
            <v>37527</v>
          </cell>
          <cell r="R368">
            <v>39139</v>
          </cell>
          <cell r="S368">
            <v>5.9409999999999998</v>
          </cell>
          <cell r="T368">
            <v>22.85</v>
          </cell>
          <cell r="U368" t="str">
            <v>RN</v>
          </cell>
          <cell r="V368">
            <v>0.01</v>
          </cell>
          <cell r="W368">
            <v>0.1142</v>
          </cell>
          <cell r="X368" t="str">
            <v>Gifford Medical - 40</v>
          </cell>
          <cell r="Y368" t="str">
            <v>Birthing Center</v>
          </cell>
          <cell r="Z368" t="str">
            <v>Biweekly</v>
          </cell>
        </row>
        <row r="369">
          <cell r="B369">
            <v>814</v>
          </cell>
          <cell r="D369" t="str">
            <v>Joanne</v>
          </cell>
          <cell r="E369" t="str">
            <v>Colson</v>
          </cell>
          <cell r="F369" t="str">
            <v>E</v>
          </cell>
          <cell r="G369" t="str">
            <v>Licensed Nurse Aide</v>
          </cell>
          <cell r="H369" t="str">
            <v>Clinical</v>
          </cell>
          <cell r="I369" t="str">
            <v>Patient Care Services</v>
          </cell>
          <cell r="J369" t="str">
            <v>Med Surg</v>
          </cell>
          <cell r="K369" t="str">
            <v>Active</v>
          </cell>
          <cell r="L369" t="str">
            <v>PartTime - Full Benefits</v>
          </cell>
          <cell r="M369" t="str">
            <v>Part Time</v>
          </cell>
          <cell r="N369" t="str">
            <v>Licensed Nurse Aide</v>
          </cell>
          <cell r="O369" t="str">
            <v>8/80 30min</v>
          </cell>
          <cell r="P369">
            <v>37529</v>
          </cell>
          <cell r="Q369">
            <v>37529</v>
          </cell>
          <cell r="S369">
            <v>36791.040000000001</v>
          </cell>
          <cell r="T369">
            <v>22.11</v>
          </cell>
          <cell r="U369" t="str">
            <v>Admin/Support</v>
          </cell>
          <cell r="V369">
            <v>64</v>
          </cell>
          <cell r="W369">
            <v>707.52</v>
          </cell>
          <cell r="X369" t="str">
            <v>Gifford Medical - 40</v>
          </cell>
          <cell r="Y369" t="str">
            <v>Med/Surg</v>
          </cell>
          <cell r="Z369" t="str">
            <v>Biweekly</v>
          </cell>
        </row>
        <row r="370">
          <cell r="B370">
            <v>816</v>
          </cell>
          <cell r="D370" t="str">
            <v>Joyce</v>
          </cell>
          <cell r="E370" t="str">
            <v>Tetreault</v>
          </cell>
          <cell r="F370" t="str">
            <v>A</v>
          </cell>
          <cell r="G370" t="str">
            <v>Medical Secretary Offsite</v>
          </cell>
          <cell r="H370" t="str">
            <v>Administrative</v>
          </cell>
          <cell r="I370" t="str">
            <v>Provider Practices</v>
          </cell>
          <cell r="J370" t="str">
            <v>Orthopedics Clinic</v>
          </cell>
          <cell r="K370" t="str">
            <v>Terminated</v>
          </cell>
          <cell r="L370" t="str">
            <v>Full Time - Full Benefits</v>
          </cell>
          <cell r="M370" t="str">
            <v>Full Time</v>
          </cell>
          <cell r="N370" t="str">
            <v>Medical Secretary Offsite</v>
          </cell>
          <cell r="O370" t="str">
            <v>GEN 40 60min</v>
          </cell>
          <cell r="P370">
            <v>37529</v>
          </cell>
          <cell r="Q370">
            <v>37529</v>
          </cell>
          <cell r="R370">
            <v>39989</v>
          </cell>
          <cell r="S370">
            <v>28121.599999999999</v>
          </cell>
          <cell r="T370">
            <v>13.52</v>
          </cell>
          <cell r="U370" t="str">
            <v>Admin/Support</v>
          </cell>
          <cell r="V370">
            <v>80</v>
          </cell>
          <cell r="W370">
            <v>540.79999999999995</v>
          </cell>
          <cell r="X370" t="str">
            <v>Orthopedics - 40</v>
          </cell>
          <cell r="Y370" t="str">
            <v>Provider Practice</v>
          </cell>
          <cell r="Z370" t="str">
            <v>Biweekly</v>
          </cell>
        </row>
        <row r="371">
          <cell r="B371">
            <v>817</v>
          </cell>
          <cell r="D371" t="str">
            <v>Flora</v>
          </cell>
          <cell r="E371" t="str">
            <v>Quillia</v>
          </cell>
          <cell r="F371" t="str">
            <v>C</v>
          </cell>
          <cell r="G371" t="str">
            <v>Adult Day Care</v>
          </cell>
          <cell r="H371" t="str">
            <v>Clinical</v>
          </cell>
          <cell r="I371" t="str">
            <v>Patient Care Services</v>
          </cell>
          <cell r="J371" t="str">
            <v>Adult Day Care</v>
          </cell>
          <cell r="K371" t="str">
            <v>Terminated</v>
          </cell>
          <cell r="L371" t="str">
            <v>PartTime-Partial Benefits</v>
          </cell>
          <cell r="M371" t="str">
            <v>Part Time</v>
          </cell>
          <cell r="N371" t="str">
            <v>Adult Day Care</v>
          </cell>
          <cell r="O371" t="str">
            <v>GEN 40 30min</v>
          </cell>
          <cell r="P371">
            <v>37537</v>
          </cell>
          <cell r="Q371">
            <v>37537</v>
          </cell>
          <cell r="R371">
            <v>40262</v>
          </cell>
          <cell r="S371">
            <v>17515.68</v>
          </cell>
          <cell r="T371">
            <v>12.03</v>
          </cell>
          <cell r="U371" t="str">
            <v>Admin/Support</v>
          </cell>
          <cell r="V371">
            <v>56</v>
          </cell>
          <cell r="W371">
            <v>336.84</v>
          </cell>
          <cell r="X371" t="str">
            <v>Adult Daycare - 45</v>
          </cell>
          <cell r="Y371" t="str">
            <v>Menig Extended Care Unit</v>
          </cell>
          <cell r="Z371" t="str">
            <v>Biweekly</v>
          </cell>
        </row>
        <row r="372">
          <cell r="B372">
            <v>819</v>
          </cell>
          <cell r="D372" t="str">
            <v>Jane</v>
          </cell>
          <cell r="E372" t="str">
            <v>Mesh</v>
          </cell>
          <cell r="F372" t="str">
            <v>E</v>
          </cell>
          <cell r="G372" t="str">
            <v>RN - Per Diem</v>
          </cell>
          <cell r="H372" t="str">
            <v>Clinical</v>
          </cell>
          <cell r="I372" t="str">
            <v>Patient Care Services</v>
          </cell>
          <cell r="J372" t="str">
            <v>Operating Room</v>
          </cell>
          <cell r="K372" t="str">
            <v>Terminated</v>
          </cell>
          <cell r="L372" t="str">
            <v>Per Diem Active</v>
          </cell>
          <cell r="M372" t="str">
            <v>Full Time</v>
          </cell>
          <cell r="N372" t="str">
            <v>RN - Per Diem</v>
          </cell>
          <cell r="O372" t="str">
            <v>GEN 40 30min</v>
          </cell>
          <cell r="P372">
            <v>37537</v>
          </cell>
          <cell r="Q372">
            <v>37537</v>
          </cell>
          <cell r="R372">
            <v>38411</v>
          </cell>
          <cell r="S372">
            <v>5.9462000000000002</v>
          </cell>
          <cell r="T372">
            <v>22.870100000000001</v>
          </cell>
          <cell r="U372" t="str">
            <v>RN</v>
          </cell>
          <cell r="V372">
            <v>0.01</v>
          </cell>
          <cell r="W372">
            <v>0.1144</v>
          </cell>
          <cell r="X372" t="str">
            <v>Gifford Medical - 40</v>
          </cell>
          <cell r="Y372" t="str">
            <v>Operating Room</v>
          </cell>
          <cell r="Z372" t="str">
            <v>Biweekly</v>
          </cell>
        </row>
        <row r="373">
          <cell r="B373">
            <v>820</v>
          </cell>
          <cell r="D373" t="str">
            <v>Susan</v>
          </cell>
          <cell r="E373" t="str">
            <v>Terry</v>
          </cell>
          <cell r="F373" t="str">
            <v>C</v>
          </cell>
          <cell r="G373" t="str">
            <v>Billing Representative PD</v>
          </cell>
          <cell r="H373" t="str">
            <v>Administrative</v>
          </cell>
          <cell r="I373" t="str">
            <v>Finance</v>
          </cell>
          <cell r="J373" t="str">
            <v>Patient Accounting</v>
          </cell>
          <cell r="K373" t="str">
            <v>Terminated</v>
          </cell>
          <cell r="L373" t="str">
            <v>Per Diem Active</v>
          </cell>
          <cell r="M373" t="str">
            <v>Part Time</v>
          </cell>
          <cell r="N373" t="str">
            <v>Billing Representative PD</v>
          </cell>
          <cell r="O373" t="str">
            <v>GEN 40 30min</v>
          </cell>
          <cell r="P373">
            <v>37540</v>
          </cell>
          <cell r="Q373">
            <v>37540</v>
          </cell>
          <cell r="R373">
            <v>40904</v>
          </cell>
          <cell r="S373">
            <v>4.4200000000000003E-2</v>
          </cell>
          <cell r="T373">
            <v>16.559200000000001</v>
          </cell>
          <cell r="U373" t="str">
            <v>Admin/Support</v>
          </cell>
          <cell r="V373">
            <v>1E-4</v>
          </cell>
          <cell r="W373">
            <v>8.0000000000000004E-4</v>
          </cell>
          <cell r="X373" t="str">
            <v>Gifford Medical - 40</v>
          </cell>
          <cell r="Y373" t="str">
            <v>Patient Financial Service</v>
          </cell>
          <cell r="Z373" t="str">
            <v>Biweekly</v>
          </cell>
        </row>
        <row r="374">
          <cell r="B374">
            <v>821</v>
          </cell>
          <cell r="D374" t="str">
            <v>Judith</v>
          </cell>
          <cell r="E374" t="str">
            <v>Woodbeck</v>
          </cell>
          <cell r="F374" t="str">
            <v>L</v>
          </cell>
          <cell r="G374" t="str">
            <v>HRIS/Payroll Specialist</v>
          </cell>
          <cell r="H374" t="str">
            <v>Administrative</v>
          </cell>
          <cell r="I374" t="str">
            <v>Human Resources</v>
          </cell>
          <cell r="J374" t="str">
            <v>Human Resources</v>
          </cell>
          <cell r="K374" t="str">
            <v>Terminated</v>
          </cell>
          <cell r="L374" t="str">
            <v>Per Diem Active</v>
          </cell>
          <cell r="M374" t="str">
            <v>Part Time</v>
          </cell>
          <cell r="N374" t="str">
            <v>HRIS/Payroll Specialist</v>
          </cell>
          <cell r="O374" t="str">
            <v>GEN 40 30min</v>
          </cell>
          <cell r="P374">
            <v>37543</v>
          </cell>
          <cell r="Q374">
            <v>37543</v>
          </cell>
          <cell r="R374">
            <v>38635</v>
          </cell>
          <cell r="S374">
            <v>0.45760000000000001</v>
          </cell>
          <cell r="T374">
            <v>17.5684</v>
          </cell>
          <cell r="U374" t="str">
            <v>Tech &amp; Professi</v>
          </cell>
          <cell r="V374">
            <v>1E-3</v>
          </cell>
          <cell r="W374">
            <v>8.8000000000000005E-3</v>
          </cell>
          <cell r="X374" t="str">
            <v>Benefits</v>
          </cell>
          <cell r="Y374" t="str">
            <v>Human Resources</v>
          </cell>
          <cell r="Z374" t="str">
            <v>Biweekly</v>
          </cell>
        </row>
        <row r="375">
          <cell r="B375">
            <v>822</v>
          </cell>
          <cell r="D375" t="str">
            <v>Tiffany</v>
          </cell>
          <cell r="E375" t="str">
            <v>Weatherell</v>
          </cell>
          <cell r="F375" t="str">
            <v>R</v>
          </cell>
          <cell r="G375" t="str">
            <v>Medical Secretary</v>
          </cell>
          <cell r="H375" t="str">
            <v>Administrative</v>
          </cell>
          <cell r="I375" t="str">
            <v>Provider Practices</v>
          </cell>
          <cell r="J375" t="str">
            <v>Clinic Primary Care</v>
          </cell>
          <cell r="K375" t="str">
            <v>Terminated</v>
          </cell>
          <cell r="L375" t="str">
            <v>Full Time - Full Benefits</v>
          </cell>
          <cell r="M375" t="str">
            <v>Full Time</v>
          </cell>
          <cell r="N375" t="str">
            <v>Medical Secretary</v>
          </cell>
          <cell r="O375" t="str">
            <v>GEN 40 60min</v>
          </cell>
          <cell r="P375">
            <v>37550</v>
          </cell>
          <cell r="Q375">
            <v>37550</v>
          </cell>
          <cell r="R375">
            <v>42125</v>
          </cell>
          <cell r="S375">
            <v>27601.599999999999</v>
          </cell>
          <cell r="T375">
            <v>13.27</v>
          </cell>
          <cell r="U375" t="str">
            <v>Admin/Support</v>
          </cell>
          <cell r="V375">
            <v>80</v>
          </cell>
          <cell r="W375">
            <v>530.79999999999995</v>
          </cell>
          <cell r="X375" t="str">
            <v>Primary Care Clinic - 41</v>
          </cell>
          <cell r="Y375" t="str">
            <v>Provider Practice</v>
          </cell>
          <cell r="Z375" t="str">
            <v>Biweekly</v>
          </cell>
        </row>
        <row r="376">
          <cell r="B376">
            <v>823</v>
          </cell>
          <cell r="D376" t="str">
            <v>Tonia</v>
          </cell>
          <cell r="E376" t="str">
            <v>Stevenson</v>
          </cell>
          <cell r="F376" t="str">
            <v>D</v>
          </cell>
          <cell r="G376" t="str">
            <v>Nurse Midwife</v>
          </cell>
          <cell r="H376" t="str">
            <v>Clinical</v>
          </cell>
          <cell r="I376" t="str">
            <v>Medical Staff</v>
          </cell>
          <cell r="J376" t="str">
            <v>Clinic OB/GYN</v>
          </cell>
          <cell r="K376" t="str">
            <v>Terminated</v>
          </cell>
          <cell r="L376" t="str">
            <v>PartTime - Full Benefits</v>
          </cell>
          <cell r="M376" t="str">
            <v>Part Time</v>
          </cell>
          <cell r="N376" t="str">
            <v>Nurse Midwife</v>
          </cell>
          <cell r="O376" t="str">
            <v>PHYSICIANS</v>
          </cell>
          <cell r="P376">
            <v>38887</v>
          </cell>
          <cell r="Q376">
            <v>37551</v>
          </cell>
          <cell r="R376">
            <v>39264</v>
          </cell>
          <cell r="S376">
            <v>55054.271999999997</v>
          </cell>
          <cell r="T376">
            <v>31.51</v>
          </cell>
          <cell r="U376" t="str">
            <v>Tech &amp; Profess</v>
          </cell>
          <cell r="V376">
            <v>67.2</v>
          </cell>
          <cell r="W376">
            <v>1058.7360000000001</v>
          </cell>
          <cell r="X376" t="str">
            <v>OB/GYN - 41</v>
          </cell>
          <cell r="Y376" t="str">
            <v>Medical Staff</v>
          </cell>
          <cell r="Z376" t="str">
            <v>Biweekly</v>
          </cell>
        </row>
        <row r="377">
          <cell r="B377">
            <v>826</v>
          </cell>
          <cell r="D377" t="str">
            <v>Michelle</v>
          </cell>
          <cell r="E377" t="str">
            <v>Burbano</v>
          </cell>
          <cell r="F377" t="str">
            <v>L</v>
          </cell>
          <cell r="G377" t="str">
            <v>Medical Assistant</v>
          </cell>
          <cell r="H377" t="str">
            <v>Clinical</v>
          </cell>
          <cell r="I377" t="str">
            <v>Surgical Services</v>
          </cell>
          <cell r="J377" t="str">
            <v>Clinic Podiatry</v>
          </cell>
          <cell r="K377" t="str">
            <v>Terminated</v>
          </cell>
          <cell r="L377" t="str">
            <v>Full Time - Full Benefits</v>
          </cell>
          <cell r="M377" t="str">
            <v>Full Time</v>
          </cell>
          <cell r="N377" t="str">
            <v>Medical Assistant</v>
          </cell>
          <cell r="O377" t="str">
            <v>GEN 40 60min</v>
          </cell>
          <cell r="P377">
            <v>42269</v>
          </cell>
          <cell r="Q377">
            <v>37557</v>
          </cell>
          <cell r="R377">
            <v>43382</v>
          </cell>
          <cell r="S377">
            <v>29702.400000000001</v>
          </cell>
          <cell r="T377">
            <v>14.28</v>
          </cell>
          <cell r="U377" t="str">
            <v>Admin/Support</v>
          </cell>
          <cell r="V377">
            <v>80</v>
          </cell>
          <cell r="W377">
            <v>571.20000000000005</v>
          </cell>
          <cell r="X377" t="str">
            <v>Nro, Anes, Pod &amp; Sp - 40</v>
          </cell>
          <cell r="Y377" t="str">
            <v>Provider Practice</v>
          </cell>
          <cell r="Z377" t="str">
            <v>Biweekly</v>
          </cell>
        </row>
        <row r="378">
          <cell r="B378">
            <v>827</v>
          </cell>
          <cell r="D378" t="str">
            <v>Julie</v>
          </cell>
          <cell r="E378" t="str">
            <v>Arms</v>
          </cell>
          <cell r="F378" t="str">
            <v>A</v>
          </cell>
          <cell r="G378" t="str">
            <v>Licensed Nurse Aide</v>
          </cell>
          <cell r="H378" t="str">
            <v>Clinical</v>
          </cell>
          <cell r="I378" t="str">
            <v>Patient Care Services</v>
          </cell>
          <cell r="J378" t="str">
            <v>Med Surg</v>
          </cell>
          <cell r="K378" t="str">
            <v>Active</v>
          </cell>
          <cell r="L378" t="str">
            <v>PartTime - Full Benefits</v>
          </cell>
          <cell r="M378" t="str">
            <v>Part Time</v>
          </cell>
          <cell r="N378" t="str">
            <v>Licensed Nurse Aide</v>
          </cell>
          <cell r="O378" t="str">
            <v>8/80 30min</v>
          </cell>
          <cell r="P378">
            <v>37557</v>
          </cell>
          <cell r="Q378">
            <v>37557</v>
          </cell>
          <cell r="S378">
            <v>36391.68</v>
          </cell>
          <cell r="T378">
            <v>21.87</v>
          </cell>
          <cell r="U378" t="str">
            <v>Admin/Support</v>
          </cell>
          <cell r="V378">
            <v>64</v>
          </cell>
          <cell r="W378">
            <v>699.84</v>
          </cell>
          <cell r="X378" t="str">
            <v>Gifford Medical - 40</v>
          </cell>
          <cell r="Y378" t="str">
            <v>Med/Surg</v>
          </cell>
          <cell r="Z378" t="str">
            <v>Biweekly</v>
          </cell>
        </row>
        <row r="379">
          <cell r="B379">
            <v>828</v>
          </cell>
          <cell r="D379" t="str">
            <v>Eunice</v>
          </cell>
          <cell r="E379" t="str">
            <v>Kenney</v>
          </cell>
          <cell r="F379" t="str">
            <v>E</v>
          </cell>
          <cell r="G379" t="str">
            <v>LNA Per Diem</v>
          </cell>
          <cell r="H379" t="str">
            <v>Clinical</v>
          </cell>
          <cell r="I379" t="str">
            <v>Patient Care Services</v>
          </cell>
          <cell r="J379" t="str">
            <v>Menig Extended Care</v>
          </cell>
          <cell r="K379" t="str">
            <v>Terminated</v>
          </cell>
          <cell r="L379" t="str">
            <v>Per Diem Active</v>
          </cell>
          <cell r="M379" t="str">
            <v>Part Time</v>
          </cell>
          <cell r="N379" t="str">
            <v>LNA Per Diem</v>
          </cell>
          <cell r="O379" t="str">
            <v>GEN 40 30min</v>
          </cell>
          <cell r="P379">
            <v>37557</v>
          </cell>
          <cell r="Q379">
            <v>37557</v>
          </cell>
          <cell r="R379">
            <v>38391</v>
          </cell>
          <cell r="S379">
            <v>2.2671999999999999</v>
          </cell>
          <cell r="T379">
            <v>8.7172999999999998</v>
          </cell>
          <cell r="U379" t="str">
            <v>Admin/Support</v>
          </cell>
          <cell r="V379">
            <v>0.01</v>
          </cell>
          <cell r="W379">
            <v>4.36E-2</v>
          </cell>
          <cell r="X379" t="str">
            <v>Gifford Medical - 40</v>
          </cell>
          <cell r="Y379" t="str">
            <v>Menig Extended Care Unit</v>
          </cell>
          <cell r="Z379" t="str">
            <v>Biweekly</v>
          </cell>
        </row>
        <row r="380">
          <cell r="B380">
            <v>829</v>
          </cell>
          <cell r="D380" t="str">
            <v>Claudia</v>
          </cell>
          <cell r="E380" t="str">
            <v>Gomez</v>
          </cell>
          <cell r="F380" t="str">
            <v>L</v>
          </cell>
          <cell r="G380" t="str">
            <v>Registered Nurse</v>
          </cell>
          <cell r="H380" t="str">
            <v>Clinical</v>
          </cell>
          <cell r="I380" t="str">
            <v>Patient Care Services</v>
          </cell>
          <cell r="J380" t="str">
            <v>Operating Room</v>
          </cell>
          <cell r="K380" t="str">
            <v>Terminated</v>
          </cell>
          <cell r="L380" t="str">
            <v>PartTime - Full Benefits</v>
          </cell>
          <cell r="M380" t="str">
            <v>Part Time</v>
          </cell>
          <cell r="N380" t="str">
            <v>Registered Nurse</v>
          </cell>
          <cell r="O380" t="str">
            <v>GEN 40 30min</v>
          </cell>
          <cell r="P380">
            <v>37557</v>
          </cell>
          <cell r="Q380">
            <v>37557</v>
          </cell>
          <cell r="R380">
            <v>40088</v>
          </cell>
          <cell r="S380">
            <v>34944</v>
          </cell>
          <cell r="T380">
            <v>21</v>
          </cell>
          <cell r="U380" t="str">
            <v>RN</v>
          </cell>
          <cell r="V380">
            <v>64</v>
          </cell>
          <cell r="W380">
            <v>672</v>
          </cell>
          <cell r="X380" t="str">
            <v>Gifford Medical - 40</v>
          </cell>
          <cell r="Y380" t="str">
            <v>Operating Room</v>
          </cell>
          <cell r="Z380" t="str">
            <v>Biweekly</v>
          </cell>
        </row>
        <row r="381">
          <cell r="B381">
            <v>831</v>
          </cell>
          <cell r="D381" t="str">
            <v>Nina</v>
          </cell>
          <cell r="E381" t="str">
            <v>Sharp</v>
          </cell>
          <cell r="F381" t="str">
            <v>A</v>
          </cell>
          <cell r="G381" t="str">
            <v>Anesthesiologist</v>
          </cell>
          <cell r="H381" t="str">
            <v>Clinical</v>
          </cell>
          <cell r="I381" t="str">
            <v>Medical Staff</v>
          </cell>
          <cell r="J381" t="str">
            <v>Cardiology</v>
          </cell>
          <cell r="K381" t="str">
            <v>Terminated</v>
          </cell>
          <cell r="L381" t="str">
            <v>PartTime-Partial Benefits</v>
          </cell>
          <cell r="M381" t="str">
            <v>Part Time</v>
          </cell>
          <cell r="N381" t="str">
            <v>Anesthesiologist</v>
          </cell>
          <cell r="O381" t="str">
            <v>PHYSICIANS</v>
          </cell>
          <cell r="P381">
            <v>37561</v>
          </cell>
          <cell r="Q381">
            <v>37561</v>
          </cell>
          <cell r="R381">
            <v>41058</v>
          </cell>
          <cell r="S381">
            <v>116844</v>
          </cell>
          <cell r="T381">
            <v>112.35</v>
          </cell>
          <cell r="U381" t="str">
            <v>Providers</v>
          </cell>
          <cell r="V381">
            <v>40</v>
          </cell>
          <cell r="W381">
            <v>2247</v>
          </cell>
          <cell r="X381" t="str">
            <v>Nro, Anes, Pod &amp; Sp - 40</v>
          </cell>
          <cell r="Y381" t="str">
            <v>Medical Staff</v>
          </cell>
          <cell r="Z381" t="str">
            <v>Biweekly</v>
          </cell>
        </row>
        <row r="382">
          <cell r="B382">
            <v>833</v>
          </cell>
          <cell r="D382" t="str">
            <v>Tracy</v>
          </cell>
          <cell r="E382" t="str">
            <v>Jennings</v>
          </cell>
          <cell r="F382" t="str">
            <v>L</v>
          </cell>
          <cell r="G382" t="str">
            <v>Office Manager Offsite</v>
          </cell>
          <cell r="H382" t="str">
            <v>Administrative</v>
          </cell>
          <cell r="I382" t="str">
            <v>Provider Practices</v>
          </cell>
          <cell r="J382" t="str">
            <v>Sharon Clinic</v>
          </cell>
          <cell r="K382" t="str">
            <v>Terminated</v>
          </cell>
          <cell r="L382" t="str">
            <v>Full Time - Full Benefits</v>
          </cell>
          <cell r="M382" t="str">
            <v>Full Time</v>
          </cell>
          <cell r="N382" t="str">
            <v>Office Manager Offsite</v>
          </cell>
          <cell r="O382" t="str">
            <v>GEN 40 60min</v>
          </cell>
          <cell r="P382">
            <v>37571</v>
          </cell>
          <cell r="Q382">
            <v>37571</v>
          </cell>
          <cell r="R382">
            <v>39593</v>
          </cell>
          <cell r="S382">
            <v>33176</v>
          </cell>
          <cell r="T382">
            <v>15.95</v>
          </cell>
          <cell r="U382" t="str">
            <v>Office Manager</v>
          </cell>
          <cell r="V382">
            <v>80</v>
          </cell>
          <cell r="W382">
            <v>638</v>
          </cell>
          <cell r="X382" t="str">
            <v>Sharon Clinic - 40</v>
          </cell>
          <cell r="Y382" t="str">
            <v>Provider Practice</v>
          </cell>
          <cell r="Z382" t="str">
            <v>Biweekly</v>
          </cell>
        </row>
        <row r="383">
          <cell r="B383">
            <v>834</v>
          </cell>
          <cell r="D383" t="str">
            <v>Lynn</v>
          </cell>
          <cell r="E383" t="str">
            <v>Hart</v>
          </cell>
          <cell r="F383" t="str">
            <v>A</v>
          </cell>
          <cell r="G383" t="str">
            <v>ES Worker</v>
          </cell>
          <cell r="H383" t="str">
            <v>Maint, Hskpg, Food, Dayca</v>
          </cell>
          <cell r="I383" t="str">
            <v>Facilities</v>
          </cell>
          <cell r="J383" t="str">
            <v>Housekeeping</v>
          </cell>
          <cell r="K383" t="str">
            <v>Terminated</v>
          </cell>
          <cell r="L383" t="str">
            <v>Full Time - Full Benefits</v>
          </cell>
          <cell r="M383" t="str">
            <v>Full Time</v>
          </cell>
          <cell r="N383" t="str">
            <v>ES Worker</v>
          </cell>
          <cell r="O383" t="str">
            <v>GEN 40 30min</v>
          </cell>
          <cell r="P383">
            <v>37572</v>
          </cell>
          <cell r="Q383">
            <v>37572</v>
          </cell>
          <cell r="R383">
            <v>40340</v>
          </cell>
          <cell r="S383">
            <v>27085.759999999998</v>
          </cell>
          <cell r="T383">
            <v>13.022</v>
          </cell>
          <cell r="U383" t="str">
            <v>Admin/Support</v>
          </cell>
          <cell r="V383">
            <v>80</v>
          </cell>
          <cell r="W383">
            <v>520.88</v>
          </cell>
          <cell r="X383" t="str">
            <v>Gifford Medical - 40</v>
          </cell>
          <cell r="Y383" t="str">
            <v>Housekeeping</v>
          </cell>
          <cell r="Z383" t="str">
            <v>Biweekly</v>
          </cell>
        </row>
        <row r="384">
          <cell r="B384">
            <v>835</v>
          </cell>
          <cell r="D384" t="str">
            <v>Millie</v>
          </cell>
          <cell r="E384" t="str">
            <v>Chase</v>
          </cell>
          <cell r="F384" t="str">
            <v>L</v>
          </cell>
          <cell r="G384" t="str">
            <v>ES Project Worker</v>
          </cell>
          <cell r="H384" t="str">
            <v>Maint, Hskpg, Food, Dayca</v>
          </cell>
          <cell r="I384" t="str">
            <v>Operations</v>
          </cell>
          <cell r="J384" t="str">
            <v>Housekeeping</v>
          </cell>
          <cell r="K384" t="str">
            <v>Terminated</v>
          </cell>
          <cell r="L384" t="str">
            <v>Full Time - Full Benefits</v>
          </cell>
          <cell r="M384" t="str">
            <v>Full Time</v>
          </cell>
          <cell r="N384" t="str">
            <v>ES Project Worker</v>
          </cell>
          <cell r="O384" t="str">
            <v>GEN 40 30min</v>
          </cell>
          <cell r="P384">
            <v>41024</v>
          </cell>
          <cell r="Q384">
            <v>37572</v>
          </cell>
          <cell r="R384">
            <v>41100</v>
          </cell>
          <cell r="S384">
            <v>19760</v>
          </cell>
          <cell r="T384">
            <v>9.5</v>
          </cell>
          <cell r="U384" t="str">
            <v>Admin/Support</v>
          </cell>
          <cell r="V384">
            <v>80</v>
          </cell>
          <cell r="W384">
            <v>380</v>
          </cell>
          <cell r="X384" t="str">
            <v>Gifford Medical - 40</v>
          </cell>
          <cell r="Y384" t="str">
            <v>Housekeeping</v>
          </cell>
          <cell r="Z384" t="str">
            <v>Biweekly</v>
          </cell>
        </row>
        <row r="385">
          <cell r="B385">
            <v>837</v>
          </cell>
          <cell r="D385" t="str">
            <v>Cheryl</v>
          </cell>
          <cell r="E385" t="str">
            <v>McRae</v>
          </cell>
          <cell r="F385" t="str">
            <v>L</v>
          </cell>
          <cell r="G385" t="str">
            <v>Certified Coder</v>
          </cell>
          <cell r="H385" t="str">
            <v>Administrative</v>
          </cell>
          <cell r="I385" t="str">
            <v>Finance</v>
          </cell>
          <cell r="J385" t="str">
            <v>Medical Records</v>
          </cell>
          <cell r="K385" t="str">
            <v>Active</v>
          </cell>
          <cell r="L385" t="str">
            <v>PartTime - Full Benefits</v>
          </cell>
          <cell r="M385" t="str">
            <v>Part Time</v>
          </cell>
          <cell r="N385" t="str">
            <v>Certified Coder</v>
          </cell>
          <cell r="O385" t="str">
            <v>GEN 40 30min w/o Shift Diff</v>
          </cell>
          <cell r="P385">
            <v>32672</v>
          </cell>
          <cell r="Q385">
            <v>32672</v>
          </cell>
          <cell r="S385">
            <v>40801.279999999999</v>
          </cell>
          <cell r="T385">
            <v>24.52</v>
          </cell>
          <cell r="U385" t="str">
            <v>Admin/Support</v>
          </cell>
          <cell r="V385">
            <v>64</v>
          </cell>
          <cell r="W385">
            <v>784.64</v>
          </cell>
          <cell r="X385" t="str">
            <v>Health Information - 49</v>
          </cell>
          <cell r="Y385" t="str">
            <v>Patient Admin Services</v>
          </cell>
          <cell r="Z385" t="str">
            <v>Biweekly</v>
          </cell>
        </row>
        <row r="386">
          <cell r="B386">
            <v>838</v>
          </cell>
          <cell r="D386" t="str">
            <v>Darcy</v>
          </cell>
          <cell r="E386" t="str">
            <v>Charette</v>
          </cell>
          <cell r="F386" t="str">
            <v>L</v>
          </cell>
          <cell r="G386" t="str">
            <v>LNA Retirement Community</v>
          </cell>
          <cell r="H386" t="str">
            <v>Clinical</v>
          </cell>
          <cell r="I386" t="str">
            <v>Patient Care Services</v>
          </cell>
          <cell r="J386" t="str">
            <v>MENIG Extended Care</v>
          </cell>
          <cell r="K386" t="str">
            <v>Terminated</v>
          </cell>
          <cell r="L386" t="str">
            <v>PartTime - Full Benefits</v>
          </cell>
          <cell r="M386" t="str">
            <v>Part Time</v>
          </cell>
          <cell r="N386" t="str">
            <v>LNA Retirement Community</v>
          </cell>
          <cell r="O386" t="str">
            <v>GEN 40 30min</v>
          </cell>
          <cell r="P386">
            <v>42255</v>
          </cell>
          <cell r="Q386">
            <v>37586</v>
          </cell>
          <cell r="R386">
            <v>43139</v>
          </cell>
          <cell r="S386">
            <v>22913.279999999999</v>
          </cell>
          <cell r="T386">
            <v>13.77</v>
          </cell>
          <cell r="U386" t="str">
            <v>Admin/Support</v>
          </cell>
          <cell r="V386">
            <v>64</v>
          </cell>
          <cell r="W386">
            <v>440.64</v>
          </cell>
          <cell r="X386" t="str">
            <v>Gifford Medical - 40</v>
          </cell>
          <cell r="Y386" t="str">
            <v>Menig Extended Care Unit</v>
          </cell>
          <cell r="Z386" t="str">
            <v>Biweekly</v>
          </cell>
        </row>
        <row r="387">
          <cell r="B387">
            <v>839</v>
          </cell>
          <cell r="D387" t="str">
            <v>Lawrence</v>
          </cell>
          <cell r="E387" t="str">
            <v>Sharbonneau</v>
          </cell>
          <cell r="F387" t="str">
            <v>C</v>
          </cell>
          <cell r="G387" t="str">
            <v>Registered Nurse</v>
          </cell>
          <cell r="H387" t="str">
            <v>Clinical</v>
          </cell>
          <cell r="I387" t="str">
            <v>Patient Care Services</v>
          </cell>
          <cell r="J387" t="str">
            <v>Operating Room</v>
          </cell>
          <cell r="K387" t="str">
            <v>Terminated</v>
          </cell>
          <cell r="L387" t="str">
            <v>PartTime - Full Benefits</v>
          </cell>
          <cell r="M387" t="str">
            <v>Part Time</v>
          </cell>
          <cell r="N387" t="str">
            <v>Registered Nurse</v>
          </cell>
          <cell r="O387" t="str">
            <v>GEN 30min</v>
          </cell>
          <cell r="P387">
            <v>42345</v>
          </cell>
          <cell r="Q387">
            <v>37592</v>
          </cell>
          <cell r="R387">
            <v>42622</v>
          </cell>
          <cell r="S387">
            <v>53248</v>
          </cell>
          <cell r="T387">
            <v>32</v>
          </cell>
          <cell r="U387" t="str">
            <v>RN</v>
          </cell>
          <cell r="V387">
            <v>64</v>
          </cell>
          <cell r="W387">
            <v>1024</v>
          </cell>
          <cell r="X387" t="str">
            <v>Gifford Medical - 40</v>
          </cell>
          <cell r="Y387" t="str">
            <v>Operating Room</v>
          </cell>
          <cell r="Z387" t="str">
            <v>Biweekly</v>
          </cell>
        </row>
        <row r="388">
          <cell r="B388">
            <v>841</v>
          </cell>
          <cell r="D388" t="str">
            <v>Jane</v>
          </cell>
          <cell r="E388" t="str">
            <v>Kimball</v>
          </cell>
          <cell r="F388" t="str">
            <v>S</v>
          </cell>
          <cell r="G388" t="str">
            <v>Laboratory Assistant</v>
          </cell>
          <cell r="H388" t="str">
            <v>Clinical</v>
          </cell>
          <cell r="I388" t="str">
            <v>Professional Services</v>
          </cell>
          <cell r="J388" t="str">
            <v>Laboratory</v>
          </cell>
          <cell r="K388" t="str">
            <v>Terminated</v>
          </cell>
          <cell r="L388" t="str">
            <v>Full Time - Full Benefits</v>
          </cell>
          <cell r="M388" t="str">
            <v>Full Time</v>
          </cell>
          <cell r="N388" t="str">
            <v>Laboratory Assistant</v>
          </cell>
          <cell r="O388" t="str">
            <v>GEN 40 30min</v>
          </cell>
          <cell r="P388">
            <v>37594</v>
          </cell>
          <cell r="Q388">
            <v>37594</v>
          </cell>
          <cell r="R388">
            <v>39248</v>
          </cell>
          <cell r="S388">
            <v>33321.599999999999</v>
          </cell>
          <cell r="T388">
            <v>16.02</v>
          </cell>
          <cell r="U388" t="str">
            <v>Admin/Support</v>
          </cell>
          <cell r="V388">
            <v>80</v>
          </cell>
          <cell r="W388">
            <v>640.79999999999995</v>
          </cell>
          <cell r="X388" t="str">
            <v>Gifford Medical - 40</v>
          </cell>
          <cell r="Y388" t="str">
            <v>Laboratory</v>
          </cell>
          <cell r="Z388" t="str">
            <v>Biweekly</v>
          </cell>
        </row>
        <row r="389">
          <cell r="B389">
            <v>842</v>
          </cell>
          <cell r="D389" t="str">
            <v>Gabrielle</v>
          </cell>
          <cell r="E389" t="str">
            <v>Larrabee</v>
          </cell>
          <cell r="F389" t="str">
            <v>R</v>
          </cell>
          <cell r="G389" t="str">
            <v>Medical Secretary</v>
          </cell>
          <cell r="H389" t="str">
            <v>Administrative</v>
          </cell>
          <cell r="I389" t="str">
            <v>Provider Practices</v>
          </cell>
          <cell r="J389" t="str">
            <v>Clinic Adminstration</v>
          </cell>
          <cell r="K389" t="str">
            <v>Terminated</v>
          </cell>
          <cell r="L389" t="str">
            <v>Temporary Full Time</v>
          </cell>
          <cell r="M389" t="str">
            <v>Full Time</v>
          </cell>
          <cell r="N389" t="str">
            <v>Medical Secretary</v>
          </cell>
          <cell r="O389" t="str">
            <v>GEN 40 60min</v>
          </cell>
          <cell r="P389">
            <v>37594</v>
          </cell>
          <cell r="Q389">
            <v>37594</v>
          </cell>
          <cell r="R389">
            <v>38044</v>
          </cell>
          <cell r="S389">
            <v>19198.400000000001</v>
          </cell>
          <cell r="T389">
            <v>9.23</v>
          </cell>
          <cell r="U389" t="str">
            <v>Admin/Support</v>
          </cell>
          <cell r="V389">
            <v>80</v>
          </cell>
          <cell r="W389">
            <v>369.2</v>
          </cell>
          <cell r="X389" t="str">
            <v>Clinic Administration - 4</v>
          </cell>
          <cell r="Y389" t="str">
            <v>Provider Practice</v>
          </cell>
          <cell r="Z389" t="str">
            <v>Biweekly</v>
          </cell>
        </row>
        <row r="390">
          <cell r="B390">
            <v>844</v>
          </cell>
          <cell r="D390" t="str">
            <v>Robert</v>
          </cell>
          <cell r="E390" t="str">
            <v>Duval</v>
          </cell>
          <cell r="F390" t="str">
            <v>H</v>
          </cell>
          <cell r="G390" t="str">
            <v>LNA Per Diem</v>
          </cell>
          <cell r="H390" t="str">
            <v>Clinical</v>
          </cell>
          <cell r="I390" t="str">
            <v>Patient Care Services</v>
          </cell>
          <cell r="J390" t="str">
            <v>MENIG Extended Care</v>
          </cell>
          <cell r="K390" t="str">
            <v>Terminated</v>
          </cell>
          <cell r="L390" t="str">
            <v>Per Diem Active</v>
          </cell>
          <cell r="M390" t="str">
            <v>Part Time</v>
          </cell>
          <cell r="N390" t="str">
            <v>LNA Per Diem</v>
          </cell>
          <cell r="O390" t="str">
            <v>GEN 40 30min</v>
          </cell>
          <cell r="P390">
            <v>39297</v>
          </cell>
          <cell r="Q390">
            <v>37596</v>
          </cell>
          <cell r="R390">
            <v>39337</v>
          </cell>
          <cell r="S390">
            <v>3.6400000000000002E-2</v>
          </cell>
          <cell r="T390">
            <v>13.89</v>
          </cell>
          <cell r="U390" t="str">
            <v>Admin/Support</v>
          </cell>
          <cell r="V390">
            <v>1E-4</v>
          </cell>
          <cell r="W390">
            <v>6.9999999999999999E-4</v>
          </cell>
          <cell r="X390" t="str">
            <v>Gifford Medical - 40</v>
          </cell>
          <cell r="Y390" t="str">
            <v>Menig Extended Care Unit</v>
          </cell>
          <cell r="Z390" t="str">
            <v>Biweekly</v>
          </cell>
        </row>
        <row r="391">
          <cell r="B391">
            <v>845</v>
          </cell>
          <cell r="D391" t="str">
            <v>Diane</v>
          </cell>
          <cell r="E391" t="str">
            <v>Tulloch</v>
          </cell>
          <cell r="F391" t="str">
            <v>L</v>
          </cell>
          <cell r="G391" t="str">
            <v>RN - Per Diem</v>
          </cell>
          <cell r="H391" t="str">
            <v>Clinical</v>
          </cell>
          <cell r="I391" t="str">
            <v>Patient Care Services</v>
          </cell>
          <cell r="J391" t="str">
            <v>Ambulatory Care</v>
          </cell>
          <cell r="K391" t="str">
            <v>Terminated</v>
          </cell>
          <cell r="L391" t="str">
            <v>Per Deim Inactive</v>
          </cell>
          <cell r="M391" t="str">
            <v>Part Time</v>
          </cell>
          <cell r="N391" t="str">
            <v>RN - Per Diem</v>
          </cell>
          <cell r="O391" t="str">
            <v>GEN 40 30min</v>
          </cell>
          <cell r="P391">
            <v>37602</v>
          </cell>
          <cell r="Q391">
            <v>37602</v>
          </cell>
          <cell r="R391">
            <v>38551</v>
          </cell>
          <cell r="S391">
            <v>5.2493999999999996</v>
          </cell>
          <cell r="T391">
            <v>20.1921</v>
          </cell>
          <cell r="U391" t="str">
            <v>RN</v>
          </cell>
          <cell r="V391">
            <v>0.01</v>
          </cell>
          <cell r="W391">
            <v>0.10100000000000001</v>
          </cell>
          <cell r="X391" t="str">
            <v>Gifford Medical - 40</v>
          </cell>
          <cell r="Y391" t="str">
            <v>Ambulatory Care Center</v>
          </cell>
          <cell r="Z391" t="str">
            <v>Biweekly</v>
          </cell>
        </row>
        <row r="392">
          <cell r="B392">
            <v>847</v>
          </cell>
          <cell r="D392" t="str">
            <v>Anh</v>
          </cell>
          <cell r="E392" t="str">
            <v>Nguyen</v>
          </cell>
          <cell r="F392" t="str">
            <v>T</v>
          </cell>
          <cell r="G392" t="str">
            <v>Pharmacist</v>
          </cell>
          <cell r="H392" t="str">
            <v>Ancillary</v>
          </cell>
          <cell r="I392" t="str">
            <v>Patient Care Services</v>
          </cell>
          <cell r="J392" t="str">
            <v>Pharmacy</v>
          </cell>
          <cell r="K392" t="str">
            <v>Terminated</v>
          </cell>
          <cell r="L392" t="str">
            <v>Per Diem Active</v>
          </cell>
          <cell r="M392" t="str">
            <v>Part Time</v>
          </cell>
          <cell r="N392" t="str">
            <v>Pharmacist</v>
          </cell>
          <cell r="O392" t="str">
            <v>GEN 40 30min</v>
          </cell>
          <cell r="P392">
            <v>37620</v>
          </cell>
          <cell r="Q392">
            <v>37620</v>
          </cell>
          <cell r="R392">
            <v>39379</v>
          </cell>
          <cell r="S392">
            <v>0.13</v>
          </cell>
          <cell r="T392">
            <v>49.88</v>
          </cell>
          <cell r="U392" t="str">
            <v>Tech &amp; Profess</v>
          </cell>
          <cell r="V392">
            <v>1E-4</v>
          </cell>
          <cell r="W392">
            <v>2.5000000000000001E-3</v>
          </cell>
          <cell r="X392" t="str">
            <v>Gifford Medical - 40</v>
          </cell>
          <cell r="Y392" t="str">
            <v>Pharmacy</v>
          </cell>
          <cell r="Z392" t="str">
            <v>Biweekly</v>
          </cell>
        </row>
        <row r="393">
          <cell r="B393">
            <v>849</v>
          </cell>
          <cell r="D393" t="str">
            <v>Kathleen</v>
          </cell>
          <cell r="E393" t="str">
            <v>Kelly</v>
          </cell>
          <cell r="F393" t="str">
            <v>M</v>
          </cell>
          <cell r="G393" t="str">
            <v>Surgical Services Asst</v>
          </cell>
          <cell r="H393" t="str">
            <v>Clinical</v>
          </cell>
          <cell r="I393" t="str">
            <v>Patient Care Services</v>
          </cell>
          <cell r="J393" t="str">
            <v>Operating Room</v>
          </cell>
          <cell r="K393" t="str">
            <v>Terminated</v>
          </cell>
          <cell r="L393" t="str">
            <v>PartTime - Full Benefits</v>
          </cell>
          <cell r="M393" t="str">
            <v>Part Time</v>
          </cell>
          <cell r="N393" t="str">
            <v>Surgical Services Asst</v>
          </cell>
          <cell r="O393" t="str">
            <v>GEN 40 30min</v>
          </cell>
          <cell r="P393">
            <v>37623</v>
          </cell>
          <cell r="Q393">
            <v>37623</v>
          </cell>
          <cell r="R393">
            <v>38618</v>
          </cell>
          <cell r="S393">
            <v>16412.364799999999</v>
          </cell>
          <cell r="T393">
            <v>9.8632000000000009</v>
          </cell>
          <cell r="U393" t="str">
            <v>Admin/Support</v>
          </cell>
          <cell r="V393">
            <v>64</v>
          </cell>
          <cell r="W393">
            <v>315.62240000000003</v>
          </cell>
          <cell r="X393" t="str">
            <v>Gifford Medical - 40</v>
          </cell>
          <cell r="Y393" t="str">
            <v>Operating Room</v>
          </cell>
          <cell r="Z393" t="str">
            <v>Biweekly</v>
          </cell>
        </row>
        <row r="394">
          <cell r="B394">
            <v>850</v>
          </cell>
          <cell r="D394" t="str">
            <v>Catherine</v>
          </cell>
          <cell r="E394" t="str">
            <v>Kennedy</v>
          </cell>
          <cell r="F394" t="str">
            <v>L</v>
          </cell>
          <cell r="G394" t="str">
            <v>Licensed Nurse Aide</v>
          </cell>
          <cell r="H394" t="str">
            <v>Clinical</v>
          </cell>
          <cell r="I394" t="str">
            <v>Patient Care Services</v>
          </cell>
          <cell r="J394" t="str">
            <v>Transitional Care Unit</v>
          </cell>
          <cell r="K394" t="str">
            <v>Terminated</v>
          </cell>
          <cell r="L394" t="str">
            <v>PartTime - Full Benefits</v>
          </cell>
          <cell r="M394" t="str">
            <v>Part Time</v>
          </cell>
          <cell r="N394" t="str">
            <v>Licensed Nurse Aide</v>
          </cell>
          <cell r="O394" t="str">
            <v>GEN 30min</v>
          </cell>
          <cell r="P394">
            <v>37620</v>
          </cell>
          <cell r="Q394">
            <v>37620</v>
          </cell>
          <cell r="R394">
            <v>37970</v>
          </cell>
          <cell r="S394">
            <v>15258.88</v>
          </cell>
          <cell r="T394">
            <v>9.17</v>
          </cell>
          <cell r="U394" t="str">
            <v>Admin/Support</v>
          </cell>
          <cell r="V394">
            <v>64</v>
          </cell>
          <cell r="W394">
            <v>293.44</v>
          </cell>
          <cell r="X394" t="str">
            <v>Gifford Medical - 40</v>
          </cell>
          <cell r="Y394" t="str">
            <v>Transitional Care Unit</v>
          </cell>
          <cell r="Z394" t="str">
            <v>Biweekly</v>
          </cell>
        </row>
        <row r="395">
          <cell r="B395">
            <v>851</v>
          </cell>
          <cell r="D395" t="str">
            <v>Robert</v>
          </cell>
          <cell r="E395" t="str">
            <v>Rinaldi</v>
          </cell>
          <cell r="F395" t="str">
            <v>R</v>
          </cell>
          <cell r="G395" t="str">
            <v>Physician Specialty Clin</v>
          </cell>
          <cell r="H395" t="str">
            <v>Clinical</v>
          </cell>
          <cell r="I395" t="str">
            <v>Medical Staff</v>
          </cell>
          <cell r="J395" t="str">
            <v>Clinic Podiatry</v>
          </cell>
          <cell r="K395" t="str">
            <v>Terminated</v>
          </cell>
          <cell r="L395" t="str">
            <v>Per Diem Active</v>
          </cell>
          <cell r="M395" t="str">
            <v>Part Time</v>
          </cell>
          <cell r="N395" t="str">
            <v>Physician Specialty Clin</v>
          </cell>
          <cell r="O395" t="str">
            <v>PHYSICIANS</v>
          </cell>
          <cell r="P395">
            <v>37624</v>
          </cell>
          <cell r="Q395">
            <v>37624</v>
          </cell>
          <cell r="R395">
            <v>44925</v>
          </cell>
          <cell r="S395">
            <v>0.23400000000000001</v>
          </cell>
          <cell r="T395">
            <v>90</v>
          </cell>
          <cell r="U395" t="str">
            <v>Providers</v>
          </cell>
          <cell r="V395">
            <v>1E-4</v>
          </cell>
          <cell r="W395">
            <v>4.4999999999999997E-3</v>
          </cell>
          <cell r="X395" t="str">
            <v>Nro, Anes, Pod &amp; Sp - 40</v>
          </cell>
          <cell r="Y395" t="str">
            <v>Medical Staff</v>
          </cell>
          <cell r="Z395" t="str">
            <v>Biweekly</v>
          </cell>
        </row>
        <row r="396">
          <cell r="B396">
            <v>854</v>
          </cell>
          <cell r="D396" t="str">
            <v>Christopher</v>
          </cell>
          <cell r="E396" t="str">
            <v>Junker</v>
          </cell>
          <cell r="F396" t="str">
            <v>B</v>
          </cell>
          <cell r="G396" t="str">
            <v>Chaplaincy Program Coord</v>
          </cell>
          <cell r="H396" t="str">
            <v>Administrative</v>
          </cell>
          <cell r="I396" t="str">
            <v>Patient Care Services</v>
          </cell>
          <cell r="J396" t="str">
            <v>Social Services</v>
          </cell>
          <cell r="K396" t="str">
            <v>Terminated</v>
          </cell>
          <cell r="L396" t="str">
            <v>PartTime-Partial Benefits</v>
          </cell>
          <cell r="M396" t="str">
            <v>Part Time</v>
          </cell>
          <cell r="N396" t="str">
            <v>Chaplaincy Program Coord</v>
          </cell>
          <cell r="O396" t="str">
            <v>GEN 40 30min</v>
          </cell>
          <cell r="P396">
            <v>37635</v>
          </cell>
          <cell r="Q396">
            <v>37635</v>
          </cell>
          <cell r="R396">
            <v>38579</v>
          </cell>
          <cell r="S396">
            <v>21577.919999999998</v>
          </cell>
          <cell r="T396">
            <v>20.748000000000001</v>
          </cell>
          <cell r="U396" t="str">
            <v>Tech &amp; Professi</v>
          </cell>
          <cell r="V396">
            <v>40</v>
          </cell>
          <cell r="W396">
            <v>414.96</v>
          </cell>
          <cell r="X396" t="str">
            <v>Gifford Medical - 40</v>
          </cell>
          <cell r="Y396" t="str">
            <v>Quality Care &amp; Case Manag</v>
          </cell>
          <cell r="Z396" t="str">
            <v>Biweekly</v>
          </cell>
        </row>
        <row r="397">
          <cell r="B397">
            <v>855</v>
          </cell>
          <cell r="D397" t="str">
            <v>William</v>
          </cell>
          <cell r="E397" t="str">
            <v>Richardson</v>
          </cell>
          <cell r="F397" t="str">
            <v>D</v>
          </cell>
          <cell r="G397" t="str">
            <v>Controller</v>
          </cell>
          <cell r="H397" t="str">
            <v>Administrative</v>
          </cell>
          <cell r="I397" t="str">
            <v>Finance</v>
          </cell>
          <cell r="J397" t="str">
            <v>Accounting</v>
          </cell>
          <cell r="K397" t="str">
            <v>Terminated</v>
          </cell>
          <cell r="L397" t="str">
            <v>Full Time - Full Benefits</v>
          </cell>
          <cell r="M397" t="str">
            <v>Full Time</v>
          </cell>
          <cell r="N397" t="str">
            <v>Controller</v>
          </cell>
          <cell r="O397" t="str">
            <v>EXEMPT 8 FT</v>
          </cell>
          <cell r="P397">
            <v>37641</v>
          </cell>
          <cell r="Q397">
            <v>37641</v>
          </cell>
          <cell r="R397">
            <v>38039</v>
          </cell>
          <cell r="S397">
            <v>59508.800000000003</v>
          </cell>
          <cell r="T397">
            <v>28.61</v>
          </cell>
          <cell r="U397" t="str">
            <v>Management</v>
          </cell>
          <cell r="V397">
            <v>80</v>
          </cell>
          <cell r="W397">
            <v>1144.4000000000001</v>
          </cell>
          <cell r="X397" t="str">
            <v>Gifford Medical - 40</v>
          </cell>
          <cell r="Y397" t="str">
            <v>Accounting</v>
          </cell>
          <cell r="Z397" t="str">
            <v>Biweekly</v>
          </cell>
        </row>
        <row r="398">
          <cell r="B398">
            <v>857</v>
          </cell>
          <cell r="D398" t="str">
            <v>Katherine</v>
          </cell>
          <cell r="E398" t="str">
            <v>LaRaus</v>
          </cell>
          <cell r="F398" t="str">
            <v>D</v>
          </cell>
          <cell r="G398" t="str">
            <v>Medical Secretary</v>
          </cell>
          <cell r="H398" t="str">
            <v>Administrative</v>
          </cell>
          <cell r="I398" t="str">
            <v>Provider Practices</v>
          </cell>
          <cell r="J398" t="str">
            <v>Podiatry</v>
          </cell>
          <cell r="K398" t="str">
            <v>Terminated</v>
          </cell>
          <cell r="L398" t="str">
            <v>Full Time - Full Benefits</v>
          </cell>
          <cell r="M398" t="str">
            <v>Full Time</v>
          </cell>
          <cell r="N398" t="str">
            <v>Medical Secretary</v>
          </cell>
          <cell r="O398" t="str">
            <v>GEN 40 60min</v>
          </cell>
          <cell r="P398">
            <v>37648</v>
          </cell>
          <cell r="Q398">
            <v>37648</v>
          </cell>
          <cell r="R398">
            <v>37916</v>
          </cell>
          <cell r="S398">
            <v>20217.599999999999</v>
          </cell>
          <cell r="T398">
            <v>9.7200000000000006</v>
          </cell>
          <cell r="U398" t="str">
            <v>Admin/Support</v>
          </cell>
          <cell r="V398">
            <v>80</v>
          </cell>
          <cell r="W398">
            <v>388.8</v>
          </cell>
          <cell r="X398" t="str">
            <v>Nro, Anes, Pod &amp; Sp - 40</v>
          </cell>
          <cell r="Y398" t="str">
            <v>Provider Practice</v>
          </cell>
          <cell r="Z398" t="str">
            <v>Biweekly</v>
          </cell>
        </row>
        <row r="399">
          <cell r="B399">
            <v>858</v>
          </cell>
          <cell r="D399" t="str">
            <v>Dawn</v>
          </cell>
          <cell r="E399" t="str">
            <v>Giroux</v>
          </cell>
          <cell r="F399" t="str">
            <v>M</v>
          </cell>
          <cell r="G399" t="str">
            <v>Non Certified Coder</v>
          </cell>
          <cell r="H399" t="str">
            <v>Administrative</v>
          </cell>
          <cell r="I399" t="str">
            <v>Finance</v>
          </cell>
          <cell r="J399" t="str">
            <v>Medical Records</v>
          </cell>
          <cell r="K399" t="str">
            <v>Terminated</v>
          </cell>
          <cell r="L399" t="str">
            <v>Full Time - Full Benefits</v>
          </cell>
          <cell r="M399" t="str">
            <v>Full Time</v>
          </cell>
          <cell r="N399" t="str">
            <v>Non Certified Coder</v>
          </cell>
          <cell r="O399" t="str">
            <v>GEN 40 30min</v>
          </cell>
          <cell r="P399">
            <v>39538</v>
          </cell>
          <cell r="Q399">
            <v>37648</v>
          </cell>
          <cell r="R399">
            <v>39918</v>
          </cell>
          <cell r="S399">
            <v>27102.400000000001</v>
          </cell>
          <cell r="T399">
            <v>13.03</v>
          </cell>
          <cell r="U399" t="str">
            <v>Admin/Support</v>
          </cell>
          <cell r="V399">
            <v>80</v>
          </cell>
          <cell r="W399">
            <v>521.20000000000005</v>
          </cell>
          <cell r="X399" t="str">
            <v>Health Information - 49</v>
          </cell>
          <cell r="Y399" t="str">
            <v>Patient Financial Service</v>
          </cell>
          <cell r="Z399" t="str">
            <v>Biweekly</v>
          </cell>
        </row>
        <row r="400">
          <cell r="B400">
            <v>859</v>
          </cell>
          <cell r="D400" t="str">
            <v>Marie</v>
          </cell>
          <cell r="E400" t="str">
            <v>Coburn</v>
          </cell>
          <cell r="F400" t="str">
            <v>F</v>
          </cell>
          <cell r="G400" t="str">
            <v>Billing Representative I</v>
          </cell>
          <cell r="H400" t="str">
            <v>Administrative</v>
          </cell>
          <cell r="I400" t="str">
            <v>Finance</v>
          </cell>
          <cell r="J400" t="str">
            <v>Patient Accounting</v>
          </cell>
          <cell r="K400" t="str">
            <v>Terminated</v>
          </cell>
          <cell r="L400" t="str">
            <v>Full Time - Full Benefits</v>
          </cell>
          <cell r="M400" t="str">
            <v>Full Time</v>
          </cell>
          <cell r="N400" t="str">
            <v>Billing Representative I</v>
          </cell>
          <cell r="O400" t="str">
            <v>GEN 40 30min</v>
          </cell>
          <cell r="P400">
            <v>37652</v>
          </cell>
          <cell r="Q400">
            <v>37652</v>
          </cell>
          <cell r="R400">
            <v>37922</v>
          </cell>
          <cell r="S400">
            <v>21320</v>
          </cell>
          <cell r="T400">
            <v>10.25</v>
          </cell>
          <cell r="U400" t="str">
            <v>Admin/Support</v>
          </cell>
          <cell r="V400">
            <v>80</v>
          </cell>
          <cell r="W400">
            <v>410</v>
          </cell>
          <cell r="X400" t="str">
            <v>Gifford Medical - 40</v>
          </cell>
          <cell r="Y400" t="str">
            <v>Patient Financial Service</v>
          </cell>
          <cell r="Z400" t="str">
            <v>Biweekly</v>
          </cell>
        </row>
        <row r="401">
          <cell r="B401">
            <v>861</v>
          </cell>
          <cell r="D401" t="str">
            <v>Cynthia</v>
          </cell>
          <cell r="E401" t="str">
            <v>Duval</v>
          </cell>
          <cell r="F401" t="str">
            <v>L</v>
          </cell>
          <cell r="G401" t="str">
            <v>ES Technician</v>
          </cell>
          <cell r="H401" t="str">
            <v>Maint, Hskpg, Food, Dayca</v>
          </cell>
          <cell r="I401" t="str">
            <v>Operations</v>
          </cell>
          <cell r="J401" t="str">
            <v>Linen</v>
          </cell>
          <cell r="K401" t="str">
            <v>Active</v>
          </cell>
          <cell r="L401" t="str">
            <v>Full Time - Full Benefits</v>
          </cell>
          <cell r="M401" t="str">
            <v>Full Time</v>
          </cell>
          <cell r="N401" t="str">
            <v>ES Technician</v>
          </cell>
          <cell r="O401" t="str">
            <v>8/80 60min</v>
          </cell>
          <cell r="P401">
            <v>37662</v>
          </cell>
          <cell r="Q401">
            <v>37662</v>
          </cell>
          <cell r="S401">
            <v>40872</v>
          </cell>
          <cell r="T401">
            <v>19.649999999999999</v>
          </cell>
          <cell r="U401" t="str">
            <v>Admin/Support</v>
          </cell>
          <cell r="V401">
            <v>80</v>
          </cell>
          <cell r="W401">
            <v>786</v>
          </cell>
          <cell r="X401" t="str">
            <v>Gifford Medical - 40</v>
          </cell>
          <cell r="Y401" t="str">
            <v>Housekeeping</v>
          </cell>
          <cell r="Z401" t="str">
            <v>Biweekly</v>
          </cell>
        </row>
        <row r="402">
          <cell r="B402">
            <v>862</v>
          </cell>
          <cell r="D402" t="str">
            <v>Lisa</v>
          </cell>
          <cell r="E402" t="str">
            <v>Young</v>
          </cell>
          <cell r="F402" t="str">
            <v>M</v>
          </cell>
          <cell r="G402" t="str">
            <v>Certified Coder</v>
          </cell>
          <cell r="H402" t="str">
            <v>Administrative</v>
          </cell>
          <cell r="I402" t="str">
            <v>Finance</v>
          </cell>
          <cell r="J402" t="str">
            <v>Medical Records</v>
          </cell>
          <cell r="K402" t="str">
            <v>Active</v>
          </cell>
          <cell r="L402" t="str">
            <v>Full Time - Full Benefits</v>
          </cell>
          <cell r="M402" t="str">
            <v>Full Time</v>
          </cell>
          <cell r="N402" t="str">
            <v>Certified Coder</v>
          </cell>
          <cell r="O402" t="str">
            <v>GEN 40 30min w/o Shift Diff</v>
          </cell>
          <cell r="P402">
            <v>39601</v>
          </cell>
          <cell r="Q402">
            <v>37669</v>
          </cell>
          <cell r="S402">
            <v>49337.599999999999</v>
          </cell>
          <cell r="T402">
            <v>23.72</v>
          </cell>
          <cell r="U402" t="str">
            <v>Admin/Support</v>
          </cell>
          <cell r="V402">
            <v>80</v>
          </cell>
          <cell r="W402">
            <v>948.8</v>
          </cell>
          <cell r="X402" t="str">
            <v>Health Information - 49</v>
          </cell>
          <cell r="Y402" t="str">
            <v>Patient Admin Services</v>
          </cell>
          <cell r="Z402" t="str">
            <v>Biweekly</v>
          </cell>
        </row>
        <row r="403">
          <cell r="B403">
            <v>863</v>
          </cell>
          <cell r="D403" t="str">
            <v>Diane</v>
          </cell>
          <cell r="E403" t="str">
            <v>Walsh</v>
          </cell>
          <cell r="F403" t="str">
            <v>L</v>
          </cell>
          <cell r="G403" t="str">
            <v>Grant Worker</v>
          </cell>
          <cell r="H403" t="str">
            <v>&lt;None&gt;</v>
          </cell>
          <cell r="I403" t="str">
            <v>Community Outreach &amp; Deve</v>
          </cell>
          <cell r="J403" t="str">
            <v>Community Outreach</v>
          </cell>
          <cell r="K403" t="str">
            <v>Terminated</v>
          </cell>
          <cell r="L403" t="str">
            <v>PartTime-No Benefits</v>
          </cell>
          <cell r="M403" t="str">
            <v>Part Time</v>
          </cell>
          <cell r="N403" t="str">
            <v>Grant Worker</v>
          </cell>
          <cell r="O403" t="str">
            <v>GEN 40 30min</v>
          </cell>
          <cell r="P403">
            <v>37669</v>
          </cell>
          <cell r="Q403">
            <v>37669</v>
          </cell>
          <cell r="R403">
            <v>38016</v>
          </cell>
          <cell r="S403">
            <v>2080</v>
          </cell>
          <cell r="T403">
            <v>10</v>
          </cell>
          <cell r="U403" t="str">
            <v>Providers/Other</v>
          </cell>
          <cell r="V403">
            <v>8</v>
          </cell>
          <cell r="W403">
            <v>40</v>
          </cell>
          <cell r="X403" t="str">
            <v>Gifford Medical - 40</v>
          </cell>
          <cell r="Y403" t="str">
            <v>Community Outreach</v>
          </cell>
          <cell r="Z403" t="str">
            <v>Biweekly</v>
          </cell>
        </row>
        <row r="404">
          <cell r="B404">
            <v>864</v>
          </cell>
          <cell r="D404" t="str">
            <v>James</v>
          </cell>
          <cell r="E404" t="str">
            <v>Kirkpatrick</v>
          </cell>
          <cell r="F404" t="str">
            <v>G</v>
          </cell>
          <cell r="G404" t="str">
            <v>Billing Representative II</v>
          </cell>
          <cell r="H404" t="str">
            <v>Administrative</v>
          </cell>
          <cell r="I404" t="str">
            <v>Finance</v>
          </cell>
          <cell r="J404" t="str">
            <v>Patient Accounting</v>
          </cell>
          <cell r="K404" t="str">
            <v>Terminated</v>
          </cell>
          <cell r="L404" t="str">
            <v>Full Time - Full Benefits</v>
          </cell>
          <cell r="M404" t="str">
            <v>Full Time</v>
          </cell>
          <cell r="N404" t="str">
            <v>Billing Representative II</v>
          </cell>
          <cell r="O404" t="str">
            <v>GEN 40 30min</v>
          </cell>
          <cell r="P404">
            <v>37670</v>
          </cell>
          <cell r="Q404">
            <v>37670</v>
          </cell>
          <cell r="R404">
            <v>44531</v>
          </cell>
          <cell r="S404">
            <v>45136</v>
          </cell>
          <cell r="T404">
            <v>21.7</v>
          </cell>
          <cell r="U404" t="str">
            <v>Admin/Support</v>
          </cell>
          <cell r="V404">
            <v>80</v>
          </cell>
          <cell r="W404">
            <v>868</v>
          </cell>
          <cell r="X404" t="str">
            <v>Gifford Medical - 40</v>
          </cell>
          <cell r="Y404" t="str">
            <v>Patient Financial Service</v>
          </cell>
          <cell r="Z404" t="str">
            <v>Biweekly</v>
          </cell>
        </row>
        <row r="405">
          <cell r="B405">
            <v>865</v>
          </cell>
          <cell r="D405" t="str">
            <v>Tama</v>
          </cell>
          <cell r="E405" t="str">
            <v>Anderson</v>
          </cell>
          <cell r="G405" t="str">
            <v>Registered Nurse</v>
          </cell>
          <cell r="H405" t="str">
            <v>Clinical</v>
          </cell>
          <cell r="I405" t="str">
            <v>Patient Care Services</v>
          </cell>
          <cell r="J405" t="str">
            <v>Med/Surg Nursing</v>
          </cell>
          <cell r="K405" t="str">
            <v>Terminated</v>
          </cell>
          <cell r="L405" t="str">
            <v>PartTime-No Benefits</v>
          </cell>
          <cell r="M405" t="str">
            <v>Part Time</v>
          </cell>
          <cell r="N405" t="str">
            <v>Registered Nurse</v>
          </cell>
          <cell r="O405" t="str">
            <v>GEN 40 30min</v>
          </cell>
          <cell r="P405">
            <v>38373</v>
          </cell>
          <cell r="Q405">
            <v>37670</v>
          </cell>
          <cell r="R405">
            <v>38495</v>
          </cell>
          <cell r="S405">
            <v>15059.2</v>
          </cell>
          <cell r="T405">
            <v>18.100000000000001</v>
          </cell>
          <cell r="U405" t="str">
            <v>RN</v>
          </cell>
          <cell r="V405">
            <v>32</v>
          </cell>
          <cell r="W405">
            <v>289.60000000000002</v>
          </cell>
          <cell r="X405" t="str">
            <v>Gifford Medical - 40</v>
          </cell>
          <cell r="Y405" t="str">
            <v>Med/Surg</v>
          </cell>
          <cell r="Z405" t="str">
            <v>Biweekly</v>
          </cell>
        </row>
        <row r="406">
          <cell r="B406">
            <v>866</v>
          </cell>
          <cell r="D406" t="str">
            <v>Marvin</v>
          </cell>
          <cell r="E406" t="str">
            <v>Skundrich</v>
          </cell>
          <cell r="F406" t="str">
            <v>R</v>
          </cell>
          <cell r="G406" t="str">
            <v>Nutrition Assistant 1</v>
          </cell>
          <cell r="H406" t="str">
            <v>Maint, Hskpg, Food, Dayca</v>
          </cell>
          <cell r="I406" t="str">
            <v>Professional Services</v>
          </cell>
          <cell r="J406" t="str">
            <v>Nutrition/Food Service</v>
          </cell>
          <cell r="K406" t="str">
            <v>Terminated</v>
          </cell>
          <cell r="L406" t="str">
            <v>PartTime - Full Benefits</v>
          </cell>
          <cell r="M406" t="str">
            <v>Part Time</v>
          </cell>
          <cell r="N406" t="str">
            <v>Nutrition Assistant 1</v>
          </cell>
          <cell r="O406" t="str">
            <v>GEN 40 30min</v>
          </cell>
          <cell r="P406">
            <v>37667</v>
          </cell>
          <cell r="Q406">
            <v>37667</v>
          </cell>
          <cell r="R406">
            <v>37921</v>
          </cell>
          <cell r="S406">
            <v>13553.28</v>
          </cell>
          <cell r="T406">
            <v>7.24</v>
          </cell>
          <cell r="U406" t="str">
            <v>Admin/Support</v>
          </cell>
          <cell r="V406">
            <v>72</v>
          </cell>
          <cell r="W406">
            <v>260.64</v>
          </cell>
          <cell r="X406" t="str">
            <v>Gifford Medical - 40</v>
          </cell>
          <cell r="Y406" t="str">
            <v>Nutrition &amp; Food Service</v>
          </cell>
          <cell r="Z406" t="str">
            <v>Biweekly</v>
          </cell>
        </row>
        <row r="407">
          <cell r="B407">
            <v>867</v>
          </cell>
          <cell r="D407" t="str">
            <v>Casey</v>
          </cell>
          <cell r="E407" t="str">
            <v>Reiboldt</v>
          </cell>
          <cell r="F407" t="str">
            <v>A</v>
          </cell>
          <cell r="G407" t="str">
            <v>Medical Secretary</v>
          </cell>
          <cell r="H407" t="str">
            <v>Administrative</v>
          </cell>
          <cell r="I407" t="str">
            <v>Provider Practices</v>
          </cell>
          <cell r="J407" t="str">
            <v>South Royalton Health Ctr</v>
          </cell>
          <cell r="K407" t="str">
            <v>Terminated</v>
          </cell>
          <cell r="L407" t="str">
            <v>Full Time - Full Benefits</v>
          </cell>
          <cell r="M407" t="str">
            <v>Full Time</v>
          </cell>
          <cell r="N407" t="str">
            <v>Medical Secretary</v>
          </cell>
          <cell r="O407" t="str">
            <v>GEN 40 60min</v>
          </cell>
          <cell r="P407">
            <v>37683</v>
          </cell>
          <cell r="Q407">
            <v>37683</v>
          </cell>
          <cell r="R407">
            <v>38352</v>
          </cell>
          <cell r="S407">
            <v>21338.304</v>
          </cell>
          <cell r="T407">
            <v>10.258800000000001</v>
          </cell>
          <cell r="U407" t="str">
            <v>Admin/Support</v>
          </cell>
          <cell r="V407">
            <v>80</v>
          </cell>
          <cell r="W407">
            <v>410.35199999999998</v>
          </cell>
          <cell r="X407" t="str">
            <v>South Royalton - 40</v>
          </cell>
          <cell r="Y407" t="str">
            <v>Provider Practice</v>
          </cell>
          <cell r="Z407" t="str">
            <v>Biweekly</v>
          </cell>
        </row>
        <row r="408">
          <cell r="B408">
            <v>868</v>
          </cell>
          <cell r="D408" t="str">
            <v>Holly</v>
          </cell>
          <cell r="E408" t="str">
            <v>Tucker</v>
          </cell>
          <cell r="F408" t="str">
            <v>B</v>
          </cell>
          <cell r="G408" t="str">
            <v>Healthcare Assist Float</v>
          </cell>
          <cell r="H408" t="str">
            <v>Clinical</v>
          </cell>
          <cell r="I408" t="str">
            <v>Provider Practices</v>
          </cell>
          <cell r="J408" t="str">
            <v>Clinic Administration</v>
          </cell>
          <cell r="K408" t="str">
            <v>Terminated</v>
          </cell>
          <cell r="L408" t="str">
            <v>Temporary Full Time</v>
          </cell>
          <cell r="M408" t="str">
            <v>Full Time</v>
          </cell>
          <cell r="N408" t="str">
            <v>Healthcare Assist Float</v>
          </cell>
          <cell r="O408" t="str">
            <v>GEN 40 60min</v>
          </cell>
          <cell r="P408">
            <v>40966</v>
          </cell>
          <cell r="Q408">
            <v>37683</v>
          </cell>
          <cell r="R408">
            <v>41151</v>
          </cell>
          <cell r="S408">
            <v>22880</v>
          </cell>
          <cell r="T408">
            <v>11</v>
          </cell>
          <cell r="U408" t="str">
            <v>Admin/Support</v>
          </cell>
          <cell r="V408">
            <v>80</v>
          </cell>
          <cell r="W408">
            <v>440</v>
          </cell>
          <cell r="X408" t="str">
            <v>Clinic Administration - 4</v>
          </cell>
          <cell r="Y408" t="str">
            <v>Provider Practice</v>
          </cell>
          <cell r="Z408" t="str">
            <v>Biweekly</v>
          </cell>
        </row>
        <row r="409">
          <cell r="B409">
            <v>869</v>
          </cell>
          <cell r="D409" t="str">
            <v>Emily</v>
          </cell>
          <cell r="E409" t="str">
            <v>Winauski</v>
          </cell>
          <cell r="F409" t="str">
            <v>I</v>
          </cell>
          <cell r="G409" t="str">
            <v>Medical Assistant Offsite</v>
          </cell>
          <cell r="H409" t="str">
            <v>Clinical</v>
          </cell>
          <cell r="I409" t="str">
            <v>Surgical Services</v>
          </cell>
          <cell r="J409" t="str">
            <v>Orthopedics Clinic</v>
          </cell>
          <cell r="K409" t="str">
            <v>Terminated</v>
          </cell>
          <cell r="L409" t="str">
            <v>Full Time - Full Benefits</v>
          </cell>
          <cell r="M409" t="str">
            <v>Full Time</v>
          </cell>
          <cell r="N409" t="str">
            <v>Medical Assistant Offsite</v>
          </cell>
          <cell r="O409" t="str">
            <v>GEN 40 60min</v>
          </cell>
          <cell r="P409">
            <v>41092</v>
          </cell>
          <cell r="Q409">
            <v>37691</v>
          </cell>
          <cell r="R409">
            <v>41375</v>
          </cell>
          <cell r="S409">
            <v>27040</v>
          </cell>
          <cell r="T409">
            <v>13</v>
          </cell>
          <cell r="U409" t="str">
            <v>Admin/Support</v>
          </cell>
          <cell r="V409">
            <v>80</v>
          </cell>
          <cell r="W409">
            <v>520</v>
          </cell>
          <cell r="X409" t="str">
            <v>Gifford Medical - 40</v>
          </cell>
          <cell r="Y409" t="str">
            <v>None</v>
          </cell>
          <cell r="Z409" t="str">
            <v>Biweekly</v>
          </cell>
        </row>
        <row r="410">
          <cell r="B410">
            <v>870</v>
          </cell>
          <cell r="D410" t="str">
            <v>Susan</v>
          </cell>
          <cell r="E410" t="str">
            <v>Gretkowski</v>
          </cell>
          <cell r="F410" t="str">
            <v>M</v>
          </cell>
          <cell r="G410" t="str">
            <v>Dir of Devmt &amp; Comm Out</v>
          </cell>
          <cell r="H410" t="str">
            <v>Administrative</v>
          </cell>
          <cell r="I410" t="str">
            <v>Administration</v>
          </cell>
          <cell r="J410" t="str">
            <v>Administration</v>
          </cell>
          <cell r="K410" t="str">
            <v>Terminated</v>
          </cell>
          <cell r="L410" t="str">
            <v>Full Time - Full Benefits</v>
          </cell>
          <cell r="M410" t="str">
            <v>Full Time</v>
          </cell>
          <cell r="N410" t="str">
            <v>Dir of Devmt &amp; Comm Out</v>
          </cell>
          <cell r="O410" t="str">
            <v>EXEMPT 8 FT</v>
          </cell>
          <cell r="P410">
            <v>37711</v>
          </cell>
          <cell r="Q410">
            <v>37711</v>
          </cell>
          <cell r="R410">
            <v>38274</v>
          </cell>
          <cell r="S410">
            <v>71666.92</v>
          </cell>
          <cell r="T410">
            <v>34.455199999999998</v>
          </cell>
          <cell r="U410" t="str">
            <v>DIR DEV&amp;COM</v>
          </cell>
          <cell r="V410">
            <v>80</v>
          </cell>
          <cell r="W410">
            <v>1378.21</v>
          </cell>
          <cell r="X410" t="str">
            <v>Gifford Medical - 40</v>
          </cell>
          <cell r="Y410" t="str">
            <v>None</v>
          </cell>
          <cell r="Z410" t="str">
            <v>Biweekly</v>
          </cell>
        </row>
        <row r="411">
          <cell r="B411">
            <v>871</v>
          </cell>
          <cell r="D411" t="str">
            <v>Tammy</v>
          </cell>
          <cell r="E411" t="str">
            <v>Taylor</v>
          </cell>
          <cell r="F411" t="str">
            <v>L</v>
          </cell>
          <cell r="G411" t="str">
            <v>Massage Therapist</v>
          </cell>
          <cell r="H411" t="str">
            <v>Ancillary</v>
          </cell>
          <cell r="I411" t="str">
            <v>Professional Services</v>
          </cell>
          <cell r="J411" t="str">
            <v>Massage Therapy</v>
          </cell>
          <cell r="K411" t="str">
            <v>Terminated</v>
          </cell>
          <cell r="L411" t="str">
            <v>PartTime-No Benefits</v>
          </cell>
          <cell r="M411" t="str">
            <v>Part Time</v>
          </cell>
          <cell r="N411" t="str">
            <v>Massage Therapist</v>
          </cell>
          <cell r="O411" t="str">
            <v>GEN 40 30min</v>
          </cell>
          <cell r="P411">
            <v>37718</v>
          </cell>
          <cell r="Q411">
            <v>37718</v>
          </cell>
          <cell r="R411">
            <v>38120</v>
          </cell>
          <cell r="S411">
            <v>15982.304</v>
          </cell>
          <cell r="T411">
            <v>19.209499999999998</v>
          </cell>
          <cell r="U411" t="str">
            <v>Tech &amp; Professi</v>
          </cell>
          <cell r="V411">
            <v>32</v>
          </cell>
          <cell r="W411">
            <v>307.35199999999998</v>
          </cell>
          <cell r="X411" t="str">
            <v>Complimentary Med - 40</v>
          </cell>
          <cell r="Y411" t="str">
            <v>Rehab Services</v>
          </cell>
          <cell r="Z411" t="str">
            <v>Biweekly</v>
          </cell>
        </row>
        <row r="412">
          <cell r="B412">
            <v>873</v>
          </cell>
          <cell r="D412" t="str">
            <v>Terry</v>
          </cell>
          <cell r="E412" t="str">
            <v>Joeckel</v>
          </cell>
          <cell r="F412" t="str">
            <v>L</v>
          </cell>
          <cell r="G412" t="str">
            <v>Activities Specialist PI</v>
          </cell>
          <cell r="H412" t="str">
            <v>Clinical</v>
          </cell>
          <cell r="I412" t="str">
            <v>Patient Care Services</v>
          </cell>
          <cell r="J412" t="str">
            <v>Project Independence</v>
          </cell>
          <cell r="K412" t="str">
            <v>Terminated</v>
          </cell>
          <cell r="L412" t="str">
            <v>Full Time - Full Benefits</v>
          </cell>
          <cell r="M412" t="str">
            <v>Full Time</v>
          </cell>
          <cell r="N412" t="str">
            <v>Activities Specialist PI</v>
          </cell>
          <cell r="O412" t="str">
            <v>GEN 30min</v>
          </cell>
          <cell r="P412">
            <v>37721</v>
          </cell>
          <cell r="Q412">
            <v>37721</v>
          </cell>
          <cell r="R412">
            <v>43980</v>
          </cell>
          <cell r="S412">
            <v>33758.400000000001</v>
          </cell>
          <cell r="T412">
            <v>16.23</v>
          </cell>
          <cell r="U412" t="str">
            <v>Admin/Support</v>
          </cell>
          <cell r="V412">
            <v>80</v>
          </cell>
          <cell r="W412">
            <v>649.20000000000005</v>
          </cell>
          <cell r="X412" t="str">
            <v>Gifford Medical - 40</v>
          </cell>
          <cell r="Y412" t="str">
            <v>Project Independence</v>
          </cell>
          <cell r="Z412" t="str">
            <v>Biweekly</v>
          </cell>
        </row>
        <row r="413">
          <cell r="B413">
            <v>874</v>
          </cell>
          <cell r="D413" t="str">
            <v>Judith</v>
          </cell>
          <cell r="E413" t="str">
            <v>Libby</v>
          </cell>
          <cell r="F413" t="str">
            <v>D</v>
          </cell>
          <cell r="G413" t="str">
            <v>RN Retirement Com PD</v>
          </cell>
          <cell r="H413" t="str">
            <v>Clinical</v>
          </cell>
          <cell r="I413" t="str">
            <v>Patient Care Services</v>
          </cell>
          <cell r="J413" t="str">
            <v>MENIG Extended Care</v>
          </cell>
          <cell r="K413" t="str">
            <v>Terminated</v>
          </cell>
          <cell r="L413" t="str">
            <v>Per Diem Active</v>
          </cell>
          <cell r="M413" t="str">
            <v>Part Time</v>
          </cell>
          <cell r="N413" t="str">
            <v>RN Retirement Com PD</v>
          </cell>
          <cell r="O413" t="str">
            <v>GEN 40 30min</v>
          </cell>
          <cell r="P413">
            <v>37746</v>
          </cell>
          <cell r="Q413">
            <v>37746</v>
          </cell>
          <cell r="R413">
            <v>43941</v>
          </cell>
          <cell r="S413">
            <v>9.8799999999999999E-2</v>
          </cell>
          <cell r="T413">
            <v>38.090000000000003</v>
          </cell>
          <cell r="U413" t="str">
            <v>RN</v>
          </cell>
          <cell r="V413">
            <v>1E-4</v>
          </cell>
          <cell r="W413">
            <v>1.9E-3</v>
          </cell>
          <cell r="X413" t="str">
            <v>Gifford Medical - 40</v>
          </cell>
          <cell r="Y413" t="str">
            <v>Menig Extended Care Unit</v>
          </cell>
          <cell r="Z413" t="str">
            <v>Biweekly</v>
          </cell>
        </row>
        <row r="414">
          <cell r="B414">
            <v>875</v>
          </cell>
          <cell r="D414" t="str">
            <v>Linda</v>
          </cell>
          <cell r="E414" t="str">
            <v>Blaisdell</v>
          </cell>
          <cell r="F414" t="str">
            <v>L</v>
          </cell>
          <cell r="G414" t="str">
            <v>Server</v>
          </cell>
          <cell r="H414" t="str">
            <v>Maint, Hskpg, Food, Dayca</v>
          </cell>
          <cell r="I414" t="str">
            <v>Operations</v>
          </cell>
          <cell r="J414" t="str">
            <v>Menig Dietary</v>
          </cell>
          <cell r="K414" t="str">
            <v>Terminated</v>
          </cell>
          <cell r="L414" t="str">
            <v>PartTime-No Benefits</v>
          </cell>
          <cell r="M414" t="str">
            <v>Part Time</v>
          </cell>
          <cell r="N414" t="str">
            <v>Server</v>
          </cell>
          <cell r="O414" t="str">
            <v>GEN 40 No Meal</v>
          </cell>
          <cell r="P414">
            <v>43066</v>
          </cell>
          <cell r="Q414">
            <v>37790</v>
          </cell>
          <cell r="R414">
            <v>43114</v>
          </cell>
          <cell r="S414">
            <v>8736</v>
          </cell>
          <cell r="T414">
            <v>14</v>
          </cell>
          <cell r="U414" t="str">
            <v>Admin/Support</v>
          </cell>
          <cell r="V414">
            <v>24</v>
          </cell>
          <cell r="W414">
            <v>168</v>
          </cell>
          <cell r="X414" t="str">
            <v>Gifford Medical - 40</v>
          </cell>
          <cell r="Y414" t="str">
            <v>Nutrition &amp; Food Service</v>
          </cell>
          <cell r="Z414" t="str">
            <v>Biweekly</v>
          </cell>
        </row>
        <row r="415">
          <cell r="B415">
            <v>876</v>
          </cell>
          <cell r="D415" t="str">
            <v>Melissa</v>
          </cell>
          <cell r="E415" t="str">
            <v>Pettit</v>
          </cell>
          <cell r="F415" t="str">
            <v>A</v>
          </cell>
          <cell r="G415" t="str">
            <v>Nutrition Assistant 1</v>
          </cell>
          <cell r="H415" t="str">
            <v>Maint, Hskpg, Food, Dayca</v>
          </cell>
          <cell r="I415" t="str">
            <v>Operations</v>
          </cell>
          <cell r="J415" t="str">
            <v>Dietary</v>
          </cell>
          <cell r="K415" t="str">
            <v>Terminated</v>
          </cell>
          <cell r="L415" t="str">
            <v>Per Diem Active</v>
          </cell>
          <cell r="M415" t="str">
            <v>Part Time</v>
          </cell>
          <cell r="N415" t="str">
            <v>Nutrition Assistant 1</v>
          </cell>
          <cell r="O415" t="str">
            <v>GEN 40 30min</v>
          </cell>
          <cell r="P415">
            <v>39048</v>
          </cell>
          <cell r="Q415">
            <v>37795</v>
          </cell>
          <cell r="R415">
            <v>39272</v>
          </cell>
          <cell r="S415">
            <v>2.5999999999999999E-2</v>
          </cell>
          <cell r="T415">
            <v>10.039999999999999</v>
          </cell>
          <cell r="U415" t="str">
            <v>Admin/Support</v>
          </cell>
          <cell r="V415">
            <v>1E-4</v>
          </cell>
          <cell r="W415">
            <v>5.0000000000000001E-4</v>
          </cell>
          <cell r="X415" t="str">
            <v>Gifford Medical - 40</v>
          </cell>
          <cell r="Y415" t="str">
            <v>Nutrition &amp; Food Service</v>
          </cell>
          <cell r="Z415" t="str">
            <v>Biweekly</v>
          </cell>
        </row>
        <row r="416">
          <cell r="B416">
            <v>877</v>
          </cell>
          <cell r="D416" t="str">
            <v>Monica</v>
          </cell>
          <cell r="E416" t="str">
            <v>Rice</v>
          </cell>
          <cell r="F416" t="str">
            <v>J</v>
          </cell>
          <cell r="G416" t="str">
            <v>LNA Per Diem</v>
          </cell>
          <cell r="H416" t="str">
            <v>Clinical</v>
          </cell>
          <cell r="I416" t="str">
            <v>Patient Care Services</v>
          </cell>
          <cell r="J416" t="str">
            <v>Menig Extended Care</v>
          </cell>
          <cell r="K416" t="str">
            <v>Terminated</v>
          </cell>
          <cell r="L416" t="str">
            <v>Per Diem Active</v>
          </cell>
          <cell r="M416" t="str">
            <v>Part Time</v>
          </cell>
          <cell r="N416" t="str">
            <v>LNA Per Diem</v>
          </cell>
          <cell r="O416" t="str">
            <v>GEN 40 30min</v>
          </cell>
          <cell r="P416">
            <v>37802</v>
          </cell>
          <cell r="Q416">
            <v>37802</v>
          </cell>
          <cell r="R416">
            <v>38467</v>
          </cell>
          <cell r="S416">
            <v>2.6779999999999999</v>
          </cell>
          <cell r="T416">
            <v>10.304</v>
          </cell>
          <cell r="U416" t="str">
            <v>Admin/Support</v>
          </cell>
          <cell r="V416">
            <v>0.01</v>
          </cell>
          <cell r="W416">
            <v>5.1499999999999997E-2</v>
          </cell>
          <cell r="X416" t="str">
            <v>Gifford Medical - 40</v>
          </cell>
          <cell r="Y416" t="str">
            <v>Menig Extended Care Unit</v>
          </cell>
          <cell r="Z416" t="str">
            <v>Biweekly</v>
          </cell>
        </row>
        <row r="417">
          <cell r="B417">
            <v>878</v>
          </cell>
          <cell r="D417" t="str">
            <v>Kimberly</v>
          </cell>
          <cell r="E417" t="str">
            <v>Dean</v>
          </cell>
          <cell r="F417" t="str">
            <v>B</v>
          </cell>
          <cell r="G417" t="str">
            <v>Teacher</v>
          </cell>
          <cell r="H417" t="str">
            <v>Maint, Hskpg, Food, Dayca</v>
          </cell>
          <cell r="I417" t="str">
            <v>Human Resources</v>
          </cell>
          <cell r="J417" t="str">
            <v>Day Care</v>
          </cell>
          <cell r="K417" t="str">
            <v>Terminated</v>
          </cell>
          <cell r="L417" t="str">
            <v>Full Time - Full Benefits</v>
          </cell>
          <cell r="M417" t="str">
            <v>Full Time</v>
          </cell>
          <cell r="N417" t="str">
            <v>Teacher</v>
          </cell>
          <cell r="O417" t="str">
            <v>GEN 40 60min</v>
          </cell>
          <cell r="P417">
            <v>37799</v>
          </cell>
          <cell r="Q417">
            <v>37799</v>
          </cell>
          <cell r="R417">
            <v>38947</v>
          </cell>
          <cell r="S417">
            <v>24648</v>
          </cell>
          <cell r="T417">
            <v>11.85</v>
          </cell>
          <cell r="U417" t="str">
            <v>Tech &amp; Professi</v>
          </cell>
          <cell r="V417">
            <v>80</v>
          </cell>
          <cell r="W417">
            <v>474</v>
          </cell>
          <cell r="X417" t="str">
            <v>Gifford Medical - 40</v>
          </cell>
          <cell r="Y417" t="str">
            <v>Child Enrichment Center</v>
          </cell>
          <cell r="Z417" t="str">
            <v>Biweekly</v>
          </cell>
        </row>
        <row r="418">
          <cell r="B418">
            <v>879</v>
          </cell>
          <cell r="D418" t="str">
            <v>Janet</v>
          </cell>
          <cell r="E418" t="str">
            <v>Smith</v>
          </cell>
          <cell r="F418" t="str">
            <v>L</v>
          </cell>
          <cell r="G418" t="str">
            <v>Billing Representative I</v>
          </cell>
          <cell r="H418" t="str">
            <v>Administrative</v>
          </cell>
          <cell r="I418" t="str">
            <v>Finance</v>
          </cell>
          <cell r="J418" t="str">
            <v>Patient Accounting</v>
          </cell>
          <cell r="K418" t="str">
            <v>Terminated</v>
          </cell>
          <cell r="L418" t="str">
            <v>Full Time - Full Benefits</v>
          </cell>
          <cell r="M418" t="str">
            <v>Full Time</v>
          </cell>
          <cell r="N418" t="str">
            <v>Billing Representative I</v>
          </cell>
          <cell r="O418" t="str">
            <v>GEN 40 30min</v>
          </cell>
          <cell r="P418">
            <v>37803</v>
          </cell>
          <cell r="Q418">
            <v>37803</v>
          </cell>
          <cell r="R418">
            <v>38310</v>
          </cell>
          <cell r="S418">
            <v>28350.400000000001</v>
          </cell>
          <cell r="T418">
            <v>13.63</v>
          </cell>
          <cell r="U418" t="str">
            <v>Admin/Support</v>
          </cell>
          <cell r="V418">
            <v>80</v>
          </cell>
          <cell r="W418">
            <v>545.20000000000005</v>
          </cell>
          <cell r="X418" t="str">
            <v>Gifford Medical - 40</v>
          </cell>
          <cell r="Y418" t="str">
            <v>Patient Financial Service</v>
          </cell>
          <cell r="Z418" t="str">
            <v>Biweekly</v>
          </cell>
        </row>
        <row r="419">
          <cell r="B419">
            <v>880</v>
          </cell>
          <cell r="D419" t="str">
            <v>Robin</v>
          </cell>
          <cell r="E419" t="str">
            <v>LaRose</v>
          </cell>
          <cell r="F419" t="str">
            <v>M</v>
          </cell>
          <cell r="G419" t="str">
            <v>Licensed Practical Nurse</v>
          </cell>
          <cell r="H419" t="str">
            <v>Clinical</v>
          </cell>
          <cell r="I419" t="str">
            <v>Patient Care Services</v>
          </cell>
          <cell r="J419" t="str">
            <v>Menig Extended Care</v>
          </cell>
          <cell r="K419" t="str">
            <v>Terminated</v>
          </cell>
          <cell r="L419" t="str">
            <v>PartTime - Full Benefits</v>
          </cell>
          <cell r="M419" t="str">
            <v>Part Time</v>
          </cell>
          <cell r="N419" t="str">
            <v>Licensed Practical Nurse</v>
          </cell>
          <cell r="O419" t="str">
            <v>GEN 30min</v>
          </cell>
          <cell r="P419">
            <v>37804</v>
          </cell>
          <cell r="Q419">
            <v>37804</v>
          </cell>
          <cell r="R419">
            <v>38218</v>
          </cell>
          <cell r="S419">
            <v>10962.265600000001</v>
          </cell>
          <cell r="T419">
            <v>13.175800000000001</v>
          </cell>
          <cell r="U419" t="str">
            <v>LPN</v>
          </cell>
          <cell r="V419">
            <v>32</v>
          </cell>
          <cell r="W419">
            <v>210.81280000000001</v>
          </cell>
          <cell r="X419" t="str">
            <v>Gifford Medical - 40</v>
          </cell>
          <cell r="Y419" t="str">
            <v>Menig Extended Care Unit</v>
          </cell>
          <cell r="Z419" t="str">
            <v>Biweekly</v>
          </cell>
        </row>
        <row r="420">
          <cell r="B420">
            <v>881</v>
          </cell>
          <cell r="D420" t="str">
            <v>Julie</v>
          </cell>
          <cell r="E420" t="str">
            <v>Bascom</v>
          </cell>
          <cell r="F420" t="str">
            <v>K</v>
          </cell>
          <cell r="G420" t="str">
            <v>Speech-Lang Pathologist</v>
          </cell>
          <cell r="H420" t="str">
            <v>Ancillary</v>
          </cell>
          <cell r="I420" t="str">
            <v>Operations</v>
          </cell>
          <cell r="J420" t="str">
            <v>Speech Therapy</v>
          </cell>
          <cell r="K420" t="str">
            <v>Active</v>
          </cell>
          <cell r="L420" t="str">
            <v>PartTime-Partial Benefits</v>
          </cell>
          <cell r="M420" t="str">
            <v>Part Time</v>
          </cell>
          <cell r="N420" t="str">
            <v>Speech-Lang Pathologist</v>
          </cell>
          <cell r="O420" t="str">
            <v>GEN 40 30min</v>
          </cell>
          <cell r="P420">
            <v>43073</v>
          </cell>
          <cell r="Q420">
            <v>37809</v>
          </cell>
          <cell r="S420">
            <v>43066.400000000001</v>
          </cell>
          <cell r="T420">
            <v>41.41</v>
          </cell>
          <cell r="U420" t="str">
            <v>Tech &amp; Professi</v>
          </cell>
          <cell r="V420">
            <v>40</v>
          </cell>
          <cell r="W420">
            <v>828.2</v>
          </cell>
          <cell r="X420" t="str">
            <v>Speech Therapy - 40</v>
          </cell>
          <cell r="Y420" t="str">
            <v>Rehab Services</v>
          </cell>
          <cell r="Z420" t="str">
            <v>Biweekly</v>
          </cell>
        </row>
        <row r="421">
          <cell r="B421">
            <v>882</v>
          </cell>
          <cell r="D421" t="str">
            <v>Megan</v>
          </cell>
          <cell r="E421" t="str">
            <v>Atwood</v>
          </cell>
          <cell r="F421" t="str">
            <v>M</v>
          </cell>
          <cell r="G421" t="str">
            <v>Laboratory Technician 3</v>
          </cell>
          <cell r="H421" t="str">
            <v>Ancillary</v>
          </cell>
          <cell r="I421" t="str">
            <v>Professional Services</v>
          </cell>
          <cell r="J421" t="str">
            <v>Lab Administration</v>
          </cell>
          <cell r="K421" t="str">
            <v>Terminated</v>
          </cell>
          <cell r="L421" t="str">
            <v>Per Diem Active</v>
          </cell>
          <cell r="M421" t="str">
            <v>Part Time</v>
          </cell>
          <cell r="N421" t="str">
            <v>Laboratory Technician 3</v>
          </cell>
          <cell r="O421" t="str">
            <v>GEN 40 30min</v>
          </cell>
          <cell r="P421">
            <v>37811</v>
          </cell>
          <cell r="Q421">
            <v>37811</v>
          </cell>
          <cell r="R421">
            <v>38205</v>
          </cell>
          <cell r="S421">
            <v>0.50960000000000005</v>
          </cell>
          <cell r="T421">
            <v>19.62</v>
          </cell>
          <cell r="U421" t="str">
            <v>Tech &amp; Professi</v>
          </cell>
          <cell r="V421">
            <v>1E-3</v>
          </cell>
          <cell r="W421">
            <v>9.7999999999999997E-3</v>
          </cell>
          <cell r="X421" t="str">
            <v>Gifford Medical - 40</v>
          </cell>
          <cell r="Y421" t="str">
            <v>Laboratory</v>
          </cell>
          <cell r="Z421" t="str">
            <v>Biweekly</v>
          </cell>
        </row>
        <row r="422">
          <cell r="B422">
            <v>884</v>
          </cell>
          <cell r="D422" t="str">
            <v>Carley</v>
          </cell>
          <cell r="E422" t="str">
            <v>Claghorn</v>
          </cell>
          <cell r="F422" t="str">
            <v>H</v>
          </cell>
          <cell r="G422" t="str">
            <v>RN - Per Diem</v>
          </cell>
          <cell r="H422" t="str">
            <v>Clinical</v>
          </cell>
          <cell r="I422" t="str">
            <v>Patient Care Services</v>
          </cell>
          <cell r="J422" t="str">
            <v>Obstetrics</v>
          </cell>
          <cell r="K422" t="str">
            <v>Terminated</v>
          </cell>
          <cell r="L422" t="str">
            <v>Per Diem Active</v>
          </cell>
          <cell r="M422" t="str">
            <v>Part Time</v>
          </cell>
          <cell r="N422" t="str">
            <v>RN - Per Diem</v>
          </cell>
          <cell r="O422" t="str">
            <v>GEN 40 30min</v>
          </cell>
          <cell r="P422">
            <v>37817</v>
          </cell>
          <cell r="Q422">
            <v>37817</v>
          </cell>
          <cell r="R422">
            <v>38439</v>
          </cell>
          <cell r="S422">
            <v>0.46279999999999999</v>
          </cell>
          <cell r="T422">
            <v>17.829999999999998</v>
          </cell>
          <cell r="U422" t="str">
            <v>RN</v>
          </cell>
          <cell r="V422">
            <v>1E-3</v>
          </cell>
          <cell r="W422">
            <v>8.8999999999999999E-3</v>
          </cell>
          <cell r="X422" t="str">
            <v>Gifford Medical - 40</v>
          </cell>
          <cell r="Y422" t="str">
            <v>Birthing Center</v>
          </cell>
          <cell r="Z422" t="str">
            <v>Biweekly</v>
          </cell>
        </row>
        <row r="423">
          <cell r="B423">
            <v>885</v>
          </cell>
          <cell r="D423" t="str">
            <v>Donald</v>
          </cell>
          <cell r="E423" t="str">
            <v>Howard</v>
          </cell>
          <cell r="F423" t="str">
            <v>A</v>
          </cell>
          <cell r="G423" t="str">
            <v>Nutrition Assistant 1</v>
          </cell>
          <cell r="H423" t="str">
            <v>Maint, Hskpg, Food, Dayca</v>
          </cell>
          <cell r="I423" t="str">
            <v>Professional Services</v>
          </cell>
          <cell r="J423" t="str">
            <v>Nutrition/Food Service</v>
          </cell>
          <cell r="K423" t="str">
            <v>Terminated</v>
          </cell>
          <cell r="L423" t="str">
            <v>Per Diem Active</v>
          </cell>
          <cell r="M423" t="str">
            <v>Part Time</v>
          </cell>
          <cell r="N423" t="str">
            <v>Nutrition Assistant 1</v>
          </cell>
          <cell r="O423" t="str">
            <v>GEN 40 30min</v>
          </cell>
          <cell r="P423">
            <v>37813</v>
          </cell>
          <cell r="Q423">
            <v>37813</v>
          </cell>
          <cell r="R423">
            <v>38153</v>
          </cell>
          <cell r="S423">
            <v>2.3452000000000002</v>
          </cell>
          <cell r="T423">
            <v>9.0228000000000002</v>
          </cell>
          <cell r="U423" t="str">
            <v>Admin/Support</v>
          </cell>
          <cell r="V423">
            <v>0.01</v>
          </cell>
          <cell r="W423">
            <v>4.5100000000000001E-2</v>
          </cell>
          <cell r="X423" t="str">
            <v>Gifford Medical - 40</v>
          </cell>
          <cell r="Y423" t="str">
            <v>Nutrition &amp; Food Service</v>
          </cell>
          <cell r="Z423" t="str">
            <v>Biweekly</v>
          </cell>
        </row>
        <row r="424">
          <cell r="B424">
            <v>886</v>
          </cell>
          <cell r="D424" t="str">
            <v>Priscilla</v>
          </cell>
          <cell r="E424" t="str">
            <v>Carpenter</v>
          </cell>
          <cell r="F424" t="str">
            <v>R</v>
          </cell>
          <cell r="G424" t="str">
            <v>Registered Dietician</v>
          </cell>
          <cell r="H424" t="str">
            <v>Ancillary</v>
          </cell>
          <cell r="I424" t="str">
            <v>Operations</v>
          </cell>
          <cell r="J424" t="str">
            <v>Nutrition/Food Service</v>
          </cell>
          <cell r="K424" t="str">
            <v>Terminated</v>
          </cell>
          <cell r="L424" t="str">
            <v>Per Diem Active</v>
          </cell>
          <cell r="M424" t="str">
            <v>Part Time</v>
          </cell>
          <cell r="N424" t="str">
            <v>Registered Dietician</v>
          </cell>
          <cell r="O424" t="str">
            <v>GEN 40 30min</v>
          </cell>
          <cell r="P424">
            <v>37823</v>
          </cell>
          <cell r="Q424">
            <v>37823</v>
          </cell>
          <cell r="R424">
            <v>38643</v>
          </cell>
          <cell r="S424">
            <v>0.56420000000000003</v>
          </cell>
          <cell r="T424">
            <v>21.712399999999999</v>
          </cell>
          <cell r="U424" t="str">
            <v>Tech &amp; Professi</v>
          </cell>
          <cell r="V424">
            <v>1E-3</v>
          </cell>
          <cell r="W424">
            <v>1.0800000000000001E-2</v>
          </cell>
          <cell r="X424" t="str">
            <v>Gifford Medical - 40</v>
          </cell>
          <cell r="Y424" t="str">
            <v>Nutrition &amp; Food Service</v>
          </cell>
          <cell r="Z424" t="str">
            <v>Biweekly</v>
          </cell>
        </row>
        <row r="425">
          <cell r="B425">
            <v>887</v>
          </cell>
          <cell r="D425" t="str">
            <v>Christine</v>
          </cell>
          <cell r="E425" t="str">
            <v>McKinney</v>
          </cell>
          <cell r="F425" t="str">
            <v>P</v>
          </cell>
          <cell r="G425" t="str">
            <v>RN - Per Diem</v>
          </cell>
          <cell r="H425" t="str">
            <v>Clinical</v>
          </cell>
          <cell r="I425" t="str">
            <v>Patient Care Services</v>
          </cell>
          <cell r="J425" t="str">
            <v>Operating Room</v>
          </cell>
          <cell r="K425" t="str">
            <v>Terminated</v>
          </cell>
          <cell r="L425" t="str">
            <v>Per Diem Active</v>
          </cell>
          <cell r="M425" t="str">
            <v>Part Time</v>
          </cell>
          <cell r="N425" t="str">
            <v>RN - Per Diem</v>
          </cell>
          <cell r="O425" t="str">
            <v>GEN 40 30min</v>
          </cell>
          <cell r="P425">
            <v>37824</v>
          </cell>
          <cell r="Q425">
            <v>37824</v>
          </cell>
          <cell r="R425">
            <v>38411</v>
          </cell>
          <cell r="S425">
            <v>5.8890000000000002</v>
          </cell>
          <cell r="T425">
            <v>22.645199999999999</v>
          </cell>
          <cell r="U425" t="str">
            <v>RN</v>
          </cell>
          <cell r="V425">
            <v>0.01</v>
          </cell>
          <cell r="W425">
            <v>0.1132</v>
          </cell>
          <cell r="X425" t="str">
            <v>Gifford Medical - 40</v>
          </cell>
          <cell r="Y425" t="str">
            <v>Operating Room</v>
          </cell>
          <cell r="Z425" t="str">
            <v>Biweekly</v>
          </cell>
        </row>
        <row r="426">
          <cell r="B426">
            <v>888</v>
          </cell>
          <cell r="D426" t="str">
            <v>Kelly</v>
          </cell>
          <cell r="E426" t="str">
            <v>Burrell</v>
          </cell>
          <cell r="F426" t="str">
            <v>R</v>
          </cell>
          <cell r="G426" t="str">
            <v>RN - Per Diem</v>
          </cell>
          <cell r="H426" t="str">
            <v>Clinical</v>
          </cell>
          <cell r="I426" t="str">
            <v>Patient Care Services</v>
          </cell>
          <cell r="J426" t="str">
            <v>Emergency Room</v>
          </cell>
          <cell r="K426" t="str">
            <v>Active</v>
          </cell>
          <cell r="L426" t="str">
            <v>Per Diem Active</v>
          </cell>
          <cell r="M426" t="str">
            <v>Part Time</v>
          </cell>
          <cell r="N426" t="str">
            <v>RN - Per Diem</v>
          </cell>
          <cell r="O426" t="str">
            <v>GEN 40 30min</v>
          </cell>
          <cell r="P426">
            <v>44160</v>
          </cell>
          <cell r="Q426">
            <v>37827</v>
          </cell>
          <cell r="S426">
            <v>0.10920000000000001</v>
          </cell>
          <cell r="T426">
            <v>42</v>
          </cell>
          <cell r="U426" t="str">
            <v>RN</v>
          </cell>
          <cell r="V426">
            <v>1E-4</v>
          </cell>
          <cell r="W426">
            <v>2.0999999999999999E-3</v>
          </cell>
          <cell r="X426" t="str">
            <v>Gifford Medical Ctr - 40</v>
          </cell>
          <cell r="Y426" t="str">
            <v>Emergency Room</v>
          </cell>
          <cell r="Z426" t="str">
            <v>Biweekly</v>
          </cell>
        </row>
        <row r="427">
          <cell r="B427">
            <v>889</v>
          </cell>
          <cell r="D427" t="str">
            <v>Joseph</v>
          </cell>
          <cell r="E427" t="str">
            <v>Pelletier</v>
          </cell>
          <cell r="F427" t="str">
            <v>C</v>
          </cell>
          <cell r="G427" t="str">
            <v>Physician</v>
          </cell>
          <cell r="H427" t="str">
            <v>Clinical</v>
          </cell>
          <cell r="I427" t="str">
            <v>Medical Staff</v>
          </cell>
          <cell r="J427" t="str">
            <v>Pediatrics</v>
          </cell>
          <cell r="K427" t="str">
            <v>Active</v>
          </cell>
          <cell r="L427" t="str">
            <v>Full Time - Full Benefits</v>
          </cell>
          <cell r="M427" t="str">
            <v>Full Time</v>
          </cell>
          <cell r="N427" t="str">
            <v>Physician</v>
          </cell>
          <cell r="O427" t="str">
            <v>PHYSICIANS</v>
          </cell>
          <cell r="P427">
            <v>37817</v>
          </cell>
          <cell r="Q427">
            <v>37817</v>
          </cell>
          <cell r="S427">
            <v>220000</v>
          </cell>
          <cell r="T427">
            <v>105.7692</v>
          </cell>
          <cell r="U427" t="str">
            <v>Providers</v>
          </cell>
          <cell r="V427">
            <v>80</v>
          </cell>
          <cell r="W427">
            <v>4230.7691999999997</v>
          </cell>
          <cell r="X427" t="str">
            <v>Primary Care Clinic - 41</v>
          </cell>
          <cell r="Y427" t="str">
            <v>Medical Staff</v>
          </cell>
          <cell r="Z427" t="str">
            <v>Biweekly</v>
          </cell>
        </row>
        <row r="428">
          <cell r="B428">
            <v>890</v>
          </cell>
          <cell r="D428" t="str">
            <v>Katie</v>
          </cell>
          <cell r="E428" t="str">
            <v>Mills</v>
          </cell>
          <cell r="F428" t="str">
            <v>L</v>
          </cell>
          <cell r="G428" t="str">
            <v>Pt Reg Receptionist I</v>
          </cell>
          <cell r="H428" t="str">
            <v>Administrative</v>
          </cell>
          <cell r="I428" t="str">
            <v>Finance</v>
          </cell>
          <cell r="J428" t="str">
            <v>Patient Registration</v>
          </cell>
          <cell r="K428" t="str">
            <v>Terminated</v>
          </cell>
          <cell r="L428" t="str">
            <v>PartTime - Full Benefits</v>
          </cell>
          <cell r="M428" t="str">
            <v>Part Time</v>
          </cell>
          <cell r="N428" t="str">
            <v>Pt Reg Receptionist I</v>
          </cell>
          <cell r="O428" t="str">
            <v>GEN 40 30min</v>
          </cell>
          <cell r="P428">
            <v>37831</v>
          </cell>
          <cell r="Q428">
            <v>37831</v>
          </cell>
          <cell r="R428">
            <v>39605</v>
          </cell>
          <cell r="S428">
            <v>21677.759999999998</v>
          </cell>
          <cell r="T428">
            <v>11.58</v>
          </cell>
          <cell r="U428" t="str">
            <v>Admin/Support</v>
          </cell>
          <cell r="V428">
            <v>72</v>
          </cell>
          <cell r="W428">
            <v>416.88</v>
          </cell>
          <cell r="X428" t="str">
            <v>Patient Registration - 49</v>
          </cell>
          <cell r="Y428" t="str">
            <v>Patient Admin Services</v>
          </cell>
          <cell r="Z428" t="str">
            <v>Biweekly</v>
          </cell>
        </row>
        <row r="429">
          <cell r="B429">
            <v>891</v>
          </cell>
          <cell r="D429" t="str">
            <v>Joy</v>
          </cell>
          <cell r="E429" t="str">
            <v>Partridge</v>
          </cell>
          <cell r="F429" t="str">
            <v>L</v>
          </cell>
          <cell r="G429" t="str">
            <v>LPN Per Diem</v>
          </cell>
          <cell r="H429" t="str">
            <v>Clinical</v>
          </cell>
          <cell r="I429" t="str">
            <v>Patient Care Services</v>
          </cell>
          <cell r="J429" t="str">
            <v>Med/Surg Nursing</v>
          </cell>
          <cell r="K429" t="str">
            <v>Terminated</v>
          </cell>
          <cell r="L429" t="str">
            <v>Per Diem Active</v>
          </cell>
          <cell r="M429" t="str">
            <v>Full Time</v>
          </cell>
          <cell r="N429" t="str">
            <v>LPN Per Diem</v>
          </cell>
          <cell r="O429" t="str">
            <v>GEN 40 30min</v>
          </cell>
          <cell r="P429">
            <v>37844</v>
          </cell>
          <cell r="Q429">
            <v>37844</v>
          </cell>
          <cell r="R429">
            <v>38200</v>
          </cell>
          <cell r="S429">
            <v>0.3458</v>
          </cell>
          <cell r="T429">
            <v>13.2507</v>
          </cell>
          <cell r="U429" t="str">
            <v>LPN</v>
          </cell>
          <cell r="V429">
            <v>1E-3</v>
          </cell>
          <cell r="W429">
            <v>6.6E-3</v>
          </cell>
          <cell r="X429" t="str">
            <v>Gifford Medical - 40</v>
          </cell>
          <cell r="Y429" t="str">
            <v>Med/Surg</v>
          </cell>
          <cell r="Z429" t="str">
            <v>Biweekly</v>
          </cell>
        </row>
        <row r="430">
          <cell r="B430">
            <v>892</v>
          </cell>
          <cell r="D430" t="str">
            <v>Joyce</v>
          </cell>
          <cell r="E430" t="str">
            <v>Austin</v>
          </cell>
          <cell r="F430" t="str">
            <v>E</v>
          </cell>
          <cell r="G430" t="str">
            <v>Billing Representative II</v>
          </cell>
          <cell r="H430" t="str">
            <v>Administrative</v>
          </cell>
          <cell r="I430" t="str">
            <v>Finance</v>
          </cell>
          <cell r="J430" t="str">
            <v>Patient Accounting</v>
          </cell>
          <cell r="K430" t="str">
            <v>Terminated</v>
          </cell>
          <cell r="L430" t="str">
            <v>Full Time - Full Benefits</v>
          </cell>
          <cell r="M430" t="str">
            <v>Full Time</v>
          </cell>
          <cell r="N430" t="str">
            <v>Billing Representative II</v>
          </cell>
          <cell r="O430" t="str">
            <v>GEN 40 30min</v>
          </cell>
          <cell r="P430">
            <v>37845</v>
          </cell>
          <cell r="Q430">
            <v>37845</v>
          </cell>
          <cell r="R430">
            <v>38429</v>
          </cell>
          <cell r="S430">
            <v>30284.799999999999</v>
          </cell>
          <cell r="T430">
            <v>14.56</v>
          </cell>
          <cell r="U430" t="str">
            <v>Admin/Support</v>
          </cell>
          <cell r="V430">
            <v>80</v>
          </cell>
          <cell r="W430">
            <v>582.4</v>
          </cell>
          <cell r="X430" t="str">
            <v>Gifford Medical - 40</v>
          </cell>
          <cell r="Y430" t="str">
            <v>Patient Financial Service</v>
          </cell>
          <cell r="Z430" t="str">
            <v>Biweekly</v>
          </cell>
        </row>
        <row r="431">
          <cell r="B431">
            <v>893</v>
          </cell>
          <cell r="D431" t="str">
            <v>Patrice</v>
          </cell>
          <cell r="E431" t="str">
            <v>Conard</v>
          </cell>
          <cell r="F431" t="str">
            <v>M</v>
          </cell>
          <cell r="G431" t="str">
            <v>Physical Therapist</v>
          </cell>
          <cell r="H431" t="str">
            <v>Ancillary</v>
          </cell>
          <cell r="I431" t="str">
            <v>Operations</v>
          </cell>
          <cell r="J431" t="str">
            <v>Rehab</v>
          </cell>
          <cell r="K431" t="str">
            <v>Active</v>
          </cell>
          <cell r="L431" t="str">
            <v>Full Time - Full Benefits</v>
          </cell>
          <cell r="M431" t="str">
            <v>Full Time</v>
          </cell>
          <cell r="N431" t="str">
            <v>Physical Therapist</v>
          </cell>
          <cell r="O431" t="str">
            <v>GEN 40 30min</v>
          </cell>
          <cell r="P431">
            <v>37854</v>
          </cell>
          <cell r="Q431">
            <v>37854</v>
          </cell>
          <cell r="S431">
            <v>100817.60000000001</v>
          </cell>
          <cell r="T431">
            <v>48.47</v>
          </cell>
          <cell r="U431" t="str">
            <v>Tech &amp; Profess</v>
          </cell>
          <cell r="V431">
            <v>80</v>
          </cell>
          <cell r="W431">
            <v>1938.8</v>
          </cell>
          <cell r="X431" t="str">
            <v>Physicial Therapy - 40</v>
          </cell>
          <cell r="Y431" t="str">
            <v>Rehab Services</v>
          </cell>
          <cell r="Z431" t="str">
            <v>Biweekly</v>
          </cell>
        </row>
        <row r="432">
          <cell r="B432">
            <v>894</v>
          </cell>
          <cell r="D432" t="str">
            <v>Sandra</v>
          </cell>
          <cell r="E432" t="str">
            <v>Standish</v>
          </cell>
          <cell r="F432" t="str">
            <v>J</v>
          </cell>
          <cell r="G432" t="str">
            <v>Medical Assistant</v>
          </cell>
          <cell r="H432" t="str">
            <v>Clinical</v>
          </cell>
          <cell r="I432" t="str">
            <v>Patient Care Services</v>
          </cell>
          <cell r="J432" t="str">
            <v>Clinic OB/GYN</v>
          </cell>
          <cell r="K432" t="str">
            <v>Terminated</v>
          </cell>
          <cell r="L432" t="str">
            <v>Full Time - Full Benefits</v>
          </cell>
          <cell r="M432" t="str">
            <v>Full Time</v>
          </cell>
          <cell r="N432" t="str">
            <v>Medical Assistant</v>
          </cell>
          <cell r="O432" t="str">
            <v>GEN 40 30min</v>
          </cell>
          <cell r="P432">
            <v>37859</v>
          </cell>
          <cell r="Q432">
            <v>37859</v>
          </cell>
          <cell r="R432">
            <v>42769</v>
          </cell>
          <cell r="S432">
            <v>43555.199999999997</v>
          </cell>
          <cell r="T432">
            <v>20.94</v>
          </cell>
          <cell r="U432" t="str">
            <v>Admin/Support</v>
          </cell>
          <cell r="V432">
            <v>80</v>
          </cell>
          <cell r="W432">
            <v>837.6</v>
          </cell>
          <cell r="X432" t="str">
            <v>OB/GYN - 41</v>
          </cell>
          <cell r="Y432" t="str">
            <v>Provider Practice</v>
          </cell>
          <cell r="Z432" t="str">
            <v>Biweekly</v>
          </cell>
        </row>
        <row r="433">
          <cell r="B433">
            <v>895</v>
          </cell>
          <cell r="D433" t="str">
            <v>Stephen</v>
          </cell>
          <cell r="E433" t="str">
            <v>Brennan</v>
          </cell>
          <cell r="F433" t="str">
            <v>V</v>
          </cell>
          <cell r="G433" t="str">
            <v>Marketing &amp; Grants Coord</v>
          </cell>
          <cell r="H433" t="str">
            <v>Administrative</v>
          </cell>
          <cell r="I433" t="str">
            <v>Community Outreach &amp; Deve</v>
          </cell>
          <cell r="J433" t="str">
            <v>Public Relations</v>
          </cell>
          <cell r="K433" t="str">
            <v>Terminated</v>
          </cell>
          <cell r="L433" t="str">
            <v>Full Time - Full Benefits</v>
          </cell>
          <cell r="M433" t="str">
            <v>Full Time</v>
          </cell>
          <cell r="N433" t="str">
            <v>Marketing &amp; Grants Coord</v>
          </cell>
          <cell r="O433" t="str">
            <v>EXEMPT 8 FT</v>
          </cell>
          <cell r="P433">
            <v>37866</v>
          </cell>
          <cell r="Q433">
            <v>37866</v>
          </cell>
          <cell r="R433">
            <v>38199</v>
          </cell>
          <cell r="S433">
            <v>42655.184000000001</v>
          </cell>
          <cell r="T433">
            <v>20.507300000000001</v>
          </cell>
          <cell r="U433" t="str">
            <v>Tech &amp; Professi</v>
          </cell>
          <cell r="V433">
            <v>80</v>
          </cell>
          <cell r="W433">
            <v>820.29200000000003</v>
          </cell>
          <cell r="X433" t="str">
            <v>Gifford Medical - 40</v>
          </cell>
          <cell r="Y433" t="str">
            <v>Development &amp; Marketing</v>
          </cell>
          <cell r="Z433" t="str">
            <v>Biweekly</v>
          </cell>
        </row>
        <row r="434">
          <cell r="B434">
            <v>896</v>
          </cell>
          <cell r="D434" t="str">
            <v>Lenora</v>
          </cell>
          <cell r="E434" t="str">
            <v>Mangone-Melendy</v>
          </cell>
          <cell r="G434" t="str">
            <v>Registered Nurse</v>
          </cell>
          <cell r="H434" t="str">
            <v>Clinical</v>
          </cell>
          <cell r="I434" t="str">
            <v>Patient Care Services</v>
          </cell>
          <cell r="J434" t="str">
            <v>Obstetrics</v>
          </cell>
          <cell r="K434" t="str">
            <v>Terminated</v>
          </cell>
          <cell r="L434" t="str">
            <v>PartTime - Full Benefits</v>
          </cell>
          <cell r="M434" t="str">
            <v>Part Time</v>
          </cell>
          <cell r="N434" t="str">
            <v>Registered Nurse</v>
          </cell>
          <cell r="O434" t="str">
            <v>GEN 40 30min</v>
          </cell>
          <cell r="P434">
            <v>37866</v>
          </cell>
          <cell r="Q434">
            <v>37866</v>
          </cell>
          <cell r="R434">
            <v>38454</v>
          </cell>
          <cell r="S434">
            <v>37306.713600000003</v>
          </cell>
          <cell r="T434">
            <v>19.928799999999999</v>
          </cell>
          <cell r="U434" t="str">
            <v>RN</v>
          </cell>
          <cell r="V434">
            <v>72</v>
          </cell>
          <cell r="W434">
            <v>717.43679999999995</v>
          </cell>
          <cell r="X434" t="str">
            <v>Gifford Medical - 40</v>
          </cell>
          <cell r="Y434" t="str">
            <v>Birthing Center</v>
          </cell>
          <cell r="Z434" t="str">
            <v>Biweekly</v>
          </cell>
        </row>
        <row r="435">
          <cell r="B435">
            <v>897</v>
          </cell>
          <cell r="D435" t="str">
            <v>Jennifer</v>
          </cell>
          <cell r="E435" t="str">
            <v>Taylor</v>
          </cell>
          <cell r="F435" t="str">
            <v>L</v>
          </cell>
          <cell r="G435" t="str">
            <v>After School Assistant</v>
          </cell>
          <cell r="H435" t="str">
            <v>Maint, Hskpg, Food, Dayca</v>
          </cell>
          <cell r="I435" t="str">
            <v>Human Resources</v>
          </cell>
          <cell r="J435" t="str">
            <v>After School Program</v>
          </cell>
          <cell r="K435" t="str">
            <v>Terminated</v>
          </cell>
          <cell r="L435" t="str">
            <v>PartTime-No Benefits</v>
          </cell>
          <cell r="M435" t="str">
            <v>Part Time</v>
          </cell>
          <cell r="N435" t="str">
            <v>After School Assistant</v>
          </cell>
          <cell r="O435" t="str">
            <v>GEN 40 30min</v>
          </cell>
          <cell r="P435">
            <v>37866</v>
          </cell>
          <cell r="Q435">
            <v>37866</v>
          </cell>
          <cell r="R435">
            <v>38302</v>
          </cell>
          <cell r="S435">
            <v>5970.7439999999997</v>
          </cell>
          <cell r="T435">
            <v>7.6547999999999998</v>
          </cell>
          <cell r="U435" t="str">
            <v>Admin/Support</v>
          </cell>
          <cell r="V435">
            <v>30</v>
          </cell>
          <cell r="W435">
            <v>114.822</v>
          </cell>
          <cell r="X435" t="str">
            <v>After School Program - 43</v>
          </cell>
          <cell r="Y435" t="str">
            <v>Child Enrichment Center</v>
          </cell>
          <cell r="Z435" t="str">
            <v>Biweekly</v>
          </cell>
        </row>
        <row r="436">
          <cell r="B436">
            <v>898</v>
          </cell>
          <cell r="D436" t="str">
            <v>Ellen</v>
          </cell>
          <cell r="E436" t="str">
            <v>Parker</v>
          </cell>
          <cell r="F436" t="str">
            <v>S</v>
          </cell>
          <cell r="G436" t="str">
            <v>Registered Nurse</v>
          </cell>
          <cell r="H436" t="str">
            <v>Clinical</v>
          </cell>
          <cell r="I436" t="str">
            <v>Patient Care Services</v>
          </cell>
          <cell r="J436" t="str">
            <v>Emergency Room</v>
          </cell>
          <cell r="K436" t="str">
            <v>Terminated</v>
          </cell>
          <cell r="L436" t="str">
            <v>PartTime - Full Benefits</v>
          </cell>
          <cell r="M436" t="str">
            <v>Part Time</v>
          </cell>
          <cell r="N436" t="str">
            <v>Registered Nurse</v>
          </cell>
          <cell r="O436" t="str">
            <v>GEN 40 30min</v>
          </cell>
          <cell r="P436">
            <v>37866</v>
          </cell>
          <cell r="Q436">
            <v>37866</v>
          </cell>
          <cell r="R436">
            <v>39734</v>
          </cell>
          <cell r="S436">
            <v>45776.639999999999</v>
          </cell>
          <cell r="T436">
            <v>27.51</v>
          </cell>
          <cell r="U436" t="str">
            <v>RN</v>
          </cell>
          <cell r="V436">
            <v>64</v>
          </cell>
          <cell r="W436">
            <v>880.32</v>
          </cell>
          <cell r="X436" t="str">
            <v>Gifford Medical - 40</v>
          </cell>
          <cell r="Y436" t="str">
            <v>Emergency Room</v>
          </cell>
          <cell r="Z436" t="str">
            <v>Biweekly</v>
          </cell>
        </row>
        <row r="437">
          <cell r="B437">
            <v>899</v>
          </cell>
          <cell r="D437" t="str">
            <v>Gerard</v>
          </cell>
          <cell r="E437" t="str">
            <v>Mascola</v>
          </cell>
          <cell r="F437" t="str">
            <v>D</v>
          </cell>
          <cell r="G437" t="str">
            <v>After School Assistant</v>
          </cell>
          <cell r="H437" t="str">
            <v>Maint, Hskpg, Food, Dayca</v>
          </cell>
          <cell r="I437" t="str">
            <v>Human Resources</v>
          </cell>
          <cell r="J437" t="str">
            <v>After School</v>
          </cell>
          <cell r="K437" t="str">
            <v>Terminated</v>
          </cell>
          <cell r="L437" t="str">
            <v>Per Diem Active</v>
          </cell>
          <cell r="M437" t="str">
            <v>Part Time</v>
          </cell>
          <cell r="N437" t="str">
            <v>After School Assistant</v>
          </cell>
          <cell r="O437" t="str">
            <v>GEN 40 30min</v>
          </cell>
          <cell r="P437">
            <v>37867</v>
          </cell>
          <cell r="Q437">
            <v>37867</v>
          </cell>
          <cell r="R437">
            <v>39939</v>
          </cell>
          <cell r="S437">
            <v>2.3400000000000001E-2</v>
          </cell>
          <cell r="T437">
            <v>8.67</v>
          </cell>
          <cell r="U437" t="str">
            <v>Admin/Support</v>
          </cell>
          <cell r="V437">
            <v>1E-4</v>
          </cell>
          <cell r="W437">
            <v>4.0000000000000002E-4</v>
          </cell>
          <cell r="X437" t="str">
            <v>After School Program - 43</v>
          </cell>
          <cell r="Y437" t="str">
            <v>Child Enrichment Center</v>
          </cell>
          <cell r="Z437" t="str">
            <v>Biweekly</v>
          </cell>
        </row>
        <row r="438">
          <cell r="B438">
            <v>900</v>
          </cell>
          <cell r="D438" t="str">
            <v>Deborah</v>
          </cell>
          <cell r="E438" t="str">
            <v>Weis</v>
          </cell>
          <cell r="G438" t="str">
            <v>LPN Per Diem</v>
          </cell>
          <cell r="H438" t="str">
            <v>Clinical</v>
          </cell>
          <cell r="I438" t="str">
            <v>Patient Care Services</v>
          </cell>
          <cell r="J438" t="str">
            <v>Med/Surg Nursing</v>
          </cell>
          <cell r="K438" t="str">
            <v>Terminated</v>
          </cell>
          <cell r="L438" t="str">
            <v>Per Diem Active</v>
          </cell>
          <cell r="M438" t="str">
            <v>Part Time</v>
          </cell>
          <cell r="N438" t="str">
            <v>LPN Per Diem</v>
          </cell>
          <cell r="O438" t="str">
            <v>GEN 40 30min</v>
          </cell>
          <cell r="P438">
            <v>37868</v>
          </cell>
          <cell r="Q438">
            <v>37868</v>
          </cell>
          <cell r="R438">
            <v>38198</v>
          </cell>
          <cell r="S438">
            <v>2.9925999999999999</v>
          </cell>
          <cell r="T438">
            <v>11.5128</v>
          </cell>
          <cell r="U438" t="str">
            <v>LPN</v>
          </cell>
          <cell r="V438">
            <v>0.01</v>
          </cell>
          <cell r="W438">
            <v>5.7599999999999998E-2</v>
          </cell>
          <cell r="X438" t="str">
            <v>Gifford Medical - 40</v>
          </cell>
          <cell r="Y438" t="str">
            <v>Med/Surg</v>
          </cell>
          <cell r="Z438" t="str">
            <v>Biweekly</v>
          </cell>
        </row>
        <row r="439">
          <cell r="B439">
            <v>901</v>
          </cell>
          <cell r="D439" t="str">
            <v>Kathleen</v>
          </cell>
          <cell r="E439" t="str">
            <v>Thomas</v>
          </cell>
          <cell r="F439" t="str">
            <v>M</v>
          </cell>
          <cell r="G439" t="str">
            <v>LNA Per Diem</v>
          </cell>
          <cell r="H439" t="str">
            <v>Clinical</v>
          </cell>
          <cell r="I439" t="str">
            <v>Patient Care Services</v>
          </cell>
          <cell r="J439" t="str">
            <v>Menig Extended Care</v>
          </cell>
          <cell r="K439" t="str">
            <v>Terminated</v>
          </cell>
          <cell r="L439" t="str">
            <v>Per Deim Inactive</v>
          </cell>
          <cell r="M439" t="str">
            <v>Full Time</v>
          </cell>
          <cell r="N439" t="str">
            <v>LNA Per Diem</v>
          </cell>
          <cell r="O439" t="str">
            <v>GEN 40 30min</v>
          </cell>
          <cell r="P439">
            <v>37872</v>
          </cell>
          <cell r="Q439">
            <v>37872</v>
          </cell>
          <cell r="R439">
            <v>38886</v>
          </cell>
          <cell r="S439">
            <v>0.25740000000000002</v>
          </cell>
          <cell r="T439">
            <v>9.8849</v>
          </cell>
          <cell r="U439" t="str">
            <v>Admin/Support</v>
          </cell>
          <cell r="V439">
            <v>1E-3</v>
          </cell>
          <cell r="W439">
            <v>5.0000000000000001E-3</v>
          </cell>
          <cell r="X439" t="str">
            <v>Gifford Medical - 40</v>
          </cell>
          <cell r="Y439" t="str">
            <v>Menig Extended Care Unit</v>
          </cell>
          <cell r="Z439" t="str">
            <v>Biweekly</v>
          </cell>
        </row>
        <row r="440">
          <cell r="B440">
            <v>902</v>
          </cell>
          <cell r="D440" t="str">
            <v>Jessie</v>
          </cell>
          <cell r="E440" t="str">
            <v>Meadows</v>
          </cell>
          <cell r="F440" t="str">
            <v>A</v>
          </cell>
          <cell r="G440" t="str">
            <v>Nursing Supervisor</v>
          </cell>
          <cell r="H440" t="str">
            <v>Clinical</v>
          </cell>
          <cell r="I440" t="str">
            <v>Patient Care Services</v>
          </cell>
          <cell r="J440" t="str">
            <v>Med/Surg Nursing</v>
          </cell>
          <cell r="K440" t="str">
            <v>Terminated</v>
          </cell>
          <cell r="L440" t="str">
            <v>Per Diem Active</v>
          </cell>
          <cell r="M440" t="str">
            <v>Part Time</v>
          </cell>
          <cell r="N440" t="str">
            <v>Nursing Supervisor</v>
          </cell>
          <cell r="O440" t="str">
            <v>GEN 40 30min</v>
          </cell>
          <cell r="P440">
            <v>37879</v>
          </cell>
          <cell r="Q440">
            <v>37879</v>
          </cell>
          <cell r="R440">
            <v>38817</v>
          </cell>
          <cell r="S440">
            <v>0.75139999999999996</v>
          </cell>
          <cell r="T440">
            <v>28.8704</v>
          </cell>
          <cell r="U440" t="str">
            <v>Nurse Superviso</v>
          </cell>
          <cell r="V440">
            <v>1E-3</v>
          </cell>
          <cell r="W440">
            <v>1.44E-2</v>
          </cell>
          <cell r="X440" t="str">
            <v>Gifford Medical - 40</v>
          </cell>
          <cell r="Y440" t="str">
            <v>Med/Surg</v>
          </cell>
          <cell r="Z440" t="str">
            <v>Biweekly</v>
          </cell>
        </row>
        <row r="441">
          <cell r="B441">
            <v>903</v>
          </cell>
          <cell r="D441" t="str">
            <v>Fletcher</v>
          </cell>
          <cell r="E441" t="str">
            <v>Harriman</v>
          </cell>
          <cell r="F441" t="str">
            <v>C</v>
          </cell>
          <cell r="G441" t="str">
            <v>Medical Secretary Offsite</v>
          </cell>
          <cell r="H441" t="str">
            <v>Administrative</v>
          </cell>
          <cell r="I441" t="str">
            <v>Provider Practices</v>
          </cell>
          <cell r="J441" t="str">
            <v>Clinic Bethel</v>
          </cell>
          <cell r="K441" t="str">
            <v>Terminated</v>
          </cell>
          <cell r="L441" t="str">
            <v>Full Time - Full Benefits</v>
          </cell>
          <cell r="M441" t="str">
            <v>Full Time</v>
          </cell>
          <cell r="N441" t="str">
            <v>Medical Secretary Offsite</v>
          </cell>
          <cell r="O441" t="str">
            <v>GEN 40 60min</v>
          </cell>
          <cell r="P441">
            <v>37880</v>
          </cell>
          <cell r="Q441">
            <v>37880</v>
          </cell>
          <cell r="R441">
            <v>39182</v>
          </cell>
          <cell r="S441">
            <v>22547.200000000001</v>
          </cell>
          <cell r="T441">
            <v>10.84</v>
          </cell>
          <cell r="U441" t="str">
            <v>Admin/Support</v>
          </cell>
          <cell r="V441">
            <v>80</v>
          </cell>
          <cell r="W441">
            <v>433.6</v>
          </cell>
          <cell r="X441" t="str">
            <v>Bethel Clinic - 41</v>
          </cell>
          <cell r="Y441" t="str">
            <v>Provider Practice</v>
          </cell>
          <cell r="Z441" t="str">
            <v>Biweekly</v>
          </cell>
        </row>
        <row r="442">
          <cell r="B442">
            <v>904</v>
          </cell>
          <cell r="D442" t="str">
            <v>Leanne</v>
          </cell>
          <cell r="E442" t="str">
            <v>Gorman</v>
          </cell>
          <cell r="F442" t="str">
            <v>E</v>
          </cell>
          <cell r="G442" t="str">
            <v>Pt Reg Receptionist I</v>
          </cell>
          <cell r="H442" t="str">
            <v>Administrative</v>
          </cell>
          <cell r="I442" t="str">
            <v>Finance</v>
          </cell>
          <cell r="J442" t="str">
            <v>Patient Registration</v>
          </cell>
          <cell r="K442" t="str">
            <v>Terminated</v>
          </cell>
          <cell r="L442" t="str">
            <v>Per Diem Active</v>
          </cell>
          <cell r="M442" t="str">
            <v>Part Time</v>
          </cell>
          <cell r="N442" t="str">
            <v>Pt Reg Receptionist I</v>
          </cell>
          <cell r="O442" t="str">
            <v>GEN 40 30min</v>
          </cell>
          <cell r="P442">
            <v>37886</v>
          </cell>
          <cell r="Q442">
            <v>37886</v>
          </cell>
          <cell r="R442">
            <v>38439</v>
          </cell>
          <cell r="S442">
            <v>2.8704000000000001</v>
          </cell>
          <cell r="T442">
            <v>11.039300000000001</v>
          </cell>
          <cell r="U442" t="str">
            <v>Admin/Support</v>
          </cell>
          <cell r="V442">
            <v>0.01</v>
          </cell>
          <cell r="W442">
            <v>5.5199999999999999E-2</v>
          </cell>
          <cell r="X442" t="str">
            <v>Patient Registration - 49</v>
          </cell>
          <cell r="Y442" t="str">
            <v>Patient Admin Services</v>
          </cell>
          <cell r="Z442" t="str">
            <v>Biweekly</v>
          </cell>
        </row>
        <row r="443">
          <cell r="B443">
            <v>905</v>
          </cell>
          <cell r="D443" t="str">
            <v>Kim</v>
          </cell>
          <cell r="E443" t="str">
            <v>Lich</v>
          </cell>
          <cell r="F443" t="str">
            <v>L</v>
          </cell>
          <cell r="G443" t="str">
            <v>Speech-Lang Pathologist</v>
          </cell>
          <cell r="H443" t="str">
            <v>Ancillary</v>
          </cell>
          <cell r="I443" t="str">
            <v>Professional Services</v>
          </cell>
          <cell r="J443" t="str">
            <v>Speech Therapy</v>
          </cell>
          <cell r="K443" t="str">
            <v>Terminated</v>
          </cell>
          <cell r="L443" t="str">
            <v>Per Diem Active</v>
          </cell>
          <cell r="M443" t="str">
            <v>Part Time</v>
          </cell>
          <cell r="N443" t="str">
            <v>Speech-Lang Pathologist</v>
          </cell>
          <cell r="O443" t="str">
            <v>GEN 40 30min</v>
          </cell>
          <cell r="P443">
            <v>37893</v>
          </cell>
          <cell r="Q443">
            <v>37893</v>
          </cell>
          <cell r="R443">
            <v>38153</v>
          </cell>
          <cell r="S443">
            <v>7.3735999999999997</v>
          </cell>
          <cell r="T443">
            <v>28.36</v>
          </cell>
          <cell r="U443" t="str">
            <v>Tech &amp; Professi</v>
          </cell>
          <cell r="V443">
            <v>0.01</v>
          </cell>
          <cell r="W443">
            <v>0.14180000000000001</v>
          </cell>
          <cell r="X443" t="str">
            <v>Speech Therapy - 40</v>
          </cell>
          <cell r="Y443" t="str">
            <v>Rehab Services</v>
          </cell>
          <cell r="Z443" t="str">
            <v>Biweekly</v>
          </cell>
        </row>
        <row r="444">
          <cell r="B444">
            <v>906</v>
          </cell>
          <cell r="D444" t="str">
            <v>Daniel</v>
          </cell>
          <cell r="E444" t="str">
            <v>Pritchard</v>
          </cell>
          <cell r="F444" t="str">
            <v>E</v>
          </cell>
          <cell r="G444" t="str">
            <v>Reg Respiratory Therapist</v>
          </cell>
          <cell r="H444" t="str">
            <v>Ancillary</v>
          </cell>
          <cell r="I444" t="str">
            <v>Operations</v>
          </cell>
          <cell r="J444" t="str">
            <v>Respiratory</v>
          </cell>
          <cell r="K444" t="str">
            <v>Terminated</v>
          </cell>
          <cell r="L444" t="str">
            <v>PartTime-Partial Benefits</v>
          </cell>
          <cell r="M444" t="str">
            <v>Part Time</v>
          </cell>
          <cell r="N444" t="str">
            <v>Reg Respiratory Therapist</v>
          </cell>
          <cell r="O444" t="str">
            <v>GEN 40 30min</v>
          </cell>
          <cell r="P444">
            <v>37893</v>
          </cell>
          <cell r="Q444">
            <v>37893</v>
          </cell>
          <cell r="R444">
            <v>41695</v>
          </cell>
          <cell r="S444">
            <v>30659.200000000001</v>
          </cell>
          <cell r="T444">
            <v>29.48</v>
          </cell>
          <cell r="U444" t="str">
            <v>Tech &amp; Professi</v>
          </cell>
          <cell r="V444">
            <v>40</v>
          </cell>
          <cell r="W444">
            <v>589.6</v>
          </cell>
          <cell r="X444" t="str">
            <v>Gifford Medical - 40</v>
          </cell>
          <cell r="Y444" t="str">
            <v>Respiratory Therapy</v>
          </cell>
          <cell r="Z444" t="str">
            <v>Biweekly</v>
          </cell>
        </row>
        <row r="445">
          <cell r="B445">
            <v>907</v>
          </cell>
          <cell r="D445" t="str">
            <v>Shannon</v>
          </cell>
          <cell r="E445" t="str">
            <v>BujakChase</v>
          </cell>
          <cell r="F445" t="str">
            <v>L</v>
          </cell>
          <cell r="G445" t="str">
            <v>Non Certified Coder</v>
          </cell>
          <cell r="H445" t="str">
            <v>Administrative</v>
          </cell>
          <cell r="I445" t="str">
            <v>Provider Practices</v>
          </cell>
          <cell r="J445" t="str">
            <v>Clinic Administration</v>
          </cell>
          <cell r="K445" t="str">
            <v>Terminated</v>
          </cell>
          <cell r="L445" t="str">
            <v>Full Time - Full Benefits</v>
          </cell>
          <cell r="M445" t="str">
            <v>Full Time</v>
          </cell>
          <cell r="N445" t="str">
            <v>Non Certified Coder</v>
          </cell>
          <cell r="O445" t="str">
            <v>GEN 40 60min</v>
          </cell>
          <cell r="P445">
            <v>37893</v>
          </cell>
          <cell r="Q445">
            <v>37893</v>
          </cell>
          <cell r="R445">
            <v>40116</v>
          </cell>
          <cell r="S445">
            <v>29432</v>
          </cell>
          <cell r="T445">
            <v>14.15</v>
          </cell>
          <cell r="U445" t="str">
            <v>Admin/Support</v>
          </cell>
          <cell r="V445">
            <v>80</v>
          </cell>
          <cell r="W445">
            <v>566</v>
          </cell>
          <cell r="X445" t="str">
            <v>Clinic Administration - 4</v>
          </cell>
          <cell r="Y445" t="str">
            <v>Provider Practice</v>
          </cell>
          <cell r="Z445" t="str">
            <v>Biweekly</v>
          </cell>
        </row>
        <row r="446">
          <cell r="B446">
            <v>908</v>
          </cell>
          <cell r="D446" t="str">
            <v>Karyn</v>
          </cell>
          <cell r="E446" t="str">
            <v>Kaminski</v>
          </cell>
          <cell r="F446" t="str">
            <v>L</v>
          </cell>
          <cell r="G446" t="str">
            <v>RN - Per Diem</v>
          </cell>
          <cell r="H446" t="str">
            <v>Clinical</v>
          </cell>
          <cell r="I446" t="str">
            <v>Patient Care Services</v>
          </cell>
          <cell r="J446" t="str">
            <v>Operating Room</v>
          </cell>
          <cell r="K446" t="str">
            <v>Terminated</v>
          </cell>
          <cell r="L446" t="str">
            <v>Per Diem Active</v>
          </cell>
          <cell r="M446" t="str">
            <v>Part Time</v>
          </cell>
          <cell r="N446" t="str">
            <v>RN - Per Diem</v>
          </cell>
          <cell r="O446" t="str">
            <v>GEN 40 30min</v>
          </cell>
          <cell r="P446">
            <v>37894</v>
          </cell>
          <cell r="Q446">
            <v>37894</v>
          </cell>
          <cell r="R446">
            <v>38635</v>
          </cell>
          <cell r="S446">
            <v>0.53559999999999997</v>
          </cell>
          <cell r="T446">
            <v>20.6</v>
          </cell>
          <cell r="U446" t="str">
            <v>RN</v>
          </cell>
          <cell r="V446">
            <v>1E-3</v>
          </cell>
          <cell r="W446">
            <v>1.03E-2</v>
          </cell>
          <cell r="X446" t="str">
            <v>Gifford Medical - 40</v>
          </cell>
          <cell r="Y446" t="str">
            <v>Operating Room</v>
          </cell>
          <cell r="Z446" t="str">
            <v>Biweekly</v>
          </cell>
        </row>
        <row r="447">
          <cell r="B447">
            <v>909</v>
          </cell>
          <cell r="D447" t="str">
            <v>Sandra</v>
          </cell>
          <cell r="E447" t="str">
            <v>Conrad</v>
          </cell>
          <cell r="F447" t="str">
            <v>A</v>
          </cell>
          <cell r="G447" t="str">
            <v>Social Worker (MSW)</v>
          </cell>
          <cell r="H447" t="str">
            <v>Ancillary</v>
          </cell>
          <cell r="I447" t="str">
            <v>Patient Care Services</v>
          </cell>
          <cell r="J447" t="str">
            <v>Social Services</v>
          </cell>
          <cell r="K447" t="str">
            <v>Terminated</v>
          </cell>
          <cell r="L447" t="str">
            <v>Full Time - Full Benefits</v>
          </cell>
          <cell r="M447" t="str">
            <v>Full Time</v>
          </cell>
          <cell r="N447" t="str">
            <v>Social Worker (MSW)</v>
          </cell>
          <cell r="O447" t="str">
            <v>EXEMPT 8 FT</v>
          </cell>
          <cell r="P447">
            <v>37895</v>
          </cell>
          <cell r="Q447">
            <v>37895</v>
          </cell>
          <cell r="R447">
            <v>40312</v>
          </cell>
          <cell r="S447">
            <v>56884.464</v>
          </cell>
          <cell r="T447">
            <v>27.348299999999998</v>
          </cell>
          <cell r="U447" t="str">
            <v>Tech &amp; Professi</v>
          </cell>
          <cell r="V447">
            <v>80</v>
          </cell>
          <cell r="W447">
            <v>1093.932</v>
          </cell>
          <cell r="X447" t="str">
            <v>Gifford Medical - 40</v>
          </cell>
          <cell r="Y447" t="str">
            <v>Quality Care &amp; Case Manag</v>
          </cell>
          <cell r="Z447" t="str">
            <v>Biweekly</v>
          </cell>
        </row>
        <row r="448">
          <cell r="B448">
            <v>910</v>
          </cell>
          <cell r="D448" t="str">
            <v>Mary</v>
          </cell>
          <cell r="E448" t="str">
            <v>Webb</v>
          </cell>
          <cell r="F448" t="str">
            <v>E</v>
          </cell>
          <cell r="G448" t="str">
            <v>LPN Per Diem</v>
          </cell>
          <cell r="H448" t="str">
            <v>Clinical</v>
          </cell>
          <cell r="I448" t="str">
            <v>Patient Care Services</v>
          </cell>
          <cell r="J448" t="str">
            <v>Menig Extended Care</v>
          </cell>
          <cell r="K448" t="str">
            <v>Terminated</v>
          </cell>
          <cell r="L448" t="str">
            <v>Per Diem Active</v>
          </cell>
          <cell r="M448" t="str">
            <v>Part Time</v>
          </cell>
          <cell r="N448" t="str">
            <v>LPN Per Diem</v>
          </cell>
          <cell r="O448" t="str">
            <v>GEN 40 30min</v>
          </cell>
          <cell r="P448">
            <v>37909</v>
          </cell>
          <cell r="Q448">
            <v>37909</v>
          </cell>
          <cell r="R448">
            <v>38037</v>
          </cell>
          <cell r="S448">
            <v>4.3029999999999999</v>
          </cell>
          <cell r="T448">
            <v>16.55</v>
          </cell>
          <cell r="U448" t="str">
            <v>LPN</v>
          </cell>
          <cell r="V448">
            <v>0.01</v>
          </cell>
          <cell r="W448">
            <v>8.2799999999999999E-2</v>
          </cell>
          <cell r="X448" t="str">
            <v>Gifford Medical - 40</v>
          </cell>
          <cell r="Y448" t="str">
            <v>Menig Extended Care Unit</v>
          </cell>
          <cell r="Z448" t="str">
            <v>Biweekly</v>
          </cell>
        </row>
        <row r="449">
          <cell r="B449">
            <v>911</v>
          </cell>
          <cell r="D449" t="str">
            <v>Amy</v>
          </cell>
          <cell r="E449" t="str">
            <v>Graf</v>
          </cell>
          <cell r="F449" t="str">
            <v>R</v>
          </cell>
          <cell r="G449" t="str">
            <v>Nurse Midwife</v>
          </cell>
          <cell r="H449" t="str">
            <v>Clinical</v>
          </cell>
          <cell r="I449" t="str">
            <v>Medical Staff</v>
          </cell>
          <cell r="J449" t="str">
            <v>Clinic OB/GYN</v>
          </cell>
          <cell r="K449" t="str">
            <v>Terminated</v>
          </cell>
          <cell r="L449" t="str">
            <v>Per Diem Active</v>
          </cell>
          <cell r="M449" t="str">
            <v>Part Time</v>
          </cell>
          <cell r="N449" t="str">
            <v>Nurse Midwife</v>
          </cell>
          <cell r="O449" t="str">
            <v>PHYSICIANS</v>
          </cell>
          <cell r="P449">
            <v>37914</v>
          </cell>
          <cell r="Q449">
            <v>37914</v>
          </cell>
          <cell r="R449">
            <v>39325</v>
          </cell>
          <cell r="S449">
            <v>0</v>
          </cell>
          <cell r="T449">
            <v>0</v>
          </cell>
          <cell r="U449" t="str">
            <v>Tech &amp; Profess</v>
          </cell>
          <cell r="V449">
            <v>1E-3</v>
          </cell>
          <cell r="W449">
            <v>0</v>
          </cell>
          <cell r="X449" t="str">
            <v>OB/GYN - 41</v>
          </cell>
          <cell r="Y449" t="str">
            <v>Medical Staff</v>
          </cell>
          <cell r="Z449" t="str">
            <v>Biweekly</v>
          </cell>
        </row>
        <row r="450">
          <cell r="B450">
            <v>912</v>
          </cell>
          <cell r="D450" t="str">
            <v>Amanda</v>
          </cell>
          <cell r="E450" t="str">
            <v>Carpenter</v>
          </cell>
          <cell r="F450" t="str">
            <v>M</v>
          </cell>
          <cell r="G450" t="str">
            <v>Nutrition Assistant 1</v>
          </cell>
          <cell r="H450" t="str">
            <v>Maint, Hskpg, Food, Dayca</v>
          </cell>
          <cell r="I450" t="str">
            <v>Operations</v>
          </cell>
          <cell r="J450" t="str">
            <v>Dietary</v>
          </cell>
          <cell r="K450" t="str">
            <v>Terminated</v>
          </cell>
          <cell r="L450" t="str">
            <v>Per Diem Active</v>
          </cell>
          <cell r="M450" t="str">
            <v>Part Time</v>
          </cell>
          <cell r="N450" t="str">
            <v>Nutrition Assistant 1</v>
          </cell>
          <cell r="O450" t="str">
            <v>GEN 40 30min</v>
          </cell>
          <cell r="P450">
            <v>37922</v>
          </cell>
          <cell r="Q450">
            <v>37922</v>
          </cell>
          <cell r="R450">
            <v>39065</v>
          </cell>
          <cell r="S450">
            <v>0.26</v>
          </cell>
          <cell r="T450">
            <v>10</v>
          </cell>
          <cell r="U450" t="str">
            <v>Admin/Support</v>
          </cell>
          <cell r="V450">
            <v>1E-3</v>
          </cell>
          <cell r="W450">
            <v>5.0000000000000001E-3</v>
          </cell>
          <cell r="X450" t="str">
            <v>Gifford Medical - 40</v>
          </cell>
          <cell r="Y450" t="str">
            <v>Nutrition &amp; Food Service</v>
          </cell>
          <cell r="Z450" t="str">
            <v>Biweekly</v>
          </cell>
        </row>
        <row r="451">
          <cell r="B451">
            <v>913</v>
          </cell>
          <cell r="D451" t="str">
            <v>Kathryn</v>
          </cell>
          <cell r="E451" t="str">
            <v>Francis</v>
          </cell>
          <cell r="G451" t="str">
            <v>Nutrition Assistant 1</v>
          </cell>
          <cell r="H451" t="str">
            <v>Maint, Hskpg, Food, Dayca</v>
          </cell>
          <cell r="I451" t="str">
            <v>Operations</v>
          </cell>
          <cell r="J451" t="str">
            <v>Nutrition/Food Service</v>
          </cell>
          <cell r="K451" t="str">
            <v>Terminated</v>
          </cell>
          <cell r="L451" t="str">
            <v>Temporary Part Time</v>
          </cell>
          <cell r="M451" t="str">
            <v>Part Time</v>
          </cell>
          <cell r="N451" t="str">
            <v>Nutrition Assistant 1</v>
          </cell>
          <cell r="O451" t="str">
            <v>GEN 40 30min</v>
          </cell>
          <cell r="P451">
            <v>38604</v>
          </cell>
          <cell r="Q451">
            <v>37932</v>
          </cell>
          <cell r="R451">
            <v>38778</v>
          </cell>
          <cell r="S451">
            <v>6930.56</v>
          </cell>
          <cell r="T451">
            <v>8.33</v>
          </cell>
          <cell r="U451" t="str">
            <v>Admin/Support</v>
          </cell>
          <cell r="V451">
            <v>32</v>
          </cell>
          <cell r="W451">
            <v>133.28</v>
          </cell>
          <cell r="X451" t="str">
            <v>Gifford Medical - 40</v>
          </cell>
          <cell r="Y451" t="str">
            <v>Nutrition &amp; Food Service</v>
          </cell>
          <cell r="Z451" t="str">
            <v>Biweekly</v>
          </cell>
        </row>
        <row r="452">
          <cell r="B452">
            <v>914</v>
          </cell>
          <cell r="D452" t="str">
            <v>Ann</v>
          </cell>
          <cell r="E452" t="str">
            <v>Campbell</v>
          </cell>
          <cell r="F452" t="str">
            <v>M</v>
          </cell>
          <cell r="G452" t="str">
            <v>LPN Per Diem</v>
          </cell>
          <cell r="H452" t="str">
            <v>Clinical</v>
          </cell>
          <cell r="I452" t="str">
            <v>Patient Care Services</v>
          </cell>
          <cell r="J452" t="str">
            <v>Med Surg</v>
          </cell>
          <cell r="K452" t="str">
            <v>Terminated</v>
          </cell>
          <cell r="L452" t="str">
            <v>Per Diem Active</v>
          </cell>
          <cell r="M452" t="str">
            <v>Part Time</v>
          </cell>
          <cell r="N452" t="str">
            <v>LPN Per Diem</v>
          </cell>
          <cell r="O452" t="str">
            <v>GEN 40 30min</v>
          </cell>
          <cell r="P452">
            <v>39303</v>
          </cell>
          <cell r="Q452">
            <v>37937</v>
          </cell>
          <cell r="R452">
            <v>41379</v>
          </cell>
          <cell r="S452">
            <v>5.9799999999999999E-2</v>
          </cell>
          <cell r="T452">
            <v>23.46</v>
          </cell>
          <cell r="U452" t="str">
            <v>LPN</v>
          </cell>
          <cell r="V452">
            <v>1E-4</v>
          </cell>
          <cell r="W452">
            <v>1.1999999999999999E-3</v>
          </cell>
          <cell r="X452" t="str">
            <v>Gifford Medical - 40</v>
          </cell>
          <cell r="Y452" t="str">
            <v>Med/Surg</v>
          </cell>
          <cell r="Z452" t="str">
            <v>Biweekly</v>
          </cell>
        </row>
        <row r="453">
          <cell r="B453">
            <v>915</v>
          </cell>
          <cell r="D453" t="str">
            <v>Kasey</v>
          </cell>
          <cell r="E453" t="str">
            <v>Warner</v>
          </cell>
          <cell r="F453" t="str">
            <v>L</v>
          </cell>
          <cell r="G453" t="str">
            <v>Materials Clerk II</v>
          </cell>
          <cell r="H453" t="str">
            <v>Administrative</v>
          </cell>
          <cell r="I453" t="str">
            <v>Finance</v>
          </cell>
          <cell r="J453" t="str">
            <v>Material Management</v>
          </cell>
          <cell r="K453" t="str">
            <v>Terminated</v>
          </cell>
          <cell r="L453" t="str">
            <v>Full Time - Full Benefits</v>
          </cell>
          <cell r="M453" t="str">
            <v>Full Time</v>
          </cell>
          <cell r="N453" t="str">
            <v>Materials Clerk II</v>
          </cell>
          <cell r="O453" t="str">
            <v>GEN 40 60min</v>
          </cell>
          <cell r="P453">
            <v>37950</v>
          </cell>
          <cell r="Q453">
            <v>37950</v>
          </cell>
          <cell r="R453">
            <v>38506</v>
          </cell>
          <cell r="S453">
            <v>17481.984</v>
          </cell>
          <cell r="T453">
            <v>8.4047999999999998</v>
          </cell>
          <cell r="U453" t="str">
            <v>Admin/Support</v>
          </cell>
          <cell r="V453">
            <v>80</v>
          </cell>
          <cell r="W453">
            <v>336.19200000000001</v>
          </cell>
          <cell r="X453" t="str">
            <v>Gifford Medical - 40</v>
          </cell>
          <cell r="Y453" t="str">
            <v>Material Management</v>
          </cell>
          <cell r="Z453" t="str">
            <v>Biweekly</v>
          </cell>
        </row>
        <row r="454">
          <cell r="B454">
            <v>916</v>
          </cell>
          <cell r="D454" t="str">
            <v>Carol</v>
          </cell>
          <cell r="E454" t="str">
            <v>Douglas</v>
          </cell>
          <cell r="F454" t="str">
            <v>A</v>
          </cell>
          <cell r="G454" t="str">
            <v>Echocardiology Tech</v>
          </cell>
          <cell r="H454" t="str">
            <v>Clinical</v>
          </cell>
          <cell r="I454" t="str">
            <v>Professional Services</v>
          </cell>
          <cell r="J454" t="str">
            <v>Electrocardiology</v>
          </cell>
          <cell r="K454" t="str">
            <v>Terminated</v>
          </cell>
          <cell r="L454" t="str">
            <v>Per Diem Active</v>
          </cell>
          <cell r="M454" t="str">
            <v>Part Time</v>
          </cell>
          <cell r="N454" t="str">
            <v>Echocardiology Tech</v>
          </cell>
          <cell r="O454" t="str">
            <v>GEN 40 30min</v>
          </cell>
          <cell r="P454">
            <v>39770</v>
          </cell>
          <cell r="Q454">
            <v>37949</v>
          </cell>
          <cell r="R454">
            <v>40059</v>
          </cell>
          <cell r="S454">
            <v>0.1014</v>
          </cell>
          <cell r="T454">
            <v>38.71</v>
          </cell>
          <cell r="U454" t="str">
            <v>Tech &amp; Professi</v>
          </cell>
          <cell r="V454">
            <v>1E-4</v>
          </cell>
          <cell r="W454">
            <v>2E-3</v>
          </cell>
          <cell r="X454" t="str">
            <v>Gifford Medical - 40</v>
          </cell>
          <cell r="Y454" t="str">
            <v>Respiratory Therapy</v>
          </cell>
          <cell r="Z454" t="str">
            <v>Biweekly</v>
          </cell>
        </row>
        <row r="455">
          <cell r="B455">
            <v>917</v>
          </cell>
          <cell r="D455" t="str">
            <v>Gail</v>
          </cell>
          <cell r="E455" t="str">
            <v>Bourassa</v>
          </cell>
          <cell r="F455" t="str">
            <v>E</v>
          </cell>
          <cell r="G455" t="str">
            <v>Dir of Patient Access &amp; F</v>
          </cell>
          <cell r="H455" t="str">
            <v>Administrative</v>
          </cell>
          <cell r="I455" t="str">
            <v>Finance</v>
          </cell>
          <cell r="J455" t="str">
            <v>Patient Accounting</v>
          </cell>
          <cell r="K455" t="str">
            <v>Terminated</v>
          </cell>
          <cell r="L455" t="str">
            <v>Full Time - Full Benefits</v>
          </cell>
          <cell r="M455" t="str">
            <v>Full Time</v>
          </cell>
          <cell r="N455" t="str">
            <v>Dir of Patient Access &amp; F</v>
          </cell>
          <cell r="O455" t="str">
            <v>EXEMPT 8 FT</v>
          </cell>
          <cell r="P455">
            <v>37956</v>
          </cell>
          <cell r="Q455">
            <v>37956</v>
          </cell>
          <cell r="R455">
            <v>43819</v>
          </cell>
          <cell r="S455">
            <v>113776</v>
          </cell>
          <cell r="T455">
            <v>54.7</v>
          </cell>
          <cell r="U455" t="str">
            <v>DIR PLANT OPS</v>
          </cell>
          <cell r="V455">
            <v>80</v>
          </cell>
          <cell r="W455">
            <v>2188</v>
          </cell>
          <cell r="X455" t="str">
            <v>Gifford Medical - 40</v>
          </cell>
          <cell r="Y455" t="str">
            <v>Patient Financial Service</v>
          </cell>
          <cell r="Z455" t="str">
            <v>Biweekly</v>
          </cell>
        </row>
        <row r="456">
          <cell r="B456">
            <v>918</v>
          </cell>
          <cell r="D456" t="str">
            <v>April</v>
          </cell>
          <cell r="E456" t="str">
            <v>Wood</v>
          </cell>
          <cell r="F456" t="str">
            <v>L</v>
          </cell>
          <cell r="G456" t="str">
            <v>Medical Secretary</v>
          </cell>
          <cell r="H456" t="str">
            <v>Administrative</v>
          </cell>
          <cell r="I456" t="str">
            <v>Provider Practices</v>
          </cell>
          <cell r="J456" t="str">
            <v>Podiatry</v>
          </cell>
          <cell r="K456" t="str">
            <v>Terminated</v>
          </cell>
          <cell r="L456" t="str">
            <v>Full Time - Full Benefits</v>
          </cell>
          <cell r="M456" t="str">
            <v>Full Time</v>
          </cell>
          <cell r="N456" t="str">
            <v>Medical Secretary</v>
          </cell>
          <cell r="O456" t="str">
            <v>GEN 40 30min</v>
          </cell>
          <cell r="P456">
            <v>37956</v>
          </cell>
          <cell r="Q456">
            <v>37956</v>
          </cell>
          <cell r="R456">
            <v>38232</v>
          </cell>
          <cell r="S456">
            <v>21507.200000000001</v>
          </cell>
          <cell r="T456">
            <v>10.34</v>
          </cell>
          <cell r="U456" t="str">
            <v>Admin/Support</v>
          </cell>
          <cell r="V456">
            <v>80</v>
          </cell>
          <cell r="W456">
            <v>413.6</v>
          </cell>
          <cell r="X456" t="str">
            <v>Nro, Anes, Pod &amp; Sp - 40</v>
          </cell>
          <cell r="Y456" t="str">
            <v>Provider Practice</v>
          </cell>
          <cell r="Z456" t="str">
            <v>Biweekly</v>
          </cell>
        </row>
        <row r="457">
          <cell r="B457">
            <v>919</v>
          </cell>
          <cell r="D457" t="str">
            <v>Judith</v>
          </cell>
          <cell r="E457" t="str">
            <v>Maher</v>
          </cell>
          <cell r="F457" t="str">
            <v>A</v>
          </cell>
          <cell r="G457" t="str">
            <v>Registered Nurse</v>
          </cell>
          <cell r="H457" t="str">
            <v>Clinical</v>
          </cell>
          <cell r="I457" t="str">
            <v>Patient Care Services</v>
          </cell>
          <cell r="J457" t="str">
            <v>Operating Room</v>
          </cell>
          <cell r="K457" t="str">
            <v>Terminated</v>
          </cell>
          <cell r="L457" t="str">
            <v>PartTime - Full Benefits</v>
          </cell>
          <cell r="M457" t="str">
            <v>Full Time</v>
          </cell>
          <cell r="N457" t="str">
            <v>Registered Nurse</v>
          </cell>
          <cell r="O457" t="str">
            <v>GEN 40 30min</v>
          </cell>
          <cell r="P457">
            <v>37963</v>
          </cell>
          <cell r="Q457">
            <v>37963</v>
          </cell>
          <cell r="R457">
            <v>38072</v>
          </cell>
          <cell r="S457">
            <v>32481.279999999999</v>
          </cell>
          <cell r="T457">
            <v>19.52</v>
          </cell>
          <cell r="U457" t="str">
            <v>RN</v>
          </cell>
          <cell r="V457">
            <v>64</v>
          </cell>
          <cell r="W457">
            <v>624.64</v>
          </cell>
          <cell r="X457" t="str">
            <v>Gifford Medical - 40</v>
          </cell>
          <cell r="Y457" t="str">
            <v>Operating Room</v>
          </cell>
          <cell r="Z457" t="str">
            <v>Biweekly</v>
          </cell>
        </row>
        <row r="458">
          <cell r="B458">
            <v>920</v>
          </cell>
          <cell r="D458" t="str">
            <v>Chelsea</v>
          </cell>
          <cell r="E458" t="str">
            <v>Driscoll</v>
          </cell>
          <cell r="F458" t="str">
            <v>J</v>
          </cell>
          <cell r="G458" t="str">
            <v>RN - Physician Practice</v>
          </cell>
          <cell r="H458" t="str">
            <v>Clinical</v>
          </cell>
          <cell r="I458" t="str">
            <v>Provider Practices</v>
          </cell>
          <cell r="J458" t="str">
            <v>Clinic Urology</v>
          </cell>
          <cell r="K458" t="str">
            <v>Terminated</v>
          </cell>
          <cell r="L458" t="str">
            <v>PartTime - Full Benefits</v>
          </cell>
          <cell r="M458" t="str">
            <v>Part Time</v>
          </cell>
          <cell r="N458" t="str">
            <v>RN - Physician Practice</v>
          </cell>
          <cell r="O458" t="str">
            <v>GEN 40 60min</v>
          </cell>
          <cell r="P458">
            <v>40273</v>
          </cell>
          <cell r="Q458">
            <v>37960</v>
          </cell>
          <cell r="R458">
            <v>41474</v>
          </cell>
          <cell r="S458">
            <v>42194.879999999997</v>
          </cell>
          <cell r="T458">
            <v>22.54</v>
          </cell>
          <cell r="U458" t="str">
            <v>RN PP</v>
          </cell>
          <cell r="V458">
            <v>72</v>
          </cell>
          <cell r="W458">
            <v>811.44</v>
          </cell>
          <cell r="X458" t="str">
            <v>Nro, Anes, Pod &amp; Sp - 40</v>
          </cell>
          <cell r="Y458" t="str">
            <v>Provider Practice</v>
          </cell>
          <cell r="Z458" t="str">
            <v>Biweekly</v>
          </cell>
        </row>
        <row r="459">
          <cell r="B459">
            <v>921</v>
          </cell>
          <cell r="D459" t="str">
            <v>Dereck</v>
          </cell>
          <cell r="E459" t="str">
            <v>Thresher</v>
          </cell>
          <cell r="F459" t="str">
            <v>J</v>
          </cell>
          <cell r="G459" t="str">
            <v>Materials Clerk II</v>
          </cell>
          <cell r="H459" t="str">
            <v>Administrative</v>
          </cell>
          <cell r="I459" t="str">
            <v>Finance</v>
          </cell>
          <cell r="J459" t="str">
            <v>Material Management</v>
          </cell>
          <cell r="K459" t="str">
            <v>Terminated</v>
          </cell>
          <cell r="L459" t="str">
            <v>Full Time - Full Benefits</v>
          </cell>
          <cell r="M459" t="str">
            <v>Full Time</v>
          </cell>
          <cell r="N459" t="str">
            <v>Materials Clerk II</v>
          </cell>
          <cell r="O459" t="str">
            <v>GEN 40 30min</v>
          </cell>
          <cell r="P459">
            <v>37977</v>
          </cell>
          <cell r="Q459">
            <v>37977</v>
          </cell>
          <cell r="R459">
            <v>38639</v>
          </cell>
          <cell r="S459">
            <v>16806.400000000001</v>
          </cell>
          <cell r="T459">
            <v>8.08</v>
          </cell>
          <cell r="U459" t="str">
            <v>Admin/Support</v>
          </cell>
          <cell r="V459">
            <v>80</v>
          </cell>
          <cell r="W459">
            <v>323.2</v>
          </cell>
          <cell r="X459" t="str">
            <v>Gifford Medical - 40</v>
          </cell>
          <cell r="Y459" t="str">
            <v>Material Management</v>
          </cell>
          <cell r="Z459" t="str">
            <v>Biweekly</v>
          </cell>
        </row>
        <row r="460">
          <cell r="B460">
            <v>922</v>
          </cell>
          <cell r="D460" t="str">
            <v>Theresa</v>
          </cell>
          <cell r="E460" t="str">
            <v>Jarvis</v>
          </cell>
          <cell r="F460" t="str">
            <v>J</v>
          </cell>
          <cell r="G460" t="str">
            <v>Nutrition Assistant 1</v>
          </cell>
          <cell r="H460" t="str">
            <v>Maint, Hskpg, Food, Dayca</v>
          </cell>
          <cell r="I460" t="str">
            <v>Professional Services</v>
          </cell>
          <cell r="J460" t="str">
            <v>Nutrition/Food Service</v>
          </cell>
          <cell r="K460" t="str">
            <v>Terminated</v>
          </cell>
          <cell r="L460" t="str">
            <v>Full Time - Full Benefits</v>
          </cell>
          <cell r="M460" t="str">
            <v>Full Time</v>
          </cell>
          <cell r="N460" t="str">
            <v>Nutrition Assistant 1</v>
          </cell>
          <cell r="O460" t="str">
            <v>GEN 40 30min</v>
          </cell>
          <cell r="P460">
            <v>38231</v>
          </cell>
          <cell r="Q460">
            <v>37979</v>
          </cell>
          <cell r="R460">
            <v>38492</v>
          </cell>
          <cell r="S460">
            <v>18531.968000000001</v>
          </cell>
          <cell r="T460">
            <v>8.9095999999999993</v>
          </cell>
          <cell r="U460" t="str">
            <v>Admin/Support</v>
          </cell>
          <cell r="V460">
            <v>80</v>
          </cell>
          <cell r="W460">
            <v>356.38400000000001</v>
          </cell>
          <cell r="X460" t="str">
            <v>Gifford Medical - 40</v>
          </cell>
          <cell r="Y460" t="str">
            <v>Nutrition &amp; Food Service</v>
          </cell>
          <cell r="Z460" t="str">
            <v>Biweekly</v>
          </cell>
        </row>
        <row r="461">
          <cell r="B461">
            <v>923</v>
          </cell>
          <cell r="D461" t="str">
            <v>Margaret</v>
          </cell>
          <cell r="E461" t="str">
            <v>Brown</v>
          </cell>
          <cell r="F461" t="str">
            <v>A</v>
          </cell>
          <cell r="G461" t="str">
            <v>Medical Transcriptionist</v>
          </cell>
          <cell r="H461" t="str">
            <v>Administrative</v>
          </cell>
          <cell r="I461" t="str">
            <v>Finance</v>
          </cell>
          <cell r="J461" t="str">
            <v>Health Information</v>
          </cell>
          <cell r="K461" t="str">
            <v>Terminated</v>
          </cell>
          <cell r="L461" t="str">
            <v>Full Time - Full Benefits</v>
          </cell>
          <cell r="M461" t="str">
            <v>Full Time</v>
          </cell>
          <cell r="N461" t="str">
            <v>Medical Transcriptionist</v>
          </cell>
          <cell r="O461" t="str">
            <v>GEN 40 30min</v>
          </cell>
          <cell r="P461">
            <v>37991</v>
          </cell>
          <cell r="Q461">
            <v>37991</v>
          </cell>
          <cell r="R461">
            <v>38205</v>
          </cell>
          <cell r="S461">
            <v>23046.400000000001</v>
          </cell>
          <cell r="T461">
            <v>11.08</v>
          </cell>
          <cell r="U461" t="str">
            <v>Admin/Support</v>
          </cell>
          <cell r="V461">
            <v>80</v>
          </cell>
          <cell r="W461">
            <v>443.2</v>
          </cell>
          <cell r="X461" t="str">
            <v>Health Information - 49</v>
          </cell>
          <cell r="Y461" t="str">
            <v>Patient Admin Services</v>
          </cell>
          <cell r="Z461" t="str">
            <v>Biweekly</v>
          </cell>
        </row>
        <row r="462">
          <cell r="B462">
            <v>924</v>
          </cell>
          <cell r="D462" t="str">
            <v>Anita</v>
          </cell>
          <cell r="E462" t="str">
            <v>Newhall</v>
          </cell>
          <cell r="F462" t="str">
            <v>T</v>
          </cell>
          <cell r="G462" t="str">
            <v>Development Assistant</v>
          </cell>
          <cell r="H462" t="str">
            <v>Administrative</v>
          </cell>
          <cell r="I462" t="str">
            <v>Administration</v>
          </cell>
          <cell r="J462" t="str">
            <v>Development</v>
          </cell>
          <cell r="K462" t="str">
            <v>Terminated</v>
          </cell>
          <cell r="L462" t="str">
            <v>Temporary Part Time</v>
          </cell>
          <cell r="M462" t="str">
            <v>Part Time</v>
          </cell>
          <cell r="N462" t="str">
            <v>Development Assistant</v>
          </cell>
          <cell r="O462" t="str">
            <v>GEN 40 No Meal</v>
          </cell>
          <cell r="P462">
            <v>37991</v>
          </cell>
          <cell r="Q462">
            <v>37991</v>
          </cell>
          <cell r="R462">
            <v>38868</v>
          </cell>
          <cell r="S462">
            <v>7800</v>
          </cell>
          <cell r="T462">
            <v>15</v>
          </cell>
          <cell r="U462" t="str">
            <v>Admin/Support</v>
          </cell>
          <cell r="V462">
            <v>20</v>
          </cell>
          <cell r="W462">
            <v>150</v>
          </cell>
          <cell r="X462" t="str">
            <v>Gifford Medical - 40</v>
          </cell>
          <cell r="Y462" t="str">
            <v>Development &amp; Marketing</v>
          </cell>
          <cell r="Z462" t="str">
            <v>Biweekly</v>
          </cell>
        </row>
        <row r="463">
          <cell r="B463">
            <v>925</v>
          </cell>
          <cell r="D463" t="str">
            <v>Stace</v>
          </cell>
          <cell r="E463" t="str">
            <v>Vorce</v>
          </cell>
          <cell r="F463" t="str">
            <v>E</v>
          </cell>
          <cell r="G463" t="str">
            <v>Teacher</v>
          </cell>
          <cell r="H463" t="str">
            <v>Maint, Hskpg, Food, Dayca</v>
          </cell>
          <cell r="I463" t="str">
            <v>Human Resources</v>
          </cell>
          <cell r="J463" t="str">
            <v>Day Care</v>
          </cell>
          <cell r="K463" t="str">
            <v>Terminated</v>
          </cell>
          <cell r="L463" t="str">
            <v>Full Time - Full Benefits</v>
          </cell>
          <cell r="M463" t="str">
            <v>Full Time</v>
          </cell>
          <cell r="N463" t="str">
            <v>Teacher</v>
          </cell>
          <cell r="O463" t="str">
            <v>GEN 40 60min</v>
          </cell>
          <cell r="P463">
            <v>37991</v>
          </cell>
          <cell r="Q463">
            <v>37991</v>
          </cell>
          <cell r="R463">
            <v>41743</v>
          </cell>
          <cell r="S463">
            <v>30368</v>
          </cell>
          <cell r="T463">
            <v>14.6</v>
          </cell>
          <cell r="U463" t="str">
            <v>Tech &amp; Professi</v>
          </cell>
          <cell r="V463">
            <v>80</v>
          </cell>
          <cell r="W463">
            <v>584</v>
          </cell>
          <cell r="X463" t="str">
            <v>Gifford Medical - 40</v>
          </cell>
          <cell r="Y463" t="str">
            <v>Child Enrichment Center</v>
          </cell>
          <cell r="Z463" t="str">
            <v>Biweekly</v>
          </cell>
        </row>
        <row r="464">
          <cell r="B464">
            <v>926</v>
          </cell>
          <cell r="D464" t="str">
            <v>Patricia</v>
          </cell>
          <cell r="E464" t="str">
            <v>Harris</v>
          </cell>
          <cell r="F464" t="str">
            <v>L</v>
          </cell>
          <cell r="G464" t="str">
            <v>Reg Respiratory Therapist</v>
          </cell>
          <cell r="H464" t="str">
            <v>Ancillary</v>
          </cell>
          <cell r="I464" t="str">
            <v>Professional Services</v>
          </cell>
          <cell r="J464" t="str">
            <v>Respiratory</v>
          </cell>
          <cell r="K464" t="str">
            <v>Terminated</v>
          </cell>
          <cell r="L464" t="str">
            <v>Full Time - Full Benefits</v>
          </cell>
          <cell r="M464" t="str">
            <v>Full Time</v>
          </cell>
          <cell r="N464" t="str">
            <v>Reg Respiratory Therapist</v>
          </cell>
          <cell r="O464" t="str">
            <v>GEN 40 30min</v>
          </cell>
          <cell r="P464">
            <v>37992</v>
          </cell>
          <cell r="Q464">
            <v>37992</v>
          </cell>
          <cell r="R464">
            <v>39290</v>
          </cell>
          <cell r="S464">
            <v>47777.599999999999</v>
          </cell>
          <cell r="T464">
            <v>22.97</v>
          </cell>
          <cell r="U464" t="str">
            <v>Tech &amp; Professi</v>
          </cell>
          <cell r="V464">
            <v>80</v>
          </cell>
          <cell r="W464">
            <v>918.8</v>
          </cell>
          <cell r="X464" t="str">
            <v>Gifford Medical - 40</v>
          </cell>
          <cell r="Y464" t="str">
            <v>Respiratory Therapy</v>
          </cell>
          <cell r="Z464" t="str">
            <v>Biweekly</v>
          </cell>
        </row>
        <row r="465">
          <cell r="B465">
            <v>927</v>
          </cell>
          <cell r="D465" t="str">
            <v>Lori</v>
          </cell>
          <cell r="E465" t="str">
            <v>Barrett</v>
          </cell>
          <cell r="F465" t="str">
            <v>A</v>
          </cell>
          <cell r="G465" t="str">
            <v>RADTECH 2</v>
          </cell>
          <cell r="H465" t="str">
            <v>Clinical</v>
          </cell>
          <cell r="I465" t="str">
            <v>Operations</v>
          </cell>
          <cell r="J465" t="str">
            <v>Diagnostic Imaging</v>
          </cell>
          <cell r="K465" t="str">
            <v>Terminated</v>
          </cell>
          <cell r="L465" t="str">
            <v>PartTime - Full Benefits</v>
          </cell>
          <cell r="M465" t="str">
            <v>Part Time</v>
          </cell>
          <cell r="N465" t="str">
            <v>RADTECH 2</v>
          </cell>
          <cell r="O465" t="str">
            <v>GEN 40 30min</v>
          </cell>
          <cell r="P465">
            <v>37992</v>
          </cell>
          <cell r="Q465">
            <v>37992</v>
          </cell>
          <cell r="R465">
            <v>42178</v>
          </cell>
          <cell r="S465">
            <v>55748.160000000003</v>
          </cell>
          <cell r="T465">
            <v>29.78</v>
          </cell>
          <cell r="U465" t="str">
            <v>RAD 2</v>
          </cell>
          <cell r="V465">
            <v>72</v>
          </cell>
          <cell r="W465">
            <v>1072.08</v>
          </cell>
          <cell r="X465" t="str">
            <v>Gifford Medical - 40</v>
          </cell>
          <cell r="Y465" t="str">
            <v>Radiology</v>
          </cell>
          <cell r="Z465" t="str">
            <v>Biweekly</v>
          </cell>
        </row>
        <row r="466">
          <cell r="B466">
            <v>928</v>
          </cell>
          <cell r="D466" t="str">
            <v>Angela</v>
          </cell>
          <cell r="E466" t="str">
            <v>Sargeant</v>
          </cell>
          <cell r="F466" t="str">
            <v>L</v>
          </cell>
          <cell r="G466" t="str">
            <v>Laboratory Assistant PD</v>
          </cell>
          <cell r="H466" t="str">
            <v>Clinical</v>
          </cell>
          <cell r="I466" t="str">
            <v>Professional Services</v>
          </cell>
          <cell r="J466" t="str">
            <v>Laboratory</v>
          </cell>
          <cell r="K466" t="str">
            <v>Terminated</v>
          </cell>
          <cell r="L466" t="str">
            <v>Per Diem Active</v>
          </cell>
          <cell r="M466" t="str">
            <v>Part Time</v>
          </cell>
          <cell r="N466" t="str">
            <v>Laboratory Assistant PD</v>
          </cell>
          <cell r="O466" t="str">
            <v>GEN 40 30min</v>
          </cell>
          <cell r="P466">
            <v>44489</v>
          </cell>
          <cell r="Q466">
            <v>37995</v>
          </cell>
          <cell r="R466">
            <v>44508</v>
          </cell>
          <cell r="S466">
            <v>4.1599999999999998E-2</v>
          </cell>
          <cell r="T466">
            <v>15.72</v>
          </cell>
          <cell r="U466" t="str">
            <v>Admin/Support</v>
          </cell>
          <cell r="V466">
            <v>1E-4</v>
          </cell>
          <cell r="W466">
            <v>8.0000000000000004E-4</v>
          </cell>
          <cell r="X466" t="str">
            <v>Gifford Medical - 40</v>
          </cell>
          <cell r="Y466" t="str">
            <v>Laboratory</v>
          </cell>
          <cell r="Z466" t="str">
            <v>Biweekly</v>
          </cell>
        </row>
        <row r="467">
          <cell r="B467">
            <v>929</v>
          </cell>
          <cell r="D467" t="str">
            <v>Elaine</v>
          </cell>
          <cell r="E467" t="str">
            <v>Cummings</v>
          </cell>
          <cell r="F467" t="str">
            <v>S</v>
          </cell>
          <cell r="G467" t="str">
            <v>Administrative Assistant</v>
          </cell>
          <cell r="H467" t="str">
            <v>Maint, Hskpg, Food, Dayca</v>
          </cell>
          <cell r="I467" t="str">
            <v>Quality Mgt &amp; Med Staff S</v>
          </cell>
          <cell r="J467" t="str">
            <v>Quality Assurance/UR</v>
          </cell>
          <cell r="K467" t="str">
            <v>Terminated</v>
          </cell>
          <cell r="L467" t="str">
            <v>Temporary Part Time</v>
          </cell>
          <cell r="M467" t="str">
            <v>Part Time</v>
          </cell>
          <cell r="N467" t="str">
            <v>Administrative Assistant</v>
          </cell>
          <cell r="O467" t="str">
            <v>GEN 40 30min</v>
          </cell>
          <cell r="P467">
            <v>38007</v>
          </cell>
          <cell r="Q467">
            <v>38007</v>
          </cell>
          <cell r="R467">
            <v>38091</v>
          </cell>
          <cell r="S467">
            <v>3744</v>
          </cell>
          <cell r="T467">
            <v>9</v>
          </cell>
          <cell r="U467" t="str">
            <v>Admin/Support</v>
          </cell>
          <cell r="V467">
            <v>16</v>
          </cell>
          <cell r="W467">
            <v>72</v>
          </cell>
          <cell r="X467" t="str">
            <v>Gifford Medical - 40</v>
          </cell>
          <cell r="Y467" t="str">
            <v>Quality Assurance/Risk Mg</v>
          </cell>
          <cell r="Z467" t="str">
            <v>Biweekly</v>
          </cell>
        </row>
        <row r="468">
          <cell r="B468">
            <v>930</v>
          </cell>
          <cell r="D468" t="str">
            <v>Julie</v>
          </cell>
          <cell r="E468" t="str">
            <v>Hutcherson</v>
          </cell>
          <cell r="F468" t="str">
            <v>A</v>
          </cell>
          <cell r="G468" t="str">
            <v>Nutrition Assistant 1</v>
          </cell>
          <cell r="H468" t="str">
            <v>Maint, Hskpg, Food, Dayca</v>
          </cell>
          <cell r="I468" t="str">
            <v>Professional Services</v>
          </cell>
          <cell r="J468" t="str">
            <v>Nutrition/Food Service</v>
          </cell>
          <cell r="K468" t="str">
            <v>Terminated</v>
          </cell>
          <cell r="L468" t="str">
            <v>Full Time - Full Benefits</v>
          </cell>
          <cell r="M468" t="str">
            <v>Full Time</v>
          </cell>
          <cell r="N468" t="str">
            <v>Nutrition Assistant 1</v>
          </cell>
          <cell r="O468" t="str">
            <v>GEN 40 30min</v>
          </cell>
          <cell r="P468">
            <v>38012</v>
          </cell>
          <cell r="Q468">
            <v>38012</v>
          </cell>
          <cell r="R468">
            <v>38301</v>
          </cell>
          <cell r="S468">
            <v>16885.439999999999</v>
          </cell>
          <cell r="T468">
            <v>8.1180000000000003</v>
          </cell>
          <cell r="U468" t="str">
            <v>Admin/Support</v>
          </cell>
          <cell r="V468">
            <v>80</v>
          </cell>
          <cell r="W468">
            <v>324.72000000000003</v>
          </cell>
          <cell r="X468" t="str">
            <v>Gifford Medical - 40</v>
          </cell>
          <cell r="Y468" t="str">
            <v>Nutrition &amp; Food Service</v>
          </cell>
          <cell r="Z468" t="str">
            <v>Biweekly</v>
          </cell>
        </row>
        <row r="469">
          <cell r="B469">
            <v>931</v>
          </cell>
          <cell r="D469" t="str">
            <v>Allan</v>
          </cell>
          <cell r="E469" t="str">
            <v>MacKenzie IV</v>
          </cell>
          <cell r="G469" t="str">
            <v>Nutrition Assistant 1</v>
          </cell>
          <cell r="H469" t="str">
            <v>Maint, Hskpg, Food, Dayca</v>
          </cell>
          <cell r="I469" t="str">
            <v>Professional Services</v>
          </cell>
          <cell r="J469" t="str">
            <v>Nutrition/Food Service</v>
          </cell>
          <cell r="K469" t="str">
            <v>Terminated</v>
          </cell>
          <cell r="L469" t="str">
            <v>Temporary Part Time</v>
          </cell>
          <cell r="M469" t="str">
            <v>Part Time</v>
          </cell>
          <cell r="N469" t="str">
            <v>Nutrition Assistant 1</v>
          </cell>
          <cell r="O469" t="str">
            <v>GEN 40 30min</v>
          </cell>
          <cell r="P469">
            <v>38470</v>
          </cell>
          <cell r="Q469">
            <v>38014</v>
          </cell>
          <cell r="R469">
            <v>38569</v>
          </cell>
          <cell r="S469">
            <v>17550</v>
          </cell>
          <cell r="T469">
            <v>9</v>
          </cell>
          <cell r="U469" t="str">
            <v>Admin/Support</v>
          </cell>
          <cell r="V469">
            <v>75</v>
          </cell>
          <cell r="W469">
            <v>337.5</v>
          </cell>
          <cell r="X469" t="str">
            <v>Gifford Medical - 40</v>
          </cell>
          <cell r="Y469" t="str">
            <v>Nutrition &amp; Food Service</v>
          </cell>
          <cell r="Z469" t="str">
            <v>Biweekly</v>
          </cell>
        </row>
        <row r="470">
          <cell r="B470">
            <v>932</v>
          </cell>
          <cell r="D470" t="str">
            <v>Erika</v>
          </cell>
          <cell r="E470" t="str">
            <v>Henne</v>
          </cell>
          <cell r="F470" t="str">
            <v>L</v>
          </cell>
          <cell r="G470" t="str">
            <v>Teaching Assistant</v>
          </cell>
          <cell r="H470" t="str">
            <v>Maint, Hskpg, Food, Dayca</v>
          </cell>
          <cell r="I470" t="str">
            <v>Human Resources</v>
          </cell>
          <cell r="J470" t="str">
            <v>Day Care</v>
          </cell>
          <cell r="K470" t="str">
            <v>Terminated</v>
          </cell>
          <cell r="L470" t="str">
            <v>Full Time - Full Benefits</v>
          </cell>
          <cell r="M470" t="str">
            <v>Full Time</v>
          </cell>
          <cell r="N470" t="str">
            <v>Teaching Assistant</v>
          </cell>
          <cell r="O470" t="str">
            <v>GEN 40 60min</v>
          </cell>
          <cell r="P470">
            <v>38016</v>
          </cell>
          <cell r="Q470">
            <v>38016</v>
          </cell>
          <cell r="R470">
            <v>38016</v>
          </cell>
          <cell r="S470">
            <v>17222.400000000001</v>
          </cell>
          <cell r="T470">
            <v>8.2799999999999994</v>
          </cell>
          <cell r="U470" t="str">
            <v>Admin/Support</v>
          </cell>
          <cell r="V470">
            <v>80</v>
          </cell>
          <cell r="W470">
            <v>331.2</v>
          </cell>
          <cell r="X470" t="str">
            <v>Gifford Medical - 40</v>
          </cell>
          <cell r="Y470" t="str">
            <v>Child Enrichment Center</v>
          </cell>
          <cell r="Z470" t="str">
            <v>Biweekly</v>
          </cell>
        </row>
        <row r="471">
          <cell r="B471">
            <v>933</v>
          </cell>
          <cell r="D471" t="str">
            <v>Katrina</v>
          </cell>
          <cell r="E471" t="str">
            <v>Nichols</v>
          </cell>
          <cell r="F471" t="str">
            <v>A</v>
          </cell>
          <cell r="G471" t="str">
            <v>IL Associate</v>
          </cell>
          <cell r="H471" t="str">
            <v>Maint, Hskpg, Food, Dayca</v>
          </cell>
          <cell r="I471" t="str">
            <v>None</v>
          </cell>
          <cell r="J471" t="str">
            <v>Independent Living</v>
          </cell>
          <cell r="K471" t="str">
            <v>Active</v>
          </cell>
          <cell r="L471" t="str">
            <v>PartTime - Full Benefits</v>
          </cell>
          <cell r="M471" t="str">
            <v>Part Time</v>
          </cell>
          <cell r="N471" t="str">
            <v>IL Associate</v>
          </cell>
          <cell r="O471" t="str">
            <v>GEN 40 No Meal</v>
          </cell>
          <cell r="P471">
            <v>43138</v>
          </cell>
          <cell r="Q471">
            <v>38014</v>
          </cell>
          <cell r="S471">
            <v>27256.32</v>
          </cell>
          <cell r="T471">
            <v>16.38</v>
          </cell>
          <cell r="U471" t="str">
            <v>Admin/Support</v>
          </cell>
          <cell r="V471">
            <v>64</v>
          </cell>
          <cell r="W471">
            <v>524.16</v>
          </cell>
          <cell r="X471" t="str">
            <v>Gifford Medical - 40</v>
          </cell>
          <cell r="Y471" t="str">
            <v>Independent Living</v>
          </cell>
          <cell r="Z471" t="str">
            <v>Biweekly</v>
          </cell>
        </row>
        <row r="472">
          <cell r="B472">
            <v>934</v>
          </cell>
          <cell r="D472" t="str">
            <v>Robin</v>
          </cell>
          <cell r="E472" t="str">
            <v>Clark</v>
          </cell>
          <cell r="G472" t="str">
            <v>Nurse Practitioner</v>
          </cell>
          <cell r="H472" t="str">
            <v>Clinical</v>
          </cell>
          <cell r="I472" t="str">
            <v>Medical Staff</v>
          </cell>
          <cell r="J472" t="str">
            <v>Primary Care</v>
          </cell>
          <cell r="K472" t="str">
            <v>Terminated</v>
          </cell>
          <cell r="L472" t="str">
            <v>PartTime - Full Benefits</v>
          </cell>
          <cell r="M472" t="str">
            <v>Part Time</v>
          </cell>
          <cell r="N472" t="str">
            <v>Nurse Practitioner</v>
          </cell>
          <cell r="O472" t="str">
            <v>PHYSICIANS</v>
          </cell>
          <cell r="P472">
            <v>38026</v>
          </cell>
          <cell r="Q472">
            <v>38026</v>
          </cell>
          <cell r="R472">
            <v>38330</v>
          </cell>
          <cell r="S472">
            <v>44827.161599999999</v>
          </cell>
          <cell r="T472">
            <v>26.939399999999999</v>
          </cell>
          <cell r="U472" t="str">
            <v>NP &amp; PA</v>
          </cell>
          <cell r="V472">
            <v>64</v>
          </cell>
          <cell r="W472">
            <v>862.06079999999997</v>
          </cell>
          <cell r="X472" t="str">
            <v>Primary Care Clinic - 41</v>
          </cell>
          <cell r="Y472" t="str">
            <v>Medical Staff</v>
          </cell>
          <cell r="Z472" t="str">
            <v>Biweekly</v>
          </cell>
        </row>
        <row r="473">
          <cell r="B473">
            <v>935</v>
          </cell>
          <cell r="D473" t="str">
            <v>Anthony</v>
          </cell>
          <cell r="E473" t="str">
            <v>Delegato</v>
          </cell>
          <cell r="F473" t="str">
            <v>A</v>
          </cell>
          <cell r="G473" t="str">
            <v>General Maintenance Worke</v>
          </cell>
          <cell r="H473" t="str">
            <v>Maint, Hskpg, Food, Dayca</v>
          </cell>
          <cell r="I473" t="str">
            <v>Facilities</v>
          </cell>
          <cell r="J473" t="str">
            <v>Facilities</v>
          </cell>
          <cell r="K473" t="str">
            <v>Terminated</v>
          </cell>
          <cell r="L473" t="str">
            <v>Full Time - Full Benefits</v>
          </cell>
          <cell r="M473" t="str">
            <v>Full Time</v>
          </cell>
          <cell r="N473" t="str">
            <v>General Maintenance Worke</v>
          </cell>
          <cell r="O473" t="str">
            <v>GEN 40 30min</v>
          </cell>
          <cell r="P473">
            <v>38026</v>
          </cell>
          <cell r="Q473">
            <v>38026</v>
          </cell>
          <cell r="R473">
            <v>39132</v>
          </cell>
          <cell r="S473">
            <v>28849.599999999999</v>
          </cell>
          <cell r="T473">
            <v>13.87</v>
          </cell>
          <cell r="U473" t="str">
            <v>Admin/Support</v>
          </cell>
          <cell r="V473">
            <v>80</v>
          </cell>
          <cell r="W473">
            <v>554.79999999999995</v>
          </cell>
          <cell r="X473" t="str">
            <v>Gifford Medical - 40</v>
          </cell>
          <cell r="Y473" t="str">
            <v>Maintenance</v>
          </cell>
          <cell r="Z473" t="str">
            <v>Biweekly</v>
          </cell>
        </row>
        <row r="474">
          <cell r="B474">
            <v>936</v>
          </cell>
          <cell r="D474" t="str">
            <v>Rikki</v>
          </cell>
          <cell r="E474" t="str">
            <v>Whalen</v>
          </cell>
          <cell r="F474" t="str">
            <v>L</v>
          </cell>
          <cell r="G474" t="str">
            <v>Medical Secretary</v>
          </cell>
          <cell r="H474" t="str">
            <v>Administrative</v>
          </cell>
          <cell r="I474" t="str">
            <v>Provider Practices</v>
          </cell>
          <cell r="J474" t="str">
            <v>Podiatry</v>
          </cell>
          <cell r="K474" t="str">
            <v>Terminated</v>
          </cell>
          <cell r="L474" t="str">
            <v>Full Time - Full Benefits</v>
          </cell>
          <cell r="M474" t="str">
            <v>Full Time</v>
          </cell>
          <cell r="N474" t="str">
            <v>Medical Secretary</v>
          </cell>
          <cell r="O474" t="str">
            <v>GEN 40 60min</v>
          </cell>
          <cell r="P474">
            <v>38027</v>
          </cell>
          <cell r="Q474">
            <v>38027</v>
          </cell>
          <cell r="R474">
            <v>38611</v>
          </cell>
          <cell r="S474">
            <v>20485.504000000001</v>
          </cell>
          <cell r="T474">
            <v>9.8488000000000007</v>
          </cell>
          <cell r="U474" t="str">
            <v>Admin/Support</v>
          </cell>
          <cell r="V474">
            <v>80</v>
          </cell>
          <cell r="W474">
            <v>393.952</v>
          </cell>
          <cell r="X474" t="str">
            <v>Nro, Anes, Pod &amp; Sp - 40</v>
          </cell>
          <cell r="Y474" t="str">
            <v>Provider Practice</v>
          </cell>
          <cell r="Z474" t="str">
            <v>Biweekly</v>
          </cell>
        </row>
        <row r="475">
          <cell r="B475">
            <v>937</v>
          </cell>
          <cell r="D475" t="str">
            <v>Kathleen</v>
          </cell>
          <cell r="E475" t="str">
            <v>Swann</v>
          </cell>
          <cell r="F475" t="str">
            <v>M</v>
          </cell>
          <cell r="G475" t="str">
            <v>Teaching Assistant</v>
          </cell>
          <cell r="H475" t="str">
            <v>Maint, Hskpg, Food, Dayca</v>
          </cell>
          <cell r="I475" t="str">
            <v>Human Resources</v>
          </cell>
          <cell r="J475" t="str">
            <v>Day Care</v>
          </cell>
          <cell r="K475" t="str">
            <v>Terminated</v>
          </cell>
          <cell r="L475" t="str">
            <v>Full Time - Full Benefits</v>
          </cell>
          <cell r="M475" t="str">
            <v>Full Time</v>
          </cell>
          <cell r="N475" t="str">
            <v>Teaching Assistant</v>
          </cell>
          <cell r="O475" t="str">
            <v>GEN 40 60min</v>
          </cell>
          <cell r="P475">
            <v>38033</v>
          </cell>
          <cell r="Q475">
            <v>38033</v>
          </cell>
          <cell r="R475">
            <v>38323</v>
          </cell>
          <cell r="S475">
            <v>19448</v>
          </cell>
          <cell r="T475">
            <v>9.35</v>
          </cell>
          <cell r="U475" t="str">
            <v>Admin/Support</v>
          </cell>
          <cell r="V475">
            <v>80</v>
          </cell>
          <cell r="W475">
            <v>374</v>
          </cell>
          <cell r="X475" t="str">
            <v>Gifford Medical - 40</v>
          </cell>
          <cell r="Y475" t="str">
            <v>Child Enrichment Center</v>
          </cell>
          <cell r="Z475" t="str">
            <v>Biweekly</v>
          </cell>
        </row>
        <row r="476">
          <cell r="B476">
            <v>938</v>
          </cell>
          <cell r="D476" t="str">
            <v>Hope</v>
          </cell>
          <cell r="E476" t="str">
            <v>Whelpton</v>
          </cell>
          <cell r="F476" t="str">
            <v>E</v>
          </cell>
          <cell r="G476" t="str">
            <v>Receptionist</v>
          </cell>
          <cell r="H476" t="str">
            <v>Administrative</v>
          </cell>
          <cell r="I476" t="str">
            <v>Finance</v>
          </cell>
          <cell r="J476" t="str">
            <v>Patient Accounting</v>
          </cell>
          <cell r="K476" t="str">
            <v>Terminated</v>
          </cell>
          <cell r="L476" t="str">
            <v>Full Time - Full Benefits</v>
          </cell>
          <cell r="M476" t="str">
            <v>Full Time</v>
          </cell>
          <cell r="N476" t="str">
            <v>Receptionist</v>
          </cell>
          <cell r="O476" t="str">
            <v>GEN 40 30min</v>
          </cell>
          <cell r="P476">
            <v>38034</v>
          </cell>
          <cell r="Q476">
            <v>38034</v>
          </cell>
          <cell r="R476">
            <v>38056</v>
          </cell>
          <cell r="S476">
            <v>19198.400000000001</v>
          </cell>
          <cell r="T476">
            <v>9.23</v>
          </cell>
          <cell r="U476" t="str">
            <v>Admin/Support</v>
          </cell>
          <cell r="V476">
            <v>80</v>
          </cell>
          <cell r="W476">
            <v>369.2</v>
          </cell>
          <cell r="X476" t="str">
            <v>Gifford Medical - 40</v>
          </cell>
          <cell r="Y476" t="str">
            <v>Patient Financial Service</v>
          </cell>
          <cell r="Z476" t="str">
            <v>Biweekly</v>
          </cell>
        </row>
        <row r="477">
          <cell r="B477">
            <v>939</v>
          </cell>
          <cell r="D477" t="str">
            <v>Michael</v>
          </cell>
          <cell r="E477" t="str">
            <v>Berry</v>
          </cell>
          <cell r="F477" t="str">
            <v>J</v>
          </cell>
          <cell r="G477" t="str">
            <v>ES Team Leader</v>
          </cell>
          <cell r="H477" t="str">
            <v>Maint, Hskpg, Food, Dayca</v>
          </cell>
          <cell r="I477" t="str">
            <v>Operations</v>
          </cell>
          <cell r="J477" t="str">
            <v>Housekeeping</v>
          </cell>
          <cell r="K477" t="str">
            <v>Terminated</v>
          </cell>
          <cell r="L477" t="str">
            <v>Full Time - Full Benefits</v>
          </cell>
          <cell r="M477" t="str">
            <v>Full Time</v>
          </cell>
          <cell r="N477" t="str">
            <v>ES Team Leader</v>
          </cell>
          <cell r="O477" t="str">
            <v>GEN 40 30min</v>
          </cell>
          <cell r="P477">
            <v>38040</v>
          </cell>
          <cell r="Q477">
            <v>38040</v>
          </cell>
          <cell r="R477">
            <v>41880</v>
          </cell>
          <cell r="S477">
            <v>41312.127999999997</v>
          </cell>
          <cell r="T477">
            <v>19.861599999999999</v>
          </cell>
          <cell r="U477" t="str">
            <v>Admin/Support</v>
          </cell>
          <cell r="V477">
            <v>80</v>
          </cell>
          <cell r="W477">
            <v>794.46400000000006</v>
          </cell>
          <cell r="X477" t="str">
            <v>Gifford Medical - 40</v>
          </cell>
          <cell r="Y477" t="str">
            <v>Housekeeping</v>
          </cell>
          <cell r="Z477" t="str">
            <v>Biweekly</v>
          </cell>
        </row>
        <row r="478">
          <cell r="B478">
            <v>940</v>
          </cell>
          <cell r="D478" t="str">
            <v>Diane</v>
          </cell>
          <cell r="E478" t="str">
            <v>Everett</v>
          </cell>
          <cell r="F478" t="str">
            <v>M</v>
          </cell>
          <cell r="G478" t="str">
            <v>Physical Therapist</v>
          </cell>
          <cell r="H478" t="str">
            <v>Ancillary</v>
          </cell>
          <cell r="I478" t="str">
            <v>Operations</v>
          </cell>
          <cell r="J478" t="str">
            <v>Rehab</v>
          </cell>
          <cell r="K478" t="str">
            <v>Active</v>
          </cell>
          <cell r="L478" t="str">
            <v>PartTime - Full Benefits</v>
          </cell>
          <cell r="M478" t="str">
            <v>Part Time</v>
          </cell>
          <cell r="N478" t="str">
            <v>Physical Therapist</v>
          </cell>
          <cell r="O478" t="str">
            <v>GEN 40 30min</v>
          </cell>
          <cell r="P478">
            <v>38040</v>
          </cell>
          <cell r="Q478">
            <v>38040</v>
          </cell>
          <cell r="S478">
            <v>84764.160000000003</v>
          </cell>
          <cell r="T478">
            <v>50.94</v>
          </cell>
          <cell r="U478" t="str">
            <v>Tech &amp; Profess</v>
          </cell>
          <cell r="V478">
            <v>64</v>
          </cell>
          <cell r="W478">
            <v>1630.08</v>
          </cell>
          <cell r="X478" t="str">
            <v>Physicial Therapy - 40</v>
          </cell>
          <cell r="Y478" t="str">
            <v>Rehab Services</v>
          </cell>
          <cell r="Z478" t="str">
            <v>Biweekly</v>
          </cell>
        </row>
        <row r="479">
          <cell r="B479">
            <v>941</v>
          </cell>
          <cell r="D479" t="str">
            <v>Julie</v>
          </cell>
          <cell r="E479" t="str">
            <v>Nelson</v>
          </cell>
          <cell r="F479" t="str">
            <v>A</v>
          </cell>
          <cell r="G479" t="str">
            <v>Marketing Specialist</v>
          </cell>
          <cell r="H479" t="str">
            <v>Administrative</v>
          </cell>
          <cell r="I479" t="str">
            <v>Community Outreach &amp; Deve</v>
          </cell>
          <cell r="J479" t="str">
            <v>Public Relations</v>
          </cell>
          <cell r="K479" t="str">
            <v>Terminated</v>
          </cell>
          <cell r="L479" t="str">
            <v>Full Time - Full Benefits</v>
          </cell>
          <cell r="M479" t="str">
            <v>Full Time</v>
          </cell>
          <cell r="N479" t="str">
            <v>Marketing Specialist</v>
          </cell>
          <cell r="O479" t="str">
            <v>GEN 40 30min</v>
          </cell>
          <cell r="P479">
            <v>38049</v>
          </cell>
          <cell r="Q479">
            <v>38049</v>
          </cell>
          <cell r="R479">
            <v>39269</v>
          </cell>
          <cell r="S479">
            <v>35110.400000000001</v>
          </cell>
          <cell r="T479">
            <v>16.88</v>
          </cell>
          <cell r="U479" t="str">
            <v>Admin/Support</v>
          </cell>
          <cell r="V479">
            <v>80</v>
          </cell>
          <cell r="W479">
            <v>675.2</v>
          </cell>
          <cell r="X479" t="str">
            <v>Gifford Medical - 40</v>
          </cell>
          <cell r="Y479" t="str">
            <v>Development &amp; Marketing</v>
          </cell>
          <cell r="Z479" t="str">
            <v>Biweekly</v>
          </cell>
        </row>
        <row r="480">
          <cell r="B480">
            <v>942</v>
          </cell>
          <cell r="D480" t="str">
            <v>Diane</v>
          </cell>
          <cell r="E480" t="str">
            <v>DeBiase</v>
          </cell>
          <cell r="F480" t="str">
            <v>E</v>
          </cell>
          <cell r="G480" t="str">
            <v>Radiology Technologist</v>
          </cell>
          <cell r="H480" t="str">
            <v>Ancillary</v>
          </cell>
          <cell r="I480" t="str">
            <v>Professional Services</v>
          </cell>
          <cell r="J480" t="str">
            <v>Radiology</v>
          </cell>
          <cell r="K480" t="str">
            <v>Terminated</v>
          </cell>
          <cell r="L480" t="str">
            <v>Per Diem Active</v>
          </cell>
          <cell r="M480" t="str">
            <v>Part Time</v>
          </cell>
          <cell r="N480" t="str">
            <v>Radiology Technologist</v>
          </cell>
          <cell r="O480" t="str">
            <v>GEN 40 30min</v>
          </cell>
          <cell r="P480">
            <v>38058</v>
          </cell>
          <cell r="Q480">
            <v>38058</v>
          </cell>
          <cell r="R480">
            <v>38498</v>
          </cell>
          <cell r="S480">
            <v>5.3768000000000002</v>
          </cell>
          <cell r="T480">
            <v>20.682400000000001</v>
          </cell>
          <cell r="U480" t="str">
            <v>Tech &amp; Professi</v>
          </cell>
          <cell r="V480">
            <v>0.01</v>
          </cell>
          <cell r="W480">
            <v>0.10340000000000001</v>
          </cell>
          <cell r="X480" t="str">
            <v>Gifford Medical - 40</v>
          </cell>
          <cell r="Y480" t="str">
            <v>Radiology</v>
          </cell>
          <cell r="Z480" t="str">
            <v>Biweekly</v>
          </cell>
        </row>
        <row r="481">
          <cell r="B481">
            <v>943</v>
          </cell>
          <cell r="D481" t="str">
            <v>James</v>
          </cell>
          <cell r="E481" t="str">
            <v>Schultz</v>
          </cell>
          <cell r="F481" t="str">
            <v>E</v>
          </cell>
          <cell r="G481" t="str">
            <v>Computer Operator</v>
          </cell>
          <cell r="H481" t="str">
            <v>Administrative</v>
          </cell>
          <cell r="I481" t="str">
            <v>Finance</v>
          </cell>
          <cell r="J481" t="str">
            <v>Information Systems</v>
          </cell>
          <cell r="K481" t="str">
            <v>Terminated</v>
          </cell>
          <cell r="L481" t="str">
            <v>Temporary Part Time</v>
          </cell>
          <cell r="M481" t="str">
            <v>Part Time</v>
          </cell>
          <cell r="N481" t="str">
            <v>Computer Operator</v>
          </cell>
          <cell r="O481" t="str">
            <v>GEN 40 No Meal</v>
          </cell>
          <cell r="P481">
            <v>38068</v>
          </cell>
          <cell r="Q481">
            <v>38068</v>
          </cell>
          <cell r="R481">
            <v>38135</v>
          </cell>
          <cell r="S481">
            <v>3120</v>
          </cell>
          <cell r="T481">
            <v>8</v>
          </cell>
          <cell r="U481" t="str">
            <v>Admin/Support</v>
          </cell>
          <cell r="V481">
            <v>15</v>
          </cell>
          <cell r="W481">
            <v>60</v>
          </cell>
          <cell r="X481" t="str">
            <v>Gifford Medical - 40</v>
          </cell>
          <cell r="Y481" t="str">
            <v>Information Systems</v>
          </cell>
          <cell r="Z481" t="str">
            <v>Biweekly</v>
          </cell>
        </row>
        <row r="482">
          <cell r="B482">
            <v>944</v>
          </cell>
          <cell r="D482" t="str">
            <v>Elaine</v>
          </cell>
          <cell r="E482" t="str">
            <v>Hall</v>
          </cell>
          <cell r="F482" t="str">
            <v>M</v>
          </cell>
          <cell r="G482" t="str">
            <v>OR Technician Per Diem</v>
          </cell>
          <cell r="H482" t="str">
            <v>Clinical</v>
          </cell>
          <cell r="I482" t="str">
            <v>Surgical Services</v>
          </cell>
          <cell r="J482" t="str">
            <v>Operating Room</v>
          </cell>
          <cell r="K482" t="str">
            <v>Terminated</v>
          </cell>
          <cell r="L482" t="str">
            <v>Per Diem Active</v>
          </cell>
          <cell r="M482" t="str">
            <v>Part Time</v>
          </cell>
          <cell r="N482" t="str">
            <v>OR Technician Per Diem</v>
          </cell>
          <cell r="O482" t="str">
            <v>GEN 40 30min</v>
          </cell>
          <cell r="P482">
            <v>38082</v>
          </cell>
          <cell r="Q482">
            <v>38082</v>
          </cell>
          <cell r="R482">
            <v>41962</v>
          </cell>
          <cell r="S482">
            <v>5.4600000000000003E-2</v>
          </cell>
          <cell r="T482">
            <v>20.59</v>
          </cell>
          <cell r="V482">
            <v>1E-4</v>
          </cell>
          <cell r="W482">
            <v>1E-3</v>
          </cell>
          <cell r="X482" t="str">
            <v>Gifford Medical - 40</v>
          </cell>
          <cell r="Y482" t="str">
            <v>Operating Room</v>
          </cell>
          <cell r="Z482" t="str">
            <v>Biweekly</v>
          </cell>
        </row>
        <row r="483">
          <cell r="B483">
            <v>945</v>
          </cell>
          <cell r="D483" t="str">
            <v>Clifton</v>
          </cell>
          <cell r="E483" t="str">
            <v>Grout</v>
          </cell>
          <cell r="F483" t="str">
            <v>J</v>
          </cell>
          <cell r="G483" t="str">
            <v>Skilled Maintenance</v>
          </cell>
          <cell r="H483" t="str">
            <v>Maint, Hskpg, Food, Dayca</v>
          </cell>
          <cell r="I483" t="str">
            <v>Facilities</v>
          </cell>
          <cell r="J483" t="str">
            <v>Facilities</v>
          </cell>
          <cell r="K483" t="str">
            <v>Terminated</v>
          </cell>
          <cell r="L483" t="str">
            <v>Full Time - Full Benefits</v>
          </cell>
          <cell r="M483" t="str">
            <v>Full Time</v>
          </cell>
          <cell r="N483" t="str">
            <v>Skilled Maintenance</v>
          </cell>
          <cell r="O483" t="str">
            <v>GEN 40 30min</v>
          </cell>
          <cell r="P483">
            <v>38089</v>
          </cell>
          <cell r="Q483">
            <v>38089</v>
          </cell>
          <cell r="R483">
            <v>39360</v>
          </cell>
          <cell r="S483">
            <v>30659.200000000001</v>
          </cell>
          <cell r="T483">
            <v>14.74</v>
          </cell>
          <cell r="U483" t="str">
            <v>Admin/Support</v>
          </cell>
          <cell r="V483">
            <v>80</v>
          </cell>
          <cell r="W483">
            <v>589.6</v>
          </cell>
          <cell r="X483" t="str">
            <v>Gifford Medical - 40</v>
          </cell>
          <cell r="Y483" t="str">
            <v>Maintenance</v>
          </cell>
          <cell r="Z483" t="str">
            <v>Biweekly</v>
          </cell>
        </row>
        <row r="484">
          <cell r="B484">
            <v>946</v>
          </cell>
          <cell r="D484" t="str">
            <v>Nancy</v>
          </cell>
          <cell r="E484" t="str">
            <v>Davoll</v>
          </cell>
          <cell r="F484" t="str">
            <v>D</v>
          </cell>
          <cell r="G484" t="str">
            <v>Patient Financ Svcs Mgr</v>
          </cell>
          <cell r="H484" t="str">
            <v>Administrative</v>
          </cell>
          <cell r="I484" t="str">
            <v>Finance</v>
          </cell>
          <cell r="J484" t="str">
            <v>Patient Accounting</v>
          </cell>
          <cell r="K484" t="str">
            <v>Active</v>
          </cell>
          <cell r="L484" t="str">
            <v>Full Time - Full Benefits</v>
          </cell>
          <cell r="M484" t="str">
            <v>Full Time</v>
          </cell>
          <cell r="N484" t="str">
            <v>Patient Financ Svcs Mgr</v>
          </cell>
          <cell r="O484" t="str">
            <v>EXEMPT 8 FT</v>
          </cell>
          <cell r="P484">
            <v>38089</v>
          </cell>
          <cell r="Q484">
            <v>38089</v>
          </cell>
          <cell r="S484">
            <v>71926.399999999994</v>
          </cell>
          <cell r="T484">
            <v>34.58</v>
          </cell>
          <cell r="U484" t="str">
            <v>Management</v>
          </cell>
          <cell r="V484">
            <v>80</v>
          </cell>
          <cell r="W484">
            <v>1383.2</v>
          </cell>
          <cell r="X484" t="str">
            <v>Patient Registration - 49</v>
          </cell>
          <cell r="Y484" t="str">
            <v>Patient Financial Service</v>
          </cell>
          <cell r="Z484" t="str">
            <v>Biweekly</v>
          </cell>
        </row>
        <row r="485">
          <cell r="B485">
            <v>947</v>
          </cell>
          <cell r="D485" t="str">
            <v>Susan</v>
          </cell>
          <cell r="E485" t="str">
            <v>Lavenson</v>
          </cell>
          <cell r="F485" t="str">
            <v>R</v>
          </cell>
          <cell r="G485" t="str">
            <v>Pt Reg Receptionist I</v>
          </cell>
          <cell r="H485" t="str">
            <v>Administrative</v>
          </cell>
          <cell r="I485" t="str">
            <v>Finance</v>
          </cell>
          <cell r="J485" t="str">
            <v>Patient Registration</v>
          </cell>
          <cell r="K485" t="str">
            <v>Terminated</v>
          </cell>
          <cell r="L485" t="str">
            <v>Per Diem Active</v>
          </cell>
          <cell r="M485" t="str">
            <v>Part Time</v>
          </cell>
          <cell r="N485" t="str">
            <v>Pt Reg Receptionist I</v>
          </cell>
          <cell r="O485" t="str">
            <v>GEN 40 30min</v>
          </cell>
          <cell r="P485">
            <v>38090</v>
          </cell>
          <cell r="Q485">
            <v>38090</v>
          </cell>
          <cell r="R485">
            <v>38803</v>
          </cell>
          <cell r="S485">
            <v>2.8418000000000001</v>
          </cell>
          <cell r="T485">
            <v>10.9283</v>
          </cell>
          <cell r="U485" t="str">
            <v>Admin/Support</v>
          </cell>
          <cell r="V485">
            <v>0.01</v>
          </cell>
          <cell r="W485">
            <v>5.4600000000000003E-2</v>
          </cell>
          <cell r="X485" t="str">
            <v>Patient Registration - 49</v>
          </cell>
          <cell r="Y485" t="str">
            <v>Patient Admin Services</v>
          </cell>
          <cell r="Z485" t="str">
            <v>Biweekly</v>
          </cell>
        </row>
        <row r="486">
          <cell r="B486">
            <v>948</v>
          </cell>
          <cell r="D486" t="str">
            <v>Colby</v>
          </cell>
          <cell r="E486" t="str">
            <v>Rowell</v>
          </cell>
          <cell r="F486" t="str">
            <v>R</v>
          </cell>
          <cell r="G486" t="str">
            <v>Nutrition Assistant 1</v>
          </cell>
          <cell r="H486" t="str">
            <v>Maint, Hskpg, Food, Dayca</v>
          </cell>
          <cell r="I486" t="str">
            <v>Professional Services</v>
          </cell>
          <cell r="J486" t="str">
            <v>Nutrition/Food Service</v>
          </cell>
          <cell r="K486" t="str">
            <v>Terminated</v>
          </cell>
          <cell r="L486" t="str">
            <v>Full Time - Full Benefits</v>
          </cell>
          <cell r="M486" t="str">
            <v>Part Time</v>
          </cell>
          <cell r="N486" t="str">
            <v>Nutrition Assistant 1</v>
          </cell>
          <cell r="O486" t="str">
            <v>GEN 40 30min</v>
          </cell>
          <cell r="P486">
            <v>38089</v>
          </cell>
          <cell r="Q486">
            <v>38089</v>
          </cell>
          <cell r="R486">
            <v>38110</v>
          </cell>
          <cell r="S486">
            <v>2.2204000000000002</v>
          </cell>
          <cell r="T486">
            <v>8.5399999999999991</v>
          </cell>
          <cell r="U486" t="str">
            <v>Admin/Support</v>
          </cell>
          <cell r="V486">
            <v>0.01</v>
          </cell>
          <cell r="W486">
            <v>4.2700000000000002E-2</v>
          </cell>
          <cell r="X486" t="str">
            <v>Gifford Medical - 40</v>
          </cell>
          <cell r="Y486" t="str">
            <v>Nutrition &amp; Food Service</v>
          </cell>
          <cell r="Z486" t="str">
            <v>Biweekly</v>
          </cell>
        </row>
        <row r="487">
          <cell r="B487">
            <v>949</v>
          </cell>
          <cell r="D487" t="str">
            <v>Frank</v>
          </cell>
          <cell r="E487" t="str">
            <v>Richter</v>
          </cell>
          <cell r="F487" t="str">
            <v>J</v>
          </cell>
          <cell r="G487" t="str">
            <v>Physician</v>
          </cell>
          <cell r="H487" t="str">
            <v>Clinical</v>
          </cell>
          <cell r="I487" t="str">
            <v>Medical Staff</v>
          </cell>
          <cell r="J487" t="str">
            <v>Clinic Urology</v>
          </cell>
          <cell r="K487" t="str">
            <v>Terminated</v>
          </cell>
          <cell r="L487" t="str">
            <v>PartTime-Partial Benefits</v>
          </cell>
          <cell r="M487" t="str">
            <v>Part Time</v>
          </cell>
          <cell r="N487" t="str">
            <v>Physician</v>
          </cell>
          <cell r="O487" t="str">
            <v>PHYSICIANS</v>
          </cell>
          <cell r="P487">
            <v>38091</v>
          </cell>
          <cell r="Q487">
            <v>38091</v>
          </cell>
          <cell r="R487">
            <v>39177</v>
          </cell>
          <cell r="S487">
            <v>0</v>
          </cell>
          <cell r="T487">
            <v>0</v>
          </cell>
          <cell r="U487" t="str">
            <v>Providers</v>
          </cell>
          <cell r="V487">
            <v>40</v>
          </cell>
          <cell r="W487">
            <v>0</v>
          </cell>
          <cell r="X487" t="str">
            <v>Gifford Medical - 40</v>
          </cell>
          <cell r="Y487" t="str">
            <v>Medical Staff</v>
          </cell>
          <cell r="Z487" t="str">
            <v>Biweekly</v>
          </cell>
        </row>
        <row r="488">
          <cell r="B488">
            <v>950</v>
          </cell>
          <cell r="D488" t="str">
            <v>Courtney</v>
          </cell>
          <cell r="E488" t="str">
            <v>Bonoyer</v>
          </cell>
          <cell r="F488" t="str">
            <v>L</v>
          </cell>
          <cell r="G488" t="str">
            <v>Nutrition Assistant 1</v>
          </cell>
          <cell r="H488" t="str">
            <v>Maint, Hskpg, Food, Dayca</v>
          </cell>
          <cell r="I488" t="str">
            <v>Professional Services</v>
          </cell>
          <cell r="J488" t="str">
            <v>Nutrition/Food Service</v>
          </cell>
          <cell r="K488" t="str">
            <v>Terminated</v>
          </cell>
          <cell r="L488" t="str">
            <v>Per Diem Active</v>
          </cell>
          <cell r="M488" t="str">
            <v>Part Time</v>
          </cell>
          <cell r="N488" t="str">
            <v>Nutrition Assistant 1</v>
          </cell>
          <cell r="O488" t="str">
            <v>GEN 40 30min</v>
          </cell>
          <cell r="P488">
            <v>38089</v>
          </cell>
          <cell r="Q488">
            <v>38089</v>
          </cell>
          <cell r="R488">
            <v>38226</v>
          </cell>
          <cell r="S488">
            <v>1.9057999999999999</v>
          </cell>
          <cell r="T488">
            <v>7.33</v>
          </cell>
          <cell r="U488" t="str">
            <v>Admin/Support</v>
          </cell>
          <cell r="V488">
            <v>0.01</v>
          </cell>
          <cell r="W488">
            <v>3.6600000000000001E-2</v>
          </cell>
          <cell r="X488" t="str">
            <v>Gifford Medical - 40</v>
          </cell>
          <cell r="Y488" t="str">
            <v>Nutrition &amp; Food Service</v>
          </cell>
          <cell r="Z488" t="str">
            <v>Biweekly</v>
          </cell>
        </row>
        <row r="489">
          <cell r="B489">
            <v>951</v>
          </cell>
          <cell r="D489" t="str">
            <v>Mark</v>
          </cell>
          <cell r="E489" t="str">
            <v>Cioffi</v>
          </cell>
          <cell r="F489" t="str">
            <v>W</v>
          </cell>
          <cell r="G489" t="str">
            <v>Decision Support Analyst</v>
          </cell>
          <cell r="H489" t="str">
            <v>&lt;None&gt;</v>
          </cell>
          <cell r="I489" t="str">
            <v>Finance</v>
          </cell>
          <cell r="J489" t="str">
            <v>Administration</v>
          </cell>
          <cell r="K489" t="str">
            <v>Terminated</v>
          </cell>
          <cell r="L489" t="str">
            <v>Full Time - Full Benefits</v>
          </cell>
          <cell r="M489" t="str">
            <v>Full Time</v>
          </cell>
          <cell r="N489" t="str">
            <v>Decision Support Analyst</v>
          </cell>
          <cell r="O489" t="str">
            <v>EXEMPT 8 FT</v>
          </cell>
          <cell r="P489">
            <v>38107</v>
          </cell>
          <cell r="Q489">
            <v>38107</v>
          </cell>
          <cell r="R489">
            <v>38815</v>
          </cell>
          <cell r="S489">
            <v>60287.135999999999</v>
          </cell>
          <cell r="T489">
            <v>28.984200000000001</v>
          </cell>
          <cell r="U489" t="str">
            <v>Tech &amp; Professi</v>
          </cell>
          <cell r="V489">
            <v>80</v>
          </cell>
          <cell r="W489">
            <v>1159.3679999999999</v>
          </cell>
          <cell r="X489" t="str">
            <v>Gifford Medical - 40</v>
          </cell>
          <cell r="Y489" t="str">
            <v>None</v>
          </cell>
          <cell r="Z489" t="str">
            <v>Biweekly</v>
          </cell>
        </row>
        <row r="490">
          <cell r="B490">
            <v>952</v>
          </cell>
          <cell r="D490" t="str">
            <v>Mark</v>
          </cell>
          <cell r="E490" t="str">
            <v>Coletti</v>
          </cell>
          <cell r="F490" t="str">
            <v>A</v>
          </cell>
          <cell r="G490" t="str">
            <v>Radiology Technologist PD</v>
          </cell>
          <cell r="H490" t="str">
            <v>Ancillary</v>
          </cell>
          <cell r="I490" t="str">
            <v>Operations</v>
          </cell>
          <cell r="J490" t="str">
            <v>Diagnostic Imaging</v>
          </cell>
          <cell r="K490" t="str">
            <v>Active</v>
          </cell>
          <cell r="L490" t="str">
            <v>Per Diem Active</v>
          </cell>
          <cell r="M490" t="str">
            <v>Part Time</v>
          </cell>
          <cell r="N490" t="str">
            <v>Radiology Technologist PD</v>
          </cell>
          <cell r="O490" t="str">
            <v>GEN 40 30min</v>
          </cell>
          <cell r="P490">
            <v>44482</v>
          </cell>
          <cell r="Q490">
            <v>38110</v>
          </cell>
          <cell r="S490">
            <v>9.8799999999999999E-2</v>
          </cell>
          <cell r="T490">
            <v>37.81</v>
          </cell>
          <cell r="U490" t="str">
            <v>Tech &amp; Professi</v>
          </cell>
          <cell r="V490">
            <v>1E-4</v>
          </cell>
          <cell r="W490">
            <v>1.9E-3</v>
          </cell>
          <cell r="X490" t="str">
            <v>Gifford Medical - 40</v>
          </cell>
          <cell r="Y490" t="str">
            <v>Radiology</v>
          </cell>
          <cell r="Z490" t="str">
            <v>Biweekly</v>
          </cell>
        </row>
        <row r="491">
          <cell r="B491">
            <v>953</v>
          </cell>
          <cell r="D491" t="str">
            <v>Amanda</v>
          </cell>
          <cell r="E491" t="str">
            <v>Putney</v>
          </cell>
          <cell r="F491" t="str">
            <v>F</v>
          </cell>
          <cell r="G491" t="str">
            <v>RN - Per Diem</v>
          </cell>
          <cell r="H491" t="str">
            <v>Clinical</v>
          </cell>
          <cell r="I491" t="str">
            <v>Patient Care Services</v>
          </cell>
          <cell r="J491" t="str">
            <v>MENIG Extended Care</v>
          </cell>
          <cell r="K491" t="str">
            <v>Terminated</v>
          </cell>
          <cell r="L491" t="str">
            <v>Per Diem Active</v>
          </cell>
          <cell r="M491" t="str">
            <v>Part Time</v>
          </cell>
          <cell r="N491" t="str">
            <v>RN - Per Diem</v>
          </cell>
          <cell r="O491" t="str">
            <v>GEN 30min</v>
          </cell>
          <cell r="P491">
            <v>42170</v>
          </cell>
          <cell r="Q491">
            <v>38110</v>
          </cell>
          <cell r="R491">
            <v>42277</v>
          </cell>
          <cell r="S491">
            <v>7.8E-2</v>
          </cell>
          <cell r="T491">
            <v>30</v>
          </cell>
          <cell r="U491" t="str">
            <v>RN</v>
          </cell>
          <cell r="V491">
            <v>1E-4</v>
          </cell>
          <cell r="W491">
            <v>1.5E-3</v>
          </cell>
          <cell r="X491" t="str">
            <v>Gifford Medical - 40</v>
          </cell>
          <cell r="Y491" t="str">
            <v>Menig Extended Care Unit</v>
          </cell>
          <cell r="Z491" t="str">
            <v>Biweekly</v>
          </cell>
        </row>
        <row r="492">
          <cell r="B492">
            <v>954</v>
          </cell>
          <cell r="D492" t="str">
            <v>Jessica</v>
          </cell>
          <cell r="E492" t="str">
            <v>Pirani</v>
          </cell>
          <cell r="F492" t="str">
            <v>A</v>
          </cell>
          <cell r="G492" t="str">
            <v>Healthcare Assistant</v>
          </cell>
          <cell r="H492" t="str">
            <v>Clinical</v>
          </cell>
          <cell r="I492" t="str">
            <v>Patient Care Services</v>
          </cell>
          <cell r="J492" t="str">
            <v>Clinic Administration</v>
          </cell>
          <cell r="K492" t="str">
            <v>Terminated</v>
          </cell>
          <cell r="L492" t="str">
            <v>Full Time - Full Benefits</v>
          </cell>
          <cell r="M492" t="str">
            <v>Full Time</v>
          </cell>
          <cell r="N492" t="str">
            <v>Healthcare Assistant</v>
          </cell>
          <cell r="O492" t="str">
            <v>GEN 40 60min</v>
          </cell>
          <cell r="P492">
            <v>42065</v>
          </cell>
          <cell r="Q492">
            <v>38111</v>
          </cell>
          <cell r="R492">
            <v>42152</v>
          </cell>
          <cell r="S492">
            <v>31200</v>
          </cell>
          <cell r="T492">
            <v>15</v>
          </cell>
          <cell r="U492" t="str">
            <v>Admin/Support</v>
          </cell>
          <cell r="V492">
            <v>80</v>
          </cell>
          <cell r="W492">
            <v>600</v>
          </cell>
          <cell r="X492" t="str">
            <v>Primary Care Clinic - 41</v>
          </cell>
          <cell r="Y492" t="str">
            <v>Provider Practice</v>
          </cell>
          <cell r="Z492" t="str">
            <v>Biweekly</v>
          </cell>
        </row>
        <row r="493">
          <cell r="B493">
            <v>955</v>
          </cell>
          <cell r="D493" t="str">
            <v>Claudete</v>
          </cell>
          <cell r="E493" t="str">
            <v>da Silva</v>
          </cell>
          <cell r="G493" t="str">
            <v>LNA Per Diem</v>
          </cell>
          <cell r="H493" t="str">
            <v>Clinical</v>
          </cell>
          <cell r="I493" t="str">
            <v>Patient Care Services</v>
          </cell>
          <cell r="J493" t="str">
            <v>Transitional Care Unit</v>
          </cell>
          <cell r="K493" t="str">
            <v>Terminated</v>
          </cell>
          <cell r="L493" t="str">
            <v>Per Diem Active</v>
          </cell>
          <cell r="M493" t="str">
            <v>Part Time</v>
          </cell>
          <cell r="N493" t="str">
            <v>LNA Per Diem</v>
          </cell>
          <cell r="O493" t="str">
            <v>GEN 40 30min</v>
          </cell>
          <cell r="P493">
            <v>38120</v>
          </cell>
          <cell r="Q493">
            <v>38120</v>
          </cell>
          <cell r="R493">
            <v>38411</v>
          </cell>
          <cell r="S493">
            <v>2.5246</v>
          </cell>
          <cell r="T493">
            <v>9.7125000000000004</v>
          </cell>
          <cell r="U493" t="str">
            <v>Admin/Support</v>
          </cell>
          <cell r="V493">
            <v>0.01</v>
          </cell>
          <cell r="W493">
            <v>4.8599999999999997E-2</v>
          </cell>
          <cell r="X493" t="str">
            <v>Gifford Medical - 40</v>
          </cell>
          <cell r="Y493" t="str">
            <v>Transitional Care Unit</v>
          </cell>
          <cell r="Z493" t="str">
            <v>Biweekly</v>
          </cell>
        </row>
        <row r="494">
          <cell r="B494">
            <v>956</v>
          </cell>
          <cell r="D494" t="str">
            <v>Beth</v>
          </cell>
          <cell r="E494" t="str">
            <v>Osha</v>
          </cell>
          <cell r="F494" t="str">
            <v>A</v>
          </cell>
          <cell r="G494" t="str">
            <v>RN - Per Diem</v>
          </cell>
          <cell r="H494" t="str">
            <v>Clinical</v>
          </cell>
          <cell r="I494" t="str">
            <v>Surgical Services</v>
          </cell>
          <cell r="J494" t="str">
            <v>Operating Room</v>
          </cell>
          <cell r="K494" t="str">
            <v>Terminated</v>
          </cell>
          <cell r="L494" t="str">
            <v>Per Diem Active</v>
          </cell>
          <cell r="M494" t="str">
            <v>Part Time</v>
          </cell>
          <cell r="N494" t="str">
            <v>RN - Per Diem</v>
          </cell>
          <cell r="O494" t="str">
            <v>GEN 40 30min</v>
          </cell>
          <cell r="P494">
            <v>38133</v>
          </cell>
          <cell r="Q494">
            <v>38133</v>
          </cell>
          <cell r="R494">
            <v>43360</v>
          </cell>
          <cell r="S494">
            <v>9.6199999999999994E-2</v>
          </cell>
          <cell r="T494">
            <v>36.76</v>
          </cell>
          <cell r="U494" t="str">
            <v>RN</v>
          </cell>
          <cell r="V494">
            <v>1E-4</v>
          </cell>
          <cell r="W494">
            <v>1.8E-3</v>
          </cell>
          <cell r="X494" t="str">
            <v>Gifford Medical - 40</v>
          </cell>
          <cell r="Y494" t="str">
            <v>Ambulatory Care Center</v>
          </cell>
          <cell r="Z494" t="str">
            <v>Biweekly</v>
          </cell>
        </row>
        <row r="495">
          <cell r="B495">
            <v>957</v>
          </cell>
          <cell r="D495" t="str">
            <v>Trudi</v>
          </cell>
          <cell r="E495" t="str">
            <v>Silver</v>
          </cell>
          <cell r="F495" t="str">
            <v>E</v>
          </cell>
          <cell r="G495" t="str">
            <v>Registered Nurse</v>
          </cell>
          <cell r="H495" t="str">
            <v>Clinical</v>
          </cell>
          <cell r="I495" t="str">
            <v>Operations</v>
          </cell>
          <cell r="J495" t="str">
            <v>Electrocardiology</v>
          </cell>
          <cell r="K495" t="str">
            <v>Terminated</v>
          </cell>
          <cell r="L495" t="str">
            <v>PartTime-No Benefits</v>
          </cell>
          <cell r="M495" t="str">
            <v>Part Time</v>
          </cell>
          <cell r="N495" t="str">
            <v>Registered Nurse</v>
          </cell>
          <cell r="O495" t="str">
            <v>GEN 40 30min</v>
          </cell>
          <cell r="P495">
            <v>38139</v>
          </cell>
          <cell r="Q495">
            <v>38139</v>
          </cell>
          <cell r="R495">
            <v>41736</v>
          </cell>
          <cell r="S495">
            <v>11086.4</v>
          </cell>
          <cell r="T495">
            <v>26.65</v>
          </cell>
          <cell r="U495" t="str">
            <v>RN</v>
          </cell>
          <cell r="V495">
            <v>16</v>
          </cell>
          <cell r="W495">
            <v>213.2</v>
          </cell>
          <cell r="X495" t="str">
            <v>Gifford Medical - 40</v>
          </cell>
          <cell r="Y495" t="str">
            <v>None</v>
          </cell>
          <cell r="Z495" t="str">
            <v>Biweekly</v>
          </cell>
        </row>
        <row r="496">
          <cell r="B496">
            <v>958</v>
          </cell>
          <cell r="D496" t="str">
            <v>Bridget</v>
          </cell>
          <cell r="E496" t="str">
            <v>Caron</v>
          </cell>
          <cell r="F496" t="str">
            <v>M</v>
          </cell>
          <cell r="G496" t="str">
            <v>Nutrition Assistant 1</v>
          </cell>
          <cell r="H496" t="str">
            <v>Maint, Hskpg, Food, Dayca</v>
          </cell>
          <cell r="I496" t="str">
            <v>Operations</v>
          </cell>
          <cell r="J496" t="str">
            <v>Dietary</v>
          </cell>
          <cell r="K496" t="str">
            <v>Terminated</v>
          </cell>
          <cell r="L496" t="str">
            <v>Per Diem Active</v>
          </cell>
          <cell r="M496" t="str">
            <v>Part Time</v>
          </cell>
          <cell r="N496" t="str">
            <v>Nutrition Assistant 1</v>
          </cell>
          <cell r="O496" t="str">
            <v>GEN 40 30min</v>
          </cell>
          <cell r="P496">
            <v>38142</v>
          </cell>
          <cell r="Q496">
            <v>38142</v>
          </cell>
          <cell r="R496">
            <v>38999</v>
          </cell>
          <cell r="S496">
            <v>2.5246</v>
          </cell>
          <cell r="T496">
            <v>9.7100000000000009</v>
          </cell>
          <cell r="U496" t="str">
            <v>Admin/Support</v>
          </cell>
          <cell r="V496">
            <v>0.01</v>
          </cell>
          <cell r="W496">
            <v>4.8599999999999997E-2</v>
          </cell>
          <cell r="X496" t="str">
            <v>Gifford Medical - 40</v>
          </cell>
          <cell r="Y496" t="str">
            <v>Nutrition &amp; Food Service</v>
          </cell>
          <cell r="Z496" t="str">
            <v>Biweekly</v>
          </cell>
        </row>
        <row r="497">
          <cell r="B497">
            <v>959</v>
          </cell>
          <cell r="D497" t="str">
            <v>Rachael</v>
          </cell>
          <cell r="E497" t="str">
            <v>Tautfest</v>
          </cell>
          <cell r="F497" t="str">
            <v>J</v>
          </cell>
          <cell r="G497" t="str">
            <v>LNA Per Diem</v>
          </cell>
          <cell r="H497" t="str">
            <v>Clinical</v>
          </cell>
          <cell r="I497" t="str">
            <v>Patient Care Services</v>
          </cell>
          <cell r="J497" t="str">
            <v>Med/Surg Nursing</v>
          </cell>
          <cell r="K497" t="str">
            <v>Terminated</v>
          </cell>
          <cell r="L497" t="str">
            <v>Per Diem Active</v>
          </cell>
          <cell r="M497" t="str">
            <v>Part Time</v>
          </cell>
          <cell r="N497" t="str">
            <v>LNA Per Diem</v>
          </cell>
          <cell r="O497" t="str">
            <v>GEN 40 30min</v>
          </cell>
          <cell r="P497">
            <v>38145</v>
          </cell>
          <cell r="Q497">
            <v>38145</v>
          </cell>
          <cell r="R497">
            <v>38624</v>
          </cell>
          <cell r="S497">
            <v>2.2646000000000002</v>
          </cell>
          <cell r="T497">
            <v>8.7141000000000002</v>
          </cell>
          <cell r="U497" t="str">
            <v>Admin/Support</v>
          </cell>
          <cell r="V497">
            <v>0.01</v>
          </cell>
          <cell r="W497">
            <v>4.36E-2</v>
          </cell>
          <cell r="X497" t="str">
            <v>Gifford Medical - 40</v>
          </cell>
          <cell r="Y497" t="str">
            <v>Med/Surg</v>
          </cell>
          <cell r="Z497" t="str">
            <v>Biweekly</v>
          </cell>
        </row>
        <row r="498">
          <cell r="B498">
            <v>960</v>
          </cell>
          <cell r="D498" t="str">
            <v>Elaine</v>
          </cell>
          <cell r="E498" t="str">
            <v>Geyer</v>
          </cell>
          <cell r="F498" t="str">
            <v>M</v>
          </cell>
          <cell r="G498" t="str">
            <v>Accountant</v>
          </cell>
          <cell r="H498" t="str">
            <v>Administrative</v>
          </cell>
          <cell r="I498" t="str">
            <v>Finance</v>
          </cell>
          <cell r="J498" t="str">
            <v>General Accounting</v>
          </cell>
          <cell r="K498" t="str">
            <v>Terminated</v>
          </cell>
          <cell r="L498" t="str">
            <v>PartTime-Partial Benefits</v>
          </cell>
          <cell r="M498" t="str">
            <v>Part Time</v>
          </cell>
          <cell r="N498" t="str">
            <v>Accountant</v>
          </cell>
          <cell r="O498" t="str">
            <v>GEN 40 30min</v>
          </cell>
          <cell r="P498">
            <v>38152</v>
          </cell>
          <cell r="Q498">
            <v>38152</v>
          </cell>
          <cell r="R498">
            <v>39434</v>
          </cell>
          <cell r="S498">
            <v>23337.599999999999</v>
          </cell>
          <cell r="T498">
            <v>22.44</v>
          </cell>
          <cell r="U498" t="str">
            <v>Tech &amp; Professi</v>
          </cell>
          <cell r="V498">
            <v>40</v>
          </cell>
          <cell r="W498">
            <v>448.8</v>
          </cell>
          <cell r="X498" t="str">
            <v>Gifford Medical - 40</v>
          </cell>
          <cell r="Y498" t="str">
            <v>Accounting</v>
          </cell>
          <cell r="Z498" t="str">
            <v>Biweekly</v>
          </cell>
        </row>
        <row r="499">
          <cell r="B499">
            <v>961</v>
          </cell>
          <cell r="D499" t="str">
            <v>Jenny</v>
          </cell>
          <cell r="E499" t="str">
            <v>Flint</v>
          </cell>
          <cell r="F499" t="str">
            <v>L</v>
          </cell>
          <cell r="G499" t="str">
            <v>Certified Coder</v>
          </cell>
          <cell r="H499" t="str">
            <v>Administrative</v>
          </cell>
          <cell r="I499" t="str">
            <v>Finance</v>
          </cell>
          <cell r="J499" t="str">
            <v>Medical Records</v>
          </cell>
          <cell r="K499" t="str">
            <v>Terminated</v>
          </cell>
          <cell r="L499" t="str">
            <v>PartTime - Full Benefits</v>
          </cell>
          <cell r="M499" t="str">
            <v>Part Time</v>
          </cell>
          <cell r="N499" t="str">
            <v>Certified Coder</v>
          </cell>
          <cell r="O499" t="str">
            <v>GEN 40 30min</v>
          </cell>
          <cell r="P499">
            <v>38152</v>
          </cell>
          <cell r="Q499">
            <v>38152</v>
          </cell>
          <cell r="R499">
            <v>41509</v>
          </cell>
          <cell r="S499">
            <v>36587.199999999997</v>
          </cell>
          <cell r="T499">
            <v>17.59</v>
          </cell>
          <cell r="U499" t="str">
            <v>Admin/Support</v>
          </cell>
          <cell r="V499">
            <v>80</v>
          </cell>
          <cell r="W499">
            <v>703.6</v>
          </cell>
          <cell r="X499" t="str">
            <v>Health Information - 49</v>
          </cell>
          <cell r="Y499" t="str">
            <v>Patient Admin Services</v>
          </cell>
          <cell r="Z499" t="str">
            <v>Biweekly</v>
          </cell>
        </row>
        <row r="500">
          <cell r="B500">
            <v>962</v>
          </cell>
          <cell r="D500" t="str">
            <v>Michele</v>
          </cell>
          <cell r="E500" t="str">
            <v>Hudson</v>
          </cell>
          <cell r="F500" t="str">
            <v>J</v>
          </cell>
          <cell r="G500" t="str">
            <v>Human Resources Manager</v>
          </cell>
          <cell r="H500" t="str">
            <v>Administrative</v>
          </cell>
          <cell r="I500" t="str">
            <v>Human Resources</v>
          </cell>
          <cell r="J500" t="str">
            <v>Human Resources</v>
          </cell>
          <cell r="K500" t="str">
            <v>Terminated</v>
          </cell>
          <cell r="L500" t="str">
            <v>Full Time - Full Benefits</v>
          </cell>
          <cell r="M500" t="str">
            <v>Full Time</v>
          </cell>
          <cell r="N500" t="str">
            <v>Human Resources Manager</v>
          </cell>
          <cell r="O500" t="str">
            <v>EXEMPT 8 FT</v>
          </cell>
          <cell r="P500">
            <v>38159</v>
          </cell>
          <cell r="Q500">
            <v>38159</v>
          </cell>
          <cell r="R500">
            <v>39577</v>
          </cell>
          <cell r="S500">
            <v>63294.400000000001</v>
          </cell>
          <cell r="T500">
            <v>30.43</v>
          </cell>
          <cell r="U500" t="str">
            <v>Management</v>
          </cell>
          <cell r="V500">
            <v>80</v>
          </cell>
          <cell r="W500">
            <v>1217.2</v>
          </cell>
          <cell r="X500" t="str">
            <v>Gifford Medical - 40</v>
          </cell>
          <cell r="Y500" t="str">
            <v>Human Resources</v>
          </cell>
          <cell r="Z500" t="str">
            <v>Biweekly</v>
          </cell>
        </row>
        <row r="501">
          <cell r="B501">
            <v>963</v>
          </cell>
          <cell r="D501" t="str">
            <v>Sandra</v>
          </cell>
          <cell r="E501" t="str">
            <v>Race</v>
          </cell>
          <cell r="F501" t="str">
            <v>H</v>
          </cell>
          <cell r="G501" t="str">
            <v>Payroll/Billing Assistant</v>
          </cell>
          <cell r="H501" t="str">
            <v>Administrative</v>
          </cell>
          <cell r="I501" t="str">
            <v>Finance</v>
          </cell>
          <cell r="J501" t="str">
            <v>Accounting</v>
          </cell>
          <cell r="K501" t="str">
            <v>Terminated</v>
          </cell>
          <cell r="L501" t="str">
            <v>PartTime - Full Benefits</v>
          </cell>
          <cell r="M501" t="str">
            <v>Part Time</v>
          </cell>
          <cell r="N501" t="str">
            <v>Payroll/Billing Assistant</v>
          </cell>
          <cell r="O501" t="str">
            <v>GEN 40 30min</v>
          </cell>
          <cell r="P501">
            <v>38159</v>
          </cell>
          <cell r="Q501">
            <v>38159</v>
          </cell>
          <cell r="R501">
            <v>38247</v>
          </cell>
          <cell r="S501">
            <v>25350</v>
          </cell>
          <cell r="T501">
            <v>13</v>
          </cell>
          <cell r="U501" t="str">
            <v>Admin/Support</v>
          </cell>
          <cell r="V501">
            <v>75</v>
          </cell>
          <cell r="W501">
            <v>487.5</v>
          </cell>
          <cell r="X501" t="str">
            <v>Gifford Medical - 40</v>
          </cell>
          <cell r="Y501" t="str">
            <v>Accounting</v>
          </cell>
          <cell r="Z501" t="str">
            <v>Biweekly</v>
          </cell>
        </row>
        <row r="502">
          <cell r="B502">
            <v>964</v>
          </cell>
          <cell r="D502" t="str">
            <v>Dana</v>
          </cell>
          <cell r="E502" t="str">
            <v>Glaze</v>
          </cell>
          <cell r="F502" t="str">
            <v>L</v>
          </cell>
          <cell r="G502" t="str">
            <v>LNA Per Diem</v>
          </cell>
          <cell r="H502" t="str">
            <v>Clinical</v>
          </cell>
          <cell r="I502" t="str">
            <v>Patient Care Services</v>
          </cell>
          <cell r="J502" t="str">
            <v>Med/Surg Nursing</v>
          </cell>
          <cell r="K502" t="str">
            <v>Terminated</v>
          </cell>
          <cell r="L502" t="str">
            <v>Per Diem Active</v>
          </cell>
          <cell r="M502" t="str">
            <v>Part Time</v>
          </cell>
          <cell r="N502" t="str">
            <v>LNA Per Diem</v>
          </cell>
          <cell r="O502" t="str">
            <v>GEN 40 30min</v>
          </cell>
          <cell r="P502">
            <v>38159</v>
          </cell>
          <cell r="Q502">
            <v>38159</v>
          </cell>
          <cell r="R502">
            <v>38369</v>
          </cell>
          <cell r="S502">
            <v>2.2932000000000001</v>
          </cell>
          <cell r="T502">
            <v>8.82</v>
          </cell>
          <cell r="U502" t="str">
            <v>Admin/Support</v>
          </cell>
          <cell r="V502">
            <v>0.01</v>
          </cell>
          <cell r="W502">
            <v>4.41E-2</v>
          </cell>
          <cell r="X502" t="str">
            <v>Gifford Medical - 40</v>
          </cell>
          <cell r="Y502" t="str">
            <v>Med/Surg</v>
          </cell>
          <cell r="Z502" t="str">
            <v>Biweekly</v>
          </cell>
        </row>
        <row r="503">
          <cell r="B503">
            <v>965</v>
          </cell>
          <cell r="D503" t="str">
            <v>Douglas</v>
          </cell>
          <cell r="E503" t="str">
            <v>Howell</v>
          </cell>
          <cell r="F503" t="str">
            <v>M</v>
          </cell>
          <cell r="G503" t="str">
            <v>Medical Secretary</v>
          </cell>
          <cell r="H503" t="str">
            <v>Administrative</v>
          </cell>
          <cell r="I503" t="str">
            <v>Provider Practices</v>
          </cell>
          <cell r="J503" t="str">
            <v>Clinic Podiatry</v>
          </cell>
          <cell r="K503" t="str">
            <v>Terminated</v>
          </cell>
          <cell r="L503" t="str">
            <v>Full Time - Full Benefits</v>
          </cell>
          <cell r="M503" t="str">
            <v>Full Time</v>
          </cell>
          <cell r="N503" t="str">
            <v>Medical Secretary</v>
          </cell>
          <cell r="O503" t="str">
            <v>GEN 40 60min</v>
          </cell>
          <cell r="P503">
            <v>38166</v>
          </cell>
          <cell r="Q503">
            <v>38166</v>
          </cell>
          <cell r="R503">
            <v>38898</v>
          </cell>
          <cell r="S503">
            <v>20904</v>
          </cell>
          <cell r="T503">
            <v>10.050000000000001</v>
          </cell>
          <cell r="U503" t="str">
            <v>Admin/Support</v>
          </cell>
          <cell r="V503">
            <v>80</v>
          </cell>
          <cell r="W503">
            <v>402</v>
          </cell>
          <cell r="X503" t="str">
            <v>Nro, Anes, Pod &amp; Sp - 40</v>
          </cell>
          <cell r="Y503" t="str">
            <v>Provider Practice</v>
          </cell>
          <cell r="Z503" t="str">
            <v>Biweekly</v>
          </cell>
        </row>
        <row r="504">
          <cell r="B504">
            <v>967</v>
          </cell>
          <cell r="D504" t="str">
            <v>Martha</v>
          </cell>
          <cell r="E504" t="str">
            <v>Hafner</v>
          </cell>
          <cell r="F504" t="str">
            <v>S</v>
          </cell>
          <cell r="G504" t="str">
            <v>General Maintenance Worke</v>
          </cell>
          <cell r="H504" t="str">
            <v>Maint, Hskpg, Food, Dayca</v>
          </cell>
          <cell r="I504" t="str">
            <v>Facilities</v>
          </cell>
          <cell r="J504" t="str">
            <v>PLANT OPERATIONS</v>
          </cell>
          <cell r="K504" t="str">
            <v>Terminated</v>
          </cell>
          <cell r="L504" t="str">
            <v>Temporary Full Time</v>
          </cell>
          <cell r="M504" t="str">
            <v>Full Time</v>
          </cell>
          <cell r="N504" t="str">
            <v>General Maintenance Worke</v>
          </cell>
          <cell r="O504" t="str">
            <v>GEN 40 30min</v>
          </cell>
          <cell r="P504">
            <v>38175</v>
          </cell>
          <cell r="Q504">
            <v>38175</v>
          </cell>
          <cell r="R504">
            <v>38214</v>
          </cell>
          <cell r="S504">
            <v>17430.400000000001</v>
          </cell>
          <cell r="T504">
            <v>8.3800000000000008</v>
          </cell>
          <cell r="U504" t="str">
            <v>Admin/Support</v>
          </cell>
          <cell r="V504">
            <v>80</v>
          </cell>
          <cell r="W504">
            <v>335.2</v>
          </cell>
          <cell r="X504" t="str">
            <v>Gifford Medical - 40</v>
          </cell>
          <cell r="Y504" t="str">
            <v>Maintenance</v>
          </cell>
          <cell r="Z504" t="str">
            <v>Biweekly</v>
          </cell>
        </row>
        <row r="505">
          <cell r="B505">
            <v>968</v>
          </cell>
          <cell r="D505" t="str">
            <v>Cindy</v>
          </cell>
          <cell r="E505" t="str">
            <v>Therrian</v>
          </cell>
          <cell r="F505" t="str">
            <v>L</v>
          </cell>
          <cell r="G505" t="str">
            <v>Nutrition Assistant 1</v>
          </cell>
          <cell r="H505" t="str">
            <v>Maint, Hskpg, Food, Dayca</v>
          </cell>
          <cell r="I505" t="str">
            <v>Operations</v>
          </cell>
          <cell r="J505" t="str">
            <v>Menig Dietary</v>
          </cell>
          <cell r="K505" t="str">
            <v>Terminated</v>
          </cell>
          <cell r="L505" t="str">
            <v>PartTime-Partial Benefits</v>
          </cell>
          <cell r="M505" t="str">
            <v>Part Time</v>
          </cell>
          <cell r="N505" t="str">
            <v>Nutrition Assistant 1</v>
          </cell>
          <cell r="O505" t="str">
            <v>GEN 40 No Meal</v>
          </cell>
          <cell r="P505">
            <v>44069</v>
          </cell>
          <cell r="Q505">
            <v>38181</v>
          </cell>
          <cell r="R505">
            <v>44172</v>
          </cell>
          <cell r="S505">
            <v>14560</v>
          </cell>
          <cell r="T505">
            <v>14</v>
          </cell>
          <cell r="U505" t="str">
            <v>Admin/Support</v>
          </cell>
          <cell r="V505">
            <v>40</v>
          </cell>
          <cell r="W505">
            <v>280</v>
          </cell>
          <cell r="X505" t="str">
            <v>Gifford Medical - 40</v>
          </cell>
          <cell r="Y505" t="str">
            <v>Nutrition &amp; Food Service</v>
          </cell>
          <cell r="Z505" t="str">
            <v>Biweekly</v>
          </cell>
        </row>
        <row r="506">
          <cell r="B506">
            <v>969</v>
          </cell>
          <cell r="D506" t="str">
            <v>Ashlee</v>
          </cell>
          <cell r="E506" t="str">
            <v>Merrill</v>
          </cell>
          <cell r="F506" t="str">
            <v>M</v>
          </cell>
          <cell r="G506" t="str">
            <v>Nutrition Assistant 1</v>
          </cell>
          <cell r="H506" t="str">
            <v>Maint, Hskpg, Food, Dayca</v>
          </cell>
          <cell r="I506" t="str">
            <v>Professional Services</v>
          </cell>
          <cell r="J506" t="str">
            <v>Nutrition/Food Service</v>
          </cell>
          <cell r="K506" t="str">
            <v>Terminated</v>
          </cell>
          <cell r="L506" t="str">
            <v>Full Time - Full Benefits</v>
          </cell>
          <cell r="M506" t="str">
            <v>Full Time</v>
          </cell>
          <cell r="N506" t="str">
            <v>Nutrition Assistant 1</v>
          </cell>
          <cell r="O506" t="str">
            <v>GEN 40 30min</v>
          </cell>
          <cell r="P506">
            <v>38181</v>
          </cell>
          <cell r="Q506">
            <v>38181</v>
          </cell>
          <cell r="R506">
            <v>38281</v>
          </cell>
          <cell r="S506">
            <v>16036.8</v>
          </cell>
          <cell r="T506">
            <v>7.71</v>
          </cell>
          <cell r="U506" t="str">
            <v>Admin/Support</v>
          </cell>
          <cell r="V506">
            <v>80</v>
          </cell>
          <cell r="W506">
            <v>308.39999999999998</v>
          </cell>
          <cell r="X506" t="str">
            <v>Gifford Medical - 40</v>
          </cell>
          <cell r="Y506" t="str">
            <v>Nutrition &amp; Food Service</v>
          </cell>
          <cell r="Z506" t="str">
            <v>Biweekly</v>
          </cell>
        </row>
        <row r="507">
          <cell r="B507">
            <v>970</v>
          </cell>
          <cell r="D507" t="str">
            <v>Yvonne</v>
          </cell>
          <cell r="E507" t="str">
            <v>Dodge</v>
          </cell>
          <cell r="F507" t="str">
            <v>L</v>
          </cell>
          <cell r="G507" t="str">
            <v>ES Worker</v>
          </cell>
          <cell r="H507" t="str">
            <v>Maint, Hskpg, Food, Dayca</v>
          </cell>
          <cell r="I507" t="str">
            <v>Facilities</v>
          </cell>
          <cell r="J507" t="str">
            <v>Housekeeping</v>
          </cell>
          <cell r="K507" t="str">
            <v>Terminated</v>
          </cell>
          <cell r="L507" t="str">
            <v>Per Diem Active</v>
          </cell>
          <cell r="M507" t="str">
            <v>Part Time</v>
          </cell>
          <cell r="N507" t="str">
            <v>ES Worker</v>
          </cell>
          <cell r="O507" t="str">
            <v>GEN 40 30min</v>
          </cell>
          <cell r="P507">
            <v>38189</v>
          </cell>
          <cell r="Q507">
            <v>38189</v>
          </cell>
          <cell r="R507">
            <v>39182</v>
          </cell>
          <cell r="S507">
            <v>2.5999999999999999E-2</v>
          </cell>
          <cell r="T507">
            <v>9.7100000000000009</v>
          </cell>
          <cell r="U507" t="str">
            <v>Admin/Support</v>
          </cell>
          <cell r="V507">
            <v>1E-4</v>
          </cell>
          <cell r="W507">
            <v>5.0000000000000001E-4</v>
          </cell>
          <cell r="X507" t="str">
            <v>Gifford Medical - 40</v>
          </cell>
          <cell r="Y507" t="str">
            <v>Housekeeping</v>
          </cell>
          <cell r="Z507" t="str">
            <v>Biweekly</v>
          </cell>
        </row>
        <row r="508">
          <cell r="B508">
            <v>971</v>
          </cell>
          <cell r="D508" t="str">
            <v>Lisa</v>
          </cell>
          <cell r="E508" t="str">
            <v>McLaren</v>
          </cell>
          <cell r="F508" t="str">
            <v>A</v>
          </cell>
          <cell r="G508" t="str">
            <v>RN - Per Diem</v>
          </cell>
          <cell r="H508" t="str">
            <v>Clinical</v>
          </cell>
          <cell r="I508" t="str">
            <v>Patient Care Services</v>
          </cell>
          <cell r="J508" t="str">
            <v>Med Surg</v>
          </cell>
          <cell r="K508" t="str">
            <v>Terminated</v>
          </cell>
          <cell r="L508" t="str">
            <v>Per Diem Active</v>
          </cell>
          <cell r="M508" t="str">
            <v>Part Time</v>
          </cell>
          <cell r="N508" t="str">
            <v>RN - Per Diem</v>
          </cell>
          <cell r="O508" t="str">
            <v>GEN 40 30min</v>
          </cell>
          <cell r="P508">
            <v>38189</v>
          </cell>
          <cell r="Q508">
            <v>38189</v>
          </cell>
          <cell r="R508">
            <v>40270</v>
          </cell>
          <cell r="S508">
            <v>6.2399999999999997E-2</v>
          </cell>
          <cell r="T508">
            <v>23.7</v>
          </cell>
          <cell r="U508" t="str">
            <v>RN</v>
          </cell>
          <cell r="V508">
            <v>1E-4</v>
          </cell>
          <cell r="W508">
            <v>1.1999999999999999E-3</v>
          </cell>
          <cell r="X508" t="str">
            <v>Gifford Medical - 40</v>
          </cell>
          <cell r="Y508" t="str">
            <v>Med/Surg</v>
          </cell>
          <cell r="Z508" t="str">
            <v>Biweekly</v>
          </cell>
        </row>
        <row r="509">
          <cell r="B509">
            <v>972</v>
          </cell>
          <cell r="D509" t="str">
            <v>Patricia</v>
          </cell>
          <cell r="E509" t="str">
            <v>Manning</v>
          </cell>
          <cell r="F509" t="str">
            <v>I</v>
          </cell>
          <cell r="G509" t="str">
            <v>ES Project Worker</v>
          </cell>
          <cell r="H509" t="str">
            <v>Maint, Hskpg, Food, Dayca</v>
          </cell>
          <cell r="I509" t="str">
            <v>Operations</v>
          </cell>
          <cell r="J509" t="str">
            <v>Linen</v>
          </cell>
          <cell r="K509" t="str">
            <v>Terminated</v>
          </cell>
          <cell r="L509" t="str">
            <v>Full Time - Full Benefits</v>
          </cell>
          <cell r="M509" t="str">
            <v>Full Time</v>
          </cell>
          <cell r="N509" t="str">
            <v>ES Project Worker</v>
          </cell>
          <cell r="O509" t="str">
            <v>GEN 40 30min</v>
          </cell>
          <cell r="P509">
            <v>38194</v>
          </cell>
          <cell r="Q509">
            <v>38194</v>
          </cell>
          <cell r="R509">
            <v>43658</v>
          </cell>
          <cell r="S509">
            <v>29244.799999999999</v>
          </cell>
          <cell r="T509">
            <v>14.06</v>
          </cell>
          <cell r="U509" t="str">
            <v>Admin/Support</v>
          </cell>
          <cell r="V509">
            <v>80</v>
          </cell>
          <cell r="W509">
            <v>562.4</v>
          </cell>
          <cell r="X509" t="str">
            <v>Gifford Medical - 40</v>
          </cell>
          <cell r="Y509" t="str">
            <v>Housekeeping</v>
          </cell>
          <cell r="Z509" t="str">
            <v>Biweekly</v>
          </cell>
        </row>
        <row r="510">
          <cell r="B510">
            <v>973</v>
          </cell>
          <cell r="D510" t="str">
            <v>Kathryne</v>
          </cell>
          <cell r="E510" t="str">
            <v>Belyea</v>
          </cell>
          <cell r="F510" t="str">
            <v>S</v>
          </cell>
          <cell r="G510" t="str">
            <v>Marketing Manager</v>
          </cell>
          <cell r="H510" t="str">
            <v>Administrative</v>
          </cell>
          <cell r="I510" t="str">
            <v>Administration</v>
          </cell>
          <cell r="J510" t="str">
            <v>Public Relations</v>
          </cell>
          <cell r="K510" t="str">
            <v>Terminated</v>
          </cell>
          <cell r="L510" t="str">
            <v>Full Time - Full Benefits</v>
          </cell>
          <cell r="M510" t="str">
            <v>Full Time</v>
          </cell>
          <cell r="N510" t="str">
            <v>Marketing Manager</v>
          </cell>
          <cell r="O510" t="str">
            <v>EXEMPT 8 FT</v>
          </cell>
          <cell r="P510">
            <v>38201</v>
          </cell>
          <cell r="Q510">
            <v>38201</v>
          </cell>
          <cell r="R510">
            <v>38646</v>
          </cell>
          <cell r="S510">
            <v>47102</v>
          </cell>
          <cell r="T510">
            <v>22.645199999999999</v>
          </cell>
          <cell r="U510" t="str">
            <v>Management</v>
          </cell>
          <cell r="V510">
            <v>80</v>
          </cell>
          <cell r="W510">
            <v>905.80769999999995</v>
          </cell>
          <cell r="X510" t="str">
            <v>Gifford Medical - 40</v>
          </cell>
          <cell r="Y510" t="str">
            <v>Development &amp; Marketing</v>
          </cell>
          <cell r="Z510" t="str">
            <v>Biweekly</v>
          </cell>
        </row>
        <row r="511">
          <cell r="B511">
            <v>974</v>
          </cell>
          <cell r="D511" t="str">
            <v>Maegan</v>
          </cell>
          <cell r="E511" t="str">
            <v>Woodin</v>
          </cell>
          <cell r="F511" t="str">
            <v>E</v>
          </cell>
          <cell r="G511" t="str">
            <v>Nutrition Assistant 1</v>
          </cell>
          <cell r="H511" t="str">
            <v>Maint, Hskpg, Food, Dayca</v>
          </cell>
          <cell r="I511" t="str">
            <v>Operations</v>
          </cell>
          <cell r="J511" t="str">
            <v>Dietary</v>
          </cell>
          <cell r="K511" t="str">
            <v>Terminated</v>
          </cell>
          <cell r="L511" t="str">
            <v>Per Diem Active</v>
          </cell>
          <cell r="M511" t="str">
            <v>Part Time</v>
          </cell>
          <cell r="N511" t="str">
            <v>Nutrition Assistant 1</v>
          </cell>
          <cell r="O511" t="str">
            <v>GEN 40 30min</v>
          </cell>
          <cell r="P511">
            <v>38203</v>
          </cell>
          <cell r="Q511">
            <v>38203</v>
          </cell>
          <cell r="R511">
            <v>38943</v>
          </cell>
          <cell r="S511">
            <v>2.5402</v>
          </cell>
          <cell r="T511">
            <v>9.77</v>
          </cell>
          <cell r="U511" t="str">
            <v>Admin/Support</v>
          </cell>
          <cell r="V511">
            <v>0.01</v>
          </cell>
          <cell r="W511">
            <v>4.8800000000000003E-2</v>
          </cell>
          <cell r="X511" t="str">
            <v>Gifford Medical - 40</v>
          </cell>
          <cell r="Y511" t="str">
            <v>Nutrition &amp; Food Service</v>
          </cell>
          <cell r="Z511" t="str">
            <v>Biweekly</v>
          </cell>
        </row>
        <row r="512">
          <cell r="B512">
            <v>975</v>
          </cell>
          <cell r="D512" t="str">
            <v>Kristi</v>
          </cell>
          <cell r="E512" t="str">
            <v>Conant</v>
          </cell>
          <cell r="F512" t="str">
            <v>L</v>
          </cell>
          <cell r="G512" t="str">
            <v>After School Assistant</v>
          </cell>
          <cell r="H512" t="str">
            <v>Maint, Hskpg, Food, Dayca</v>
          </cell>
          <cell r="I512" t="str">
            <v>Human Resources</v>
          </cell>
          <cell r="J512" t="str">
            <v>After School Program</v>
          </cell>
          <cell r="K512" t="str">
            <v>Terminated</v>
          </cell>
          <cell r="L512" t="str">
            <v>PartTime-No Benefits</v>
          </cell>
          <cell r="M512" t="str">
            <v>Part Time</v>
          </cell>
          <cell r="N512" t="str">
            <v>After School Assistant</v>
          </cell>
          <cell r="O512" t="str">
            <v>GEN 40 No Meal</v>
          </cell>
          <cell r="P512">
            <v>38209</v>
          </cell>
          <cell r="Q512">
            <v>38209</v>
          </cell>
          <cell r="R512">
            <v>38492</v>
          </cell>
          <cell r="S512">
            <v>7077.07</v>
          </cell>
          <cell r="T512">
            <v>7.7770000000000001</v>
          </cell>
          <cell r="U512" t="str">
            <v>Admin/Support</v>
          </cell>
          <cell r="V512">
            <v>35</v>
          </cell>
          <cell r="W512">
            <v>136.0975</v>
          </cell>
          <cell r="X512" t="str">
            <v>After School Program - 43</v>
          </cell>
          <cell r="Y512" t="str">
            <v>Child Enrichment Center</v>
          </cell>
          <cell r="Z512" t="str">
            <v>Biweekly</v>
          </cell>
        </row>
        <row r="513">
          <cell r="B513">
            <v>976</v>
          </cell>
          <cell r="D513" t="str">
            <v>Cheryl</v>
          </cell>
          <cell r="E513" t="str">
            <v>Manning</v>
          </cell>
          <cell r="F513" t="str">
            <v>A</v>
          </cell>
          <cell r="G513" t="str">
            <v>Medical Transcriptionist</v>
          </cell>
          <cell r="H513" t="str">
            <v>Administrative</v>
          </cell>
          <cell r="I513" t="str">
            <v>Finance</v>
          </cell>
          <cell r="J513" t="str">
            <v>Health Information</v>
          </cell>
          <cell r="K513" t="str">
            <v>Terminated</v>
          </cell>
          <cell r="L513" t="str">
            <v>Full Time - Full Benefits</v>
          </cell>
          <cell r="M513" t="str">
            <v>Full Time</v>
          </cell>
          <cell r="N513" t="str">
            <v>Medical Transcriptionist</v>
          </cell>
          <cell r="O513" t="str">
            <v>GEN 40 30min</v>
          </cell>
          <cell r="P513">
            <v>38208</v>
          </cell>
          <cell r="Q513">
            <v>38208</v>
          </cell>
          <cell r="R513">
            <v>38845</v>
          </cell>
          <cell r="S513">
            <v>22945.103999999999</v>
          </cell>
          <cell r="T513">
            <v>11.0313</v>
          </cell>
          <cell r="U513" t="str">
            <v>Admin/Support</v>
          </cell>
          <cell r="V513">
            <v>80</v>
          </cell>
          <cell r="W513">
            <v>441.25200000000001</v>
          </cell>
          <cell r="X513" t="str">
            <v>Health Information - 49</v>
          </cell>
          <cell r="Y513" t="str">
            <v>Patient Admin Services</v>
          </cell>
          <cell r="Z513" t="str">
            <v>Biweekly</v>
          </cell>
        </row>
        <row r="514">
          <cell r="B514">
            <v>977</v>
          </cell>
          <cell r="D514" t="str">
            <v>Corey</v>
          </cell>
          <cell r="E514" t="str">
            <v>Dellabough</v>
          </cell>
          <cell r="F514" t="str">
            <v>B</v>
          </cell>
          <cell r="G514" t="str">
            <v>ES Worker</v>
          </cell>
          <cell r="H514" t="str">
            <v>Maint, Hskpg, Food, Dayca</v>
          </cell>
          <cell r="I514" t="str">
            <v>Facilities</v>
          </cell>
          <cell r="J514" t="str">
            <v>Enviromental Services</v>
          </cell>
          <cell r="K514" t="str">
            <v>Terminated</v>
          </cell>
          <cell r="L514" t="str">
            <v>Full Time - Full Benefits</v>
          </cell>
          <cell r="M514" t="str">
            <v>Full Time</v>
          </cell>
          <cell r="N514" t="str">
            <v>ES Worker</v>
          </cell>
          <cell r="O514" t="str">
            <v>GEN 40 30min</v>
          </cell>
          <cell r="P514">
            <v>38208</v>
          </cell>
          <cell r="Q514">
            <v>38208</v>
          </cell>
          <cell r="R514">
            <v>38218</v>
          </cell>
          <cell r="S514">
            <v>18304</v>
          </cell>
          <cell r="T514">
            <v>8.8000000000000007</v>
          </cell>
          <cell r="U514" t="str">
            <v>Admin/Support</v>
          </cell>
          <cell r="V514">
            <v>80</v>
          </cell>
          <cell r="W514">
            <v>352</v>
          </cell>
          <cell r="X514" t="str">
            <v>Gifford Medical - 40</v>
          </cell>
          <cell r="Y514" t="str">
            <v>Housekeeping</v>
          </cell>
          <cell r="Z514" t="str">
            <v>Biweekly</v>
          </cell>
        </row>
        <row r="515">
          <cell r="B515">
            <v>978</v>
          </cell>
          <cell r="D515" t="str">
            <v>Tina</v>
          </cell>
          <cell r="E515" t="str">
            <v>Brady</v>
          </cell>
          <cell r="F515" t="str">
            <v>M</v>
          </cell>
          <cell r="G515" t="str">
            <v>Materials Specialist</v>
          </cell>
          <cell r="H515" t="str">
            <v>Administrative</v>
          </cell>
          <cell r="I515" t="str">
            <v>Operations</v>
          </cell>
          <cell r="J515" t="str">
            <v>Materials Management</v>
          </cell>
          <cell r="K515" t="str">
            <v>Terminated</v>
          </cell>
          <cell r="L515" t="str">
            <v>Full Time - Full Benefits</v>
          </cell>
          <cell r="M515" t="str">
            <v>Full Time</v>
          </cell>
          <cell r="N515" t="str">
            <v>Materials Specialist</v>
          </cell>
          <cell r="O515" t="str">
            <v>GEN 40 30min</v>
          </cell>
          <cell r="P515">
            <v>40875</v>
          </cell>
          <cell r="Q515">
            <v>38208</v>
          </cell>
          <cell r="R515">
            <v>42475</v>
          </cell>
          <cell r="S515">
            <v>30700.799999999999</v>
          </cell>
          <cell r="T515">
            <v>14.76</v>
          </cell>
          <cell r="U515" t="str">
            <v>Admin/Support</v>
          </cell>
          <cell r="V515">
            <v>80</v>
          </cell>
          <cell r="W515">
            <v>590.4</v>
          </cell>
          <cell r="X515" t="str">
            <v>Gifford Medical - 40</v>
          </cell>
          <cell r="Y515" t="str">
            <v>Material Management</v>
          </cell>
          <cell r="Z515" t="str">
            <v>Biweekly</v>
          </cell>
        </row>
        <row r="516">
          <cell r="B516">
            <v>979</v>
          </cell>
          <cell r="D516" t="str">
            <v>Amy</v>
          </cell>
          <cell r="E516" t="str">
            <v>Danley-White</v>
          </cell>
          <cell r="F516" t="str">
            <v>E</v>
          </cell>
          <cell r="G516" t="str">
            <v>Registered Nurse</v>
          </cell>
          <cell r="H516" t="str">
            <v>Clinical</v>
          </cell>
          <cell r="I516" t="str">
            <v>Patient Care Services</v>
          </cell>
          <cell r="J516" t="str">
            <v>Med Surg</v>
          </cell>
          <cell r="K516" t="str">
            <v>Terminated</v>
          </cell>
          <cell r="L516" t="str">
            <v>PartTime - Full Benefits</v>
          </cell>
          <cell r="M516" t="str">
            <v>Part Time</v>
          </cell>
          <cell r="N516" t="str">
            <v>Registered Nurse</v>
          </cell>
          <cell r="O516" t="str">
            <v>GEN 40 30min</v>
          </cell>
          <cell r="P516">
            <v>38210</v>
          </cell>
          <cell r="Q516">
            <v>38210</v>
          </cell>
          <cell r="R516">
            <v>42645</v>
          </cell>
          <cell r="S516">
            <v>48488.959999999999</v>
          </cell>
          <cell r="T516">
            <v>29.14</v>
          </cell>
          <cell r="U516" t="str">
            <v>RN</v>
          </cell>
          <cell r="V516">
            <v>64</v>
          </cell>
          <cell r="W516">
            <v>932.48</v>
          </cell>
          <cell r="X516" t="str">
            <v>Gifford Medical - 40</v>
          </cell>
          <cell r="Y516" t="str">
            <v>Med/Surg</v>
          </cell>
          <cell r="Z516" t="str">
            <v>Biweekly</v>
          </cell>
        </row>
        <row r="517">
          <cell r="B517">
            <v>980</v>
          </cell>
          <cell r="D517" t="str">
            <v>John</v>
          </cell>
          <cell r="E517" t="str">
            <v>Milhorat</v>
          </cell>
          <cell r="F517" t="str">
            <v>H</v>
          </cell>
          <cell r="G517" t="str">
            <v>Physician</v>
          </cell>
          <cell r="H517" t="str">
            <v>Clinical</v>
          </cell>
          <cell r="I517" t="str">
            <v>Medical Staff</v>
          </cell>
          <cell r="J517" t="str">
            <v>NEUROLOGY</v>
          </cell>
          <cell r="K517" t="str">
            <v>Terminated</v>
          </cell>
          <cell r="L517" t="str">
            <v>PartTime-Partial Benefits</v>
          </cell>
          <cell r="M517" t="str">
            <v>Part Time</v>
          </cell>
          <cell r="N517" t="str">
            <v>Physician</v>
          </cell>
          <cell r="O517" t="str">
            <v>PHYSICIANS</v>
          </cell>
          <cell r="P517">
            <v>38215</v>
          </cell>
          <cell r="Q517">
            <v>38215</v>
          </cell>
          <cell r="R517">
            <v>38352</v>
          </cell>
          <cell r="S517">
            <v>89600</v>
          </cell>
          <cell r="T517">
            <v>57.435899999999997</v>
          </cell>
          <cell r="U517" t="str">
            <v>Providers</v>
          </cell>
          <cell r="V517">
            <v>60</v>
          </cell>
          <cell r="W517">
            <v>1723.0769</v>
          </cell>
          <cell r="X517" t="str">
            <v>Nro, Anes, Pod &amp; Sp - 40</v>
          </cell>
          <cell r="Y517" t="str">
            <v>Medical Staff</v>
          </cell>
          <cell r="Z517" t="str">
            <v>Biweekly</v>
          </cell>
        </row>
        <row r="518">
          <cell r="B518">
            <v>981</v>
          </cell>
          <cell r="D518" t="str">
            <v>Blayon</v>
          </cell>
          <cell r="E518" t="str">
            <v>Bolay</v>
          </cell>
          <cell r="F518" t="str">
            <v>G</v>
          </cell>
          <cell r="G518" t="str">
            <v>Medical Assistant</v>
          </cell>
          <cell r="H518" t="str">
            <v>Clinical</v>
          </cell>
          <cell r="I518" t="str">
            <v>Provider Practices</v>
          </cell>
          <cell r="J518" t="str">
            <v>Podiatry</v>
          </cell>
          <cell r="K518" t="str">
            <v>Terminated</v>
          </cell>
          <cell r="L518" t="str">
            <v>PartTime - Full Benefits</v>
          </cell>
          <cell r="M518" t="str">
            <v>Full Time</v>
          </cell>
          <cell r="N518" t="str">
            <v>Medical Assistant</v>
          </cell>
          <cell r="O518" t="str">
            <v>GEN 40 60min</v>
          </cell>
          <cell r="P518">
            <v>38215</v>
          </cell>
          <cell r="Q518">
            <v>38215</v>
          </cell>
          <cell r="R518">
            <v>38352</v>
          </cell>
          <cell r="S518">
            <v>19760</v>
          </cell>
          <cell r="T518">
            <v>9.5</v>
          </cell>
          <cell r="U518" t="str">
            <v>Admin/Support</v>
          </cell>
          <cell r="V518">
            <v>80</v>
          </cell>
          <cell r="W518">
            <v>380</v>
          </cell>
          <cell r="X518" t="str">
            <v>Nro, Anes, Pod &amp; Sp - 40</v>
          </cell>
          <cell r="Y518" t="str">
            <v>Provider Practice</v>
          </cell>
          <cell r="Z518" t="str">
            <v>Biweekly</v>
          </cell>
        </row>
        <row r="519">
          <cell r="B519">
            <v>982</v>
          </cell>
          <cell r="D519" t="str">
            <v>Sasha</v>
          </cell>
          <cell r="E519" t="str">
            <v>Jenkins</v>
          </cell>
          <cell r="F519" t="str">
            <v>D</v>
          </cell>
          <cell r="G519" t="str">
            <v>Laboratory Assistant</v>
          </cell>
          <cell r="H519" t="str">
            <v>Clinical</v>
          </cell>
          <cell r="I519" t="str">
            <v>Professional Services</v>
          </cell>
          <cell r="J519" t="str">
            <v>Laboratory</v>
          </cell>
          <cell r="K519" t="str">
            <v>Terminated</v>
          </cell>
          <cell r="L519" t="str">
            <v>PartTime-No Benefits</v>
          </cell>
          <cell r="M519" t="str">
            <v>Part Time</v>
          </cell>
          <cell r="N519" t="str">
            <v>Laboratory Assistant</v>
          </cell>
          <cell r="O519" t="str">
            <v>GEN 40 30min</v>
          </cell>
          <cell r="P519">
            <v>38215</v>
          </cell>
          <cell r="Q519">
            <v>38215</v>
          </cell>
          <cell r="R519">
            <v>39167</v>
          </cell>
          <cell r="S519">
            <v>9726.08</v>
          </cell>
          <cell r="T519">
            <v>11.69</v>
          </cell>
          <cell r="U519" t="str">
            <v>Admin/Support</v>
          </cell>
          <cell r="V519">
            <v>32</v>
          </cell>
          <cell r="W519">
            <v>187.04</v>
          </cell>
          <cell r="X519" t="str">
            <v>Gifford Medical - 40</v>
          </cell>
          <cell r="Y519" t="str">
            <v>Laboratory</v>
          </cell>
          <cell r="Z519" t="str">
            <v>Biweekly</v>
          </cell>
        </row>
        <row r="520">
          <cell r="B520">
            <v>983</v>
          </cell>
          <cell r="D520" t="str">
            <v>Tanya</v>
          </cell>
          <cell r="E520" t="str">
            <v>Crawford-Stempel</v>
          </cell>
          <cell r="F520" t="str">
            <v>N</v>
          </cell>
          <cell r="G520" t="str">
            <v>RN - Per Diem</v>
          </cell>
          <cell r="H520" t="str">
            <v>Clinical</v>
          </cell>
          <cell r="I520" t="str">
            <v>Provider Practices</v>
          </cell>
          <cell r="J520" t="str">
            <v>Clinic Primary Care</v>
          </cell>
          <cell r="K520" t="str">
            <v>Terminated</v>
          </cell>
          <cell r="L520" t="str">
            <v>Per Diem Active</v>
          </cell>
          <cell r="M520" t="str">
            <v>Part Time</v>
          </cell>
          <cell r="N520" t="str">
            <v>RN - Per Diem</v>
          </cell>
          <cell r="O520" t="str">
            <v>GEN 40 60min</v>
          </cell>
          <cell r="P520">
            <v>38209</v>
          </cell>
          <cell r="Q520">
            <v>38209</v>
          </cell>
          <cell r="R520">
            <v>38964</v>
          </cell>
          <cell r="S520">
            <v>5.7200000000000001E-2</v>
          </cell>
          <cell r="T520">
            <v>21.71</v>
          </cell>
          <cell r="U520" t="str">
            <v>RN</v>
          </cell>
          <cell r="V520">
            <v>1E-4</v>
          </cell>
          <cell r="W520">
            <v>1.1000000000000001E-3</v>
          </cell>
          <cell r="X520" t="str">
            <v>Primary Care Clinic - 41</v>
          </cell>
          <cell r="Y520" t="str">
            <v>Provider Practice</v>
          </cell>
          <cell r="Z520" t="str">
            <v>Biweekly</v>
          </cell>
        </row>
        <row r="521">
          <cell r="B521">
            <v>985</v>
          </cell>
          <cell r="D521" t="str">
            <v>Jennifer</v>
          </cell>
          <cell r="E521" t="str">
            <v>Celley</v>
          </cell>
          <cell r="F521" t="str">
            <v>L</v>
          </cell>
          <cell r="G521" t="str">
            <v>Laboratory Technician 3</v>
          </cell>
          <cell r="H521" t="str">
            <v>Ancillary</v>
          </cell>
          <cell r="I521" t="str">
            <v>Operations</v>
          </cell>
          <cell r="J521" t="str">
            <v>Laboratory</v>
          </cell>
          <cell r="K521" t="str">
            <v>Active</v>
          </cell>
          <cell r="L521" t="str">
            <v>PartTime - Full Benefits</v>
          </cell>
          <cell r="M521" t="str">
            <v>Part Time</v>
          </cell>
          <cell r="N521" t="str">
            <v>Laboratory Technician 3</v>
          </cell>
          <cell r="O521" t="str">
            <v>GEN 40 30min</v>
          </cell>
          <cell r="P521">
            <v>40182</v>
          </cell>
          <cell r="Q521">
            <v>38225</v>
          </cell>
          <cell r="S521">
            <v>54828.800000000003</v>
          </cell>
          <cell r="T521">
            <v>32.950000000000003</v>
          </cell>
          <cell r="U521" t="str">
            <v>Tech &amp; Professi</v>
          </cell>
          <cell r="V521">
            <v>64</v>
          </cell>
          <cell r="W521">
            <v>1054.4000000000001</v>
          </cell>
          <cell r="X521" t="str">
            <v>Gifford Medical - 40</v>
          </cell>
          <cell r="Y521" t="str">
            <v>Laboratory</v>
          </cell>
          <cell r="Z521" t="str">
            <v>Biweekly</v>
          </cell>
        </row>
        <row r="522">
          <cell r="B522">
            <v>986</v>
          </cell>
          <cell r="D522" t="str">
            <v>Elizabeth</v>
          </cell>
          <cell r="E522" t="str">
            <v>Pelletier</v>
          </cell>
          <cell r="F522" t="str">
            <v>A</v>
          </cell>
          <cell r="G522" t="str">
            <v>Medical Transcript PD</v>
          </cell>
          <cell r="H522" t="str">
            <v>Administrative</v>
          </cell>
          <cell r="I522" t="str">
            <v>Finance</v>
          </cell>
          <cell r="J522" t="str">
            <v>Medical Records</v>
          </cell>
          <cell r="K522" t="str">
            <v>Terminated</v>
          </cell>
          <cell r="L522" t="str">
            <v>Per Diem Active</v>
          </cell>
          <cell r="M522" t="str">
            <v>Part Time</v>
          </cell>
          <cell r="N522" t="str">
            <v>Medical Transcript PD</v>
          </cell>
          <cell r="O522" t="str">
            <v>GEN 40 30min</v>
          </cell>
          <cell r="P522">
            <v>38229</v>
          </cell>
          <cell r="Q522">
            <v>38229</v>
          </cell>
          <cell r="R522">
            <v>40559</v>
          </cell>
          <cell r="S522">
            <v>3.3799999999999997E-2</v>
          </cell>
          <cell r="T522">
            <v>12.6</v>
          </cell>
          <cell r="U522" t="str">
            <v>Admin/Support</v>
          </cell>
          <cell r="V522">
            <v>1E-4</v>
          </cell>
          <cell r="W522">
            <v>5.9999999999999995E-4</v>
          </cell>
          <cell r="X522" t="str">
            <v>Health Information - 49</v>
          </cell>
          <cell r="Y522" t="str">
            <v>Patient Admin Services</v>
          </cell>
          <cell r="Z522" t="str">
            <v>Biweekly</v>
          </cell>
        </row>
        <row r="523">
          <cell r="B523">
            <v>987</v>
          </cell>
          <cell r="D523" t="str">
            <v>Douglas</v>
          </cell>
          <cell r="E523" t="str">
            <v>Darrow</v>
          </cell>
          <cell r="F523" t="str">
            <v>R</v>
          </cell>
          <cell r="G523" t="str">
            <v>Registered Nurse</v>
          </cell>
          <cell r="H523" t="str">
            <v>Clinical</v>
          </cell>
          <cell r="I523" t="str">
            <v>Patient Care Services</v>
          </cell>
          <cell r="J523" t="str">
            <v>Emergency Room</v>
          </cell>
          <cell r="K523" t="str">
            <v>Terminated</v>
          </cell>
          <cell r="L523" t="str">
            <v>PartTime - Full Benefits</v>
          </cell>
          <cell r="M523" t="str">
            <v>Part Time</v>
          </cell>
          <cell r="N523" t="str">
            <v>Registered Nurse</v>
          </cell>
          <cell r="O523" t="str">
            <v>GEN 40 30min</v>
          </cell>
          <cell r="P523">
            <v>38229</v>
          </cell>
          <cell r="Q523">
            <v>38229</v>
          </cell>
          <cell r="R523">
            <v>39493</v>
          </cell>
          <cell r="S523">
            <v>35776</v>
          </cell>
          <cell r="T523">
            <v>21.5</v>
          </cell>
          <cell r="U523" t="str">
            <v>RN</v>
          </cell>
          <cell r="V523">
            <v>64</v>
          </cell>
          <cell r="W523">
            <v>688</v>
          </cell>
          <cell r="X523" t="str">
            <v>Gifford Medical - 40</v>
          </cell>
          <cell r="Y523" t="str">
            <v>Emergency Room</v>
          </cell>
          <cell r="Z523" t="str">
            <v>Biweekly</v>
          </cell>
        </row>
        <row r="524">
          <cell r="B524">
            <v>988</v>
          </cell>
          <cell r="D524" t="str">
            <v>Darlene</v>
          </cell>
          <cell r="E524" t="str">
            <v>Clark</v>
          </cell>
          <cell r="F524" t="str">
            <v>R</v>
          </cell>
          <cell r="G524" t="str">
            <v>ES Project Worker</v>
          </cell>
          <cell r="H524" t="str">
            <v>Maint, Hskpg, Food, Dayca</v>
          </cell>
          <cell r="I524" t="str">
            <v>Facilities</v>
          </cell>
          <cell r="J524" t="str">
            <v>Enviromental Services</v>
          </cell>
          <cell r="K524" t="str">
            <v>Terminated</v>
          </cell>
          <cell r="L524" t="str">
            <v>Full Time - Full Benefits</v>
          </cell>
          <cell r="M524" t="str">
            <v>Full Time</v>
          </cell>
          <cell r="N524" t="str">
            <v>ES Project Worker</v>
          </cell>
          <cell r="O524" t="str">
            <v>GEN 40 30min</v>
          </cell>
          <cell r="P524">
            <v>38246</v>
          </cell>
          <cell r="Q524">
            <v>38246</v>
          </cell>
          <cell r="R524">
            <v>38252</v>
          </cell>
          <cell r="S524">
            <v>19676.8</v>
          </cell>
          <cell r="T524">
            <v>9.4600000000000009</v>
          </cell>
          <cell r="U524" t="str">
            <v>Admin/Support</v>
          </cell>
          <cell r="V524">
            <v>80</v>
          </cell>
          <cell r="W524">
            <v>378.4</v>
          </cell>
          <cell r="X524" t="str">
            <v>Gifford Medical - 40</v>
          </cell>
          <cell r="Y524" t="str">
            <v>Housekeeping</v>
          </cell>
          <cell r="Z524" t="str">
            <v>Biweekly</v>
          </cell>
        </row>
        <row r="525">
          <cell r="B525">
            <v>989</v>
          </cell>
          <cell r="D525" t="str">
            <v>Zachary</v>
          </cell>
          <cell r="E525" t="str">
            <v>Briggs</v>
          </cell>
          <cell r="F525" t="str">
            <v>L</v>
          </cell>
          <cell r="G525" t="str">
            <v>Nutrition Assistant 1</v>
          </cell>
          <cell r="H525" t="str">
            <v>Maint, Hskpg, Food, Dayca</v>
          </cell>
          <cell r="I525" t="str">
            <v>Operations</v>
          </cell>
          <cell r="J525" t="str">
            <v>Nutrition/Food Service</v>
          </cell>
          <cell r="K525" t="str">
            <v>Terminated</v>
          </cell>
          <cell r="L525" t="str">
            <v>PartTime-No Benefits</v>
          </cell>
          <cell r="M525" t="str">
            <v>Part Time</v>
          </cell>
          <cell r="N525" t="str">
            <v>Nutrition Assistant 1</v>
          </cell>
          <cell r="O525" t="str">
            <v>GEN 40 30min</v>
          </cell>
          <cell r="P525">
            <v>38247</v>
          </cell>
          <cell r="Q525">
            <v>38247</v>
          </cell>
          <cell r="R525">
            <v>38761</v>
          </cell>
          <cell r="S525">
            <v>3419.2703999999999</v>
          </cell>
          <cell r="T525">
            <v>8.2194000000000003</v>
          </cell>
          <cell r="U525" t="str">
            <v>Admin/Support</v>
          </cell>
          <cell r="V525">
            <v>16</v>
          </cell>
          <cell r="W525">
            <v>65.755200000000002</v>
          </cell>
          <cell r="X525" t="str">
            <v>Gifford Medical - 40</v>
          </cell>
          <cell r="Y525" t="str">
            <v>Nutrition &amp; Food Service</v>
          </cell>
          <cell r="Z525" t="str">
            <v>Biweekly</v>
          </cell>
        </row>
        <row r="526">
          <cell r="B526">
            <v>990</v>
          </cell>
          <cell r="D526" t="str">
            <v>Janet</v>
          </cell>
          <cell r="E526" t="str">
            <v>Cross</v>
          </cell>
          <cell r="F526" t="str">
            <v>A</v>
          </cell>
          <cell r="G526" t="str">
            <v>LPN - Provider Practice</v>
          </cell>
          <cell r="H526" t="str">
            <v>Clinical</v>
          </cell>
          <cell r="I526" t="str">
            <v>Provider Practices</v>
          </cell>
          <cell r="J526" t="str">
            <v>NEUROLOGY</v>
          </cell>
          <cell r="K526" t="str">
            <v>Terminated</v>
          </cell>
          <cell r="L526" t="str">
            <v>PartTime-No Benefits</v>
          </cell>
          <cell r="M526" t="str">
            <v>Part Time</v>
          </cell>
          <cell r="N526" t="str">
            <v>LPN - Provider Practice</v>
          </cell>
          <cell r="O526" t="str">
            <v>GEN 40 60min</v>
          </cell>
          <cell r="P526">
            <v>38253</v>
          </cell>
          <cell r="Q526">
            <v>38253</v>
          </cell>
          <cell r="R526">
            <v>38523</v>
          </cell>
          <cell r="S526">
            <v>7686.9312</v>
          </cell>
          <cell r="T526">
            <v>12.3188</v>
          </cell>
          <cell r="U526" t="str">
            <v>LPN PP</v>
          </cell>
          <cell r="V526">
            <v>24</v>
          </cell>
          <cell r="W526">
            <v>147.82560000000001</v>
          </cell>
          <cell r="X526" t="str">
            <v>Nro, Anes, Pod &amp; Sp - 40</v>
          </cell>
          <cell r="Y526" t="str">
            <v>None</v>
          </cell>
          <cell r="Z526" t="str">
            <v>Biweekly</v>
          </cell>
        </row>
        <row r="527">
          <cell r="B527">
            <v>991</v>
          </cell>
          <cell r="D527" t="str">
            <v>Nancy</v>
          </cell>
          <cell r="E527" t="str">
            <v>Lyons</v>
          </cell>
          <cell r="F527" t="str">
            <v>L</v>
          </cell>
          <cell r="G527" t="str">
            <v>Medical Secretary</v>
          </cell>
          <cell r="H527" t="str">
            <v>Administrative</v>
          </cell>
          <cell r="I527" t="str">
            <v>Provider Practices</v>
          </cell>
          <cell r="J527" t="str">
            <v>General Surgery</v>
          </cell>
          <cell r="K527" t="str">
            <v>Terminated</v>
          </cell>
          <cell r="L527" t="str">
            <v>Full Time - Full Benefits</v>
          </cell>
          <cell r="M527" t="str">
            <v>Full Time</v>
          </cell>
          <cell r="N527" t="str">
            <v>Medical Secretary</v>
          </cell>
          <cell r="O527" t="str">
            <v>GEN 40 60min</v>
          </cell>
          <cell r="P527">
            <v>38260</v>
          </cell>
          <cell r="Q527">
            <v>38260</v>
          </cell>
          <cell r="R527">
            <v>38307</v>
          </cell>
          <cell r="S527">
            <v>20446.400000000001</v>
          </cell>
          <cell r="T527">
            <v>9.83</v>
          </cell>
          <cell r="U527" t="str">
            <v>Admin/Support</v>
          </cell>
          <cell r="V527">
            <v>80</v>
          </cell>
          <cell r="W527">
            <v>393.2</v>
          </cell>
          <cell r="X527" t="str">
            <v>Nro, Anes, Pod &amp; Sp - 40</v>
          </cell>
          <cell r="Y527" t="str">
            <v>Provider Practice</v>
          </cell>
          <cell r="Z527" t="str">
            <v>Biweekly</v>
          </cell>
        </row>
        <row r="528">
          <cell r="B528">
            <v>992</v>
          </cell>
          <cell r="D528" t="str">
            <v>Charles</v>
          </cell>
          <cell r="E528" t="str">
            <v>Pastor</v>
          </cell>
          <cell r="F528" t="str">
            <v>J</v>
          </cell>
          <cell r="G528" t="str">
            <v>Laboratory Technician 3</v>
          </cell>
          <cell r="H528" t="str">
            <v>Ancillary</v>
          </cell>
          <cell r="I528" t="str">
            <v>Professional Services</v>
          </cell>
          <cell r="J528" t="str">
            <v>Laboratory</v>
          </cell>
          <cell r="K528" t="str">
            <v>Terminated</v>
          </cell>
          <cell r="L528" t="str">
            <v>Per Diem Active</v>
          </cell>
          <cell r="M528" t="str">
            <v>Part Time</v>
          </cell>
          <cell r="N528" t="str">
            <v>Laboratory Technician 3</v>
          </cell>
          <cell r="O528" t="str">
            <v>GEN 40 30min</v>
          </cell>
          <cell r="P528">
            <v>38260</v>
          </cell>
          <cell r="Q528">
            <v>38260</v>
          </cell>
          <cell r="R528">
            <v>38959</v>
          </cell>
          <cell r="S528">
            <v>6.7599999999999993E-2</v>
          </cell>
          <cell r="T528">
            <v>25.85</v>
          </cell>
          <cell r="U528" t="str">
            <v>Tech &amp; Professi</v>
          </cell>
          <cell r="V528">
            <v>1E-4</v>
          </cell>
          <cell r="W528">
            <v>1.2999999999999999E-3</v>
          </cell>
          <cell r="X528" t="str">
            <v>Gifford Medical - 40</v>
          </cell>
          <cell r="Y528" t="str">
            <v>Laboratory</v>
          </cell>
          <cell r="Z528" t="str">
            <v>Biweekly</v>
          </cell>
        </row>
        <row r="529">
          <cell r="B529">
            <v>993</v>
          </cell>
          <cell r="D529" t="str">
            <v>Marianne</v>
          </cell>
          <cell r="E529" t="str">
            <v>Lutz</v>
          </cell>
          <cell r="F529" t="str">
            <v>E</v>
          </cell>
          <cell r="G529" t="str">
            <v>Registered Nurse</v>
          </cell>
          <cell r="H529" t="str">
            <v>Clinical</v>
          </cell>
          <cell r="I529" t="str">
            <v>Patient Care Services</v>
          </cell>
          <cell r="J529" t="str">
            <v>Med Surg</v>
          </cell>
          <cell r="K529" t="str">
            <v>Terminated</v>
          </cell>
          <cell r="L529" t="str">
            <v>PartTime - Full Benefits</v>
          </cell>
          <cell r="M529" t="str">
            <v>Part Time</v>
          </cell>
          <cell r="N529" t="str">
            <v>Registered Nurse</v>
          </cell>
          <cell r="O529" t="str">
            <v>GEN 40 30min</v>
          </cell>
          <cell r="P529">
            <v>38264</v>
          </cell>
          <cell r="Q529">
            <v>38264</v>
          </cell>
          <cell r="R529">
            <v>41131</v>
          </cell>
          <cell r="S529">
            <v>25242.880000000001</v>
          </cell>
          <cell r="T529">
            <v>30.34</v>
          </cell>
          <cell r="U529" t="str">
            <v>RN</v>
          </cell>
          <cell r="V529">
            <v>32</v>
          </cell>
          <cell r="W529">
            <v>485.44</v>
          </cell>
          <cell r="X529" t="str">
            <v>Gifford Medical - 40</v>
          </cell>
          <cell r="Y529" t="str">
            <v>Med/Surg</v>
          </cell>
          <cell r="Z529" t="str">
            <v>Biweekly</v>
          </cell>
        </row>
        <row r="530">
          <cell r="B530">
            <v>994</v>
          </cell>
          <cell r="D530" t="str">
            <v>Joyce</v>
          </cell>
          <cell r="E530" t="str">
            <v>Harrness</v>
          </cell>
          <cell r="F530" t="str">
            <v>A</v>
          </cell>
          <cell r="G530" t="str">
            <v>Nutrition Assistant 1</v>
          </cell>
          <cell r="H530" t="str">
            <v>Maint, Hskpg, Food, Dayca</v>
          </cell>
          <cell r="I530" t="str">
            <v>Operations</v>
          </cell>
          <cell r="J530" t="str">
            <v>Dietary</v>
          </cell>
          <cell r="K530" t="str">
            <v>Terminated</v>
          </cell>
          <cell r="L530" t="str">
            <v>PartTime - Full Benefits</v>
          </cell>
          <cell r="M530" t="str">
            <v>Part Time</v>
          </cell>
          <cell r="N530" t="str">
            <v>Nutrition Assistant 1</v>
          </cell>
          <cell r="O530" t="str">
            <v>GEN 40 30min</v>
          </cell>
          <cell r="P530">
            <v>38263</v>
          </cell>
          <cell r="Q530">
            <v>38263</v>
          </cell>
          <cell r="R530">
            <v>40767</v>
          </cell>
          <cell r="S530">
            <v>17764.292000000001</v>
          </cell>
          <cell r="T530">
            <v>9.7606000000000002</v>
          </cell>
          <cell r="U530" t="str">
            <v>Admin/Support</v>
          </cell>
          <cell r="V530">
            <v>70</v>
          </cell>
          <cell r="W530">
            <v>341.62099999999998</v>
          </cell>
          <cell r="X530" t="str">
            <v>Gifford Medical - 40</v>
          </cell>
          <cell r="Y530" t="str">
            <v>Nutrition &amp; Food Service</v>
          </cell>
          <cell r="Z530" t="str">
            <v>Biweekly</v>
          </cell>
        </row>
        <row r="531">
          <cell r="B531">
            <v>995</v>
          </cell>
          <cell r="D531" t="str">
            <v>Shannon</v>
          </cell>
          <cell r="E531" t="str">
            <v>Ballou</v>
          </cell>
          <cell r="F531" t="str">
            <v>L</v>
          </cell>
          <cell r="G531" t="str">
            <v>Licensed Nurse Aide</v>
          </cell>
          <cell r="H531" t="str">
            <v>Clinical</v>
          </cell>
          <cell r="I531" t="str">
            <v>Patient Care Services</v>
          </cell>
          <cell r="J531" t="str">
            <v>Med Surg</v>
          </cell>
          <cell r="K531" t="str">
            <v>Terminated</v>
          </cell>
          <cell r="L531" t="str">
            <v>PartTime - Full Benefits</v>
          </cell>
          <cell r="M531" t="str">
            <v>Part Time</v>
          </cell>
          <cell r="N531" t="str">
            <v>Licensed Nurse Aide</v>
          </cell>
          <cell r="O531" t="str">
            <v>GEN 40 30min</v>
          </cell>
          <cell r="P531">
            <v>38267</v>
          </cell>
          <cell r="Q531">
            <v>38267</v>
          </cell>
          <cell r="R531">
            <v>39590</v>
          </cell>
          <cell r="S531">
            <v>19086.080000000002</v>
          </cell>
          <cell r="T531">
            <v>11.47</v>
          </cell>
          <cell r="U531" t="str">
            <v>Admin/Support</v>
          </cell>
          <cell r="V531">
            <v>64</v>
          </cell>
          <cell r="W531">
            <v>367.04</v>
          </cell>
          <cell r="X531" t="str">
            <v>Gifford Medical - 40</v>
          </cell>
          <cell r="Y531" t="str">
            <v>Med/Surg</v>
          </cell>
          <cell r="Z531" t="str">
            <v>Biweekly</v>
          </cell>
        </row>
        <row r="532">
          <cell r="B532">
            <v>996</v>
          </cell>
          <cell r="D532" t="str">
            <v>Elizabeth</v>
          </cell>
          <cell r="E532" t="str">
            <v>Beraldi</v>
          </cell>
          <cell r="F532" t="str">
            <v>W</v>
          </cell>
          <cell r="G532" t="str">
            <v>Lead Med Transcriptionist</v>
          </cell>
          <cell r="I532" t="str">
            <v>Finance</v>
          </cell>
          <cell r="J532" t="str">
            <v>Medical Records</v>
          </cell>
          <cell r="K532" t="str">
            <v>Terminated</v>
          </cell>
          <cell r="L532" t="str">
            <v>Full Time - Full Benefits</v>
          </cell>
          <cell r="M532" t="str">
            <v>Full Time</v>
          </cell>
          <cell r="N532" t="str">
            <v>Lead Med Transcriptionist</v>
          </cell>
          <cell r="O532" t="str">
            <v>GEN 40 30min</v>
          </cell>
          <cell r="P532">
            <v>38271</v>
          </cell>
          <cell r="Q532">
            <v>38271</v>
          </cell>
          <cell r="R532">
            <v>39311</v>
          </cell>
          <cell r="S532">
            <v>31075.200000000001</v>
          </cell>
          <cell r="T532">
            <v>14.94</v>
          </cell>
          <cell r="U532" t="str">
            <v>Admin/Support</v>
          </cell>
          <cell r="V532">
            <v>80</v>
          </cell>
          <cell r="W532">
            <v>597.6</v>
          </cell>
          <cell r="X532" t="str">
            <v>Health Information - 49</v>
          </cell>
          <cell r="Y532" t="str">
            <v>Patient Admin Services</v>
          </cell>
          <cell r="Z532" t="str">
            <v>Biweekly</v>
          </cell>
        </row>
        <row r="533">
          <cell r="B533">
            <v>997</v>
          </cell>
          <cell r="D533" t="str">
            <v>Laurey</v>
          </cell>
          <cell r="E533" t="str">
            <v>Munch</v>
          </cell>
          <cell r="F533" t="str">
            <v>K</v>
          </cell>
          <cell r="G533" t="str">
            <v>Registered Nurse</v>
          </cell>
          <cell r="H533" t="str">
            <v>Clinical</v>
          </cell>
          <cell r="I533" t="str">
            <v>Patient Care Services</v>
          </cell>
          <cell r="J533" t="str">
            <v>Obstetrics</v>
          </cell>
          <cell r="K533" t="str">
            <v>Terminated</v>
          </cell>
          <cell r="L533" t="str">
            <v>PartTime-No Benefits</v>
          </cell>
          <cell r="M533" t="str">
            <v>Part Time</v>
          </cell>
          <cell r="N533" t="str">
            <v>Registered Nurse</v>
          </cell>
          <cell r="O533" t="str">
            <v>GEN 40 30min</v>
          </cell>
          <cell r="P533">
            <v>38274</v>
          </cell>
          <cell r="Q533">
            <v>38274</v>
          </cell>
          <cell r="R533">
            <v>38457</v>
          </cell>
          <cell r="S533">
            <v>8329.6512000000002</v>
          </cell>
          <cell r="T533">
            <v>20.023199999999999</v>
          </cell>
          <cell r="U533" t="str">
            <v>RN</v>
          </cell>
          <cell r="V533">
            <v>16</v>
          </cell>
          <cell r="W533">
            <v>160.18559999999999</v>
          </cell>
          <cell r="X533" t="str">
            <v>Gifford Medical - 40</v>
          </cell>
          <cell r="Y533" t="str">
            <v>Birthing Center</v>
          </cell>
          <cell r="Z533" t="str">
            <v>Biweekly</v>
          </cell>
        </row>
        <row r="534">
          <cell r="B534">
            <v>998</v>
          </cell>
          <cell r="D534" t="str">
            <v>Johanna</v>
          </cell>
          <cell r="E534" t="str">
            <v>Parker</v>
          </cell>
          <cell r="F534" t="str">
            <v>L</v>
          </cell>
          <cell r="G534" t="str">
            <v>LNA Per Diem</v>
          </cell>
          <cell r="H534" t="str">
            <v>Clinical</v>
          </cell>
          <cell r="I534" t="str">
            <v>Patient Care Services</v>
          </cell>
          <cell r="J534" t="str">
            <v>Menig Extended Care</v>
          </cell>
          <cell r="K534" t="str">
            <v>Terminated</v>
          </cell>
          <cell r="L534" t="str">
            <v>Per Diem Active</v>
          </cell>
          <cell r="M534" t="str">
            <v>Part Time</v>
          </cell>
          <cell r="N534" t="str">
            <v>LNA Per Diem</v>
          </cell>
          <cell r="O534" t="str">
            <v>GEN 40 30min</v>
          </cell>
          <cell r="P534">
            <v>38280</v>
          </cell>
          <cell r="Q534">
            <v>38280</v>
          </cell>
          <cell r="R534">
            <v>38300</v>
          </cell>
          <cell r="S534">
            <v>0.27039999999999997</v>
          </cell>
          <cell r="T534">
            <v>10.384499999999999</v>
          </cell>
          <cell r="U534" t="str">
            <v>Admin/Support</v>
          </cell>
          <cell r="V534">
            <v>1E-3</v>
          </cell>
          <cell r="W534">
            <v>5.1999999999999998E-3</v>
          </cell>
          <cell r="X534" t="str">
            <v>Gifford Medical - 40</v>
          </cell>
          <cell r="Y534" t="str">
            <v>Menig Extended Care Unit</v>
          </cell>
          <cell r="Z534" t="str">
            <v>Biweekly</v>
          </cell>
        </row>
        <row r="535">
          <cell r="B535">
            <v>999</v>
          </cell>
          <cell r="D535" t="str">
            <v>Melissa</v>
          </cell>
          <cell r="E535" t="str">
            <v>LaPlante</v>
          </cell>
          <cell r="F535" t="str">
            <v>A</v>
          </cell>
          <cell r="G535" t="str">
            <v>LNA Per Diem</v>
          </cell>
          <cell r="H535" t="str">
            <v>Clinical</v>
          </cell>
          <cell r="I535" t="str">
            <v>Patient Care Services</v>
          </cell>
          <cell r="J535" t="str">
            <v>Menig Extended Care</v>
          </cell>
          <cell r="K535" t="str">
            <v>Terminated</v>
          </cell>
          <cell r="L535" t="str">
            <v>Per Diem Active</v>
          </cell>
          <cell r="M535" t="str">
            <v>Part Time</v>
          </cell>
          <cell r="N535" t="str">
            <v>LNA Per Diem</v>
          </cell>
          <cell r="O535" t="str">
            <v>GEN 40 30min</v>
          </cell>
          <cell r="P535">
            <v>38280</v>
          </cell>
          <cell r="Q535">
            <v>38280</v>
          </cell>
          <cell r="R535">
            <v>38301</v>
          </cell>
          <cell r="S535">
            <v>0.24959999999999999</v>
          </cell>
          <cell r="T535">
            <v>9.64</v>
          </cell>
          <cell r="U535" t="str">
            <v>Admin/Support</v>
          </cell>
          <cell r="V535">
            <v>1E-3</v>
          </cell>
          <cell r="W535">
            <v>4.7999999999999996E-3</v>
          </cell>
          <cell r="X535" t="str">
            <v>Gifford Medical - 40</v>
          </cell>
          <cell r="Y535" t="str">
            <v>Menig Extended Care Unit</v>
          </cell>
          <cell r="Z535" t="str">
            <v>Biweekly</v>
          </cell>
        </row>
        <row r="536">
          <cell r="B536">
            <v>1000</v>
          </cell>
          <cell r="D536" t="str">
            <v>Brandy</v>
          </cell>
          <cell r="E536" t="str">
            <v>Arnold</v>
          </cell>
          <cell r="F536" t="str">
            <v>L</v>
          </cell>
          <cell r="G536" t="str">
            <v>Licensed Nurse Aide</v>
          </cell>
          <cell r="H536" t="str">
            <v>Clinical</v>
          </cell>
          <cell r="I536" t="str">
            <v>Patient Care Services</v>
          </cell>
          <cell r="J536" t="str">
            <v>Menig Extended Care</v>
          </cell>
          <cell r="K536" t="str">
            <v>Terminated</v>
          </cell>
          <cell r="L536" t="str">
            <v>Full Time - Full Benefits</v>
          </cell>
          <cell r="M536" t="str">
            <v>Full Time</v>
          </cell>
          <cell r="N536" t="str">
            <v>Licensed Nurse Aide</v>
          </cell>
          <cell r="O536" t="str">
            <v>GEN 30min</v>
          </cell>
          <cell r="P536">
            <v>38287</v>
          </cell>
          <cell r="Q536">
            <v>38287</v>
          </cell>
          <cell r="R536">
            <v>38500</v>
          </cell>
          <cell r="S536">
            <v>18970.223999999998</v>
          </cell>
          <cell r="T536">
            <v>9.1203000000000003</v>
          </cell>
          <cell r="U536" t="str">
            <v>Admin/Support</v>
          </cell>
          <cell r="V536">
            <v>80</v>
          </cell>
          <cell r="W536">
            <v>364.81200000000001</v>
          </cell>
          <cell r="X536" t="str">
            <v>Gifford Medical - 40</v>
          </cell>
          <cell r="Y536" t="str">
            <v>Menig Extended Care Unit</v>
          </cell>
          <cell r="Z536" t="str">
            <v>Biweekly</v>
          </cell>
        </row>
        <row r="537">
          <cell r="B537">
            <v>1001</v>
          </cell>
          <cell r="D537" t="str">
            <v>Carolyn</v>
          </cell>
          <cell r="E537" t="str">
            <v>Palazzolo</v>
          </cell>
          <cell r="F537" t="str">
            <v>S</v>
          </cell>
          <cell r="G537" t="str">
            <v>Radiology Technologist PD</v>
          </cell>
          <cell r="H537" t="str">
            <v>Ancillary</v>
          </cell>
          <cell r="I537" t="str">
            <v>Operations</v>
          </cell>
          <cell r="J537" t="str">
            <v>Diagnostic Imaging</v>
          </cell>
          <cell r="K537" t="str">
            <v>Terminated</v>
          </cell>
          <cell r="L537" t="str">
            <v>Per Diem Active</v>
          </cell>
          <cell r="M537" t="str">
            <v>Part Time</v>
          </cell>
          <cell r="N537" t="str">
            <v>Radiology Technologist PD</v>
          </cell>
          <cell r="O537" t="str">
            <v>GEN 40 30min</v>
          </cell>
          <cell r="P537">
            <v>44501</v>
          </cell>
          <cell r="Q537">
            <v>38293</v>
          </cell>
          <cell r="R537">
            <v>44683</v>
          </cell>
          <cell r="S537">
            <v>9.8799999999999999E-2</v>
          </cell>
          <cell r="T537">
            <v>38.33</v>
          </cell>
          <cell r="U537" t="str">
            <v>Tech &amp; Professi</v>
          </cell>
          <cell r="V537">
            <v>1E-4</v>
          </cell>
          <cell r="W537">
            <v>1.9E-3</v>
          </cell>
          <cell r="X537" t="str">
            <v>Gifford Medical - 40</v>
          </cell>
          <cell r="Y537" t="str">
            <v>Radiology</v>
          </cell>
          <cell r="Z537" t="str">
            <v>Biweekly</v>
          </cell>
        </row>
        <row r="538">
          <cell r="B538">
            <v>1002</v>
          </cell>
          <cell r="D538" t="str">
            <v>Sarah</v>
          </cell>
          <cell r="E538" t="str">
            <v>Davis</v>
          </cell>
          <cell r="F538" t="str">
            <v>M</v>
          </cell>
          <cell r="G538" t="str">
            <v>RN - Per Diem</v>
          </cell>
          <cell r="H538" t="str">
            <v>Clinical</v>
          </cell>
          <cell r="I538" t="str">
            <v>Patient Care Services</v>
          </cell>
          <cell r="J538" t="str">
            <v>Med Surg</v>
          </cell>
          <cell r="K538" t="str">
            <v>Terminated</v>
          </cell>
          <cell r="L538" t="str">
            <v>Per Diem Active</v>
          </cell>
          <cell r="M538" t="str">
            <v>Part Time</v>
          </cell>
          <cell r="N538" t="str">
            <v>RN - Per Diem</v>
          </cell>
          <cell r="O538" t="str">
            <v>GEN 40 30min</v>
          </cell>
          <cell r="P538">
            <v>39272</v>
          </cell>
          <cell r="Q538">
            <v>38294</v>
          </cell>
          <cell r="R538">
            <v>42292</v>
          </cell>
          <cell r="S538">
            <v>6.5000000000000002E-2</v>
          </cell>
          <cell r="T538">
            <v>24.6</v>
          </cell>
          <cell r="U538" t="str">
            <v>RN</v>
          </cell>
          <cell r="V538">
            <v>1E-4</v>
          </cell>
          <cell r="W538">
            <v>1.1999999999999999E-3</v>
          </cell>
          <cell r="X538" t="str">
            <v>Gifford Medical - 40</v>
          </cell>
          <cell r="Y538" t="str">
            <v>Med/Surg</v>
          </cell>
          <cell r="Z538" t="str">
            <v>Biweekly</v>
          </cell>
        </row>
        <row r="539">
          <cell r="B539">
            <v>1003</v>
          </cell>
          <cell r="D539" t="str">
            <v>Mary-Beth</v>
          </cell>
          <cell r="E539" t="str">
            <v>Gacetta</v>
          </cell>
          <cell r="G539" t="str">
            <v>Sonographer-Per Diem</v>
          </cell>
          <cell r="H539" t="str">
            <v>Ancillary</v>
          </cell>
          <cell r="I539" t="str">
            <v>Operations</v>
          </cell>
          <cell r="J539" t="str">
            <v>Diagnostic Imaging</v>
          </cell>
          <cell r="K539" t="str">
            <v>Active</v>
          </cell>
          <cell r="L539" t="str">
            <v>Per Diem Active</v>
          </cell>
          <cell r="M539" t="str">
            <v>Part Time</v>
          </cell>
          <cell r="N539" t="str">
            <v>Sonographer-Per Diem</v>
          </cell>
          <cell r="O539" t="str">
            <v>GEN 40 30min</v>
          </cell>
          <cell r="P539">
            <v>38300</v>
          </cell>
          <cell r="Q539">
            <v>38300</v>
          </cell>
          <cell r="S539">
            <v>0.10920000000000001</v>
          </cell>
          <cell r="T539">
            <v>41.67</v>
          </cell>
          <cell r="U539" t="str">
            <v>Tech &amp; Professi</v>
          </cell>
          <cell r="V539">
            <v>1E-4</v>
          </cell>
          <cell r="W539">
            <v>2.0999999999999999E-3</v>
          </cell>
          <cell r="X539" t="str">
            <v>Gifford Medical - 40</v>
          </cell>
          <cell r="Y539" t="str">
            <v>Radiology</v>
          </cell>
          <cell r="Z539" t="str">
            <v>Biweekly</v>
          </cell>
        </row>
        <row r="540">
          <cell r="B540">
            <v>1004</v>
          </cell>
          <cell r="D540" t="str">
            <v>Darlene</v>
          </cell>
          <cell r="E540" t="str">
            <v>Kill</v>
          </cell>
          <cell r="F540" t="str">
            <v>G</v>
          </cell>
          <cell r="G540" t="str">
            <v>ES Project Worker</v>
          </cell>
          <cell r="H540" t="str">
            <v>Maint, Hskpg, Food, Dayca</v>
          </cell>
          <cell r="I540" t="str">
            <v>Facilities</v>
          </cell>
          <cell r="J540" t="str">
            <v>Housekeeping</v>
          </cell>
          <cell r="K540" t="str">
            <v>Terminated</v>
          </cell>
          <cell r="L540" t="str">
            <v>Full Time - Full Benefits</v>
          </cell>
          <cell r="M540" t="str">
            <v>Full Time</v>
          </cell>
          <cell r="N540" t="str">
            <v>ES Project Worker</v>
          </cell>
          <cell r="O540" t="str">
            <v>GEN 30min</v>
          </cell>
          <cell r="P540">
            <v>38299</v>
          </cell>
          <cell r="Q540">
            <v>38299</v>
          </cell>
          <cell r="R540">
            <v>40077</v>
          </cell>
          <cell r="S540">
            <v>23857.599999999999</v>
          </cell>
          <cell r="T540">
            <v>11.47</v>
          </cell>
          <cell r="U540" t="str">
            <v>Admin/Support</v>
          </cell>
          <cell r="V540">
            <v>80</v>
          </cell>
          <cell r="W540">
            <v>458.8</v>
          </cell>
          <cell r="X540" t="str">
            <v>Gifford Medical - 40</v>
          </cell>
          <cell r="Y540" t="str">
            <v>Housekeeping</v>
          </cell>
          <cell r="Z540" t="str">
            <v>Biweekly</v>
          </cell>
        </row>
        <row r="541">
          <cell r="B541">
            <v>1005</v>
          </cell>
          <cell r="D541" t="str">
            <v>Darline</v>
          </cell>
          <cell r="E541" t="str">
            <v>Rhoades</v>
          </cell>
          <cell r="F541" t="str">
            <v>M</v>
          </cell>
          <cell r="G541" t="str">
            <v>Office Manager Offsite</v>
          </cell>
          <cell r="H541" t="str">
            <v>Administrative</v>
          </cell>
          <cell r="I541" t="str">
            <v>Provider Practices</v>
          </cell>
          <cell r="J541" t="str">
            <v>Chelsea Clinic</v>
          </cell>
          <cell r="K541" t="str">
            <v>Terminated</v>
          </cell>
          <cell r="L541" t="str">
            <v>PartTime - Full Benefits</v>
          </cell>
          <cell r="M541" t="str">
            <v>Part Time</v>
          </cell>
          <cell r="N541" t="str">
            <v>Office Manager Offsite</v>
          </cell>
          <cell r="O541" t="str">
            <v>GEN 40 60min</v>
          </cell>
          <cell r="P541">
            <v>38306</v>
          </cell>
          <cell r="Q541">
            <v>38306</v>
          </cell>
          <cell r="R541">
            <v>38821</v>
          </cell>
          <cell r="S541">
            <v>26241.279999999999</v>
          </cell>
          <cell r="T541">
            <v>15.77</v>
          </cell>
          <cell r="U541" t="str">
            <v>Office Manager</v>
          </cell>
          <cell r="V541">
            <v>64</v>
          </cell>
          <cell r="W541">
            <v>504.64</v>
          </cell>
          <cell r="X541" t="str">
            <v>Chelsea Clinic - 41</v>
          </cell>
          <cell r="Y541" t="str">
            <v>Provider Practice</v>
          </cell>
          <cell r="Z541" t="str">
            <v>Biweekly</v>
          </cell>
        </row>
        <row r="542">
          <cell r="B542">
            <v>1006</v>
          </cell>
          <cell r="D542" t="str">
            <v>Betsy</v>
          </cell>
          <cell r="E542" t="str">
            <v>Leong</v>
          </cell>
          <cell r="F542" t="str">
            <v>S</v>
          </cell>
          <cell r="G542" t="str">
            <v>After School Assistant</v>
          </cell>
          <cell r="H542" t="str">
            <v>Maint, Hskpg, Food, Dayca</v>
          </cell>
          <cell r="I542" t="str">
            <v>Human Resources</v>
          </cell>
          <cell r="J542" t="str">
            <v>After School Program</v>
          </cell>
          <cell r="K542" t="str">
            <v>Terminated</v>
          </cell>
          <cell r="L542" t="str">
            <v>PartTime-No Benefits</v>
          </cell>
          <cell r="M542" t="str">
            <v>Part Time</v>
          </cell>
          <cell r="N542" t="str">
            <v>After School Assistant</v>
          </cell>
          <cell r="O542" t="str">
            <v>GEN 40 No Meal</v>
          </cell>
          <cell r="P542">
            <v>38306</v>
          </cell>
          <cell r="Q542">
            <v>38306</v>
          </cell>
          <cell r="R542">
            <v>38663</v>
          </cell>
          <cell r="S542">
            <v>6568.6764000000003</v>
          </cell>
          <cell r="T542">
            <v>7.6558000000000002</v>
          </cell>
          <cell r="U542" t="str">
            <v>Admin/Support</v>
          </cell>
          <cell r="V542">
            <v>33</v>
          </cell>
          <cell r="W542">
            <v>126.3207</v>
          </cell>
          <cell r="X542" t="str">
            <v>After School Program - 43</v>
          </cell>
          <cell r="Y542" t="str">
            <v>Child Enrichment Center</v>
          </cell>
          <cell r="Z542" t="str">
            <v>Biweekly</v>
          </cell>
        </row>
        <row r="543">
          <cell r="B543">
            <v>1007</v>
          </cell>
          <cell r="D543" t="str">
            <v>Julie</v>
          </cell>
          <cell r="E543" t="str">
            <v>Gudisman</v>
          </cell>
          <cell r="F543" t="str">
            <v>M</v>
          </cell>
          <cell r="G543" t="str">
            <v>RN - Per Diem</v>
          </cell>
          <cell r="H543" t="str">
            <v>Clinical</v>
          </cell>
          <cell r="I543" t="str">
            <v>Patient Care Services</v>
          </cell>
          <cell r="J543" t="str">
            <v>Emergency Room</v>
          </cell>
          <cell r="K543" t="str">
            <v>Terminated</v>
          </cell>
          <cell r="L543" t="str">
            <v>Per Deim Inactive</v>
          </cell>
          <cell r="M543" t="str">
            <v>Part Time</v>
          </cell>
          <cell r="N543" t="str">
            <v>RN - Per Diem</v>
          </cell>
          <cell r="O543" t="str">
            <v>GEN 40 30min</v>
          </cell>
          <cell r="P543">
            <v>38307</v>
          </cell>
          <cell r="Q543">
            <v>38307</v>
          </cell>
          <cell r="R543">
            <v>38817</v>
          </cell>
          <cell r="S543">
            <v>0.52</v>
          </cell>
          <cell r="T543">
            <v>20</v>
          </cell>
          <cell r="U543" t="str">
            <v>RN</v>
          </cell>
          <cell r="V543">
            <v>1E-3</v>
          </cell>
          <cell r="W543">
            <v>0.01</v>
          </cell>
          <cell r="X543" t="str">
            <v>Gifford Medical - 40</v>
          </cell>
          <cell r="Y543" t="str">
            <v>Emergency Room</v>
          </cell>
          <cell r="Z543" t="str">
            <v>Biweekly</v>
          </cell>
        </row>
        <row r="544">
          <cell r="B544">
            <v>1008</v>
          </cell>
          <cell r="D544" t="str">
            <v>Jody</v>
          </cell>
          <cell r="E544" t="str">
            <v>Simpson</v>
          </cell>
          <cell r="F544" t="str">
            <v>L</v>
          </cell>
          <cell r="G544" t="str">
            <v>ES Worker</v>
          </cell>
          <cell r="H544" t="str">
            <v>Maint, Hskpg, Food, Dayca</v>
          </cell>
          <cell r="I544" t="str">
            <v>Facilities</v>
          </cell>
          <cell r="J544" t="str">
            <v>Enviromental Services</v>
          </cell>
          <cell r="K544" t="str">
            <v>Terminated</v>
          </cell>
          <cell r="L544" t="str">
            <v>Full Time - Full Benefits</v>
          </cell>
          <cell r="M544" t="str">
            <v>Full Time</v>
          </cell>
          <cell r="N544" t="str">
            <v>ES Worker</v>
          </cell>
          <cell r="O544" t="str">
            <v>GEN 30min</v>
          </cell>
          <cell r="P544">
            <v>38313</v>
          </cell>
          <cell r="Q544">
            <v>38313</v>
          </cell>
          <cell r="R544">
            <v>38362</v>
          </cell>
          <cell r="S544">
            <v>16598.400000000001</v>
          </cell>
          <cell r="T544">
            <v>7.98</v>
          </cell>
          <cell r="U544" t="str">
            <v>Admin/Support</v>
          </cell>
          <cell r="V544">
            <v>80</v>
          </cell>
          <cell r="W544">
            <v>319.2</v>
          </cell>
          <cell r="X544" t="str">
            <v>Gifford Medical - 40</v>
          </cell>
          <cell r="Y544" t="str">
            <v>Housekeeping</v>
          </cell>
          <cell r="Z544" t="str">
            <v>Biweekly</v>
          </cell>
        </row>
        <row r="545">
          <cell r="B545">
            <v>1009</v>
          </cell>
          <cell r="D545" t="str">
            <v>Rebecca Jo</v>
          </cell>
          <cell r="E545" t="str">
            <v>Ward</v>
          </cell>
          <cell r="F545" t="str">
            <v>L</v>
          </cell>
          <cell r="G545" t="str">
            <v>Office Manager</v>
          </cell>
          <cell r="H545" t="str">
            <v>Administrative</v>
          </cell>
          <cell r="I545" t="str">
            <v>Surgical Services</v>
          </cell>
          <cell r="J545" t="str">
            <v>Sharon Clinic</v>
          </cell>
          <cell r="K545" t="str">
            <v>Active</v>
          </cell>
          <cell r="L545" t="str">
            <v>Full Time - Full Benefits</v>
          </cell>
          <cell r="M545" t="str">
            <v>Full Time</v>
          </cell>
          <cell r="N545" t="str">
            <v>Office Manager</v>
          </cell>
          <cell r="O545" t="str">
            <v>EXEMPT 8 FT</v>
          </cell>
          <cell r="P545">
            <v>38321</v>
          </cell>
          <cell r="Q545">
            <v>38321</v>
          </cell>
          <cell r="S545">
            <v>69347.199999999997</v>
          </cell>
          <cell r="T545">
            <v>33.340000000000003</v>
          </cell>
          <cell r="U545" t="str">
            <v>Office Manager</v>
          </cell>
          <cell r="V545">
            <v>80</v>
          </cell>
          <cell r="W545">
            <v>1333.6</v>
          </cell>
          <cell r="X545" t="str">
            <v>Gifford Medical - 40</v>
          </cell>
          <cell r="Y545" t="str">
            <v>None</v>
          </cell>
          <cell r="Z545" t="str">
            <v>Biweekly</v>
          </cell>
        </row>
        <row r="546">
          <cell r="B546">
            <v>1010</v>
          </cell>
          <cell r="D546" t="str">
            <v>Rhonda</v>
          </cell>
          <cell r="E546" t="str">
            <v>Schumann</v>
          </cell>
          <cell r="F546" t="str">
            <v>J</v>
          </cell>
          <cell r="G546" t="str">
            <v>Medical Assistant</v>
          </cell>
          <cell r="H546" t="str">
            <v>Clinical</v>
          </cell>
          <cell r="I546" t="str">
            <v>Provider Practices</v>
          </cell>
          <cell r="J546" t="str">
            <v>Clinic Podiatry</v>
          </cell>
          <cell r="K546" t="str">
            <v>Active</v>
          </cell>
          <cell r="L546" t="str">
            <v>Full Time - Full Benefits</v>
          </cell>
          <cell r="M546" t="str">
            <v>Full Time</v>
          </cell>
          <cell r="N546" t="str">
            <v>Medical Assistant</v>
          </cell>
          <cell r="O546" t="str">
            <v>GEN 40 30min</v>
          </cell>
          <cell r="P546">
            <v>38322</v>
          </cell>
          <cell r="Q546">
            <v>38322</v>
          </cell>
          <cell r="S546">
            <v>47673.599999999999</v>
          </cell>
          <cell r="T546">
            <v>22.92</v>
          </cell>
          <cell r="U546" t="str">
            <v>Admin/Support</v>
          </cell>
          <cell r="V546">
            <v>80</v>
          </cell>
          <cell r="W546">
            <v>916.8</v>
          </cell>
          <cell r="X546" t="str">
            <v>Nro, Anes, Pod &amp; Sp - 40</v>
          </cell>
          <cell r="Y546" t="str">
            <v>Provider Practice</v>
          </cell>
          <cell r="Z546" t="str">
            <v>Biweekly</v>
          </cell>
        </row>
        <row r="547">
          <cell r="B547">
            <v>1011</v>
          </cell>
          <cell r="D547" t="str">
            <v>Emily</v>
          </cell>
          <cell r="E547" t="str">
            <v>Osborne</v>
          </cell>
          <cell r="F547" t="str">
            <v>M</v>
          </cell>
          <cell r="G547" t="str">
            <v>RN - Per Diem</v>
          </cell>
          <cell r="H547" t="str">
            <v>Clinical</v>
          </cell>
          <cell r="I547" t="str">
            <v>Patient Care Services</v>
          </cell>
          <cell r="J547" t="str">
            <v>Obstetrics/Labor &amp; Delive</v>
          </cell>
          <cell r="K547" t="str">
            <v>Terminated</v>
          </cell>
          <cell r="L547" t="str">
            <v>Per Diem Active</v>
          </cell>
          <cell r="M547" t="str">
            <v>Part Time</v>
          </cell>
          <cell r="N547" t="str">
            <v>RN - Per Diem</v>
          </cell>
          <cell r="O547" t="str">
            <v>GEN 40 30min</v>
          </cell>
          <cell r="P547">
            <v>38327</v>
          </cell>
          <cell r="Q547">
            <v>38327</v>
          </cell>
          <cell r="R547">
            <v>38929</v>
          </cell>
          <cell r="S547">
            <v>0.53559999999999997</v>
          </cell>
          <cell r="T547">
            <v>20.6</v>
          </cell>
          <cell r="U547" t="str">
            <v>RN</v>
          </cell>
          <cell r="V547">
            <v>1E-3</v>
          </cell>
          <cell r="W547">
            <v>1.03E-2</v>
          </cell>
          <cell r="X547" t="str">
            <v>Gifford Medical - 40</v>
          </cell>
          <cell r="Y547" t="str">
            <v>Birthing Center</v>
          </cell>
          <cell r="Z547" t="str">
            <v>Biweekly</v>
          </cell>
        </row>
        <row r="548">
          <cell r="B548">
            <v>1012</v>
          </cell>
          <cell r="D548" t="str">
            <v>Kim</v>
          </cell>
          <cell r="E548" t="str">
            <v>Newton</v>
          </cell>
          <cell r="F548" t="str">
            <v>I</v>
          </cell>
          <cell r="G548" t="str">
            <v>Radiology Technologist</v>
          </cell>
          <cell r="H548" t="str">
            <v>Ancillary</v>
          </cell>
          <cell r="I548" t="str">
            <v>Professional Services</v>
          </cell>
          <cell r="J548" t="str">
            <v>Diagnostic Imaging</v>
          </cell>
          <cell r="K548" t="str">
            <v>Terminated</v>
          </cell>
          <cell r="L548" t="str">
            <v>PartTime - Full Benefits</v>
          </cell>
          <cell r="M548" t="str">
            <v>Part Time</v>
          </cell>
          <cell r="N548" t="str">
            <v>Radiology Technologist</v>
          </cell>
          <cell r="O548" t="str">
            <v>GEN 40 30min</v>
          </cell>
          <cell r="P548">
            <v>38328</v>
          </cell>
          <cell r="Q548">
            <v>38328</v>
          </cell>
          <cell r="R548">
            <v>38994</v>
          </cell>
          <cell r="S548">
            <v>45245.2</v>
          </cell>
          <cell r="T548">
            <v>24.86</v>
          </cell>
          <cell r="U548" t="str">
            <v>Tech &amp; Professi</v>
          </cell>
          <cell r="V548">
            <v>70</v>
          </cell>
          <cell r="W548">
            <v>870.1</v>
          </cell>
          <cell r="X548" t="str">
            <v>Gifford Medical - 40</v>
          </cell>
          <cell r="Y548" t="str">
            <v>Radiology</v>
          </cell>
          <cell r="Z548" t="str">
            <v>Biweekly</v>
          </cell>
        </row>
        <row r="549">
          <cell r="B549">
            <v>1013</v>
          </cell>
          <cell r="D549" t="str">
            <v>Jenny</v>
          </cell>
          <cell r="E549" t="str">
            <v>Schmidt</v>
          </cell>
          <cell r="F549" t="str">
            <v>D</v>
          </cell>
          <cell r="G549" t="str">
            <v>ES  Worker - OUT</v>
          </cell>
          <cell r="H549" t="str">
            <v>Maint, Hskpg, Food, Dayca</v>
          </cell>
          <cell r="I549" t="str">
            <v>Facilities</v>
          </cell>
          <cell r="J549" t="str">
            <v>Enviromental Services</v>
          </cell>
          <cell r="K549" t="str">
            <v>Terminated</v>
          </cell>
          <cell r="L549" t="str">
            <v>PartTime - Full Benefits</v>
          </cell>
          <cell r="M549" t="str">
            <v>Part Time</v>
          </cell>
          <cell r="N549" t="str">
            <v>ES  Worker - OUT</v>
          </cell>
          <cell r="O549" t="str">
            <v>GEN 40 No Meal</v>
          </cell>
          <cell r="P549">
            <v>38334</v>
          </cell>
          <cell r="Q549">
            <v>38334</v>
          </cell>
          <cell r="R549">
            <v>38723</v>
          </cell>
          <cell r="S549">
            <v>17111.080999999998</v>
          </cell>
          <cell r="T549">
            <v>10.1249</v>
          </cell>
          <cell r="U549" t="str">
            <v>Admin/Support</v>
          </cell>
          <cell r="V549">
            <v>65</v>
          </cell>
          <cell r="W549">
            <v>329.05919999999998</v>
          </cell>
          <cell r="X549" t="str">
            <v>Gifford Medical - 40</v>
          </cell>
          <cell r="Y549" t="str">
            <v>Housekeeping</v>
          </cell>
          <cell r="Z549" t="str">
            <v>Biweekly</v>
          </cell>
        </row>
        <row r="550">
          <cell r="B550">
            <v>1014</v>
          </cell>
          <cell r="D550" t="str">
            <v>Reiko</v>
          </cell>
          <cell r="E550" t="str">
            <v>Sakai</v>
          </cell>
          <cell r="F550" t="str">
            <v>E</v>
          </cell>
          <cell r="G550" t="str">
            <v>Nutrition Assistant 1</v>
          </cell>
          <cell r="H550" t="str">
            <v>Maint, Hskpg, Food, Dayca</v>
          </cell>
          <cell r="I550" t="str">
            <v>Professional Services</v>
          </cell>
          <cell r="J550" t="str">
            <v>Nutrition/Food Service</v>
          </cell>
          <cell r="K550" t="str">
            <v>Terminated</v>
          </cell>
          <cell r="L550" t="str">
            <v>PartTime-No Benefits</v>
          </cell>
          <cell r="M550" t="str">
            <v>Part Time</v>
          </cell>
          <cell r="N550" t="str">
            <v>Nutrition Assistant 1</v>
          </cell>
          <cell r="O550" t="str">
            <v>GEN 40 30min</v>
          </cell>
          <cell r="P550">
            <v>38335</v>
          </cell>
          <cell r="Q550">
            <v>38335</v>
          </cell>
          <cell r="R550">
            <v>38595</v>
          </cell>
          <cell r="S550">
            <v>3319.68</v>
          </cell>
          <cell r="T550">
            <v>7.98</v>
          </cell>
          <cell r="U550" t="str">
            <v>Admin/Support</v>
          </cell>
          <cell r="V550">
            <v>16</v>
          </cell>
          <cell r="W550">
            <v>63.84</v>
          </cell>
          <cell r="X550" t="str">
            <v>Gifford Medical - 40</v>
          </cell>
          <cell r="Y550" t="str">
            <v>Nutrition &amp; Food Service</v>
          </cell>
          <cell r="Z550" t="str">
            <v>Biweekly</v>
          </cell>
        </row>
        <row r="551">
          <cell r="B551">
            <v>1015</v>
          </cell>
          <cell r="D551" t="str">
            <v>Edward</v>
          </cell>
          <cell r="E551" t="str">
            <v>Striebe</v>
          </cell>
          <cell r="F551" t="str">
            <v>J</v>
          </cell>
          <cell r="G551" t="str">
            <v>Director of Hosp &amp; FS</v>
          </cell>
          <cell r="H551" t="str">
            <v>Administrative</v>
          </cell>
          <cell r="I551" t="str">
            <v>Operations</v>
          </cell>
          <cell r="J551" t="str">
            <v>Dietary</v>
          </cell>
          <cell r="K551" t="str">
            <v>Terminated</v>
          </cell>
          <cell r="L551" t="str">
            <v>Full Time - Full Benefits</v>
          </cell>
          <cell r="M551" t="str">
            <v>Full Time</v>
          </cell>
          <cell r="N551" t="str">
            <v>Director of Hosp &amp; FS</v>
          </cell>
          <cell r="O551" t="str">
            <v>EXEMPT 8 FT</v>
          </cell>
          <cell r="P551">
            <v>38362</v>
          </cell>
          <cell r="Q551">
            <v>38362</v>
          </cell>
          <cell r="R551">
            <v>44323</v>
          </cell>
          <cell r="S551">
            <v>106288</v>
          </cell>
          <cell r="T551">
            <v>51.1</v>
          </cell>
          <cell r="U551" t="str">
            <v>Management</v>
          </cell>
          <cell r="V551">
            <v>80</v>
          </cell>
          <cell r="W551">
            <v>2044</v>
          </cell>
          <cell r="X551" t="str">
            <v>Gifford Medical - 40</v>
          </cell>
          <cell r="Y551" t="str">
            <v>Nutrition &amp; Food Service</v>
          </cell>
          <cell r="Z551" t="str">
            <v>Biweekly</v>
          </cell>
        </row>
        <row r="552">
          <cell r="B552">
            <v>1016</v>
          </cell>
          <cell r="D552" t="str">
            <v>Deborah</v>
          </cell>
          <cell r="E552" t="str">
            <v>Hansen-Ollennu</v>
          </cell>
          <cell r="G552" t="str">
            <v>LNA Per Diem</v>
          </cell>
          <cell r="H552" t="str">
            <v>Clinical</v>
          </cell>
          <cell r="I552" t="str">
            <v>Patient Care Services</v>
          </cell>
          <cell r="J552" t="str">
            <v>Menig Extended Care</v>
          </cell>
          <cell r="K552" t="str">
            <v>Terminated</v>
          </cell>
          <cell r="L552" t="str">
            <v>Per Diem Active</v>
          </cell>
          <cell r="M552" t="str">
            <v>Part Time</v>
          </cell>
          <cell r="N552" t="str">
            <v>LNA Per Diem</v>
          </cell>
          <cell r="O552" t="str">
            <v>GEN 40 30min</v>
          </cell>
          <cell r="P552">
            <v>38363</v>
          </cell>
          <cell r="Q552">
            <v>38363</v>
          </cell>
          <cell r="R552">
            <v>38439</v>
          </cell>
          <cell r="S552">
            <v>0.22620000000000001</v>
          </cell>
          <cell r="T552">
            <v>8.7100000000000009</v>
          </cell>
          <cell r="U552" t="str">
            <v>Admin/Support</v>
          </cell>
          <cell r="V552">
            <v>1E-3</v>
          </cell>
          <cell r="W552">
            <v>4.4000000000000003E-3</v>
          </cell>
          <cell r="X552" t="str">
            <v>Gifford Medical - 40</v>
          </cell>
          <cell r="Y552" t="str">
            <v>Menig Extended Care Unit</v>
          </cell>
          <cell r="Z552" t="str">
            <v>Biweekly</v>
          </cell>
        </row>
        <row r="553">
          <cell r="B553">
            <v>1017</v>
          </cell>
          <cell r="D553" t="str">
            <v>Ellamarie</v>
          </cell>
          <cell r="E553" t="str">
            <v>Russo-DeMara</v>
          </cell>
          <cell r="F553" t="str">
            <v>B</v>
          </cell>
          <cell r="G553" t="str">
            <v>Physician Specialty Clin</v>
          </cell>
          <cell r="H553" t="str">
            <v>Clinical</v>
          </cell>
          <cell r="I553" t="str">
            <v>Medical Staff</v>
          </cell>
          <cell r="J553" t="str">
            <v>Clinic OB/GYN</v>
          </cell>
          <cell r="K553" t="str">
            <v>Terminated</v>
          </cell>
          <cell r="L553" t="str">
            <v>PartTime - Full Benefits</v>
          </cell>
          <cell r="M553" t="str">
            <v>Part Time</v>
          </cell>
          <cell r="N553" t="str">
            <v>Physician Specialty Clin</v>
          </cell>
          <cell r="O553" t="str">
            <v>PHYSICIANS</v>
          </cell>
          <cell r="P553">
            <v>38362</v>
          </cell>
          <cell r="Q553">
            <v>38362</v>
          </cell>
          <cell r="R553">
            <v>43586</v>
          </cell>
          <cell r="S553">
            <v>117200</v>
          </cell>
          <cell r="T553">
            <v>70.432699999999997</v>
          </cell>
          <cell r="U553" t="str">
            <v>Providers</v>
          </cell>
          <cell r="V553">
            <v>64</v>
          </cell>
          <cell r="W553">
            <v>2253.8462</v>
          </cell>
          <cell r="X553" t="str">
            <v>OB/GYN - 41</v>
          </cell>
          <cell r="Y553" t="str">
            <v>Medical Staff</v>
          </cell>
          <cell r="Z553" t="str">
            <v>Biweekly</v>
          </cell>
        </row>
        <row r="554">
          <cell r="B554">
            <v>1018</v>
          </cell>
          <cell r="D554" t="str">
            <v>Clayre</v>
          </cell>
          <cell r="E554" t="str">
            <v>Bariteau</v>
          </cell>
          <cell r="F554" t="str">
            <v>A</v>
          </cell>
          <cell r="G554" t="str">
            <v>Registered Nurse</v>
          </cell>
          <cell r="H554" t="str">
            <v>Clinical</v>
          </cell>
          <cell r="I554" t="str">
            <v>Patient Care Services</v>
          </cell>
          <cell r="J554" t="str">
            <v>Med Surg</v>
          </cell>
          <cell r="K554" t="str">
            <v>Terminated</v>
          </cell>
          <cell r="L554" t="str">
            <v>PartTime - Full Benefits</v>
          </cell>
          <cell r="M554" t="str">
            <v>Part Time</v>
          </cell>
          <cell r="N554" t="str">
            <v>Registered Nurse</v>
          </cell>
          <cell r="O554" t="str">
            <v>GEN 40 30min</v>
          </cell>
          <cell r="P554">
            <v>38383</v>
          </cell>
          <cell r="Q554">
            <v>38383</v>
          </cell>
          <cell r="R554">
            <v>40898</v>
          </cell>
          <cell r="S554">
            <v>42525.017599999999</v>
          </cell>
          <cell r="T554">
            <v>25.555900000000001</v>
          </cell>
          <cell r="U554" t="str">
            <v>RN</v>
          </cell>
          <cell r="V554">
            <v>64</v>
          </cell>
          <cell r="W554">
            <v>817.78880000000004</v>
          </cell>
          <cell r="X554" t="str">
            <v>Gifford Medical - 40</v>
          </cell>
          <cell r="Y554" t="str">
            <v>Med/Surg</v>
          </cell>
          <cell r="Z554" t="str">
            <v>Biweekly</v>
          </cell>
        </row>
        <row r="555">
          <cell r="B555">
            <v>1019</v>
          </cell>
          <cell r="D555" t="str">
            <v>Kathy</v>
          </cell>
          <cell r="E555" t="str">
            <v>Vorce</v>
          </cell>
          <cell r="F555" t="str">
            <v>L</v>
          </cell>
          <cell r="G555" t="str">
            <v>Teaching Assistant</v>
          </cell>
          <cell r="H555" t="str">
            <v>Maint, Hskpg, Food, Dayca</v>
          </cell>
          <cell r="I555" t="str">
            <v>Human Resources</v>
          </cell>
          <cell r="J555" t="str">
            <v>Day Care</v>
          </cell>
          <cell r="K555" t="str">
            <v>Terminated</v>
          </cell>
          <cell r="L555" t="str">
            <v>Full Time - Full Benefits</v>
          </cell>
          <cell r="M555" t="str">
            <v>Full Time</v>
          </cell>
          <cell r="N555" t="str">
            <v>Teaching Assistant</v>
          </cell>
          <cell r="O555" t="str">
            <v>GEN 40 60min</v>
          </cell>
          <cell r="P555">
            <v>38385</v>
          </cell>
          <cell r="Q555">
            <v>38385</v>
          </cell>
          <cell r="R555">
            <v>39161</v>
          </cell>
          <cell r="S555">
            <v>17763.2</v>
          </cell>
          <cell r="T555">
            <v>8.5399999999999991</v>
          </cell>
          <cell r="U555" t="str">
            <v>Admin/Support</v>
          </cell>
          <cell r="V555">
            <v>80</v>
          </cell>
          <cell r="W555">
            <v>341.6</v>
          </cell>
          <cell r="X555" t="str">
            <v>Gifford Medical - 40</v>
          </cell>
          <cell r="Y555" t="str">
            <v>Child Enrichment Center</v>
          </cell>
          <cell r="Z555" t="str">
            <v>Biweekly</v>
          </cell>
        </row>
        <row r="556">
          <cell r="B556">
            <v>1020</v>
          </cell>
          <cell r="D556" t="str">
            <v>John</v>
          </cell>
          <cell r="E556" t="str">
            <v>Ennis</v>
          </cell>
          <cell r="F556" t="str">
            <v>M</v>
          </cell>
          <cell r="G556" t="str">
            <v>Respiratory Manager</v>
          </cell>
          <cell r="H556" t="str">
            <v>Administrative</v>
          </cell>
          <cell r="I556" t="str">
            <v>Professional Services</v>
          </cell>
          <cell r="J556" t="str">
            <v>Respiratory</v>
          </cell>
          <cell r="K556" t="str">
            <v>Terminated</v>
          </cell>
          <cell r="L556" t="str">
            <v>Full Time - Full Benefits</v>
          </cell>
          <cell r="M556" t="str">
            <v>Full Time</v>
          </cell>
          <cell r="N556" t="str">
            <v>Respiratory Manager</v>
          </cell>
          <cell r="O556" t="str">
            <v>EXEMPT 8 FT</v>
          </cell>
          <cell r="P556">
            <v>38390</v>
          </cell>
          <cell r="Q556">
            <v>38390</v>
          </cell>
          <cell r="R556">
            <v>39206</v>
          </cell>
          <cell r="S556">
            <v>74276.800000000003</v>
          </cell>
          <cell r="T556">
            <v>35.71</v>
          </cell>
          <cell r="U556" t="str">
            <v>Management</v>
          </cell>
          <cell r="V556">
            <v>80</v>
          </cell>
          <cell r="W556">
            <v>1428.4</v>
          </cell>
          <cell r="X556" t="str">
            <v>Gifford Medical - 40</v>
          </cell>
          <cell r="Y556" t="str">
            <v>Respiratory Therapy</v>
          </cell>
          <cell r="Z556" t="str">
            <v>Biweekly</v>
          </cell>
        </row>
        <row r="557">
          <cell r="B557">
            <v>1021</v>
          </cell>
          <cell r="D557" t="str">
            <v>Laurel</v>
          </cell>
          <cell r="E557" t="str">
            <v>Ross</v>
          </cell>
          <cell r="F557" t="str">
            <v>D</v>
          </cell>
          <cell r="G557" t="str">
            <v>Registered Dietician</v>
          </cell>
          <cell r="H557" t="str">
            <v>Ancillary</v>
          </cell>
          <cell r="I557" t="str">
            <v>Operations</v>
          </cell>
          <cell r="J557" t="str">
            <v>Dietary</v>
          </cell>
          <cell r="K557" t="str">
            <v>Terminated</v>
          </cell>
          <cell r="L557" t="str">
            <v>PartTime-No Benefits</v>
          </cell>
          <cell r="M557" t="str">
            <v>Part Time</v>
          </cell>
          <cell r="N557" t="str">
            <v>Registered Dietician</v>
          </cell>
          <cell r="O557" t="str">
            <v>GEN 40 30min</v>
          </cell>
          <cell r="P557">
            <v>38392</v>
          </cell>
          <cell r="Q557">
            <v>38392</v>
          </cell>
          <cell r="R557">
            <v>39276</v>
          </cell>
          <cell r="S557">
            <v>9809.2800000000007</v>
          </cell>
          <cell r="T557">
            <v>23.58</v>
          </cell>
          <cell r="U557" t="str">
            <v>Tech &amp; Professi</v>
          </cell>
          <cell r="V557">
            <v>16</v>
          </cell>
          <cell r="W557">
            <v>188.64</v>
          </cell>
          <cell r="X557" t="str">
            <v>Gifford Medical - 40</v>
          </cell>
          <cell r="Y557" t="str">
            <v>Nutrition &amp; Food Service</v>
          </cell>
          <cell r="Z557" t="str">
            <v>Biweekly</v>
          </cell>
        </row>
        <row r="558">
          <cell r="B558">
            <v>1022</v>
          </cell>
          <cell r="D558" t="str">
            <v>Tammy</v>
          </cell>
          <cell r="E558" t="str">
            <v>Schellong</v>
          </cell>
          <cell r="F558" t="str">
            <v>I</v>
          </cell>
          <cell r="G558" t="str">
            <v>Central Sterile Supp Tech</v>
          </cell>
          <cell r="H558" t="str">
            <v>Ancillary</v>
          </cell>
          <cell r="I558" t="str">
            <v>Surgical Services</v>
          </cell>
          <cell r="J558" t="str">
            <v>Operating Room</v>
          </cell>
          <cell r="K558" t="str">
            <v>Terminated</v>
          </cell>
          <cell r="L558" t="str">
            <v>Full Time - Full Benefits</v>
          </cell>
          <cell r="M558" t="str">
            <v>Full Time</v>
          </cell>
          <cell r="N558" t="str">
            <v>Central Sterile Supp Tech</v>
          </cell>
          <cell r="O558" t="str">
            <v>GEN 40 30min</v>
          </cell>
          <cell r="P558">
            <v>38400</v>
          </cell>
          <cell r="Q558">
            <v>38400</v>
          </cell>
          <cell r="R558">
            <v>44540</v>
          </cell>
          <cell r="S558">
            <v>39145.599999999999</v>
          </cell>
          <cell r="T558">
            <v>18.82</v>
          </cell>
          <cell r="U558" t="str">
            <v>Admin/Support</v>
          </cell>
          <cell r="V558">
            <v>80</v>
          </cell>
          <cell r="W558">
            <v>752.8</v>
          </cell>
          <cell r="X558" t="str">
            <v>Gifford Medical - 40</v>
          </cell>
          <cell r="Y558" t="str">
            <v>Operating Room</v>
          </cell>
          <cell r="Z558" t="str">
            <v>Biweekly</v>
          </cell>
        </row>
        <row r="559">
          <cell r="B559">
            <v>1023</v>
          </cell>
          <cell r="D559" t="str">
            <v>Deborah</v>
          </cell>
          <cell r="E559" t="str">
            <v>Dunbar</v>
          </cell>
          <cell r="F559" t="str">
            <v>A</v>
          </cell>
          <cell r="G559" t="str">
            <v>Licensed Nurse Aide</v>
          </cell>
          <cell r="H559" t="str">
            <v>Clinical</v>
          </cell>
          <cell r="I559" t="str">
            <v>Patient Care Services</v>
          </cell>
          <cell r="J559" t="str">
            <v>MENIG Extended Care</v>
          </cell>
          <cell r="K559" t="str">
            <v>Terminated</v>
          </cell>
          <cell r="L559" t="str">
            <v>PartTime - Full Benefits</v>
          </cell>
          <cell r="M559" t="str">
            <v>Part Time</v>
          </cell>
          <cell r="N559" t="str">
            <v>Licensed Nurse Aide</v>
          </cell>
          <cell r="O559" t="str">
            <v>GEN 30min</v>
          </cell>
          <cell r="P559">
            <v>38400</v>
          </cell>
          <cell r="Q559">
            <v>38400</v>
          </cell>
          <cell r="R559">
            <v>39017</v>
          </cell>
          <cell r="S559">
            <v>17006.080000000002</v>
          </cell>
          <cell r="T559">
            <v>10.220000000000001</v>
          </cell>
          <cell r="U559" t="str">
            <v>Admin/Support</v>
          </cell>
          <cell r="V559">
            <v>64</v>
          </cell>
          <cell r="W559">
            <v>327.04000000000002</v>
          </cell>
          <cell r="X559" t="str">
            <v>Gifford Medical - 40</v>
          </cell>
          <cell r="Y559" t="str">
            <v>Menig Extended Care Unit</v>
          </cell>
          <cell r="Z559" t="str">
            <v>Biweekly</v>
          </cell>
        </row>
        <row r="560">
          <cell r="B560">
            <v>1024</v>
          </cell>
          <cell r="D560" t="str">
            <v>Dianne</v>
          </cell>
          <cell r="E560" t="str">
            <v>Elias</v>
          </cell>
          <cell r="F560" t="str">
            <v>E</v>
          </cell>
          <cell r="G560" t="str">
            <v>ES Project Worker</v>
          </cell>
          <cell r="H560" t="str">
            <v>Maint, Hskpg, Food, Dayca</v>
          </cell>
          <cell r="I560" t="str">
            <v>Facilities</v>
          </cell>
          <cell r="J560" t="str">
            <v>Enviromental Services</v>
          </cell>
          <cell r="K560" t="str">
            <v>Terminated</v>
          </cell>
          <cell r="L560" t="str">
            <v>Full Time - Full Benefits</v>
          </cell>
          <cell r="M560" t="str">
            <v>Full Time</v>
          </cell>
          <cell r="N560" t="str">
            <v>ES Project Worker</v>
          </cell>
          <cell r="O560" t="str">
            <v>GEN 30min</v>
          </cell>
          <cell r="P560">
            <v>38404</v>
          </cell>
          <cell r="Q560">
            <v>38404</v>
          </cell>
          <cell r="R560">
            <v>38856</v>
          </cell>
          <cell r="S560">
            <v>20051.2</v>
          </cell>
          <cell r="T560">
            <v>9.64</v>
          </cell>
          <cell r="U560" t="str">
            <v>Admin/Support</v>
          </cell>
          <cell r="V560">
            <v>80</v>
          </cell>
          <cell r="W560">
            <v>385.6</v>
          </cell>
          <cell r="X560" t="str">
            <v>Gifford Medical - 40</v>
          </cell>
          <cell r="Y560" t="str">
            <v>Housekeeping</v>
          </cell>
          <cell r="Z560" t="str">
            <v>Biweekly</v>
          </cell>
        </row>
        <row r="561">
          <cell r="B561">
            <v>1025</v>
          </cell>
          <cell r="D561" t="str">
            <v>Nancy</v>
          </cell>
          <cell r="E561" t="str">
            <v>Clark</v>
          </cell>
          <cell r="F561" t="str">
            <v>P</v>
          </cell>
          <cell r="G561" t="str">
            <v>Care Coordinator Per Diem</v>
          </cell>
          <cell r="H561" t="str">
            <v>Administrative</v>
          </cell>
          <cell r="I561" t="str">
            <v>Patient Care Services</v>
          </cell>
          <cell r="J561" t="str">
            <v>Obstetrics/Labor &amp; Delive</v>
          </cell>
          <cell r="K561" t="str">
            <v>Terminated</v>
          </cell>
          <cell r="L561" t="str">
            <v>Per Diem Active</v>
          </cell>
          <cell r="M561" t="str">
            <v>Part Time</v>
          </cell>
          <cell r="N561" t="str">
            <v>Care Coordinator Per Diem</v>
          </cell>
          <cell r="O561" t="str">
            <v>GEN 40 30min</v>
          </cell>
          <cell r="P561">
            <v>38404</v>
          </cell>
          <cell r="Q561">
            <v>38404</v>
          </cell>
          <cell r="R561">
            <v>42433</v>
          </cell>
          <cell r="S561">
            <v>8.0600000000000005E-2</v>
          </cell>
          <cell r="T561">
            <v>31.43</v>
          </cell>
          <cell r="U561" t="str">
            <v>Management</v>
          </cell>
          <cell r="V561">
            <v>1E-4</v>
          </cell>
          <cell r="W561">
            <v>1.6000000000000001E-3</v>
          </cell>
          <cell r="X561" t="str">
            <v>Gifford Medical - 40</v>
          </cell>
          <cell r="Y561" t="str">
            <v>Quality Care &amp; Case Manag</v>
          </cell>
          <cell r="Z561" t="str">
            <v>Biweekly</v>
          </cell>
        </row>
        <row r="562">
          <cell r="B562">
            <v>1026</v>
          </cell>
          <cell r="D562" t="str">
            <v>Kim</v>
          </cell>
          <cell r="E562" t="str">
            <v>Ladue</v>
          </cell>
          <cell r="F562" t="str">
            <v>A</v>
          </cell>
          <cell r="G562" t="str">
            <v>Nurse Practitioner</v>
          </cell>
          <cell r="H562" t="str">
            <v>Clinical</v>
          </cell>
          <cell r="I562" t="str">
            <v>Medical Staff</v>
          </cell>
          <cell r="J562" t="str">
            <v>Clinic Primary Care</v>
          </cell>
          <cell r="K562" t="str">
            <v>Terminated</v>
          </cell>
          <cell r="L562" t="str">
            <v>PartTime-Partial Benefits</v>
          </cell>
          <cell r="M562" t="str">
            <v>Part Time</v>
          </cell>
          <cell r="N562" t="str">
            <v>Nurse Practitioner</v>
          </cell>
          <cell r="O562" t="str">
            <v>PHYSICIANS</v>
          </cell>
          <cell r="P562">
            <v>38411</v>
          </cell>
          <cell r="Q562">
            <v>38411</v>
          </cell>
          <cell r="R562">
            <v>41208</v>
          </cell>
          <cell r="S562">
            <v>78320.013200000001</v>
          </cell>
          <cell r="T562">
            <v>42.307699999999997</v>
          </cell>
          <cell r="U562" t="str">
            <v>NP &amp; PA</v>
          </cell>
          <cell r="V562">
            <v>71.2</v>
          </cell>
          <cell r="W562">
            <v>1506.1541</v>
          </cell>
          <cell r="X562" t="str">
            <v>Primary Care Clinic - 41</v>
          </cell>
          <cell r="Y562" t="str">
            <v>Medical Staff</v>
          </cell>
          <cell r="Z562" t="str">
            <v>Biweekly</v>
          </cell>
        </row>
        <row r="563">
          <cell r="B563">
            <v>1027</v>
          </cell>
          <cell r="D563" t="str">
            <v>Pamela</v>
          </cell>
          <cell r="E563" t="str">
            <v>Drury</v>
          </cell>
          <cell r="F563" t="str">
            <v>A</v>
          </cell>
          <cell r="G563" t="str">
            <v>ES Project Worker</v>
          </cell>
          <cell r="H563" t="str">
            <v>Maint, Hskpg, Food, Dayca</v>
          </cell>
          <cell r="I563" t="str">
            <v>Facilities</v>
          </cell>
          <cell r="J563" t="str">
            <v>Enviromental Services</v>
          </cell>
          <cell r="K563" t="str">
            <v>Terminated</v>
          </cell>
          <cell r="L563" t="str">
            <v>Full Time - Full Benefits</v>
          </cell>
          <cell r="M563" t="str">
            <v>Full Time</v>
          </cell>
          <cell r="N563" t="str">
            <v>ES Project Worker</v>
          </cell>
          <cell r="O563" t="str">
            <v>GEN 40 30min</v>
          </cell>
          <cell r="P563">
            <v>38411</v>
          </cell>
          <cell r="Q563">
            <v>38411</v>
          </cell>
          <cell r="R563">
            <v>38607</v>
          </cell>
          <cell r="S563">
            <v>19260.8</v>
          </cell>
          <cell r="T563">
            <v>9.26</v>
          </cell>
          <cell r="U563" t="str">
            <v>Admin/Support</v>
          </cell>
          <cell r="V563">
            <v>80</v>
          </cell>
          <cell r="W563">
            <v>370.4</v>
          </cell>
          <cell r="X563" t="str">
            <v>Gifford Medical - 40</v>
          </cell>
          <cell r="Y563" t="str">
            <v>Housekeeping</v>
          </cell>
          <cell r="Z563" t="str">
            <v>Biweekly</v>
          </cell>
        </row>
        <row r="564">
          <cell r="B564">
            <v>1029</v>
          </cell>
          <cell r="D564" t="str">
            <v>Susan</v>
          </cell>
          <cell r="E564" t="str">
            <v>Peterson</v>
          </cell>
          <cell r="F564" t="str">
            <v>R</v>
          </cell>
          <cell r="G564" t="str">
            <v>Clinical Quality Spec</v>
          </cell>
          <cell r="H564" t="str">
            <v>Administrative</v>
          </cell>
          <cell r="I564" t="str">
            <v>Quality Mgt &amp; Med Staff S</v>
          </cell>
          <cell r="J564" t="str">
            <v>Infection Control</v>
          </cell>
          <cell r="K564" t="str">
            <v>Terminated</v>
          </cell>
          <cell r="L564" t="str">
            <v>PartTime - Full Benefits</v>
          </cell>
          <cell r="M564" t="str">
            <v>Part Time</v>
          </cell>
          <cell r="N564" t="str">
            <v>Clinical Quality Spec</v>
          </cell>
          <cell r="O564" t="str">
            <v>EXEMPT 72</v>
          </cell>
          <cell r="P564">
            <v>38425</v>
          </cell>
          <cell r="Q564">
            <v>38425</v>
          </cell>
          <cell r="R564">
            <v>43336</v>
          </cell>
          <cell r="S564">
            <v>80964</v>
          </cell>
          <cell r="T564">
            <v>43.25</v>
          </cell>
          <cell r="U564" t="str">
            <v>Tech &amp; Professi</v>
          </cell>
          <cell r="V564">
            <v>72</v>
          </cell>
          <cell r="W564">
            <v>1557</v>
          </cell>
          <cell r="X564" t="str">
            <v>Gifford Medical - 40</v>
          </cell>
          <cell r="Y564" t="str">
            <v>Quality Assurance/Risk Mg</v>
          </cell>
          <cell r="Z564" t="str">
            <v>Biweekly</v>
          </cell>
        </row>
        <row r="565">
          <cell r="B565">
            <v>1030</v>
          </cell>
          <cell r="D565" t="str">
            <v>Mairin</v>
          </cell>
          <cell r="E565" t="str">
            <v>Hennessy</v>
          </cell>
          <cell r="F565" t="str">
            <v>R</v>
          </cell>
          <cell r="G565" t="str">
            <v>Nutrition Assistant 1</v>
          </cell>
          <cell r="H565" t="str">
            <v>Maint, Hskpg, Food, Dayca</v>
          </cell>
          <cell r="I565" t="str">
            <v>Operations</v>
          </cell>
          <cell r="J565" t="str">
            <v>Nutrition/Food Service</v>
          </cell>
          <cell r="K565" t="str">
            <v>Terminated</v>
          </cell>
          <cell r="L565" t="str">
            <v>PartTime-No Benefits</v>
          </cell>
          <cell r="M565" t="str">
            <v>Part Time</v>
          </cell>
          <cell r="N565" t="str">
            <v>Nutrition Assistant 1</v>
          </cell>
          <cell r="O565" t="str">
            <v>GEN 40 30min</v>
          </cell>
          <cell r="P565">
            <v>38427</v>
          </cell>
          <cell r="Q565">
            <v>38427</v>
          </cell>
          <cell r="R565">
            <v>38627</v>
          </cell>
          <cell r="S565">
            <v>3319.68</v>
          </cell>
          <cell r="T565">
            <v>7.98</v>
          </cell>
          <cell r="U565" t="str">
            <v>Admin/Support</v>
          </cell>
          <cell r="V565">
            <v>16</v>
          </cell>
          <cell r="W565">
            <v>63.84</v>
          </cell>
          <cell r="X565" t="str">
            <v>Gifford Medical - 40</v>
          </cell>
          <cell r="Y565" t="str">
            <v>Nutrition &amp; Food Service</v>
          </cell>
          <cell r="Z565" t="str">
            <v>Biweekly</v>
          </cell>
        </row>
        <row r="566">
          <cell r="B566">
            <v>1031</v>
          </cell>
          <cell r="D566" t="str">
            <v>Brian</v>
          </cell>
          <cell r="E566" t="str">
            <v>Donald</v>
          </cell>
          <cell r="F566" t="str">
            <v>L</v>
          </cell>
          <cell r="G566" t="str">
            <v>LNA Per Diem</v>
          </cell>
          <cell r="H566" t="str">
            <v>Clinical</v>
          </cell>
          <cell r="I566" t="str">
            <v>Patient Care Services</v>
          </cell>
          <cell r="J566" t="str">
            <v>Med/Surg Nursing</v>
          </cell>
          <cell r="K566" t="str">
            <v>Terminated</v>
          </cell>
          <cell r="L566" t="str">
            <v>Per Diem Active</v>
          </cell>
          <cell r="M566" t="str">
            <v>Part Time</v>
          </cell>
          <cell r="N566" t="str">
            <v>LNA Per Diem</v>
          </cell>
          <cell r="O566" t="str">
            <v>GEN 40 30min</v>
          </cell>
          <cell r="P566">
            <v>38432</v>
          </cell>
          <cell r="Q566">
            <v>38432</v>
          </cell>
          <cell r="R566">
            <v>38582</v>
          </cell>
          <cell r="S566">
            <v>0.2288</v>
          </cell>
          <cell r="T566">
            <v>8.7899999999999991</v>
          </cell>
          <cell r="U566" t="str">
            <v>Admin/Support</v>
          </cell>
          <cell r="V566">
            <v>1E-3</v>
          </cell>
          <cell r="W566">
            <v>4.4000000000000003E-3</v>
          </cell>
          <cell r="X566" t="str">
            <v>Gifford Medical - 40</v>
          </cell>
          <cell r="Y566" t="str">
            <v>Med/Surg</v>
          </cell>
          <cell r="Z566" t="str">
            <v>Biweekly</v>
          </cell>
        </row>
        <row r="567">
          <cell r="B567">
            <v>1032</v>
          </cell>
          <cell r="D567" t="str">
            <v>Chasity</v>
          </cell>
          <cell r="E567" t="str">
            <v>Dunkling</v>
          </cell>
          <cell r="F567" t="str">
            <v>L</v>
          </cell>
          <cell r="G567" t="str">
            <v>Pharmacy Technician</v>
          </cell>
          <cell r="H567" t="str">
            <v>Ancillary</v>
          </cell>
          <cell r="I567" t="str">
            <v>Patient Care Services</v>
          </cell>
          <cell r="J567" t="str">
            <v>Pharmacy</v>
          </cell>
          <cell r="K567" t="str">
            <v>Terminated</v>
          </cell>
          <cell r="L567" t="str">
            <v>Full Time - Full Benefits</v>
          </cell>
          <cell r="M567" t="str">
            <v>Full Time</v>
          </cell>
          <cell r="N567" t="str">
            <v>Pharmacy Technician</v>
          </cell>
          <cell r="O567" t="str">
            <v>GEN 40 30min</v>
          </cell>
          <cell r="P567">
            <v>38436</v>
          </cell>
          <cell r="Q567">
            <v>38436</v>
          </cell>
          <cell r="R567">
            <v>38876</v>
          </cell>
          <cell r="S567">
            <v>21944</v>
          </cell>
          <cell r="T567">
            <v>10.55</v>
          </cell>
          <cell r="U567" t="str">
            <v>Admin/Support</v>
          </cell>
          <cell r="V567">
            <v>80</v>
          </cell>
          <cell r="W567">
            <v>422</v>
          </cell>
          <cell r="X567" t="str">
            <v>Gifford Medical - 40</v>
          </cell>
          <cell r="Y567" t="str">
            <v>Pharmacy</v>
          </cell>
          <cell r="Z567" t="str">
            <v>Biweekly</v>
          </cell>
        </row>
        <row r="568">
          <cell r="B568">
            <v>1033</v>
          </cell>
          <cell r="D568" t="str">
            <v>Kim</v>
          </cell>
          <cell r="E568" t="str">
            <v>Hannon-Brobst</v>
          </cell>
          <cell r="F568" t="str">
            <v>M</v>
          </cell>
          <cell r="G568" t="str">
            <v>Grant Worker</v>
          </cell>
          <cell r="H568" t="str">
            <v>&lt;None&gt;</v>
          </cell>
          <cell r="I568" t="str">
            <v>Patient Care Services</v>
          </cell>
          <cell r="J568" t="str">
            <v>VDH COVID-19</v>
          </cell>
          <cell r="K568" t="str">
            <v>Terminated</v>
          </cell>
          <cell r="L568" t="str">
            <v>Temporary Part Time</v>
          </cell>
          <cell r="M568" t="str">
            <v>Part Time</v>
          </cell>
          <cell r="N568" t="str">
            <v>Grant Worker</v>
          </cell>
          <cell r="O568" t="str">
            <v>GEN 40 30min</v>
          </cell>
          <cell r="P568">
            <v>38449</v>
          </cell>
          <cell r="Q568">
            <v>38449</v>
          </cell>
          <cell r="R568">
            <v>40466</v>
          </cell>
          <cell r="S568">
            <v>13765.44</v>
          </cell>
          <cell r="T568">
            <v>22.06</v>
          </cell>
          <cell r="U568" t="str">
            <v>Providers/Other</v>
          </cell>
          <cell r="V568">
            <v>24</v>
          </cell>
          <cell r="W568">
            <v>264.72000000000003</v>
          </cell>
          <cell r="X568" t="str">
            <v>Gifford Medical - 40</v>
          </cell>
          <cell r="Y568" t="str">
            <v>Grant Programs</v>
          </cell>
          <cell r="Z568" t="str">
            <v>Biweekly</v>
          </cell>
        </row>
        <row r="569">
          <cell r="B569">
            <v>1034</v>
          </cell>
          <cell r="D569" t="str">
            <v>Michelle</v>
          </cell>
          <cell r="E569" t="str">
            <v>Buckman</v>
          </cell>
          <cell r="F569" t="str">
            <v>F</v>
          </cell>
          <cell r="G569" t="str">
            <v>HR Generalist</v>
          </cell>
          <cell r="I569" t="str">
            <v>Human Resources</v>
          </cell>
          <cell r="J569" t="str">
            <v>Human Resources</v>
          </cell>
          <cell r="K569" t="str">
            <v>Terminated</v>
          </cell>
          <cell r="L569" t="str">
            <v>Full Time - Full Benefits</v>
          </cell>
          <cell r="M569" t="str">
            <v>Full Time</v>
          </cell>
          <cell r="N569" t="str">
            <v>HR Generalist</v>
          </cell>
          <cell r="O569" t="str">
            <v>EXEMPT 8 FT</v>
          </cell>
          <cell r="P569">
            <v>38453</v>
          </cell>
          <cell r="Q569">
            <v>38453</v>
          </cell>
          <cell r="R569">
            <v>39451</v>
          </cell>
          <cell r="S569">
            <v>47694.400000000001</v>
          </cell>
          <cell r="T569">
            <v>22.93</v>
          </cell>
          <cell r="U569" t="str">
            <v>Tech &amp; Professi</v>
          </cell>
          <cell r="V569">
            <v>80</v>
          </cell>
          <cell r="W569">
            <v>917.2</v>
          </cell>
          <cell r="X569" t="str">
            <v>Staffing &amp; Recruiting - 4</v>
          </cell>
          <cell r="Y569" t="str">
            <v>Human Resources</v>
          </cell>
          <cell r="Z569" t="str">
            <v>Biweekly</v>
          </cell>
        </row>
        <row r="570">
          <cell r="B570">
            <v>1035</v>
          </cell>
          <cell r="D570" t="str">
            <v>Ashley</v>
          </cell>
          <cell r="E570" t="str">
            <v>Proft</v>
          </cell>
          <cell r="F570" t="str">
            <v>N</v>
          </cell>
          <cell r="G570" t="str">
            <v>File Clerk</v>
          </cell>
          <cell r="H570" t="str">
            <v>Administrative</v>
          </cell>
          <cell r="I570" t="str">
            <v>Provider Practices</v>
          </cell>
          <cell r="J570" t="str">
            <v>Clinic Primary Care</v>
          </cell>
          <cell r="K570" t="str">
            <v>Terminated</v>
          </cell>
          <cell r="L570" t="str">
            <v>Per Diem Active</v>
          </cell>
          <cell r="M570" t="str">
            <v>Part Time</v>
          </cell>
          <cell r="N570" t="str">
            <v>File Clerk</v>
          </cell>
          <cell r="O570" t="str">
            <v>GEN 40 30min</v>
          </cell>
          <cell r="P570">
            <v>38453</v>
          </cell>
          <cell r="Q570">
            <v>38453</v>
          </cell>
          <cell r="R570">
            <v>39461</v>
          </cell>
          <cell r="S570">
            <v>2.5999999999999999E-2</v>
          </cell>
          <cell r="T570">
            <v>9.81</v>
          </cell>
          <cell r="U570" t="str">
            <v>Admin/Support</v>
          </cell>
          <cell r="V570">
            <v>1E-4</v>
          </cell>
          <cell r="W570">
            <v>5.0000000000000001E-4</v>
          </cell>
          <cell r="X570" t="str">
            <v>Primary Care Clinic - 41</v>
          </cell>
          <cell r="Y570" t="str">
            <v>Provider Practice</v>
          </cell>
          <cell r="Z570" t="str">
            <v>Biweekly</v>
          </cell>
        </row>
        <row r="571">
          <cell r="B571">
            <v>1036</v>
          </cell>
          <cell r="D571" t="str">
            <v>Douglas</v>
          </cell>
          <cell r="E571" t="str">
            <v>Farnham</v>
          </cell>
          <cell r="F571" t="str">
            <v>D</v>
          </cell>
          <cell r="G571" t="str">
            <v>ES Technician</v>
          </cell>
          <cell r="H571" t="str">
            <v>Maint, Hskpg, Food, Dayca</v>
          </cell>
          <cell r="I571" t="str">
            <v>Operations</v>
          </cell>
          <cell r="J571" t="str">
            <v>Housekeeping</v>
          </cell>
          <cell r="K571" t="str">
            <v>Active</v>
          </cell>
          <cell r="L571" t="str">
            <v>Full Time - Full Benefits</v>
          </cell>
          <cell r="M571" t="str">
            <v>Full Time</v>
          </cell>
          <cell r="N571" t="str">
            <v>ES Technician</v>
          </cell>
          <cell r="O571" t="str">
            <v>8/80 30min</v>
          </cell>
          <cell r="P571">
            <v>44699</v>
          </cell>
          <cell r="Q571">
            <v>38456</v>
          </cell>
          <cell r="S571">
            <v>46800</v>
          </cell>
          <cell r="T571">
            <v>22.5</v>
          </cell>
          <cell r="U571" t="str">
            <v>Admin/Support</v>
          </cell>
          <cell r="V571">
            <v>80</v>
          </cell>
          <cell r="W571">
            <v>900</v>
          </cell>
          <cell r="X571" t="str">
            <v>Gifford Medical - 40</v>
          </cell>
          <cell r="Y571" t="str">
            <v>Housekeeping</v>
          </cell>
          <cell r="Z571" t="str">
            <v>Biweekly</v>
          </cell>
        </row>
        <row r="572">
          <cell r="B572">
            <v>1037</v>
          </cell>
          <cell r="D572" t="str">
            <v>Catherine</v>
          </cell>
          <cell r="E572" t="str">
            <v>Blaisdell</v>
          </cell>
          <cell r="F572" t="str">
            <v>J</v>
          </cell>
          <cell r="G572" t="str">
            <v>Nutrition Assistant 1</v>
          </cell>
          <cell r="H572" t="str">
            <v>Maint, Hskpg, Food, Dayca</v>
          </cell>
          <cell r="I572" t="str">
            <v>Operations</v>
          </cell>
          <cell r="J572" t="str">
            <v>Nutrition/Food Service</v>
          </cell>
          <cell r="K572" t="str">
            <v>Terminated</v>
          </cell>
          <cell r="L572" t="str">
            <v>Full Time - Full Benefits</v>
          </cell>
          <cell r="M572" t="str">
            <v>Full Time</v>
          </cell>
          <cell r="N572" t="str">
            <v>Nutrition Assistant 1</v>
          </cell>
          <cell r="O572" t="str">
            <v>GEN 40 30min</v>
          </cell>
          <cell r="P572">
            <v>38460</v>
          </cell>
          <cell r="Q572">
            <v>38460</v>
          </cell>
          <cell r="R572">
            <v>38474</v>
          </cell>
          <cell r="S572">
            <v>16598.400000000001</v>
          </cell>
          <cell r="T572">
            <v>7.98</v>
          </cell>
          <cell r="U572" t="str">
            <v>Admin/Support</v>
          </cell>
          <cell r="V572">
            <v>80</v>
          </cell>
          <cell r="W572">
            <v>319.2</v>
          </cell>
          <cell r="X572" t="str">
            <v>Gifford Medical - 40</v>
          </cell>
          <cell r="Y572" t="str">
            <v>Nutrition &amp; Food Service</v>
          </cell>
          <cell r="Z572" t="str">
            <v>Biweekly</v>
          </cell>
        </row>
        <row r="573">
          <cell r="B573">
            <v>1038</v>
          </cell>
          <cell r="D573" t="str">
            <v>Deborah</v>
          </cell>
          <cell r="E573" t="str">
            <v>Estabrook</v>
          </cell>
          <cell r="F573" t="str">
            <v>A</v>
          </cell>
          <cell r="G573" t="str">
            <v>Nutrition Assistant 1</v>
          </cell>
          <cell r="H573" t="str">
            <v>Maint, Hskpg, Food, Dayca</v>
          </cell>
          <cell r="I573" t="str">
            <v>Operations</v>
          </cell>
          <cell r="J573" t="str">
            <v>Dietary</v>
          </cell>
          <cell r="K573" t="str">
            <v>Terminated</v>
          </cell>
          <cell r="L573" t="str">
            <v>Full Time - Full Benefits</v>
          </cell>
          <cell r="M573" t="str">
            <v>Full Time</v>
          </cell>
          <cell r="N573" t="str">
            <v>Nutrition Assistant 1</v>
          </cell>
          <cell r="O573" t="str">
            <v>GEN 40 30min</v>
          </cell>
          <cell r="P573">
            <v>38481</v>
          </cell>
          <cell r="Q573">
            <v>38481</v>
          </cell>
          <cell r="R573">
            <v>40758</v>
          </cell>
          <cell r="S573">
            <v>24707.696</v>
          </cell>
          <cell r="T573">
            <v>11.8787</v>
          </cell>
          <cell r="U573" t="str">
            <v>Admin/Support</v>
          </cell>
          <cell r="V573">
            <v>80</v>
          </cell>
          <cell r="W573">
            <v>475.14800000000002</v>
          </cell>
          <cell r="X573" t="str">
            <v>Gifford Medical - 40</v>
          </cell>
          <cell r="Y573" t="str">
            <v>Nutrition &amp; Food Service</v>
          </cell>
          <cell r="Z573" t="str">
            <v>Biweekly</v>
          </cell>
        </row>
        <row r="574">
          <cell r="B574">
            <v>1039</v>
          </cell>
          <cell r="D574" t="str">
            <v>Michele</v>
          </cell>
          <cell r="E574" t="str">
            <v>Young</v>
          </cell>
          <cell r="F574" t="str">
            <v>M</v>
          </cell>
          <cell r="G574" t="str">
            <v>Medical Assistant</v>
          </cell>
          <cell r="H574" t="str">
            <v>Clinical</v>
          </cell>
          <cell r="I574" t="str">
            <v>Patient Care Services</v>
          </cell>
          <cell r="J574" t="str">
            <v>Clinic Primary Care</v>
          </cell>
          <cell r="K574" t="str">
            <v>Active</v>
          </cell>
          <cell r="L574" t="str">
            <v>PartTime - Full Benefits</v>
          </cell>
          <cell r="M574" t="str">
            <v>Part Time</v>
          </cell>
          <cell r="N574" t="str">
            <v>Medical Assistant</v>
          </cell>
          <cell r="O574" t="str">
            <v>GEN 40 30min</v>
          </cell>
          <cell r="P574">
            <v>38488</v>
          </cell>
          <cell r="Q574">
            <v>38488</v>
          </cell>
          <cell r="S574">
            <v>36308.480000000003</v>
          </cell>
          <cell r="T574">
            <v>21.82</v>
          </cell>
          <cell r="U574" t="str">
            <v>Admin/Support</v>
          </cell>
          <cell r="V574">
            <v>64</v>
          </cell>
          <cell r="W574">
            <v>698.24</v>
          </cell>
          <cell r="X574" t="str">
            <v>Gifford Medical - 40</v>
          </cell>
          <cell r="Y574" t="str">
            <v>Provider Practice</v>
          </cell>
          <cell r="Z574" t="str">
            <v>Biweekly</v>
          </cell>
        </row>
        <row r="575">
          <cell r="B575">
            <v>1040</v>
          </cell>
          <cell r="D575" t="str">
            <v>Jennifer</v>
          </cell>
          <cell r="E575" t="str">
            <v>Morgan</v>
          </cell>
          <cell r="F575" t="str">
            <v>J</v>
          </cell>
          <cell r="G575" t="str">
            <v>Billing Representative I</v>
          </cell>
          <cell r="H575" t="str">
            <v>Administrative</v>
          </cell>
          <cell r="I575" t="str">
            <v>Finance</v>
          </cell>
          <cell r="J575" t="str">
            <v>Patient Accounting</v>
          </cell>
          <cell r="K575" t="str">
            <v>Terminated</v>
          </cell>
          <cell r="L575" t="str">
            <v>Full Time - Full Benefits</v>
          </cell>
          <cell r="M575" t="str">
            <v>Full Time</v>
          </cell>
          <cell r="N575" t="str">
            <v>Billing Representative I</v>
          </cell>
          <cell r="O575" t="str">
            <v>GEN 40 30min</v>
          </cell>
          <cell r="P575">
            <v>38498</v>
          </cell>
          <cell r="Q575">
            <v>38498</v>
          </cell>
          <cell r="R575">
            <v>38569</v>
          </cell>
          <cell r="S575">
            <v>21257.599999999999</v>
          </cell>
          <cell r="T575">
            <v>10.220000000000001</v>
          </cell>
          <cell r="U575" t="str">
            <v>Admin/Support</v>
          </cell>
          <cell r="V575">
            <v>80</v>
          </cell>
          <cell r="W575">
            <v>408.8</v>
          </cell>
          <cell r="X575" t="str">
            <v>Gifford Medical - 40</v>
          </cell>
          <cell r="Y575" t="str">
            <v>Patient Financial Service</v>
          </cell>
          <cell r="Z575" t="str">
            <v>Biweekly</v>
          </cell>
        </row>
        <row r="576">
          <cell r="B576">
            <v>1041</v>
          </cell>
          <cell r="D576" t="str">
            <v>Steven</v>
          </cell>
          <cell r="E576" t="str">
            <v>Morgan</v>
          </cell>
          <cell r="F576" t="str">
            <v>J</v>
          </cell>
          <cell r="G576" t="str">
            <v>Hospitality Food Svs Mgr</v>
          </cell>
          <cell r="H576" t="str">
            <v>Maint, Hskpg, Food, Dayca</v>
          </cell>
          <cell r="I576" t="str">
            <v>Operations</v>
          </cell>
          <cell r="J576" t="str">
            <v>Dietary</v>
          </cell>
          <cell r="K576" t="str">
            <v>Terminated</v>
          </cell>
          <cell r="L576" t="str">
            <v>Per Diem Active</v>
          </cell>
          <cell r="M576" t="str">
            <v>Part Time</v>
          </cell>
          <cell r="N576" t="str">
            <v>Hospitality Food Svs Mgr</v>
          </cell>
          <cell r="O576" t="str">
            <v>GEN 40 30min</v>
          </cell>
          <cell r="P576">
            <v>38503</v>
          </cell>
          <cell r="Q576">
            <v>38503</v>
          </cell>
          <cell r="R576">
            <v>42468</v>
          </cell>
          <cell r="S576">
            <v>8.0600000000000005E-2</v>
          </cell>
          <cell r="T576">
            <v>31.14</v>
          </cell>
          <cell r="U576" t="str">
            <v>Management</v>
          </cell>
          <cell r="V576">
            <v>1E-4</v>
          </cell>
          <cell r="W576">
            <v>1.6000000000000001E-3</v>
          </cell>
          <cell r="X576" t="str">
            <v>Gifford Medical - 40</v>
          </cell>
          <cell r="Y576" t="str">
            <v>Nutrition &amp; Food Service</v>
          </cell>
          <cell r="Z576" t="str">
            <v>Biweekly</v>
          </cell>
        </row>
        <row r="577">
          <cell r="B577">
            <v>1042</v>
          </cell>
          <cell r="D577" t="str">
            <v>Kathleen</v>
          </cell>
          <cell r="E577" t="str">
            <v>O'Brien</v>
          </cell>
          <cell r="F577" t="str">
            <v>T</v>
          </cell>
          <cell r="G577" t="str">
            <v>Medical Transcriptionist</v>
          </cell>
          <cell r="H577" t="str">
            <v>Administrative</v>
          </cell>
          <cell r="I577" t="str">
            <v>Finance</v>
          </cell>
          <cell r="J577" t="str">
            <v>Medical Records</v>
          </cell>
          <cell r="K577" t="str">
            <v>Terminated</v>
          </cell>
          <cell r="L577" t="str">
            <v>PartTime - Full Benefits</v>
          </cell>
          <cell r="M577" t="str">
            <v>Part Time</v>
          </cell>
          <cell r="N577" t="str">
            <v>Medical Transcriptionist</v>
          </cell>
          <cell r="O577" t="str">
            <v>GEN 40 30min</v>
          </cell>
          <cell r="P577">
            <v>38516</v>
          </cell>
          <cell r="Q577">
            <v>38516</v>
          </cell>
          <cell r="R577">
            <v>39178</v>
          </cell>
          <cell r="S577">
            <v>24660.48</v>
          </cell>
          <cell r="T577">
            <v>14.82</v>
          </cell>
          <cell r="U577" t="str">
            <v>Admin/Support</v>
          </cell>
          <cell r="V577">
            <v>64</v>
          </cell>
          <cell r="W577">
            <v>474.24</v>
          </cell>
          <cell r="X577" t="str">
            <v>Health Information - 49</v>
          </cell>
          <cell r="Y577" t="str">
            <v>Patient Admin Services</v>
          </cell>
          <cell r="Z577" t="str">
            <v>Biweekly</v>
          </cell>
        </row>
        <row r="578">
          <cell r="B578">
            <v>1043</v>
          </cell>
          <cell r="D578" t="str">
            <v>Darlene</v>
          </cell>
          <cell r="E578" t="str">
            <v>Veilleux</v>
          </cell>
          <cell r="F578" t="str">
            <v>L</v>
          </cell>
          <cell r="G578" t="str">
            <v>Teaching Assistant</v>
          </cell>
          <cell r="H578" t="str">
            <v>Maint, Hskpg, Food, Dayca</v>
          </cell>
          <cell r="I578" t="str">
            <v>Human Resources</v>
          </cell>
          <cell r="J578" t="str">
            <v>Day Care</v>
          </cell>
          <cell r="K578" t="str">
            <v>Terminated</v>
          </cell>
          <cell r="L578" t="str">
            <v>Full Time - Full Benefits</v>
          </cell>
          <cell r="M578" t="str">
            <v>Full Time</v>
          </cell>
          <cell r="N578" t="str">
            <v>Teaching Assistant</v>
          </cell>
          <cell r="O578" t="str">
            <v>Gen 40 60min</v>
          </cell>
          <cell r="P578">
            <v>38516</v>
          </cell>
          <cell r="Q578">
            <v>38516</v>
          </cell>
          <cell r="R578">
            <v>38527</v>
          </cell>
          <cell r="S578">
            <v>17680</v>
          </cell>
          <cell r="T578">
            <v>8.5</v>
          </cell>
          <cell r="U578" t="str">
            <v>Admin/Support</v>
          </cell>
          <cell r="V578">
            <v>80</v>
          </cell>
          <cell r="W578">
            <v>340</v>
          </cell>
          <cell r="X578" t="str">
            <v>Gifford Medical - 40</v>
          </cell>
          <cell r="Y578" t="str">
            <v>Child Enrichment Center</v>
          </cell>
          <cell r="Z578" t="str">
            <v>Biweekly</v>
          </cell>
        </row>
        <row r="579">
          <cell r="B579">
            <v>1044</v>
          </cell>
          <cell r="D579" t="str">
            <v>David</v>
          </cell>
          <cell r="E579" t="str">
            <v>Delbrook</v>
          </cell>
          <cell r="F579" t="str">
            <v>R</v>
          </cell>
          <cell r="G579" t="str">
            <v>Radiology Technologist</v>
          </cell>
          <cell r="H579" t="str">
            <v>Ancillary</v>
          </cell>
          <cell r="I579" t="str">
            <v>Professional Services</v>
          </cell>
          <cell r="J579" t="str">
            <v>Radiology</v>
          </cell>
          <cell r="K579" t="str">
            <v>Terminated</v>
          </cell>
          <cell r="L579" t="str">
            <v>PartTime - Full Benefits</v>
          </cell>
          <cell r="M579" t="str">
            <v>Part Time</v>
          </cell>
          <cell r="N579" t="str">
            <v>Radiology Technologist</v>
          </cell>
          <cell r="O579" t="str">
            <v>Gen 40 30min</v>
          </cell>
          <cell r="P579">
            <v>38516</v>
          </cell>
          <cell r="Q579">
            <v>38516</v>
          </cell>
          <cell r="R579">
            <v>38555</v>
          </cell>
          <cell r="S579">
            <v>28192.32</v>
          </cell>
          <cell r="T579">
            <v>15.06</v>
          </cell>
          <cell r="U579" t="str">
            <v>Tech &amp; Professi</v>
          </cell>
          <cell r="V579">
            <v>72</v>
          </cell>
          <cell r="W579">
            <v>542.16</v>
          </cell>
          <cell r="X579" t="str">
            <v>Gifford Medical - 40</v>
          </cell>
          <cell r="Y579" t="str">
            <v>Radiology</v>
          </cell>
          <cell r="Z579" t="str">
            <v>Biweekly</v>
          </cell>
        </row>
        <row r="580">
          <cell r="B580">
            <v>1045</v>
          </cell>
          <cell r="D580" t="str">
            <v>Michelle</v>
          </cell>
          <cell r="E580" t="str">
            <v>Francis</v>
          </cell>
          <cell r="G580" t="str">
            <v>Nutrition Assistant 1</v>
          </cell>
          <cell r="H580" t="str">
            <v>Maint, Hskpg, Food, Dayca</v>
          </cell>
          <cell r="I580" t="str">
            <v>Professional Services</v>
          </cell>
          <cell r="J580" t="str">
            <v>Nutrition/Food Service</v>
          </cell>
          <cell r="K580" t="str">
            <v>Terminated</v>
          </cell>
          <cell r="L580" t="str">
            <v>Temporary Part Time</v>
          </cell>
          <cell r="M580" t="str">
            <v>Part Time</v>
          </cell>
          <cell r="N580" t="str">
            <v>Nutrition Assistant 1</v>
          </cell>
          <cell r="O580" t="str">
            <v>Gen 40 30min</v>
          </cell>
          <cell r="P580">
            <v>38517</v>
          </cell>
          <cell r="Q580">
            <v>38517</v>
          </cell>
          <cell r="R580">
            <v>38589</v>
          </cell>
          <cell r="S580">
            <v>6388.2</v>
          </cell>
          <cell r="T580">
            <v>8.19</v>
          </cell>
          <cell r="U580" t="str">
            <v>Admin/Support</v>
          </cell>
          <cell r="V580">
            <v>30</v>
          </cell>
          <cell r="W580">
            <v>122.85</v>
          </cell>
          <cell r="X580" t="str">
            <v>Gifford Medical - 40</v>
          </cell>
          <cell r="Y580" t="str">
            <v>Nutrition &amp; Food Service</v>
          </cell>
          <cell r="Z580" t="str">
            <v>Biweekly</v>
          </cell>
        </row>
        <row r="581">
          <cell r="B581">
            <v>1046</v>
          </cell>
          <cell r="D581" t="str">
            <v>Christine</v>
          </cell>
          <cell r="E581" t="str">
            <v>Briscoe</v>
          </cell>
          <cell r="F581" t="str">
            <v>M</v>
          </cell>
          <cell r="G581" t="str">
            <v>Director of HR</v>
          </cell>
          <cell r="H581" t="str">
            <v>Administrative</v>
          </cell>
          <cell r="I581" t="str">
            <v>Administration</v>
          </cell>
          <cell r="J581" t="str">
            <v>Human Resources</v>
          </cell>
          <cell r="K581" t="str">
            <v>Terminated</v>
          </cell>
          <cell r="L581" t="str">
            <v>Full Time - Full Benefits</v>
          </cell>
          <cell r="M581" t="str">
            <v>Full Time</v>
          </cell>
          <cell r="N581" t="str">
            <v>Director of HR</v>
          </cell>
          <cell r="O581" t="str">
            <v>EXEMPT 8 FT</v>
          </cell>
          <cell r="P581">
            <v>38518</v>
          </cell>
          <cell r="Q581">
            <v>38518</v>
          </cell>
          <cell r="R581">
            <v>39185</v>
          </cell>
          <cell r="S581">
            <v>85000</v>
          </cell>
          <cell r="T581">
            <v>40.865400000000001</v>
          </cell>
          <cell r="U581" t="str">
            <v>DIR HR</v>
          </cell>
          <cell r="V581">
            <v>80</v>
          </cell>
          <cell r="W581">
            <v>1634.6153999999999</v>
          </cell>
          <cell r="X581" t="str">
            <v>Gifford Medical - 40</v>
          </cell>
          <cell r="Y581" t="str">
            <v>Human Resources</v>
          </cell>
          <cell r="Z581" t="str">
            <v>Biweekly</v>
          </cell>
        </row>
        <row r="582">
          <cell r="B582">
            <v>1047</v>
          </cell>
          <cell r="D582" t="str">
            <v>Marlene</v>
          </cell>
          <cell r="E582" t="str">
            <v>Martin</v>
          </cell>
          <cell r="F582" t="str">
            <v>H</v>
          </cell>
          <cell r="G582" t="str">
            <v>Medical Transcriptionist</v>
          </cell>
          <cell r="H582" t="str">
            <v>Administrative</v>
          </cell>
          <cell r="I582" t="str">
            <v>Finance</v>
          </cell>
          <cell r="J582" t="str">
            <v>Medical Records</v>
          </cell>
          <cell r="K582" t="str">
            <v>Terminated</v>
          </cell>
          <cell r="L582" t="str">
            <v>PartTime - Full Benefits</v>
          </cell>
          <cell r="M582" t="str">
            <v>Part Time</v>
          </cell>
          <cell r="N582" t="str">
            <v>Medical Transcriptionist</v>
          </cell>
          <cell r="O582" t="str">
            <v>GEN 40 30min</v>
          </cell>
          <cell r="P582">
            <v>38523</v>
          </cell>
          <cell r="Q582">
            <v>38523</v>
          </cell>
          <cell r="R582">
            <v>39370</v>
          </cell>
          <cell r="S582">
            <v>19468.8</v>
          </cell>
          <cell r="T582">
            <v>11.7</v>
          </cell>
          <cell r="U582" t="str">
            <v>Admin/Support</v>
          </cell>
          <cell r="V582">
            <v>64</v>
          </cell>
          <cell r="W582">
            <v>374.4</v>
          </cell>
          <cell r="X582" t="str">
            <v>Health Information - 49</v>
          </cell>
          <cell r="Y582" t="str">
            <v>Patient Admin Services</v>
          </cell>
          <cell r="Z582" t="str">
            <v>Biweekly</v>
          </cell>
        </row>
        <row r="583">
          <cell r="B583">
            <v>1048</v>
          </cell>
          <cell r="D583" t="str">
            <v>Heather</v>
          </cell>
          <cell r="E583" t="str">
            <v>Fortin</v>
          </cell>
          <cell r="F583" t="str">
            <v>L</v>
          </cell>
          <cell r="G583" t="str">
            <v>Registered Nurse</v>
          </cell>
          <cell r="H583" t="str">
            <v>Clinical</v>
          </cell>
          <cell r="I583" t="str">
            <v>Patient Care Services</v>
          </cell>
          <cell r="J583" t="str">
            <v>Operating Room</v>
          </cell>
          <cell r="K583" t="str">
            <v>Terminated</v>
          </cell>
          <cell r="L583" t="str">
            <v>PartTime - Full Benefits</v>
          </cell>
          <cell r="M583" t="str">
            <v>Part Time</v>
          </cell>
          <cell r="N583" t="str">
            <v>Registered Nurse</v>
          </cell>
          <cell r="O583" t="str">
            <v>GEN 40 30min</v>
          </cell>
          <cell r="P583">
            <v>40672</v>
          </cell>
          <cell r="Q583">
            <v>38525</v>
          </cell>
          <cell r="R583">
            <v>43266</v>
          </cell>
          <cell r="S583">
            <v>57844.800000000003</v>
          </cell>
          <cell r="T583">
            <v>30.9</v>
          </cell>
          <cell r="U583" t="str">
            <v>RN</v>
          </cell>
          <cell r="V583">
            <v>72</v>
          </cell>
          <cell r="W583">
            <v>1112.4000000000001</v>
          </cell>
          <cell r="X583" t="str">
            <v>Gifford Medical - 40</v>
          </cell>
          <cell r="Y583" t="str">
            <v>Ambulatory Care Center</v>
          </cell>
          <cell r="Z583" t="str">
            <v>Biweekly</v>
          </cell>
        </row>
        <row r="584">
          <cell r="B584">
            <v>1049</v>
          </cell>
          <cell r="D584" t="str">
            <v>Kassandra</v>
          </cell>
          <cell r="E584" t="str">
            <v>Benedict</v>
          </cell>
          <cell r="F584" t="str">
            <v>L</v>
          </cell>
          <cell r="G584" t="str">
            <v>Laboratory Technician 3</v>
          </cell>
          <cell r="H584" t="str">
            <v>Ancillary</v>
          </cell>
          <cell r="I584" t="str">
            <v>Operations</v>
          </cell>
          <cell r="J584" t="str">
            <v>Laboratory</v>
          </cell>
          <cell r="K584" t="str">
            <v>Active</v>
          </cell>
          <cell r="L584" t="str">
            <v>PartTime-Partial Benefits</v>
          </cell>
          <cell r="M584" t="str">
            <v>Part Time</v>
          </cell>
          <cell r="N584" t="str">
            <v>Laboratory Technician 3</v>
          </cell>
          <cell r="O584" t="str">
            <v>GEN 40 30min</v>
          </cell>
          <cell r="P584">
            <v>38533</v>
          </cell>
          <cell r="Q584">
            <v>38533</v>
          </cell>
          <cell r="S584">
            <v>43143.360000000001</v>
          </cell>
          <cell r="T584">
            <v>34.57</v>
          </cell>
          <cell r="U584" t="str">
            <v>Tech &amp; Professi</v>
          </cell>
          <cell r="V584">
            <v>48</v>
          </cell>
          <cell r="W584">
            <v>829.68</v>
          </cell>
          <cell r="X584" t="str">
            <v>Gifford Medical - 40</v>
          </cell>
          <cell r="Y584" t="str">
            <v>Laboratory</v>
          </cell>
          <cell r="Z584" t="str">
            <v>Biweekly</v>
          </cell>
        </row>
        <row r="585">
          <cell r="B585">
            <v>1050</v>
          </cell>
          <cell r="D585" t="str">
            <v>Sherry</v>
          </cell>
          <cell r="E585" t="str">
            <v>Refino</v>
          </cell>
          <cell r="F585" t="str">
            <v>J</v>
          </cell>
          <cell r="G585" t="str">
            <v>Department Manager Clinic</v>
          </cell>
          <cell r="H585" t="str">
            <v>Administrative</v>
          </cell>
          <cell r="I585" t="str">
            <v>Surgical Services</v>
          </cell>
          <cell r="J585" t="str">
            <v>Surgical Administration</v>
          </cell>
          <cell r="K585" t="str">
            <v>Terminated</v>
          </cell>
          <cell r="L585" t="str">
            <v>Full Time - Full Benefits</v>
          </cell>
          <cell r="M585" t="str">
            <v>Full Time</v>
          </cell>
          <cell r="N585" t="str">
            <v>Department Manager Clinic</v>
          </cell>
          <cell r="O585" t="str">
            <v>EXEMPT 8 FT</v>
          </cell>
          <cell r="P585">
            <v>38544</v>
          </cell>
          <cell r="Q585">
            <v>38544</v>
          </cell>
          <cell r="R585">
            <v>41046</v>
          </cell>
          <cell r="S585">
            <v>43784</v>
          </cell>
          <cell r="T585">
            <v>21.05</v>
          </cell>
          <cell r="U585" t="str">
            <v>DM Clinic</v>
          </cell>
          <cell r="V585">
            <v>80</v>
          </cell>
          <cell r="W585">
            <v>842</v>
          </cell>
          <cell r="X585" t="str">
            <v>Nro, Anes, Pod &amp; Sp - 40</v>
          </cell>
          <cell r="Y585" t="str">
            <v>None</v>
          </cell>
          <cell r="Z585" t="str">
            <v>Biweekly</v>
          </cell>
        </row>
        <row r="586">
          <cell r="B586">
            <v>1051</v>
          </cell>
          <cell r="D586" t="str">
            <v>Josie</v>
          </cell>
          <cell r="E586" t="str">
            <v>Connell</v>
          </cell>
          <cell r="F586" t="str">
            <v>A</v>
          </cell>
          <cell r="G586" t="str">
            <v>RN - Per Diem</v>
          </cell>
          <cell r="H586" t="str">
            <v>Clinical</v>
          </cell>
          <cell r="I586" t="str">
            <v>Patient Care Services</v>
          </cell>
          <cell r="J586" t="str">
            <v>Med Surg</v>
          </cell>
          <cell r="K586" t="str">
            <v>Terminated</v>
          </cell>
          <cell r="L586" t="str">
            <v>Per Diem Active</v>
          </cell>
          <cell r="M586" t="str">
            <v>Part Time</v>
          </cell>
          <cell r="N586" t="str">
            <v>RN - Per Diem</v>
          </cell>
          <cell r="O586" t="str">
            <v>GEN 40 30min</v>
          </cell>
          <cell r="P586">
            <v>38538</v>
          </cell>
          <cell r="Q586">
            <v>38538</v>
          </cell>
          <cell r="R586">
            <v>39559</v>
          </cell>
          <cell r="S586">
            <v>5.7200000000000001E-2</v>
          </cell>
          <cell r="T586">
            <v>22.49</v>
          </cell>
          <cell r="U586" t="str">
            <v>RN</v>
          </cell>
          <cell r="V586">
            <v>1E-4</v>
          </cell>
          <cell r="W586">
            <v>1.1000000000000001E-3</v>
          </cell>
          <cell r="X586" t="str">
            <v>Gifford Medical - 40</v>
          </cell>
          <cell r="Y586" t="str">
            <v>Med/Surg</v>
          </cell>
          <cell r="Z586" t="str">
            <v>Biweekly</v>
          </cell>
        </row>
        <row r="587">
          <cell r="B587">
            <v>1052</v>
          </cell>
          <cell r="D587" t="str">
            <v>Wendy</v>
          </cell>
          <cell r="E587" t="str">
            <v>Smith</v>
          </cell>
          <cell r="F587" t="str">
            <v>A</v>
          </cell>
          <cell r="G587" t="str">
            <v>Reg Respiratory Therapist</v>
          </cell>
          <cell r="H587" t="str">
            <v>Ancillary</v>
          </cell>
          <cell r="I587" t="str">
            <v>Professional Services</v>
          </cell>
          <cell r="J587" t="str">
            <v>Respiratory</v>
          </cell>
          <cell r="K587" t="str">
            <v>Terminated</v>
          </cell>
          <cell r="L587" t="str">
            <v>Per Diem Active</v>
          </cell>
          <cell r="M587" t="str">
            <v>Part Time</v>
          </cell>
          <cell r="N587" t="str">
            <v>Reg Respiratory Therapist</v>
          </cell>
          <cell r="O587" t="str">
            <v>GEN 40 30min</v>
          </cell>
          <cell r="P587">
            <v>38544</v>
          </cell>
          <cell r="Q587">
            <v>38544</v>
          </cell>
          <cell r="R587">
            <v>39164</v>
          </cell>
          <cell r="S587">
            <v>0.75660000000000005</v>
          </cell>
          <cell r="T587">
            <v>29.13</v>
          </cell>
          <cell r="U587" t="str">
            <v>Tech &amp; Professi</v>
          </cell>
          <cell r="V587">
            <v>1E-3</v>
          </cell>
          <cell r="W587">
            <v>1.46E-2</v>
          </cell>
          <cell r="X587" t="str">
            <v>Gifford Medical - 40</v>
          </cell>
          <cell r="Y587" t="str">
            <v>Respiratory Therapy</v>
          </cell>
          <cell r="Z587" t="str">
            <v>Biweekly</v>
          </cell>
        </row>
        <row r="588">
          <cell r="B588">
            <v>1053</v>
          </cell>
          <cell r="D588" t="str">
            <v>Kevin</v>
          </cell>
          <cell r="E588" t="str">
            <v>Fair</v>
          </cell>
          <cell r="F588" t="str">
            <v>P</v>
          </cell>
          <cell r="G588" t="str">
            <v>ES Worker</v>
          </cell>
          <cell r="H588" t="str">
            <v>Maint, Hskpg, Food, Dayca</v>
          </cell>
          <cell r="I588" t="str">
            <v>Facilities</v>
          </cell>
          <cell r="J588" t="str">
            <v>Housekeeping</v>
          </cell>
          <cell r="K588" t="str">
            <v>Terminated</v>
          </cell>
          <cell r="L588" t="str">
            <v>Full Time - Full Benefits</v>
          </cell>
          <cell r="M588" t="str">
            <v>Full Time</v>
          </cell>
          <cell r="N588" t="str">
            <v>ES Worker</v>
          </cell>
          <cell r="O588" t="str">
            <v>GEN 40 30min</v>
          </cell>
          <cell r="P588">
            <v>38551</v>
          </cell>
          <cell r="Q588">
            <v>38551</v>
          </cell>
          <cell r="R588">
            <v>39122</v>
          </cell>
          <cell r="S588">
            <v>21902.400000000001</v>
          </cell>
          <cell r="T588">
            <v>10.53</v>
          </cell>
          <cell r="U588" t="str">
            <v>Admin/Support</v>
          </cell>
          <cell r="V588">
            <v>80</v>
          </cell>
          <cell r="W588">
            <v>421.2</v>
          </cell>
          <cell r="X588" t="str">
            <v>Gifford Medical - 40</v>
          </cell>
          <cell r="Y588" t="str">
            <v>Housekeeping</v>
          </cell>
          <cell r="Z588" t="str">
            <v>Biweekly</v>
          </cell>
        </row>
        <row r="589">
          <cell r="B589">
            <v>1054</v>
          </cell>
          <cell r="D589" t="str">
            <v>Robert</v>
          </cell>
          <cell r="E589" t="str">
            <v>Kiess</v>
          </cell>
          <cell r="F589" t="str">
            <v>C</v>
          </cell>
          <cell r="G589" t="str">
            <v>Physician Offsite Clinic</v>
          </cell>
          <cell r="H589" t="str">
            <v>Clinical</v>
          </cell>
          <cell r="I589" t="str">
            <v>Medical Staff</v>
          </cell>
          <cell r="J589" t="str">
            <v>Clinic Chelsea</v>
          </cell>
          <cell r="K589" t="str">
            <v>Terminated</v>
          </cell>
          <cell r="L589" t="str">
            <v>PartTime-Partial Benefits</v>
          </cell>
          <cell r="M589" t="str">
            <v>Part Time</v>
          </cell>
          <cell r="N589" t="str">
            <v>Physician Offsite Clinic</v>
          </cell>
          <cell r="O589" t="str">
            <v>PHYSICIANS</v>
          </cell>
          <cell r="P589">
            <v>38551</v>
          </cell>
          <cell r="Q589">
            <v>38551</v>
          </cell>
          <cell r="R589">
            <v>40886</v>
          </cell>
          <cell r="S589">
            <v>77429.391000000003</v>
          </cell>
          <cell r="T589">
            <v>55.560699999999997</v>
          </cell>
          <cell r="U589" t="str">
            <v>Providers/Other</v>
          </cell>
          <cell r="V589">
            <v>53.6</v>
          </cell>
          <cell r="W589">
            <v>1489.0268000000001</v>
          </cell>
          <cell r="X589" t="str">
            <v>Chelsea Clinic - 41</v>
          </cell>
          <cell r="Y589" t="str">
            <v>Medical Staff</v>
          </cell>
          <cell r="Z589" t="str">
            <v>Biweekly</v>
          </cell>
        </row>
        <row r="590">
          <cell r="B590">
            <v>1055</v>
          </cell>
          <cell r="D590" t="str">
            <v>Christopher</v>
          </cell>
          <cell r="E590" t="str">
            <v>Flynn</v>
          </cell>
          <cell r="F590" t="str">
            <v>J</v>
          </cell>
          <cell r="G590" t="str">
            <v>HRIS/Payroll Specialist</v>
          </cell>
          <cell r="H590" t="str">
            <v>Administrative</v>
          </cell>
          <cell r="I590" t="str">
            <v>Human Resources</v>
          </cell>
          <cell r="J590" t="str">
            <v>Human Resources</v>
          </cell>
          <cell r="K590" t="str">
            <v>Terminated</v>
          </cell>
          <cell r="L590" t="str">
            <v>PartTime - Full Benefits</v>
          </cell>
          <cell r="M590" t="str">
            <v>Part Time</v>
          </cell>
          <cell r="N590" t="str">
            <v>HRIS/Payroll Specialist</v>
          </cell>
          <cell r="O590" t="str">
            <v>GEN 40 30min</v>
          </cell>
          <cell r="P590">
            <v>38558</v>
          </cell>
          <cell r="Q590">
            <v>38558</v>
          </cell>
          <cell r="R590">
            <v>39654</v>
          </cell>
          <cell r="S590">
            <v>37889.279999999999</v>
          </cell>
          <cell r="T590">
            <v>22.77</v>
          </cell>
          <cell r="U590" t="str">
            <v>Tech &amp; Professi</v>
          </cell>
          <cell r="V590">
            <v>64</v>
          </cell>
          <cell r="W590">
            <v>728.64</v>
          </cell>
          <cell r="X590" t="str">
            <v>Benefits</v>
          </cell>
          <cell r="Y590" t="str">
            <v>Human Resources</v>
          </cell>
          <cell r="Z590" t="str">
            <v>Biweekly</v>
          </cell>
        </row>
        <row r="591">
          <cell r="B591">
            <v>1056</v>
          </cell>
          <cell r="D591" t="str">
            <v>Cynthia</v>
          </cell>
          <cell r="E591" t="str">
            <v>Henderson</v>
          </cell>
          <cell r="F591" t="str">
            <v>J</v>
          </cell>
          <cell r="G591" t="str">
            <v>LPN Per Diem</v>
          </cell>
          <cell r="H591" t="str">
            <v>Clinical</v>
          </cell>
          <cell r="I591" t="str">
            <v>Patient Care Services</v>
          </cell>
          <cell r="J591" t="str">
            <v>MENIG Extended Care</v>
          </cell>
          <cell r="K591" t="str">
            <v>Terminated</v>
          </cell>
          <cell r="L591" t="str">
            <v>Per Diem Active</v>
          </cell>
          <cell r="M591" t="str">
            <v>Part Time</v>
          </cell>
          <cell r="N591" t="str">
            <v>LPN Per Diem</v>
          </cell>
          <cell r="O591" t="str">
            <v>GEN 40 30min</v>
          </cell>
          <cell r="P591">
            <v>40161</v>
          </cell>
          <cell r="Q591">
            <v>38572</v>
          </cell>
          <cell r="R591">
            <v>40190</v>
          </cell>
          <cell r="S591">
            <v>0.41599999999999998</v>
          </cell>
          <cell r="T591">
            <v>16</v>
          </cell>
          <cell r="U591" t="str">
            <v>LPN</v>
          </cell>
          <cell r="V591">
            <v>1E-3</v>
          </cell>
          <cell r="W591">
            <v>8.0000000000000002E-3</v>
          </cell>
          <cell r="X591" t="str">
            <v>Gifford Medical - 40</v>
          </cell>
          <cell r="Y591" t="str">
            <v>Menig Extended Care Unit</v>
          </cell>
          <cell r="Z591" t="str">
            <v>Biweekly</v>
          </cell>
        </row>
        <row r="592">
          <cell r="B592">
            <v>1057</v>
          </cell>
          <cell r="D592" t="str">
            <v>Jennifer</v>
          </cell>
          <cell r="E592" t="str">
            <v>Robtoy</v>
          </cell>
          <cell r="F592" t="str">
            <v>J</v>
          </cell>
          <cell r="G592" t="str">
            <v>RN - Per Diem</v>
          </cell>
          <cell r="H592" t="str">
            <v>Clinical</v>
          </cell>
          <cell r="I592" t="str">
            <v>Patient Care Services</v>
          </cell>
          <cell r="J592" t="str">
            <v>MENIG Extended Care</v>
          </cell>
          <cell r="K592" t="str">
            <v>Terminated</v>
          </cell>
          <cell r="L592" t="str">
            <v>Per Diem Active</v>
          </cell>
          <cell r="M592" t="str">
            <v>Part Time</v>
          </cell>
          <cell r="N592" t="str">
            <v>RN - Per Diem</v>
          </cell>
          <cell r="O592" t="str">
            <v>GEN 40 30min</v>
          </cell>
          <cell r="P592">
            <v>41108</v>
          </cell>
          <cell r="Q592">
            <v>38572</v>
          </cell>
          <cell r="R592">
            <v>41365</v>
          </cell>
          <cell r="S592">
            <v>6.5000000000000002E-2</v>
          </cell>
          <cell r="T592">
            <v>25</v>
          </cell>
          <cell r="U592" t="str">
            <v>RN</v>
          </cell>
          <cell r="V592">
            <v>1E-4</v>
          </cell>
          <cell r="W592">
            <v>1.1999999999999999E-3</v>
          </cell>
          <cell r="X592" t="str">
            <v>Gifford Medical - 40</v>
          </cell>
          <cell r="Y592" t="str">
            <v>Menig Extended Care Unit</v>
          </cell>
          <cell r="Z592" t="str">
            <v>Biweekly</v>
          </cell>
        </row>
        <row r="593">
          <cell r="B593">
            <v>1058</v>
          </cell>
          <cell r="D593" t="str">
            <v>Rebecca</v>
          </cell>
          <cell r="E593" t="str">
            <v>Bauder</v>
          </cell>
          <cell r="F593" t="str">
            <v>L</v>
          </cell>
          <cell r="G593" t="str">
            <v>LNA Per Diem</v>
          </cell>
          <cell r="H593" t="str">
            <v>Clinical</v>
          </cell>
          <cell r="I593" t="str">
            <v>Patient Care Services</v>
          </cell>
          <cell r="J593" t="str">
            <v>Med Surg</v>
          </cell>
          <cell r="K593" t="str">
            <v>Terminated</v>
          </cell>
          <cell r="L593" t="str">
            <v>Per Diem Active</v>
          </cell>
          <cell r="M593" t="str">
            <v>Part Time</v>
          </cell>
          <cell r="N593" t="str">
            <v>LNA Per Diem</v>
          </cell>
          <cell r="O593" t="str">
            <v>GEN 40 30min</v>
          </cell>
          <cell r="P593">
            <v>38573</v>
          </cell>
          <cell r="Q593">
            <v>38573</v>
          </cell>
          <cell r="R593">
            <v>39600</v>
          </cell>
          <cell r="S593">
            <v>2.5999999999999999E-2</v>
          </cell>
          <cell r="T593">
            <v>10.46</v>
          </cell>
          <cell r="U593" t="str">
            <v>Admin/Support</v>
          </cell>
          <cell r="V593">
            <v>1E-4</v>
          </cell>
          <cell r="W593">
            <v>5.0000000000000001E-4</v>
          </cell>
          <cell r="X593" t="str">
            <v>Gifford Medical - 40</v>
          </cell>
          <cell r="Y593" t="str">
            <v>Med/Surg</v>
          </cell>
          <cell r="Z593" t="str">
            <v>Biweekly</v>
          </cell>
        </row>
        <row r="594">
          <cell r="B594">
            <v>1059</v>
          </cell>
          <cell r="D594" t="str">
            <v>Stacie</v>
          </cell>
          <cell r="E594" t="str">
            <v>Boltin</v>
          </cell>
          <cell r="F594" t="str">
            <v>R</v>
          </cell>
          <cell r="G594" t="str">
            <v>RN - Per Diem</v>
          </cell>
          <cell r="H594" t="str">
            <v>Clinical</v>
          </cell>
          <cell r="I594" t="str">
            <v>Patient Care Services</v>
          </cell>
          <cell r="J594" t="str">
            <v>Obstetrics/Labor &amp; Delive</v>
          </cell>
          <cell r="K594" t="str">
            <v>Terminated</v>
          </cell>
          <cell r="L594" t="str">
            <v>Per Diem Active</v>
          </cell>
          <cell r="M594" t="str">
            <v>Part Time</v>
          </cell>
          <cell r="N594" t="str">
            <v>RN - Per Diem</v>
          </cell>
          <cell r="O594" t="str">
            <v>GEN 40 30min</v>
          </cell>
          <cell r="P594">
            <v>38579</v>
          </cell>
          <cell r="Q594">
            <v>38579</v>
          </cell>
          <cell r="R594">
            <v>40147</v>
          </cell>
          <cell r="S594">
            <v>7.0199999999999999E-2</v>
          </cell>
          <cell r="T594">
            <v>27.31</v>
          </cell>
          <cell r="U594" t="str">
            <v>RN</v>
          </cell>
          <cell r="V594">
            <v>1E-4</v>
          </cell>
          <cell r="W594">
            <v>1.4E-3</v>
          </cell>
          <cell r="X594" t="str">
            <v>Gifford Medical - 40</v>
          </cell>
          <cell r="Y594" t="str">
            <v>Birthing Center</v>
          </cell>
          <cell r="Z594" t="str">
            <v>Biweekly</v>
          </cell>
        </row>
        <row r="595">
          <cell r="B595">
            <v>1060</v>
          </cell>
          <cell r="D595" t="str">
            <v>Angela</v>
          </cell>
          <cell r="E595" t="str">
            <v>Allard</v>
          </cell>
          <cell r="F595" t="str">
            <v>M</v>
          </cell>
          <cell r="G595" t="str">
            <v>Talent Manager</v>
          </cell>
          <cell r="H595" t="str">
            <v>Administrative</v>
          </cell>
          <cell r="I595" t="str">
            <v>Human Resources</v>
          </cell>
          <cell r="J595" t="str">
            <v>Human Resources</v>
          </cell>
          <cell r="K595" t="str">
            <v>Active</v>
          </cell>
          <cell r="L595" t="str">
            <v>Full Time - Full Benefits</v>
          </cell>
          <cell r="M595" t="str">
            <v>Full Time</v>
          </cell>
          <cell r="N595" t="str">
            <v>Talent Manager</v>
          </cell>
          <cell r="O595" t="str">
            <v>EXEMPT 8 FT</v>
          </cell>
          <cell r="P595">
            <v>38586</v>
          </cell>
          <cell r="Q595">
            <v>38586</v>
          </cell>
          <cell r="S595">
            <v>77272</v>
          </cell>
          <cell r="T595">
            <v>37.15</v>
          </cell>
          <cell r="U595" t="str">
            <v>Management</v>
          </cell>
          <cell r="V595">
            <v>80</v>
          </cell>
          <cell r="W595">
            <v>1486</v>
          </cell>
          <cell r="X595" t="str">
            <v>Gifford Medical - 40</v>
          </cell>
          <cell r="Y595" t="str">
            <v>Human Resources</v>
          </cell>
          <cell r="Z595" t="str">
            <v>Biweekly</v>
          </cell>
        </row>
        <row r="596">
          <cell r="B596">
            <v>1061</v>
          </cell>
          <cell r="D596" t="str">
            <v>Bartley</v>
          </cell>
          <cell r="E596" t="str">
            <v>Rutledge</v>
          </cell>
          <cell r="F596" t="str">
            <v>W</v>
          </cell>
          <cell r="G596" t="str">
            <v>RN - Per Diem</v>
          </cell>
          <cell r="H596" t="str">
            <v>Clinical</v>
          </cell>
          <cell r="I596" t="str">
            <v>Patient Care Services</v>
          </cell>
          <cell r="J596" t="str">
            <v>Med Surg</v>
          </cell>
          <cell r="K596" t="str">
            <v>Terminated</v>
          </cell>
          <cell r="L596" t="str">
            <v>Per Diem Active</v>
          </cell>
          <cell r="M596" t="str">
            <v>Part Time</v>
          </cell>
          <cell r="N596" t="str">
            <v>RN - Per Diem</v>
          </cell>
          <cell r="O596" t="str">
            <v>GEN 40 30min</v>
          </cell>
          <cell r="P596">
            <v>38588</v>
          </cell>
          <cell r="Q596">
            <v>38588</v>
          </cell>
          <cell r="R596">
            <v>41640</v>
          </cell>
          <cell r="S596">
            <v>8.5800000000000001E-2</v>
          </cell>
          <cell r="T596">
            <v>33.450000000000003</v>
          </cell>
          <cell r="U596" t="str">
            <v>RN</v>
          </cell>
          <cell r="V596">
            <v>1E-4</v>
          </cell>
          <cell r="W596">
            <v>1.6000000000000001E-3</v>
          </cell>
          <cell r="X596" t="str">
            <v>Gifford Medical - 40</v>
          </cell>
          <cell r="Y596" t="str">
            <v>Med/Surg</v>
          </cell>
          <cell r="Z596" t="str">
            <v>Biweekly</v>
          </cell>
        </row>
        <row r="597">
          <cell r="B597">
            <v>1062</v>
          </cell>
          <cell r="D597" t="str">
            <v>Vada</v>
          </cell>
          <cell r="E597" t="str">
            <v>Aucter</v>
          </cell>
          <cell r="F597" t="str">
            <v>A</v>
          </cell>
          <cell r="G597" t="str">
            <v>RN - Per Diem</v>
          </cell>
          <cell r="H597" t="str">
            <v>Clinical</v>
          </cell>
          <cell r="I597" t="str">
            <v>Patient Care Services</v>
          </cell>
          <cell r="J597" t="str">
            <v>Med Surg</v>
          </cell>
          <cell r="K597" t="str">
            <v>Terminated</v>
          </cell>
          <cell r="L597" t="str">
            <v>Per Deim Inactive</v>
          </cell>
          <cell r="M597" t="str">
            <v>Part Time</v>
          </cell>
          <cell r="N597" t="str">
            <v>RN - Per Diem</v>
          </cell>
          <cell r="O597" t="str">
            <v>GEN 40 30min</v>
          </cell>
          <cell r="P597">
            <v>38589</v>
          </cell>
          <cell r="Q597">
            <v>38589</v>
          </cell>
          <cell r="R597">
            <v>39169</v>
          </cell>
          <cell r="S597">
            <v>0.62919999999999998</v>
          </cell>
          <cell r="T597">
            <v>24.21</v>
          </cell>
          <cell r="U597" t="str">
            <v>RN</v>
          </cell>
          <cell r="V597">
            <v>1E-3</v>
          </cell>
          <cell r="W597">
            <v>1.21E-2</v>
          </cell>
          <cell r="X597" t="str">
            <v>Gifford Medical - 40</v>
          </cell>
          <cell r="Y597" t="str">
            <v>Med/Surg</v>
          </cell>
          <cell r="Z597" t="str">
            <v>Biweekly</v>
          </cell>
        </row>
        <row r="598">
          <cell r="B598">
            <v>1063</v>
          </cell>
          <cell r="D598" t="str">
            <v>Tanya</v>
          </cell>
          <cell r="E598" t="str">
            <v>Waters</v>
          </cell>
          <cell r="F598" t="str">
            <v>K</v>
          </cell>
          <cell r="G598" t="str">
            <v>Nurse Midwife</v>
          </cell>
          <cell r="H598" t="str">
            <v>Clinical</v>
          </cell>
          <cell r="I598" t="str">
            <v>Medical Staff</v>
          </cell>
          <cell r="J598" t="str">
            <v>Clinic OB/GYN</v>
          </cell>
          <cell r="K598" t="str">
            <v>Terminated</v>
          </cell>
          <cell r="L598" t="str">
            <v>Per Diem Active</v>
          </cell>
          <cell r="M598" t="str">
            <v>Part Time</v>
          </cell>
          <cell r="N598" t="str">
            <v>Nurse Midwife</v>
          </cell>
          <cell r="O598" t="str">
            <v>PHYSICIANS</v>
          </cell>
          <cell r="P598">
            <v>42130</v>
          </cell>
          <cell r="Q598">
            <v>38596</v>
          </cell>
          <cell r="R598">
            <v>42433</v>
          </cell>
          <cell r="S598">
            <v>0.1144</v>
          </cell>
          <cell r="T598">
            <v>44</v>
          </cell>
          <cell r="U598" t="str">
            <v>Tech &amp; Profess</v>
          </cell>
          <cell r="V598">
            <v>1E-4</v>
          </cell>
          <cell r="W598">
            <v>2.2000000000000001E-3</v>
          </cell>
          <cell r="X598" t="str">
            <v>OB/GYN - 41</v>
          </cell>
          <cell r="Y598" t="str">
            <v>Medical Staff</v>
          </cell>
          <cell r="Z598" t="str">
            <v>Biweekly</v>
          </cell>
        </row>
        <row r="599">
          <cell r="B599">
            <v>1064</v>
          </cell>
          <cell r="D599" t="str">
            <v>Ember</v>
          </cell>
          <cell r="E599" t="str">
            <v>Kelley</v>
          </cell>
          <cell r="F599" t="str">
            <v>S</v>
          </cell>
          <cell r="G599" t="str">
            <v>LNA Per Diem</v>
          </cell>
          <cell r="H599" t="str">
            <v>Clinical</v>
          </cell>
          <cell r="I599" t="str">
            <v>Patient Care Services</v>
          </cell>
          <cell r="J599" t="str">
            <v>Menig Extended Care</v>
          </cell>
          <cell r="K599" t="str">
            <v>Terminated</v>
          </cell>
          <cell r="L599" t="str">
            <v>Per Diem Active</v>
          </cell>
          <cell r="M599" t="str">
            <v>Part Time</v>
          </cell>
          <cell r="N599" t="str">
            <v>LNA Per Diem</v>
          </cell>
          <cell r="O599" t="str">
            <v>GEN 40 30min</v>
          </cell>
          <cell r="P599">
            <v>38601</v>
          </cell>
          <cell r="Q599">
            <v>38601</v>
          </cell>
          <cell r="R599">
            <v>38716</v>
          </cell>
          <cell r="S599">
            <v>0.2288</v>
          </cell>
          <cell r="T599">
            <v>8.7899999999999991</v>
          </cell>
          <cell r="U599" t="str">
            <v>Admin/Support</v>
          </cell>
          <cell r="V599">
            <v>1E-3</v>
          </cell>
          <cell r="W599">
            <v>4.4000000000000003E-3</v>
          </cell>
          <cell r="X599" t="str">
            <v>Gifford Medical - 40</v>
          </cell>
          <cell r="Y599" t="str">
            <v>Menig Extended Care Unit</v>
          </cell>
          <cell r="Z599" t="str">
            <v>Biweekly</v>
          </cell>
        </row>
        <row r="600">
          <cell r="B600">
            <v>1067</v>
          </cell>
          <cell r="D600" t="str">
            <v>Heather</v>
          </cell>
          <cell r="E600" t="str">
            <v>Root</v>
          </cell>
          <cell r="F600" t="str">
            <v>A</v>
          </cell>
          <cell r="G600" t="str">
            <v>Pt Reg Receptionist I</v>
          </cell>
          <cell r="H600" t="str">
            <v>Administrative</v>
          </cell>
          <cell r="I600" t="str">
            <v>Finance</v>
          </cell>
          <cell r="J600" t="str">
            <v>Patient Registration</v>
          </cell>
          <cell r="K600" t="str">
            <v>Terminated</v>
          </cell>
          <cell r="L600" t="str">
            <v>Per Diem Active</v>
          </cell>
          <cell r="M600" t="str">
            <v>Part Time</v>
          </cell>
          <cell r="N600" t="str">
            <v>Pt Reg Receptionist I</v>
          </cell>
          <cell r="O600" t="str">
            <v>GEN 40 30min</v>
          </cell>
          <cell r="P600">
            <v>38607</v>
          </cell>
          <cell r="Q600">
            <v>38607</v>
          </cell>
          <cell r="R600">
            <v>38933</v>
          </cell>
          <cell r="S600">
            <v>0.28339999999999999</v>
          </cell>
          <cell r="T600">
            <v>10.9</v>
          </cell>
          <cell r="U600" t="str">
            <v>Admin/Support</v>
          </cell>
          <cell r="V600">
            <v>1E-3</v>
          </cell>
          <cell r="W600">
            <v>5.4000000000000003E-3</v>
          </cell>
          <cell r="X600" t="str">
            <v>Patient Registration - 49</v>
          </cell>
          <cell r="Y600" t="str">
            <v>Patient Admin Services</v>
          </cell>
          <cell r="Z600" t="str">
            <v>Biweekly</v>
          </cell>
        </row>
        <row r="601">
          <cell r="B601">
            <v>1068</v>
          </cell>
          <cell r="D601" t="str">
            <v>Melinda</v>
          </cell>
          <cell r="E601" t="str">
            <v>Pettit</v>
          </cell>
          <cell r="F601" t="str">
            <v>L</v>
          </cell>
          <cell r="G601" t="str">
            <v>ES Worker - Per Diem</v>
          </cell>
          <cell r="H601" t="str">
            <v>Maint, Hskpg, Food, Dayca</v>
          </cell>
          <cell r="I601" t="str">
            <v>Operations</v>
          </cell>
          <cell r="J601" t="str">
            <v>Housekeeping</v>
          </cell>
          <cell r="K601" t="str">
            <v>Terminated</v>
          </cell>
          <cell r="L601" t="str">
            <v>Per Diem Active</v>
          </cell>
          <cell r="M601" t="str">
            <v>Part Time</v>
          </cell>
          <cell r="N601" t="str">
            <v>ES Worker - Per Diem</v>
          </cell>
          <cell r="O601" t="str">
            <v>GEN 40 30min</v>
          </cell>
          <cell r="P601">
            <v>40226</v>
          </cell>
          <cell r="Q601">
            <v>38609</v>
          </cell>
          <cell r="R601">
            <v>40438</v>
          </cell>
          <cell r="S601">
            <v>2.5999999999999999E-2</v>
          </cell>
          <cell r="T601">
            <v>10.25</v>
          </cell>
          <cell r="U601" t="str">
            <v>Admin/Support</v>
          </cell>
          <cell r="V601">
            <v>1E-4</v>
          </cell>
          <cell r="W601">
            <v>5.0000000000000001E-4</v>
          </cell>
          <cell r="X601" t="str">
            <v>Gifford Medical - 40</v>
          </cell>
          <cell r="Y601" t="str">
            <v>Housekeeping</v>
          </cell>
          <cell r="Z601" t="str">
            <v>Biweekly</v>
          </cell>
        </row>
        <row r="602">
          <cell r="B602">
            <v>1069</v>
          </cell>
          <cell r="D602" t="str">
            <v>Hazel</v>
          </cell>
          <cell r="E602" t="str">
            <v>Boyd</v>
          </cell>
          <cell r="F602" t="str">
            <v>A</v>
          </cell>
          <cell r="G602" t="str">
            <v>Director of Nursing</v>
          </cell>
          <cell r="H602" t="str">
            <v>Clinical</v>
          </cell>
          <cell r="I602" t="str">
            <v>Patient Care Services</v>
          </cell>
          <cell r="J602" t="str">
            <v>Operating Room</v>
          </cell>
          <cell r="K602" t="str">
            <v>Terminated</v>
          </cell>
          <cell r="L602" t="str">
            <v>Full Time - Full Benefits</v>
          </cell>
          <cell r="M602" t="str">
            <v>Full Time</v>
          </cell>
          <cell r="N602" t="str">
            <v>Director of Nursing</v>
          </cell>
          <cell r="O602" t="str">
            <v>EXEMPT 8 FT</v>
          </cell>
          <cell r="P602">
            <v>38614</v>
          </cell>
          <cell r="Q602">
            <v>38614</v>
          </cell>
          <cell r="R602">
            <v>39164</v>
          </cell>
          <cell r="S602">
            <v>67620.800000000003</v>
          </cell>
          <cell r="T602">
            <v>32.51</v>
          </cell>
          <cell r="U602" t="str">
            <v>Nursing Directo</v>
          </cell>
          <cell r="V602">
            <v>80</v>
          </cell>
          <cell r="W602">
            <v>1300.4000000000001</v>
          </cell>
          <cell r="X602" t="str">
            <v>Gifford Medical - 40</v>
          </cell>
          <cell r="Y602" t="str">
            <v>Operating Room</v>
          </cell>
          <cell r="Z602" t="str">
            <v>Biweekly</v>
          </cell>
        </row>
        <row r="603">
          <cell r="B603">
            <v>1070</v>
          </cell>
          <cell r="D603" t="str">
            <v>Elisabeth</v>
          </cell>
          <cell r="E603" t="str">
            <v>Bolt</v>
          </cell>
          <cell r="F603" t="str">
            <v>F</v>
          </cell>
          <cell r="G603" t="str">
            <v>Licensed Practical Nurse</v>
          </cell>
          <cell r="H603" t="str">
            <v>Clinical</v>
          </cell>
          <cell r="I603" t="str">
            <v>Patient Care Services</v>
          </cell>
          <cell r="J603" t="str">
            <v>Med/Surg Nursing</v>
          </cell>
          <cell r="K603" t="str">
            <v>Terminated</v>
          </cell>
          <cell r="L603" t="str">
            <v>PartTime - Full Benefits</v>
          </cell>
          <cell r="M603" t="str">
            <v>Part Time</v>
          </cell>
          <cell r="N603" t="str">
            <v>Licensed Practical Nurse</v>
          </cell>
          <cell r="O603" t="str">
            <v>GEN 30min</v>
          </cell>
          <cell r="P603">
            <v>38614</v>
          </cell>
          <cell r="Q603">
            <v>38614</v>
          </cell>
          <cell r="R603">
            <v>38691</v>
          </cell>
          <cell r="S603">
            <v>23695.360000000001</v>
          </cell>
          <cell r="T603">
            <v>14.24</v>
          </cell>
          <cell r="U603" t="str">
            <v>LPN</v>
          </cell>
          <cell r="V603">
            <v>64</v>
          </cell>
          <cell r="W603">
            <v>455.68</v>
          </cell>
          <cell r="X603" t="str">
            <v>Gifford Medical - 40</v>
          </cell>
          <cell r="Y603" t="str">
            <v>Med/Surg</v>
          </cell>
          <cell r="Z603" t="str">
            <v>Biweekly</v>
          </cell>
        </row>
        <row r="604">
          <cell r="B604">
            <v>1071</v>
          </cell>
          <cell r="D604" t="str">
            <v>Susan</v>
          </cell>
          <cell r="E604" t="str">
            <v>Thomas</v>
          </cell>
          <cell r="F604" t="str">
            <v>P</v>
          </cell>
          <cell r="G604" t="str">
            <v>Chaplaincy Program Coord</v>
          </cell>
          <cell r="H604" t="str">
            <v>Administrative</v>
          </cell>
          <cell r="I604" t="str">
            <v>Administration</v>
          </cell>
          <cell r="J604" t="str">
            <v>Development</v>
          </cell>
          <cell r="K604" t="str">
            <v>Terminated</v>
          </cell>
          <cell r="L604" t="str">
            <v>PartTime-Partial Benefits</v>
          </cell>
          <cell r="M604" t="str">
            <v>Part Time</v>
          </cell>
          <cell r="N604" t="str">
            <v>Chaplaincy Program Coord</v>
          </cell>
          <cell r="O604" t="str">
            <v>GEN 40 30min</v>
          </cell>
          <cell r="P604">
            <v>38616</v>
          </cell>
          <cell r="Q604">
            <v>38616</v>
          </cell>
          <cell r="R604">
            <v>40622</v>
          </cell>
          <cell r="S604">
            <v>26468.936000000002</v>
          </cell>
          <cell r="T604">
            <v>25.450900000000001</v>
          </cell>
          <cell r="U604" t="str">
            <v>Tech &amp; Professi</v>
          </cell>
          <cell r="V604">
            <v>40</v>
          </cell>
          <cell r="W604">
            <v>509.01799999999997</v>
          </cell>
          <cell r="X604" t="str">
            <v>Gifford Medical - 40</v>
          </cell>
          <cell r="Y604" t="str">
            <v>Development &amp; Marketing</v>
          </cell>
          <cell r="Z604" t="str">
            <v>Biweekly</v>
          </cell>
        </row>
        <row r="605">
          <cell r="B605">
            <v>1072</v>
          </cell>
          <cell r="D605" t="str">
            <v>Natasha</v>
          </cell>
          <cell r="E605" t="str">
            <v>Alix</v>
          </cell>
          <cell r="F605" t="str">
            <v>M</v>
          </cell>
          <cell r="G605" t="str">
            <v>ES Worker - Per Diem</v>
          </cell>
          <cell r="H605" t="str">
            <v>Maint, Hskpg, Food, Dayca</v>
          </cell>
          <cell r="I605" t="str">
            <v>Operations</v>
          </cell>
          <cell r="J605" t="str">
            <v>Housekeeping</v>
          </cell>
          <cell r="K605" t="str">
            <v>Terminated</v>
          </cell>
          <cell r="L605" t="str">
            <v>Per Diem Active</v>
          </cell>
          <cell r="M605" t="str">
            <v>Part Time</v>
          </cell>
          <cell r="N605" t="str">
            <v>ES Worker - Per Diem</v>
          </cell>
          <cell r="O605" t="str">
            <v>GEN 40 30min</v>
          </cell>
          <cell r="P605">
            <v>40357</v>
          </cell>
          <cell r="Q605">
            <v>38618</v>
          </cell>
          <cell r="R605">
            <v>40758</v>
          </cell>
          <cell r="S605">
            <v>2.5999999999999999E-2</v>
          </cell>
          <cell r="T605">
            <v>10</v>
          </cell>
          <cell r="U605" t="str">
            <v>Admin/Support</v>
          </cell>
          <cell r="V605">
            <v>1E-4</v>
          </cell>
          <cell r="W605">
            <v>5.0000000000000001E-4</v>
          </cell>
          <cell r="X605" t="str">
            <v>Gifford Medical - 40</v>
          </cell>
          <cell r="Y605" t="str">
            <v>Housekeeping</v>
          </cell>
          <cell r="Z605" t="str">
            <v>Biweekly</v>
          </cell>
        </row>
        <row r="606">
          <cell r="B606">
            <v>1073</v>
          </cell>
          <cell r="D606" t="str">
            <v>Joshua</v>
          </cell>
          <cell r="E606" t="str">
            <v>Singer</v>
          </cell>
          <cell r="F606" t="str">
            <v>I</v>
          </cell>
          <cell r="G606" t="str">
            <v>Acupuncturist</v>
          </cell>
          <cell r="H606" t="str">
            <v>Ancillary</v>
          </cell>
          <cell r="I606" t="str">
            <v>Medical Staff</v>
          </cell>
          <cell r="J606" t="str">
            <v>Acupuncture</v>
          </cell>
          <cell r="K606" t="str">
            <v>Terminated</v>
          </cell>
          <cell r="L606" t="str">
            <v>PartTime-Partial Benefits</v>
          </cell>
          <cell r="M606" t="str">
            <v>Part Time</v>
          </cell>
          <cell r="N606" t="str">
            <v>Acupuncturist</v>
          </cell>
          <cell r="O606" t="str">
            <v>GEN 40 30min</v>
          </cell>
          <cell r="P606">
            <v>38622</v>
          </cell>
          <cell r="Q606">
            <v>38622</v>
          </cell>
          <cell r="R606">
            <v>39241</v>
          </cell>
          <cell r="S606">
            <v>32136</v>
          </cell>
          <cell r="T606">
            <v>30.9</v>
          </cell>
          <cell r="U606" t="str">
            <v>Tech &amp; Professi</v>
          </cell>
          <cell r="V606">
            <v>40</v>
          </cell>
          <cell r="W606">
            <v>618</v>
          </cell>
          <cell r="X606" t="str">
            <v>Complimentary Med - 40</v>
          </cell>
          <cell r="Y606" t="str">
            <v>Provider Practice</v>
          </cell>
          <cell r="Z606" t="str">
            <v>Biweekly</v>
          </cell>
        </row>
        <row r="607">
          <cell r="B607">
            <v>1074</v>
          </cell>
          <cell r="D607" t="str">
            <v>Betina</v>
          </cell>
          <cell r="E607" t="str">
            <v>Barrett-Gallant</v>
          </cell>
          <cell r="F607" t="str">
            <v>A</v>
          </cell>
          <cell r="G607" t="str">
            <v>Executive Assistant</v>
          </cell>
          <cell r="H607" t="str">
            <v>Administrative</v>
          </cell>
          <cell r="I607" t="str">
            <v>Administration</v>
          </cell>
          <cell r="J607" t="str">
            <v>Surgical Administration</v>
          </cell>
          <cell r="K607" t="str">
            <v>Active</v>
          </cell>
          <cell r="L607" t="str">
            <v>Full Time - Full Benefits</v>
          </cell>
          <cell r="M607" t="str">
            <v>Full Time</v>
          </cell>
          <cell r="N607" t="str">
            <v>Executive Assistant</v>
          </cell>
          <cell r="O607" t="str">
            <v>EXEMPT 8 FT</v>
          </cell>
          <cell r="P607">
            <v>38630</v>
          </cell>
          <cell r="Q607">
            <v>38630</v>
          </cell>
          <cell r="S607">
            <v>58260.800000000003</v>
          </cell>
          <cell r="T607">
            <v>28.01</v>
          </cell>
          <cell r="U607" t="str">
            <v>Management</v>
          </cell>
          <cell r="V607">
            <v>80</v>
          </cell>
          <cell r="W607">
            <v>1120.4000000000001</v>
          </cell>
          <cell r="X607" t="str">
            <v>Gifford Medical - 40</v>
          </cell>
          <cell r="Y607" t="str">
            <v>None</v>
          </cell>
          <cell r="Z607" t="str">
            <v>Biweekly</v>
          </cell>
        </row>
        <row r="608">
          <cell r="B608">
            <v>1075</v>
          </cell>
          <cell r="D608" t="str">
            <v>Cheryl</v>
          </cell>
          <cell r="E608" t="str">
            <v>Jewkes</v>
          </cell>
          <cell r="F608" t="str">
            <v>L</v>
          </cell>
          <cell r="G608" t="str">
            <v>RADTECH4</v>
          </cell>
          <cell r="H608" t="str">
            <v>Clinical</v>
          </cell>
          <cell r="I608" t="str">
            <v>Operations</v>
          </cell>
          <cell r="J608" t="str">
            <v>Diagnostic Imaging</v>
          </cell>
          <cell r="K608" t="str">
            <v>Active</v>
          </cell>
          <cell r="L608" t="str">
            <v>Full Time - Full Benefits</v>
          </cell>
          <cell r="M608" t="str">
            <v>Full Time</v>
          </cell>
          <cell r="N608" t="str">
            <v>RADTECH4</v>
          </cell>
          <cell r="O608" t="str">
            <v>GEN 40 30min</v>
          </cell>
          <cell r="P608">
            <v>38630</v>
          </cell>
          <cell r="Q608">
            <v>38630</v>
          </cell>
          <cell r="S608">
            <v>77147.199999999997</v>
          </cell>
          <cell r="T608">
            <v>37.090000000000003</v>
          </cell>
          <cell r="U608" t="str">
            <v>RAD 3</v>
          </cell>
          <cell r="V608">
            <v>80</v>
          </cell>
          <cell r="W608">
            <v>1483.6</v>
          </cell>
          <cell r="X608" t="str">
            <v>Gifford Medical - 40</v>
          </cell>
          <cell r="Y608" t="str">
            <v>Radiology</v>
          </cell>
          <cell r="Z608" t="str">
            <v>Biweekly</v>
          </cell>
        </row>
        <row r="609">
          <cell r="B609">
            <v>1076</v>
          </cell>
          <cell r="D609" t="str">
            <v>Margarethe</v>
          </cell>
          <cell r="E609" t="str">
            <v>Chobanian</v>
          </cell>
          <cell r="F609" t="str">
            <v>M</v>
          </cell>
          <cell r="G609" t="str">
            <v>Physician</v>
          </cell>
          <cell r="H609" t="str">
            <v>Clinical</v>
          </cell>
          <cell r="I609" t="str">
            <v>Medical Staff</v>
          </cell>
          <cell r="J609" t="str">
            <v>Clinic Primary Care</v>
          </cell>
          <cell r="K609" t="str">
            <v>Terminated</v>
          </cell>
          <cell r="L609" t="str">
            <v>PartTime-Partial Benefits</v>
          </cell>
          <cell r="M609" t="str">
            <v>Part Time</v>
          </cell>
          <cell r="N609" t="str">
            <v>Physician</v>
          </cell>
          <cell r="O609" t="str">
            <v>PHYSICIANS</v>
          </cell>
          <cell r="P609">
            <v>38632</v>
          </cell>
          <cell r="Q609">
            <v>38632</v>
          </cell>
          <cell r="R609">
            <v>40550</v>
          </cell>
          <cell r="S609">
            <v>63648</v>
          </cell>
          <cell r="T609">
            <v>61.2</v>
          </cell>
          <cell r="U609" t="str">
            <v>Providers</v>
          </cell>
          <cell r="V609">
            <v>40</v>
          </cell>
          <cell r="W609">
            <v>1224</v>
          </cell>
          <cell r="X609" t="str">
            <v>Primary Care Clinic - 41</v>
          </cell>
          <cell r="Y609" t="str">
            <v>Medical Staff</v>
          </cell>
          <cell r="Z609" t="str">
            <v>Biweekly</v>
          </cell>
        </row>
        <row r="610">
          <cell r="B610">
            <v>1077</v>
          </cell>
          <cell r="D610" t="str">
            <v>Deborah</v>
          </cell>
          <cell r="E610" t="str">
            <v>Burns</v>
          </cell>
          <cell r="F610" t="str">
            <v>M</v>
          </cell>
          <cell r="G610" t="str">
            <v>Billing Representative II</v>
          </cell>
          <cell r="H610" t="str">
            <v>Administrative</v>
          </cell>
          <cell r="I610" t="str">
            <v>Finance</v>
          </cell>
          <cell r="J610" t="str">
            <v>Patient Accounting</v>
          </cell>
          <cell r="K610" t="str">
            <v>Terminated</v>
          </cell>
          <cell r="L610" t="str">
            <v>Full Time - Full Benefits</v>
          </cell>
          <cell r="M610" t="str">
            <v>Full Time</v>
          </cell>
          <cell r="N610" t="str">
            <v>Billing Representative II</v>
          </cell>
          <cell r="O610" t="str">
            <v>GEN 40 30min</v>
          </cell>
          <cell r="P610">
            <v>38642</v>
          </cell>
          <cell r="Q610">
            <v>38642</v>
          </cell>
          <cell r="R610">
            <v>41534</v>
          </cell>
          <cell r="S610">
            <v>33945.599999999999</v>
          </cell>
          <cell r="T610">
            <v>16.32</v>
          </cell>
          <cell r="U610" t="str">
            <v>Admin/Support</v>
          </cell>
          <cell r="V610">
            <v>80</v>
          </cell>
          <cell r="W610">
            <v>652.79999999999995</v>
          </cell>
          <cell r="X610" t="str">
            <v>Gifford Medical - 40</v>
          </cell>
          <cell r="Y610" t="str">
            <v>Patient Financial Service</v>
          </cell>
          <cell r="Z610" t="str">
            <v>Biweekly</v>
          </cell>
        </row>
        <row r="611">
          <cell r="B611">
            <v>1078</v>
          </cell>
          <cell r="D611" t="str">
            <v>Jenny</v>
          </cell>
          <cell r="E611" t="str">
            <v>Munyon</v>
          </cell>
          <cell r="F611" t="str">
            <v>R</v>
          </cell>
          <cell r="G611" t="str">
            <v>Medical Secretary</v>
          </cell>
          <cell r="H611" t="str">
            <v>Administrative</v>
          </cell>
          <cell r="I611" t="str">
            <v>Provider Practices</v>
          </cell>
          <cell r="J611" t="str">
            <v>Clinic Primary Care</v>
          </cell>
          <cell r="K611" t="str">
            <v>Terminated</v>
          </cell>
          <cell r="L611" t="str">
            <v>Full Time - Full Benefits</v>
          </cell>
          <cell r="M611" t="str">
            <v>Full Time</v>
          </cell>
          <cell r="N611" t="str">
            <v>Medical Secretary</v>
          </cell>
          <cell r="O611" t="str">
            <v>GEN 40 60min</v>
          </cell>
          <cell r="P611">
            <v>38642</v>
          </cell>
          <cell r="Q611">
            <v>38642</v>
          </cell>
          <cell r="R611">
            <v>41340</v>
          </cell>
          <cell r="S611">
            <v>27976</v>
          </cell>
          <cell r="T611">
            <v>13.45</v>
          </cell>
          <cell r="U611" t="str">
            <v>Admin/Support</v>
          </cell>
          <cell r="V611">
            <v>80</v>
          </cell>
          <cell r="W611">
            <v>538</v>
          </cell>
          <cell r="X611" t="str">
            <v>Primary Care Clinic - 41</v>
          </cell>
          <cell r="Y611" t="str">
            <v>Provider Practice</v>
          </cell>
          <cell r="Z611" t="str">
            <v>Biweekly</v>
          </cell>
        </row>
        <row r="612">
          <cell r="B612">
            <v>1079</v>
          </cell>
          <cell r="D612" t="str">
            <v>Melissa</v>
          </cell>
          <cell r="E612" t="str">
            <v>Wight</v>
          </cell>
          <cell r="F612" t="str">
            <v>J</v>
          </cell>
          <cell r="G612" t="str">
            <v>Medical Assistant</v>
          </cell>
          <cell r="H612" t="str">
            <v>Clinical</v>
          </cell>
          <cell r="I612" t="str">
            <v>Patient Care Services</v>
          </cell>
          <cell r="J612" t="str">
            <v>Clinic Psychiatry</v>
          </cell>
          <cell r="K612" t="str">
            <v>Active</v>
          </cell>
          <cell r="L612" t="str">
            <v>Full Time - Full Benefits</v>
          </cell>
          <cell r="M612" t="str">
            <v>Full Time</v>
          </cell>
          <cell r="N612" t="str">
            <v>Medical Assistant</v>
          </cell>
          <cell r="O612" t="str">
            <v>GEN 40 30min</v>
          </cell>
          <cell r="P612">
            <v>38642</v>
          </cell>
          <cell r="Q612">
            <v>38642</v>
          </cell>
          <cell r="S612">
            <v>45177.599999999999</v>
          </cell>
          <cell r="T612">
            <v>21.72</v>
          </cell>
          <cell r="U612" t="str">
            <v>Admin/Support</v>
          </cell>
          <cell r="V612">
            <v>80</v>
          </cell>
          <cell r="W612">
            <v>868.8</v>
          </cell>
          <cell r="X612" t="str">
            <v>Primary Care Clinic - 41</v>
          </cell>
          <cell r="Y612" t="str">
            <v>Provider Practice</v>
          </cell>
          <cell r="Z612" t="str">
            <v>Biweekly</v>
          </cell>
        </row>
        <row r="613">
          <cell r="B613">
            <v>1080</v>
          </cell>
          <cell r="D613" t="str">
            <v>Shawn</v>
          </cell>
          <cell r="E613" t="str">
            <v>Mowery</v>
          </cell>
          <cell r="F613" t="str">
            <v>P</v>
          </cell>
          <cell r="G613" t="str">
            <v>ES Team Leader</v>
          </cell>
          <cell r="H613" t="str">
            <v>Maint, Hskpg, Food, Dayca</v>
          </cell>
          <cell r="I613" t="str">
            <v>Facilities</v>
          </cell>
          <cell r="J613" t="str">
            <v>Enviromental Services</v>
          </cell>
          <cell r="K613" t="str">
            <v>Terminated</v>
          </cell>
          <cell r="L613" t="str">
            <v>Full Time - Full Benefits</v>
          </cell>
          <cell r="M613" t="str">
            <v>Full Time</v>
          </cell>
          <cell r="N613" t="str">
            <v>ES Team Leader</v>
          </cell>
          <cell r="O613" t="str">
            <v>GEN 40 30min</v>
          </cell>
          <cell r="P613">
            <v>38642</v>
          </cell>
          <cell r="Q613">
            <v>38642</v>
          </cell>
          <cell r="R613">
            <v>38777</v>
          </cell>
          <cell r="S613">
            <v>24315.200000000001</v>
          </cell>
          <cell r="T613">
            <v>11.69</v>
          </cell>
          <cell r="U613" t="str">
            <v>Admin/Support</v>
          </cell>
          <cell r="V613">
            <v>80</v>
          </cell>
          <cell r="W613">
            <v>467.6</v>
          </cell>
          <cell r="X613" t="str">
            <v>Gifford Medical - 40</v>
          </cell>
          <cell r="Y613" t="str">
            <v>Housekeeping</v>
          </cell>
          <cell r="Z613" t="str">
            <v>Biweekly</v>
          </cell>
        </row>
        <row r="614">
          <cell r="B614">
            <v>1081</v>
          </cell>
          <cell r="D614" t="str">
            <v>Paula</v>
          </cell>
          <cell r="E614" t="str">
            <v>Brown</v>
          </cell>
          <cell r="F614" t="str">
            <v>S</v>
          </cell>
          <cell r="G614" t="str">
            <v>Registered Nurse</v>
          </cell>
          <cell r="H614" t="str">
            <v>Clinical</v>
          </cell>
          <cell r="I614" t="str">
            <v>Patient Care Services</v>
          </cell>
          <cell r="J614" t="str">
            <v>Obstetrics/Labor &amp; Delive</v>
          </cell>
          <cell r="K614" t="str">
            <v>Terminated</v>
          </cell>
          <cell r="L614" t="str">
            <v>PartTime - Full Benefits</v>
          </cell>
          <cell r="M614" t="str">
            <v>Part Time</v>
          </cell>
          <cell r="N614" t="str">
            <v>Registered Nurse</v>
          </cell>
          <cell r="O614" t="str">
            <v>GEN 40 30min</v>
          </cell>
          <cell r="P614">
            <v>38644</v>
          </cell>
          <cell r="Q614">
            <v>38644</v>
          </cell>
          <cell r="R614">
            <v>41158</v>
          </cell>
          <cell r="S614">
            <v>24544</v>
          </cell>
          <cell r="T614">
            <v>29.5</v>
          </cell>
          <cell r="U614" t="str">
            <v>RN</v>
          </cell>
          <cell r="V614">
            <v>32</v>
          </cell>
          <cell r="W614">
            <v>472</v>
          </cell>
          <cell r="X614" t="str">
            <v>Gifford Medical - 40</v>
          </cell>
          <cell r="Y614" t="str">
            <v>Birthing Center</v>
          </cell>
          <cell r="Z614" t="str">
            <v>Biweekly</v>
          </cell>
        </row>
        <row r="615">
          <cell r="B615">
            <v>1082</v>
          </cell>
          <cell r="D615" t="str">
            <v>Larry</v>
          </cell>
          <cell r="E615" t="str">
            <v>Carr</v>
          </cell>
          <cell r="F615" t="str">
            <v>R</v>
          </cell>
          <cell r="G615" t="str">
            <v>Laboratory Technician 3</v>
          </cell>
          <cell r="H615" t="str">
            <v>Ancillary</v>
          </cell>
          <cell r="I615" t="str">
            <v>Professional Services</v>
          </cell>
          <cell r="J615" t="str">
            <v>Lab Administration</v>
          </cell>
          <cell r="K615" t="str">
            <v>Terminated</v>
          </cell>
          <cell r="L615" t="str">
            <v>Per Diem Active</v>
          </cell>
          <cell r="M615" t="str">
            <v>Part Time</v>
          </cell>
          <cell r="N615" t="str">
            <v>Laboratory Technician 3</v>
          </cell>
          <cell r="O615" t="str">
            <v>GEN 40 30min</v>
          </cell>
          <cell r="P615">
            <v>38649</v>
          </cell>
          <cell r="Q615">
            <v>38649</v>
          </cell>
          <cell r="R615">
            <v>38701</v>
          </cell>
          <cell r="S615">
            <v>6.2399999999999997E-2</v>
          </cell>
          <cell r="T615">
            <v>24.32</v>
          </cell>
          <cell r="U615" t="str">
            <v>Tech &amp; Professi</v>
          </cell>
          <cell r="V615">
            <v>1E-4</v>
          </cell>
          <cell r="W615">
            <v>1.1999999999999999E-3</v>
          </cell>
          <cell r="X615" t="str">
            <v>Gifford Medical - 40</v>
          </cell>
          <cell r="Y615" t="str">
            <v>Laboratory</v>
          </cell>
          <cell r="Z615" t="str">
            <v>Biweekly</v>
          </cell>
        </row>
        <row r="616">
          <cell r="B616">
            <v>1083</v>
          </cell>
          <cell r="D616" t="str">
            <v>Tracey</v>
          </cell>
          <cell r="E616" t="str">
            <v>Smith</v>
          </cell>
          <cell r="F616" t="str">
            <v>A</v>
          </cell>
          <cell r="G616" t="str">
            <v>Pt Reg Receptionist I</v>
          </cell>
          <cell r="H616" t="str">
            <v>Administrative</v>
          </cell>
          <cell r="I616" t="str">
            <v>Finance</v>
          </cell>
          <cell r="J616" t="str">
            <v>Patient Registration</v>
          </cell>
          <cell r="K616" t="str">
            <v>Terminated</v>
          </cell>
          <cell r="L616" t="str">
            <v>PartTime-Partial Benefits</v>
          </cell>
          <cell r="M616" t="str">
            <v>Part Time</v>
          </cell>
          <cell r="N616" t="str">
            <v>Pt Reg Receptionist I</v>
          </cell>
          <cell r="O616" t="str">
            <v>GEN 40 No Meal</v>
          </cell>
          <cell r="P616">
            <v>39062</v>
          </cell>
          <cell r="Q616">
            <v>38649</v>
          </cell>
          <cell r="R616">
            <v>39062</v>
          </cell>
          <cell r="S616">
            <v>12261.6</v>
          </cell>
          <cell r="T616">
            <v>11.79</v>
          </cell>
          <cell r="U616" t="str">
            <v>Admin/Support</v>
          </cell>
          <cell r="V616">
            <v>40</v>
          </cell>
          <cell r="W616">
            <v>235.8</v>
          </cell>
          <cell r="X616" t="str">
            <v>Patient Registration - 49</v>
          </cell>
          <cell r="Y616" t="str">
            <v>Patient Admin Services</v>
          </cell>
          <cell r="Z616" t="str">
            <v>Biweekly</v>
          </cell>
        </row>
        <row r="617">
          <cell r="B617">
            <v>1084</v>
          </cell>
          <cell r="D617" t="str">
            <v>Michael</v>
          </cell>
          <cell r="E617" t="str">
            <v>Robichaud</v>
          </cell>
          <cell r="F617" t="str">
            <v>G</v>
          </cell>
          <cell r="G617" t="str">
            <v>RADTECH 2</v>
          </cell>
          <cell r="H617" t="str">
            <v>Clinical</v>
          </cell>
          <cell r="I617" t="str">
            <v>Operations</v>
          </cell>
          <cell r="J617" t="str">
            <v>Diagnostic Imaging</v>
          </cell>
          <cell r="K617" t="str">
            <v>Terminated</v>
          </cell>
          <cell r="L617" t="str">
            <v>PartTime - Full Benefits</v>
          </cell>
          <cell r="M617" t="str">
            <v>Full Time</v>
          </cell>
          <cell r="N617" t="str">
            <v>RADTECH 2</v>
          </cell>
          <cell r="O617" t="str">
            <v>GEN 40 30min</v>
          </cell>
          <cell r="P617">
            <v>38656</v>
          </cell>
          <cell r="Q617">
            <v>38656</v>
          </cell>
          <cell r="R617">
            <v>40585</v>
          </cell>
          <cell r="S617">
            <v>45911.735999999997</v>
          </cell>
          <cell r="T617">
            <v>24.525500000000001</v>
          </cell>
          <cell r="U617" t="str">
            <v>RAD 2</v>
          </cell>
          <cell r="V617">
            <v>72</v>
          </cell>
          <cell r="W617">
            <v>882.91800000000001</v>
          </cell>
          <cell r="X617" t="str">
            <v>Gifford Medical - 40</v>
          </cell>
          <cell r="Y617" t="str">
            <v>Radiology</v>
          </cell>
          <cell r="Z617" t="str">
            <v>Biweekly</v>
          </cell>
        </row>
        <row r="618">
          <cell r="B618">
            <v>1085</v>
          </cell>
          <cell r="D618" t="str">
            <v>Carrie</v>
          </cell>
          <cell r="E618" t="str">
            <v>Wright</v>
          </cell>
          <cell r="F618" t="str">
            <v>E</v>
          </cell>
          <cell r="G618" t="str">
            <v>Child Care Director</v>
          </cell>
          <cell r="H618" t="str">
            <v>Maint, Hskpg, Food, Dayca</v>
          </cell>
          <cell r="I618" t="str">
            <v>Administration</v>
          </cell>
          <cell r="J618" t="str">
            <v>Day Care</v>
          </cell>
          <cell r="K618" t="str">
            <v>Active</v>
          </cell>
          <cell r="L618" t="str">
            <v>Full Time - Full Benefits</v>
          </cell>
          <cell r="M618" t="str">
            <v>Full Time</v>
          </cell>
          <cell r="N618" t="str">
            <v>Child Care Director</v>
          </cell>
          <cell r="O618" t="str">
            <v>EXEMPT 8 FT</v>
          </cell>
          <cell r="P618">
            <v>38659</v>
          </cell>
          <cell r="Q618">
            <v>38659</v>
          </cell>
          <cell r="S618">
            <v>69243.199999999997</v>
          </cell>
          <cell r="T618">
            <v>33.29</v>
          </cell>
          <cell r="U618" t="str">
            <v>Management</v>
          </cell>
          <cell r="V618">
            <v>80</v>
          </cell>
          <cell r="W618">
            <v>1331.6</v>
          </cell>
          <cell r="X618" t="str">
            <v>Gifford Medical - 40</v>
          </cell>
          <cell r="Y618" t="str">
            <v>Child Enrichment Center</v>
          </cell>
          <cell r="Z618" t="str">
            <v>Biweekly</v>
          </cell>
        </row>
        <row r="619">
          <cell r="B619">
            <v>1086</v>
          </cell>
          <cell r="D619" t="str">
            <v>Marie</v>
          </cell>
          <cell r="E619" t="str">
            <v>Conley</v>
          </cell>
          <cell r="F619" t="str">
            <v>A</v>
          </cell>
          <cell r="G619" t="str">
            <v>Teacher</v>
          </cell>
          <cell r="H619" t="str">
            <v>Maint, Hskpg, Food, Dayca</v>
          </cell>
          <cell r="I619" t="str">
            <v>Human Resources</v>
          </cell>
          <cell r="J619" t="str">
            <v>Day Care</v>
          </cell>
          <cell r="K619" t="str">
            <v>Terminated</v>
          </cell>
          <cell r="L619" t="str">
            <v>Full Time - Full Benefits</v>
          </cell>
          <cell r="M619" t="str">
            <v>Full Time</v>
          </cell>
          <cell r="N619" t="str">
            <v>Teacher</v>
          </cell>
          <cell r="O619" t="str">
            <v>GEN 40 60min</v>
          </cell>
          <cell r="P619">
            <v>38663</v>
          </cell>
          <cell r="Q619">
            <v>38663</v>
          </cell>
          <cell r="R619">
            <v>38779</v>
          </cell>
          <cell r="S619">
            <v>23920</v>
          </cell>
          <cell r="T619">
            <v>11.5</v>
          </cell>
          <cell r="U619" t="str">
            <v>Tech &amp; Professi</v>
          </cell>
          <cell r="V619">
            <v>80</v>
          </cell>
          <cell r="W619">
            <v>460</v>
          </cell>
          <cell r="X619" t="str">
            <v>Gifford Medical - 40</v>
          </cell>
          <cell r="Y619" t="str">
            <v>Child Enrichment Center</v>
          </cell>
          <cell r="Z619" t="str">
            <v>Biweekly</v>
          </cell>
        </row>
        <row r="620">
          <cell r="B620">
            <v>1087</v>
          </cell>
          <cell r="D620" t="str">
            <v>Erin</v>
          </cell>
          <cell r="E620" t="str">
            <v>Dwyer</v>
          </cell>
          <cell r="F620" t="str">
            <v>A</v>
          </cell>
          <cell r="G620" t="str">
            <v>Medical Secretary</v>
          </cell>
          <cell r="H620" t="str">
            <v>Administrative</v>
          </cell>
          <cell r="I620" t="str">
            <v>Provider Practices</v>
          </cell>
          <cell r="J620" t="str">
            <v>Primary Care</v>
          </cell>
          <cell r="K620" t="str">
            <v>Terminated</v>
          </cell>
          <cell r="L620" t="str">
            <v>PartTime-Partial Benefits</v>
          </cell>
          <cell r="M620" t="str">
            <v>Part Time</v>
          </cell>
          <cell r="N620" t="str">
            <v>Medical Secretary</v>
          </cell>
          <cell r="O620" t="str">
            <v>GEN 40 No Meal</v>
          </cell>
          <cell r="P620">
            <v>38664</v>
          </cell>
          <cell r="Q620">
            <v>38664</v>
          </cell>
          <cell r="R620">
            <v>38740</v>
          </cell>
          <cell r="S620">
            <v>12818</v>
          </cell>
          <cell r="T620">
            <v>9.86</v>
          </cell>
          <cell r="U620" t="str">
            <v>Admin/Support</v>
          </cell>
          <cell r="V620">
            <v>50</v>
          </cell>
          <cell r="W620">
            <v>246.5</v>
          </cell>
          <cell r="X620" t="str">
            <v>Primary Care Clinic - 41</v>
          </cell>
          <cell r="Y620" t="str">
            <v>Provider Practice</v>
          </cell>
          <cell r="Z620" t="str">
            <v>Biweekly</v>
          </cell>
        </row>
        <row r="621">
          <cell r="B621">
            <v>1088</v>
          </cell>
          <cell r="D621" t="str">
            <v>Stephanie</v>
          </cell>
          <cell r="E621" t="str">
            <v>Hyson-MacPhail</v>
          </cell>
          <cell r="G621" t="str">
            <v>RN - Per Diem</v>
          </cell>
          <cell r="H621" t="str">
            <v>Clinical</v>
          </cell>
          <cell r="I621" t="str">
            <v>Patient Care Services</v>
          </cell>
          <cell r="J621" t="str">
            <v>Med Surg</v>
          </cell>
          <cell r="K621" t="str">
            <v>Terminated</v>
          </cell>
          <cell r="L621" t="str">
            <v>Per Diem Active</v>
          </cell>
          <cell r="M621" t="str">
            <v>Part Time</v>
          </cell>
          <cell r="N621" t="str">
            <v>RN - Per Diem</v>
          </cell>
          <cell r="O621" t="str">
            <v>GEN 40 30min</v>
          </cell>
          <cell r="P621">
            <v>38670</v>
          </cell>
          <cell r="Q621">
            <v>38670</v>
          </cell>
          <cell r="R621">
            <v>39517</v>
          </cell>
          <cell r="S621">
            <v>5.4600000000000003E-2</v>
          </cell>
          <cell r="T621">
            <v>21</v>
          </cell>
          <cell r="U621" t="str">
            <v>RN</v>
          </cell>
          <cell r="V621">
            <v>1E-4</v>
          </cell>
          <cell r="W621">
            <v>1E-3</v>
          </cell>
          <cell r="X621" t="str">
            <v>Gifford Medical - 40</v>
          </cell>
          <cell r="Y621" t="str">
            <v>Med/Surg</v>
          </cell>
          <cell r="Z621" t="str">
            <v>Biweekly</v>
          </cell>
        </row>
        <row r="622">
          <cell r="B622">
            <v>1089</v>
          </cell>
          <cell r="D622" t="str">
            <v>Robin</v>
          </cell>
          <cell r="E622" t="str">
            <v>Schwartz</v>
          </cell>
          <cell r="F622" t="str">
            <v>A</v>
          </cell>
          <cell r="G622" t="str">
            <v>Physician</v>
          </cell>
          <cell r="H622" t="str">
            <v>Clinical</v>
          </cell>
          <cell r="I622" t="str">
            <v>Medical Staff</v>
          </cell>
          <cell r="J622" t="str">
            <v>Clinic Primary Care</v>
          </cell>
          <cell r="K622" t="str">
            <v>Active</v>
          </cell>
          <cell r="L622" t="str">
            <v>Full Time - Full Benefits</v>
          </cell>
          <cell r="M622" t="str">
            <v>Full Time</v>
          </cell>
          <cell r="N622" t="str">
            <v>Physician</v>
          </cell>
          <cell r="O622" t="str">
            <v>PHYSICIANS</v>
          </cell>
          <cell r="P622">
            <v>38670</v>
          </cell>
          <cell r="Q622">
            <v>38670</v>
          </cell>
          <cell r="S622">
            <v>164800</v>
          </cell>
          <cell r="T622">
            <v>79.230800000000002</v>
          </cell>
          <cell r="U622" t="str">
            <v>Providers</v>
          </cell>
          <cell r="V622">
            <v>80</v>
          </cell>
          <cell r="W622">
            <v>3169.2307999999998</v>
          </cell>
          <cell r="X622" t="str">
            <v>Nro, Anes, Pod &amp; Sp - 40</v>
          </cell>
          <cell r="Y622" t="str">
            <v>Medical Staff</v>
          </cell>
          <cell r="Z622" t="str">
            <v>Biweekly</v>
          </cell>
        </row>
        <row r="623">
          <cell r="B623">
            <v>1090</v>
          </cell>
          <cell r="D623" t="str">
            <v>Kimberly</v>
          </cell>
          <cell r="E623" t="str">
            <v>Tenney</v>
          </cell>
          <cell r="F623" t="str">
            <v>A</v>
          </cell>
          <cell r="G623" t="str">
            <v>Certified Coder</v>
          </cell>
          <cell r="H623" t="str">
            <v>Administrative</v>
          </cell>
          <cell r="I623" t="str">
            <v>Finance</v>
          </cell>
          <cell r="J623" t="str">
            <v>Medical Records</v>
          </cell>
          <cell r="K623" t="str">
            <v>Terminated</v>
          </cell>
          <cell r="L623" t="str">
            <v>Full Time - Full Benefits</v>
          </cell>
          <cell r="M623" t="str">
            <v>Part Time</v>
          </cell>
          <cell r="N623" t="str">
            <v>Certified Coder</v>
          </cell>
          <cell r="O623" t="str">
            <v>GEN 40 30min</v>
          </cell>
          <cell r="P623">
            <v>38672</v>
          </cell>
          <cell r="Q623">
            <v>38672</v>
          </cell>
          <cell r="R623">
            <v>42503</v>
          </cell>
          <cell r="S623">
            <v>36920</v>
          </cell>
          <cell r="T623">
            <v>17.75</v>
          </cell>
          <cell r="U623" t="str">
            <v>Admin/Support</v>
          </cell>
          <cell r="V623">
            <v>80</v>
          </cell>
          <cell r="W623">
            <v>710</v>
          </cell>
          <cell r="X623" t="str">
            <v>Health Information - 49</v>
          </cell>
          <cell r="Y623" t="str">
            <v>Patient Admin Services</v>
          </cell>
          <cell r="Z623" t="str">
            <v>Biweekly</v>
          </cell>
        </row>
        <row r="624">
          <cell r="B624">
            <v>1091</v>
          </cell>
          <cell r="D624" t="str">
            <v>Brandy</v>
          </cell>
          <cell r="E624" t="str">
            <v>Duval</v>
          </cell>
          <cell r="F624" t="str">
            <v>L</v>
          </cell>
          <cell r="G624" t="str">
            <v>After School Assistant</v>
          </cell>
          <cell r="H624" t="str">
            <v>Maint, Hskpg, Food, Dayca</v>
          </cell>
          <cell r="I624" t="str">
            <v>Human Resources</v>
          </cell>
          <cell r="J624" t="str">
            <v>After School Program</v>
          </cell>
          <cell r="K624" t="str">
            <v>Terminated</v>
          </cell>
          <cell r="L624" t="str">
            <v>PartTime-No Benefits</v>
          </cell>
          <cell r="M624" t="str">
            <v>Part Time</v>
          </cell>
          <cell r="N624" t="str">
            <v>After School Assistant</v>
          </cell>
          <cell r="O624" t="str">
            <v>GEN 40 No Meal</v>
          </cell>
          <cell r="P624">
            <v>38677</v>
          </cell>
          <cell r="Q624">
            <v>38677</v>
          </cell>
          <cell r="R624">
            <v>38888</v>
          </cell>
          <cell r="S624">
            <v>7589.4</v>
          </cell>
          <cell r="T624">
            <v>8.34</v>
          </cell>
          <cell r="U624" t="str">
            <v>Admin/Support</v>
          </cell>
          <cell r="V624">
            <v>35</v>
          </cell>
          <cell r="W624">
            <v>145.94999999999999</v>
          </cell>
          <cell r="X624" t="str">
            <v>After School Program - 43</v>
          </cell>
          <cell r="Y624" t="str">
            <v>Child Enrichment Center</v>
          </cell>
          <cell r="Z624" t="str">
            <v>Biweekly</v>
          </cell>
        </row>
        <row r="625">
          <cell r="B625">
            <v>1092</v>
          </cell>
          <cell r="D625" t="str">
            <v>Alexandra</v>
          </cell>
          <cell r="E625" t="str">
            <v>Miller</v>
          </cell>
          <cell r="F625" t="str">
            <v>K</v>
          </cell>
          <cell r="G625" t="str">
            <v>Associate Chef</v>
          </cell>
          <cell r="I625" t="str">
            <v>Operations</v>
          </cell>
          <cell r="J625" t="str">
            <v>Dietary</v>
          </cell>
          <cell r="K625" t="str">
            <v>Terminated</v>
          </cell>
          <cell r="L625" t="str">
            <v>Per Diem Active</v>
          </cell>
          <cell r="M625" t="str">
            <v>Part Time</v>
          </cell>
          <cell r="N625" t="str">
            <v>Associate Chef</v>
          </cell>
          <cell r="O625" t="str">
            <v>GEN 30min</v>
          </cell>
          <cell r="P625">
            <v>38678</v>
          </cell>
          <cell r="Q625">
            <v>38678</v>
          </cell>
          <cell r="R625">
            <v>39169</v>
          </cell>
          <cell r="S625">
            <v>4.4200000000000003E-2</v>
          </cell>
          <cell r="T625">
            <v>17.420000000000002</v>
          </cell>
          <cell r="U625" t="str">
            <v>Tech &amp; Professi</v>
          </cell>
          <cell r="V625">
            <v>1E-4</v>
          </cell>
          <cell r="W625">
            <v>8.0000000000000004E-4</v>
          </cell>
          <cell r="X625" t="str">
            <v>Gifford Medical - 40</v>
          </cell>
          <cell r="Y625" t="str">
            <v>Nutrition &amp; Food Service</v>
          </cell>
          <cell r="Z625" t="str">
            <v>Biweekly</v>
          </cell>
        </row>
        <row r="626">
          <cell r="B626">
            <v>1093</v>
          </cell>
          <cell r="D626" t="str">
            <v>Roze</v>
          </cell>
          <cell r="E626" t="str">
            <v>Rich</v>
          </cell>
          <cell r="F626" t="str">
            <v>M</v>
          </cell>
          <cell r="G626" t="str">
            <v>Registered Nurse</v>
          </cell>
          <cell r="H626" t="str">
            <v>Clinical</v>
          </cell>
          <cell r="I626" t="str">
            <v>Patient Care Services</v>
          </cell>
          <cell r="J626" t="str">
            <v>Med Surg</v>
          </cell>
          <cell r="K626" t="str">
            <v>Terminated</v>
          </cell>
          <cell r="L626" t="str">
            <v>PartTime - Full Benefits</v>
          </cell>
          <cell r="M626" t="str">
            <v>Part Time</v>
          </cell>
          <cell r="N626" t="str">
            <v>Registered Nurse</v>
          </cell>
          <cell r="O626" t="str">
            <v>GEN 30min</v>
          </cell>
          <cell r="P626">
            <v>38684</v>
          </cell>
          <cell r="Q626">
            <v>38684</v>
          </cell>
          <cell r="R626">
            <v>39749</v>
          </cell>
          <cell r="S626">
            <v>45177.599999999999</v>
          </cell>
          <cell r="T626">
            <v>27.15</v>
          </cell>
          <cell r="U626" t="str">
            <v>RN</v>
          </cell>
          <cell r="V626">
            <v>64</v>
          </cell>
          <cell r="W626">
            <v>868.8</v>
          </cell>
          <cell r="X626" t="str">
            <v>Gifford Medical - 40</v>
          </cell>
          <cell r="Y626" t="str">
            <v>Med/Surg</v>
          </cell>
          <cell r="Z626" t="str">
            <v>Biweekly</v>
          </cell>
        </row>
        <row r="627">
          <cell r="B627">
            <v>1094</v>
          </cell>
          <cell r="D627" t="str">
            <v>Mark</v>
          </cell>
          <cell r="E627" t="str">
            <v>Codling</v>
          </cell>
          <cell r="F627" t="str">
            <v>D</v>
          </cell>
          <cell r="G627" t="str">
            <v>Radiology Technologist</v>
          </cell>
          <cell r="H627" t="str">
            <v>Ancillary</v>
          </cell>
          <cell r="I627" t="str">
            <v>Professional Services</v>
          </cell>
          <cell r="J627" t="str">
            <v>Diagnostic Imaging</v>
          </cell>
          <cell r="K627" t="str">
            <v>Terminated</v>
          </cell>
          <cell r="L627" t="str">
            <v>PartTime - Full Benefits</v>
          </cell>
          <cell r="M627" t="str">
            <v>Part Time</v>
          </cell>
          <cell r="N627" t="str">
            <v>Radiology Technologist</v>
          </cell>
          <cell r="O627" t="str">
            <v>GEN 40 30min</v>
          </cell>
          <cell r="P627">
            <v>38684</v>
          </cell>
          <cell r="Q627">
            <v>38684</v>
          </cell>
          <cell r="R627">
            <v>39200</v>
          </cell>
          <cell r="S627">
            <v>42351.4</v>
          </cell>
          <cell r="T627">
            <v>23.27</v>
          </cell>
          <cell r="U627" t="str">
            <v>Tech &amp; Professi</v>
          </cell>
          <cell r="V627">
            <v>70</v>
          </cell>
          <cell r="W627">
            <v>814.45</v>
          </cell>
          <cell r="X627" t="str">
            <v>Gifford Medical - 40</v>
          </cell>
          <cell r="Y627" t="str">
            <v>Radiology</v>
          </cell>
          <cell r="Z627" t="str">
            <v>Biweekly</v>
          </cell>
        </row>
        <row r="628">
          <cell r="B628">
            <v>1095</v>
          </cell>
          <cell r="D628" t="str">
            <v>Barbara</v>
          </cell>
          <cell r="E628" t="str">
            <v>Conant</v>
          </cell>
          <cell r="F628" t="str">
            <v>P</v>
          </cell>
          <cell r="G628" t="str">
            <v>Non Certified Coder</v>
          </cell>
          <cell r="H628" t="str">
            <v>Administrative</v>
          </cell>
          <cell r="I628" t="str">
            <v>Finance</v>
          </cell>
          <cell r="J628" t="str">
            <v>Medical Records</v>
          </cell>
          <cell r="K628" t="str">
            <v>Active</v>
          </cell>
          <cell r="L628" t="str">
            <v>PartTime - Full Benefits</v>
          </cell>
          <cell r="M628" t="str">
            <v>Part Time</v>
          </cell>
          <cell r="N628" t="str">
            <v>Non Certified Coder</v>
          </cell>
          <cell r="O628" t="str">
            <v>GEN 40 30min w/o Shift Diff</v>
          </cell>
          <cell r="P628">
            <v>38684</v>
          </cell>
          <cell r="Q628">
            <v>38684</v>
          </cell>
          <cell r="S628">
            <v>28720.639999999999</v>
          </cell>
          <cell r="T628">
            <v>17.260000000000002</v>
          </cell>
          <cell r="U628" t="str">
            <v>Admin/Support</v>
          </cell>
          <cell r="V628">
            <v>64</v>
          </cell>
          <cell r="W628">
            <v>552.32000000000005</v>
          </cell>
          <cell r="X628" t="str">
            <v>Gifford Medical - 40</v>
          </cell>
          <cell r="Y628" t="str">
            <v>Patient Admin Services</v>
          </cell>
          <cell r="Z628" t="str">
            <v>Biweekly</v>
          </cell>
        </row>
        <row r="629">
          <cell r="B629">
            <v>1096</v>
          </cell>
          <cell r="D629" t="str">
            <v>Christopher</v>
          </cell>
          <cell r="E629" t="str">
            <v>Berry</v>
          </cell>
          <cell r="F629" t="str">
            <v>C</v>
          </cell>
          <cell r="G629" t="str">
            <v>ES Project Worker</v>
          </cell>
          <cell r="H629" t="str">
            <v>Maint, Hskpg, Food, Dayca</v>
          </cell>
          <cell r="I629" t="str">
            <v>Facilities</v>
          </cell>
          <cell r="J629" t="str">
            <v>Housekeeping</v>
          </cell>
          <cell r="K629" t="str">
            <v>Terminated</v>
          </cell>
          <cell r="L629" t="str">
            <v>Full Time - Full Benefits</v>
          </cell>
          <cell r="M629" t="str">
            <v>Full Time</v>
          </cell>
          <cell r="N629" t="str">
            <v>ES Project Worker</v>
          </cell>
          <cell r="O629" t="str">
            <v>GEN 40 30min</v>
          </cell>
          <cell r="P629">
            <v>38686</v>
          </cell>
          <cell r="Q629">
            <v>38686</v>
          </cell>
          <cell r="R629">
            <v>39009</v>
          </cell>
          <cell r="S629">
            <v>23358.400000000001</v>
          </cell>
          <cell r="T629">
            <v>11.23</v>
          </cell>
          <cell r="U629" t="str">
            <v>Admin/Support</v>
          </cell>
          <cell r="V629">
            <v>80</v>
          </cell>
          <cell r="W629">
            <v>449.2</v>
          </cell>
          <cell r="X629" t="str">
            <v>Gifford Medical - 40</v>
          </cell>
          <cell r="Y629" t="str">
            <v>Housekeeping</v>
          </cell>
          <cell r="Z629" t="str">
            <v>Biweekly</v>
          </cell>
        </row>
        <row r="630">
          <cell r="B630">
            <v>1097</v>
          </cell>
          <cell r="D630" t="str">
            <v>Michelle</v>
          </cell>
          <cell r="E630" t="str">
            <v>Rylander</v>
          </cell>
          <cell r="F630" t="str">
            <v>S</v>
          </cell>
          <cell r="G630" t="str">
            <v>Reg Respiratory Therapist</v>
          </cell>
          <cell r="H630" t="str">
            <v>Ancillary</v>
          </cell>
          <cell r="I630" t="str">
            <v>Professional Services</v>
          </cell>
          <cell r="J630" t="str">
            <v>Respiratory</v>
          </cell>
          <cell r="K630" t="str">
            <v>Terminated</v>
          </cell>
          <cell r="L630" t="str">
            <v>PartTime-Partial Benefits</v>
          </cell>
          <cell r="M630" t="str">
            <v>Part Time</v>
          </cell>
          <cell r="N630" t="str">
            <v>Reg Respiratory Therapist</v>
          </cell>
          <cell r="O630" t="str">
            <v>GEN 40 30min</v>
          </cell>
          <cell r="P630">
            <v>38685</v>
          </cell>
          <cell r="Q630">
            <v>38685</v>
          </cell>
          <cell r="R630">
            <v>39275</v>
          </cell>
          <cell r="S630">
            <v>21840</v>
          </cell>
          <cell r="T630">
            <v>21</v>
          </cell>
          <cell r="U630" t="str">
            <v>Tech &amp; Professi</v>
          </cell>
          <cell r="V630">
            <v>40</v>
          </cell>
          <cell r="W630">
            <v>420</v>
          </cell>
          <cell r="X630" t="str">
            <v>Gifford Medical - 40</v>
          </cell>
          <cell r="Y630" t="str">
            <v>Respiratory Therapy</v>
          </cell>
          <cell r="Z630" t="str">
            <v>Biweekly</v>
          </cell>
        </row>
        <row r="631">
          <cell r="B631">
            <v>1098</v>
          </cell>
          <cell r="D631" t="str">
            <v>Laura</v>
          </cell>
          <cell r="E631" t="str">
            <v>Clark</v>
          </cell>
          <cell r="F631" t="str">
            <v>M</v>
          </cell>
          <cell r="G631" t="str">
            <v>RN - Physician Practice</v>
          </cell>
          <cell r="H631" t="str">
            <v>Clinical</v>
          </cell>
          <cell r="I631" t="str">
            <v>Provider Practices</v>
          </cell>
          <cell r="J631" t="str">
            <v>Clinic Primary Care</v>
          </cell>
          <cell r="K631" t="str">
            <v>Terminated</v>
          </cell>
          <cell r="L631" t="str">
            <v>Full Time - Full Benefits</v>
          </cell>
          <cell r="M631" t="str">
            <v>Full Time</v>
          </cell>
          <cell r="N631" t="str">
            <v>RN - Physician Practice</v>
          </cell>
          <cell r="O631" t="str">
            <v>GEN 40 60min</v>
          </cell>
          <cell r="P631">
            <v>38691</v>
          </cell>
          <cell r="Q631">
            <v>38691</v>
          </cell>
          <cell r="R631">
            <v>39503</v>
          </cell>
          <cell r="S631">
            <v>40976</v>
          </cell>
          <cell r="T631">
            <v>19.7</v>
          </cell>
          <cell r="U631" t="str">
            <v>RN PP</v>
          </cell>
          <cell r="V631">
            <v>80</v>
          </cell>
          <cell r="W631">
            <v>788</v>
          </cell>
          <cell r="X631" t="str">
            <v>Primary Care Clinic - 41</v>
          </cell>
          <cell r="Y631" t="str">
            <v>Provider Practice</v>
          </cell>
          <cell r="Z631" t="str">
            <v>Biweekly</v>
          </cell>
        </row>
        <row r="632">
          <cell r="B632">
            <v>1099</v>
          </cell>
          <cell r="D632" t="str">
            <v>John</v>
          </cell>
          <cell r="E632" t="str">
            <v>Young</v>
          </cell>
          <cell r="F632" t="str">
            <v>T</v>
          </cell>
          <cell r="G632" t="str">
            <v>RN - Per Diem</v>
          </cell>
          <cell r="H632" t="str">
            <v>Clinical</v>
          </cell>
          <cell r="I632" t="str">
            <v>None</v>
          </cell>
          <cell r="J632" t="str">
            <v>Clinic Administration</v>
          </cell>
          <cell r="K632" t="str">
            <v>Terminated</v>
          </cell>
          <cell r="L632" t="str">
            <v>Per Diem Active</v>
          </cell>
          <cell r="M632" t="str">
            <v>Part Time</v>
          </cell>
          <cell r="N632" t="str">
            <v>RN - Per Diem</v>
          </cell>
          <cell r="O632" t="str">
            <v>GEN 40 30min</v>
          </cell>
          <cell r="P632">
            <v>38691</v>
          </cell>
          <cell r="Q632">
            <v>38691</v>
          </cell>
          <cell r="R632">
            <v>44011</v>
          </cell>
          <cell r="S632">
            <v>0.1014</v>
          </cell>
          <cell r="T632">
            <v>38.86</v>
          </cell>
          <cell r="U632" t="str">
            <v>RN</v>
          </cell>
          <cell r="V632">
            <v>1E-4</v>
          </cell>
          <cell r="W632">
            <v>2E-3</v>
          </cell>
          <cell r="X632" t="str">
            <v>Gifford Medical - 40</v>
          </cell>
          <cell r="Y632" t="str">
            <v>Provider Practice</v>
          </cell>
          <cell r="Z632" t="str">
            <v>Biweekly</v>
          </cell>
        </row>
        <row r="633">
          <cell r="B633">
            <v>1100</v>
          </cell>
          <cell r="D633" t="str">
            <v>Jody</v>
          </cell>
          <cell r="E633" t="str">
            <v>Lynam</v>
          </cell>
          <cell r="F633" t="str">
            <v>M</v>
          </cell>
          <cell r="G633" t="str">
            <v>Physical Therapy Asst PD</v>
          </cell>
          <cell r="H633" t="str">
            <v>Ancillary</v>
          </cell>
          <cell r="I633" t="str">
            <v>Operations</v>
          </cell>
          <cell r="J633" t="str">
            <v>Rehab</v>
          </cell>
          <cell r="K633" t="str">
            <v>Terminated</v>
          </cell>
          <cell r="L633" t="str">
            <v>Per Diem Active</v>
          </cell>
          <cell r="M633" t="str">
            <v>Part Time</v>
          </cell>
          <cell r="N633" t="str">
            <v>Physical Therapy Asst PD</v>
          </cell>
          <cell r="O633" t="str">
            <v>GEN 40 30min</v>
          </cell>
          <cell r="P633">
            <v>38691</v>
          </cell>
          <cell r="Q633">
            <v>38691</v>
          </cell>
          <cell r="R633">
            <v>40546</v>
          </cell>
          <cell r="S633">
            <v>5.1999999999999998E-2</v>
          </cell>
          <cell r="T633">
            <v>20.077000000000002</v>
          </cell>
          <cell r="U633" t="str">
            <v>Tech &amp; Professi</v>
          </cell>
          <cell r="V633">
            <v>1E-4</v>
          </cell>
          <cell r="W633">
            <v>1E-3</v>
          </cell>
          <cell r="X633" t="str">
            <v>Physicial Therapy - 40</v>
          </cell>
          <cell r="Y633" t="str">
            <v>Rehab Services</v>
          </cell>
          <cell r="Z633" t="str">
            <v>Biweekly</v>
          </cell>
        </row>
        <row r="634">
          <cell r="B634">
            <v>1101</v>
          </cell>
          <cell r="D634" t="str">
            <v>Dolores</v>
          </cell>
          <cell r="E634" t="str">
            <v>Smith</v>
          </cell>
          <cell r="F634" t="str">
            <v>L</v>
          </cell>
          <cell r="G634" t="str">
            <v>Pt Reg Receptionist I</v>
          </cell>
          <cell r="H634" t="str">
            <v>Administrative</v>
          </cell>
          <cell r="I634" t="str">
            <v>Finance</v>
          </cell>
          <cell r="J634" t="str">
            <v>Patient Registration</v>
          </cell>
          <cell r="K634" t="str">
            <v>Terminated</v>
          </cell>
          <cell r="L634" t="str">
            <v>Full Time - Full Benefits</v>
          </cell>
          <cell r="M634" t="str">
            <v>Full Time</v>
          </cell>
          <cell r="N634" t="str">
            <v>Pt Reg Receptionist I</v>
          </cell>
          <cell r="O634" t="str">
            <v>GEN 40 30min</v>
          </cell>
          <cell r="P634">
            <v>38705</v>
          </cell>
          <cell r="Q634">
            <v>38705</v>
          </cell>
          <cell r="R634">
            <v>42944</v>
          </cell>
          <cell r="S634">
            <v>30101.759999999998</v>
          </cell>
          <cell r="T634">
            <v>18.09</v>
          </cell>
          <cell r="U634" t="str">
            <v>Admin/Support</v>
          </cell>
          <cell r="V634">
            <v>64</v>
          </cell>
          <cell r="W634">
            <v>578.88</v>
          </cell>
          <cell r="X634" t="str">
            <v>Patient Registration - 49</v>
          </cell>
          <cell r="Y634" t="str">
            <v>Patient Admin Services</v>
          </cell>
          <cell r="Z634" t="str">
            <v>Biweekly</v>
          </cell>
        </row>
        <row r="635">
          <cell r="B635">
            <v>1102</v>
          </cell>
          <cell r="D635" t="str">
            <v>James</v>
          </cell>
          <cell r="E635" t="str">
            <v>MacKenzie</v>
          </cell>
          <cell r="F635" t="str">
            <v>P</v>
          </cell>
          <cell r="G635" t="str">
            <v>Nutrition Assistant 1</v>
          </cell>
          <cell r="H635" t="str">
            <v>Maint, Hskpg, Food, Dayca</v>
          </cell>
          <cell r="I635" t="str">
            <v>Operations</v>
          </cell>
          <cell r="J635" t="str">
            <v>Dietary</v>
          </cell>
          <cell r="K635" t="str">
            <v>Terminated</v>
          </cell>
          <cell r="L635" t="str">
            <v>Per Diem Active</v>
          </cell>
          <cell r="M635" t="str">
            <v>Part Time</v>
          </cell>
          <cell r="N635" t="str">
            <v>Nutrition Assistant 1</v>
          </cell>
          <cell r="O635" t="str">
            <v>GEN 40 30min</v>
          </cell>
          <cell r="P635">
            <v>38705</v>
          </cell>
          <cell r="Q635">
            <v>38705</v>
          </cell>
          <cell r="R635">
            <v>38991</v>
          </cell>
          <cell r="S635">
            <v>2.3400000000000001E-2</v>
          </cell>
          <cell r="T635">
            <v>9.1999999999999993</v>
          </cell>
          <cell r="U635" t="str">
            <v>Admin/Support</v>
          </cell>
          <cell r="V635">
            <v>1E-4</v>
          </cell>
          <cell r="W635">
            <v>4.0000000000000002E-4</v>
          </cell>
          <cell r="X635" t="str">
            <v>Gifford Medical - 40</v>
          </cell>
          <cell r="Y635" t="str">
            <v>Nutrition &amp; Food Service</v>
          </cell>
          <cell r="Z635" t="str">
            <v>Biweekly</v>
          </cell>
        </row>
        <row r="636">
          <cell r="B636">
            <v>1103</v>
          </cell>
          <cell r="D636" t="str">
            <v>Rebecca</v>
          </cell>
          <cell r="E636" t="str">
            <v>Lambert</v>
          </cell>
          <cell r="F636" t="str">
            <v>G</v>
          </cell>
          <cell r="G636" t="str">
            <v>Teaching Assistant</v>
          </cell>
          <cell r="H636" t="str">
            <v>Maint, Hskpg, Food, Dayca</v>
          </cell>
          <cell r="I636" t="str">
            <v>Human Resources</v>
          </cell>
          <cell r="J636" t="str">
            <v>Day Care</v>
          </cell>
          <cell r="K636" t="str">
            <v>Terminated</v>
          </cell>
          <cell r="L636" t="str">
            <v>Temporary Full Time</v>
          </cell>
          <cell r="M636" t="str">
            <v>Full Time</v>
          </cell>
          <cell r="N636" t="str">
            <v>Teaching Assistant</v>
          </cell>
          <cell r="O636" t="str">
            <v>GEN 40 60min</v>
          </cell>
          <cell r="P636">
            <v>38707</v>
          </cell>
          <cell r="Q636">
            <v>38707</v>
          </cell>
          <cell r="R636">
            <v>38750</v>
          </cell>
          <cell r="S636">
            <v>15600</v>
          </cell>
          <cell r="T636">
            <v>7.5</v>
          </cell>
          <cell r="U636" t="str">
            <v>Admin/Support</v>
          </cell>
          <cell r="V636">
            <v>80</v>
          </cell>
          <cell r="W636">
            <v>300</v>
          </cell>
          <cell r="X636" t="str">
            <v>Gifford Medical - 40</v>
          </cell>
          <cell r="Y636" t="str">
            <v>Child Enrichment Center</v>
          </cell>
          <cell r="Z636" t="str">
            <v>Biweekly</v>
          </cell>
        </row>
        <row r="637">
          <cell r="B637">
            <v>1104</v>
          </cell>
          <cell r="D637" t="str">
            <v>Marci</v>
          </cell>
          <cell r="E637" t="str">
            <v>White</v>
          </cell>
          <cell r="F637" t="str">
            <v>L</v>
          </cell>
          <cell r="G637" t="str">
            <v>Licensed Practical Nurse</v>
          </cell>
          <cell r="H637" t="str">
            <v>Clinical</v>
          </cell>
          <cell r="I637" t="str">
            <v>Patient Care Services</v>
          </cell>
          <cell r="J637" t="str">
            <v>Med Surg</v>
          </cell>
          <cell r="K637" t="str">
            <v>Terminated</v>
          </cell>
          <cell r="L637" t="str">
            <v>PartTime - Full Benefits</v>
          </cell>
          <cell r="M637" t="str">
            <v>Part Time</v>
          </cell>
          <cell r="N637" t="str">
            <v>Licensed Practical Nurse</v>
          </cell>
          <cell r="O637" t="str">
            <v>GEN 40 30min</v>
          </cell>
          <cell r="P637">
            <v>39129</v>
          </cell>
          <cell r="Q637">
            <v>38716</v>
          </cell>
          <cell r="R637">
            <v>41044</v>
          </cell>
          <cell r="S637">
            <v>33714.720000000001</v>
          </cell>
          <cell r="T637">
            <v>18.010000000000002</v>
          </cell>
          <cell r="U637" t="str">
            <v>LPN</v>
          </cell>
          <cell r="V637">
            <v>72</v>
          </cell>
          <cell r="W637">
            <v>648.36</v>
          </cell>
          <cell r="X637" t="str">
            <v>Gifford Medical - 40</v>
          </cell>
          <cell r="Y637" t="str">
            <v>Med/Surg</v>
          </cell>
          <cell r="Z637" t="str">
            <v>Biweekly</v>
          </cell>
        </row>
        <row r="638">
          <cell r="B638">
            <v>1105</v>
          </cell>
          <cell r="D638" t="str">
            <v>James</v>
          </cell>
          <cell r="E638" t="str">
            <v>Jenkins</v>
          </cell>
          <cell r="F638" t="str">
            <v>W</v>
          </cell>
          <cell r="G638" t="str">
            <v>Health Information Superv</v>
          </cell>
          <cell r="H638" t="str">
            <v>Administrative</v>
          </cell>
          <cell r="I638" t="str">
            <v>Finance</v>
          </cell>
          <cell r="J638" t="str">
            <v>Health Information</v>
          </cell>
          <cell r="K638" t="str">
            <v>Terminated</v>
          </cell>
          <cell r="L638" t="str">
            <v>Full Time - Full Benefits</v>
          </cell>
          <cell r="M638" t="str">
            <v>Full Time</v>
          </cell>
          <cell r="N638" t="str">
            <v>Health Information Superv</v>
          </cell>
          <cell r="O638" t="str">
            <v>EXEMPT 8 FT</v>
          </cell>
          <cell r="P638">
            <v>38727</v>
          </cell>
          <cell r="Q638">
            <v>38727</v>
          </cell>
          <cell r="R638">
            <v>38732</v>
          </cell>
          <cell r="S638">
            <v>40000</v>
          </cell>
          <cell r="T638">
            <v>19.230799999999999</v>
          </cell>
          <cell r="U638" t="str">
            <v>Management</v>
          </cell>
          <cell r="V638">
            <v>80</v>
          </cell>
          <cell r="W638">
            <v>769.23080000000004</v>
          </cell>
          <cell r="X638" t="str">
            <v>Health Information - 49</v>
          </cell>
          <cell r="Y638" t="str">
            <v>Patient Admin Services</v>
          </cell>
          <cell r="Z638" t="str">
            <v>Biweekly</v>
          </cell>
        </row>
        <row r="639">
          <cell r="B639">
            <v>1106</v>
          </cell>
          <cell r="D639" t="str">
            <v>Jennifer</v>
          </cell>
          <cell r="E639" t="str">
            <v>Gilbert</v>
          </cell>
          <cell r="F639" t="str">
            <v>S</v>
          </cell>
          <cell r="G639" t="str">
            <v>Occupational Therapist</v>
          </cell>
          <cell r="H639" t="str">
            <v>Ancillary</v>
          </cell>
          <cell r="I639" t="str">
            <v>Professional Services</v>
          </cell>
          <cell r="J639" t="str">
            <v>Occupational Therapy</v>
          </cell>
          <cell r="K639" t="str">
            <v>Terminated</v>
          </cell>
          <cell r="L639" t="str">
            <v>Full Time - Full Benefits</v>
          </cell>
          <cell r="M639" t="str">
            <v>Full Time</v>
          </cell>
          <cell r="N639" t="str">
            <v>Occupational Therapist</v>
          </cell>
          <cell r="O639" t="str">
            <v>GEN 40 30min</v>
          </cell>
          <cell r="P639">
            <v>38726</v>
          </cell>
          <cell r="Q639">
            <v>38726</v>
          </cell>
          <cell r="R639">
            <v>38856</v>
          </cell>
          <cell r="S639">
            <v>45000</v>
          </cell>
          <cell r="T639">
            <v>21.634599999999999</v>
          </cell>
          <cell r="U639" t="str">
            <v>Tech &amp; Professi</v>
          </cell>
          <cell r="V639">
            <v>80</v>
          </cell>
          <cell r="W639">
            <v>865.38459999999998</v>
          </cell>
          <cell r="X639" t="str">
            <v>Occupational Health - 40</v>
          </cell>
          <cell r="Y639" t="str">
            <v>Rehab Services</v>
          </cell>
          <cell r="Z639" t="str">
            <v>Biweekly</v>
          </cell>
        </row>
        <row r="640">
          <cell r="B640">
            <v>1107</v>
          </cell>
          <cell r="D640" t="str">
            <v>Marsha</v>
          </cell>
          <cell r="E640" t="str">
            <v>Farnum</v>
          </cell>
          <cell r="F640" t="str">
            <v>D</v>
          </cell>
          <cell r="G640" t="str">
            <v>Registered Nurse</v>
          </cell>
          <cell r="H640" t="str">
            <v>Clinical</v>
          </cell>
          <cell r="I640" t="str">
            <v>Patient Care Services</v>
          </cell>
          <cell r="J640" t="str">
            <v>Operating Room</v>
          </cell>
          <cell r="K640" t="str">
            <v>Terminated</v>
          </cell>
          <cell r="L640" t="str">
            <v>PartTime - Full Benefits</v>
          </cell>
          <cell r="M640" t="str">
            <v>Part Time</v>
          </cell>
          <cell r="N640" t="str">
            <v>Registered Nurse</v>
          </cell>
          <cell r="O640" t="str">
            <v>GEN 30min</v>
          </cell>
          <cell r="P640">
            <v>38726</v>
          </cell>
          <cell r="Q640">
            <v>38726</v>
          </cell>
          <cell r="R640">
            <v>39497</v>
          </cell>
          <cell r="S640">
            <v>45227.519999999997</v>
          </cell>
          <cell r="T640">
            <v>27.18</v>
          </cell>
          <cell r="U640" t="str">
            <v>RN</v>
          </cell>
          <cell r="V640">
            <v>64</v>
          </cell>
          <cell r="W640">
            <v>869.76</v>
          </cell>
          <cell r="X640" t="str">
            <v>Gifford Medical - 40</v>
          </cell>
          <cell r="Y640" t="str">
            <v>Operating Room</v>
          </cell>
          <cell r="Z640" t="str">
            <v>Biweekly</v>
          </cell>
        </row>
        <row r="641">
          <cell r="B641">
            <v>1108</v>
          </cell>
          <cell r="D641" t="str">
            <v>Sandra</v>
          </cell>
          <cell r="E641" t="str">
            <v>Michaud</v>
          </cell>
          <cell r="F641" t="str">
            <v>R</v>
          </cell>
          <cell r="G641" t="str">
            <v>Licensed Nurse Aide</v>
          </cell>
          <cell r="H641" t="str">
            <v>Clinical</v>
          </cell>
          <cell r="I641" t="str">
            <v>Patient Care Services</v>
          </cell>
          <cell r="J641" t="str">
            <v>Emergency Room</v>
          </cell>
          <cell r="K641" t="str">
            <v>Terminated</v>
          </cell>
          <cell r="L641" t="str">
            <v>PartTime - Full Benefits</v>
          </cell>
          <cell r="M641" t="str">
            <v>Part Time</v>
          </cell>
          <cell r="N641" t="str">
            <v>Licensed Nurse Aide</v>
          </cell>
          <cell r="O641" t="str">
            <v>GEN 40 30min</v>
          </cell>
          <cell r="P641">
            <v>38728</v>
          </cell>
          <cell r="Q641">
            <v>38728</v>
          </cell>
          <cell r="R641">
            <v>41644</v>
          </cell>
          <cell r="S641">
            <v>21883.68</v>
          </cell>
          <cell r="T641">
            <v>11.69</v>
          </cell>
          <cell r="U641" t="str">
            <v>Admin/Support</v>
          </cell>
          <cell r="V641">
            <v>72</v>
          </cell>
          <cell r="W641">
            <v>420.84</v>
          </cell>
          <cell r="X641" t="str">
            <v>Gifford Medical - 40</v>
          </cell>
          <cell r="Y641" t="str">
            <v>Emergency Room</v>
          </cell>
          <cell r="Z641" t="str">
            <v>Biweekly</v>
          </cell>
        </row>
        <row r="642">
          <cell r="B642">
            <v>1109</v>
          </cell>
          <cell r="D642" t="str">
            <v>Robin</v>
          </cell>
          <cell r="E642" t="str">
            <v>Poulin</v>
          </cell>
          <cell r="F642" t="str">
            <v>L</v>
          </cell>
          <cell r="G642" t="str">
            <v>Medical Secretary</v>
          </cell>
          <cell r="H642" t="str">
            <v>Administrative</v>
          </cell>
          <cell r="I642" t="str">
            <v>Patient Care Services</v>
          </cell>
          <cell r="J642" t="str">
            <v>Substance Abuse Kingwood</v>
          </cell>
          <cell r="K642" t="str">
            <v>Terminated</v>
          </cell>
          <cell r="L642" t="str">
            <v>Full Time - Full Benefits</v>
          </cell>
          <cell r="M642" t="str">
            <v>Part Time</v>
          </cell>
          <cell r="N642" t="str">
            <v>Medical Secretary</v>
          </cell>
          <cell r="O642" t="str">
            <v>GEN 40 60min</v>
          </cell>
          <cell r="P642">
            <v>42800</v>
          </cell>
          <cell r="Q642">
            <v>38726</v>
          </cell>
          <cell r="R642">
            <v>43155</v>
          </cell>
          <cell r="S642">
            <v>33280</v>
          </cell>
          <cell r="T642">
            <v>16</v>
          </cell>
          <cell r="U642" t="str">
            <v>Admin/Support</v>
          </cell>
          <cell r="V642">
            <v>80</v>
          </cell>
          <cell r="W642">
            <v>640</v>
          </cell>
          <cell r="X642" t="str">
            <v>Gifford Medical - 40</v>
          </cell>
          <cell r="Y642" t="str">
            <v>Provider Practice</v>
          </cell>
          <cell r="Z642" t="str">
            <v>Biweekly</v>
          </cell>
        </row>
        <row r="643">
          <cell r="B643">
            <v>1110</v>
          </cell>
          <cell r="D643" t="str">
            <v>Hank</v>
          </cell>
          <cell r="E643" t="str">
            <v>Glass</v>
          </cell>
          <cell r="F643" t="str">
            <v>R</v>
          </cell>
          <cell r="G643" t="str">
            <v>Chiropractor</v>
          </cell>
          <cell r="H643" t="str">
            <v>Clinical</v>
          </cell>
          <cell r="I643" t="str">
            <v>Medical Staff</v>
          </cell>
          <cell r="J643" t="str">
            <v>Sharon Clinic</v>
          </cell>
          <cell r="K643" t="str">
            <v>Terminated</v>
          </cell>
          <cell r="L643" t="str">
            <v>PartTime-Partial Benefits</v>
          </cell>
          <cell r="M643" t="str">
            <v>Part Time</v>
          </cell>
          <cell r="N643" t="str">
            <v>Chiropractor</v>
          </cell>
          <cell r="O643" t="str">
            <v>PHYSICIANS</v>
          </cell>
          <cell r="P643">
            <v>38726</v>
          </cell>
          <cell r="Q643">
            <v>38726</v>
          </cell>
          <cell r="R643">
            <v>41985</v>
          </cell>
          <cell r="S643">
            <v>69114</v>
          </cell>
          <cell r="T643">
            <v>55.379800000000003</v>
          </cell>
          <cell r="U643" t="str">
            <v>Providers/Other</v>
          </cell>
          <cell r="V643">
            <v>48</v>
          </cell>
          <cell r="W643">
            <v>1329.1153999999999</v>
          </cell>
          <cell r="X643" t="str">
            <v>Sharon Clinic - 40</v>
          </cell>
          <cell r="Y643" t="str">
            <v>Medical Staff</v>
          </cell>
          <cell r="Z643" t="str">
            <v>Biweekly</v>
          </cell>
        </row>
        <row r="644">
          <cell r="B644">
            <v>1111</v>
          </cell>
          <cell r="D644" t="str">
            <v>Gailyn</v>
          </cell>
          <cell r="E644" t="str">
            <v>Thomas</v>
          </cell>
          <cell r="F644" t="str">
            <v>B</v>
          </cell>
          <cell r="G644" t="str">
            <v>Physician</v>
          </cell>
          <cell r="H644" t="str">
            <v>Clinical</v>
          </cell>
          <cell r="I644" t="str">
            <v>Medical Staff</v>
          </cell>
          <cell r="J644" t="str">
            <v>Clinic OB/GYN</v>
          </cell>
          <cell r="K644" t="str">
            <v>Terminated</v>
          </cell>
          <cell r="L644" t="str">
            <v>Full Time - Full Benefits</v>
          </cell>
          <cell r="M644" t="str">
            <v>Full Time</v>
          </cell>
          <cell r="N644" t="str">
            <v>Physician</v>
          </cell>
          <cell r="O644" t="str">
            <v>PHYSICIANS</v>
          </cell>
          <cell r="P644">
            <v>38733</v>
          </cell>
          <cell r="Q644">
            <v>38733</v>
          </cell>
          <cell r="R644">
            <v>40396</v>
          </cell>
          <cell r="S644">
            <v>180000</v>
          </cell>
          <cell r="T644">
            <v>86.538499999999999</v>
          </cell>
          <cell r="U644" t="str">
            <v>Providers</v>
          </cell>
          <cell r="V644">
            <v>80</v>
          </cell>
          <cell r="W644">
            <v>3461.5385000000001</v>
          </cell>
          <cell r="X644" t="str">
            <v>OB/GYN - 41</v>
          </cell>
          <cell r="Y644" t="str">
            <v>Medical Staff</v>
          </cell>
          <cell r="Z644" t="str">
            <v>Biweekly</v>
          </cell>
        </row>
        <row r="645">
          <cell r="B645">
            <v>1112</v>
          </cell>
          <cell r="D645" t="str">
            <v>Katelyn</v>
          </cell>
          <cell r="E645" t="str">
            <v>Hutchins</v>
          </cell>
          <cell r="F645" t="str">
            <v>L</v>
          </cell>
          <cell r="G645" t="str">
            <v>Licensed Nurse Aide</v>
          </cell>
          <cell r="H645" t="str">
            <v>Clinical</v>
          </cell>
          <cell r="I645" t="str">
            <v>Patient Care Services</v>
          </cell>
          <cell r="J645" t="str">
            <v>MENIG Extended Care</v>
          </cell>
          <cell r="K645" t="str">
            <v>Terminated</v>
          </cell>
          <cell r="L645" t="str">
            <v>PartTime - Full Benefits</v>
          </cell>
          <cell r="M645" t="str">
            <v>Part Time</v>
          </cell>
          <cell r="N645" t="str">
            <v>Licensed Nurse Aide</v>
          </cell>
          <cell r="O645" t="str">
            <v>GEN 30min</v>
          </cell>
          <cell r="P645">
            <v>38726</v>
          </cell>
          <cell r="Q645">
            <v>38726</v>
          </cell>
          <cell r="R645">
            <v>39446</v>
          </cell>
          <cell r="S645">
            <v>16906.240000000002</v>
          </cell>
          <cell r="T645">
            <v>10.16</v>
          </cell>
          <cell r="U645" t="str">
            <v>Admin/Support</v>
          </cell>
          <cell r="V645">
            <v>64</v>
          </cell>
          <cell r="W645">
            <v>325.12</v>
          </cell>
          <cell r="X645" t="str">
            <v>Gifford Medical - 40</v>
          </cell>
          <cell r="Y645" t="str">
            <v>Menig Extended Care Unit</v>
          </cell>
          <cell r="Z645" t="str">
            <v>Biweekly</v>
          </cell>
        </row>
        <row r="646">
          <cell r="B646">
            <v>1113</v>
          </cell>
          <cell r="D646" t="str">
            <v>Melanie</v>
          </cell>
          <cell r="E646" t="str">
            <v>Dewey</v>
          </cell>
          <cell r="F646" t="str">
            <v>A</v>
          </cell>
          <cell r="G646" t="str">
            <v>LNA Per Diem</v>
          </cell>
          <cell r="H646" t="str">
            <v>Clinical</v>
          </cell>
          <cell r="I646" t="str">
            <v>Patient Care Services</v>
          </cell>
          <cell r="J646" t="str">
            <v>MENIG Extended Care</v>
          </cell>
          <cell r="K646" t="str">
            <v>Terminated</v>
          </cell>
          <cell r="L646" t="str">
            <v>Per Diem Active</v>
          </cell>
          <cell r="M646" t="str">
            <v>Part Time</v>
          </cell>
          <cell r="N646" t="str">
            <v>LNA Per Diem</v>
          </cell>
          <cell r="O646" t="str">
            <v>GEN 40 30min</v>
          </cell>
          <cell r="P646">
            <v>38733</v>
          </cell>
          <cell r="Q646">
            <v>38733</v>
          </cell>
          <cell r="R646">
            <v>39169</v>
          </cell>
          <cell r="S646">
            <v>2.3400000000000001E-2</v>
          </cell>
          <cell r="T646">
            <v>9.48</v>
          </cell>
          <cell r="U646" t="str">
            <v>Admin/Support</v>
          </cell>
          <cell r="V646">
            <v>1E-4</v>
          </cell>
          <cell r="W646">
            <v>4.0000000000000002E-4</v>
          </cell>
          <cell r="X646" t="str">
            <v>Gifford Medical - 40</v>
          </cell>
          <cell r="Y646" t="str">
            <v>Menig Extended Care Unit</v>
          </cell>
          <cell r="Z646" t="str">
            <v>Biweekly</v>
          </cell>
        </row>
        <row r="647">
          <cell r="B647">
            <v>1114</v>
          </cell>
          <cell r="D647" t="str">
            <v>Wendy</v>
          </cell>
          <cell r="E647" t="str">
            <v>Neas</v>
          </cell>
          <cell r="F647" t="str">
            <v>C</v>
          </cell>
          <cell r="G647" t="str">
            <v>LPN Per Diem</v>
          </cell>
          <cell r="H647" t="str">
            <v>Clinical</v>
          </cell>
          <cell r="I647" t="str">
            <v>Patient Care Services</v>
          </cell>
          <cell r="J647" t="str">
            <v>Med Surg</v>
          </cell>
          <cell r="K647" t="str">
            <v>Terminated</v>
          </cell>
          <cell r="L647" t="str">
            <v>Per Diem Active</v>
          </cell>
          <cell r="M647" t="str">
            <v>Part Time</v>
          </cell>
          <cell r="N647" t="str">
            <v>LPN Per Diem</v>
          </cell>
          <cell r="O647" t="str">
            <v>GEN 40 30min</v>
          </cell>
          <cell r="P647">
            <v>38733</v>
          </cell>
          <cell r="Q647">
            <v>38733</v>
          </cell>
          <cell r="R647">
            <v>39914</v>
          </cell>
          <cell r="S647">
            <v>3.9E-2</v>
          </cell>
          <cell r="T647">
            <v>14.9</v>
          </cell>
          <cell r="U647" t="str">
            <v>LPN</v>
          </cell>
          <cell r="V647">
            <v>1E-4</v>
          </cell>
          <cell r="W647">
            <v>8.0000000000000004E-4</v>
          </cell>
          <cell r="X647" t="str">
            <v>Gifford Medical - 40</v>
          </cell>
          <cell r="Y647" t="str">
            <v>Med/Surg</v>
          </cell>
          <cell r="Z647" t="str">
            <v>Biweekly</v>
          </cell>
        </row>
        <row r="648">
          <cell r="B648">
            <v>1115</v>
          </cell>
          <cell r="D648" t="str">
            <v>Ellen</v>
          </cell>
          <cell r="E648" t="str">
            <v>Aubrey</v>
          </cell>
          <cell r="G648" t="str">
            <v>Med. Transcript. At Home</v>
          </cell>
          <cell r="H648" t="str">
            <v>Administrative</v>
          </cell>
          <cell r="I648" t="str">
            <v>Finance</v>
          </cell>
          <cell r="J648" t="str">
            <v>Medical Records</v>
          </cell>
          <cell r="K648" t="str">
            <v>Terminated</v>
          </cell>
          <cell r="L648" t="str">
            <v>PartTime-Partial Benefits</v>
          </cell>
          <cell r="M648" t="str">
            <v>Part Time</v>
          </cell>
          <cell r="N648" t="str">
            <v>Med. Transcript. At Home</v>
          </cell>
          <cell r="O648" t="str">
            <v>GEN 40 30min</v>
          </cell>
          <cell r="P648">
            <v>38747</v>
          </cell>
          <cell r="Q648">
            <v>38747</v>
          </cell>
          <cell r="R648">
            <v>41061</v>
          </cell>
          <cell r="S648">
            <v>16712.072</v>
          </cell>
          <cell r="T648">
            <v>16.069299999999998</v>
          </cell>
          <cell r="U648" t="str">
            <v>Admin/Support</v>
          </cell>
          <cell r="V648">
            <v>40</v>
          </cell>
          <cell r="W648">
            <v>321.38600000000002</v>
          </cell>
          <cell r="X648" t="str">
            <v>Health Information - 49</v>
          </cell>
          <cell r="Y648" t="str">
            <v>Patient Admin Services</v>
          </cell>
          <cell r="Z648" t="str">
            <v>Biweekly</v>
          </cell>
        </row>
        <row r="649">
          <cell r="B649">
            <v>1116</v>
          </cell>
          <cell r="D649" t="str">
            <v>Eileen</v>
          </cell>
          <cell r="E649" t="str">
            <v>Chase</v>
          </cell>
          <cell r="G649" t="str">
            <v>Operations Coordinator</v>
          </cell>
          <cell r="H649" t="str">
            <v>Administrative</v>
          </cell>
          <cell r="I649" t="str">
            <v>Surgical Services</v>
          </cell>
          <cell r="J649" t="str">
            <v>Operating Room</v>
          </cell>
          <cell r="K649" t="str">
            <v>Active</v>
          </cell>
          <cell r="L649" t="str">
            <v>PartTime - Full Benefits</v>
          </cell>
          <cell r="M649" t="str">
            <v>Part Time</v>
          </cell>
          <cell r="N649" t="str">
            <v>Operations Coordinator</v>
          </cell>
          <cell r="O649" t="str">
            <v>GEN 40 30min</v>
          </cell>
          <cell r="P649">
            <v>38754</v>
          </cell>
          <cell r="Q649">
            <v>38754</v>
          </cell>
          <cell r="S649">
            <v>48503.519999999997</v>
          </cell>
          <cell r="T649">
            <v>25.91</v>
          </cell>
          <cell r="U649" t="str">
            <v>Admin/Support</v>
          </cell>
          <cell r="V649">
            <v>72</v>
          </cell>
          <cell r="W649">
            <v>932.76</v>
          </cell>
          <cell r="X649" t="str">
            <v>Gifford Medical - 40</v>
          </cell>
          <cell r="Y649" t="str">
            <v>Operating Room</v>
          </cell>
          <cell r="Z649" t="str">
            <v>Biweekly</v>
          </cell>
        </row>
        <row r="650">
          <cell r="B650">
            <v>1117</v>
          </cell>
          <cell r="D650" t="str">
            <v>Ronald</v>
          </cell>
          <cell r="E650" t="str">
            <v>Diamond</v>
          </cell>
          <cell r="F650" t="str">
            <v>W</v>
          </cell>
          <cell r="G650" t="str">
            <v>Pt Reg Receptionist I</v>
          </cell>
          <cell r="H650" t="str">
            <v>Administrative</v>
          </cell>
          <cell r="I650" t="str">
            <v>Finance</v>
          </cell>
          <cell r="J650" t="str">
            <v>Patient Registration</v>
          </cell>
          <cell r="K650" t="str">
            <v>Terminated</v>
          </cell>
          <cell r="L650" t="str">
            <v>Per Diem Active</v>
          </cell>
          <cell r="M650" t="str">
            <v>Part Time</v>
          </cell>
          <cell r="N650" t="str">
            <v>Pt Reg Receptionist I</v>
          </cell>
          <cell r="O650" t="str">
            <v>GEN 40 30min</v>
          </cell>
          <cell r="P650">
            <v>38754</v>
          </cell>
          <cell r="Q650">
            <v>38754</v>
          </cell>
          <cell r="R650">
            <v>38772</v>
          </cell>
          <cell r="S650">
            <v>3.9E-2</v>
          </cell>
          <cell r="T650">
            <v>14.87</v>
          </cell>
          <cell r="U650" t="str">
            <v>Admin/Support</v>
          </cell>
          <cell r="V650">
            <v>1E-4</v>
          </cell>
          <cell r="W650">
            <v>8.0000000000000004E-4</v>
          </cell>
          <cell r="X650" t="str">
            <v>Patient Registration - 49</v>
          </cell>
          <cell r="Y650" t="str">
            <v>Patient Admin Services</v>
          </cell>
          <cell r="Z650" t="str">
            <v>Biweekly</v>
          </cell>
        </row>
        <row r="651">
          <cell r="B651">
            <v>1118</v>
          </cell>
          <cell r="D651" t="str">
            <v>Abby</v>
          </cell>
          <cell r="E651" t="str">
            <v>Kirk</v>
          </cell>
          <cell r="G651" t="str">
            <v>Medical Transcriptionist</v>
          </cell>
          <cell r="H651" t="str">
            <v>Administrative</v>
          </cell>
          <cell r="I651" t="str">
            <v>Finance</v>
          </cell>
          <cell r="J651" t="str">
            <v>Medical Records</v>
          </cell>
          <cell r="K651" t="str">
            <v>Terminated</v>
          </cell>
          <cell r="L651" t="str">
            <v>Full Time - Full Benefits</v>
          </cell>
          <cell r="M651" t="str">
            <v>Full Time</v>
          </cell>
          <cell r="N651" t="str">
            <v>Medical Transcriptionist</v>
          </cell>
          <cell r="O651" t="str">
            <v>GEN 40 30min</v>
          </cell>
          <cell r="P651">
            <v>38754</v>
          </cell>
          <cell r="Q651">
            <v>38754</v>
          </cell>
          <cell r="R651">
            <v>40319</v>
          </cell>
          <cell r="S651">
            <v>33314.735999999997</v>
          </cell>
          <cell r="T651">
            <v>16.0167</v>
          </cell>
          <cell r="U651" t="str">
            <v>Admin/Support</v>
          </cell>
          <cell r="V651">
            <v>80</v>
          </cell>
          <cell r="W651">
            <v>640.66800000000001</v>
          </cell>
          <cell r="X651" t="str">
            <v>Health Information - 49</v>
          </cell>
          <cell r="Y651" t="str">
            <v>Patient Admin Services</v>
          </cell>
          <cell r="Z651" t="str">
            <v>Biweekly</v>
          </cell>
        </row>
        <row r="652">
          <cell r="B652">
            <v>1119</v>
          </cell>
          <cell r="D652" t="str">
            <v>Jennifer</v>
          </cell>
          <cell r="E652" t="str">
            <v>Tabor</v>
          </cell>
          <cell r="F652" t="str">
            <v>V</v>
          </cell>
          <cell r="G652" t="str">
            <v>Decision Support Analyst</v>
          </cell>
          <cell r="H652" t="str">
            <v>&lt;None&gt;</v>
          </cell>
          <cell r="I652" t="str">
            <v>Finance</v>
          </cell>
          <cell r="J652" t="str">
            <v>General Accounting</v>
          </cell>
          <cell r="K652" t="str">
            <v>Terminated</v>
          </cell>
          <cell r="L652" t="str">
            <v>Full Time - Full Benefits</v>
          </cell>
          <cell r="M652" t="str">
            <v>Full Time</v>
          </cell>
          <cell r="N652" t="str">
            <v>Decision Support Analyst</v>
          </cell>
          <cell r="O652" t="str">
            <v>EXEMPT 8 FT</v>
          </cell>
          <cell r="P652">
            <v>41533</v>
          </cell>
          <cell r="Q652">
            <v>38754</v>
          </cell>
          <cell r="R652">
            <v>43396</v>
          </cell>
          <cell r="S652">
            <v>35131.199999999997</v>
          </cell>
          <cell r="T652">
            <v>16.89</v>
          </cell>
          <cell r="U652" t="str">
            <v>Tech &amp; Professi</v>
          </cell>
          <cell r="V652">
            <v>80</v>
          </cell>
          <cell r="W652">
            <v>675.6</v>
          </cell>
          <cell r="X652" t="str">
            <v>Gifford Medical - 40</v>
          </cell>
          <cell r="Y652" t="str">
            <v>Accounting</v>
          </cell>
          <cell r="Z652" t="str">
            <v>Biweekly</v>
          </cell>
        </row>
        <row r="653">
          <cell r="B653">
            <v>1120</v>
          </cell>
          <cell r="D653" t="str">
            <v>Syed</v>
          </cell>
          <cell r="E653" t="str">
            <v>Ahsan</v>
          </cell>
          <cell r="F653" t="str">
            <v>R</v>
          </cell>
          <cell r="G653" t="str">
            <v>Catering Coordinator</v>
          </cell>
          <cell r="H653" t="str">
            <v>Maint, Hskpg, Food, Dayca</v>
          </cell>
          <cell r="I653" t="str">
            <v>Operations</v>
          </cell>
          <cell r="J653" t="str">
            <v>Dietary</v>
          </cell>
          <cell r="K653" t="str">
            <v>Terminated</v>
          </cell>
          <cell r="L653" t="str">
            <v>Full Time - Full Benefits</v>
          </cell>
          <cell r="M653" t="str">
            <v>Full Time</v>
          </cell>
          <cell r="N653" t="str">
            <v>Catering Coordinator</v>
          </cell>
          <cell r="O653" t="str">
            <v>EXEMPT 8 FT</v>
          </cell>
          <cell r="P653">
            <v>38754</v>
          </cell>
          <cell r="Q653">
            <v>38754</v>
          </cell>
          <cell r="R653">
            <v>39294</v>
          </cell>
          <cell r="S653">
            <v>36400</v>
          </cell>
          <cell r="T653">
            <v>17.5</v>
          </cell>
          <cell r="U653" t="str">
            <v>Tech &amp; Professi</v>
          </cell>
          <cell r="V653">
            <v>80</v>
          </cell>
          <cell r="W653">
            <v>700</v>
          </cell>
          <cell r="X653" t="str">
            <v>Gifford Medical - 40</v>
          </cell>
          <cell r="Y653" t="str">
            <v>Nutrition &amp; Food Service</v>
          </cell>
          <cell r="Z653" t="str">
            <v>Biweekly</v>
          </cell>
        </row>
        <row r="654">
          <cell r="B654">
            <v>1121</v>
          </cell>
          <cell r="D654" t="str">
            <v>Barbara</v>
          </cell>
          <cell r="E654" t="str">
            <v>Hodgson</v>
          </cell>
          <cell r="F654" t="str">
            <v>A</v>
          </cell>
          <cell r="G654" t="str">
            <v>Med. Transcript. At Home</v>
          </cell>
          <cell r="H654" t="str">
            <v>Administrative</v>
          </cell>
          <cell r="I654" t="str">
            <v>Finance</v>
          </cell>
          <cell r="J654" t="str">
            <v>Medical Records</v>
          </cell>
          <cell r="K654" t="str">
            <v>Terminated</v>
          </cell>
          <cell r="L654" t="str">
            <v>PartTime - Full Benefits</v>
          </cell>
          <cell r="M654" t="str">
            <v>Part Time</v>
          </cell>
          <cell r="N654" t="str">
            <v>Med. Transcript. At Home</v>
          </cell>
          <cell r="O654" t="str">
            <v>GEN 40 30min</v>
          </cell>
          <cell r="P654">
            <v>38761</v>
          </cell>
          <cell r="Q654">
            <v>38761</v>
          </cell>
          <cell r="R654">
            <v>41460</v>
          </cell>
          <cell r="S654">
            <v>31599.360000000001</v>
          </cell>
          <cell r="T654">
            <v>16.88</v>
          </cell>
          <cell r="U654" t="str">
            <v>Admin/Support</v>
          </cell>
          <cell r="V654">
            <v>72</v>
          </cell>
          <cell r="W654">
            <v>607.67999999999995</v>
          </cell>
          <cell r="X654" t="str">
            <v>Health Information - 49</v>
          </cell>
          <cell r="Y654" t="str">
            <v>Patient Admin Services</v>
          </cell>
          <cell r="Z654" t="str">
            <v>Biweekly</v>
          </cell>
        </row>
        <row r="655">
          <cell r="B655">
            <v>1123</v>
          </cell>
          <cell r="D655" t="str">
            <v>Jeremiah</v>
          </cell>
          <cell r="E655" t="str">
            <v>Sperry</v>
          </cell>
          <cell r="F655" t="str">
            <v>T</v>
          </cell>
          <cell r="G655" t="str">
            <v>ES  Worker - OUT</v>
          </cell>
          <cell r="H655" t="str">
            <v>Maint, Hskpg, Food, Dayca</v>
          </cell>
          <cell r="I655" t="str">
            <v>Facilities</v>
          </cell>
          <cell r="J655" t="str">
            <v>Housekeeping</v>
          </cell>
          <cell r="K655" t="str">
            <v>Terminated</v>
          </cell>
          <cell r="L655" t="str">
            <v>Per Diem Active</v>
          </cell>
          <cell r="M655" t="str">
            <v>Part Time</v>
          </cell>
          <cell r="N655" t="str">
            <v>ES  Worker - OUT</v>
          </cell>
          <cell r="O655" t="str">
            <v>GEN 40 No Meal</v>
          </cell>
          <cell r="P655">
            <v>38768</v>
          </cell>
          <cell r="Q655">
            <v>38768</v>
          </cell>
          <cell r="R655">
            <v>39182</v>
          </cell>
          <cell r="S655">
            <v>2.86E-2</v>
          </cell>
          <cell r="T655">
            <v>10.5</v>
          </cell>
          <cell r="U655" t="str">
            <v>Admin/Support</v>
          </cell>
          <cell r="V655">
            <v>1E-4</v>
          </cell>
          <cell r="W655">
            <v>5.9999999999999995E-4</v>
          </cell>
          <cell r="X655" t="str">
            <v>Gifford Medical - 40</v>
          </cell>
          <cell r="Y655" t="str">
            <v>Housekeeping</v>
          </cell>
          <cell r="Z655" t="str">
            <v>Biweekly</v>
          </cell>
        </row>
        <row r="656">
          <cell r="B656">
            <v>1124</v>
          </cell>
          <cell r="D656" t="str">
            <v>Hazel</v>
          </cell>
          <cell r="E656" t="str">
            <v>Gregoire</v>
          </cell>
          <cell r="F656" t="str">
            <v>D</v>
          </cell>
          <cell r="G656" t="str">
            <v>Medical Assistant - PD</v>
          </cell>
          <cell r="H656" t="str">
            <v>Clinical</v>
          </cell>
          <cell r="I656" t="str">
            <v>Provider Practices</v>
          </cell>
          <cell r="J656" t="str">
            <v>Clinic Administration</v>
          </cell>
          <cell r="K656" t="str">
            <v>Terminated</v>
          </cell>
          <cell r="L656" t="str">
            <v>Per Diem Active</v>
          </cell>
          <cell r="M656" t="str">
            <v>Part Time</v>
          </cell>
          <cell r="N656" t="str">
            <v>Medical Assistant - PD</v>
          </cell>
          <cell r="O656" t="str">
            <v>GEN 40 60min</v>
          </cell>
          <cell r="P656">
            <v>40674</v>
          </cell>
          <cell r="Q656">
            <v>38772</v>
          </cell>
          <cell r="R656">
            <v>42740</v>
          </cell>
          <cell r="S656">
            <v>3.3799999999999997E-2</v>
          </cell>
          <cell r="T656">
            <v>13.46</v>
          </cell>
          <cell r="U656" t="str">
            <v>Admin/Support</v>
          </cell>
          <cell r="V656">
            <v>1E-4</v>
          </cell>
          <cell r="W656">
            <v>5.9999999999999995E-4</v>
          </cell>
          <cell r="X656" t="str">
            <v>Primary Care Clinic - 41</v>
          </cell>
          <cell r="Y656" t="str">
            <v>Provider Practice</v>
          </cell>
          <cell r="Z656" t="str">
            <v>Biweekly</v>
          </cell>
        </row>
        <row r="657">
          <cell r="B657">
            <v>1125</v>
          </cell>
          <cell r="D657" t="str">
            <v>Renee</v>
          </cell>
          <cell r="E657" t="str">
            <v>Shaw</v>
          </cell>
          <cell r="F657" t="str">
            <v>M</v>
          </cell>
          <cell r="G657" t="str">
            <v>Teaching Associate</v>
          </cell>
          <cell r="H657" t="str">
            <v>Maint, Hskpg, Food, Dayca</v>
          </cell>
          <cell r="I657" t="str">
            <v>Administration</v>
          </cell>
          <cell r="J657" t="str">
            <v>Day Care</v>
          </cell>
          <cell r="K657" t="str">
            <v>Active</v>
          </cell>
          <cell r="L657" t="str">
            <v>Full Time - Full Benefits</v>
          </cell>
          <cell r="M657" t="str">
            <v>Full Time</v>
          </cell>
          <cell r="N657" t="str">
            <v>Teaching Associate</v>
          </cell>
          <cell r="O657" t="str">
            <v>GEN 40 60min</v>
          </cell>
          <cell r="P657">
            <v>38782</v>
          </cell>
          <cell r="Q657">
            <v>38782</v>
          </cell>
          <cell r="S657">
            <v>42931.199999999997</v>
          </cell>
          <cell r="T657">
            <v>20.64</v>
          </cell>
          <cell r="U657" t="str">
            <v>Tech &amp; Professi</v>
          </cell>
          <cell r="V657">
            <v>80</v>
          </cell>
          <cell r="W657">
            <v>825.6</v>
          </cell>
          <cell r="X657" t="str">
            <v>Gifford Medical - 40</v>
          </cell>
          <cell r="Y657" t="str">
            <v>Child Enrichment Center</v>
          </cell>
          <cell r="Z657" t="str">
            <v>Biweekly</v>
          </cell>
        </row>
        <row r="658">
          <cell r="B658">
            <v>1126</v>
          </cell>
          <cell r="D658" t="str">
            <v>Franklin</v>
          </cell>
          <cell r="E658" t="str">
            <v>Hightower</v>
          </cell>
          <cell r="F658" t="str">
            <v>D</v>
          </cell>
          <cell r="G658" t="str">
            <v>ES Worker</v>
          </cell>
          <cell r="H658" t="str">
            <v>Maint, Hskpg, Food, Dayca</v>
          </cell>
          <cell r="I658" t="str">
            <v>Facilities</v>
          </cell>
          <cell r="J658" t="str">
            <v>Housekeeping</v>
          </cell>
          <cell r="K658" t="str">
            <v>Terminated</v>
          </cell>
          <cell r="L658" t="str">
            <v>Per Diem Active</v>
          </cell>
          <cell r="M658" t="str">
            <v>Part Time</v>
          </cell>
          <cell r="N658" t="str">
            <v>ES Worker</v>
          </cell>
          <cell r="O658" t="str">
            <v>GEN 40 No Meal</v>
          </cell>
          <cell r="P658">
            <v>38782</v>
          </cell>
          <cell r="Q658">
            <v>38782</v>
          </cell>
          <cell r="R658">
            <v>39273</v>
          </cell>
          <cell r="S658">
            <v>2.3400000000000001E-2</v>
          </cell>
          <cell r="T658">
            <v>9.36</v>
          </cell>
          <cell r="U658" t="str">
            <v>Admin/Support</v>
          </cell>
          <cell r="V658">
            <v>1E-4</v>
          </cell>
          <cell r="W658">
            <v>4.0000000000000002E-4</v>
          </cell>
          <cell r="X658" t="str">
            <v>Gifford Medical - 40</v>
          </cell>
          <cell r="Y658" t="str">
            <v>Housekeeping</v>
          </cell>
          <cell r="Z658" t="str">
            <v>Biweekly</v>
          </cell>
        </row>
        <row r="659">
          <cell r="B659">
            <v>1127</v>
          </cell>
          <cell r="D659" t="str">
            <v>Sara-Katherine</v>
          </cell>
          <cell r="E659" t="str">
            <v>Coxon</v>
          </cell>
          <cell r="F659" t="str">
            <v>G</v>
          </cell>
          <cell r="G659" t="str">
            <v>Nutrition Assistant 1</v>
          </cell>
          <cell r="H659" t="str">
            <v>Maint, Hskpg, Food, Dayca</v>
          </cell>
          <cell r="I659" t="str">
            <v>Operations</v>
          </cell>
          <cell r="J659" t="str">
            <v>Dietary</v>
          </cell>
          <cell r="K659" t="str">
            <v>Terminated</v>
          </cell>
          <cell r="L659" t="str">
            <v>Per Diem Active</v>
          </cell>
          <cell r="M659" t="str">
            <v>Part Time</v>
          </cell>
          <cell r="N659" t="str">
            <v>Nutrition Assistant 1</v>
          </cell>
          <cell r="O659" t="str">
            <v>GEN 40 30min</v>
          </cell>
          <cell r="P659">
            <v>38957</v>
          </cell>
          <cell r="Q659">
            <v>38785</v>
          </cell>
          <cell r="R659">
            <v>38957</v>
          </cell>
          <cell r="S659">
            <v>2.3400000000000001E-2</v>
          </cell>
          <cell r="T659">
            <v>9.49</v>
          </cell>
          <cell r="U659" t="str">
            <v>Admin/Support</v>
          </cell>
          <cell r="V659">
            <v>1E-4</v>
          </cell>
          <cell r="W659">
            <v>4.0000000000000002E-4</v>
          </cell>
          <cell r="X659" t="str">
            <v>Gifford Medical - 40</v>
          </cell>
          <cell r="Y659" t="str">
            <v>Nutrition &amp; Food Service</v>
          </cell>
          <cell r="Z659" t="str">
            <v>Biweekly</v>
          </cell>
        </row>
        <row r="660">
          <cell r="B660">
            <v>1128</v>
          </cell>
          <cell r="D660" t="str">
            <v>Katharene</v>
          </cell>
          <cell r="E660" t="str">
            <v>Langdell</v>
          </cell>
          <cell r="F660" t="str">
            <v>M</v>
          </cell>
          <cell r="G660" t="str">
            <v>LNA Per Diem</v>
          </cell>
          <cell r="H660" t="str">
            <v>Clinical</v>
          </cell>
          <cell r="I660" t="str">
            <v>Patient Care Services</v>
          </cell>
          <cell r="J660" t="str">
            <v>Med Surg</v>
          </cell>
          <cell r="K660" t="str">
            <v>Terminated</v>
          </cell>
          <cell r="L660" t="str">
            <v>Per Diem Active</v>
          </cell>
          <cell r="M660" t="str">
            <v>Part Time</v>
          </cell>
          <cell r="N660" t="str">
            <v>LNA Per Diem</v>
          </cell>
          <cell r="O660" t="str">
            <v>GEN 40 30min</v>
          </cell>
          <cell r="P660">
            <v>38789</v>
          </cell>
          <cell r="Q660">
            <v>38789</v>
          </cell>
          <cell r="R660">
            <v>39098</v>
          </cell>
          <cell r="S660">
            <v>2.5999999999999999E-2</v>
          </cell>
          <cell r="T660">
            <v>9.86</v>
          </cell>
          <cell r="U660" t="str">
            <v>Admin/Support</v>
          </cell>
          <cell r="V660">
            <v>1E-4</v>
          </cell>
          <cell r="W660">
            <v>5.0000000000000001E-4</v>
          </cell>
          <cell r="X660" t="str">
            <v>Gifford Medical - 40</v>
          </cell>
          <cell r="Y660" t="str">
            <v>Med/Surg</v>
          </cell>
          <cell r="Z660" t="str">
            <v>Biweekly</v>
          </cell>
        </row>
        <row r="661">
          <cell r="B661">
            <v>1129</v>
          </cell>
          <cell r="D661" t="str">
            <v>Jose</v>
          </cell>
          <cell r="E661" t="str">
            <v>Diaz</v>
          </cell>
          <cell r="F661" t="str">
            <v>T</v>
          </cell>
          <cell r="G661" t="str">
            <v>ES Project Worker</v>
          </cell>
          <cell r="H661" t="str">
            <v>Maint, Hskpg, Food, Dayca</v>
          </cell>
          <cell r="I661" t="str">
            <v>Operations</v>
          </cell>
          <cell r="J661" t="str">
            <v>Housekeeping</v>
          </cell>
          <cell r="K661" t="str">
            <v>Terminated</v>
          </cell>
          <cell r="L661" t="str">
            <v>Full Time - Full Benefits</v>
          </cell>
          <cell r="M661" t="str">
            <v>Full Time</v>
          </cell>
          <cell r="N661" t="str">
            <v>ES Project Worker</v>
          </cell>
          <cell r="O661" t="str">
            <v>GEN 40 30min</v>
          </cell>
          <cell r="P661">
            <v>38791</v>
          </cell>
          <cell r="Q661">
            <v>38791</v>
          </cell>
          <cell r="R661">
            <v>41046</v>
          </cell>
          <cell r="S661">
            <v>21756.799999999999</v>
          </cell>
          <cell r="T661">
            <v>10.46</v>
          </cell>
          <cell r="U661" t="str">
            <v>Admin/Support</v>
          </cell>
          <cell r="V661">
            <v>80</v>
          </cell>
          <cell r="W661">
            <v>418.4</v>
          </cell>
          <cell r="X661" t="str">
            <v>Gifford Medical - 40</v>
          </cell>
          <cell r="Y661" t="str">
            <v>Housekeeping</v>
          </cell>
          <cell r="Z661" t="str">
            <v>Biweekly</v>
          </cell>
        </row>
        <row r="662">
          <cell r="B662">
            <v>1130</v>
          </cell>
          <cell r="D662" t="str">
            <v>Joanne</v>
          </cell>
          <cell r="E662" t="str">
            <v>Nixon</v>
          </cell>
          <cell r="G662" t="str">
            <v>Executive Assistant CEO</v>
          </cell>
          <cell r="H662" t="str">
            <v>Administrative</v>
          </cell>
          <cell r="I662" t="str">
            <v>Administration</v>
          </cell>
          <cell r="J662" t="str">
            <v>Administration</v>
          </cell>
          <cell r="K662" t="str">
            <v>Terminated</v>
          </cell>
          <cell r="L662" t="str">
            <v>Temporary Full Time</v>
          </cell>
          <cell r="M662" t="str">
            <v>Full Time</v>
          </cell>
          <cell r="N662" t="str">
            <v>Executive Assistant CEO</v>
          </cell>
          <cell r="O662" t="str">
            <v>GEN 40 30min</v>
          </cell>
          <cell r="P662">
            <v>38793</v>
          </cell>
          <cell r="Q662">
            <v>38793</v>
          </cell>
          <cell r="R662">
            <v>38854</v>
          </cell>
          <cell r="S662">
            <v>31200</v>
          </cell>
          <cell r="T662">
            <v>15</v>
          </cell>
          <cell r="U662" t="str">
            <v>Tech &amp; Professi</v>
          </cell>
          <cell r="V662">
            <v>80</v>
          </cell>
          <cell r="W662">
            <v>600</v>
          </cell>
          <cell r="X662" t="str">
            <v>Gifford Medical - 40</v>
          </cell>
          <cell r="Y662" t="str">
            <v>None</v>
          </cell>
          <cell r="Z662" t="str">
            <v>Biweekly</v>
          </cell>
        </row>
        <row r="663">
          <cell r="B663">
            <v>1132</v>
          </cell>
          <cell r="D663" t="str">
            <v>Helen</v>
          </cell>
          <cell r="E663" t="str">
            <v>Whitney</v>
          </cell>
          <cell r="F663" t="str">
            <v>L</v>
          </cell>
          <cell r="G663" t="str">
            <v>LPN - Provider Practice</v>
          </cell>
          <cell r="H663" t="str">
            <v>Clinical</v>
          </cell>
          <cell r="I663" t="str">
            <v>Provider Practices</v>
          </cell>
          <cell r="J663" t="str">
            <v>Clinic Urology</v>
          </cell>
          <cell r="K663" t="str">
            <v>Terminated</v>
          </cell>
          <cell r="L663" t="str">
            <v>PartTime - Full Benefits</v>
          </cell>
          <cell r="M663" t="str">
            <v>Part Time</v>
          </cell>
          <cell r="N663" t="str">
            <v>LPN - Provider Practice</v>
          </cell>
          <cell r="O663" t="str">
            <v>GEN 40 60min</v>
          </cell>
          <cell r="P663">
            <v>38797</v>
          </cell>
          <cell r="Q663">
            <v>38797</v>
          </cell>
          <cell r="R663">
            <v>38972</v>
          </cell>
          <cell r="S663">
            <v>25059.84</v>
          </cell>
          <cell r="T663">
            <v>15.06</v>
          </cell>
          <cell r="U663" t="str">
            <v>LPN PP</v>
          </cell>
          <cell r="V663">
            <v>64</v>
          </cell>
          <cell r="W663">
            <v>481.92</v>
          </cell>
          <cell r="X663" t="str">
            <v>Nro, Anes, Pod &amp; Sp - 40</v>
          </cell>
          <cell r="Y663" t="str">
            <v>Provider Practice</v>
          </cell>
          <cell r="Z663" t="str">
            <v>Biweekly</v>
          </cell>
        </row>
        <row r="664">
          <cell r="B664">
            <v>1133</v>
          </cell>
          <cell r="D664" t="str">
            <v>Lucia</v>
          </cell>
          <cell r="E664" t="str">
            <v>McKinney</v>
          </cell>
          <cell r="F664" t="str">
            <v>J</v>
          </cell>
          <cell r="G664" t="str">
            <v>LNA Per Diem</v>
          </cell>
          <cell r="H664" t="str">
            <v>Clinical</v>
          </cell>
          <cell r="I664" t="str">
            <v>Patient Care Services</v>
          </cell>
          <cell r="J664" t="str">
            <v>Med Surg</v>
          </cell>
          <cell r="K664" t="str">
            <v>Active</v>
          </cell>
          <cell r="L664" t="str">
            <v>Per Diem Active</v>
          </cell>
          <cell r="M664" t="str">
            <v>Part Time</v>
          </cell>
          <cell r="N664" t="str">
            <v>LNA Per Diem</v>
          </cell>
          <cell r="O664" t="str">
            <v>GEN 40 30min</v>
          </cell>
          <cell r="P664">
            <v>44839</v>
          </cell>
          <cell r="Q664">
            <v>38798</v>
          </cell>
          <cell r="S664">
            <v>5.4600000000000003E-2</v>
          </cell>
          <cell r="T664">
            <v>21.13</v>
          </cell>
          <cell r="U664" t="str">
            <v>Admin/Support</v>
          </cell>
          <cell r="V664">
            <v>1E-4</v>
          </cell>
          <cell r="W664">
            <v>1E-3</v>
          </cell>
          <cell r="X664" t="str">
            <v>Gifford Medical - 40</v>
          </cell>
          <cell r="Y664" t="str">
            <v>Med/Surg</v>
          </cell>
          <cell r="Z664" t="str">
            <v>Biweekly</v>
          </cell>
        </row>
        <row r="665">
          <cell r="B665">
            <v>1134</v>
          </cell>
          <cell r="D665" t="str">
            <v>Sarita</v>
          </cell>
          <cell r="E665" t="str">
            <v>Bankston</v>
          </cell>
          <cell r="F665" t="str">
            <v>L</v>
          </cell>
          <cell r="G665" t="str">
            <v>ES Project Worker</v>
          </cell>
          <cell r="H665" t="str">
            <v>Maint, Hskpg, Food, Dayca</v>
          </cell>
          <cell r="I665" t="str">
            <v>Operations</v>
          </cell>
          <cell r="J665" t="str">
            <v>Housekeeping</v>
          </cell>
          <cell r="K665" t="str">
            <v>Terminated</v>
          </cell>
          <cell r="L665" t="str">
            <v>Full Time - Full Benefits</v>
          </cell>
          <cell r="M665" t="str">
            <v>Full Time</v>
          </cell>
          <cell r="N665" t="str">
            <v>ES Project Worker</v>
          </cell>
          <cell r="O665" t="str">
            <v>GEN 40 30min</v>
          </cell>
          <cell r="P665">
            <v>38803</v>
          </cell>
          <cell r="Q665">
            <v>38803</v>
          </cell>
          <cell r="R665">
            <v>40908</v>
          </cell>
          <cell r="S665">
            <v>25001.599999999999</v>
          </cell>
          <cell r="T665">
            <v>12.02</v>
          </cell>
          <cell r="U665" t="str">
            <v>Admin/Support</v>
          </cell>
          <cell r="V665">
            <v>80</v>
          </cell>
          <cell r="W665">
            <v>480.8</v>
          </cell>
          <cell r="X665" t="str">
            <v>Gifford Medical - 40</v>
          </cell>
          <cell r="Y665" t="str">
            <v>Housekeeping</v>
          </cell>
          <cell r="Z665" t="str">
            <v>Biweekly</v>
          </cell>
        </row>
        <row r="666">
          <cell r="B666">
            <v>1135</v>
          </cell>
          <cell r="D666" t="str">
            <v>Sandra</v>
          </cell>
          <cell r="E666" t="str">
            <v>Jenkins</v>
          </cell>
          <cell r="F666" t="str">
            <v>L</v>
          </cell>
          <cell r="G666" t="str">
            <v>Teaching Assistant</v>
          </cell>
          <cell r="H666" t="str">
            <v>Maint, Hskpg, Food, Dayca</v>
          </cell>
          <cell r="I666" t="str">
            <v>Human Resources</v>
          </cell>
          <cell r="J666" t="str">
            <v>Day Care</v>
          </cell>
          <cell r="K666" t="str">
            <v>Terminated</v>
          </cell>
          <cell r="L666" t="str">
            <v>Full Time - Full Benefits</v>
          </cell>
          <cell r="M666" t="str">
            <v>Full Time</v>
          </cell>
          <cell r="N666" t="str">
            <v>Teaching Assistant</v>
          </cell>
          <cell r="O666" t="str">
            <v>GEN 40 60min</v>
          </cell>
          <cell r="P666">
            <v>38803</v>
          </cell>
          <cell r="Q666">
            <v>38803</v>
          </cell>
          <cell r="R666">
            <v>38901</v>
          </cell>
          <cell r="S666">
            <v>18158.400000000001</v>
          </cell>
          <cell r="T666">
            <v>8.73</v>
          </cell>
          <cell r="U666" t="str">
            <v>Admin/Support</v>
          </cell>
          <cell r="V666">
            <v>80</v>
          </cell>
          <cell r="W666">
            <v>349.2</v>
          </cell>
          <cell r="X666" t="str">
            <v>Gifford Medical - 40</v>
          </cell>
          <cell r="Y666" t="str">
            <v>Child Enrichment Center</v>
          </cell>
          <cell r="Z666" t="str">
            <v>Biweekly</v>
          </cell>
        </row>
        <row r="667">
          <cell r="B667">
            <v>1136</v>
          </cell>
          <cell r="D667" t="str">
            <v>Robin</v>
          </cell>
          <cell r="E667" t="str">
            <v>Palmer</v>
          </cell>
          <cell r="F667" t="str">
            <v>L</v>
          </cell>
          <cell r="G667" t="str">
            <v>Marketing Specialist</v>
          </cell>
          <cell r="H667" t="str">
            <v>Administrative</v>
          </cell>
          <cell r="I667" t="str">
            <v>Administration</v>
          </cell>
          <cell r="J667" t="str">
            <v>Public Relations</v>
          </cell>
          <cell r="K667" t="str">
            <v>Terminated</v>
          </cell>
          <cell r="L667" t="str">
            <v>Full Time - Full Benefits</v>
          </cell>
          <cell r="M667" t="str">
            <v>Full Time</v>
          </cell>
          <cell r="N667" t="str">
            <v>Marketing Specialist</v>
          </cell>
          <cell r="O667" t="str">
            <v>GEN 40 30min</v>
          </cell>
          <cell r="P667">
            <v>38803</v>
          </cell>
          <cell r="Q667">
            <v>38803</v>
          </cell>
          <cell r="R667">
            <v>41929</v>
          </cell>
          <cell r="S667">
            <v>45468.800000000003</v>
          </cell>
          <cell r="T667">
            <v>21.86</v>
          </cell>
          <cell r="U667" t="str">
            <v>Admin/Support</v>
          </cell>
          <cell r="V667">
            <v>80</v>
          </cell>
          <cell r="W667">
            <v>874.4</v>
          </cell>
          <cell r="X667" t="str">
            <v>Gifford Medical - 40</v>
          </cell>
          <cell r="Y667" t="str">
            <v>Development &amp; Marketing</v>
          </cell>
          <cell r="Z667" t="str">
            <v>Biweekly</v>
          </cell>
        </row>
        <row r="668">
          <cell r="B668">
            <v>1137</v>
          </cell>
          <cell r="D668" t="str">
            <v>Nicole</v>
          </cell>
          <cell r="E668" t="str">
            <v>Kondziela</v>
          </cell>
          <cell r="F668" t="str">
            <v>M</v>
          </cell>
          <cell r="G668" t="str">
            <v>Teaching Associate</v>
          </cell>
          <cell r="H668" t="str">
            <v>Maint, Hskpg, Food, Dayca</v>
          </cell>
          <cell r="I668" t="str">
            <v>Human Resources</v>
          </cell>
          <cell r="J668" t="str">
            <v>Day Care</v>
          </cell>
          <cell r="K668" t="str">
            <v>Terminated</v>
          </cell>
          <cell r="L668" t="str">
            <v>Full Time - Full Benefits</v>
          </cell>
          <cell r="M668" t="str">
            <v>Full Time</v>
          </cell>
          <cell r="N668" t="str">
            <v>Teaching Associate</v>
          </cell>
          <cell r="O668" t="str">
            <v>GEN 40 60min</v>
          </cell>
          <cell r="P668">
            <v>38805</v>
          </cell>
          <cell r="Q668">
            <v>38805</v>
          </cell>
          <cell r="R668">
            <v>38951</v>
          </cell>
          <cell r="S668">
            <v>25396.799999999999</v>
          </cell>
          <cell r="T668">
            <v>12.21</v>
          </cell>
          <cell r="U668" t="str">
            <v>Tech &amp; Professi</v>
          </cell>
          <cell r="V668">
            <v>80</v>
          </cell>
          <cell r="W668">
            <v>488.4</v>
          </cell>
          <cell r="X668" t="str">
            <v>Gifford Medical - 40</v>
          </cell>
          <cell r="Y668" t="str">
            <v>Child Enrichment Center</v>
          </cell>
          <cell r="Z668" t="str">
            <v>Biweekly</v>
          </cell>
        </row>
        <row r="669">
          <cell r="B669">
            <v>1138</v>
          </cell>
          <cell r="D669" t="str">
            <v>Cindy</v>
          </cell>
          <cell r="E669" t="str">
            <v>Blanchard</v>
          </cell>
          <cell r="F669" t="str">
            <v>L</v>
          </cell>
          <cell r="G669" t="str">
            <v>Nutrition Assistant 1 PD</v>
          </cell>
          <cell r="H669" t="str">
            <v>Maint, Hskpg, Food, Dayca</v>
          </cell>
          <cell r="I669" t="str">
            <v>Operations</v>
          </cell>
          <cell r="J669" t="str">
            <v>Dietary</v>
          </cell>
          <cell r="K669" t="str">
            <v>Terminated</v>
          </cell>
          <cell r="L669" t="str">
            <v>Per Diem Active</v>
          </cell>
          <cell r="M669" t="str">
            <v>Part Time</v>
          </cell>
          <cell r="N669" t="str">
            <v>Nutrition Assistant 1 PD</v>
          </cell>
          <cell r="P669">
            <v>38805</v>
          </cell>
          <cell r="Q669">
            <v>38805</v>
          </cell>
          <cell r="R669">
            <v>41341</v>
          </cell>
          <cell r="S669">
            <v>2.86E-2</v>
          </cell>
          <cell r="T669">
            <v>10.86</v>
          </cell>
          <cell r="U669" t="str">
            <v>Admin/Support</v>
          </cell>
          <cell r="V669">
            <v>1E-4</v>
          </cell>
          <cell r="W669">
            <v>5.9999999999999995E-4</v>
          </cell>
          <cell r="X669" t="str">
            <v>Gifford Medical - 40</v>
          </cell>
          <cell r="Y669" t="str">
            <v>Nutrition &amp; Food Service</v>
          </cell>
          <cell r="Z669" t="str">
            <v>Biweekly</v>
          </cell>
        </row>
        <row r="670">
          <cell r="B670">
            <v>1139</v>
          </cell>
          <cell r="D670" t="str">
            <v>Damon</v>
          </cell>
          <cell r="E670" t="str">
            <v>Lease</v>
          </cell>
          <cell r="F670" t="str">
            <v>M</v>
          </cell>
          <cell r="G670" t="str">
            <v>Decision Support Analyst</v>
          </cell>
          <cell r="H670" t="str">
            <v>&lt;None&gt;</v>
          </cell>
          <cell r="I670" t="str">
            <v>Quality Mgt &amp; Med Staff S</v>
          </cell>
          <cell r="J670" t="str">
            <v>UR/QA</v>
          </cell>
          <cell r="K670" t="str">
            <v>Terminated</v>
          </cell>
          <cell r="L670" t="str">
            <v>Per Diem Active</v>
          </cell>
          <cell r="M670" t="str">
            <v>Part Time</v>
          </cell>
          <cell r="N670" t="str">
            <v>Decision Support Analyst</v>
          </cell>
          <cell r="O670" t="str">
            <v>GEN 40 30min</v>
          </cell>
          <cell r="P670">
            <v>38810</v>
          </cell>
          <cell r="Q670">
            <v>38810</v>
          </cell>
          <cell r="R670">
            <v>40073</v>
          </cell>
          <cell r="S670">
            <v>8.5800000000000001E-2</v>
          </cell>
          <cell r="T670">
            <v>32.72</v>
          </cell>
          <cell r="U670" t="str">
            <v>Tech &amp; Professi</v>
          </cell>
          <cell r="V670">
            <v>1E-4</v>
          </cell>
          <cell r="W670">
            <v>1.6000000000000001E-3</v>
          </cell>
          <cell r="X670" t="str">
            <v>Gifford Medical - 40</v>
          </cell>
          <cell r="Y670" t="str">
            <v>Quality Assurance/Risk Mg</v>
          </cell>
          <cell r="Z670" t="str">
            <v>Biweekly</v>
          </cell>
        </row>
        <row r="671">
          <cell r="B671">
            <v>1140</v>
          </cell>
          <cell r="D671" t="str">
            <v>John</v>
          </cell>
          <cell r="E671" t="str">
            <v>Brennan</v>
          </cell>
          <cell r="F671" t="str">
            <v>F</v>
          </cell>
          <cell r="G671" t="str">
            <v>Registered Nurse</v>
          </cell>
          <cell r="H671" t="str">
            <v>Clinical</v>
          </cell>
          <cell r="I671" t="str">
            <v>Patient Care Services</v>
          </cell>
          <cell r="J671" t="str">
            <v>Med Surg</v>
          </cell>
          <cell r="K671" t="str">
            <v>Terminated</v>
          </cell>
          <cell r="L671" t="str">
            <v>PartTime - Full Benefits</v>
          </cell>
          <cell r="M671" t="str">
            <v>Part Time</v>
          </cell>
          <cell r="N671" t="str">
            <v>Registered Nurse</v>
          </cell>
          <cell r="O671" t="str">
            <v>GEN 40 30min</v>
          </cell>
          <cell r="P671">
            <v>38817</v>
          </cell>
          <cell r="Q671">
            <v>38817</v>
          </cell>
          <cell r="R671">
            <v>39874</v>
          </cell>
          <cell r="S671">
            <v>47274.239999999998</v>
          </cell>
          <cell r="T671">
            <v>28.41</v>
          </cell>
          <cell r="U671" t="str">
            <v>RN</v>
          </cell>
          <cell r="V671">
            <v>64</v>
          </cell>
          <cell r="W671">
            <v>909.12</v>
          </cell>
          <cell r="X671" t="str">
            <v>Gifford Medical - 40</v>
          </cell>
          <cell r="Y671" t="str">
            <v>Emergency Room</v>
          </cell>
          <cell r="Z671" t="str">
            <v>Biweekly</v>
          </cell>
        </row>
        <row r="672">
          <cell r="B672">
            <v>1141</v>
          </cell>
          <cell r="D672" t="str">
            <v>Cheryl</v>
          </cell>
          <cell r="E672" t="str">
            <v>Lease</v>
          </cell>
          <cell r="F672" t="str">
            <v>A</v>
          </cell>
          <cell r="G672" t="str">
            <v>Human Resources Assistant</v>
          </cell>
          <cell r="H672" t="str">
            <v>Administrative</v>
          </cell>
          <cell r="I672" t="str">
            <v>Human Resources</v>
          </cell>
          <cell r="J672" t="str">
            <v>Human Resources</v>
          </cell>
          <cell r="K672" t="str">
            <v>Terminated</v>
          </cell>
          <cell r="L672" t="str">
            <v>Full Time - Full Benefits</v>
          </cell>
          <cell r="M672" t="str">
            <v>Full Time</v>
          </cell>
          <cell r="N672" t="str">
            <v>Human Resources Assistant</v>
          </cell>
          <cell r="O672" t="str">
            <v>GEN 40 30min</v>
          </cell>
          <cell r="P672">
            <v>38831</v>
          </cell>
          <cell r="Q672">
            <v>38831</v>
          </cell>
          <cell r="R672">
            <v>41116</v>
          </cell>
          <cell r="S672">
            <v>37398.400000000001</v>
          </cell>
          <cell r="T672">
            <v>17.98</v>
          </cell>
          <cell r="U672" t="str">
            <v>Admin/Support</v>
          </cell>
          <cell r="V672">
            <v>80</v>
          </cell>
          <cell r="W672">
            <v>719.2</v>
          </cell>
          <cell r="X672" t="str">
            <v>Gifford Medical - 40</v>
          </cell>
          <cell r="Y672" t="str">
            <v>Human Resources</v>
          </cell>
          <cell r="Z672" t="str">
            <v>Biweekly</v>
          </cell>
        </row>
        <row r="673">
          <cell r="B673">
            <v>1142</v>
          </cell>
          <cell r="D673" t="str">
            <v>James</v>
          </cell>
          <cell r="E673" t="str">
            <v>Marchetti</v>
          </cell>
          <cell r="F673" t="str">
            <v>R</v>
          </cell>
          <cell r="G673" t="str">
            <v>ES Worker - Per Diem</v>
          </cell>
          <cell r="H673" t="str">
            <v>Maint, Hskpg, Food, Dayca</v>
          </cell>
          <cell r="I673" t="str">
            <v>Operations</v>
          </cell>
          <cell r="J673" t="str">
            <v>Housekeeping</v>
          </cell>
          <cell r="K673" t="str">
            <v>Terminated</v>
          </cell>
          <cell r="L673" t="str">
            <v>Per Diem Active</v>
          </cell>
          <cell r="M673" t="str">
            <v>Part Time</v>
          </cell>
          <cell r="N673" t="str">
            <v>ES Worker - Per Diem</v>
          </cell>
          <cell r="O673" t="str">
            <v>GEN 40 30min</v>
          </cell>
          <cell r="P673">
            <v>38838</v>
          </cell>
          <cell r="Q673">
            <v>38838</v>
          </cell>
          <cell r="R673">
            <v>41551</v>
          </cell>
          <cell r="S673">
            <v>2.86E-2</v>
          </cell>
          <cell r="T673">
            <v>11.06</v>
          </cell>
          <cell r="U673" t="str">
            <v>Admin/Support</v>
          </cell>
          <cell r="V673">
            <v>1E-4</v>
          </cell>
          <cell r="W673">
            <v>5.9999999999999995E-4</v>
          </cell>
          <cell r="X673" t="str">
            <v>Gifford Medical - 40</v>
          </cell>
          <cell r="Y673" t="str">
            <v>Housekeeping</v>
          </cell>
          <cell r="Z673" t="str">
            <v>Biweekly</v>
          </cell>
        </row>
        <row r="674">
          <cell r="B674">
            <v>1143</v>
          </cell>
          <cell r="D674" t="str">
            <v>Rebekah</v>
          </cell>
          <cell r="E674" t="str">
            <v>Woodin</v>
          </cell>
          <cell r="F674" t="str">
            <v>F</v>
          </cell>
          <cell r="G674" t="str">
            <v>Pt Reg Receptionist 1 PD</v>
          </cell>
          <cell r="H674" t="str">
            <v>Administrative</v>
          </cell>
          <cell r="I674" t="str">
            <v>Finance</v>
          </cell>
          <cell r="J674" t="str">
            <v>Patient Registration</v>
          </cell>
          <cell r="K674" t="str">
            <v>Terminated</v>
          </cell>
          <cell r="L674" t="str">
            <v>Per Diem Active</v>
          </cell>
          <cell r="M674" t="str">
            <v>Part Time</v>
          </cell>
          <cell r="N674" t="str">
            <v>Pt Reg Receptionist 1 PD</v>
          </cell>
          <cell r="O674" t="str">
            <v>GEN 40 30min</v>
          </cell>
          <cell r="P674">
            <v>40525</v>
          </cell>
          <cell r="Q674">
            <v>38847</v>
          </cell>
          <cell r="R674">
            <v>41183</v>
          </cell>
          <cell r="S674">
            <v>2.5999999999999999E-2</v>
          </cell>
          <cell r="T674">
            <v>9.5</v>
          </cell>
          <cell r="U674" t="str">
            <v>Admin/Support</v>
          </cell>
          <cell r="V674">
            <v>1E-4</v>
          </cell>
          <cell r="W674">
            <v>5.0000000000000001E-4</v>
          </cell>
          <cell r="X674" t="str">
            <v>Patient Registration - 49</v>
          </cell>
          <cell r="Y674" t="str">
            <v>Patient Admin Services</v>
          </cell>
          <cell r="Z674" t="str">
            <v>Biweekly</v>
          </cell>
        </row>
        <row r="675">
          <cell r="B675">
            <v>1144</v>
          </cell>
          <cell r="D675" t="str">
            <v>Martin</v>
          </cell>
          <cell r="E675" t="str">
            <v>Johns</v>
          </cell>
          <cell r="F675" t="str">
            <v>C</v>
          </cell>
          <cell r="G675" t="str">
            <v>Chief Medical Officer</v>
          </cell>
          <cell r="H675" t="str">
            <v>Administrative</v>
          </cell>
          <cell r="I675" t="str">
            <v>Administration</v>
          </cell>
          <cell r="J675" t="str">
            <v>Nursing Administration</v>
          </cell>
          <cell r="K675" t="str">
            <v>Terminated</v>
          </cell>
          <cell r="L675" t="str">
            <v>Full Time - Full Benefits</v>
          </cell>
          <cell r="M675" t="str">
            <v>Full Time</v>
          </cell>
          <cell r="N675" t="str">
            <v>Chief Medical Officer</v>
          </cell>
          <cell r="O675" t="str">
            <v>PHYSICIANS</v>
          </cell>
          <cell r="P675">
            <v>42611</v>
          </cell>
          <cell r="Q675">
            <v>38856</v>
          </cell>
          <cell r="R675">
            <v>42611</v>
          </cell>
          <cell r="S675">
            <v>315871.08799999999</v>
          </cell>
          <cell r="T675">
            <v>151.86109999999999</v>
          </cell>
          <cell r="U675" t="str">
            <v>DIR MEDICAL</v>
          </cell>
          <cell r="V675">
            <v>80</v>
          </cell>
          <cell r="W675">
            <v>6074.4440000000004</v>
          </cell>
          <cell r="X675" t="str">
            <v>Gifford Medical - 40</v>
          </cell>
          <cell r="Y675" t="str">
            <v>Medical Staff</v>
          </cell>
          <cell r="Z675" t="str">
            <v>Biweekly</v>
          </cell>
        </row>
        <row r="676">
          <cell r="B676">
            <v>1145</v>
          </cell>
          <cell r="D676" t="str">
            <v>Connie</v>
          </cell>
          <cell r="E676" t="str">
            <v>VanArnam</v>
          </cell>
          <cell r="F676" t="str">
            <v>A</v>
          </cell>
          <cell r="G676" t="str">
            <v>Physical Therapist PD</v>
          </cell>
          <cell r="H676" t="str">
            <v>Ancillary</v>
          </cell>
          <cell r="I676" t="str">
            <v>Operations</v>
          </cell>
          <cell r="J676" t="str">
            <v>Rehab</v>
          </cell>
          <cell r="K676" t="str">
            <v>Terminated</v>
          </cell>
          <cell r="L676" t="str">
            <v>Per Diem Active</v>
          </cell>
          <cell r="M676" t="str">
            <v>Part Time</v>
          </cell>
          <cell r="N676" t="str">
            <v>Physical Therapist PD</v>
          </cell>
          <cell r="O676" t="str">
            <v>GEN 40 30min</v>
          </cell>
          <cell r="P676">
            <v>38859</v>
          </cell>
          <cell r="Q676">
            <v>38859</v>
          </cell>
          <cell r="R676">
            <v>41934</v>
          </cell>
          <cell r="S676">
            <v>9.6199999999999994E-2</v>
          </cell>
          <cell r="T676">
            <v>36.659999999999997</v>
          </cell>
          <cell r="U676" t="str">
            <v>Tech &amp; Profess</v>
          </cell>
          <cell r="V676">
            <v>1E-4</v>
          </cell>
          <cell r="W676">
            <v>1.8E-3</v>
          </cell>
          <cell r="X676" t="str">
            <v>Physicial Therapy - 40</v>
          </cell>
          <cell r="Y676" t="str">
            <v>Rehab Services</v>
          </cell>
          <cell r="Z676" t="str">
            <v>Biweekly</v>
          </cell>
        </row>
        <row r="677">
          <cell r="B677">
            <v>1146</v>
          </cell>
          <cell r="D677" t="str">
            <v>Jacqueline</v>
          </cell>
          <cell r="E677" t="str">
            <v>Matheson</v>
          </cell>
          <cell r="F677" t="str">
            <v>S</v>
          </cell>
          <cell r="G677" t="str">
            <v>Medical Transcript PD</v>
          </cell>
          <cell r="H677" t="str">
            <v>Administrative</v>
          </cell>
          <cell r="I677" t="str">
            <v>Finance</v>
          </cell>
          <cell r="J677" t="str">
            <v>Medical Records</v>
          </cell>
          <cell r="K677" t="str">
            <v>Terminated</v>
          </cell>
          <cell r="L677" t="str">
            <v>Per Diem Active</v>
          </cell>
          <cell r="M677" t="str">
            <v>Part Time</v>
          </cell>
          <cell r="N677" t="str">
            <v>Medical Transcript PD</v>
          </cell>
          <cell r="O677" t="str">
            <v>GEN 40 30min</v>
          </cell>
          <cell r="P677">
            <v>38862</v>
          </cell>
          <cell r="Q677">
            <v>38862</v>
          </cell>
          <cell r="R677">
            <v>41908</v>
          </cell>
          <cell r="S677">
            <v>4.4200000000000003E-2</v>
          </cell>
          <cell r="T677">
            <v>16.55</v>
          </cell>
          <cell r="U677" t="str">
            <v>Admin/Support</v>
          </cell>
          <cell r="V677">
            <v>1E-4</v>
          </cell>
          <cell r="W677">
            <v>8.0000000000000004E-4</v>
          </cell>
          <cell r="X677" t="str">
            <v>Gifford Medical - 40</v>
          </cell>
          <cell r="Y677" t="str">
            <v>Patient Admin Services</v>
          </cell>
          <cell r="Z677" t="str">
            <v>Biweekly</v>
          </cell>
        </row>
        <row r="678">
          <cell r="B678">
            <v>1147</v>
          </cell>
          <cell r="D678" t="str">
            <v>Emma</v>
          </cell>
          <cell r="E678" t="str">
            <v>Patterson</v>
          </cell>
          <cell r="F678" t="str">
            <v>J</v>
          </cell>
          <cell r="G678" t="str">
            <v>Pt Reg Receptionist 1 PD</v>
          </cell>
          <cell r="H678" t="str">
            <v>Administrative</v>
          </cell>
          <cell r="I678" t="str">
            <v>Finance</v>
          </cell>
          <cell r="J678" t="str">
            <v>Patient Registration</v>
          </cell>
          <cell r="K678" t="str">
            <v>Terminated</v>
          </cell>
          <cell r="L678" t="str">
            <v>Per Diem Active</v>
          </cell>
          <cell r="M678" t="str">
            <v>Full Time</v>
          </cell>
          <cell r="N678" t="str">
            <v>Pt Reg Receptionist 1 PD</v>
          </cell>
          <cell r="O678" t="str">
            <v>GEN 40 30min</v>
          </cell>
          <cell r="P678">
            <v>38867</v>
          </cell>
          <cell r="Q678">
            <v>38867</v>
          </cell>
          <cell r="R678">
            <v>42681</v>
          </cell>
          <cell r="S678">
            <v>3.9E-2</v>
          </cell>
          <cell r="T678">
            <v>15</v>
          </cell>
          <cell r="U678" t="str">
            <v>Admin/Support</v>
          </cell>
          <cell r="V678">
            <v>1E-4</v>
          </cell>
          <cell r="W678">
            <v>8.0000000000000004E-4</v>
          </cell>
          <cell r="X678" t="str">
            <v>Patient Registration - 49</v>
          </cell>
          <cell r="Y678" t="str">
            <v>Patient Admin Services</v>
          </cell>
          <cell r="Z678" t="str">
            <v>Biweekly</v>
          </cell>
        </row>
        <row r="679">
          <cell r="B679">
            <v>1148</v>
          </cell>
          <cell r="D679" t="str">
            <v>Jill</v>
          </cell>
          <cell r="E679" t="str">
            <v>Holtz</v>
          </cell>
          <cell r="F679" t="str">
            <v>E</v>
          </cell>
          <cell r="G679" t="str">
            <v>Medical Secretary</v>
          </cell>
          <cell r="H679" t="str">
            <v>Administrative</v>
          </cell>
          <cell r="I679" t="str">
            <v>Provider Practices</v>
          </cell>
          <cell r="J679" t="str">
            <v>Clinic Podiatry</v>
          </cell>
          <cell r="K679" t="str">
            <v>Terminated</v>
          </cell>
          <cell r="L679" t="str">
            <v>Full Time - Full Benefits</v>
          </cell>
          <cell r="M679" t="str">
            <v>Full Time</v>
          </cell>
          <cell r="N679" t="str">
            <v>Medical Secretary</v>
          </cell>
          <cell r="O679" t="str">
            <v>GEN 40 60min</v>
          </cell>
          <cell r="P679">
            <v>38880</v>
          </cell>
          <cell r="Q679">
            <v>38880</v>
          </cell>
          <cell r="R679">
            <v>39156</v>
          </cell>
          <cell r="S679">
            <v>25209.599999999999</v>
          </cell>
          <cell r="T679">
            <v>12.12</v>
          </cell>
          <cell r="U679" t="str">
            <v>Admin/Support</v>
          </cell>
          <cell r="V679">
            <v>80</v>
          </cell>
          <cell r="W679">
            <v>484.8</v>
          </cell>
          <cell r="X679" t="str">
            <v>Nro, Anes, Pod &amp; Sp - 40</v>
          </cell>
          <cell r="Y679" t="str">
            <v>Provider Practice</v>
          </cell>
          <cell r="Z679" t="str">
            <v>Biweekly</v>
          </cell>
        </row>
        <row r="680">
          <cell r="B680">
            <v>1149</v>
          </cell>
          <cell r="D680" t="str">
            <v>Alexandra</v>
          </cell>
          <cell r="E680" t="str">
            <v>Bovey</v>
          </cell>
          <cell r="F680" t="str">
            <v>K</v>
          </cell>
          <cell r="G680" t="str">
            <v>Nurse Midwife</v>
          </cell>
          <cell r="H680" t="str">
            <v>Clinical</v>
          </cell>
          <cell r="I680" t="str">
            <v>Medical Staff</v>
          </cell>
          <cell r="J680" t="str">
            <v>Clinic OB/GYN</v>
          </cell>
          <cell r="K680" t="str">
            <v>Terminated</v>
          </cell>
          <cell r="L680" t="str">
            <v>PartTime - Full Benefits</v>
          </cell>
          <cell r="M680" t="str">
            <v>Part Time</v>
          </cell>
          <cell r="N680" t="str">
            <v>Nurse Midwife</v>
          </cell>
          <cell r="O680" t="str">
            <v>PHYSICIANS</v>
          </cell>
          <cell r="P680">
            <v>41015</v>
          </cell>
          <cell r="Q680">
            <v>38880</v>
          </cell>
          <cell r="R680">
            <v>41015</v>
          </cell>
          <cell r="S680">
            <v>66560</v>
          </cell>
          <cell r="T680">
            <v>40</v>
          </cell>
          <cell r="U680" t="str">
            <v>Tech &amp; Profess</v>
          </cell>
          <cell r="V680">
            <v>64</v>
          </cell>
          <cell r="W680">
            <v>1280</v>
          </cell>
          <cell r="X680" t="str">
            <v>OB/GYN - 41</v>
          </cell>
          <cell r="Y680" t="str">
            <v>Medical Staff</v>
          </cell>
          <cell r="Z680" t="str">
            <v>Biweekly</v>
          </cell>
        </row>
        <row r="681">
          <cell r="B681">
            <v>1150</v>
          </cell>
          <cell r="D681" t="str">
            <v>Stephanie</v>
          </cell>
          <cell r="E681" t="str">
            <v>Croteau</v>
          </cell>
          <cell r="F681" t="str">
            <v>A</v>
          </cell>
          <cell r="G681" t="str">
            <v>Licensed Nurse Aide</v>
          </cell>
          <cell r="H681" t="str">
            <v>Clinical</v>
          </cell>
          <cell r="I681" t="str">
            <v>Patient Care Services</v>
          </cell>
          <cell r="J681" t="str">
            <v>MENIG Extended Care</v>
          </cell>
          <cell r="K681" t="str">
            <v>Terminated</v>
          </cell>
          <cell r="L681" t="str">
            <v>PartTime-Partial Benefits</v>
          </cell>
          <cell r="M681" t="str">
            <v>Part Time</v>
          </cell>
          <cell r="N681" t="str">
            <v>Licensed Nurse Aide</v>
          </cell>
          <cell r="O681" t="str">
            <v>GEN 40 30min</v>
          </cell>
          <cell r="P681">
            <v>38887</v>
          </cell>
          <cell r="Q681">
            <v>38887</v>
          </cell>
          <cell r="R681">
            <v>39207</v>
          </cell>
          <cell r="S681">
            <v>10816</v>
          </cell>
          <cell r="T681">
            <v>10.4</v>
          </cell>
          <cell r="U681" t="str">
            <v>Admin/Support</v>
          </cell>
          <cell r="V681">
            <v>40</v>
          </cell>
          <cell r="W681">
            <v>208</v>
          </cell>
          <cell r="X681" t="str">
            <v>Gifford Medical - 40</v>
          </cell>
          <cell r="Y681" t="str">
            <v>Menig Extended Care Unit</v>
          </cell>
          <cell r="Z681" t="str">
            <v>Biweekly</v>
          </cell>
        </row>
        <row r="682">
          <cell r="B682">
            <v>1151</v>
          </cell>
          <cell r="D682" t="str">
            <v>Hope</v>
          </cell>
          <cell r="E682" t="str">
            <v>Murphy</v>
          </cell>
          <cell r="F682" t="str">
            <v>A</v>
          </cell>
          <cell r="G682" t="str">
            <v>Pharmacy Manager</v>
          </cell>
          <cell r="H682" t="str">
            <v>Ancillary</v>
          </cell>
          <cell r="I682" t="str">
            <v>Patient Care Services</v>
          </cell>
          <cell r="J682" t="str">
            <v>Pharmacy</v>
          </cell>
          <cell r="K682" t="str">
            <v>Terminated</v>
          </cell>
          <cell r="L682" t="str">
            <v>Full Time - Full Benefits</v>
          </cell>
          <cell r="M682" t="str">
            <v>Full Time</v>
          </cell>
          <cell r="N682" t="str">
            <v>Pharmacy Manager</v>
          </cell>
          <cell r="O682" t="str">
            <v>EXEMPT 8 FT</v>
          </cell>
          <cell r="P682">
            <v>38919</v>
          </cell>
          <cell r="Q682">
            <v>38887</v>
          </cell>
          <cell r="R682">
            <v>38922</v>
          </cell>
          <cell r="S682">
            <v>92000.063999999998</v>
          </cell>
          <cell r="T682">
            <v>44.230800000000002</v>
          </cell>
          <cell r="U682" t="str">
            <v>Management</v>
          </cell>
          <cell r="V682">
            <v>80</v>
          </cell>
          <cell r="W682">
            <v>1769.232</v>
          </cell>
          <cell r="X682" t="str">
            <v>Gifford Medical - 40</v>
          </cell>
          <cell r="Y682" t="str">
            <v>Pharmacy</v>
          </cell>
          <cell r="Z682" t="str">
            <v>Biweekly</v>
          </cell>
        </row>
        <row r="683">
          <cell r="B683">
            <v>1152</v>
          </cell>
          <cell r="D683" t="str">
            <v>Sharon</v>
          </cell>
          <cell r="E683" t="str">
            <v>Sault</v>
          </cell>
          <cell r="F683" t="str">
            <v>L</v>
          </cell>
          <cell r="G683" t="str">
            <v>Certified Coder</v>
          </cell>
          <cell r="H683" t="str">
            <v>Administrative</v>
          </cell>
          <cell r="I683" t="str">
            <v>Finance</v>
          </cell>
          <cell r="J683" t="str">
            <v>Medical Records</v>
          </cell>
          <cell r="K683" t="str">
            <v>Terminated</v>
          </cell>
          <cell r="L683" t="str">
            <v>PartTime - Full Benefits</v>
          </cell>
          <cell r="M683" t="str">
            <v>Part Time</v>
          </cell>
          <cell r="N683" t="str">
            <v>Certified Coder</v>
          </cell>
          <cell r="O683" t="str">
            <v>GEN 40 30min</v>
          </cell>
          <cell r="P683">
            <v>38887</v>
          </cell>
          <cell r="Q683">
            <v>38887</v>
          </cell>
          <cell r="R683">
            <v>44532</v>
          </cell>
          <cell r="S683">
            <v>39403.519999999997</v>
          </cell>
          <cell r="T683">
            <v>23.68</v>
          </cell>
          <cell r="U683" t="str">
            <v>Admin/Support</v>
          </cell>
          <cell r="V683">
            <v>64</v>
          </cell>
          <cell r="W683">
            <v>757.76</v>
          </cell>
          <cell r="X683" t="str">
            <v>Health Information - 49</v>
          </cell>
          <cell r="Y683" t="str">
            <v>Patient Admin Services</v>
          </cell>
          <cell r="Z683" t="str">
            <v>Biweekly</v>
          </cell>
        </row>
        <row r="684">
          <cell r="B684">
            <v>1153</v>
          </cell>
          <cell r="D684" t="str">
            <v>Mayra</v>
          </cell>
          <cell r="E684" t="str">
            <v>Brink</v>
          </cell>
          <cell r="F684" t="str">
            <v>A</v>
          </cell>
          <cell r="G684" t="str">
            <v>Office Manager</v>
          </cell>
          <cell r="H684" t="str">
            <v>Administrative</v>
          </cell>
          <cell r="I684" t="str">
            <v>Provider Practices</v>
          </cell>
          <cell r="J684" t="str">
            <v>Clinic Primary Care</v>
          </cell>
          <cell r="K684" t="str">
            <v>Terminated</v>
          </cell>
          <cell r="L684" t="str">
            <v>Full Time - Full Benefits</v>
          </cell>
          <cell r="M684" t="str">
            <v>Full Time</v>
          </cell>
          <cell r="N684" t="str">
            <v>Office Manager</v>
          </cell>
          <cell r="O684" t="str">
            <v>EXEMPT 8 FT</v>
          </cell>
          <cell r="P684">
            <v>38888</v>
          </cell>
          <cell r="Q684">
            <v>38888</v>
          </cell>
          <cell r="R684">
            <v>40501</v>
          </cell>
          <cell r="S684">
            <v>55640</v>
          </cell>
          <cell r="T684">
            <v>26.75</v>
          </cell>
          <cell r="U684" t="str">
            <v>Office Manager</v>
          </cell>
          <cell r="V684">
            <v>80</v>
          </cell>
          <cell r="W684">
            <v>1070</v>
          </cell>
          <cell r="X684" t="str">
            <v>Primary Care Clinic - 41</v>
          </cell>
          <cell r="Y684" t="str">
            <v>Provider Practice</v>
          </cell>
          <cell r="Z684" t="str">
            <v>Biweekly</v>
          </cell>
        </row>
        <row r="685">
          <cell r="B685">
            <v>1154</v>
          </cell>
          <cell r="D685" t="str">
            <v>Kristopher</v>
          </cell>
          <cell r="E685" t="str">
            <v>Minsinger</v>
          </cell>
          <cell r="F685" t="str">
            <v>D</v>
          </cell>
          <cell r="G685" t="str">
            <v>Licensed Nurse Aide</v>
          </cell>
          <cell r="H685" t="str">
            <v>Clinical</v>
          </cell>
          <cell r="I685" t="str">
            <v>Patient Care Services</v>
          </cell>
          <cell r="J685" t="str">
            <v>Emergency Room</v>
          </cell>
          <cell r="K685" t="str">
            <v>Terminated</v>
          </cell>
          <cell r="L685" t="str">
            <v>Per Diem Active</v>
          </cell>
          <cell r="M685" t="str">
            <v>Part Time</v>
          </cell>
          <cell r="N685" t="str">
            <v>Licensed Nurse Aide</v>
          </cell>
          <cell r="O685" t="str">
            <v>GEN 40 30min</v>
          </cell>
          <cell r="P685">
            <v>40725</v>
          </cell>
          <cell r="Q685">
            <v>38889</v>
          </cell>
          <cell r="R685">
            <v>40982</v>
          </cell>
          <cell r="S685">
            <v>3.1199999999999999E-2</v>
          </cell>
          <cell r="T685">
            <v>11.87</v>
          </cell>
          <cell r="U685" t="str">
            <v>Admin/Support</v>
          </cell>
          <cell r="V685">
            <v>1E-4</v>
          </cell>
          <cell r="W685">
            <v>5.9999999999999995E-4</v>
          </cell>
          <cell r="X685" t="str">
            <v>Gifford Medical - 40</v>
          </cell>
          <cell r="Y685" t="str">
            <v>Operating Room</v>
          </cell>
          <cell r="Z685" t="str">
            <v>Biweekly</v>
          </cell>
        </row>
        <row r="686">
          <cell r="B686">
            <v>1155</v>
          </cell>
          <cell r="D686" t="str">
            <v>Angela</v>
          </cell>
          <cell r="E686" t="str">
            <v>Colson</v>
          </cell>
          <cell r="F686" t="str">
            <v>L</v>
          </cell>
          <cell r="G686" t="str">
            <v>LNA Per Diem</v>
          </cell>
          <cell r="H686" t="str">
            <v>Clinical</v>
          </cell>
          <cell r="I686" t="str">
            <v>Patient Care Services</v>
          </cell>
          <cell r="J686" t="str">
            <v>MENIG Extended Care</v>
          </cell>
          <cell r="K686" t="str">
            <v>Terminated</v>
          </cell>
          <cell r="L686" t="str">
            <v>Per Diem Active</v>
          </cell>
          <cell r="M686" t="str">
            <v>Part Time</v>
          </cell>
          <cell r="N686" t="str">
            <v>LNA Per Diem</v>
          </cell>
          <cell r="O686" t="str">
            <v>GEN 40 30min</v>
          </cell>
          <cell r="P686">
            <v>39330</v>
          </cell>
          <cell r="Q686">
            <v>38894</v>
          </cell>
          <cell r="R686">
            <v>39358</v>
          </cell>
          <cell r="S686">
            <v>2.86E-2</v>
          </cell>
          <cell r="T686">
            <v>10.55</v>
          </cell>
          <cell r="U686" t="str">
            <v>Admin/Support</v>
          </cell>
          <cell r="V686">
            <v>1E-4</v>
          </cell>
          <cell r="W686">
            <v>5.9999999999999995E-4</v>
          </cell>
          <cell r="X686" t="str">
            <v>Gifford Medical - 40</v>
          </cell>
          <cell r="Y686" t="str">
            <v>Menig Extended Care Unit</v>
          </cell>
          <cell r="Z686" t="str">
            <v>Biweekly</v>
          </cell>
        </row>
        <row r="687">
          <cell r="B687">
            <v>1156</v>
          </cell>
          <cell r="D687" t="str">
            <v>Mary</v>
          </cell>
          <cell r="E687" t="str">
            <v>Nicholas</v>
          </cell>
          <cell r="F687" t="str">
            <v>M</v>
          </cell>
          <cell r="G687" t="str">
            <v>RN - Per Diem</v>
          </cell>
          <cell r="H687" t="str">
            <v>Clinical</v>
          </cell>
          <cell r="I687" t="str">
            <v>Patient Care Services</v>
          </cell>
          <cell r="J687" t="str">
            <v>Med Surg</v>
          </cell>
          <cell r="K687" t="str">
            <v>Terminated</v>
          </cell>
          <cell r="L687" t="str">
            <v>Per Diem Active</v>
          </cell>
          <cell r="M687" t="str">
            <v>Part Time</v>
          </cell>
          <cell r="N687" t="str">
            <v>RN - Per Diem</v>
          </cell>
          <cell r="O687" t="str">
            <v>GEN 40 30min</v>
          </cell>
          <cell r="P687">
            <v>38903</v>
          </cell>
          <cell r="Q687">
            <v>38903</v>
          </cell>
          <cell r="R687">
            <v>39765</v>
          </cell>
          <cell r="S687">
            <v>7.2800000000000004E-2</v>
          </cell>
          <cell r="T687">
            <v>28</v>
          </cell>
          <cell r="U687" t="str">
            <v>RN</v>
          </cell>
          <cell r="V687">
            <v>1E-4</v>
          </cell>
          <cell r="W687">
            <v>1.4E-3</v>
          </cell>
          <cell r="X687" t="str">
            <v>Gifford Medical - 40</v>
          </cell>
          <cell r="Y687" t="str">
            <v>Med/Surg</v>
          </cell>
          <cell r="Z687" t="str">
            <v>Biweekly</v>
          </cell>
        </row>
        <row r="688">
          <cell r="B688">
            <v>1157</v>
          </cell>
          <cell r="D688" t="str">
            <v>Aydan</v>
          </cell>
          <cell r="E688" t="str">
            <v>Crandall</v>
          </cell>
          <cell r="F688" t="str">
            <v>L</v>
          </cell>
          <cell r="G688" t="str">
            <v>Physical Therapist</v>
          </cell>
          <cell r="H688" t="str">
            <v>Ancillary</v>
          </cell>
          <cell r="I688" t="str">
            <v>Professional Services</v>
          </cell>
          <cell r="J688" t="str">
            <v>Rehab</v>
          </cell>
          <cell r="K688" t="str">
            <v>Terminated</v>
          </cell>
          <cell r="L688" t="str">
            <v>Per Diem Active</v>
          </cell>
          <cell r="M688" t="str">
            <v>Part Time</v>
          </cell>
          <cell r="N688" t="str">
            <v>Physical Therapist</v>
          </cell>
          <cell r="O688" t="str">
            <v>GEN 40 30min</v>
          </cell>
          <cell r="P688">
            <v>39651</v>
          </cell>
          <cell r="Q688">
            <v>38908</v>
          </cell>
          <cell r="R688">
            <v>39755</v>
          </cell>
          <cell r="S688">
            <v>9.0999999999999998E-2</v>
          </cell>
          <cell r="T688">
            <v>34.520000000000003</v>
          </cell>
          <cell r="U688" t="str">
            <v>Tech &amp; Profess</v>
          </cell>
          <cell r="V688">
            <v>1E-4</v>
          </cell>
          <cell r="W688">
            <v>1.8E-3</v>
          </cell>
          <cell r="X688" t="str">
            <v>Physicial Therapy - 40</v>
          </cell>
          <cell r="Y688" t="str">
            <v>Rehab Services</v>
          </cell>
          <cell r="Z688" t="str">
            <v>Biweekly</v>
          </cell>
        </row>
        <row r="689">
          <cell r="B689">
            <v>1158</v>
          </cell>
          <cell r="D689" t="str">
            <v>Sarah</v>
          </cell>
          <cell r="E689" t="str">
            <v>Mattern</v>
          </cell>
          <cell r="G689" t="str">
            <v>LNA Per Diem</v>
          </cell>
          <cell r="H689" t="str">
            <v>Clinical</v>
          </cell>
          <cell r="I689" t="str">
            <v>Patient Care Services</v>
          </cell>
          <cell r="J689" t="str">
            <v>Med Surg</v>
          </cell>
          <cell r="K689" t="str">
            <v>Terminated</v>
          </cell>
          <cell r="L689" t="str">
            <v>Per Diem Active</v>
          </cell>
          <cell r="M689" t="str">
            <v>Part Time</v>
          </cell>
          <cell r="N689" t="str">
            <v>LNA Per Diem</v>
          </cell>
          <cell r="O689" t="str">
            <v>GEN 40 30min</v>
          </cell>
          <cell r="P689">
            <v>38908</v>
          </cell>
          <cell r="Q689">
            <v>38908</v>
          </cell>
          <cell r="R689">
            <v>39785</v>
          </cell>
          <cell r="S689">
            <v>2.5999999999999999E-2</v>
          </cell>
          <cell r="T689">
            <v>10.45</v>
          </cell>
          <cell r="U689" t="str">
            <v>Admin/Support</v>
          </cell>
          <cell r="V689">
            <v>1E-4</v>
          </cell>
          <cell r="W689">
            <v>5.0000000000000001E-4</v>
          </cell>
          <cell r="X689" t="str">
            <v>Gifford Medical - 40</v>
          </cell>
          <cell r="Y689" t="str">
            <v>Med/Surg</v>
          </cell>
          <cell r="Z689" t="str">
            <v>Biweekly</v>
          </cell>
        </row>
        <row r="690">
          <cell r="B690">
            <v>1159</v>
          </cell>
          <cell r="D690" t="str">
            <v>Carleen</v>
          </cell>
          <cell r="E690" t="str">
            <v>van Gulden</v>
          </cell>
          <cell r="F690" t="str">
            <v>M</v>
          </cell>
          <cell r="G690" t="str">
            <v>Medical Secretary</v>
          </cell>
          <cell r="H690" t="str">
            <v>Administrative</v>
          </cell>
          <cell r="I690" t="str">
            <v>Provider Practices</v>
          </cell>
          <cell r="J690" t="str">
            <v>Clinic Primary Care</v>
          </cell>
          <cell r="K690" t="str">
            <v>Terminated</v>
          </cell>
          <cell r="L690" t="str">
            <v>Temporary Part Time</v>
          </cell>
          <cell r="M690" t="str">
            <v>Part Time</v>
          </cell>
          <cell r="N690" t="str">
            <v>Medical Secretary</v>
          </cell>
          <cell r="O690" t="str">
            <v>GEN 40 No Meal</v>
          </cell>
          <cell r="P690">
            <v>38910</v>
          </cell>
          <cell r="Q690">
            <v>38910</v>
          </cell>
          <cell r="R690">
            <v>39027</v>
          </cell>
          <cell r="S690">
            <v>4160</v>
          </cell>
          <cell r="T690">
            <v>8</v>
          </cell>
          <cell r="U690" t="str">
            <v>Admin/Support</v>
          </cell>
          <cell r="V690">
            <v>20</v>
          </cell>
          <cell r="W690">
            <v>80</v>
          </cell>
          <cell r="X690" t="str">
            <v>Primary Care Clinic - 41</v>
          </cell>
          <cell r="Y690" t="str">
            <v>Provider Practice</v>
          </cell>
          <cell r="Z690" t="str">
            <v>Biweekly</v>
          </cell>
        </row>
        <row r="691">
          <cell r="B691">
            <v>1161</v>
          </cell>
          <cell r="D691" t="str">
            <v>Crystal</v>
          </cell>
          <cell r="E691" t="str">
            <v>Martin</v>
          </cell>
          <cell r="F691" t="str">
            <v>Y</v>
          </cell>
          <cell r="G691" t="str">
            <v>LNA Per Diem</v>
          </cell>
          <cell r="H691" t="str">
            <v>Clinical</v>
          </cell>
          <cell r="I691" t="str">
            <v>Patient Care Services</v>
          </cell>
          <cell r="J691" t="str">
            <v>MENIG Extended Care</v>
          </cell>
          <cell r="K691" t="str">
            <v>Terminated</v>
          </cell>
          <cell r="L691" t="str">
            <v>Per Diem Active</v>
          </cell>
          <cell r="M691" t="str">
            <v>Part Time</v>
          </cell>
          <cell r="N691" t="str">
            <v>LNA Per Diem</v>
          </cell>
          <cell r="O691" t="str">
            <v>GEN 40 30min</v>
          </cell>
          <cell r="P691">
            <v>38915</v>
          </cell>
          <cell r="Q691">
            <v>38915</v>
          </cell>
          <cell r="R691">
            <v>38986</v>
          </cell>
          <cell r="S691">
            <v>2.5999999999999999E-2</v>
          </cell>
          <cell r="T691">
            <v>9.67</v>
          </cell>
          <cell r="U691" t="str">
            <v>Admin/Support</v>
          </cell>
          <cell r="V691">
            <v>1E-4</v>
          </cell>
          <cell r="W691">
            <v>5.0000000000000001E-4</v>
          </cell>
          <cell r="X691" t="str">
            <v>Gifford Medical - 40</v>
          </cell>
          <cell r="Y691" t="str">
            <v>Menig Extended Care Unit</v>
          </cell>
          <cell r="Z691" t="str">
            <v>Biweekly</v>
          </cell>
        </row>
        <row r="692">
          <cell r="B692">
            <v>1162</v>
          </cell>
          <cell r="D692" t="str">
            <v>Katie</v>
          </cell>
          <cell r="E692" t="str">
            <v>Hood</v>
          </cell>
          <cell r="F692" t="str">
            <v>L</v>
          </cell>
          <cell r="G692" t="str">
            <v>Medical Secretary</v>
          </cell>
          <cell r="H692" t="str">
            <v>Administrative</v>
          </cell>
          <cell r="I692" t="str">
            <v>Provider Practices</v>
          </cell>
          <cell r="J692" t="str">
            <v>Clinic Surgical Associate</v>
          </cell>
          <cell r="K692" t="str">
            <v>Terminated</v>
          </cell>
          <cell r="L692" t="str">
            <v>Full Time - Full Benefits</v>
          </cell>
          <cell r="M692" t="str">
            <v>Full Time</v>
          </cell>
          <cell r="N692" t="str">
            <v>Medical Secretary</v>
          </cell>
          <cell r="O692" t="str">
            <v>GEN 40 60min</v>
          </cell>
          <cell r="P692">
            <v>38915</v>
          </cell>
          <cell r="Q692">
            <v>38915</v>
          </cell>
          <cell r="R692">
            <v>39206</v>
          </cell>
          <cell r="S692">
            <v>22006.400000000001</v>
          </cell>
          <cell r="T692">
            <v>10.58</v>
          </cell>
          <cell r="U692" t="str">
            <v>Admin/Support</v>
          </cell>
          <cell r="V692">
            <v>80</v>
          </cell>
          <cell r="W692">
            <v>423.2</v>
          </cell>
          <cell r="X692" t="str">
            <v>Nro, Anes, Pod &amp; Sp - 40</v>
          </cell>
          <cell r="Y692" t="str">
            <v>Provider Practice</v>
          </cell>
          <cell r="Z692" t="str">
            <v>Biweekly</v>
          </cell>
        </row>
        <row r="693">
          <cell r="B693">
            <v>1163</v>
          </cell>
          <cell r="D693" t="str">
            <v>Kathy</v>
          </cell>
          <cell r="E693" t="str">
            <v>Kelty</v>
          </cell>
          <cell r="F693" t="str">
            <v>L</v>
          </cell>
          <cell r="G693" t="str">
            <v>Billing Representative I</v>
          </cell>
          <cell r="H693" t="str">
            <v>Administrative</v>
          </cell>
          <cell r="I693" t="str">
            <v>Finance</v>
          </cell>
          <cell r="J693" t="str">
            <v>Patient Accounting</v>
          </cell>
          <cell r="K693" t="str">
            <v>Terminated</v>
          </cell>
          <cell r="L693" t="str">
            <v>Full Time - Full Benefits</v>
          </cell>
          <cell r="M693" t="str">
            <v>Full Time</v>
          </cell>
          <cell r="N693" t="str">
            <v>Billing Representative I</v>
          </cell>
          <cell r="O693" t="str">
            <v>GEN 40 30min</v>
          </cell>
          <cell r="P693">
            <v>38915</v>
          </cell>
          <cell r="Q693">
            <v>38915</v>
          </cell>
          <cell r="R693">
            <v>42809</v>
          </cell>
          <cell r="S693">
            <v>30596.799999999999</v>
          </cell>
          <cell r="T693">
            <v>14.71</v>
          </cell>
          <cell r="U693" t="str">
            <v>Admin/Support</v>
          </cell>
          <cell r="V693">
            <v>80</v>
          </cell>
          <cell r="W693">
            <v>588.4</v>
          </cell>
          <cell r="X693" t="str">
            <v>Gifford Medical - 40</v>
          </cell>
          <cell r="Y693" t="str">
            <v>Patient Financial Service</v>
          </cell>
          <cell r="Z693" t="str">
            <v>Biweekly</v>
          </cell>
        </row>
        <row r="694">
          <cell r="B694">
            <v>1164</v>
          </cell>
          <cell r="D694" t="str">
            <v>Gregory</v>
          </cell>
          <cell r="E694" t="str">
            <v>Smit</v>
          </cell>
          <cell r="F694" t="str">
            <v>M</v>
          </cell>
          <cell r="G694" t="str">
            <v>ES Worker</v>
          </cell>
          <cell r="H694" t="str">
            <v>Maint, Hskpg, Food, Dayca</v>
          </cell>
          <cell r="I694" t="str">
            <v>Facilities</v>
          </cell>
          <cell r="J694" t="str">
            <v>Housekeeping</v>
          </cell>
          <cell r="K694" t="str">
            <v>Terminated</v>
          </cell>
          <cell r="L694" t="str">
            <v>PartTime-Partial Benefits</v>
          </cell>
          <cell r="M694" t="str">
            <v>Part Time</v>
          </cell>
          <cell r="N694" t="str">
            <v>ES Worker</v>
          </cell>
          <cell r="O694" t="str">
            <v>GEN 40 30min</v>
          </cell>
          <cell r="P694">
            <v>38915</v>
          </cell>
          <cell r="Q694">
            <v>38915</v>
          </cell>
          <cell r="R694">
            <v>40424</v>
          </cell>
          <cell r="S694">
            <v>17904.307199999999</v>
          </cell>
          <cell r="T694">
            <v>14.346399999999999</v>
          </cell>
          <cell r="U694" t="str">
            <v>Admin/Support</v>
          </cell>
          <cell r="V694">
            <v>48</v>
          </cell>
          <cell r="W694">
            <v>344.31360000000001</v>
          </cell>
          <cell r="X694" t="str">
            <v>Gifford Medical - 40</v>
          </cell>
          <cell r="Y694" t="str">
            <v>Housekeeping</v>
          </cell>
          <cell r="Z694" t="str">
            <v>Biweekly</v>
          </cell>
        </row>
        <row r="695">
          <cell r="B695">
            <v>1165</v>
          </cell>
          <cell r="D695" t="str">
            <v>Hannah</v>
          </cell>
          <cell r="E695" t="str">
            <v>Casey</v>
          </cell>
          <cell r="F695" t="str">
            <v>C</v>
          </cell>
          <cell r="G695" t="str">
            <v>Medical Secretary Offsite</v>
          </cell>
          <cell r="H695" t="str">
            <v>Administrative</v>
          </cell>
          <cell r="I695" t="str">
            <v>Provider Practices</v>
          </cell>
          <cell r="J695" t="str">
            <v>Clinic Bethel</v>
          </cell>
          <cell r="K695" t="str">
            <v>Terminated</v>
          </cell>
          <cell r="L695" t="str">
            <v>PartTime - Full Benefits</v>
          </cell>
          <cell r="M695" t="str">
            <v>Part Time</v>
          </cell>
          <cell r="N695" t="str">
            <v>Medical Secretary Offsite</v>
          </cell>
          <cell r="O695" t="str">
            <v>GEN 40 60min</v>
          </cell>
          <cell r="P695">
            <v>38916</v>
          </cell>
          <cell r="Q695">
            <v>38916</v>
          </cell>
          <cell r="R695">
            <v>38939</v>
          </cell>
          <cell r="S695">
            <v>13104</v>
          </cell>
          <cell r="T695">
            <v>10.5</v>
          </cell>
          <cell r="U695" t="str">
            <v>Admin/Support</v>
          </cell>
          <cell r="V695">
            <v>48</v>
          </cell>
          <cell r="W695">
            <v>252</v>
          </cell>
          <cell r="X695" t="str">
            <v>Primary Care Clinic - 41</v>
          </cell>
          <cell r="Y695" t="str">
            <v>Provider Practice</v>
          </cell>
          <cell r="Z695" t="str">
            <v>Biweekly</v>
          </cell>
        </row>
        <row r="696">
          <cell r="B696">
            <v>1166</v>
          </cell>
          <cell r="D696" t="str">
            <v>Bryan</v>
          </cell>
          <cell r="E696" t="str">
            <v>Tradup</v>
          </cell>
          <cell r="F696" t="str">
            <v>S</v>
          </cell>
          <cell r="G696" t="str">
            <v>Licensed Nurse Aide</v>
          </cell>
          <cell r="H696" t="str">
            <v>Clinical</v>
          </cell>
          <cell r="I696" t="str">
            <v>Patient Care Services</v>
          </cell>
          <cell r="J696" t="str">
            <v>Emergency Room</v>
          </cell>
          <cell r="K696" t="str">
            <v>Terminated</v>
          </cell>
          <cell r="L696" t="str">
            <v>PartTime-Partial Benefits</v>
          </cell>
          <cell r="M696" t="str">
            <v>Part Time</v>
          </cell>
          <cell r="N696" t="str">
            <v>Licensed Nurse Aide</v>
          </cell>
          <cell r="O696" t="str">
            <v>GEN 40 30min</v>
          </cell>
          <cell r="P696">
            <v>38922</v>
          </cell>
          <cell r="Q696">
            <v>38922</v>
          </cell>
          <cell r="R696">
            <v>39142</v>
          </cell>
          <cell r="S696">
            <v>12324</v>
          </cell>
          <cell r="T696">
            <v>11.85</v>
          </cell>
          <cell r="U696" t="str">
            <v>Admin/Support</v>
          </cell>
          <cell r="V696">
            <v>40</v>
          </cell>
          <cell r="W696">
            <v>237</v>
          </cell>
          <cell r="X696" t="str">
            <v>Gifford Medical - 40</v>
          </cell>
          <cell r="Y696" t="str">
            <v>Emergency Room</v>
          </cell>
          <cell r="Z696" t="str">
            <v>Biweekly</v>
          </cell>
        </row>
        <row r="697">
          <cell r="B697">
            <v>1167</v>
          </cell>
          <cell r="D697" t="str">
            <v>Janet</v>
          </cell>
          <cell r="E697" t="str">
            <v>Guyer</v>
          </cell>
          <cell r="F697" t="str">
            <v>L</v>
          </cell>
          <cell r="G697" t="str">
            <v>Medical Secretary Offsite</v>
          </cell>
          <cell r="H697" t="str">
            <v>Administrative</v>
          </cell>
          <cell r="I697" t="str">
            <v>Provider Practices</v>
          </cell>
          <cell r="J697" t="str">
            <v>Sharon Clinic</v>
          </cell>
          <cell r="K697" t="str">
            <v>Terminated</v>
          </cell>
          <cell r="L697" t="str">
            <v>Full Time - Full Benefits</v>
          </cell>
          <cell r="M697" t="str">
            <v>Full Time</v>
          </cell>
          <cell r="N697" t="str">
            <v>Medical Secretary Offsite</v>
          </cell>
          <cell r="O697" t="str">
            <v>GEN 40 60min</v>
          </cell>
          <cell r="P697">
            <v>38922</v>
          </cell>
          <cell r="Q697">
            <v>38922</v>
          </cell>
          <cell r="R697">
            <v>39944</v>
          </cell>
          <cell r="S697">
            <v>23566.400000000001</v>
          </cell>
          <cell r="T697">
            <v>11.33</v>
          </cell>
          <cell r="U697" t="str">
            <v>Admin/Support</v>
          </cell>
          <cell r="V697">
            <v>80</v>
          </cell>
          <cell r="W697">
            <v>453.2</v>
          </cell>
          <cell r="X697" t="str">
            <v>Sharon Clinic - 40</v>
          </cell>
          <cell r="Y697" t="str">
            <v>Provider Practice</v>
          </cell>
          <cell r="Z697" t="str">
            <v>Biweekly</v>
          </cell>
        </row>
        <row r="698">
          <cell r="B698">
            <v>1168</v>
          </cell>
          <cell r="D698" t="str">
            <v>Marijane</v>
          </cell>
          <cell r="E698" t="str">
            <v>Barber</v>
          </cell>
          <cell r="F698" t="str">
            <v>L</v>
          </cell>
          <cell r="G698" t="str">
            <v>Medical Staff Coordinator</v>
          </cell>
          <cell r="I698" t="str">
            <v>Quality Mgt &amp; Med Staff S</v>
          </cell>
          <cell r="J698" t="str">
            <v>UR/QA</v>
          </cell>
          <cell r="K698" t="str">
            <v>Terminated</v>
          </cell>
          <cell r="L698" t="str">
            <v>Full Time - Full Benefits</v>
          </cell>
          <cell r="M698" t="str">
            <v>Full Time</v>
          </cell>
          <cell r="N698" t="str">
            <v>Medical Staff Coordinator</v>
          </cell>
          <cell r="O698" t="str">
            <v>GEN 40 30min</v>
          </cell>
          <cell r="P698">
            <v>38936</v>
          </cell>
          <cell r="Q698">
            <v>38936</v>
          </cell>
          <cell r="R698">
            <v>41005</v>
          </cell>
          <cell r="S698">
            <v>41679.663999999997</v>
          </cell>
          <cell r="T698">
            <v>20.0383</v>
          </cell>
          <cell r="U698" t="str">
            <v>Tech &amp; Professi</v>
          </cell>
          <cell r="V698">
            <v>80</v>
          </cell>
          <cell r="W698">
            <v>801.53200000000004</v>
          </cell>
          <cell r="X698" t="str">
            <v>Gifford Medical - 40</v>
          </cell>
          <cell r="Y698" t="str">
            <v>Quality Assurance/Risk Mg</v>
          </cell>
          <cell r="Z698" t="str">
            <v>Biweekly</v>
          </cell>
        </row>
        <row r="699">
          <cell r="B699">
            <v>1169</v>
          </cell>
          <cell r="D699" t="str">
            <v>Travis</v>
          </cell>
          <cell r="E699" t="str">
            <v>Worthen</v>
          </cell>
          <cell r="F699" t="str">
            <v>L</v>
          </cell>
          <cell r="G699" t="str">
            <v>Office Manager Offsite</v>
          </cell>
          <cell r="H699" t="str">
            <v>Administrative</v>
          </cell>
          <cell r="I699" t="str">
            <v>Provider Practices</v>
          </cell>
          <cell r="J699" t="str">
            <v>Clinic Chelsea</v>
          </cell>
          <cell r="K699" t="str">
            <v>Terminated</v>
          </cell>
          <cell r="L699" t="str">
            <v>Full Time - Full Benefits</v>
          </cell>
          <cell r="M699" t="str">
            <v>Full Time</v>
          </cell>
          <cell r="N699" t="str">
            <v>Office Manager Offsite</v>
          </cell>
          <cell r="O699" t="str">
            <v>EXEMPT 8 FT</v>
          </cell>
          <cell r="P699">
            <v>41694</v>
          </cell>
          <cell r="Q699">
            <v>38936</v>
          </cell>
          <cell r="R699">
            <v>42146</v>
          </cell>
          <cell r="S699">
            <v>45219.199999999997</v>
          </cell>
          <cell r="T699">
            <v>21.74</v>
          </cell>
          <cell r="U699" t="str">
            <v>Office Manager</v>
          </cell>
          <cell r="V699">
            <v>80</v>
          </cell>
          <cell r="W699">
            <v>869.6</v>
          </cell>
          <cell r="X699" t="str">
            <v>Chelsea Clinic - 41</v>
          </cell>
          <cell r="Y699" t="str">
            <v>Provider Practice</v>
          </cell>
          <cell r="Z699" t="str">
            <v>Biweekly</v>
          </cell>
        </row>
        <row r="700">
          <cell r="B700">
            <v>1170</v>
          </cell>
          <cell r="D700" t="str">
            <v>David</v>
          </cell>
          <cell r="E700" t="str">
            <v>Martineau</v>
          </cell>
          <cell r="F700" t="str">
            <v>B</v>
          </cell>
          <cell r="G700" t="str">
            <v>Speech-Lang Pathologist</v>
          </cell>
          <cell r="H700" t="str">
            <v>Ancillary</v>
          </cell>
          <cell r="I700" t="str">
            <v>Professional Services</v>
          </cell>
          <cell r="J700" t="str">
            <v>Speech Therapy</v>
          </cell>
          <cell r="K700" t="str">
            <v>Terminated</v>
          </cell>
          <cell r="L700" t="str">
            <v>Per Diem Active</v>
          </cell>
          <cell r="M700" t="str">
            <v>Part Time</v>
          </cell>
          <cell r="N700" t="str">
            <v>Speech-Lang Pathologist</v>
          </cell>
          <cell r="O700" t="str">
            <v>GEN 40 30min</v>
          </cell>
          <cell r="P700">
            <v>38937</v>
          </cell>
          <cell r="Q700">
            <v>38937</v>
          </cell>
          <cell r="R700">
            <v>40546</v>
          </cell>
          <cell r="S700">
            <v>8.3199999999999996E-2</v>
          </cell>
          <cell r="T700">
            <v>32.466000000000001</v>
          </cell>
          <cell r="U700" t="str">
            <v>Tech &amp; Professi</v>
          </cell>
          <cell r="V700">
            <v>1E-4</v>
          </cell>
          <cell r="W700">
            <v>1.6000000000000001E-3</v>
          </cell>
          <cell r="X700" t="str">
            <v>Speech Therapy - 40</v>
          </cell>
          <cell r="Y700" t="str">
            <v>Rehab Services</v>
          </cell>
          <cell r="Z700" t="str">
            <v>Biweekly</v>
          </cell>
        </row>
        <row r="701">
          <cell r="B701">
            <v>1171</v>
          </cell>
          <cell r="D701" t="str">
            <v>Wayne</v>
          </cell>
          <cell r="E701" t="str">
            <v>Morrissey</v>
          </cell>
          <cell r="F701" t="str">
            <v>J</v>
          </cell>
          <cell r="G701" t="str">
            <v>Pharmacist</v>
          </cell>
          <cell r="H701" t="str">
            <v>Ancillary</v>
          </cell>
          <cell r="I701" t="str">
            <v>Patient Care Services</v>
          </cell>
          <cell r="J701" t="str">
            <v>Pharmacy</v>
          </cell>
          <cell r="K701" t="str">
            <v>Terminated</v>
          </cell>
          <cell r="L701" t="str">
            <v>Full Time - Full Benefits</v>
          </cell>
          <cell r="M701" t="str">
            <v>Full Time</v>
          </cell>
          <cell r="N701" t="str">
            <v>Pharmacist</v>
          </cell>
          <cell r="O701" t="str">
            <v>EXEMPT 8 FT</v>
          </cell>
          <cell r="P701">
            <v>38943</v>
          </cell>
          <cell r="Q701">
            <v>38943</v>
          </cell>
          <cell r="R701">
            <v>40997</v>
          </cell>
          <cell r="S701">
            <v>100900.8</v>
          </cell>
          <cell r="T701">
            <v>48.51</v>
          </cell>
          <cell r="U701" t="str">
            <v>Tech &amp; Profess</v>
          </cell>
          <cell r="V701">
            <v>80</v>
          </cell>
          <cell r="W701">
            <v>1940.4</v>
          </cell>
          <cell r="X701" t="str">
            <v>Gifford Medical - 40</v>
          </cell>
          <cell r="Y701" t="str">
            <v>Pharmacy</v>
          </cell>
          <cell r="Z701" t="str">
            <v>Biweekly</v>
          </cell>
        </row>
        <row r="702">
          <cell r="B702">
            <v>1172</v>
          </cell>
          <cell r="D702" t="str">
            <v>Janna</v>
          </cell>
          <cell r="E702" t="str">
            <v>Jarvis</v>
          </cell>
          <cell r="F702" t="str">
            <v>R</v>
          </cell>
          <cell r="G702" t="str">
            <v>Teaching Assistant</v>
          </cell>
          <cell r="H702" t="str">
            <v>Maint, Hskpg, Food, Dayca</v>
          </cell>
          <cell r="I702" t="str">
            <v>Human Resources</v>
          </cell>
          <cell r="J702" t="str">
            <v>Day Care</v>
          </cell>
          <cell r="K702" t="str">
            <v>Terminated</v>
          </cell>
          <cell r="L702" t="str">
            <v>Full Time - Full Benefits</v>
          </cell>
          <cell r="M702" t="str">
            <v>Full Time</v>
          </cell>
          <cell r="N702" t="str">
            <v>Teaching Assistant</v>
          </cell>
          <cell r="O702" t="str">
            <v>GEN 40 60min</v>
          </cell>
          <cell r="P702">
            <v>38944</v>
          </cell>
          <cell r="Q702">
            <v>38944</v>
          </cell>
          <cell r="R702">
            <v>39139</v>
          </cell>
          <cell r="S702">
            <v>17180.8</v>
          </cell>
          <cell r="T702">
            <v>8.26</v>
          </cell>
          <cell r="U702" t="str">
            <v>Admin/Support</v>
          </cell>
          <cell r="V702">
            <v>80</v>
          </cell>
          <cell r="W702">
            <v>330.4</v>
          </cell>
          <cell r="X702" t="str">
            <v>Gifford Medical - 40</v>
          </cell>
          <cell r="Y702" t="str">
            <v>Child Enrichment Center</v>
          </cell>
          <cell r="Z702" t="str">
            <v>Biweekly</v>
          </cell>
        </row>
        <row r="703">
          <cell r="B703">
            <v>1173</v>
          </cell>
          <cell r="D703" t="str">
            <v>Lysette</v>
          </cell>
          <cell r="E703" t="str">
            <v>Caouette</v>
          </cell>
          <cell r="F703" t="str">
            <v>A</v>
          </cell>
          <cell r="G703" t="str">
            <v>ES Project Worker</v>
          </cell>
          <cell r="H703" t="str">
            <v>Maint, Hskpg, Food, Dayca</v>
          </cell>
          <cell r="I703" t="str">
            <v>Facilities</v>
          </cell>
          <cell r="J703" t="str">
            <v>Housekeeping</v>
          </cell>
          <cell r="K703" t="str">
            <v>Terminated</v>
          </cell>
          <cell r="L703" t="str">
            <v>Per Diem Active</v>
          </cell>
          <cell r="M703" t="str">
            <v>Part Time</v>
          </cell>
          <cell r="N703" t="str">
            <v>ES Project Worker</v>
          </cell>
          <cell r="O703" t="str">
            <v>GEN 40 30min</v>
          </cell>
          <cell r="P703">
            <v>38945</v>
          </cell>
          <cell r="Q703">
            <v>38945</v>
          </cell>
          <cell r="R703">
            <v>39497</v>
          </cell>
          <cell r="S703">
            <v>3.1199999999999999E-2</v>
          </cell>
          <cell r="T703">
            <v>12.47</v>
          </cell>
          <cell r="U703" t="str">
            <v>Admin/Support</v>
          </cell>
          <cell r="V703">
            <v>1E-4</v>
          </cell>
          <cell r="W703">
            <v>5.9999999999999995E-4</v>
          </cell>
          <cell r="X703" t="str">
            <v>Gifford Medical - 40</v>
          </cell>
          <cell r="Y703" t="str">
            <v>Housekeeping</v>
          </cell>
          <cell r="Z703" t="str">
            <v>Biweekly</v>
          </cell>
        </row>
        <row r="704">
          <cell r="B704">
            <v>1174</v>
          </cell>
          <cell r="D704" t="str">
            <v>Kendra</v>
          </cell>
          <cell r="E704" t="str">
            <v>Burr</v>
          </cell>
          <cell r="F704" t="str">
            <v>M</v>
          </cell>
          <cell r="G704" t="str">
            <v>LNA Per Diem</v>
          </cell>
          <cell r="H704" t="str">
            <v>Clinical</v>
          </cell>
          <cell r="I704" t="str">
            <v>Patient Care Services</v>
          </cell>
          <cell r="J704" t="str">
            <v>Med Surg</v>
          </cell>
          <cell r="K704" t="str">
            <v>Terminated</v>
          </cell>
          <cell r="L704" t="str">
            <v>Per Diem Active</v>
          </cell>
          <cell r="M704" t="str">
            <v>Part Time</v>
          </cell>
          <cell r="N704" t="str">
            <v>LNA Per Diem</v>
          </cell>
          <cell r="O704" t="str">
            <v>GEN 40 30min</v>
          </cell>
          <cell r="P704">
            <v>38950</v>
          </cell>
          <cell r="Q704">
            <v>38950</v>
          </cell>
          <cell r="R704">
            <v>39258</v>
          </cell>
          <cell r="S704">
            <v>2.5999999999999999E-2</v>
          </cell>
          <cell r="T704">
            <v>9.67</v>
          </cell>
          <cell r="U704" t="str">
            <v>Admin/Support</v>
          </cell>
          <cell r="V704">
            <v>1E-4</v>
          </cell>
          <cell r="W704">
            <v>5.0000000000000001E-4</v>
          </cell>
          <cell r="X704" t="str">
            <v>Gifford Medical - 40</v>
          </cell>
          <cell r="Y704" t="str">
            <v>Med/Surg</v>
          </cell>
          <cell r="Z704" t="str">
            <v>Biweekly</v>
          </cell>
        </row>
        <row r="705">
          <cell r="B705">
            <v>1175</v>
          </cell>
          <cell r="D705" t="str">
            <v>Sandra</v>
          </cell>
          <cell r="E705" t="str">
            <v>Hennig</v>
          </cell>
          <cell r="F705" t="str">
            <v>S</v>
          </cell>
          <cell r="G705" t="str">
            <v>RN - Per Diem</v>
          </cell>
          <cell r="H705" t="str">
            <v>Clinical</v>
          </cell>
          <cell r="I705" t="str">
            <v>Patient Care Services</v>
          </cell>
          <cell r="J705" t="str">
            <v>Emergency Room</v>
          </cell>
          <cell r="K705" t="str">
            <v>Terminated</v>
          </cell>
          <cell r="L705" t="str">
            <v>Per Diem Active</v>
          </cell>
          <cell r="M705" t="str">
            <v>Part Time</v>
          </cell>
          <cell r="N705" t="str">
            <v>RN - Per Diem</v>
          </cell>
          <cell r="O705" t="str">
            <v>GEN 40 30min</v>
          </cell>
          <cell r="P705">
            <v>39883</v>
          </cell>
          <cell r="Q705">
            <v>38950</v>
          </cell>
          <cell r="R705">
            <v>40231</v>
          </cell>
          <cell r="S705">
            <v>7.0199999999999999E-2</v>
          </cell>
          <cell r="T705">
            <v>26.9</v>
          </cell>
          <cell r="U705" t="str">
            <v>RN</v>
          </cell>
          <cell r="V705">
            <v>1E-4</v>
          </cell>
          <cell r="W705">
            <v>1.4E-3</v>
          </cell>
          <cell r="X705" t="str">
            <v>Gifford Medical - 40</v>
          </cell>
          <cell r="Y705" t="str">
            <v>Emergency Room</v>
          </cell>
          <cell r="Z705" t="str">
            <v>Biweekly</v>
          </cell>
        </row>
        <row r="706">
          <cell r="B706">
            <v>1176</v>
          </cell>
          <cell r="D706" t="str">
            <v>Kasi</v>
          </cell>
          <cell r="E706" t="str">
            <v>Kill</v>
          </cell>
          <cell r="F706" t="str">
            <v>M</v>
          </cell>
          <cell r="G706" t="str">
            <v>After School Assistant</v>
          </cell>
          <cell r="H706" t="str">
            <v>Maint, Hskpg, Food, Dayca</v>
          </cell>
          <cell r="I706" t="str">
            <v>Human Resources</v>
          </cell>
          <cell r="J706" t="str">
            <v>After School</v>
          </cell>
          <cell r="K706" t="str">
            <v>Terminated</v>
          </cell>
          <cell r="L706" t="str">
            <v>PartTime-No Benefits</v>
          </cell>
          <cell r="M706" t="str">
            <v>Part Time</v>
          </cell>
          <cell r="N706" t="str">
            <v>After School Assistant</v>
          </cell>
          <cell r="O706" t="str">
            <v>GEN 40 No Meal</v>
          </cell>
          <cell r="P706">
            <v>38950</v>
          </cell>
          <cell r="Q706">
            <v>38950</v>
          </cell>
          <cell r="R706">
            <v>39531</v>
          </cell>
          <cell r="S706">
            <v>6396</v>
          </cell>
          <cell r="T706">
            <v>8.1999999999999993</v>
          </cell>
          <cell r="U706" t="str">
            <v>Admin/Support</v>
          </cell>
          <cell r="V706">
            <v>30</v>
          </cell>
          <cell r="W706">
            <v>123</v>
          </cell>
          <cell r="X706" t="str">
            <v>After School Program - 43</v>
          </cell>
          <cell r="Y706" t="str">
            <v>Child Enrichment Center</v>
          </cell>
          <cell r="Z706" t="str">
            <v>Biweekly</v>
          </cell>
        </row>
        <row r="707">
          <cell r="B707">
            <v>1177</v>
          </cell>
          <cell r="D707" t="str">
            <v>Ralph</v>
          </cell>
          <cell r="E707" t="str">
            <v>Herrick</v>
          </cell>
          <cell r="F707" t="str">
            <v>W</v>
          </cell>
          <cell r="G707" t="str">
            <v>ES Team Leader</v>
          </cell>
          <cell r="H707" t="str">
            <v>Maint, Hskpg, Food, Dayca</v>
          </cell>
          <cell r="I707" t="str">
            <v>Operations</v>
          </cell>
          <cell r="J707" t="str">
            <v>Housekeeping</v>
          </cell>
          <cell r="K707" t="str">
            <v>Terminated</v>
          </cell>
          <cell r="L707" t="str">
            <v>Full Time - Full Benefits</v>
          </cell>
          <cell r="M707" t="str">
            <v>Full Time</v>
          </cell>
          <cell r="N707" t="str">
            <v>ES Team Leader</v>
          </cell>
          <cell r="O707" t="str">
            <v>GEN 40 30min</v>
          </cell>
          <cell r="P707">
            <v>38952</v>
          </cell>
          <cell r="Q707">
            <v>38952</v>
          </cell>
          <cell r="R707">
            <v>43283</v>
          </cell>
          <cell r="S707">
            <v>38292.800000000003</v>
          </cell>
          <cell r="T707">
            <v>18.41</v>
          </cell>
          <cell r="U707" t="str">
            <v>Admin/Support</v>
          </cell>
          <cell r="V707">
            <v>80</v>
          </cell>
          <cell r="W707">
            <v>736.4</v>
          </cell>
          <cell r="X707" t="str">
            <v>Gifford Medical - 40</v>
          </cell>
          <cell r="Y707" t="str">
            <v>Housekeeping</v>
          </cell>
          <cell r="Z707" t="str">
            <v>Biweekly</v>
          </cell>
        </row>
        <row r="708">
          <cell r="B708">
            <v>1178</v>
          </cell>
          <cell r="D708" t="str">
            <v>Michael</v>
          </cell>
          <cell r="E708" t="str">
            <v>Fairbanks</v>
          </cell>
          <cell r="F708" t="str">
            <v>J</v>
          </cell>
          <cell r="G708" t="str">
            <v>ES Team Leader</v>
          </cell>
          <cell r="H708" t="str">
            <v>Maint, Hskpg, Food, Dayca</v>
          </cell>
          <cell r="I708" t="str">
            <v>Facilities</v>
          </cell>
          <cell r="J708" t="str">
            <v>Housekeeping</v>
          </cell>
          <cell r="K708" t="str">
            <v>Terminated</v>
          </cell>
          <cell r="L708" t="str">
            <v>Full Time - Full Benefits</v>
          </cell>
          <cell r="M708" t="str">
            <v>Full Time</v>
          </cell>
          <cell r="N708" t="str">
            <v>ES Team Leader</v>
          </cell>
          <cell r="O708" t="str">
            <v>GEN 40 30min</v>
          </cell>
          <cell r="P708">
            <v>38957</v>
          </cell>
          <cell r="Q708">
            <v>38957</v>
          </cell>
          <cell r="R708">
            <v>39236</v>
          </cell>
          <cell r="S708">
            <v>27872</v>
          </cell>
          <cell r="T708">
            <v>13.4</v>
          </cell>
          <cell r="U708" t="str">
            <v>Admin/Support</v>
          </cell>
          <cell r="V708">
            <v>80</v>
          </cell>
          <cell r="W708">
            <v>536</v>
          </cell>
          <cell r="X708" t="str">
            <v>Gifford Medical - 40</v>
          </cell>
          <cell r="Y708" t="str">
            <v>Housekeeping</v>
          </cell>
          <cell r="Z708" t="str">
            <v>Biweekly</v>
          </cell>
        </row>
        <row r="709">
          <cell r="B709">
            <v>1179</v>
          </cell>
          <cell r="D709" t="str">
            <v>Kerrie</v>
          </cell>
          <cell r="E709" t="str">
            <v>Standish</v>
          </cell>
          <cell r="F709" t="str">
            <v>A</v>
          </cell>
          <cell r="G709" t="str">
            <v>Pt Reg Receptionist I</v>
          </cell>
          <cell r="H709" t="str">
            <v>Administrative</v>
          </cell>
          <cell r="I709" t="str">
            <v>Finance</v>
          </cell>
          <cell r="J709" t="str">
            <v>Patient Registration</v>
          </cell>
          <cell r="K709" t="str">
            <v>Terminated</v>
          </cell>
          <cell r="L709" t="str">
            <v>PartTime-Partial Benefits</v>
          </cell>
          <cell r="M709" t="str">
            <v>Part Time</v>
          </cell>
          <cell r="N709" t="str">
            <v>Pt Reg Receptionist I</v>
          </cell>
          <cell r="O709" t="str">
            <v>GEN 40 30min</v>
          </cell>
          <cell r="P709">
            <v>38958</v>
          </cell>
          <cell r="Q709">
            <v>38958</v>
          </cell>
          <cell r="R709">
            <v>39629</v>
          </cell>
          <cell r="S709">
            <v>17584.32</v>
          </cell>
          <cell r="T709">
            <v>14.09</v>
          </cell>
          <cell r="U709" t="str">
            <v>Admin/Support</v>
          </cell>
          <cell r="V709">
            <v>48</v>
          </cell>
          <cell r="W709">
            <v>338.16</v>
          </cell>
          <cell r="X709" t="str">
            <v>Patient Registration - 49</v>
          </cell>
          <cell r="Y709" t="str">
            <v>Patient Admin Services</v>
          </cell>
          <cell r="Z709" t="str">
            <v>Biweekly</v>
          </cell>
        </row>
        <row r="710">
          <cell r="B710">
            <v>1180</v>
          </cell>
          <cell r="D710" t="str">
            <v>Stacy</v>
          </cell>
          <cell r="E710" t="str">
            <v>Maxham</v>
          </cell>
          <cell r="F710" t="str">
            <v>L</v>
          </cell>
          <cell r="G710" t="str">
            <v>Teaching Assistant</v>
          </cell>
          <cell r="H710" t="str">
            <v>Maint, Hskpg, Food, Dayca</v>
          </cell>
          <cell r="I710" t="str">
            <v>Human Resources</v>
          </cell>
          <cell r="J710" t="str">
            <v>Day Care</v>
          </cell>
          <cell r="K710" t="str">
            <v>Terminated</v>
          </cell>
          <cell r="L710" t="str">
            <v>Full Time - Full Benefits</v>
          </cell>
          <cell r="M710" t="str">
            <v>Full Time</v>
          </cell>
          <cell r="N710" t="str">
            <v>Teaching Assistant</v>
          </cell>
          <cell r="O710" t="str">
            <v>GEN 40 60min</v>
          </cell>
          <cell r="P710">
            <v>38971</v>
          </cell>
          <cell r="Q710">
            <v>38971</v>
          </cell>
          <cell r="R710">
            <v>39195</v>
          </cell>
          <cell r="S710">
            <v>17700.8</v>
          </cell>
          <cell r="T710">
            <v>8.51</v>
          </cell>
          <cell r="U710" t="str">
            <v>Admin/Support</v>
          </cell>
          <cell r="V710">
            <v>80</v>
          </cell>
          <cell r="W710">
            <v>340.4</v>
          </cell>
          <cell r="X710" t="str">
            <v>Gifford Medical - 40</v>
          </cell>
          <cell r="Y710" t="str">
            <v>Child Enrichment Center</v>
          </cell>
          <cell r="Z710" t="str">
            <v>Biweekly</v>
          </cell>
        </row>
        <row r="711">
          <cell r="B711">
            <v>1181</v>
          </cell>
          <cell r="D711" t="str">
            <v>Lynn</v>
          </cell>
          <cell r="E711" t="str">
            <v>Fortin</v>
          </cell>
          <cell r="F711" t="str">
            <v>A</v>
          </cell>
          <cell r="G711" t="str">
            <v>LNA Per Diem</v>
          </cell>
          <cell r="H711" t="str">
            <v>Clinical</v>
          </cell>
          <cell r="I711" t="str">
            <v>Patient Care Services</v>
          </cell>
          <cell r="J711" t="str">
            <v>MENIG Extended Care</v>
          </cell>
          <cell r="K711" t="str">
            <v>Terminated</v>
          </cell>
          <cell r="L711" t="str">
            <v>Per Diem Active</v>
          </cell>
          <cell r="M711" t="str">
            <v>Part Time</v>
          </cell>
          <cell r="N711" t="str">
            <v>LNA Per Diem</v>
          </cell>
          <cell r="O711" t="str">
            <v>GEN 40 30min</v>
          </cell>
          <cell r="P711">
            <v>38971</v>
          </cell>
          <cell r="Q711">
            <v>38971</v>
          </cell>
          <cell r="R711">
            <v>38981</v>
          </cell>
          <cell r="S711">
            <v>2.5999999999999999E-2</v>
          </cell>
          <cell r="T711">
            <v>9.67</v>
          </cell>
          <cell r="U711" t="str">
            <v>Admin/Support</v>
          </cell>
          <cell r="V711">
            <v>1E-4</v>
          </cell>
          <cell r="W711">
            <v>5.0000000000000001E-4</v>
          </cell>
          <cell r="X711" t="str">
            <v>Gifford Medical - 40</v>
          </cell>
          <cell r="Y711" t="str">
            <v>Menig Extended Care Unit</v>
          </cell>
          <cell r="Z711" t="str">
            <v>Biweekly</v>
          </cell>
        </row>
        <row r="712">
          <cell r="B712">
            <v>1182</v>
          </cell>
          <cell r="D712" t="str">
            <v>Robert</v>
          </cell>
          <cell r="E712" t="str">
            <v>Lance</v>
          </cell>
          <cell r="F712" t="str">
            <v>J</v>
          </cell>
          <cell r="G712" t="str">
            <v>Radiology Technologist</v>
          </cell>
          <cell r="H712" t="str">
            <v>Ancillary</v>
          </cell>
          <cell r="I712" t="str">
            <v>Professional Services</v>
          </cell>
          <cell r="J712" t="str">
            <v>Diagnostic Imaging</v>
          </cell>
          <cell r="K712" t="str">
            <v>Terminated</v>
          </cell>
          <cell r="L712" t="str">
            <v>Per Diem Active</v>
          </cell>
          <cell r="M712" t="str">
            <v>Part Time</v>
          </cell>
          <cell r="N712" t="str">
            <v>Radiology Technologist</v>
          </cell>
          <cell r="O712" t="str">
            <v>GEN 40 30min</v>
          </cell>
          <cell r="P712">
            <v>38971</v>
          </cell>
          <cell r="Q712">
            <v>38971</v>
          </cell>
          <cell r="R712">
            <v>39098</v>
          </cell>
          <cell r="S712">
            <v>6.7599999999999993E-2</v>
          </cell>
          <cell r="T712">
            <v>26.27</v>
          </cell>
          <cell r="U712" t="str">
            <v>Tech &amp; Professi</v>
          </cell>
          <cell r="V712">
            <v>1E-4</v>
          </cell>
          <cell r="W712">
            <v>1.2999999999999999E-3</v>
          </cell>
          <cell r="X712" t="str">
            <v>Gifford Medical - 40</v>
          </cell>
          <cell r="Y712" t="str">
            <v>Radiology</v>
          </cell>
          <cell r="Z712" t="str">
            <v>Biweekly</v>
          </cell>
        </row>
        <row r="713">
          <cell r="B713">
            <v>1183</v>
          </cell>
          <cell r="D713" t="str">
            <v>Heather</v>
          </cell>
          <cell r="E713" t="str">
            <v>Cochran</v>
          </cell>
          <cell r="F713" t="str">
            <v>E</v>
          </cell>
          <cell r="G713" t="str">
            <v>Registered Nurse</v>
          </cell>
          <cell r="H713" t="str">
            <v>Clinical</v>
          </cell>
          <cell r="I713" t="str">
            <v>Patient Care Services</v>
          </cell>
          <cell r="J713" t="str">
            <v>Emergency Room</v>
          </cell>
          <cell r="K713" t="str">
            <v>Active</v>
          </cell>
          <cell r="L713" t="str">
            <v>PartTime - Full Benefits</v>
          </cell>
          <cell r="M713" t="str">
            <v>Part Time</v>
          </cell>
          <cell r="N713" t="str">
            <v>Registered Nurse</v>
          </cell>
          <cell r="O713" t="str">
            <v>GEN 40 30min</v>
          </cell>
          <cell r="P713">
            <v>38978</v>
          </cell>
          <cell r="Q713">
            <v>38978</v>
          </cell>
          <cell r="S713">
            <v>82461.600000000006</v>
          </cell>
          <cell r="T713">
            <v>44.05</v>
          </cell>
          <cell r="U713" t="str">
            <v>RN</v>
          </cell>
          <cell r="V713">
            <v>72</v>
          </cell>
          <cell r="W713">
            <v>1585.8</v>
          </cell>
          <cell r="X713" t="str">
            <v>Gifford Medical Ctr - 40</v>
          </cell>
          <cell r="Y713" t="str">
            <v>Emergency Room</v>
          </cell>
          <cell r="Z713" t="str">
            <v>Biweekly</v>
          </cell>
        </row>
        <row r="714">
          <cell r="B714">
            <v>1184</v>
          </cell>
          <cell r="D714" t="str">
            <v>Carol</v>
          </cell>
          <cell r="E714" t="str">
            <v>Ladabouche</v>
          </cell>
          <cell r="F714" t="str">
            <v>S</v>
          </cell>
          <cell r="G714" t="str">
            <v>Care Manager</v>
          </cell>
          <cell r="H714" t="str">
            <v>Administrative</v>
          </cell>
          <cell r="I714" t="str">
            <v>Patient Care Services</v>
          </cell>
          <cell r="J714" t="str">
            <v>Social Services</v>
          </cell>
          <cell r="K714" t="str">
            <v>Terminated</v>
          </cell>
          <cell r="L714" t="str">
            <v>PartTime - Full Benefits</v>
          </cell>
          <cell r="M714" t="str">
            <v>Part Time</v>
          </cell>
          <cell r="N714" t="str">
            <v>Care Manager</v>
          </cell>
          <cell r="O714" t="str">
            <v>EXEMPT 64 HRS</v>
          </cell>
          <cell r="P714">
            <v>38978</v>
          </cell>
          <cell r="Q714">
            <v>38978</v>
          </cell>
          <cell r="R714">
            <v>39521</v>
          </cell>
          <cell r="S714">
            <v>33496.32</v>
          </cell>
          <cell r="T714">
            <v>20.13</v>
          </cell>
          <cell r="U714" t="str">
            <v>Management</v>
          </cell>
          <cell r="V714">
            <v>64</v>
          </cell>
          <cell r="W714">
            <v>644.16</v>
          </cell>
          <cell r="X714" t="str">
            <v>Gifford Medical - 40</v>
          </cell>
          <cell r="Y714" t="str">
            <v>Quality Care &amp; Case Manag</v>
          </cell>
          <cell r="Z714" t="str">
            <v>Biweekly</v>
          </cell>
        </row>
        <row r="715">
          <cell r="B715">
            <v>1185</v>
          </cell>
          <cell r="D715" t="str">
            <v>Stephanie</v>
          </cell>
          <cell r="E715" t="str">
            <v>Black</v>
          </cell>
          <cell r="F715" t="str">
            <v>M</v>
          </cell>
          <cell r="G715" t="str">
            <v>Teacher</v>
          </cell>
          <cell r="H715" t="str">
            <v>Maint, Hskpg, Food, Dayca</v>
          </cell>
          <cell r="I715" t="str">
            <v>Human Resources</v>
          </cell>
          <cell r="J715" t="str">
            <v>Day Care</v>
          </cell>
          <cell r="K715" t="str">
            <v>Terminated</v>
          </cell>
          <cell r="L715" t="str">
            <v>Full Time - Full Benefits</v>
          </cell>
          <cell r="M715" t="str">
            <v>Full Time</v>
          </cell>
          <cell r="N715" t="str">
            <v>Teacher</v>
          </cell>
          <cell r="O715" t="str">
            <v>GEN 40 60min</v>
          </cell>
          <cell r="P715">
            <v>38978</v>
          </cell>
          <cell r="Q715">
            <v>38978</v>
          </cell>
          <cell r="R715">
            <v>39531</v>
          </cell>
          <cell r="S715">
            <v>28932.799999999999</v>
          </cell>
          <cell r="T715">
            <v>13.91</v>
          </cell>
          <cell r="U715" t="str">
            <v>Tech &amp; Professi</v>
          </cell>
          <cell r="V715">
            <v>80</v>
          </cell>
          <cell r="W715">
            <v>556.4</v>
          </cell>
          <cell r="X715" t="str">
            <v>Gifford Medical - 40</v>
          </cell>
          <cell r="Y715" t="str">
            <v>Child Enrichment Center</v>
          </cell>
          <cell r="Z715" t="str">
            <v>Biweekly</v>
          </cell>
        </row>
        <row r="716">
          <cell r="B716">
            <v>1186</v>
          </cell>
          <cell r="D716" t="str">
            <v>Chassy</v>
          </cell>
          <cell r="E716" t="str">
            <v>Holland</v>
          </cell>
          <cell r="F716" t="str">
            <v>L</v>
          </cell>
          <cell r="G716" t="str">
            <v>Non Certified Coder</v>
          </cell>
          <cell r="H716" t="str">
            <v>Administrative</v>
          </cell>
          <cell r="I716" t="str">
            <v>Finance</v>
          </cell>
          <cell r="J716" t="str">
            <v>Medical Records</v>
          </cell>
          <cell r="K716" t="str">
            <v>Terminated</v>
          </cell>
          <cell r="L716" t="str">
            <v>PartTime-Partial Benefits</v>
          </cell>
          <cell r="M716" t="str">
            <v>Part Time</v>
          </cell>
          <cell r="N716" t="str">
            <v>Non Certified Coder</v>
          </cell>
          <cell r="O716" t="str">
            <v>GEN 40 30min</v>
          </cell>
          <cell r="P716">
            <v>38985</v>
          </cell>
          <cell r="Q716">
            <v>38985</v>
          </cell>
          <cell r="R716">
            <v>39163</v>
          </cell>
          <cell r="S716">
            <v>11752</v>
          </cell>
          <cell r="T716">
            <v>11.3</v>
          </cell>
          <cell r="U716" t="str">
            <v>Admin/Support</v>
          </cell>
          <cell r="V716">
            <v>40</v>
          </cell>
          <cell r="W716">
            <v>226</v>
          </cell>
          <cell r="X716" t="str">
            <v>Health Information - 49</v>
          </cell>
          <cell r="Y716" t="str">
            <v>Patient Admin Services</v>
          </cell>
          <cell r="Z716" t="str">
            <v>Biweekly</v>
          </cell>
        </row>
        <row r="717">
          <cell r="B717">
            <v>1187</v>
          </cell>
          <cell r="D717" t="str">
            <v>Patricia</v>
          </cell>
          <cell r="E717" t="str">
            <v>Parmelee</v>
          </cell>
          <cell r="F717" t="str">
            <v>P</v>
          </cell>
          <cell r="G717" t="str">
            <v>Occupational Therapist</v>
          </cell>
          <cell r="H717" t="str">
            <v>Ancillary</v>
          </cell>
          <cell r="I717" t="str">
            <v>Professional Services</v>
          </cell>
          <cell r="J717" t="str">
            <v>Occupational Therapy</v>
          </cell>
          <cell r="K717" t="str">
            <v>Terminated</v>
          </cell>
          <cell r="L717" t="str">
            <v>Full Time - Full Benefits</v>
          </cell>
          <cell r="M717" t="str">
            <v>Full Time</v>
          </cell>
          <cell r="N717" t="str">
            <v>Occupational Therapist</v>
          </cell>
          <cell r="O717" t="str">
            <v>GEN 40 30min</v>
          </cell>
          <cell r="P717">
            <v>38992</v>
          </cell>
          <cell r="Q717">
            <v>38992</v>
          </cell>
          <cell r="R717">
            <v>40547</v>
          </cell>
          <cell r="S717">
            <v>70644.08</v>
          </cell>
          <cell r="T717">
            <v>33.963500000000003</v>
          </cell>
          <cell r="U717" t="str">
            <v>Tech &amp; Professi</v>
          </cell>
          <cell r="V717">
            <v>80</v>
          </cell>
          <cell r="W717">
            <v>1358.54</v>
          </cell>
          <cell r="X717" t="str">
            <v>Occupational Health - 40</v>
          </cell>
          <cell r="Y717" t="str">
            <v>Rehab Services</v>
          </cell>
          <cell r="Z717" t="str">
            <v>Biweekly</v>
          </cell>
        </row>
        <row r="718">
          <cell r="B718">
            <v>1188</v>
          </cell>
          <cell r="D718" t="str">
            <v>Simon</v>
          </cell>
          <cell r="E718" t="str">
            <v>Leong</v>
          </cell>
          <cell r="F718" t="str">
            <v>K</v>
          </cell>
          <cell r="G718" t="str">
            <v>Cook</v>
          </cell>
          <cell r="H718" t="str">
            <v>Maint, Hskpg, Food, Dayca</v>
          </cell>
          <cell r="I718" t="str">
            <v>Operations</v>
          </cell>
          <cell r="J718" t="str">
            <v>Dietary</v>
          </cell>
          <cell r="K718" t="str">
            <v>Terminated</v>
          </cell>
          <cell r="L718" t="str">
            <v>Full Time - Full Benefits</v>
          </cell>
          <cell r="M718" t="str">
            <v>Full Time</v>
          </cell>
          <cell r="N718" t="str">
            <v>Cook</v>
          </cell>
          <cell r="O718" t="str">
            <v>GEN 40 30min</v>
          </cell>
          <cell r="P718">
            <v>38992</v>
          </cell>
          <cell r="Q718">
            <v>38992</v>
          </cell>
          <cell r="R718">
            <v>41845</v>
          </cell>
          <cell r="S718">
            <v>27414.400000000001</v>
          </cell>
          <cell r="T718">
            <v>13.18</v>
          </cell>
          <cell r="U718" t="str">
            <v>Admin/Support</v>
          </cell>
          <cell r="V718">
            <v>80</v>
          </cell>
          <cell r="W718">
            <v>527.20000000000005</v>
          </cell>
          <cell r="X718" t="str">
            <v>Gifford Medical - 40</v>
          </cell>
          <cell r="Y718" t="str">
            <v>Nutrition &amp; Food Service</v>
          </cell>
          <cell r="Z718" t="str">
            <v>Biweekly</v>
          </cell>
        </row>
        <row r="719">
          <cell r="B719">
            <v>1189</v>
          </cell>
          <cell r="D719" t="str">
            <v>Karen</v>
          </cell>
          <cell r="E719" t="str">
            <v>Riedell</v>
          </cell>
          <cell r="F719" t="str">
            <v>R</v>
          </cell>
          <cell r="G719" t="str">
            <v>After School Assistant</v>
          </cell>
          <cell r="H719" t="str">
            <v>Maint, Hskpg, Food, Dayca</v>
          </cell>
          <cell r="I719" t="str">
            <v>Human Resources</v>
          </cell>
          <cell r="J719" t="str">
            <v>After School</v>
          </cell>
          <cell r="K719" t="str">
            <v>Terminated</v>
          </cell>
          <cell r="L719" t="str">
            <v>PartTime-No Benefits</v>
          </cell>
          <cell r="M719" t="str">
            <v>Part Time</v>
          </cell>
          <cell r="N719" t="str">
            <v>After School Assistant</v>
          </cell>
          <cell r="O719" t="str">
            <v>GEN 40 No Meal</v>
          </cell>
          <cell r="P719">
            <v>38994</v>
          </cell>
          <cell r="Q719">
            <v>38994</v>
          </cell>
          <cell r="R719">
            <v>39251</v>
          </cell>
          <cell r="S719">
            <v>7230.6</v>
          </cell>
          <cell r="T719">
            <v>9.27</v>
          </cell>
          <cell r="U719" t="str">
            <v>Admin/Support</v>
          </cell>
          <cell r="V719">
            <v>30</v>
          </cell>
          <cell r="W719">
            <v>139.05000000000001</v>
          </cell>
          <cell r="X719" t="str">
            <v>After School Program - 43</v>
          </cell>
          <cell r="Y719" t="str">
            <v>Child Enrichment Center</v>
          </cell>
          <cell r="Z719" t="str">
            <v>Biweekly</v>
          </cell>
        </row>
        <row r="720">
          <cell r="B720">
            <v>1190</v>
          </cell>
          <cell r="D720" t="str">
            <v>Joseph</v>
          </cell>
          <cell r="E720" t="str">
            <v>Refino</v>
          </cell>
          <cell r="F720" t="str">
            <v>A</v>
          </cell>
          <cell r="G720" t="str">
            <v>LPN Per Diem</v>
          </cell>
          <cell r="H720" t="str">
            <v>Clinical</v>
          </cell>
          <cell r="I720" t="str">
            <v>Patient Care Services</v>
          </cell>
          <cell r="J720" t="str">
            <v>Emergency Room</v>
          </cell>
          <cell r="K720" t="str">
            <v>Terminated</v>
          </cell>
          <cell r="L720" t="str">
            <v>Per Diem Active</v>
          </cell>
          <cell r="M720" t="str">
            <v>Part Time</v>
          </cell>
          <cell r="N720" t="str">
            <v>LPN Per Diem</v>
          </cell>
          <cell r="O720" t="str">
            <v>GEN 40 30min</v>
          </cell>
          <cell r="P720">
            <v>38999</v>
          </cell>
          <cell r="Q720">
            <v>38999</v>
          </cell>
          <cell r="R720">
            <v>39356</v>
          </cell>
          <cell r="S720">
            <v>4.1599999999999998E-2</v>
          </cell>
          <cell r="T720">
            <v>15.84</v>
          </cell>
          <cell r="U720" t="str">
            <v>LPN</v>
          </cell>
          <cell r="V720">
            <v>1E-4</v>
          </cell>
          <cell r="W720">
            <v>8.0000000000000004E-4</v>
          </cell>
          <cell r="X720" t="str">
            <v>Gifford Medical - 40</v>
          </cell>
          <cell r="Y720" t="str">
            <v>Emergency Room</v>
          </cell>
          <cell r="Z720" t="str">
            <v>Biweekly</v>
          </cell>
        </row>
        <row r="721">
          <cell r="B721">
            <v>1191</v>
          </cell>
          <cell r="D721" t="str">
            <v>Maureen</v>
          </cell>
          <cell r="E721" t="str">
            <v>Fraser</v>
          </cell>
          <cell r="F721" t="str">
            <v>A</v>
          </cell>
          <cell r="G721" t="str">
            <v>Infection Control Practit</v>
          </cell>
          <cell r="H721" t="str">
            <v>Ancillary</v>
          </cell>
          <cell r="I721" t="str">
            <v>Quality Mgt &amp; Med Staff S</v>
          </cell>
          <cell r="J721" t="str">
            <v>UR/QA</v>
          </cell>
          <cell r="K721" t="str">
            <v>Terminated</v>
          </cell>
          <cell r="L721" t="str">
            <v>Full Time - Full Benefits</v>
          </cell>
          <cell r="M721" t="str">
            <v>Full Time</v>
          </cell>
          <cell r="N721" t="str">
            <v>Infection Control Practit</v>
          </cell>
          <cell r="O721" t="str">
            <v>EXEMPT 8 FT</v>
          </cell>
          <cell r="P721">
            <v>38999</v>
          </cell>
          <cell r="Q721">
            <v>38999</v>
          </cell>
          <cell r="R721">
            <v>39680</v>
          </cell>
          <cell r="S721">
            <v>65686.399999999994</v>
          </cell>
          <cell r="T721">
            <v>31.58</v>
          </cell>
          <cell r="U721" t="str">
            <v>Tech &amp; Professi</v>
          </cell>
          <cell r="V721">
            <v>80</v>
          </cell>
          <cell r="W721">
            <v>1263.2</v>
          </cell>
          <cell r="X721" t="str">
            <v>Gifford Medical - 40</v>
          </cell>
          <cell r="Y721" t="str">
            <v>Quality Assurance/Risk Mg</v>
          </cell>
          <cell r="Z721" t="str">
            <v>Biweekly</v>
          </cell>
        </row>
        <row r="722">
          <cell r="B722">
            <v>1192</v>
          </cell>
          <cell r="D722" t="str">
            <v>Jada</v>
          </cell>
          <cell r="E722" t="str">
            <v>Billow</v>
          </cell>
          <cell r="F722" t="str">
            <v>L</v>
          </cell>
          <cell r="G722" t="str">
            <v>Registered Nurse</v>
          </cell>
          <cell r="H722" t="str">
            <v>Clinical</v>
          </cell>
          <cell r="I722" t="str">
            <v>Patient Care Services</v>
          </cell>
          <cell r="J722" t="str">
            <v>Orthopedics Clinic</v>
          </cell>
          <cell r="K722" t="str">
            <v>Active</v>
          </cell>
          <cell r="L722" t="str">
            <v>Full Time - Full Benefits</v>
          </cell>
          <cell r="M722" t="str">
            <v>Full Time</v>
          </cell>
          <cell r="N722" t="str">
            <v>Registered Nurse</v>
          </cell>
          <cell r="O722" t="str">
            <v>GEN 40 30min</v>
          </cell>
          <cell r="P722">
            <v>42933</v>
          </cell>
          <cell r="Q722">
            <v>38999</v>
          </cell>
          <cell r="S722">
            <v>71364.800000000003</v>
          </cell>
          <cell r="T722">
            <v>34.31</v>
          </cell>
          <cell r="U722" t="str">
            <v>RN</v>
          </cell>
          <cell r="V722">
            <v>80</v>
          </cell>
          <cell r="W722">
            <v>1372.4</v>
          </cell>
          <cell r="X722" t="str">
            <v>Gifford Medical - 40</v>
          </cell>
          <cell r="Y722" t="str">
            <v>Provider Practice</v>
          </cell>
          <cell r="Z722" t="str">
            <v>Biweekly</v>
          </cell>
        </row>
        <row r="723">
          <cell r="B723">
            <v>1193</v>
          </cell>
          <cell r="D723" t="str">
            <v>Whitney</v>
          </cell>
          <cell r="E723" t="str">
            <v>Toalston</v>
          </cell>
          <cell r="F723" t="str">
            <v>E</v>
          </cell>
          <cell r="G723" t="str">
            <v>Nutrition Assistant 1</v>
          </cell>
          <cell r="H723" t="str">
            <v>Maint, Hskpg, Food, Dayca</v>
          </cell>
          <cell r="I723" t="str">
            <v>Operations</v>
          </cell>
          <cell r="J723" t="str">
            <v>Dietary</v>
          </cell>
          <cell r="K723" t="str">
            <v>Terminated</v>
          </cell>
          <cell r="L723" t="str">
            <v>Per Diem Active</v>
          </cell>
          <cell r="M723" t="str">
            <v>Part Time</v>
          </cell>
          <cell r="N723" t="str">
            <v>Nutrition Assistant 1</v>
          </cell>
          <cell r="O723" t="str">
            <v>GEN 40 30min</v>
          </cell>
          <cell r="P723">
            <v>38999</v>
          </cell>
          <cell r="Q723">
            <v>38999</v>
          </cell>
          <cell r="R723">
            <v>39580</v>
          </cell>
          <cell r="S723">
            <v>2.5999999999999999E-2</v>
          </cell>
          <cell r="T723">
            <v>10.31</v>
          </cell>
          <cell r="U723" t="str">
            <v>Admin/Support</v>
          </cell>
          <cell r="V723">
            <v>1E-4</v>
          </cell>
          <cell r="W723">
            <v>5.0000000000000001E-4</v>
          </cell>
          <cell r="X723" t="str">
            <v>Gifford Medical - 40</v>
          </cell>
          <cell r="Y723" t="str">
            <v>Nutrition &amp; Food Service</v>
          </cell>
          <cell r="Z723" t="str">
            <v>Biweekly</v>
          </cell>
        </row>
        <row r="724">
          <cell r="B724">
            <v>1194</v>
          </cell>
          <cell r="D724" t="str">
            <v>Christine</v>
          </cell>
          <cell r="E724" t="str">
            <v>Brown</v>
          </cell>
          <cell r="F724" t="str">
            <v>R</v>
          </cell>
          <cell r="G724" t="str">
            <v>Registered Nurse</v>
          </cell>
          <cell r="H724" t="str">
            <v>Clinical</v>
          </cell>
          <cell r="I724" t="str">
            <v>Provider Practices</v>
          </cell>
          <cell r="J724" t="str">
            <v>Anticoag Clinic</v>
          </cell>
          <cell r="K724" t="str">
            <v>Terminated</v>
          </cell>
          <cell r="L724" t="str">
            <v>PartTime-No Benefits</v>
          </cell>
          <cell r="M724" t="str">
            <v>Part Time</v>
          </cell>
          <cell r="N724" t="str">
            <v>Registered Nurse</v>
          </cell>
          <cell r="O724" t="str">
            <v>GEN 40 30min</v>
          </cell>
          <cell r="P724">
            <v>40666</v>
          </cell>
          <cell r="Q724">
            <v>39006</v>
          </cell>
          <cell r="R724">
            <v>43147</v>
          </cell>
          <cell r="S724">
            <v>6420.96</v>
          </cell>
          <cell r="T724">
            <v>30.87</v>
          </cell>
          <cell r="U724" t="str">
            <v>RN</v>
          </cell>
          <cell r="V724">
            <v>8</v>
          </cell>
          <cell r="W724">
            <v>123.48</v>
          </cell>
          <cell r="X724" t="str">
            <v>Gifford Medical - 40</v>
          </cell>
          <cell r="Y724" t="str">
            <v>Provider Practice</v>
          </cell>
          <cell r="Z724" t="str">
            <v>Biweekly</v>
          </cell>
        </row>
        <row r="725">
          <cell r="B725">
            <v>1195</v>
          </cell>
          <cell r="D725" t="str">
            <v>Pauline</v>
          </cell>
          <cell r="E725" t="str">
            <v>Barrett</v>
          </cell>
          <cell r="F725" t="str">
            <v>F</v>
          </cell>
          <cell r="G725" t="str">
            <v>Associate Chef</v>
          </cell>
          <cell r="I725" t="str">
            <v>Operations</v>
          </cell>
          <cell r="J725" t="str">
            <v>Menig Dietary</v>
          </cell>
          <cell r="K725" t="str">
            <v>Terminated</v>
          </cell>
          <cell r="L725" t="str">
            <v>PartTime-No Benefits</v>
          </cell>
          <cell r="M725" t="str">
            <v>Part Time</v>
          </cell>
          <cell r="N725" t="str">
            <v>Associate Chef</v>
          </cell>
          <cell r="O725" t="str">
            <v>GEN 40 30min</v>
          </cell>
          <cell r="P725">
            <v>39013</v>
          </cell>
          <cell r="Q725">
            <v>39013</v>
          </cell>
          <cell r="R725">
            <v>44241</v>
          </cell>
          <cell r="S725">
            <v>10246.08</v>
          </cell>
          <cell r="T725">
            <v>24.63</v>
          </cell>
          <cell r="U725" t="str">
            <v>Tech &amp; Professi</v>
          </cell>
          <cell r="V725">
            <v>16</v>
          </cell>
          <cell r="W725">
            <v>197.04</v>
          </cell>
          <cell r="X725" t="str">
            <v>Gifford Medical - 40</v>
          </cell>
          <cell r="Y725" t="str">
            <v>Independent Living</v>
          </cell>
          <cell r="Z725" t="str">
            <v>Biweekly</v>
          </cell>
        </row>
        <row r="726">
          <cell r="B726">
            <v>1196</v>
          </cell>
          <cell r="D726" t="str">
            <v>Anna Mary</v>
          </cell>
          <cell r="E726" t="str">
            <v>Zigmann</v>
          </cell>
          <cell r="G726" t="str">
            <v>RN - Physician Practice O</v>
          </cell>
          <cell r="H726" t="str">
            <v>Clinical</v>
          </cell>
          <cell r="I726" t="str">
            <v>Provider Practices</v>
          </cell>
          <cell r="J726" t="str">
            <v>Clinic Chelsea</v>
          </cell>
          <cell r="K726" t="str">
            <v>Terminated</v>
          </cell>
          <cell r="L726" t="str">
            <v>PartTime - Full Benefits</v>
          </cell>
          <cell r="M726" t="str">
            <v>Part Time</v>
          </cell>
          <cell r="N726" t="str">
            <v>RN - Physician Practice O</v>
          </cell>
          <cell r="O726" t="str">
            <v>GEN 40 60min</v>
          </cell>
          <cell r="P726">
            <v>39014</v>
          </cell>
          <cell r="Q726">
            <v>39014</v>
          </cell>
          <cell r="R726">
            <v>40969</v>
          </cell>
          <cell r="S726">
            <v>47855.475200000001</v>
          </cell>
          <cell r="T726">
            <v>28.7593</v>
          </cell>
          <cell r="U726" t="str">
            <v>RN PP</v>
          </cell>
          <cell r="V726">
            <v>64</v>
          </cell>
          <cell r="W726">
            <v>920.29759999999999</v>
          </cell>
          <cell r="X726" t="str">
            <v>Chelsea Clinic - 41</v>
          </cell>
          <cell r="Y726" t="str">
            <v>Provider Practice</v>
          </cell>
          <cell r="Z726" t="str">
            <v>Biweekly</v>
          </cell>
        </row>
        <row r="727">
          <cell r="B727">
            <v>1197</v>
          </cell>
          <cell r="D727" t="str">
            <v>Pamela</v>
          </cell>
          <cell r="E727" t="str">
            <v>Lindemann</v>
          </cell>
          <cell r="F727" t="str">
            <v>K</v>
          </cell>
          <cell r="G727" t="str">
            <v>Pt Reg Receptionist I</v>
          </cell>
          <cell r="H727" t="str">
            <v>Administrative</v>
          </cell>
          <cell r="I727" t="str">
            <v>Finance</v>
          </cell>
          <cell r="J727" t="str">
            <v>Patient Registration</v>
          </cell>
          <cell r="K727" t="str">
            <v>Terminated</v>
          </cell>
          <cell r="L727" t="str">
            <v>Full Time - Full Benefits</v>
          </cell>
          <cell r="M727" t="str">
            <v>Full Time</v>
          </cell>
          <cell r="N727" t="str">
            <v>Pt Reg Receptionist I</v>
          </cell>
          <cell r="O727" t="str">
            <v>GEN 40 30min</v>
          </cell>
          <cell r="P727">
            <v>39015</v>
          </cell>
          <cell r="Q727">
            <v>39015</v>
          </cell>
          <cell r="R727">
            <v>39050</v>
          </cell>
          <cell r="S727">
            <v>24960</v>
          </cell>
          <cell r="T727">
            <v>12</v>
          </cell>
          <cell r="U727" t="str">
            <v>Admin/Support</v>
          </cell>
          <cell r="V727">
            <v>80</v>
          </cell>
          <cell r="W727">
            <v>480</v>
          </cell>
          <cell r="X727" t="str">
            <v>Patient Registration - 49</v>
          </cell>
          <cell r="Y727" t="str">
            <v>Patient Admin Services</v>
          </cell>
          <cell r="Z727" t="str">
            <v>Biweekly</v>
          </cell>
        </row>
        <row r="728">
          <cell r="B728">
            <v>1198</v>
          </cell>
          <cell r="D728" t="str">
            <v>Erica</v>
          </cell>
          <cell r="E728" t="str">
            <v>Spinella</v>
          </cell>
          <cell r="G728" t="str">
            <v>HR Administrative Assist</v>
          </cell>
          <cell r="H728" t="str">
            <v>Administrative</v>
          </cell>
          <cell r="I728" t="str">
            <v>Human Resources</v>
          </cell>
          <cell r="J728" t="str">
            <v>Human Resources</v>
          </cell>
          <cell r="K728" t="str">
            <v>Terminated</v>
          </cell>
          <cell r="L728" t="str">
            <v>PartTime - Full Benefits</v>
          </cell>
          <cell r="M728" t="str">
            <v>Part Time</v>
          </cell>
          <cell r="N728" t="str">
            <v>HR Administrative Assist</v>
          </cell>
          <cell r="O728" t="str">
            <v>GEN 40 30min</v>
          </cell>
          <cell r="P728">
            <v>39020</v>
          </cell>
          <cell r="Q728">
            <v>39020</v>
          </cell>
          <cell r="R728">
            <v>39227</v>
          </cell>
          <cell r="S728">
            <v>19718.400000000001</v>
          </cell>
          <cell r="T728">
            <v>11.85</v>
          </cell>
          <cell r="U728" t="str">
            <v>Admin/Support</v>
          </cell>
          <cell r="V728">
            <v>64</v>
          </cell>
          <cell r="W728">
            <v>379.2</v>
          </cell>
          <cell r="X728" t="str">
            <v>Staffing &amp; Recruiting - 4</v>
          </cell>
          <cell r="Y728" t="str">
            <v>Human Resources</v>
          </cell>
          <cell r="Z728" t="str">
            <v>Biweekly</v>
          </cell>
        </row>
        <row r="729">
          <cell r="B729">
            <v>1199</v>
          </cell>
          <cell r="D729" t="str">
            <v>Lindsey</v>
          </cell>
          <cell r="E729" t="str">
            <v>Desrochers</v>
          </cell>
          <cell r="F729" t="str">
            <v>A</v>
          </cell>
          <cell r="G729" t="str">
            <v>Teaching Assistant</v>
          </cell>
          <cell r="H729" t="str">
            <v>Maint, Hskpg, Food, Dayca</v>
          </cell>
          <cell r="I729" t="str">
            <v>Human Resources</v>
          </cell>
          <cell r="J729" t="str">
            <v>Day Care</v>
          </cell>
          <cell r="K729" t="str">
            <v>Terminated</v>
          </cell>
          <cell r="L729" t="str">
            <v>Full Time - Full Benefits</v>
          </cell>
          <cell r="M729" t="str">
            <v>Full Time</v>
          </cell>
          <cell r="N729" t="str">
            <v>Teaching Assistant</v>
          </cell>
          <cell r="O729" t="str">
            <v>GEN 40 60min</v>
          </cell>
          <cell r="P729">
            <v>39020</v>
          </cell>
          <cell r="Q729">
            <v>39020</v>
          </cell>
          <cell r="R729">
            <v>39220</v>
          </cell>
          <cell r="S729">
            <v>19323.2</v>
          </cell>
          <cell r="T729">
            <v>9.2899999999999991</v>
          </cell>
          <cell r="U729" t="str">
            <v>Admin/Support</v>
          </cell>
          <cell r="V729">
            <v>80</v>
          </cell>
          <cell r="W729">
            <v>371.6</v>
          </cell>
          <cell r="X729" t="str">
            <v>Gifford Medical - 40</v>
          </cell>
          <cell r="Y729" t="str">
            <v>Child Enrichment Center</v>
          </cell>
          <cell r="Z729" t="str">
            <v>Biweekly</v>
          </cell>
        </row>
        <row r="730">
          <cell r="B730">
            <v>1200</v>
          </cell>
          <cell r="D730" t="str">
            <v>Karen</v>
          </cell>
          <cell r="E730" t="str">
            <v>Downing</v>
          </cell>
          <cell r="F730" t="str">
            <v>L</v>
          </cell>
          <cell r="G730" t="str">
            <v>Registered Nurse</v>
          </cell>
          <cell r="H730" t="str">
            <v>Clinical</v>
          </cell>
          <cell r="I730" t="str">
            <v>Patient Care Services</v>
          </cell>
          <cell r="J730" t="str">
            <v>Med Surg</v>
          </cell>
          <cell r="K730" t="str">
            <v>Terminated</v>
          </cell>
          <cell r="L730" t="str">
            <v>PartTime - Full Benefits</v>
          </cell>
          <cell r="M730" t="str">
            <v>Part Time</v>
          </cell>
          <cell r="N730" t="str">
            <v>Registered Nurse</v>
          </cell>
          <cell r="O730" t="str">
            <v>GEN 30min</v>
          </cell>
          <cell r="P730">
            <v>39882</v>
          </cell>
          <cell r="Q730">
            <v>39241</v>
          </cell>
          <cell r="R730">
            <v>40396</v>
          </cell>
          <cell r="S730">
            <v>36562.739200000004</v>
          </cell>
          <cell r="T730">
            <v>21.972799999999999</v>
          </cell>
          <cell r="U730" t="str">
            <v>RN</v>
          </cell>
          <cell r="V730">
            <v>64</v>
          </cell>
          <cell r="W730">
            <v>703.12959999999998</v>
          </cell>
          <cell r="X730" t="str">
            <v>Gifford Medical - 40</v>
          </cell>
          <cell r="Y730" t="str">
            <v>Med/Surg</v>
          </cell>
          <cell r="Z730" t="str">
            <v>Biweekly</v>
          </cell>
        </row>
        <row r="731">
          <cell r="B731">
            <v>1201</v>
          </cell>
          <cell r="D731" t="str">
            <v>Claudia</v>
          </cell>
          <cell r="E731" t="str">
            <v>Lopez de Cram</v>
          </cell>
          <cell r="F731" t="str">
            <v>P</v>
          </cell>
          <cell r="G731" t="str">
            <v>Teaching Assistant</v>
          </cell>
          <cell r="H731" t="str">
            <v>Maint, Hskpg, Food, Dayca</v>
          </cell>
          <cell r="I731" t="str">
            <v>Human Resources</v>
          </cell>
          <cell r="J731" t="str">
            <v>Day Care</v>
          </cell>
          <cell r="K731" t="str">
            <v>Terminated</v>
          </cell>
          <cell r="L731" t="str">
            <v>Full Time - Full Benefits</v>
          </cell>
          <cell r="M731" t="str">
            <v>Full Time</v>
          </cell>
          <cell r="N731" t="str">
            <v>Teaching Assistant</v>
          </cell>
          <cell r="O731" t="str">
            <v>GEN 40 60min</v>
          </cell>
          <cell r="P731">
            <v>39022</v>
          </cell>
          <cell r="Q731">
            <v>39022</v>
          </cell>
          <cell r="R731">
            <v>39136</v>
          </cell>
          <cell r="S731">
            <v>19760</v>
          </cell>
          <cell r="T731">
            <v>9.5</v>
          </cell>
          <cell r="U731" t="str">
            <v>Admin/Support</v>
          </cell>
          <cell r="V731">
            <v>80</v>
          </cell>
          <cell r="W731">
            <v>380</v>
          </cell>
          <cell r="X731" t="str">
            <v>Gifford Medical - 40</v>
          </cell>
          <cell r="Y731" t="str">
            <v>Child Enrichment Center</v>
          </cell>
          <cell r="Z731" t="str">
            <v>Biweekly</v>
          </cell>
        </row>
        <row r="732">
          <cell r="B732">
            <v>1202</v>
          </cell>
          <cell r="D732" t="str">
            <v>Shaun</v>
          </cell>
          <cell r="E732" t="str">
            <v>Davis</v>
          </cell>
          <cell r="F732" t="str">
            <v>M</v>
          </cell>
          <cell r="G732" t="str">
            <v>Chef</v>
          </cell>
          <cell r="H732" t="str">
            <v>Maint, Hskpg, Food, Dayca</v>
          </cell>
          <cell r="I732" t="str">
            <v>Operations</v>
          </cell>
          <cell r="J732" t="str">
            <v>Menig Dietary</v>
          </cell>
          <cell r="K732" t="str">
            <v>Active</v>
          </cell>
          <cell r="L732" t="str">
            <v>Full Time - Full Benefits</v>
          </cell>
          <cell r="M732" t="str">
            <v>Full Time</v>
          </cell>
          <cell r="N732" t="str">
            <v>Chef</v>
          </cell>
          <cell r="O732" t="str">
            <v>GEN 40 30min</v>
          </cell>
          <cell r="P732">
            <v>44587</v>
          </cell>
          <cell r="Q732">
            <v>39022</v>
          </cell>
          <cell r="S732">
            <v>56014.400000000001</v>
          </cell>
          <cell r="T732">
            <v>26.93</v>
          </cell>
          <cell r="U732" t="str">
            <v>Tech &amp; Professi</v>
          </cell>
          <cell r="V732">
            <v>80</v>
          </cell>
          <cell r="W732">
            <v>1077.2</v>
          </cell>
          <cell r="X732" t="str">
            <v>Gifford Medical - 40</v>
          </cell>
          <cell r="Y732" t="str">
            <v>Nutrition &amp; Food Service</v>
          </cell>
          <cell r="Z732" t="str">
            <v>Biweekly</v>
          </cell>
        </row>
        <row r="733">
          <cell r="B733">
            <v>1203</v>
          </cell>
          <cell r="D733" t="str">
            <v>Megan</v>
          </cell>
          <cell r="E733" t="str">
            <v>Sault</v>
          </cell>
          <cell r="F733" t="str">
            <v>B</v>
          </cell>
          <cell r="G733" t="str">
            <v>CHT Care Manager</v>
          </cell>
          <cell r="H733" t="str">
            <v>Administrative</v>
          </cell>
          <cell r="I733" t="str">
            <v>None</v>
          </cell>
          <cell r="J733" t="str">
            <v>Medical Home CHT</v>
          </cell>
          <cell r="K733" t="str">
            <v>Terminated</v>
          </cell>
          <cell r="L733" t="str">
            <v>Full Time - Full Benefits</v>
          </cell>
          <cell r="M733" t="str">
            <v>Full Time</v>
          </cell>
          <cell r="N733" t="str">
            <v>CHT Care Manager</v>
          </cell>
          <cell r="O733" t="str">
            <v>salary 72</v>
          </cell>
          <cell r="P733">
            <v>39356</v>
          </cell>
          <cell r="Q733">
            <v>39023</v>
          </cell>
          <cell r="R733">
            <v>43882</v>
          </cell>
          <cell r="S733">
            <v>36635.040000000001</v>
          </cell>
          <cell r="T733">
            <v>19.57</v>
          </cell>
          <cell r="U733" t="str">
            <v>Management</v>
          </cell>
          <cell r="V733">
            <v>72</v>
          </cell>
          <cell r="W733">
            <v>704.52</v>
          </cell>
          <cell r="X733" t="str">
            <v>Gifford Medical - 40</v>
          </cell>
          <cell r="Y733" t="str">
            <v>Quality Care &amp; Case Manag</v>
          </cell>
          <cell r="Z733" t="str">
            <v>Biweekly</v>
          </cell>
        </row>
        <row r="734">
          <cell r="B734">
            <v>1204</v>
          </cell>
          <cell r="D734" t="str">
            <v>Linda</v>
          </cell>
          <cell r="E734" t="str">
            <v>Marineau</v>
          </cell>
          <cell r="F734" t="str">
            <v>J</v>
          </cell>
          <cell r="G734" t="str">
            <v>Medical Secretary Offsite</v>
          </cell>
          <cell r="H734" t="str">
            <v>Administrative</v>
          </cell>
          <cell r="I734" t="str">
            <v>Provider Practices</v>
          </cell>
          <cell r="J734" t="str">
            <v>Orthopedics Clinic</v>
          </cell>
          <cell r="K734" t="str">
            <v>Terminated</v>
          </cell>
          <cell r="L734" t="str">
            <v>PartTime - Full Benefits</v>
          </cell>
          <cell r="M734" t="str">
            <v>Part Time</v>
          </cell>
          <cell r="N734" t="str">
            <v>Medical Secretary Offsite</v>
          </cell>
          <cell r="O734" t="str">
            <v>GEN 40 30min</v>
          </cell>
          <cell r="P734">
            <v>39022</v>
          </cell>
          <cell r="Q734">
            <v>39022</v>
          </cell>
          <cell r="R734">
            <v>43280</v>
          </cell>
          <cell r="S734">
            <v>44085.599999999999</v>
          </cell>
          <cell r="T734">
            <v>23.55</v>
          </cell>
          <cell r="U734" t="str">
            <v>Admin/Support</v>
          </cell>
          <cell r="V734">
            <v>72</v>
          </cell>
          <cell r="W734">
            <v>847.8</v>
          </cell>
          <cell r="X734" t="str">
            <v>Orthopedics - 40</v>
          </cell>
          <cell r="Y734" t="str">
            <v>Provider Practice</v>
          </cell>
          <cell r="Z734" t="str">
            <v>Biweekly</v>
          </cell>
        </row>
        <row r="735">
          <cell r="B735">
            <v>1205</v>
          </cell>
          <cell r="D735" t="str">
            <v>Cheryl</v>
          </cell>
          <cell r="E735" t="str">
            <v>Boldwin</v>
          </cell>
          <cell r="F735" t="str">
            <v>A</v>
          </cell>
          <cell r="G735" t="str">
            <v>Office Manager Offsite</v>
          </cell>
          <cell r="H735" t="str">
            <v>Administrative</v>
          </cell>
          <cell r="I735" t="str">
            <v>Provider Practices</v>
          </cell>
          <cell r="J735" t="str">
            <v>Orthopedics Clinic</v>
          </cell>
          <cell r="K735" t="str">
            <v>Terminated</v>
          </cell>
          <cell r="L735" t="str">
            <v>Temporary Part Time</v>
          </cell>
          <cell r="M735" t="str">
            <v>Part Time</v>
          </cell>
          <cell r="N735" t="str">
            <v>Office Manager Offsite</v>
          </cell>
          <cell r="O735" t="str">
            <v>GEN 40 30min</v>
          </cell>
          <cell r="P735">
            <v>39022</v>
          </cell>
          <cell r="Q735">
            <v>39022</v>
          </cell>
          <cell r="R735">
            <v>39128</v>
          </cell>
          <cell r="S735">
            <v>37440</v>
          </cell>
          <cell r="T735">
            <v>30</v>
          </cell>
          <cell r="U735" t="str">
            <v>Office Manager</v>
          </cell>
          <cell r="V735">
            <v>48</v>
          </cell>
          <cell r="W735">
            <v>720</v>
          </cell>
          <cell r="X735" t="str">
            <v>Orthopedics - 40</v>
          </cell>
          <cell r="Y735" t="str">
            <v>Provider Practice</v>
          </cell>
          <cell r="Z735" t="str">
            <v>Biweekly</v>
          </cell>
        </row>
        <row r="736">
          <cell r="B736">
            <v>1206</v>
          </cell>
          <cell r="D736" t="str">
            <v>Sharon</v>
          </cell>
          <cell r="E736" t="str">
            <v>Ross</v>
          </cell>
          <cell r="F736" t="str">
            <v>L</v>
          </cell>
          <cell r="G736" t="str">
            <v>Office Manager Offsite</v>
          </cell>
          <cell r="H736" t="str">
            <v>Administrative</v>
          </cell>
          <cell r="I736" t="str">
            <v>Provider Practices</v>
          </cell>
          <cell r="J736" t="str">
            <v>Orthopedics Clinic</v>
          </cell>
          <cell r="K736" t="str">
            <v>Terminated</v>
          </cell>
          <cell r="L736" t="str">
            <v>Full Time - Full Benefits</v>
          </cell>
          <cell r="M736" t="str">
            <v>Full Time</v>
          </cell>
          <cell r="N736" t="str">
            <v>Office Manager Offsite</v>
          </cell>
          <cell r="O736" t="str">
            <v>GEN 40 30min</v>
          </cell>
          <cell r="P736">
            <v>39022</v>
          </cell>
          <cell r="Q736">
            <v>39022</v>
          </cell>
          <cell r="R736">
            <v>41726</v>
          </cell>
          <cell r="S736">
            <v>49212.800000000003</v>
          </cell>
          <cell r="T736">
            <v>23.66</v>
          </cell>
          <cell r="U736" t="str">
            <v>Office Manager</v>
          </cell>
          <cell r="V736">
            <v>80</v>
          </cell>
          <cell r="W736">
            <v>946.4</v>
          </cell>
          <cell r="X736" t="str">
            <v>Orthopedics - 40</v>
          </cell>
          <cell r="Y736" t="str">
            <v>Provider Practice</v>
          </cell>
          <cell r="Z736" t="str">
            <v>Biweekly</v>
          </cell>
        </row>
        <row r="737">
          <cell r="B737">
            <v>1207</v>
          </cell>
          <cell r="D737" t="str">
            <v>Stephanie</v>
          </cell>
          <cell r="E737" t="str">
            <v>Landvater</v>
          </cell>
          <cell r="F737" t="str">
            <v>J</v>
          </cell>
          <cell r="G737" t="str">
            <v>Physician Offsite Clinic</v>
          </cell>
          <cell r="H737" t="str">
            <v>Clinical</v>
          </cell>
          <cell r="I737" t="str">
            <v>Medical Staff</v>
          </cell>
          <cell r="J737" t="str">
            <v>Orthopedics Clinic</v>
          </cell>
          <cell r="K737" t="str">
            <v>Terminated</v>
          </cell>
          <cell r="L737" t="str">
            <v>Full Time - Full Benefits</v>
          </cell>
          <cell r="M737" t="str">
            <v>Full Time</v>
          </cell>
          <cell r="N737" t="str">
            <v>Physician Offsite Clinic</v>
          </cell>
          <cell r="O737" t="str">
            <v>PHYSICIANS</v>
          </cell>
          <cell r="P737">
            <v>39022</v>
          </cell>
          <cell r="Q737">
            <v>39022</v>
          </cell>
          <cell r="R737">
            <v>43131</v>
          </cell>
          <cell r="S737">
            <v>560000</v>
          </cell>
          <cell r="T737">
            <v>269.23079999999999</v>
          </cell>
          <cell r="U737" t="str">
            <v>Providers/Other</v>
          </cell>
          <cell r="V737">
            <v>80</v>
          </cell>
          <cell r="W737">
            <v>10769.230799999999</v>
          </cell>
          <cell r="X737" t="str">
            <v>Orthopedics - 40</v>
          </cell>
          <cell r="Y737" t="str">
            <v>Medical Staff</v>
          </cell>
          <cell r="Z737" t="str">
            <v>Biweekly</v>
          </cell>
        </row>
        <row r="738">
          <cell r="B738">
            <v>1208</v>
          </cell>
          <cell r="D738" t="str">
            <v>Loretta</v>
          </cell>
          <cell r="E738" t="str">
            <v>Robicheau</v>
          </cell>
          <cell r="F738" t="str">
            <v>A</v>
          </cell>
          <cell r="G738" t="str">
            <v>Payroll/Billing Assistant</v>
          </cell>
          <cell r="H738" t="str">
            <v>Administrative</v>
          </cell>
          <cell r="I738" t="str">
            <v>Finance</v>
          </cell>
          <cell r="J738" t="str">
            <v>General Accounting</v>
          </cell>
          <cell r="K738" t="str">
            <v>Terminated</v>
          </cell>
          <cell r="L738" t="str">
            <v>PartTime - Full Benefits</v>
          </cell>
          <cell r="M738" t="str">
            <v>Part Time</v>
          </cell>
          <cell r="N738" t="str">
            <v>Payroll/Billing Assistant</v>
          </cell>
          <cell r="O738" t="str">
            <v>GEN 40 30min</v>
          </cell>
          <cell r="P738">
            <v>39027</v>
          </cell>
          <cell r="Q738">
            <v>39027</v>
          </cell>
          <cell r="R738">
            <v>39555</v>
          </cell>
          <cell r="S738">
            <v>30654</v>
          </cell>
          <cell r="T738">
            <v>15.72</v>
          </cell>
          <cell r="U738" t="str">
            <v>Admin/Support</v>
          </cell>
          <cell r="V738">
            <v>75</v>
          </cell>
          <cell r="W738">
            <v>589.5</v>
          </cell>
          <cell r="X738" t="str">
            <v>Gifford Medical - 40</v>
          </cell>
          <cell r="Y738" t="str">
            <v>Accounting</v>
          </cell>
          <cell r="Z738" t="str">
            <v>Biweekly</v>
          </cell>
        </row>
        <row r="739">
          <cell r="B739">
            <v>1209</v>
          </cell>
          <cell r="D739" t="str">
            <v>Jessica</v>
          </cell>
          <cell r="E739" t="str">
            <v>Corliss</v>
          </cell>
          <cell r="F739" t="str">
            <v>L</v>
          </cell>
          <cell r="G739" t="str">
            <v>LNA Per Diem</v>
          </cell>
          <cell r="H739" t="str">
            <v>Clinical</v>
          </cell>
          <cell r="I739" t="str">
            <v>Provider Practices</v>
          </cell>
          <cell r="J739" t="str">
            <v>Med Surg</v>
          </cell>
          <cell r="K739" t="str">
            <v>Terminated</v>
          </cell>
          <cell r="L739" t="str">
            <v>Per Diem Active</v>
          </cell>
          <cell r="M739" t="str">
            <v>Part Time</v>
          </cell>
          <cell r="N739" t="str">
            <v>LNA Per Diem</v>
          </cell>
          <cell r="O739" t="str">
            <v>GEN 40 30min</v>
          </cell>
          <cell r="P739">
            <v>41604</v>
          </cell>
          <cell r="Q739">
            <v>39029</v>
          </cell>
          <cell r="R739">
            <v>42288</v>
          </cell>
          <cell r="S739">
            <v>3.3799999999999997E-2</v>
          </cell>
          <cell r="T739">
            <v>13.37</v>
          </cell>
          <cell r="U739" t="str">
            <v>Admin/Support</v>
          </cell>
          <cell r="V739">
            <v>1E-4</v>
          </cell>
          <cell r="W739">
            <v>5.9999999999999995E-4</v>
          </cell>
          <cell r="X739" t="str">
            <v>Clinic Administration - 4</v>
          </cell>
          <cell r="Y739" t="str">
            <v>Med/Surg</v>
          </cell>
          <cell r="Z739" t="str">
            <v>Biweekly</v>
          </cell>
        </row>
        <row r="740">
          <cell r="B740">
            <v>1210</v>
          </cell>
          <cell r="D740" t="str">
            <v>Judith</v>
          </cell>
          <cell r="E740" t="str">
            <v>Cornell</v>
          </cell>
          <cell r="F740" t="str">
            <v>G</v>
          </cell>
          <cell r="G740" t="str">
            <v>Activity Assistant</v>
          </cell>
          <cell r="H740" t="str">
            <v>Clinical</v>
          </cell>
          <cell r="I740" t="str">
            <v>Patient Care Services</v>
          </cell>
          <cell r="J740" t="str">
            <v>MENIG Extended Care</v>
          </cell>
          <cell r="K740" t="str">
            <v>Terminated</v>
          </cell>
          <cell r="L740" t="str">
            <v>PartTime-No Benefits</v>
          </cell>
          <cell r="M740" t="str">
            <v>Part Time</v>
          </cell>
          <cell r="N740" t="str">
            <v>Activity Assistant</v>
          </cell>
          <cell r="O740" t="str">
            <v>GEN 40 30min</v>
          </cell>
          <cell r="P740">
            <v>39034</v>
          </cell>
          <cell r="Q740">
            <v>39034</v>
          </cell>
          <cell r="R740">
            <v>41355</v>
          </cell>
          <cell r="S740">
            <v>10325.120000000001</v>
          </cell>
          <cell r="T740">
            <v>12.41</v>
          </cell>
          <cell r="U740" t="str">
            <v>Admin/Support</v>
          </cell>
          <cell r="V740">
            <v>32</v>
          </cell>
          <cell r="W740">
            <v>198.56</v>
          </cell>
          <cell r="X740" t="str">
            <v>Gifford Medical - 40</v>
          </cell>
          <cell r="Y740" t="str">
            <v>Menig Extended Care Unit</v>
          </cell>
          <cell r="Z740" t="str">
            <v>Biweekly</v>
          </cell>
        </row>
        <row r="741">
          <cell r="B741">
            <v>1211</v>
          </cell>
          <cell r="D741" t="str">
            <v>Rosemary</v>
          </cell>
          <cell r="E741" t="str">
            <v>Gray</v>
          </cell>
          <cell r="F741" t="str">
            <v>A</v>
          </cell>
          <cell r="G741" t="str">
            <v>Teaching Assistant</v>
          </cell>
          <cell r="H741" t="str">
            <v>Maint, Hskpg, Food, Dayca</v>
          </cell>
          <cell r="I741" t="str">
            <v>Human Resources</v>
          </cell>
          <cell r="J741" t="str">
            <v>Day Care</v>
          </cell>
          <cell r="K741" t="str">
            <v>Terminated</v>
          </cell>
          <cell r="L741" t="str">
            <v>Per Diem Active</v>
          </cell>
          <cell r="M741" t="str">
            <v>Part Time</v>
          </cell>
          <cell r="N741" t="str">
            <v>Teaching Assistant</v>
          </cell>
          <cell r="O741" t="str">
            <v>GEN 40 60min</v>
          </cell>
          <cell r="P741">
            <v>39034</v>
          </cell>
          <cell r="Q741">
            <v>39034</v>
          </cell>
          <cell r="R741">
            <v>39034</v>
          </cell>
          <cell r="S741">
            <v>2.5999999999999999E-2</v>
          </cell>
          <cell r="T741">
            <v>9.5</v>
          </cell>
          <cell r="U741" t="str">
            <v>Admin/Support</v>
          </cell>
          <cell r="V741">
            <v>1E-4</v>
          </cell>
          <cell r="W741">
            <v>5.0000000000000001E-4</v>
          </cell>
          <cell r="X741" t="str">
            <v>Gifford Medical - 40</v>
          </cell>
          <cell r="Y741" t="str">
            <v>Child Enrichment Center</v>
          </cell>
          <cell r="Z741" t="str">
            <v>Biweekly</v>
          </cell>
        </row>
        <row r="742">
          <cell r="B742">
            <v>1212</v>
          </cell>
          <cell r="D742" t="str">
            <v>Robert</v>
          </cell>
          <cell r="E742" t="str">
            <v>Thomas</v>
          </cell>
          <cell r="F742" t="str">
            <v>B</v>
          </cell>
          <cell r="G742" t="str">
            <v>RADTECH 2</v>
          </cell>
          <cell r="H742" t="str">
            <v>Clinical</v>
          </cell>
          <cell r="I742" t="str">
            <v>Operations</v>
          </cell>
          <cell r="J742" t="str">
            <v>Diagnostic Imaging</v>
          </cell>
          <cell r="K742" t="str">
            <v>Active</v>
          </cell>
          <cell r="L742" t="str">
            <v>PartTime-No Benefits</v>
          </cell>
          <cell r="M742" t="str">
            <v>Part Time</v>
          </cell>
          <cell r="N742" t="str">
            <v>RADTECH 2</v>
          </cell>
          <cell r="O742" t="str">
            <v>GEN 40 30min</v>
          </cell>
          <cell r="P742">
            <v>39027</v>
          </cell>
          <cell r="Q742">
            <v>39027</v>
          </cell>
          <cell r="S742">
            <v>17872.919999999998</v>
          </cell>
          <cell r="T742">
            <v>38.19</v>
          </cell>
          <cell r="U742" t="str">
            <v>RAD 2</v>
          </cell>
          <cell r="V742">
            <v>18</v>
          </cell>
          <cell r="W742">
            <v>343.71</v>
          </cell>
          <cell r="X742" t="str">
            <v>Orthopedics - 40</v>
          </cell>
          <cell r="Y742" t="str">
            <v>Radiology</v>
          </cell>
          <cell r="Z742" t="str">
            <v>Biweekly</v>
          </cell>
        </row>
        <row r="743">
          <cell r="B743">
            <v>1213</v>
          </cell>
          <cell r="D743" t="str">
            <v>Crystal</v>
          </cell>
          <cell r="E743" t="str">
            <v>Lamont</v>
          </cell>
          <cell r="F743" t="str">
            <v>M</v>
          </cell>
          <cell r="G743" t="str">
            <v>Materials Clerk I</v>
          </cell>
          <cell r="H743" t="str">
            <v>Administrative</v>
          </cell>
          <cell r="I743" t="str">
            <v>Finance</v>
          </cell>
          <cell r="J743" t="str">
            <v>Materials Management</v>
          </cell>
          <cell r="K743" t="str">
            <v>Terminated</v>
          </cell>
          <cell r="L743" t="str">
            <v>Full Time - Full Benefits</v>
          </cell>
          <cell r="M743" t="str">
            <v>Full Time</v>
          </cell>
          <cell r="N743" t="str">
            <v>Materials Clerk I</v>
          </cell>
          <cell r="O743" t="str">
            <v>GEN 40 60min</v>
          </cell>
          <cell r="P743">
            <v>39041</v>
          </cell>
          <cell r="Q743">
            <v>39041</v>
          </cell>
          <cell r="R743">
            <v>39276</v>
          </cell>
          <cell r="S743">
            <v>18428.8</v>
          </cell>
          <cell r="T743">
            <v>8.86</v>
          </cell>
          <cell r="U743" t="str">
            <v>Admin/Support</v>
          </cell>
          <cell r="V743">
            <v>80</v>
          </cell>
          <cell r="W743">
            <v>354.4</v>
          </cell>
          <cell r="X743" t="str">
            <v>Gifford Medical - 40</v>
          </cell>
          <cell r="Y743" t="str">
            <v>Material Management</v>
          </cell>
          <cell r="Z743" t="str">
            <v>Biweekly</v>
          </cell>
        </row>
        <row r="744">
          <cell r="B744">
            <v>1214</v>
          </cell>
          <cell r="D744" t="str">
            <v>Sabrina</v>
          </cell>
          <cell r="E744" t="str">
            <v>Fairbanks</v>
          </cell>
          <cell r="F744" t="str">
            <v>M</v>
          </cell>
          <cell r="G744" t="str">
            <v>Licensed Nurse Aide</v>
          </cell>
          <cell r="H744" t="str">
            <v>Clinical</v>
          </cell>
          <cell r="I744" t="str">
            <v>Patient Care Services</v>
          </cell>
          <cell r="J744" t="str">
            <v>MENIG Extended Care</v>
          </cell>
          <cell r="K744" t="str">
            <v>Terminated</v>
          </cell>
          <cell r="L744" t="str">
            <v>PartTime - Full Benefits</v>
          </cell>
          <cell r="M744" t="str">
            <v>Part Time</v>
          </cell>
          <cell r="N744" t="str">
            <v>Licensed Nurse Aide</v>
          </cell>
          <cell r="O744" t="str">
            <v>GEN 30min</v>
          </cell>
          <cell r="P744">
            <v>39048</v>
          </cell>
          <cell r="Q744">
            <v>39048</v>
          </cell>
          <cell r="R744">
            <v>39085</v>
          </cell>
          <cell r="S744">
            <v>18588.96</v>
          </cell>
          <cell r="T744">
            <v>9.93</v>
          </cell>
          <cell r="U744" t="str">
            <v>Admin/Support</v>
          </cell>
          <cell r="V744">
            <v>72</v>
          </cell>
          <cell r="W744">
            <v>357.48</v>
          </cell>
          <cell r="X744" t="str">
            <v>Gifford Medical - 40</v>
          </cell>
          <cell r="Y744" t="str">
            <v>Menig Extended Care Unit</v>
          </cell>
          <cell r="Z744" t="str">
            <v>Biweekly</v>
          </cell>
        </row>
        <row r="745">
          <cell r="B745">
            <v>1215</v>
          </cell>
          <cell r="D745" t="str">
            <v>Seth</v>
          </cell>
          <cell r="E745" t="str">
            <v>Giffin</v>
          </cell>
          <cell r="F745" t="str">
            <v>J</v>
          </cell>
          <cell r="G745" t="str">
            <v>Associate Chef</v>
          </cell>
          <cell r="I745" t="str">
            <v>Operations</v>
          </cell>
          <cell r="J745" t="str">
            <v>Dietary</v>
          </cell>
          <cell r="K745" t="str">
            <v>Terminated</v>
          </cell>
          <cell r="L745" t="str">
            <v>Full Time - Full Benefits</v>
          </cell>
          <cell r="M745" t="str">
            <v>Full Time</v>
          </cell>
          <cell r="N745" t="str">
            <v>Associate Chef</v>
          </cell>
          <cell r="O745" t="str">
            <v>EXEMPT 8 FT</v>
          </cell>
          <cell r="P745">
            <v>39049</v>
          </cell>
          <cell r="Q745">
            <v>39049</v>
          </cell>
          <cell r="R745">
            <v>39159</v>
          </cell>
          <cell r="S745">
            <v>31000</v>
          </cell>
          <cell r="T745">
            <v>14.9038</v>
          </cell>
          <cell r="U745" t="str">
            <v>Tech &amp; Professi</v>
          </cell>
          <cell r="V745">
            <v>80</v>
          </cell>
          <cell r="W745">
            <v>596.15380000000005</v>
          </cell>
          <cell r="X745" t="str">
            <v>Gifford Medical - 40</v>
          </cell>
          <cell r="Y745" t="str">
            <v>Nutrition &amp; Food Service</v>
          </cell>
          <cell r="Z745" t="str">
            <v>Biweekly</v>
          </cell>
        </row>
        <row r="746">
          <cell r="B746">
            <v>1216</v>
          </cell>
          <cell r="D746" t="str">
            <v>Linda</v>
          </cell>
          <cell r="E746" t="str">
            <v>Walsh</v>
          </cell>
          <cell r="F746" t="str">
            <v>M</v>
          </cell>
          <cell r="G746" t="str">
            <v>Licensed Practical Nurse</v>
          </cell>
          <cell r="H746" t="str">
            <v>Clinical</v>
          </cell>
          <cell r="I746" t="str">
            <v>Patient Care Services</v>
          </cell>
          <cell r="J746" t="str">
            <v>Med Surg</v>
          </cell>
          <cell r="K746" t="str">
            <v>Terminated</v>
          </cell>
          <cell r="L746" t="str">
            <v>PartTime-Partial Benefits</v>
          </cell>
          <cell r="M746" t="str">
            <v>Part Time</v>
          </cell>
          <cell r="N746" t="str">
            <v>Licensed Practical Nurse</v>
          </cell>
          <cell r="O746" t="str">
            <v>GEN 30min</v>
          </cell>
          <cell r="P746">
            <v>39050</v>
          </cell>
          <cell r="Q746">
            <v>39050</v>
          </cell>
          <cell r="R746">
            <v>39097</v>
          </cell>
          <cell r="S746">
            <v>19146.400000000001</v>
          </cell>
          <cell r="T746">
            <v>18.41</v>
          </cell>
          <cell r="U746" t="str">
            <v>LPN</v>
          </cell>
          <cell r="V746">
            <v>40</v>
          </cell>
          <cell r="W746">
            <v>368.2</v>
          </cell>
          <cell r="X746" t="str">
            <v>Gifford Medical - 40</v>
          </cell>
          <cell r="Y746" t="str">
            <v>Med/Surg</v>
          </cell>
          <cell r="Z746" t="str">
            <v>Biweekly</v>
          </cell>
        </row>
        <row r="747">
          <cell r="B747">
            <v>1217</v>
          </cell>
          <cell r="D747" t="str">
            <v>Doris</v>
          </cell>
          <cell r="E747" t="str">
            <v>Hunt</v>
          </cell>
          <cell r="F747" t="str">
            <v>A</v>
          </cell>
          <cell r="G747" t="str">
            <v>Licensed Nurse Aide</v>
          </cell>
          <cell r="H747" t="str">
            <v>Clinical</v>
          </cell>
          <cell r="I747" t="str">
            <v>Patient Care Services</v>
          </cell>
          <cell r="J747" t="str">
            <v>Adult Day Care</v>
          </cell>
          <cell r="K747" t="str">
            <v>Active</v>
          </cell>
          <cell r="L747" t="str">
            <v>PartTime-Partial Benefits</v>
          </cell>
          <cell r="M747" t="str">
            <v>Part Time</v>
          </cell>
          <cell r="N747" t="str">
            <v>Licensed Nurse Aide</v>
          </cell>
          <cell r="O747" t="str">
            <v>GEN 40 30min</v>
          </cell>
          <cell r="P747">
            <v>39050</v>
          </cell>
          <cell r="Q747">
            <v>39050</v>
          </cell>
          <cell r="S747">
            <v>26607.360000000001</v>
          </cell>
          <cell r="T747">
            <v>19.68</v>
          </cell>
          <cell r="U747" t="str">
            <v>Admin/Support</v>
          </cell>
          <cell r="V747">
            <v>52</v>
          </cell>
          <cell r="W747">
            <v>511.68</v>
          </cell>
          <cell r="X747" t="str">
            <v>Adult Daycare - 45</v>
          </cell>
          <cell r="Y747" t="str">
            <v>Menig Extended Care Unit</v>
          </cell>
          <cell r="Z747" t="str">
            <v>Biweekly</v>
          </cell>
        </row>
        <row r="748">
          <cell r="B748">
            <v>1218</v>
          </cell>
          <cell r="D748" t="str">
            <v>Navin</v>
          </cell>
          <cell r="E748" t="str">
            <v>Pancholy</v>
          </cell>
          <cell r="G748" t="str">
            <v>Surgeon</v>
          </cell>
          <cell r="H748" t="str">
            <v>Clinical</v>
          </cell>
          <cell r="I748" t="str">
            <v>Medical Staff</v>
          </cell>
          <cell r="J748" t="str">
            <v>Clinic Surgical Associate</v>
          </cell>
          <cell r="K748" t="str">
            <v>Terminated</v>
          </cell>
          <cell r="L748" t="str">
            <v>Full Time - Full Benefits</v>
          </cell>
          <cell r="M748" t="str">
            <v>Full Time</v>
          </cell>
          <cell r="N748" t="str">
            <v>Surgeon</v>
          </cell>
          <cell r="O748" t="str">
            <v>PHYSICIANS</v>
          </cell>
          <cell r="P748">
            <v>39048</v>
          </cell>
          <cell r="Q748">
            <v>39048</v>
          </cell>
          <cell r="R748">
            <v>39913</v>
          </cell>
          <cell r="S748">
            <v>240000</v>
          </cell>
          <cell r="T748">
            <v>115.38460000000001</v>
          </cell>
          <cell r="U748" t="str">
            <v>Providers</v>
          </cell>
          <cell r="V748">
            <v>80</v>
          </cell>
          <cell r="W748">
            <v>4615.3846000000003</v>
          </cell>
          <cell r="X748" t="str">
            <v>Nro, Anes, Pod &amp; Sp - 40</v>
          </cell>
          <cell r="Y748" t="str">
            <v>Medical Staff</v>
          </cell>
          <cell r="Z748" t="str">
            <v>Biweekly</v>
          </cell>
        </row>
        <row r="749">
          <cell r="B749">
            <v>1219</v>
          </cell>
          <cell r="D749" t="str">
            <v>Aimee</v>
          </cell>
          <cell r="E749" t="str">
            <v>Trask</v>
          </cell>
          <cell r="F749" t="str">
            <v>L</v>
          </cell>
          <cell r="G749" t="str">
            <v>Healthcare Asst Offsite</v>
          </cell>
          <cell r="I749" t="str">
            <v>Provider Practices</v>
          </cell>
          <cell r="J749" t="str">
            <v>Clinic Rochester</v>
          </cell>
          <cell r="K749" t="str">
            <v>Terminated</v>
          </cell>
          <cell r="L749" t="str">
            <v>PartTime-No Benefits</v>
          </cell>
          <cell r="M749" t="str">
            <v>Part Time</v>
          </cell>
          <cell r="N749" t="str">
            <v>Healthcare Asst Offsite</v>
          </cell>
          <cell r="O749" t="str">
            <v>GEN 40 30min</v>
          </cell>
          <cell r="P749">
            <v>39051</v>
          </cell>
          <cell r="Q749">
            <v>39051</v>
          </cell>
          <cell r="R749">
            <v>39140</v>
          </cell>
          <cell r="S749">
            <v>9484.7999999999993</v>
          </cell>
          <cell r="T749">
            <v>11.4</v>
          </cell>
          <cell r="U749" t="str">
            <v>Admin/Support</v>
          </cell>
          <cell r="V749">
            <v>32</v>
          </cell>
          <cell r="W749">
            <v>182.4</v>
          </cell>
          <cell r="X749" t="str">
            <v>Rochester Clinic - 41</v>
          </cell>
          <cell r="Y749" t="str">
            <v>Provider Practice</v>
          </cell>
          <cell r="Z749" t="str">
            <v>Biweekly</v>
          </cell>
        </row>
        <row r="750">
          <cell r="B750">
            <v>1220</v>
          </cell>
          <cell r="D750" t="str">
            <v>Katrina</v>
          </cell>
          <cell r="E750" t="str">
            <v>Rice</v>
          </cell>
          <cell r="F750" t="str">
            <v>L</v>
          </cell>
          <cell r="G750" t="str">
            <v>Licensed Nurse Aide</v>
          </cell>
          <cell r="H750" t="str">
            <v>Clinical</v>
          </cell>
          <cell r="I750" t="str">
            <v>Patient Care Services</v>
          </cell>
          <cell r="J750" t="str">
            <v>MENIG Extended Care</v>
          </cell>
          <cell r="K750" t="str">
            <v>Terminated</v>
          </cell>
          <cell r="L750" t="str">
            <v>PartTime-Partial Benefits</v>
          </cell>
          <cell r="M750" t="str">
            <v>Part Time</v>
          </cell>
          <cell r="N750" t="str">
            <v>Licensed Nurse Aide</v>
          </cell>
          <cell r="O750" t="str">
            <v>GEN 40 30min</v>
          </cell>
          <cell r="P750">
            <v>40231</v>
          </cell>
          <cell r="Q750">
            <v>39055</v>
          </cell>
          <cell r="R750">
            <v>41432</v>
          </cell>
          <cell r="S750">
            <v>11908</v>
          </cell>
          <cell r="T750">
            <v>11.45</v>
          </cell>
          <cell r="U750" t="str">
            <v>Admin/Support</v>
          </cell>
          <cell r="V750">
            <v>40</v>
          </cell>
          <cell r="W750">
            <v>229</v>
          </cell>
          <cell r="X750" t="str">
            <v>Gifford Medical - 40</v>
          </cell>
          <cell r="Y750" t="str">
            <v>Menig Extended Care Unit</v>
          </cell>
          <cell r="Z750" t="str">
            <v>Biweekly</v>
          </cell>
        </row>
        <row r="751">
          <cell r="B751">
            <v>1221</v>
          </cell>
          <cell r="D751" t="str">
            <v>Susanne</v>
          </cell>
          <cell r="E751" t="str">
            <v>Trost</v>
          </cell>
          <cell r="F751" t="str">
            <v>U</v>
          </cell>
          <cell r="G751" t="str">
            <v>Physician</v>
          </cell>
          <cell r="H751" t="str">
            <v>Clinical</v>
          </cell>
          <cell r="I751" t="str">
            <v>Medical Staff</v>
          </cell>
          <cell r="J751" t="str">
            <v>Clinic Specialty</v>
          </cell>
          <cell r="K751" t="str">
            <v>Terminated</v>
          </cell>
          <cell r="L751" t="str">
            <v>PartTime - Full Benefits</v>
          </cell>
          <cell r="M751" t="str">
            <v>Part Time</v>
          </cell>
          <cell r="N751" t="str">
            <v>Physician</v>
          </cell>
          <cell r="O751" t="str">
            <v>PHYSICIANS</v>
          </cell>
          <cell r="P751">
            <v>39064</v>
          </cell>
          <cell r="Q751">
            <v>39064</v>
          </cell>
          <cell r="R751">
            <v>40793</v>
          </cell>
          <cell r="S751">
            <v>108000</v>
          </cell>
          <cell r="T751">
            <v>62.557899999999997</v>
          </cell>
          <cell r="U751" t="str">
            <v>Providers</v>
          </cell>
          <cell r="V751">
            <v>66.400000000000006</v>
          </cell>
          <cell r="W751">
            <v>2076.9231</v>
          </cell>
          <cell r="X751" t="str">
            <v>Nro, Anes, Pod &amp; Sp - 40</v>
          </cell>
          <cell r="Y751" t="str">
            <v>Medical Staff</v>
          </cell>
          <cell r="Z751" t="str">
            <v>Biweekly</v>
          </cell>
        </row>
        <row r="752">
          <cell r="B752">
            <v>1222</v>
          </cell>
          <cell r="D752" t="str">
            <v>Heather</v>
          </cell>
          <cell r="E752" t="str">
            <v>Evans</v>
          </cell>
          <cell r="F752" t="str">
            <v>L</v>
          </cell>
          <cell r="G752" t="str">
            <v>RN - Per Diem</v>
          </cell>
          <cell r="H752" t="str">
            <v>Clinical</v>
          </cell>
          <cell r="I752" t="str">
            <v>Patient Care Services</v>
          </cell>
          <cell r="J752" t="str">
            <v>Obstetrics/Labor &amp; Delive</v>
          </cell>
          <cell r="K752" t="str">
            <v>Terminated</v>
          </cell>
          <cell r="L752" t="str">
            <v>Per Diem Active</v>
          </cell>
          <cell r="M752" t="str">
            <v>Part Time</v>
          </cell>
          <cell r="N752" t="str">
            <v>RN - Per Diem</v>
          </cell>
          <cell r="O752" t="str">
            <v>GEN 40 30min</v>
          </cell>
          <cell r="P752">
            <v>39069</v>
          </cell>
          <cell r="Q752">
            <v>39069</v>
          </cell>
          <cell r="R752">
            <v>40392</v>
          </cell>
          <cell r="S752">
            <v>7.2800000000000004E-2</v>
          </cell>
          <cell r="T752">
            <v>27.9024</v>
          </cell>
          <cell r="U752" t="str">
            <v>RN</v>
          </cell>
          <cell r="V752">
            <v>1E-4</v>
          </cell>
          <cell r="W752">
            <v>1.4E-3</v>
          </cell>
          <cell r="X752" t="str">
            <v>Gifford Medical - 40</v>
          </cell>
          <cell r="Y752" t="str">
            <v>Birthing Center</v>
          </cell>
          <cell r="Z752" t="str">
            <v>Biweekly</v>
          </cell>
        </row>
        <row r="753">
          <cell r="B753">
            <v>1223</v>
          </cell>
          <cell r="D753" t="str">
            <v>Brandi</v>
          </cell>
          <cell r="E753" t="str">
            <v>Waite</v>
          </cell>
          <cell r="F753" t="str">
            <v>L</v>
          </cell>
          <cell r="G753" t="str">
            <v>Pt Reg Receptionist I</v>
          </cell>
          <cell r="H753" t="str">
            <v>Administrative</v>
          </cell>
          <cell r="I753" t="str">
            <v>Finance</v>
          </cell>
          <cell r="J753" t="str">
            <v>Patient Registration</v>
          </cell>
          <cell r="K753" t="str">
            <v>Terminated</v>
          </cell>
          <cell r="L753" t="str">
            <v>Per Diem Active</v>
          </cell>
          <cell r="M753" t="str">
            <v>Part Time</v>
          </cell>
          <cell r="N753" t="str">
            <v>Pt Reg Receptionist I</v>
          </cell>
          <cell r="O753" t="str">
            <v>GEN 40 30min</v>
          </cell>
          <cell r="P753">
            <v>39069</v>
          </cell>
          <cell r="Q753">
            <v>39069</v>
          </cell>
          <cell r="R753">
            <v>39457</v>
          </cell>
          <cell r="S753">
            <v>3.1199999999999999E-2</v>
          </cell>
          <cell r="T753">
            <v>12.13</v>
          </cell>
          <cell r="U753" t="str">
            <v>Admin/Support</v>
          </cell>
          <cell r="V753">
            <v>1E-4</v>
          </cell>
          <cell r="W753">
            <v>5.9999999999999995E-4</v>
          </cell>
          <cell r="X753" t="str">
            <v>Patient Registration - 49</v>
          </cell>
          <cell r="Y753" t="str">
            <v>Patient Admin Services</v>
          </cell>
          <cell r="Z753" t="str">
            <v>Biweekly</v>
          </cell>
        </row>
        <row r="754">
          <cell r="B754">
            <v>1224</v>
          </cell>
          <cell r="D754" t="str">
            <v>Cassandra</v>
          </cell>
          <cell r="E754" t="str">
            <v>Bickford</v>
          </cell>
          <cell r="F754" t="str">
            <v>R</v>
          </cell>
          <cell r="G754" t="str">
            <v>LPN - Provider Practice</v>
          </cell>
          <cell r="H754" t="str">
            <v>Clinical</v>
          </cell>
          <cell r="I754" t="str">
            <v>Provider Practices</v>
          </cell>
          <cell r="J754" t="str">
            <v>Clinic Primary Care</v>
          </cell>
          <cell r="K754" t="str">
            <v>Terminated</v>
          </cell>
          <cell r="L754" t="str">
            <v>PartTime - Full Benefits</v>
          </cell>
          <cell r="M754" t="str">
            <v>Part Time</v>
          </cell>
          <cell r="N754" t="str">
            <v>LPN - Provider Practice</v>
          </cell>
          <cell r="O754" t="str">
            <v>GEN 40 60min</v>
          </cell>
          <cell r="P754">
            <v>41064</v>
          </cell>
          <cell r="Q754">
            <v>39070</v>
          </cell>
          <cell r="R754">
            <v>41565</v>
          </cell>
          <cell r="S754">
            <v>33862.400000000001</v>
          </cell>
          <cell r="T754">
            <v>17.600000000000001</v>
          </cell>
          <cell r="U754" t="str">
            <v>LPN PP</v>
          </cell>
          <cell r="V754">
            <v>74</v>
          </cell>
          <cell r="W754">
            <v>651.20000000000005</v>
          </cell>
          <cell r="X754" t="str">
            <v>Gifford Medical - 40</v>
          </cell>
          <cell r="Y754" t="str">
            <v>Provider Practice</v>
          </cell>
          <cell r="Z754" t="str">
            <v>Biweekly</v>
          </cell>
        </row>
        <row r="755">
          <cell r="B755">
            <v>1225</v>
          </cell>
          <cell r="D755" t="str">
            <v>Kimberly</v>
          </cell>
          <cell r="E755" t="str">
            <v>Kidder</v>
          </cell>
          <cell r="F755" t="str">
            <v>S</v>
          </cell>
          <cell r="G755" t="str">
            <v>Nutrition Assistant 2</v>
          </cell>
          <cell r="H755" t="str">
            <v>Maint, Hskpg, Food, Dayca</v>
          </cell>
          <cell r="I755" t="str">
            <v>Operations</v>
          </cell>
          <cell r="J755" t="str">
            <v>Dietary</v>
          </cell>
          <cell r="K755" t="str">
            <v>Terminated</v>
          </cell>
          <cell r="L755" t="str">
            <v>PartTime-No Benefits</v>
          </cell>
          <cell r="M755" t="str">
            <v>Part Time</v>
          </cell>
          <cell r="N755" t="str">
            <v>Nutrition Assistant 2</v>
          </cell>
          <cell r="O755" t="str">
            <v>GEN 30min</v>
          </cell>
          <cell r="P755">
            <v>39071</v>
          </cell>
          <cell r="Q755">
            <v>39071</v>
          </cell>
          <cell r="R755">
            <v>39172</v>
          </cell>
          <cell r="S755">
            <v>7820.8</v>
          </cell>
          <cell r="T755">
            <v>9.4</v>
          </cell>
          <cell r="U755" t="str">
            <v>Admin/Support</v>
          </cell>
          <cell r="V755">
            <v>32</v>
          </cell>
          <cell r="W755">
            <v>150.4</v>
          </cell>
          <cell r="X755" t="str">
            <v>Gifford Medical - 40</v>
          </cell>
          <cell r="Y755" t="str">
            <v>Nutrition &amp; Food Service</v>
          </cell>
          <cell r="Z755" t="str">
            <v>Biweekly</v>
          </cell>
        </row>
        <row r="756">
          <cell r="B756">
            <v>1226</v>
          </cell>
          <cell r="D756" t="str">
            <v>Jeanne</v>
          </cell>
          <cell r="E756" t="str">
            <v>Goss</v>
          </cell>
          <cell r="G756" t="str">
            <v>Volunteer Specialist</v>
          </cell>
          <cell r="H756" t="str">
            <v>Administrative</v>
          </cell>
          <cell r="I756" t="str">
            <v>Administration</v>
          </cell>
          <cell r="J756" t="str">
            <v>Volunteer Services</v>
          </cell>
          <cell r="K756" t="str">
            <v>Terminated</v>
          </cell>
          <cell r="L756" t="str">
            <v>PartTime-Partial Benefits</v>
          </cell>
          <cell r="M756" t="str">
            <v>Part Time</v>
          </cell>
          <cell r="N756" t="str">
            <v>Volunteer Specialist</v>
          </cell>
          <cell r="O756" t="str">
            <v>GEN 40 30min</v>
          </cell>
          <cell r="P756">
            <v>39073</v>
          </cell>
          <cell r="Q756">
            <v>39073</v>
          </cell>
          <cell r="R756">
            <v>39965</v>
          </cell>
          <cell r="S756">
            <v>12095.2</v>
          </cell>
          <cell r="T756">
            <v>11.63</v>
          </cell>
          <cell r="U756" t="str">
            <v>Admin/Support</v>
          </cell>
          <cell r="V756">
            <v>40</v>
          </cell>
          <cell r="W756">
            <v>232.6</v>
          </cell>
          <cell r="X756" t="str">
            <v>Gifford Medical - 40</v>
          </cell>
          <cell r="Y756" t="str">
            <v>Volunteers</v>
          </cell>
          <cell r="Z756" t="str">
            <v>Biweekly</v>
          </cell>
        </row>
        <row r="757">
          <cell r="B757">
            <v>1227</v>
          </cell>
          <cell r="D757" t="str">
            <v>Jenell</v>
          </cell>
          <cell r="E757" t="str">
            <v>Lyford</v>
          </cell>
          <cell r="F757" t="str">
            <v>A</v>
          </cell>
          <cell r="G757" t="str">
            <v>Reg Respiratory Therapist</v>
          </cell>
          <cell r="H757" t="str">
            <v>Ancillary</v>
          </cell>
          <cell r="I757" t="str">
            <v>Operations</v>
          </cell>
          <cell r="J757" t="str">
            <v>Respiratory</v>
          </cell>
          <cell r="K757" t="str">
            <v>Active</v>
          </cell>
          <cell r="L757" t="str">
            <v>PartTime - Full Benefits</v>
          </cell>
          <cell r="M757" t="str">
            <v>Part Time</v>
          </cell>
          <cell r="N757" t="str">
            <v>Reg Respiratory Therapist</v>
          </cell>
          <cell r="O757" t="str">
            <v>GEN 40 30min</v>
          </cell>
          <cell r="P757">
            <v>39078</v>
          </cell>
          <cell r="Q757">
            <v>39078</v>
          </cell>
          <cell r="S757">
            <v>49870.080000000002</v>
          </cell>
          <cell r="T757">
            <v>29.97</v>
          </cell>
          <cell r="U757" t="str">
            <v>Tech &amp; Professi</v>
          </cell>
          <cell r="V757">
            <v>64</v>
          </cell>
          <cell r="W757">
            <v>959.04</v>
          </cell>
          <cell r="X757" t="str">
            <v>Gifford Medical - 40</v>
          </cell>
          <cell r="Y757" t="str">
            <v>Respiratory Therapy</v>
          </cell>
          <cell r="Z757" t="str">
            <v>Biweekly</v>
          </cell>
        </row>
        <row r="758">
          <cell r="B758">
            <v>1228</v>
          </cell>
          <cell r="D758" t="str">
            <v>Sheridan</v>
          </cell>
          <cell r="E758" t="str">
            <v>Berry</v>
          </cell>
          <cell r="F758" t="str">
            <v>P</v>
          </cell>
          <cell r="G758" t="str">
            <v>LNA Per Diem</v>
          </cell>
          <cell r="H758" t="str">
            <v>Clinical</v>
          </cell>
          <cell r="I758" t="str">
            <v>Patient Care Services</v>
          </cell>
          <cell r="J758" t="str">
            <v>MENIG Extended Care</v>
          </cell>
          <cell r="K758" t="str">
            <v>Terminated</v>
          </cell>
          <cell r="L758" t="str">
            <v>Per Diem Active</v>
          </cell>
          <cell r="M758" t="str">
            <v>Part Time</v>
          </cell>
          <cell r="N758" t="str">
            <v>LNA Per Diem</v>
          </cell>
          <cell r="O758" t="str">
            <v>GEN 40 30min</v>
          </cell>
          <cell r="P758">
            <v>39085</v>
          </cell>
          <cell r="Q758">
            <v>39085</v>
          </cell>
          <cell r="R758">
            <v>39121</v>
          </cell>
          <cell r="S758">
            <v>2.5999999999999999E-2</v>
          </cell>
          <cell r="T758">
            <v>9.93</v>
          </cell>
          <cell r="U758" t="str">
            <v>Admin/Support</v>
          </cell>
          <cell r="V758">
            <v>1E-4</v>
          </cell>
          <cell r="W758">
            <v>5.0000000000000001E-4</v>
          </cell>
          <cell r="X758" t="str">
            <v>Gifford Medical - 40</v>
          </cell>
          <cell r="Y758" t="str">
            <v>Menig Extended Care Unit</v>
          </cell>
          <cell r="Z758" t="str">
            <v>Biweekly</v>
          </cell>
        </row>
        <row r="759">
          <cell r="B759">
            <v>1229</v>
          </cell>
          <cell r="D759" t="str">
            <v>Dean</v>
          </cell>
          <cell r="E759" t="str">
            <v>Mogavero</v>
          </cell>
          <cell r="F759" t="str">
            <v>L</v>
          </cell>
          <cell r="G759" t="str">
            <v>ES Worker - Per Diem</v>
          </cell>
          <cell r="H759" t="str">
            <v>Maint, Hskpg, Food, Dayca</v>
          </cell>
          <cell r="I759" t="str">
            <v>Operations</v>
          </cell>
          <cell r="J759" t="str">
            <v>Housekeeping</v>
          </cell>
          <cell r="K759" t="str">
            <v>Terminated</v>
          </cell>
          <cell r="L759" t="str">
            <v>Per Diem Active</v>
          </cell>
          <cell r="M759" t="str">
            <v>Part Time</v>
          </cell>
          <cell r="N759" t="str">
            <v>ES Worker - Per Diem</v>
          </cell>
          <cell r="O759" t="str">
            <v>GEN 40 30min</v>
          </cell>
          <cell r="P759">
            <v>41036</v>
          </cell>
          <cell r="Q759">
            <v>39090</v>
          </cell>
          <cell r="R759">
            <v>41150</v>
          </cell>
          <cell r="S759">
            <v>3.1199999999999999E-2</v>
          </cell>
          <cell r="T759">
            <v>12</v>
          </cell>
          <cell r="U759" t="str">
            <v>Admin/Support</v>
          </cell>
          <cell r="V759">
            <v>1E-4</v>
          </cell>
          <cell r="W759">
            <v>5.9999999999999995E-4</v>
          </cell>
          <cell r="X759" t="str">
            <v>Gifford Medical - 40</v>
          </cell>
          <cell r="Y759" t="str">
            <v>Housekeeping</v>
          </cell>
          <cell r="Z759" t="str">
            <v>Biweekly</v>
          </cell>
        </row>
        <row r="760">
          <cell r="B760">
            <v>1230</v>
          </cell>
          <cell r="D760" t="str">
            <v>Sarah</v>
          </cell>
          <cell r="E760" t="str">
            <v>Larmie</v>
          </cell>
          <cell r="F760" t="str">
            <v>E</v>
          </cell>
          <cell r="G760" t="str">
            <v>RN - Per Diem</v>
          </cell>
          <cell r="H760" t="str">
            <v>Clinical</v>
          </cell>
          <cell r="I760" t="str">
            <v>Operations</v>
          </cell>
          <cell r="J760" t="str">
            <v>Anticoag Clinic</v>
          </cell>
          <cell r="K760" t="str">
            <v>Terminated</v>
          </cell>
          <cell r="L760" t="str">
            <v>Per Diem Active</v>
          </cell>
          <cell r="M760" t="str">
            <v>Part Time</v>
          </cell>
          <cell r="N760" t="str">
            <v>RN - Per Diem</v>
          </cell>
          <cell r="O760" t="str">
            <v>GEN 40 30min</v>
          </cell>
          <cell r="P760">
            <v>40288</v>
          </cell>
          <cell r="Q760">
            <v>39090</v>
          </cell>
          <cell r="R760">
            <v>42051</v>
          </cell>
          <cell r="S760">
            <v>6.7599999999999993E-2</v>
          </cell>
          <cell r="T760">
            <v>26.39</v>
          </cell>
          <cell r="U760" t="str">
            <v>RN</v>
          </cell>
          <cell r="V760">
            <v>1E-4</v>
          </cell>
          <cell r="W760">
            <v>1.2999999999999999E-3</v>
          </cell>
          <cell r="X760" t="str">
            <v>Gifford Medical - 40</v>
          </cell>
          <cell r="Y760" t="str">
            <v>Provider Practice</v>
          </cell>
          <cell r="Z760" t="str">
            <v>Biweekly</v>
          </cell>
        </row>
        <row r="761">
          <cell r="B761">
            <v>1231</v>
          </cell>
          <cell r="D761" t="str">
            <v>Michael</v>
          </cell>
          <cell r="E761" t="str">
            <v>Curtis</v>
          </cell>
          <cell r="F761" t="str">
            <v>R</v>
          </cell>
          <cell r="G761" t="str">
            <v>Physician</v>
          </cell>
          <cell r="H761" t="str">
            <v>Clinical</v>
          </cell>
          <cell r="I761" t="str">
            <v>Medical Staff</v>
          </cell>
          <cell r="J761" t="str">
            <v>Clinic Urology</v>
          </cell>
          <cell r="K761" t="str">
            <v>Terminated</v>
          </cell>
          <cell r="L761" t="str">
            <v>PartTime-No Benefits</v>
          </cell>
          <cell r="M761" t="str">
            <v>Part Time</v>
          </cell>
          <cell r="N761" t="str">
            <v>Physician</v>
          </cell>
          <cell r="O761" t="str">
            <v>PHYSICIANS</v>
          </cell>
          <cell r="P761">
            <v>42108</v>
          </cell>
          <cell r="Q761">
            <v>39090</v>
          </cell>
          <cell r="R761">
            <v>42109</v>
          </cell>
          <cell r="S761">
            <v>16800.001400000001</v>
          </cell>
          <cell r="T761">
            <v>134.61539999999999</v>
          </cell>
          <cell r="U761" t="str">
            <v>Providers</v>
          </cell>
          <cell r="V761">
            <v>4.8</v>
          </cell>
          <cell r="W761">
            <v>323.077</v>
          </cell>
          <cell r="X761" t="str">
            <v>Nro, Anes, Pod &amp; Sp - 40</v>
          </cell>
          <cell r="Y761" t="str">
            <v>Medical Staff</v>
          </cell>
          <cell r="Z761" t="str">
            <v>Biweekly</v>
          </cell>
        </row>
        <row r="762">
          <cell r="B762">
            <v>1232</v>
          </cell>
          <cell r="D762" t="str">
            <v>Nicolas</v>
          </cell>
          <cell r="E762" t="str">
            <v>Benoit</v>
          </cell>
          <cell r="F762" t="str">
            <v>R</v>
          </cell>
          <cell r="G762" t="str">
            <v>Physician Specialty Clin</v>
          </cell>
          <cell r="H762" t="str">
            <v>Clinical</v>
          </cell>
          <cell r="I762" t="str">
            <v>Medical Staff</v>
          </cell>
          <cell r="J762" t="str">
            <v>Clinic Podiatry</v>
          </cell>
          <cell r="K762" t="str">
            <v>Active</v>
          </cell>
          <cell r="L762" t="str">
            <v>Full Time - Full Benefits</v>
          </cell>
          <cell r="M762" t="str">
            <v>Full Time</v>
          </cell>
          <cell r="N762" t="str">
            <v>Physician Specialty Clin</v>
          </cell>
          <cell r="O762" t="str">
            <v>PHYSICIANS</v>
          </cell>
          <cell r="P762">
            <v>39097</v>
          </cell>
          <cell r="Q762">
            <v>39097</v>
          </cell>
          <cell r="S762">
            <v>200000</v>
          </cell>
          <cell r="T762">
            <v>96.153800000000004</v>
          </cell>
          <cell r="U762" t="str">
            <v>Providers</v>
          </cell>
          <cell r="V762">
            <v>80</v>
          </cell>
          <cell r="W762">
            <v>3846.1538</v>
          </cell>
          <cell r="X762" t="str">
            <v>Nro, Anes, Pod &amp; Sp - 40</v>
          </cell>
          <cell r="Y762" t="str">
            <v>Medical Staff</v>
          </cell>
          <cell r="Z762" t="str">
            <v>Biweekly</v>
          </cell>
        </row>
        <row r="763">
          <cell r="B763">
            <v>1233</v>
          </cell>
          <cell r="D763" t="str">
            <v>Robert</v>
          </cell>
          <cell r="E763" t="str">
            <v>Wagner</v>
          </cell>
          <cell r="F763" t="str">
            <v>N</v>
          </cell>
          <cell r="G763" t="str">
            <v>Radiology Technologist PD</v>
          </cell>
          <cell r="H763" t="str">
            <v>Ancillary</v>
          </cell>
          <cell r="I763" t="str">
            <v>Operations</v>
          </cell>
          <cell r="J763" t="str">
            <v>Diagnostic Imaging</v>
          </cell>
          <cell r="K763" t="str">
            <v>Active</v>
          </cell>
          <cell r="L763" t="str">
            <v>Per Diem Active</v>
          </cell>
          <cell r="M763" t="str">
            <v>Part Time</v>
          </cell>
          <cell r="N763" t="str">
            <v>Radiology Technologist PD</v>
          </cell>
          <cell r="O763" t="str">
            <v>GEN 40 30min</v>
          </cell>
          <cell r="P763">
            <v>39097</v>
          </cell>
          <cell r="Q763">
            <v>39097</v>
          </cell>
          <cell r="S763">
            <v>9.0999999999999998E-2</v>
          </cell>
          <cell r="T763">
            <v>35.380000000000003</v>
          </cell>
          <cell r="U763" t="str">
            <v>Tech &amp; Professi</v>
          </cell>
          <cell r="V763">
            <v>1E-4</v>
          </cell>
          <cell r="W763">
            <v>1.8E-3</v>
          </cell>
          <cell r="X763" t="str">
            <v>Gifford Medical - 40</v>
          </cell>
          <cell r="Y763" t="str">
            <v>Radiology</v>
          </cell>
          <cell r="Z763" t="str">
            <v>Biweekly</v>
          </cell>
        </row>
        <row r="764">
          <cell r="B764">
            <v>1234</v>
          </cell>
          <cell r="D764" t="str">
            <v>Benjamin</v>
          </cell>
          <cell r="E764" t="str">
            <v>Cronan</v>
          </cell>
          <cell r="F764" t="str">
            <v>S</v>
          </cell>
          <cell r="G764" t="str">
            <v>Radiology Technologist PD</v>
          </cell>
          <cell r="H764" t="str">
            <v>Ancillary</v>
          </cell>
          <cell r="I764" t="str">
            <v>Operations</v>
          </cell>
          <cell r="J764" t="str">
            <v>Diagnostic Imaging</v>
          </cell>
          <cell r="K764" t="str">
            <v>Terminated</v>
          </cell>
          <cell r="L764" t="str">
            <v>Per Diem Active</v>
          </cell>
          <cell r="M764" t="str">
            <v>Part Time</v>
          </cell>
          <cell r="N764" t="str">
            <v>Radiology Technologist PD</v>
          </cell>
          <cell r="O764" t="str">
            <v>GEN 40 30min</v>
          </cell>
          <cell r="P764">
            <v>39097</v>
          </cell>
          <cell r="Q764">
            <v>39097</v>
          </cell>
          <cell r="R764">
            <v>45008</v>
          </cell>
          <cell r="S764">
            <v>9.3600000000000003E-2</v>
          </cell>
          <cell r="T764">
            <v>36.090000000000003</v>
          </cell>
          <cell r="U764" t="str">
            <v>Tech &amp; Professi</v>
          </cell>
          <cell r="V764">
            <v>1E-4</v>
          </cell>
          <cell r="W764">
            <v>1.8E-3</v>
          </cell>
          <cell r="X764" t="str">
            <v>Gifford Medical - 40</v>
          </cell>
          <cell r="Y764" t="str">
            <v>Radiology</v>
          </cell>
          <cell r="Z764" t="str">
            <v>Biweekly</v>
          </cell>
        </row>
        <row r="765">
          <cell r="B765">
            <v>1235</v>
          </cell>
          <cell r="D765" t="str">
            <v>Carla</v>
          </cell>
          <cell r="E765" t="str">
            <v>Hall</v>
          </cell>
          <cell r="F765" t="str">
            <v>A</v>
          </cell>
          <cell r="G765" t="str">
            <v>Laboratory Technician 3</v>
          </cell>
          <cell r="H765" t="str">
            <v>Ancillary</v>
          </cell>
          <cell r="I765" t="str">
            <v>Operations</v>
          </cell>
          <cell r="J765" t="str">
            <v>Laboratory</v>
          </cell>
          <cell r="K765" t="str">
            <v>Terminated</v>
          </cell>
          <cell r="L765" t="str">
            <v>PartTime - Full Benefits</v>
          </cell>
          <cell r="M765" t="str">
            <v>Part Time</v>
          </cell>
          <cell r="N765" t="str">
            <v>Laboratory Technician 3</v>
          </cell>
          <cell r="O765" t="str">
            <v>GEN 40 No Meal</v>
          </cell>
          <cell r="P765">
            <v>39100</v>
          </cell>
          <cell r="Q765">
            <v>39100</v>
          </cell>
          <cell r="R765">
            <v>42025</v>
          </cell>
          <cell r="S765">
            <v>52133.120000000003</v>
          </cell>
          <cell r="T765">
            <v>31.33</v>
          </cell>
          <cell r="U765" t="str">
            <v>Tech &amp; Professi</v>
          </cell>
          <cell r="V765">
            <v>64</v>
          </cell>
          <cell r="W765">
            <v>1002.56</v>
          </cell>
          <cell r="X765" t="str">
            <v>Gifford Medical - 40</v>
          </cell>
          <cell r="Y765" t="str">
            <v>Laboratory</v>
          </cell>
          <cell r="Z765" t="str">
            <v>Biweekly</v>
          </cell>
        </row>
        <row r="766">
          <cell r="B766">
            <v>1236</v>
          </cell>
          <cell r="D766" t="str">
            <v>Heather</v>
          </cell>
          <cell r="E766" t="str">
            <v>Touchette</v>
          </cell>
          <cell r="F766" t="str">
            <v>J</v>
          </cell>
          <cell r="G766" t="str">
            <v>LNA Per Diem</v>
          </cell>
          <cell r="H766" t="str">
            <v>Clinical</v>
          </cell>
          <cell r="I766" t="str">
            <v>Patient Care Services</v>
          </cell>
          <cell r="J766" t="str">
            <v>Med Surg</v>
          </cell>
          <cell r="K766" t="str">
            <v>Terminated</v>
          </cell>
          <cell r="L766" t="str">
            <v>Per Diem Active</v>
          </cell>
          <cell r="M766" t="str">
            <v>Part Time</v>
          </cell>
          <cell r="N766" t="str">
            <v>LNA Per Diem</v>
          </cell>
          <cell r="O766" t="str">
            <v>GEN 40 30min</v>
          </cell>
          <cell r="P766">
            <v>39101</v>
          </cell>
          <cell r="Q766">
            <v>39101</v>
          </cell>
          <cell r="R766">
            <v>39304</v>
          </cell>
          <cell r="S766">
            <v>2.5999999999999999E-2</v>
          </cell>
          <cell r="T766">
            <v>9.67</v>
          </cell>
          <cell r="U766" t="str">
            <v>Admin/Support</v>
          </cell>
          <cell r="V766">
            <v>1E-4</v>
          </cell>
          <cell r="W766">
            <v>5.0000000000000001E-4</v>
          </cell>
          <cell r="X766" t="str">
            <v>Gifford Medical - 40</v>
          </cell>
          <cell r="Y766" t="str">
            <v>Med/Surg</v>
          </cell>
          <cell r="Z766" t="str">
            <v>Biweekly</v>
          </cell>
        </row>
        <row r="767">
          <cell r="B767">
            <v>1237</v>
          </cell>
          <cell r="D767" t="str">
            <v>Carri</v>
          </cell>
          <cell r="E767" t="str">
            <v>Baker</v>
          </cell>
          <cell r="F767" t="str">
            <v>M</v>
          </cell>
          <cell r="G767" t="str">
            <v>Certified Coder</v>
          </cell>
          <cell r="H767" t="str">
            <v>Administrative</v>
          </cell>
          <cell r="I767" t="str">
            <v>Finance</v>
          </cell>
          <cell r="J767" t="str">
            <v>Medical Records</v>
          </cell>
          <cell r="K767" t="str">
            <v>Terminated</v>
          </cell>
          <cell r="L767" t="str">
            <v>Full Time - Full Benefits</v>
          </cell>
          <cell r="M767" t="str">
            <v>Full Time</v>
          </cell>
          <cell r="N767" t="str">
            <v>Certified Coder</v>
          </cell>
          <cell r="O767" t="str">
            <v>GEN 40 30min</v>
          </cell>
          <cell r="P767">
            <v>39106</v>
          </cell>
          <cell r="Q767">
            <v>39106</v>
          </cell>
          <cell r="R767">
            <v>43588</v>
          </cell>
          <cell r="S767">
            <v>35360</v>
          </cell>
          <cell r="T767">
            <v>17</v>
          </cell>
          <cell r="U767" t="str">
            <v>Admin/Support</v>
          </cell>
          <cell r="V767">
            <v>80</v>
          </cell>
          <cell r="W767">
            <v>680</v>
          </cell>
          <cell r="X767" t="str">
            <v>Health Information - 49</v>
          </cell>
          <cell r="Y767" t="str">
            <v>Patient Admin Services</v>
          </cell>
          <cell r="Z767" t="str">
            <v>Biweekly</v>
          </cell>
        </row>
        <row r="768">
          <cell r="B768">
            <v>1238</v>
          </cell>
          <cell r="D768" t="str">
            <v>Elaine</v>
          </cell>
          <cell r="E768" t="str">
            <v>Eastman</v>
          </cell>
          <cell r="F768" t="str">
            <v>G</v>
          </cell>
          <cell r="G768" t="str">
            <v>Nutrition Assistant 1</v>
          </cell>
          <cell r="H768" t="str">
            <v>Maint, Hskpg, Food, Dayca</v>
          </cell>
          <cell r="I768" t="str">
            <v>Operations</v>
          </cell>
          <cell r="J768" t="str">
            <v>Dietary</v>
          </cell>
          <cell r="K768" t="str">
            <v>Terminated</v>
          </cell>
          <cell r="L768" t="str">
            <v>Per Diem Active</v>
          </cell>
          <cell r="M768" t="str">
            <v>Part Time</v>
          </cell>
          <cell r="N768" t="str">
            <v>Nutrition Assistant 1</v>
          </cell>
          <cell r="O768" t="str">
            <v>GEN 40 30min</v>
          </cell>
          <cell r="P768">
            <v>39111</v>
          </cell>
          <cell r="Q768">
            <v>39111</v>
          </cell>
          <cell r="R768">
            <v>39296</v>
          </cell>
          <cell r="S768">
            <v>2.5999999999999999E-2</v>
          </cell>
          <cell r="T768">
            <v>9.81</v>
          </cell>
          <cell r="U768" t="str">
            <v>Admin/Support</v>
          </cell>
          <cell r="V768">
            <v>1E-4</v>
          </cell>
          <cell r="W768">
            <v>5.0000000000000001E-4</v>
          </cell>
          <cell r="X768" t="str">
            <v>Gifford Medical - 40</v>
          </cell>
          <cell r="Y768" t="str">
            <v>Nutrition &amp; Food Service</v>
          </cell>
          <cell r="Z768" t="str">
            <v>Biweekly</v>
          </cell>
        </row>
        <row r="769">
          <cell r="B769">
            <v>1239</v>
          </cell>
          <cell r="D769" t="str">
            <v>Debra</v>
          </cell>
          <cell r="E769" t="str">
            <v>St.Germain</v>
          </cell>
          <cell r="F769" t="str">
            <v>L</v>
          </cell>
          <cell r="G769" t="str">
            <v>Laboratory Technician 3</v>
          </cell>
          <cell r="H769" t="str">
            <v>Ancillary</v>
          </cell>
          <cell r="I769" t="str">
            <v>Operations</v>
          </cell>
          <cell r="J769" t="str">
            <v>Laboratory</v>
          </cell>
          <cell r="K769" t="str">
            <v>Terminated</v>
          </cell>
          <cell r="L769" t="str">
            <v>PartTime - Full Benefits</v>
          </cell>
          <cell r="M769" t="str">
            <v>Part Time</v>
          </cell>
          <cell r="N769" t="str">
            <v>Laboratory Technician 3</v>
          </cell>
          <cell r="O769" t="str">
            <v>GEN 40 No Meal</v>
          </cell>
          <cell r="P769">
            <v>39118</v>
          </cell>
          <cell r="Q769">
            <v>39118</v>
          </cell>
          <cell r="R769">
            <v>44776</v>
          </cell>
          <cell r="S769">
            <v>66081.600000000006</v>
          </cell>
          <cell r="T769">
            <v>35.299999999999997</v>
          </cell>
          <cell r="U769" t="str">
            <v>Tech &amp; Professi</v>
          </cell>
          <cell r="V769">
            <v>72</v>
          </cell>
          <cell r="W769">
            <v>1270.8</v>
          </cell>
          <cell r="X769" t="str">
            <v>Gifford Medical - 40</v>
          </cell>
          <cell r="Y769" t="str">
            <v>Laboratory</v>
          </cell>
          <cell r="Z769" t="str">
            <v>Biweekly</v>
          </cell>
        </row>
        <row r="770">
          <cell r="B770">
            <v>1240</v>
          </cell>
          <cell r="D770" t="str">
            <v>Mary</v>
          </cell>
          <cell r="E770" t="str">
            <v>Therrien</v>
          </cell>
          <cell r="G770" t="str">
            <v>Medical Secretary</v>
          </cell>
          <cell r="H770" t="str">
            <v>Administrative</v>
          </cell>
          <cell r="I770" t="str">
            <v>Provider Practices</v>
          </cell>
          <cell r="J770" t="str">
            <v>Clinic Primary Care</v>
          </cell>
          <cell r="K770" t="str">
            <v>Terminated</v>
          </cell>
          <cell r="L770" t="str">
            <v>PartTime - Full Benefits</v>
          </cell>
          <cell r="M770" t="str">
            <v>Part Time</v>
          </cell>
          <cell r="N770" t="str">
            <v>Medical Secretary</v>
          </cell>
          <cell r="O770" t="str">
            <v>GEN 40 60min</v>
          </cell>
          <cell r="P770">
            <v>39119</v>
          </cell>
          <cell r="Q770">
            <v>39119</v>
          </cell>
          <cell r="R770">
            <v>39486</v>
          </cell>
          <cell r="S770">
            <v>8944</v>
          </cell>
          <cell r="T770">
            <v>10.75</v>
          </cell>
          <cell r="U770" t="str">
            <v>Admin/Support</v>
          </cell>
          <cell r="V770">
            <v>32</v>
          </cell>
          <cell r="W770">
            <v>172</v>
          </cell>
          <cell r="X770" t="str">
            <v>Primary Care Clinic - 41</v>
          </cell>
          <cell r="Y770" t="str">
            <v>Provider Practice</v>
          </cell>
          <cell r="Z770" t="str">
            <v>Biweekly</v>
          </cell>
        </row>
        <row r="771">
          <cell r="B771">
            <v>1241</v>
          </cell>
          <cell r="D771" t="str">
            <v>Tammy</v>
          </cell>
          <cell r="E771" t="str">
            <v>Benjamin</v>
          </cell>
          <cell r="F771" t="str">
            <v>L</v>
          </cell>
          <cell r="G771" t="str">
            <v>Medical Assistant</v>
          </cell>
          <cell r="H771" t="str">
            <v>Clinical</v>
          </cell>
          <cell r="I771" t="str">
            <v>Provider Practices</v>
          </cell>
          <cell r="J771" t="str">
            <v>Clinic Administration</v>
          </cell>
          <cell r="K771" t="str">
            <v>Terminated</v>
          </cell>
          <cell r="L771" t="str">
            <v>Full Time - Full Benefits</v>
          </cell>
          <cell r="M771" t="str">
            <v>Full Time</v>
          </cell>
          <cell r="N771" t="str">
            <v>Medical Assistant</v>
          </cell>
          <cell r="O771" t="str">
            <v>GEN 40 60min</v>
          </cell>
          <cell r="P771">
            <v>39125</v>
          </cell>
          <cell r="Q771">
            <v>39125</v>
          </cell>
          <cell r="R771">
            <v>39181</v>
          </cell>
          <cell r="S771">
            <v>24128</v>
          </cell>
          <cell r="T771">
            <v>11.6</v>
          </cell>
          <cell r="U771" t="str">
            <v>Admin/Support</v>
          </cell>
          <cell r="V771">
            <v>80</v>
          </cell>
          <cell r="W771">
            <v>464</v>
          </cell>
          <cell r="X771" t="str">
            <v>Clinic Administration - 4</v>
          </cell>
          <cell r="Y771" t="str">
            <v>Provider Practice</v>
          </cell>
          <cell r="Z771" t="str">
            <v>Biweekly</v>
          </cell>
        </row>
        <row r="772">
          <cell r="B772">
            <v>1242</v>
          </cell>
          <cell r="D772" t="str">
            <v>Melissa</v>
          </cell>
          <cell r="E772" t="str">
            <v>Corbett</v>
          </cell>
          <cell r="F772" t="str">
            <v>A</v>
          </cell>
          <cell r="G772" t="str">
            <v>Medical Secretary</v>
          </cell>
          <cell r="H772" t="str">
            <v>Administrative</v>
          </cell>
          <cell r="I772" t="str">
            <v>Provider Practices</v>
          </cell>
          <cell r="J772" t="str">
            <v>Clinic Primary Care</v>
          </cell>
          <cell r="K772" t="str">
            <v>Terminated</v>
          </cell>
          <cell r="L772" t="str">
            <v>Per Diem Active</v>
          </cell>
          <cell r="M772" t="str">
            <v>Part Time</v>
          </cell>
          <cell r="N772" t="str">
            <v>Medical Secretary</v>
          </cell>
          <cell r="O772" t="str">
            <v>GEN 40 30min</v>
          </cell>
          <cell r="P772">
            <v>39132</v>
          </cell>
          <cell r="Q772">
            <v>39132</v>
          </cell>
          <cell r="R772">
            <v>39651</v>
          </cell>
          <cell r="S772">
            <v>2.86E-2</v>
          </cell>
          <cell r="T772">
            <v>11.35</v>
          </cell>
          <cell r="U772" t="str">
            <v>Admin/Support</v>
          </cell>
          <cell r="V772">
            <v>1E-4</v>
          </cell>
          <cell r="W772">
            <v>5.9999999999999995E-4</v>
          </cell>
          <cell r="X772" t="str">
            <v>Primary Care Clinic - 41</v>
          </cell>
          <cell r="Y772" t="str">
            <v>Provider Practice</v>
          </cell>
          <cell r="Z772" t="str">
            <v>Biweekly</v>
          </cell>
        </row>
        <row r="773">
          <cell r="B773">
            <v>1243</v>
          </cell>
          <cell r="D773" t="str">
            <v>Joan</v>
          </cell>
          <cell r="E773" t="str">
            <v>Cook</v>
          </cell>
          <cell r="F773" t="str">
            <v>R</v>
          </cell>
          <cell r="G773" t="str">
            <v>LPN Retirement Com PD</v>
          </cell>
          <cell r="H773" t="str">
            <v>Clinical</v>
          </cell>
          <cell r="I773" t="str">
            <v>Patient Care Services</v>
          </cell>
          <cell r="J773" t="str">
            <v>MENIG Extended Care</v>
          </cell>
          <cell r="K773" t="str">
            <v>Terminated</v>
          </cell>
          <cell r="L773" t="str">
            <v>Per Diem Active</v>
          </cell>
          <cell r="M773" t="str">
            <v>Part Time</v>
          </cell>
          <cell r="N773" t="str">
            <v>LPN Retirement Com PD</v>
          </cell>
          <cell r="O773" t="str">
            <v>GEN 40 30min</v>
          </cell>
          <cell r="P773">
            <v>42660</v>
          </cell>
          <cell r="Q773">
            <v>39132</v>
          </cell>
          <cell r="R773">
            <v>43975</v>
          </cell>
          <cell r="S773">
            <v>6.2399999999999997E-2</v>
          </cell>
          <cell r="T773">
            <v>23.69</v>
          </cell>
          <cell r="U773" t="str">
            <v>LPN</v>
          </cell>
          <cell r="V773">
            <v>1E-4</v>
          </cell>
          <cell r="W773">
            <v>1.1999999999999999E-3</v>
          </cell>
          <cell r="X773" t="str">
            <v>Gifford Medical - 40</v>
          </cell>
          <cell r="Y773" t="str">
            <v>Menig Extended Care Unit</v>
          </cell>
          <cell r="Z773" t="str">
            <v>Biweekly</v>
          </cell>
        </row>
        <row r="774">
          <cell r="B774">
            <v>1244</v>
          </cell>
          <cell r="D774" t="str">
            <v>Tammy</v>
          </cell>
          <cell r="E774" t="str">
            <v>Messier</v>
          </cell>
          <cell r="F774" t="str">
            <v>M</v>
          </cell>
          <cell r="G774" t="str">
            <v>Licensed Nurse Aide</v>
          </cell>
          <cell r="H774" t="str">
            <v>Clinical</v>
          </cell>
          <cell r="I774" t="str">
            <v>Patient Care Services</v>
          </cell>
          <cell r="J774" t="str">
            <v>MENIG Extended Care</v>
          </cell>
          <cell r="K774" t="str">
            <v>Terminated</v>
          </cell>
          <cell r="L774" t="str">
            <v>PartTime - Full Benefits</v>
          </cell>
          <cell r="M774" t="str">
            <v>Part Time</v>
          </cell>
          <cell r="N774" t="str">
            <v>Licensed Nurse Aide</v>
          </cell>
          <cell r="O774" t="str">
            <v>GEN 30min</v>
          </cell>
          <cell r="P774">
            <v>39132</v>
          </cell>
          <cell r="Q774">
            <v>39132</v>
          </cell>
          <cell r="R774">
            <v>39273</v>
          </cell>
          <cell r="S774">
            <v>16090.88</v>
          </cell>
          <cell r="T774">
            <v>9.67</v>
          </cell>
          <cell r="U774" t="str">
            <v>Admin/Support</v>
          </cell>
          <cell r="V774">
            <v>64</v>
          </cell>
          <cell r="W774">
            <v>309.44</v>
          </cell>
          <cell r="X774" t="str">
            <v>Gifford Medical - 40</v>
          </cell>
          <cell r="Y774" t="str">
            <v>Menig Extended Care Unit</v>
          </cell>
          <cell r="Z774" t="str">
            <v>Biweekly</v>
          </cell>
        </row>
        <row r="775">
          <cell r="B775">
            <v>1245</v>
          </cell>
          <cell r="D775" t="str">
            <v>Nicolle</v>
          </cell>
          <cell r="E775" t="str">
            <v>Canales</v>
          </cell>
          <cell r="F775" t="str">
            <v>L</v>
          </cell>
          <cell r="G775" t="str">
            <v>Pt Reg Receptionist I</v>
          </cell>
          <cell r="H775" t="str">
            <v>Administrative</v>
          </cell>
          <cell r="I775" t="str">
            <v>Finance</v>
          </cell>
          <cell r="J775" t="str">
            <v>Patient Registration</v>
          </cell>
          <cell r="K775" t="str">
            <v>Terminated</v>
          </cell>
          <cell r="L775" t="str">
            <v>Per Diem Active</v>
          </cell>
          <cell r="M775" t="str">
            <v>Part Time</v>
          </cell>
          <cell r="N775" t="str">
            <v>Pt Reg Receptionist I</v>
          </cell>
          <cell r="O775" t="str">
            <v>GEN 40 30min</v>
          </cell>
          <cell r="P775">
            <v>39141</v>
          </cell>
          <cell r="Q775">
            <v>39141</v>
          </cell>
          <cell r="R775">
            <v>39197</v>
          </cell>
          <cell r="S775">
            <v>3.1199999999999999E-2</v>
          </cell>
          <cell r="T775">
            <v>11.81</v>
          </cell>
          <cell r="U775" t="str">
            <v>Admin/Support</v>
          </cell>
          <cell r="V775">
            <v>1E-4</v>
          </cell>
          <cell r="W775">
            <v>5.9999999999999995E-4</v>
          </cell>
          <cell r="X775" t="str">
            <v>Patient Registration - 49</v>
          </cell>
          <cell r="Y775" t="str">
            <v>Patient Admin Services</v>
          </cell>
          <cell r="Z775" t="str">
            <v>Biweekly</v>
          </cell>
        </row>
        <row r="776">
          <cell r="B776">
            <v>1246</v>
          </cell>
          <cell r="D776" t="str">
            <v>Gail</v>
          </cell>
          <cell r="E776" t="str">
            <v>Tidd</v>
          </cell>
          <cell r="F776" t="str">
            <v>E</v>
          </cell>
          <cell r="G776" t="str">
            <v>RN - Per Diem</v>
          </cell>
          <cell r="H776" t="str">
            <v>Clinical</v>
          </cell>
          <cell r="I776" t="str">
            <v>Patient Care Services</v>
          </cell>
          <cell r="J776" t="str">
            <v>Med Surg</v>
          </cell>
          <cell r="K776" t="str">
            <v>Active</v>
          </cell>
          <cell r="L776" t="str">
            <v>Per Diem Active</v>
          </cell>
          <cell r="M776" t="str">
            <v>Part Time</v>
          </cell>
          <cell r="N776" t="str">
            <v>RN - Per Diem</v>
          </cell>
          <cell r="O776" t="str">
            <v>GEN 40 30min</v>
          </cell>
          <cell r="P776">
            <v>44929</v>
          </cell>
          <cell r="Q776">
            <v>39146</v>
          </cell>
          <cell r="S776">
            <v>0.1144</v>
          </cell>
          <cell r="T776">
            <v>44.05</v>
          </cell>
          <cell r="U776" t="str">
            <v>RN</v>
          </cell>
          <cell r="V776">
            <v>1E-4</v>
          </cell>
          <cell r="W776">
            <v>2.2000000000000001E-3</v>
          </cell>
          <cell r="X776" t="str">
            <v>Gifford Medical Ctr - 40</v>
          </cell>
          <cell r="Y776" t="str">
            <v>Med/Surg</v>
          </cell>
          <cell r="Z776" t="str">
            <v>Biweekly</v>
          </cell>
        </row>
        <row r="777">
          <cell r="B777">
            <v>1247</v>
          </cell>
          <cell r="D777" t="str">
            <v>Frederick</v>
          </cell>
          <cell r="E777" t="str">
            <v>Staples</v>
          </cell>
          <cell r="F777" t="str">
            <v>L</v>
          </cell>
          <cell r="G777" t="str">
            <v>Physician Assistant</v>
          </cell>
          <cell r="H777" t="str">
            <v>Clinical</v>
          </cell>
          <cell r="I777" t="str">
            <v>Medical Staff</v>
          </cell>
          <cell r="J777" t="str">
            <v>Hospitalist</v>
          </cell>
          <cell r="K777" t="str">
            <v>Terminated</v>
          </cell>
          <cell r="L777" t="str">
            <v>Per Diem Active</v>
          </cell>
          <cell r="M777" t="str">
            <v>Part Time</v>
          </cell>
          <cell r="N777" t="str">
            <v>Physician Assistant</v>
          </cell>
          <cell r="O777" t="str">
            <v>PHYSICIANS</v>
          </cell>
          <cell r="P777">
            <v>39154</v>
          </cell>
          <cell r="Q777">
            <v>39154</v>
          </cell>
          <cell r="R777">
            <v>43157</v>
          </cell>
          <cell r="S777">
            <v>0.13</v>
          </cell>
          <cell r="T777">
            <v>50</v>
          </cell>
          <cell r="U777" t="str">
            <v>NP &amp; PA</v>
          </cell>
          <cell r="V777">
            <v>1E-4</v>
          </cell>
          <cell r="W777">
            <v>2.5000000000000001E-3</v>
          </cell>
          <cell r="X777" t="str">
            <v>Primary Care Clinic - 41</v>
          </cell>
          <cell r="Y777" t="str">
            <v>Medical Staff</v>
          </cell>
          <cell r="Z777" t="str">
            <v>Biweekly</v>
          </cell>
        </row>
        <row r="778">
          <cell r="B778">
            <v>1248</v>
          </cell>
          <cell r="D778" t="str">
            <v>Marilyn</v>
          </cell>
          <cell r="E778" t="str">
            <v>Rinker</v>
          </cell>
          <cell r="F778" t="str">
            <v>A</v>
          </cell>
          <cell r="G778" t="str">
            <v>Registered Nurse</v>
          </cell>
          <cell r="H778" t="str">
            <v>Clinical</v>
          </cell>
          <cell r="I778" t="str">
            <v>Patient Care Services</v>
          </cell>
          <cell r="J778" t="str">
            <v>Nursing Administration</v>
          </cell>
          <cell r="K778" t="str">
            <v>Terminated</v>
          </cell>
          <cell r="L778" t="str">
            <v>PartTime-No Benefits</v>
          </cell>
          <cell r="M778" t="str">
            <v>Part Time</v>
          </cell>
          <cell r="N778" t="str">
            <v>Registered Nurse</v>
          </cell>
          <cell r="O778" t="str">
            <v>GEN 40 30min</v>
          </cell>
          <cell r="P778">
            <v>39153</v>
          </cell>
          <cell r="Q778">
            <v>39153</v>
          </cell>
          <cell r="R778">
            <v>39657</v>
          </cell>
          <cell r="S778">
            <v>6240</v>
          </cell>
          <cell r="T778">
            <v>30</v>
          </cell>
          <cell r="U778" t="str">
            <v>RN</v>
          </cell>
          <cell r="V778">
            <v>8</v>
          </cell>
          <cell r="W778">
            <v>120</v>
          </cell>
          <cell r="X778" t="str">
            <v>Gifford Medical - 40</v>
          </cell>
          <cell r="Y778" t="str">
            <v>Nursing Administration</v>
          </cell>
          <cell r="Z778" t="str">
            <v>Biweekly</v>
          </cell>
        </row>
        <row r="779">
          <cell r="B779">
            <v>1249</v>
          </cell>
          <cell r="D779" t="str">
            <v>Stuart</v>
          </cell>
          <cell r="E779" t="str">
            <v>Standish</v>
          </cell>
          <cell r="F779" t="str">
            <v>I</v>
          </cell>
          <cell r="G779" t="str">
            <v>Skilled Maintenance</v>
          </cell>
          <cell r="H779" t="str">
            <v>Maint, Hskpg, Food, Dayca</v>
          </cell>
          <cell r="I779" t="str">
            <v>Operations</v>
          </cell>
          <cell r="J779" t="str">
            <v>Facilities</v>
          </cell>
          <cell r="K779" t="str">
            <v>Terminated</v>
          </cell>
          <cell r="L779" t="str">
            <v>Full Time - Full Benefits</v>
          </cell>
          <cell r="M779" t="str">
            <v>Full Time</v>
          </cell>
          <cell r="N779" t="str">
            <v>Skilled Maintenance</v>
          </cell>
          <cell r="O779" t="str">
            <v>GEN 40 30min</v>
          </cell>
          <cell r="P779">
            <v>39160</v>
          </cell>
          <cell r="Q779">
            <v>39160</v>
          </cell>
          <cell r="R779">
            <v>44820</v>
          </cell>
          <cell r="S779">
            <v>58947.199999999997</v>
          </cell>
          <cell r="T779">
            <v>28.34</v>
          </cell>
          <cell r="U779" t="str">
            <v>Admin/Support</v>
          </cell>
          <cell r="V779">
            <v>80</v>
          </cell>
          <cell r="W779">
            <v>1133.5999999999999</v>
          </cell>
          <cell r="X779" t="str">
            <v>Gifford Medical - 40</v>
          </cell>
          <cell r="Y779" t="str">
            <v>Maintenance</v>
          </cell>
          <cell r="Z779" t="str">
            <v>Biweekly</v>
          </cell>
        </row>
        <row r="780">
          <cell r="B780">
            <v>1250</v>
          </cell>
          <cell r="D780" t="str">
            <v>Carol</v>
          </cell>
          <cell r="E780" t="str">
            <v>Rittenhouse</v>
          </cell>
          <cell r="F780" t="str">
            <v>L</v>
          </cell>
          <cell r="G780" t="str">
            <v>Registered Nurse</v>
          </cell>
          <cell r="H780" t="str">
            <v>Clinical</v>
          </cell>
          <cell r="I780" t="str">
            <v>Patient Care Services</v>
          </cell>
          <cell r="J780" t="str">
            <v>Emergency Room</v>
          </cell>
          <cell r="K780" t="str">
            <v>Terminated</v>
          </cell>
          <cell r="L780" t="str">
            <v>PartTime - Full Benefits</v>
          </cell>
          <cell r="M780" t="str">
            <v>Part Time</v>
          </cell>
          <cell r="N780" t="str">
            <v>Registered Nurse</v>
          </cell>
          <cell r="O780" t="str">
            <v>GEN 40 30min</v>
          </cell>
          <cell r="P780">
            <v>39162</v>
          </cell>
          <cell r="Q780">
            <v>39162</v>
          </cell>
          <cell r="R780">
            <v>41397</v>
          </cell>
          <cell r="S780">
            <v>57507.839999999997</v>
          </cell>
          <cell r="T780">
            <v>34.56</v>
          </cell>
          <cell r="U780" t="str">
            <v>RN</v>
          </cell>
          <cell r="V780">
            <v>64</v>
          </cell>
          <cell r="W780">
            <v>1105.92</v>
          </cell>
          <cell r="X780" t="str">
            <v>Gifford Medical - 40</v>
          </cell>
          <cell r="Y780" t="str">
            <v>Emergency Room</v>
          </cell>
          <cell r="Z780" t="str">
            <v>Biweekly</v>
          </cell>
        </row>
        <row r="781">
          <cell r="B781">
            <v>1251</v>
          </cell>
          <cell r="D781" t="str">
            <v>Irma</v>
          </cell>
          <cell r="E781" t="str">
            <v>Chezhiya</v>
          </cell>
          <cell r="G781" t="str">
            <v>RN - Per Diem</v>
          </cell>
          <cell r="H781" t="str">
            <v>Clinical</v>
          </cell>
          <cell r="I781" t="str">
            <v>Patient Care Services</v>
          </cell>
          <cell r="J781" t="str">
            <v>Med Surg</v>
          </cell>
          <cell r="K781" t="str">
            <v>Terminated</v>
          </cell>
          <cell r="L781" t="str">
            <v>Per Diem Active</v>
          </cell>
          <cell r="M781" t="str">
            <v>Part Time</v>
          </cell>
          <cell r="N781" t="str">
            <v>RN - Per Diem</v>
          </cell>
          <cell r="O781" t="str">
            <v>GEN 40 30min</v>
          </cell>
          <cell r="P781">
            <v>39168</v>
          </cell>
          <cell r="Q781">
            <v>39168</v>
          </cell>
          <cell r="R781">
            <v>42695</v>
          </cell>
          <cell r="S781">
            <v>6.7599999999999993E-2</v>
          </cell>
          <cell r="T781">
            <v>25.97</v>
          </cell>
          <cell r="U781" t="str">
            <v>RN</v>
          </cell>
          <cell r="V781">
            <v>1E-4</v>
          </cell>
          <cell r="W781">
            <v>1.2999999999999999E-3</v>
          </cell>
          <cell r="X781" t="str">
            <v>Gifford Medical - 40</v>
          </cell>
          <cell r="Y781" t="str">
            <v>Med/Surg</v>
          </cell>
          <cell r="Z781" t="str">
            <v>Biweekly</v>
          </cell>
        </row>
        <row r="782">
          <cell r="B782">
            <v>1252</v>
          </cell>
          <cell r="D782" t="str">
            <v>David</v>
          </cell>
          <cell r="E782" t="str">
            <v>Mathies</v>
          </cell>
          <cell r="F782" t="str">
            <v>C</v>
          </cell>
          <cell r="G782" t="str">
            <v>Nurse Practitioner</v>
          </cell>
          <cell r="H782" t="str">
            <v>Clinical</v>
          </cell>
          <cell r="I782" t="str">
            <v>Surgical Services</v>
          </cell>
          <cell r="J782" t="str">
            <v>Clinic Surgical Associate</v>
          </cell>
          <cell r="K782" t="str">
            <v>Terminated</v>
          </cell>
          <cell r="L782" t="str">
            <v>Per Diem Active</v>
          </cell>
          <cell r="M782" t="str">
            <v>Part Time</v>
          </cell>
          <cell r="N782" t="str">
            <v>Nurse Practitioner</v>
          </cell>
          <cell r="O782" t="str">
            <v>PHYSICIANS PD Assoc Prov</v>
          </cell>
          <cell r="P782">
            <v>42583</v>
          </cell>
          <cell r="Q782">
            <v>39168</v>
          </cell>
          <cell r="R782">
            <v>44067</v>
          </cell>
          <cell r="S782">
            <v>0.13780000000000001</v>
          </cell>
          <cell r="T782">
            <v>53.04</v>
          </cell>
          <cell r="U782" t="str">
            <v>NP &amp; PA</v>
          </cell>
          <cell r="V782">
            <v>1E-4</v>
          </cell>
          <cell r="W782">
            <v>2.5999999999999999E-3</v>
          </cell>
          <cell r="X782" t="str">
            <v>Gifford Medical - 40</v>
          </cell>
          <cell r="Y782" t="str">
            <v>Operating Room</v>
          </cell>
          <cell r="Z782" t="str">
            <v>Biweekly</v>
          </cell>
        </row>
        <row r="783">
          <cell r="B783">
            <v>1253</v>
          </cell>
          <cell r="D783" t="str">
            <v>Christe</v>
          </cell>
          <cell r="E783" t="str">
            <v>Wedlund</v>
          </cell>
          <cell r="F783" t="str">
            <v>A</v>
          </cell>
          <cell r="G783" t="str">
            <v>Healthcare Assistant</v>
          </cell>
          <cell r="H783" t="str">
            <v>Clinical</v>
          </cell>
          <cell r="I783" t="str">
            <v>Provider Practices</v>
          </cell>
          <cell r="J783" t="str">
            <v>Clinic Podiatry</v>
          </cell>
          <cell r="K783" t="str">
            <v>Terminated</v>
          </cell>
          <cell r="L783" t="str">
            <v>Temporary Part Time</v>
          </cell>
          <cell r="M783" t="str">
            <v>Part Time</v>
          </cell>
          <cell r="N783" t="str">
            <v>Healthcare Assistant</v>
          </cell>
          <cell r="O783" t="str">
            <v>GEN 40 60min</v>
          </cell>
          <cell r="P783">
            <v>39168</v>
          </cell>
          <cell r="Q783">
            <v>39168</v>
          </cell>
          <cell r="R783">
            <v>39279</v>
          </cell>
          <cell r="S783">
            <v>8544.64</v>
          </cell>
          <cell r="T783">
            <v>10.27</v>
          </cell>
          <cell r="U783" t="str">
            <v>Admin/Support</v>
          </cell>
          <cell r="V783">
            <v>32</v>
          </cell>
          <cell r="W783">
            <v>164.32</v>
          </cell>
          <cell r="X783" t="str">
            <v>Nro, Anes, Pod &amp; Sp - 40</v>
          </cell>
          <cell r="Y783" t="str">
            <v>Provider Practice</v>
          </cell>
          <cell r="Z783" t="str">
            <v>Biweekly</v>
          </cell>
        </row>
        <row r="784">
          <cell r="B784">
            <v>1254</v>
          </cell>
          <cell r="D784" t="str">
            <v>Rebecca</v>
          </cell>
          <cell r="E784" t="str">
            <v>Olmstead</v>
          </cell>
          <cell r="F784" t="str">
            <v>L</v>
          </cell>
          <cell r="G784" t="str">
            <v>Care Coordinator Per Diem</v>
          </cell>
          <cell r="H784" t="str">
            <v>Administrative</v>
          </cell>
          <cell r="I784" t="str">
            <v>Patient Care Services</v>
          </cell>
          <cell r="J784" t="str">
            <v>Med Surg</v>
          </cell>
          <cell r="K784" t="str">
            <v>Terminated</v>
          </cell>
          <cell r="L784" t="str">
            <v>Per Diem Active</v>
          </cell>
          <cell r="M784" t="str">
            <v>Part Time</v>
          </cell>
          <cell r="N784" t="str">
            <v>Care Coordinator Per Diem</v>
          </cell>
          <cell r="O784" t="str">
            <v>GEN 40 30min</v>
          </cell>
          <cell r="P784">
            <v>44903</v>
          </cell>
          <cell r="Q784">
            <v>39168</v>
          </cell>
          <cell r="R784">
            <v>44903</v>
          </cell>
          <cell r="S784">
            <v>0.10920000000000001</v>
          </cell>
          <cell r="T784">
            <v>42</v>
          </cell>
          <cell r="U784" t="str">
            <v>Management</v>
          </cell>
          <cell r="V784">
            <v>1E-4</v>
          </cell>
          <cell r="W784">
            <v>2.0999999999999999E-3</v>
          </cell>
          <cell r="X784" t="str">
            <v>Gifford Medical Ctr - 40</v>
          </cell>
          <cell r="Y784" t="str">
            <v>Med/Surg</v>
          </cell>
          <cell r="Z784" t="str">
            <v>Biweekly</v>
          </cell>
        </row>
        <row r="785">
          <cell r="B785">
            <v>1255</v>
          </cell>
          <cell r="D785" t="str">
            <v>Carolyn</v>
          </cell>
          <cell r="E785" t="str">
            <v>Boeri</v>
          </cell>
          <cell r="F785" t="str">
            <v>A</v>
          </cell>
          <cell r="G785" t="str">
            <v>Registered Nurse</v>
          </cell>
          <cell r="H785" t="str">
            <v>Clinical</v>
          </cell>
          <cell r="I785" t="str">
            <v>Patient Care Services</v>
          </cell>
          <cell r="J785" t="str">
            <v>Med Surg</v>
          </cell>
          <cell r="K785" t="str">
            <v>Terminated</v>
          </cell>
          <cell r="L785" t="str">
            <v>PartTime-Partial Benefits</v>
          </cell>
          <cell r="M785" t="str">
            <v>Part Time</v>
          </cell>
          <cell r="N785" t="str">
            <v>Registered Nurse</v>
          </cell>
          <cell r="O785" t="str">
            <v>GEN 30min</v>
          </cell>
          <cell r="P785">
            <v>39174</v>
          </cell>
          <cell r="Q785">
            <v>39174</v>
          </cell>
          <cell r="R785">
            <v>39209</v>
          </cell>
          <cell r="S785">
            <v>22100</v>
          </cell>
          <cell r="T785">
            <v>21.25</v>
          </cell>
          <cell r="U785" t="str">
            <v>RN</v>
          </cell>
          <cell r="V785">
            <v>40</v>
          </cell>
          <cell r="W785">
            <v>425</v>
          </cell>
          <cell r="X785" t="str">
            <v>Gifford Medical - 40</v>
          </cell>
          <cell r="Y785" t="str">
            <v>Med/Surg</v>
          </cell>
          <cell r="Z785" t="str">
            <v>Biweekly</v>
          </cell>
        </row>
        <row r="786">
          <cell r="B786">
            <v>1256</v>
          </cell>
          <cell r="D786" t="str">
            <v>Victoria</v>
          </cell>
          <cell r="E786" t="str">
            <v>Kelley</v>
          </cell>
          <cell r="F786" t="str">
            <v>L</v>
          </cell>
          <cell r="G786" t="str">
            <v>Nutrition Assistant 1</v>
          </cell>
          <cell r="H786" t="str">
            <v>Maint, Hskpg, Food, Dayca</v>
          </cell>
          <cell r="I786" t="str">
            <v>Operations</v>
          </cell>
          <cell r="J786" t="str">
            <v>Dietary</v>
          </cell>
          <cell r="K786" t="str">
            <v>Terminated</v>
          </cell>
          <cell r="L786" t="str">
            <v>Per Diem Active</v>
          </cell>
          <cell r="M786" t="str">
            <v>Part Time</v>
          </cell>
          <cell r="N786" t="str">
            <v>Nutrition Assistant 1</v>
          </cell>
          <cell r="O786" t="str">
            <v>GEN 30min</v>
          </cell>
          <cell r="P786">
            <v>39181</v>
          </cell>
          <cell r="Q786">
            <v>39181</v>
          </cell>
          <cell r="R786">
            <v>39342</v>
          </cell>
          <cell r="S786">
            <v>2.5999999999999999E-2</v>
          </cell>
          <cell r="T786">
            <v>10.11</v>
          </cell>
          <cell r="U786" t="str">
            <v>Admin/Support</v>
          </cell>
          <cell r="V786">
            <v>1E-4</v>
          </cell>
          <cell r="W786">
            <v>5.0000000000000001E-4</v>
          </cell>
          <cell r="X786" t="str">
            <v>Gifford Medical - 40</v>
          </cell>
          <cell r="Y786" t="str">
            <v>Nutrition &amp; Food Service</v>
          </cell>
          <cell r="Z786" t="str">
            <v>Biweekly</v>
          </cell>
        </row>
        <row r="787">
          <cell r="B787">
            <v>1257</v>
          </cell>
          <cell r="D787" t="str">
            <v>Amy</v>
          </cell>
          <cell r="E787" t="str">
            <v>Dunathan</v>
          </cell>
          <cell r="F787" t="str">
            <v>J</v>
          </cell>
          <cell r="G787" t="str">
            <v>LPN - Provider Practice</v>
          </cell>
          <cell r="H787" t="str">
            <v>Clinical</v>
          </cell>
          <cell r="I787" t="str">
            <v>Provider Practices</v>
          </cell>
          <cell r="J787" t="str">
            <v>Clinic Primary Care</v>
          </cell>
          <cell r="K787" t="str">
            <v>Terminated</v>
          </cell>
          <cell r="L787" t="str">
            <v>Per Diem Active</v>
          </cell>
          <cell r="M787" t="str">
            <v>Part Time</v>
          </cell>
          <cell r="N787" t="str">
            <v>LPN - Provider Practice</v>
          </cell>
          <cell r="O787" t="str">
            <v>GEN 40 60min</v>
          </cell>
          <cell r="P787">
            <v>39183</v>
          </cell>
          <cell r="Q787">
            <v>39183</v>
          </cell>
          <cell r="R787">
            <v>39651</v>
          </cell>
          <cell r="S787">
            <v>4.6800000000000001E-2</v>
          </cell>
          <cell r="T787">
            <v>18.07</v>
          </cell>
          <cell r="U787" t="str">
            <v>LPN PP</v>
          </cell>
          <cell r="V787">
            <v>1E-4</v>
          </cell>
          <cell r="W787">
            <v>8.9999999999999998E-4</v>
          </cell>
          <cell r="X787" t="str">
            <v>Primary Care Clinic - 41</v>
          </cell>
          <cell r="Y787" t="str">
            <v>Provider Practice</v>
          </cell>
          <cell r="Z787" t="str">
            <v>Biweekly</v>
          </cell>
        </row>
        <row r="788">
          <cell r="B788">
            <v>1258</v>
          </cell>
          <cell r="D788" t="str">
            <v>Patrick</v>
          </cell>
          <cell r="E788" t="str">
            <v>Kearney</v>
          </cell>
          <cell r="F788" t="str">
            <v>C</v>
          </cell>
          <cell r="G788" t="str">
            <v>Physician Assistant</v>
          </cell>
          <cell r="H788" t="str">
            <v>Clinical</v>
          </cell>
          <cell r="I788" t="str">
            <v>Medical Staff</v>
          </cell>
          <cell r="J788" t="str">
            <v>Clinic Primary Care</v>
          </cell>
          <cell r="K788" t="str">
            <v>Terminated</v>
          </cell>
          <cell r="L788" t="str">
            <v>PartTime-No Benefits</v>
          </cell>
          <cell r="M788" t="str">
            <v>Part Time</v>
          </cell>
          <cell r="N788" t="str">
            <v>Physician Assistant</v>
          </cell>
          <cell r="O788" t="str">
            <v>PHYSICIANS</v>
          </cell>
          <cell r="P788">
            <v>39188</v>
          </cell>
          <cell r="Q788">
            <v>39188</v>
          </cell>
          <cell r="R788">
            <v>40943</v>
          </cell>
          <cell r="S788">
            <v>4349.9975999999997</v>
          </cell>
          <cell r="T788">
            <v>41.826900000000002</v>
          </cell>
          <cell r="U788" t="str">
            <v>NP &amp; PA</v>
          </cell>
          <cell r="V788">
            <v>4</v>
          </cell>
          <cell r="W788">
            <v>83.653800000000004</v>
          </cell>
          <cell r="X788" t="str">
            <v>Primary Care Clinic - 41</v>
          </cell>
          <cell r="Y788" t="str">
            <v>Medical Staff</v>
          </cell>
          <cell r="Z788" t="str">
            <v>Biweekly</v>
          </cell>
        </row>
        <row r="789">
          <cell r="B789">
            <v>1259</v>
          </cell>
          <cell r="D789" t="str">
            <v>Melissa</v>
          </cell>
          <cell r="E789" t="str">
            <v>Lafayette</v>
          </cell>
          <cell r="F789" t="str">
            <v>A</v>
          </cell>
          <cell r="G789" t="str">
            <v>PT Admin Svcs Manager</v>
          </cell>
          <cell r="H789" t="str">
            <v>Administrative</v>
          </cell>
          <cell r="I789" t="str">
            <v>Finance</v>
          </cell>
          <cell r="J789" t="str">
            <v>Medical Records</v>
          </cell>
          <cell r="K789" t="str">
            <v>Terminated</v>
          </cell>
          <cell r="L789" t="str">
            <v>Full Time - Full Benefits</v>
          </cell>
          <cell r="M789" t="str">
            <v>Full Time</v>
          </cell>
          <cell r="N789" t="str">
            <v>PT Admin Svcs Manager</v>
          </cell>
          <cell r="O789" t="str">
            <v>EXEMPT 8 FT</v>
          </cell>
          <cell r="P789">
            <v>39189</v>
          </cell>
          <cell r="Q789">
            <v>39189</v>
          </cell>
          <cell r="R789">
            <v>44378</v>
          </cell>
          <cell r="S789">
            <v>57387.199999999997</v>
          </cell>
          <cell r="T789">
            <v>27.59</v>
          </cell>
          <cell r="U789" t="str">
            <v>Management</v>
          </cell>
          <cell r="V789">
            <v>80</v>
          </cell>
          <cell r="W789">
            <v>1103.5999999999999</v>
          </cell>
          <cell r="X789" t="str">
            <v>Health Information - 49</v>
          </cell>
          <cell r="Y789" t="str">
            <v>Patient Admin Services</v>
          </cell>
          <cell r="Z789" t="str">
            <v>Biweekly</v>
          </cell>
        </row>
        <row r="790">
          <cell r="B790">
            <v>1260</v>
          </cell>
          <cell r="D790" t="str">
            <v>Stephanie</v>
          </cell>
          <cell r="E790" t="str">
            <v>Blaise</v>
          </cell>
          <cell r="F790" t="str">
            <v>A</v>
          </cell>
          <cell r="G790" t="str">
            <v>Medical Secretary</v>
          </cell>
          <cell r="H790" t="str">
            <v>Administrative</v>
          </cell>
          <cell r="I790" t="str">
            <v>Provider Practices</v>
          </cell>
          <cell r="J790" t="str">
            <v>Clinic Primary Care</v>
          </cell>
          <cell r="K790" t="str">
            <v>Terminated</v>
          </cell>
          <cell r="L790" t="str">
            <v>PartTime-Partial Benefits</v>
          </cell>
          <cell r="M790" t="str">
            <v>Part Time</v>
          </cell>
          <cell r="N790" t="str">
            <v>Medical Secretary</v>
          </cell>
          <cell r="O790" t="str">
            <v>GEN 40 60min</v>
          </cell>
          <cell r="P790">
            <v>39189</v>
          </cell>
          <cell r="Q790">
            <v>39189</v>
          </cell>
          <cell r="R790">
            <v>39248</v>
          </cell>
          <cell r="S790">
            <v>12675</v>
          </cell>
          <cell r="T790">
            <v>9.75</v>
          </cell>
          <cell r="U790" t="str">
            <v>Admin/Support</v>
          </cell>
          <cell r="V790">
            <v>50</v>
          </cell>
          <cell r="W790">
            <v>243.75</v>
          </cell>
          <cell r="X790" t="str">
            <v>Primary Care Clinic - 41</v>
          </cell>
          <cell r="Y790" t="str">
            <v>Provider Practice</v>
          </cell>
          <cell r="Z790" t="str">
            <v>Biweekly</v>
          </cell>
        </row>
        <row r="791">
          <cell r="B791">
            <v>1261</v>
          </cell>
          <cell r="D791" t="str">
            <v>Heather</v>
          </cell>
          <cell r="E791" t="str">
            <v>Casserly</v>
          </cell>
          <cell r="F791" t="str">
            <v>A</v>
          </cell>
          <cell r="G791" t="str">
            <v>Non Certified Coder</v>
          </cell>
          <cell r="H791" t="str">
            <v>Administrative</v>
          </cell>
          <cell r="I791" t="str">
            <v>Finance</v>
          </cell>
          <cell r="J791" t="str">
            <v>Medical Records</v>
          </cell>
          <cell r="K791" t="str">
            <v>Terminated</v>
          </cell>
          <cell r="L791" t="str">
            <v>PartTime - Full Benefits</v>
          </cell>
          <cell r="M791" t="str">
            <v>Part Time</v>
          </cell>
          <cell r="N791" t="str">
            <v>Non Certified Coder</v>
          </cell>
          <cell r="O791" t="str">
            <v>GEN 40 60min</v>
          </cell>
          <cell r="P791">
            <v>39188</v>
          </cell>
          <cell r="Q791">
            <v>39188</v>
          </cell>
          <cell r="R791">
            <v>40606</v>
          </cell>
          <cell r="S791">
            <v>25613.452799999999</v>
          </cell>
          <cell r="T791">
            <v>15.3927</v>
          </cell>
          <cell r="U791" t="str">
            <v>Admin/Support</v>
          </cell>
          <cell r="V791">
            <v>64</v>
          </cell>
          <cell r="W791">
            <v>492.56639999999999</v>
          </cell>
          <cell r="X791" t="str">
            <v>Gifford Medical - 40</v>
          </cell>
          <cell r="Y791" t="str">
            <v>Patient Admin Services</v>
          </cell>
          <cell r="Z791" t="str">
            <v>Biweekly</v>
          </cell>
        </row>
        <row r="792">
          <cell r="B792">
            <v>1262</v>
          </cell>
          <cell r="D792" t="str">
            <v>Jon-Richard</v>
          </cell>
          <cell r="E792" t="str">
            <v>Knoff</v>
          </cell>
          <cell r="G792" t="str">
            <v>Anesthesiologist</v>
          </cell>
          <cell r="H792" t="str">
            <v>Clinical</v>
          </cell>
          <cell r="I792" t="str">
            <v>Medical Staff</v>
          </cell>
          <cell r="J792" t="str">
            <v>Cardiology</v>
          </cell>
          <cell r="K792" t="str">
            <v>Terminated</v>
          </cell>
          <cell r="L792" t="str">
            <v>Per Diem Active</v>
          </cell>
          <cell r="M792" t="str">
            <v>Full Time</v>
          </cell>
          <cell r="N792" t="str">
            <v>Anesthesiologist</v>
          </cell>
          <cell r="O792" t="str">
            <v>PHYSICIANS</v>
          </cell>
          <cell r="P792">
            <v>39188</v>
          </cell>
          <cell r="Q792">
            <v>39188</v>
          </cell>
          <cell r="R792">
            <v>43865</v>
          </cell>
          <cell r="S792">
            <v>0.55379999999999996</v>
          </cell>
          <cell r="T792">
            <v>212.5</v>
          </cell>
          <cell r="U792" t="str">
            <v>Providers</v>
          </cell>
          <cell r="V792">
            <v>1E-4</v>
          </cell>
          <cell r="W792">
            <v>1.06E-2</v>
          </cell>
          <cell r="X792" t="str">
            <v>Nro, Anes, Pod &amp; Sp - 40</v>
          </cell>
          <cell r="Y792" t="str">
            <v>Medical Staff</v>
          </cell>
          <cell r="Z792" t="str">
            <v>Biweekly</v>
          </cell>
        </row>
        <row r="793">
          <cell r="B793">
            <v>1263</v>
          </cell>
          <cell r="D793" t="str">
            <v>Genesee</v>
          </cell>
          <cell r="E793" t="str">
            <v>Dodge</v>
          </cell>
          <cell r="F793" t="str">
            <v>D</v>
          </cell>
          <cell r="G793" t="str">
            <v>HR Generalist</v>
          </cell>
          <cell r="I793" t="str">
            <v>Human Resources</v>
          </cell>
          <cell r="J793" t="str">
            <v>Human Resources</v>
          </cell>
          <cell r="K793" t="str">
            <v>Terminated</v>
          </cell>
          <cell r="L793" t="str">
            <v>Full Time - Full Benefits</v>
          </cell>
          <cell r="M793" t="str">
            <v>Full Time</v>
          </cell>
          <cell r="N793" t="str">
            <v>HR Generalist</v>
          </cell>
          <cell r="O793" t="str">
            <v>EXEMPT 8 FT</v>
          </cell>
          <cell r="P793">
            <v>39195</v>
          </cell>
          <cell r="Q793">
            <v>39195</v>
          </cell>
          <cell r="R793">
            <v>41306</v>
          </cell>
          <cell r="S793">
            <v>43097.599999999999</v>
          </cell>
          <cell r="T793">
            <v>20.72</v>
          </cell>
          <cell r="U793" t="str">
            <v>Tech &amp; Professi</v>
          </cell>
          <cell r="V793">
            <v>80</v>
          </cell>
          <cell r="W793">
            <v>828.8</v>
          </cell>
          <cell r="X793" t="str">
            <v>Staffing &amp; Recruiting - 4</v>
          </cell>
          <cell r="Y793" t="str">
            <v>Human Resources</v>
          </cell>
          <cell r="Z793" t="str">
            <v>Biweekly</v>
          </cell>
        </row>
        <row r="794">
          <cell r="B794">
            <v>1264</v>
          </cell>
          <cell r="D794" t="str">
            <v>Jennifer</v>
          </cell>
          <cell r="E794" t="str">
            <v>Copping</v>
          </cell>
          <cell r="F794" t="str">
            <v>M</v>
          </cell>
          <cell r="G794" t="str">
            <v>Teaching Associate</v>
          </cell>
          <cell r="H794" t="str">
            <v>Maint, Hskpg, Food, Dayca</v>
          </cell>
          <cell r="I794" t="str">
            <v>Human Resources</v>
          </cell>
          <cell r="J794" t="str">
            <v>Day Care</v>
          </cell>
          <cell r="K794" t="str">
            <v>Terminated</v>
          </cell>
          <cell r="L794" t="str">
            <v>Full Time - Full Benefits</v>
          </cell>
          <cell r="M794" t="str">
            <v>Full Time</v>
          </cell>
          <cell r="N794" t="str">
            <v>Teaching Associate</v>
          </cell>
          <cell r="O794" t="str">
            <v>GEN 40 60min</v>
          </cell>
          <cell r="P794">
            <v>39195</v>
          </cell>
          <cell r="Q794">
            <v>39195</v>
          </cell>
          <cell r="R794">
            <v>39676</v>
          </cell>
          <cell r="S794">
            <v>26561.599999999999</v>
          </cell>
          <cell r="T794">
            <v>12.77</v>
          </cell>
          <cell r="U794" t="str">
            <v>Tech &amp; Professi</v>
          </cell>
          <cell r="V794">
            <v>80</v>
          </cell>
          <cell r="W794">
            <v>510.8</v>
          </cell>
          <cell r="X794" t="str">
            <v>Gifford Medical - 40</v>
          </cell>
          <cell r="Y794" t="str">
            <v>Child Enrichment Center</v>
          </cell>
          <cell r="Z794" t="str">
            <v>Biweekly</v>
          </cell>
        </row>
        <row r="795">
          <cell r="B795">
            <v>1265</v>
          </cell>
          <cell r="D795" t="str">
            <v>Valerie</v>
          </cell>
          <cell r="E795" t="str">
            <v>Rogers</v>
          </cell>
          <cell r="F795" t="str">
            <v>V</v>
          </cell>
          <cell r="G795" t="str">
            <v>Laboratory Technician 3</v>
          </cell>
          <cell r="H795" t="str">
            <v>Ancillary</v>
          </cell>
          <cell r="I795" t="str">
            <v>Professional Services</v>
          </cell>
          <cell r="J795" t="str">
            <v>Laboratory</v>
          </cell>
          <cell r="K795" t="str">
            <v>Terminated</v>
          </cell>
          <cell r="L795" t="str">
            <v>PartTime - Full Benefits</v>
          </cell>
          <cell r="M795" t="str">
            <v>Part Time</v>
          </cell>
          <cell r="N795" t="str">
            <v>Laboratory Technician 3</v>
          </cell>
          <cell r="O795" t="str">
            <v>GEN 40 30min</v>
          </cell>
          <cell r="P795">
            <v>39346</v>
          </cell>
          <cell r="Q795">
            <v>39202</v>
          </cell>
          <cell r="R795">
            <v>39346</v>
          </cell>
          <cell r="S795">
            <v>43992</v>
          </cell>
          <cell r="T795">
            <v>23.5</v>
          </cell>
          <cell r="U795" t="str">
            <v>Tech &amp; Professi</v>
          </cell>
          <cell r="V795">
            <v>72</v>
          </cell>
          <cell r="W795">
            <v>846</v>
          </cell>
          <cell r="X795" t="str">
            <v>Gifford Medical - 40</v>
          </cell>
          <cell r="Y795" t="str">
            <v>Laboratory</v>
          </cell>
          <cell r="Z795" t="str">
            <v>Biweekly</v>
          </cell>
        </row>
        <row r="796">
          <cell r="B796">
            <v>1266</v>
          </cell>
          <cell r="D796" t="str">
            <v>Bridget</v>
          </cell>
          <cell r="E796" t="str">
            <v>Leahy-Sargent</v>
          </cell>
          <cell r="G796" t="str">
            <v>Radiology Technologist</v>
          </cell>
          <cell r="H796" t="str">
            <v>Ancillary</v>
          </cell>
          <cell r="I796" t="str">
            <v>Professional Services</v>
          </cell>
          <cell r="J796" t="str">
            <v>Diagnostic Imaging</v>
          </cell>
          <cell r="K796" t="str">
            <v>Terminated</v>
          </cell>
          <cell r="L796" t="str">
            <v>Per Diem Active</v>
          </cell>
          <cell r="M796" t="str">
            <v>Part Time</v>
          </cell>
          <cell r="N796" t="str">
            <v>Radiology Technologist</v>
          </cell>
          <cell r="O796" t="str">
            <v>GEN 40 30min</v>
          </cell>
          <cell r="P796">
            <v>39198</v>
          </cell>
          <cell r="Q796">
            <v>39198</v>
          </cell>
          <cell r="R796">
            <v>39290</v>
          </cell>
          <cell r="S796">
            <v>7.2800000000000004E-2</v>
          </cell>
          <cell r="T796">
            <v>28.18</v>
          </cell>
          <cell r="U796" t="str">
            <v>Tech &amp; Professi</v>
          </cell>
          <cell r="V796">
            <v>1E-4</v>
          </cell>
          <cell r="W796">
            <v>1.4E-3</v>
          </cell>
          <cell r="X796" t="str">
            <v>Gifford Medical - 40</v>
          </cell>
          <cell r="Y796" t="str">
            <v>Radiology</v>
          </cell>
          <cell r="Z796" t="str">
            <v>Biweekly</v>
          </cell>
        </row>
        <row r="797">
          <cell r="B797">
            <v>1267</v>
          </cell>
          <cell r="D797" t="str">
            <v>Denise</v>
          </cell>
          <cell r="E797" t="str">
            <v>Madden</v>
          </cell>
          <cell r="F797" t="str">
            <v>A</v>
          </cell>
          <cell r="G797" t="str">
            <v>Medical Assistant</v>
          </cell>
          <cell r="H797" t="str">
            <v>Clinical</v>
          </cell>
          <cell r="I797" t="str">
            <v>Provider Practices</v>
          </cell>
          <cell r="J797" t="str">
            <v>Clinic Administration</v>
          </cell>
          <cell r="K797" t="str">
            <v>Terminated</v>
          </cell>
          <cell r="L797" t="str">
            <v>Full Time - Full Benefits</v>
          </cell>
          <cell r="M797" t="str">
            <v>Full Time</v>
          </cell>
          <cell r="N797" t="str">
            <v>Medical Assistant</v>
          </cell>
          <cell r="O797" t="str">
            <v>GEN 40 60min</v>
          </cell>
          <cell r="P797">
            <v>39203</v>
          </cell>
          <cell r="Q797">
            <v>39203</v>
          </cell>
          <cell r="R797">
            <v>39252</v>
          </cell>
          <cell r="S797">
            <v>23920</v>
          </cell>
          <cell r="T797">
            <v>11.5</v>
          </cell>
          <cell r="U797" t="str">
            <v>Admin/Support</v>
          </cell>
          <cell r="V797">
            <v>80</v>
          </cell>
          <cell r="W797">
            <v>460</v>
          </cell>
          <cell r="X797" t="str">
            <v>Clinic Administration - 4</v>
          </cell>
          <cell r="Y797" t="str">
            <v>Provider Practice</v>
          </cell>
          <cell r="Z797" t="str">
            <v>Biweekly</v>
          </cell>
        </row>
        <row r="798">
          <cell r="B798">
            <v>1268</v>
          </cell>
          <cell r="D798" t="str">
            <v>Denise</v>
          </cell>
          <cell r="E798" t="str">
            <v>Rochman</v>
          </cell>
          <cell r="F798" t="str">
            <v>J</v>
          </cell>
          <cell r="G798" t="str">
            <v>Respiratory Manager</v>
          </cell>
          <cell r="H798" t="str">
            <v>Administrative</v>
          </cell>
          <cell r="I798" t="str">
            <v>Professional Services</v>
          </cell>
          <cell r="J798" t="str">
            <v>Respiratory</v>
          </cell>
          <cell r="K798" t="str">
            <v>Terminated</v>
          </cell>
          <cell r="L798" t="str">
            <v>Full Time - Full Benefits</v>
          </cell>
          <cell r="M798" t="str">
            <v>Full Time</v>
          </cell>
          <cell r="N798" t="str">
            <v>Respiratory Manager</v>
          </cell>
          <cell r="O798" t="str">
            <v>EXEMPT 8 FT</v>
          </cell>
          <cell r="P798">
            <v>39209</v>
          </cell>
          <cell r="Q798">
            <v>39209</v>
          </cell>
          <cell r="R798">
            <v>39612</v>
          </cell>
          <cell r="S798">
            <v>65728</v>
          </cell>
          <cell r="T798">
            <v>31.6</v>
          </cell>
          <cell r="U798" t="str">
            <v>Management</v>
          </cell>
          <cell r="V798">
            <v>80</v>
          </cell>
          <cell r="W798">
            <v>1264</v>
          </cell>
          <cell r="X798" t="str">
            <v>Gifford Medical - 40</v>
          </cell>
          <cell r="Y798" t="str">
            <v>Respiratory Therapy</v>
          </cell>
          <cell r="Z798" t="str">
            <v>Biweekly</v>
          </cell>
        </row>
        <row r="799">
          <cell r="B799">
            <v>1269</v>
          </cell>
          <cell r="D799" t="str">
            <v>Tera</v>
          </cell>
          <cell r="E799" t="str">
            <v>Benson</v>
          </cell>
          <cell r="F799" t="str">
            <v>M</v>
          </cell>
          <cell r="G799" t="str">
            <v>Nuclear Medicine Supervis</v>
          </cell>
          <cell r="H799" t="str">
            <v>Ancillary</v>
          </cell>
          <cell r="I799" t="str">
            <v>Operations</v>
          </cell>
          <cell r="J799" t="str">
            <v>Nuclear Medicine</v>
          </cell>
          <cell r="K799" t="str">
            <v>Active</v>
          </cell>
          <cell r="L799" t="str">
            <v>PartTime - Full Benefits</v>
          </cell>
          <cell r="M799" t="str">
            <v>Part Time</v>
          </cell>
          <cell r="N799" t="str">
            <v>Nuclear Medicine Supervis</v>
          </cell>
          <cell r="O799" t="str">
            <v>GEN 40 30min</v>
          </cell>
          <cell r="P799">
            <v>39209</v>
          </cell>
          <cell r="Q799">
            <v>39209</v>
          </cell>
          <cell r="S799">
            <v>64979.199999999997</v>
          </cell>
          <cell r="T799">
            <v>39.049999999999997</v>
          </cell>
          <cell r="U799" t="str">
            <v>Management</v>
          </cell>
          <cell r="V799">
            <v>64</v>
          </cell>
          <cell r="W799">
            <v>1249.5999999999999</v>
          </cell>
          <cell r="X799" t="str">
            <v>Nuclear Medicine - 40</v>
          </cell>
          <cell r="Y799" t="str">
            <v>Nuclear Medicine</v>
          </cell>
          <cell r="Z799" t="str">
            <v>Biweekly</v>
          </cell>
        </row>
        <row r="800">
          <cell r="B800">
            <v>1270</v>
          </cell>
          <cell r="D800" t="str">
            <v>Ann</v>
          </cell>
          <cell r="E800" t="str">
            <v>King</v>
          </cell>
          <cell r="F800" t="str">
            <v>M</v>
          </cell>
          <cell r="G800" t="str">
            <v>Licensed Nurse Aide</v>
          </cell>
          <cell r="H800" t="str">
            <v>Clinical</v>
          </cell>
          <cell r="I800" t="str">
            <v>Patient Care Services</v>
          </cell>
          <cell r="J800" t="str">
            <v>Med Surg</v>
          </cell>
          <cell r="K800" t="str">
            <v>Terminated</v>
          </cell>
          <cell r="L800" t="str">
            <v>PartTime - Full Benefits</v>
          </cell>
          <cell r="M800" t="str">
            <v>Part Time</v>
          </cell>
          <cell r="N800" t="str">
            <v>Licensed Nurse Aide</v>
          </cell>
          <cell r="O800" t="str">
            <v>GEN 30min</v>
          </cell>
          <cell r="P800">
            <v>39210</v>
          </cell>
          <cell r="Q800">
            <v>39210</v>
          </cell>
          <cell r="R800">
            <v>39941</v>
          </cell>
          <cell r="S800">
            <v>23119.200000000001</v>
          </cell>
          <cell r="T800">
            <v>12.35</v>
          </cell>
          <cell r="U800" t="str">
            <v>Admin/Support</v>
          </cell>
          <cell r="V800">
            <v>72</v>
          </cell>
          <cell r="W800">
            <v>444.6</v>
          </cell>
          <cell r="X800" t="str">
            <v>Gifford Medical - 40</v>
          </cell>
          <cell r="Y800" t="str">
            <v>Med/Surg</v>
          </cell>
          <cell r="Z800" t="str">
            <v>Biweekly</v>
          </cell>
        </row>
        <row r="801">
          <cell r="B801">
            <v>1271</v>
          </cell>
          <cell r="D801" t="str">
            <v>Rachel</v>
          </cell>
          <cell r="E801" t="str">
            <v>Bent</v>
          </cell>
          <cell r="F801" t="str">
            <v>L</v>
          </cell>
          <cell r="G801" t="str">
            <v>Nutrition Assistant 1</v>
          </cell>
          <cell r="H801" t="str">
            <v>Maint, Hskpg, Food, Dayca</v>
          </cell>
          <cell r="I801" t="str">
            <v>Operations</v>
          </cell>
          <cell r="J801" t="str">
            <v>Dietary</v>
          </cell>
          <cell r="K801" t="str">
            <v>Terminated</v>
          </cell>
          <cell r="L801" t="str">
            <v>PartTime-Partial Benefits</v>
          </cell>
          <cell r="M801" t="str">
            <v>Part Time</v>
          </cell>
          <cell r="N801" t="str">
            <v>Nutrition Assistant 1</v>
          </cell>
          <cell r="O801" t="str">
            <v>GEN 40 30min</v>
          </cell>
          <cell r="P801">
            <v>39212</v>
          </cell>
          <cell r="Q801">
            <v>39212</v>
          </cell>
          <cell r="R801">
            <v>40351</v>
          </cell>
          <cell r="S801">
            <v>12652.744000000001</v>
          </cell>
          <cell r="T801">
            <v>12.1661</v>
          </cell>
          <cell r="U801" t="str">
            <v>Admin/Support</v>
          </cell>
          <cell r="V801">
            <v>40</v>
          </cell>
          <cell r="W801">
            <v>243.322</v>
          </cell>
          <cell r="X801" t="str">
            <v>Gifford Medical - 40</v>
          </cell>
          <cell r="Y801" t="str">
            <v>Nutrition &amp; Food Service</v>
          </cell>
          <cell r="Z801" t="str">
            <v>Biweekly</v>
          </cell>
        </row>
        <row r="802">
          <cell r="B802">
            <v>1272</v>
          </cell>
          <cell r="D802" t="str">
            <v>Marilyn</v>
          </cell>
          <cell r="E802" t="str">
            <v>Bradshaw</v>
          </cell>
          <cell r="F802" t="str">
            <v>A</v>
          </cell>
          <cell r="G802" t="str">
            <v>Teaching Assistant PD</v>
          </cell>
          <cell r="H802" t="str">
            <v>Maint, Hskpg, Food, Dayca</v>
          </cell>
          <cell r="I802" t="str">
            <v>None</v>
          </cell>
          <cell r="J802" t="str">
            <v>Day Care</v>
          </cell>
          <cell r="K802" t="str">
            <v>Terminated</v>
          </cell>
          <cell r="L802" t="str">
            <v>Per Diem Active</v>
          </cell>
          <cell r="M802" t="str">
            <v>Part Time</v>
          </cell>
          <cell r="N802" t="str">
            <v>Teaching Assistant PD</v>
          </cell>
          <cell r="O802" t="str">
            <v>GEN 40 30min</v>
          </cell>
          <cell r="P802">
            <v>44158</v>
          </cell>
          <cell r="Q802">
            <v>39216</v>
          </cell>
          <cell r="R802">
            <v>45016</v>
          </cell>
          <cell r="S802">
            <v>4.9399999999999999E-2</v>
          </cell>
          <cell r="T802">
            <v>18.52</v>
          </cell>
          <cell r="U802" t="str">
            <v>Admin/Support</v>
          </cell>
          <cell r="V802">
            <v>1E-4</v>
          </cell>
          <cell r="W802">
            <v>1E-3</v>
          </cell>
          <cell r="X802" t="str">
            <v>Gifford Medical - 40</v>
          </cell>
          <cell r="Y802" t="str">
            <v>Child Enrichment Center</v>
          </cell>
          <cell r="Z802" t="str">
            <v>Biweekly</v>
          </cell>
        </row>
        <row r="803">
          <cell r="B803">
            <v>1273</v>
          </cell>
          <cell r="D803" t="str">
            <v>Heather</v>
          </cell>
          <cell r="E803" t="str">
            <v>Martin</v>
          </cell>
          <cell r="F803" t="str">
            <v>A</v>
          </cell>
          <cell r="G803" t="str">
            <v>RN - Per Diem</v>
          </cell>
          <cell r="H803" t="str">
            <v>Clinical</v>
          </cell>
          <cell r="I803" t="str">
            <v>Patient Care Services</v>
          </cell>
          <cell r="J803" t="str">
            <v>Operating Room</v>
          </cell>
          <cell r="K803" t="str">
            <v>Terminated</v>
          </cell>
          <cell r="L803" t="str">
            <v>Per Diem Active</v>
          </cell>
          <cell r="M803" t="str">
            <v>Part Time</v>
          </cell>
          <cell r="N803" t="str">
            <v>RN - Per Diem</v>
          </cell>
          <cell r="O803" t="str">
            <v>GEN 40 30min</v>
          </cell>
          <cell r="P803">
            <v>39217</v>
          </cell>
          <cell r="Q803">
            <v>39217</v>
          </cell>
          <cell r="R803">
            <v>40049</v>
          </cell>
          <cell r="S803">
            <v>7.0199999999999999E-2</v>
          </cell>
          <cell r="T803">
            <v>27.17</v>
          </cell>
          <cell r="U803" t="str">
            <v>RN</v>
          </cell>
          <cell r="V803">
            <v>1E-4</v>
          </cell>
          <cell r="W803">
            <v>1.4E-3</v>
          </cell>
          <cell r="X803" t="str">
            <v>Gifford Medical - 40</v>
          </cell>
          <cell r="Y803" t="str">
            <v>Ambulatory Care Center</v>
          </cell>
          <cell r="Z803" t="str">
            <v>Biweekly</v>
          </cell>
        </row>
        <row r="804">
          <cell r="B804">
            <v>1274</v>
          </cell>
          <cell r="D804" t="str">
            <v>Anne</v>
          </cell>
          <cell r="E804" t="str">
            <v>Finegan</v>
          </cell>
          <cell r="F804" t="str">
            <v>A</v>
          </cell>
          <cell r="G804" t="str">
            <v>NUTS Cook - Per Diem</v>
          </cell>
          <cell r="H804" t="str">
            <v>Maint, Hskpg, Food, Dayca</v>
          </cell>
          <cell r="I804" t="str">
            <v>Patient Care Services</v>
          </cell>
          <cell r="J804" t="str">
            <v>Project Independence</v>
          </cell>
          <cell r="K804" t="str">
            <v>Terminated</v>
          </cell>
          <cell r="L804" t="str">
            <v>Per Diem Active</v>
          </cell>
          <cell r="M804" t="str">
            <v>Part Time</v>
          </cell>
          <cell r="N804" t="str">
            <v>NUTS Cook - Per Diem</v>
          </cell>
          <cell r="O804" t="str">
            <v>GEN 40 30min</v>
          </cell>
          <cell r="P804">
            <v>42891</v>
          </cell>
          <cell r="Q804">
            <v>39218</v>
          </cell>
          <cell r="R804">
            <v>43997</v>
          </cell>
          <cell r="S804">
            <v>4.6800000000000001E-2</v>
          </cell>
          <cell r="T804">
            <v>17.510000000000002</v>
          </cell>
          <cell r="U804" t="str">
            <v>Admin/Support</v>
          </cell>
          <cell r="V804">
            <v>1E-4</v>
          </cell>
          <cell r="W804">
            <v>8.9999999999999998E-4</v>
          </cell>
          <cell r="X804" t="str">
            <v>Gifford Medical - 40</v>
          </cell>
          <cell r="Y804" t="str">
            <v>Project Independence</v>
          </cell>
          <cell r="Z804" t="str">
            <v>Biweekly</v>
          </cell>
        </row>
        <row r="805">
          <cell r="B805">
            <v>1275</v>
          </cell>
          <cell r="D805" t="str">
            <v>Jane</v>
          </cell>
          <cell r="E805" t="str">
            <v>Ertel</v>
          </cell>
          <cell r="F805" t="str">
            <v>B</v>
          </cell>
          <cell r="G805" t="str">
            <v>Non Certified Coder</v>
          </cell>
          <cell r="H805" t="str">
            <v>Administrative</v>
          </cell>
          <cell r="I805" t="str">
            <v>Patient Care Services</v>
          </cell>
          <cell r="J805" t="str">
            <v>Medical Records</v>
          </cell>
          <cell r="K805" t="str">
            <v>Terminated</v>
          </cell>
          <cell r="L805" t="str">
            <v>Full Time - Full Benefits</v>
          </cell>
          <cell r="M805" t="str">
            <v>Full Time</v>
          </cell>
          <cell r="N805" t="str">
            <v>Non Certified Coder</v>
          </cell>
          <cell r="O805" t="str">
            <v>GEN 40 30min</v>
          </cell>
          <cell r="P805">
            <v>39218</v>
          </cell>
          <cell r="Q805">
            <v>39218</v>
          </cell>
          <cell r="R805">
            <v>42789</v>
          </cell>
          <cell r="S805">
            <v>30596.799999999999</v>
          </cell>
          <cell r="T805">
            <v>14.71</v>
          </cell>
          <cell r="U805" t="str">
            <v>Admin/Support</v>
          </cell>
          <cell r="V805">
            <v>80</v>
          </cell>
          <cell r="W805">
            <v>588.4</v>
          </cell>
          <cell r="X805" t="str">
            <v>Gifford Medical - 40</v>
          </cell>
          <cell r="Y805" t="str">
            <v>Patient Admin Services</v>
          </cell>
          <cell r="Z805" t="str">
            <v>Biweekly</v>
          </cell>
        </row>
        <row r="806">
          <cell r="B806">
            <v>1276</v>
          </cell>
          <cell r="D806" t="str">
            <v>Sonja</v>
          </cell>
          <cell r="E806" t="str">
            <v>Barter</v>
          </cell>
          <cell r="F806" t="str">
            <v>M</v>
          </cell>
          <cell r="G806" t="str">
            <v>Adult Day Care</v>
          </cell>
          <cell r="H806" t="str">
            <v>Clinical</v>
          </cell>
          <cell r="I806" t="str">
            <v>Patient Care Services</v>
          </cell>
          <cell r="J806" t="str">
            <v>Adult Day Care</v>
          </cell>
          <cell r="K806" t="str">
            <v>Terminated</v>
          </cell>
          <cell r="L806" t="str">
            <v>PartTime - Full Benefits</v>
          </cell>
          <cell r="M806" t="str">
            <v>Part Time</v>
          </cell>
          <cell r="N806" t="str">
            <v>Adult Day Care</v>
          </cell>
          <cell r="O806" t="str">
            <v>GEN 40 30min</v>
          </cell>
          <cell r="P806">
            <v>43502</v>
          </cell>
          <cell r="Q806">
            <v>39216</v>
          </cell>
          <cell r="R806">
            <v>44133</v>
          </cell>
          <cell r="S806">
            <v>24860.16</v>
          </cell>
          <cell r="T806">
            <v>14.94</v>
          </cell>
          <cell r="U806" t="str">
            <v>Admin/Support</v>
          </cell>
          <cell r="V806">
            <v>64</v>
          </cell>
          <cell r="W806">
            <v>478.08</v>
          </cell>
          <cell r="X806" t="str">
            <v>Gifford Medical - 40</v>
          </cell>
          <cell r="Y806" t="str">
            <v>Menig Extended Care Unit</v>
          </cell>
          <cell r="Z806" t="str">
            <v>Biweekly</v>
          </cell>
        </row>
        <row r="807">
          <cell r="B807">
            <v>1277</v>
          </cell>
          <cell r="D807" t="str">
            <v>Kelli</v>
          </cell>
          <cell r="E807" t="str">
            <v>Cheney</v>
          </cell>
          <cell r="F807" t="str">
            <v>L</v>
          </cell>
          <cell r="G807" t="str">
            <v>Medical Secretary</v>
          </cell>
          <cell r="H807" t="str">
            <v>Administrative</v>
          </cell>
          <cell r="I807" t="str">
            <v>Provider Practices</v>
          </cell>
          <cell r="J807" t="str">
            <v>Clinic Primary Care</v>
          </cell>
          <cell r="K807" t="str">
            <v>Terminated</v>
          </cell>
          <cell r="L807" t="str">
            <v>Per Diem Active</v>
          </cell>
          <cell r="M807" t="str">
            <v>Part Time</v>
          </cell>
          <cell r="N807" t="str">
            <v>Medical Secretary</v>
          </cell>
          <cell r="O807" t="str">
            <v>GEN 40 60min</v>
          </cell>
          <cell r="P807">
            <v>39223</v>
          </cell>
          <cell r="Q807">
            <v>39223</v>
          </cell>
          <cell r="R807">
            <v>39947</v>
          </cell>
          <cell r="S807">
            <v>3.1199999999999999E-2</v>
          </cell>
          <cell r="T807">
            <v>12.48</v>
          </cell>
          <cell r="U807" t="str">
            <v>Admin/Support</v>
          </cell>
          <cell r="V807">
            <v>1E-4</v>
          </cell>
          <cell r="W807">
            <v>5.9999999999999995E-4</v>
          </cell>
          <cell r="X807" t="str">
            <v>Primary Care Clinic - 41</v>
          </cell>
          <cell r="Y807" t="str">
            <v>Provider Practice</v>
          </cell>
          <cell r="Z807" t="str">
            <v>Biweekly</v>
          </cell>
        </row>
        <row r="808">
          <cell r="B808">
            <v>1278</v>
          </cell>
          <cell r="D808" t="str">
            <v>Glenn</v>
          </cell>
          <cell r="E808" t="str">
            <v>Kelly</v>
          </cell>
          <cell r="F808" t="str">
            <v>L</v>
          </cell>
          <cell r="G808" t="str">
            <v>Associate Chef</v>
          </cell>
          <cell r="I808" t="str">
            <v>Operations</v>
          </cell>
          <cell r="J808" t="str">
            <v>Dietary</v>
          </cell>
          <cell r="K808" t="str">
            <v>Terminated</v>
          </cell>
          <cell r="L808" t="str">
            <v>Full Time - Full Benefits</v>
          </cell>
          <cell r="M808" t="str">
            <v>Full Time</v>
          </cell>
          <cell r="N808" t="str">
            <v>Associate Chef</v>
          </cell>
          <cell r="O808" t="str">
            <v>EXEMPT 8 FT</v>
          </cell>
          <cell r="P808">
            <v>39223</v>
          </cell>
          <cell r="Q808">
            <v>39223</v>
          </cell>
          <cell r="R808">
            <v>41036</v>
          </cell>
          <cell r="S808">
            <v>33987.199999999997</v>
          </cell>
          <cell r="T808">
            <v>16.34</v>
          </cell>
          <cell r="U808" t="str">
            <v>Tech &amp; Professi</v>
          </cell>
          <cell r="V808">
            <v>80</v>
          </cell>
          <cell r="W808">
            <v>653.6</v>
          </cell>
          <cell r="X808" t="str">
            <v>Gifford Medical - 40</v>
          </cell>
          <cell r="Y808" t="str">
            <v>Nutrition &amp; Food Service</v>
          </cell>
          <cell r="Z808" t="str">
            <v>Biweekly</v>
          </cell>
        </row>
        <row r="809">
          <cell r="B809">
            <v>1279</v>
          </cell>
          <cell r="D809" t="str">
            <v>Katherine</v>
          </cell>
          <cell r="E809" t="str">
            <v>Lumbra</v>
          </cell>
          <cell r="F809" t="str">
            <v>L</v>
          </cell>
          <cell r="G809" t="str">
            <v>Licensed Nurse Aide</v>
          </cell>
          <cell r="H809" t="str">
            <v>Clinical</v>
          </cell>
          <cell r="I809" t="str">
            <v>Patient Care Services</v>
          </cell>
          <cell r="J809" t="str">
            <v>MENIG Extended Care</v>
          </cell>
          <cell r="K809" t="str">
            <v>Terminated</v>
          </cell>
          <cell r="L809" t="str">
            <v>PartTime - Full Benefits</v>
          </cell>
          <cell r="M809" t="str">
            <v>Part Time</v>
          </cell>
          <cell r="N809" t="str">
            <v>Licensed Nurse Aide</v>
          </cell>
          <cell r="O809" t="str">
            <v>GEN 30min</v>
          </cell>
          <cell r="P809">
            <v>39224</v>
          </cell>
          <cell r="Q809">
            <v>39224</v>
          </cell>
          <cell r="R809">
            <v>39346</v>
          </cell>
          <cell r="S809">
            <v>18720</v>
          </cell>
          <cell r="T809">
            <v>10</v>
          </cell>
          <cell r="U809" t="str">
            <v>Admin/Support</v>
          </cell>
          <cell r="V809">
            <v>72</v>
          </cell>
          <cell r="W809">
            <v>360</v>
          </cell>
          <cell r="X809" t="str">
            <v>Gifford Medical - 40</v>
          </cell>
          <cell r="Y809" t="str">
            <v>Menig Extended Care Unit</v>
          </cell>
          <cell r="Z809" t="str">
            <v>Biweekly</v>
          </cell>
        </row>
        <row r="810">
          <cell r="B810">
            <v>1280</v>
          </cell>
          <cell r="D810" t="str">
            <v>Vicki</v>
          </cell>
          <cell r="E810" t="str">
            <v>Borland</v>
          </cell>
          <cell r="F810" t="str">
            <v>M</v>
          </cell>
          <cell r="G810" t="str">
            <v>Medical Secretary Offsite</v>
          </cell>
          <cell r="H810" t="str">
            <v>Administrative</v>
          </cell>
          <cell r="I810" t="str">
            <v>Provider Practices</v>
          </cell>
          <cell r="J810" t="str">
            <v>Orthopedics Clinic</v>
          </cell>
          <cell r="K810" t="str">
            <v>Terminated</v>
          </cell>
          <cell r="L810" t="str">
            <v>Full Time - Full Benefits</v>
          </cell>
          <cell r="M810" t="str">
            <v>Full Time</v>
          </cell>
          <cell r="N810" t="str">
            <v>Medical Secretary Offsite</v>
          </cell>
          <cell r="O810" t="str">
            <v>GEN 40 60min</v>
          </cell>
          <cell r="P810">
            <v>39224</v>
          </cell>
          <cell r="Q810">
            <v>39224</v>
          </cell>
          <cell r="R810">
            <v>41901</v>
          </cell>
          <cell r="S810">
            <v>34715.199999999997</v>
          </cell>
          <cell r="T810">
            <v>16.690000000000001</v>
          </cell>
          <cell r="U810" t="str">
            <v>Admin/Support</v>
          </cell>
          <cell r="V810">
            <v>80</v>
          </cell>
          <cell r="W810">
            <v>667.6</v>
          </cell>
          <cell r="X810" t="str">
            <v>Orthopedics - 40</v>
          </cell>
          <cell r="Y810" t="str">
            <v>Provider Practice</v>
          </cell>
          <cell r="Z810" t="str">
            <v>Biweekly</v>
          </cell>
        </row>
        <row r="811">
          <cell r="B811">
            <v>1281</v>
          </cell>
          <cell r="D811" t="str">
            <v>Joseph</v>
          </cell>
          <cell r="E811" t="str">
            <v>Voci</v>
          </cell>
          <cell r="F811" t="str">
            <v>S</v>
          </cell>
          <cell r="G811" t="str">
            <v>Plant Operations Manager</v>
          </cell>
          <cell r="H811" t="str">
            <v>Maint, Hskpg, Food, Dayca</v>
          </cell>
          <cell r="I811" t="str">
            <v>Operations</v>
          </cell>
          <cell r="J811" t="str">
            <v>Facilities</v>
          </cell>
          <cell r="K811" t="str">
            <v>Terminated</v>
          </cell>
          <cell r="L811" t="str">
            <v>Full Time - Full Benefits</v>
          </cell>
          <cell r="M811" t="str">
            <v>Full Time</v>
          </cell>
          <cell r="N811" t="str">
            <v>Plant Operations Manager</v>
          </cell>
          <cell r="O811" t="str">
            <v>EXEMPT 8 FT</v>
          </cell>
          <cell r="P811">
            <v>39231</v>
          </cell>
          <cell r="Q811">
            <v>39231</v>
          </cell>
          <cell r="R811">
            <v>41460</v>
          </cell>
          <cell r="S811">
            <v>75876.944000000003</v>
          </cell>
          <cell r="T811">
            <v>36.479300000000002</v>
          </cell>
          <cell r="U811" t="str">
            <v>Management</v>
          </cell>
          <cell r="V811">
            <v>80</v>
          </cell>
          <cell r="W811">
            <v>1459.172</v>
          </cell>
          <cell r="X811" t="str">
            <v>Gifford Medical - 40</v>
          </cell>
          <cell r="Y811" t="str">
            <v>Maintenance</v>
          </cell>
          <cell r="Z811" t="str">
            <v>Biweekly</v>
          </cell>
        </row>
        <row r="812">
          <cell r="B812">
            <v>1282</v>
          </cell>
          <cell r="D812" t="str">
            <v>Nikol</v>
          </cell>
          <cell r="E812" t="str">
            <v>Ferno</v>
          </cell>
          <cell r="F812" t="str">
            <v>J</v>
          </cell>
          <cell r="G812" t="str">
            <v>Medical Secretary Offsite</v>
          </cell>
          <cell r="H812" t="str">
            <v>Administrative</v>
          </cell>
          <cell r="I812" t="str">
            <v>Provider Practices</v>
          </cell>
          <cell r="J812" t="str">
            <v>Sharon Clinic</v>
          </cell>
          <cell r="K812" t="str">
            <v>Terminated</v>
          </cell>
          <cell r="L812" t="str">
            <v>Full Time - Full Benefits</v>
          </cell>
          <cell r="M812" t="str">
            <v>Full Time</v>
          </cell>
          <cell r="N812" t="str">
            <v>Medical Secretary Offsite</v>
          </cell>
          <cell r="O812" t="str">
            <v>GEN 40 60min</v>
          </cell>
          <cell r="P812">
            <v>39232</v>
          </cell>
          <cell r="Q812">
            <v>39232</v>
          </cell>
          <cell r="R812">
            <v>40645</v>
          </cell>
          <cell r="S812">
            <v>27916.720000000001</v>
          </cell>
          <cell r="T812">
            <v>13.4215</v>
          </cell>
          <cell r="U812" t="str">
            <v>Admin/Support</v>
          </cell>
          <cell r="V812">
            <v>80</v>
          </cell>
          <cell r="W812">
            <v>536.86</v>
          </cell>
          <cell r="X812" t="str">
            <v>Sharon Clinic - 40</v>
          </cell>
          <cell r="Y812" t="str">
            <v>Provider Practice</v>
          </cell>
          <cell r="Z812" t="str">
            <v>Biweekly</v>
          </cell>
        </row>
        <row r="813">
          <cell r="B813">
            <v>1283</v>
          </cell>
          <cell r="D813" t="str">
            <v>Blaine</v>
          </cell>
          <cell r="E813" t="str">
            <v>Conner</v>
          </cell>
          <cell r="F813" t="str">
            <v>D</v>
          </cell>
          <cell r="G813" t="str">
            <v>Architectural &amp; Engineer</v>
          </cell>
          <cell r="H813" t="str">
            <v>Maint, Hskpg, Food, Dayca</v>
          </cell>
          <cell r="I813" t="str">
            <v>Operations</v>
          </cell>
          <cell r="J813" t="str">
            <v>Facilities</v>
          </cell>
          <cell r="K813" t="str">
            <v>Terminated</v>
          </cell>
          <cell r="L813" t="str">
            <v>PartTime-No Benefits</v>
          </cell>
          <cell r="M813" t="str">
            <v>Part Time</v>
          </cell>
          <cell r="N813" t="str">
            <v>Architectural &amp; Engineer</v>
          </cell>
          <cell r="O813" t="str">
            <v>GEN 40 30min</v>
          </cell>
          <cell r="P813">
            <v>39232</v>
          </cell>
          <cell r="Q813">
            <v>39232</v>
          </cell>
          <cell r="R813">
            <v>41316</v>
          </cell>
          <cell r="S813">
            <v>5382</v>
          </cell>
          <cell r="T813">
            <v>10.35</v>
          </cell>
          <cell r="U813" t="str">
            <v>Admin/Support</v>
          </cell>
          <cell r="V813">
            <v>20</v>
          </cell>
          <cell r="W813">
            <v>103.5</v>
          </cell>
          <cell r="X813" t="str">
            <v>Gifford Medical - 40</v>
          </cell>
          <cell r="Y813" t="str">
            <v>None</v>
          </cell>
          <cell r="Z813" t="str">
            <v>Biweekly</v>
          </cell>
        </row>
        <row r="814">
          <cell r="B814">
            <v>1284</v>
          </cell>
          <cell r="D814" t="str">
            <v>Lauren</v>
          </cell>
          <cell r="E814" t="str">
            <v>Bailey</v>
          </cell>
          <cell r="F814" t="str">
            <v>M</v>
          </cell>
          <cell r="G814" t="str">
            <v>RN - Per Diem</v>
          </cell>
          <cell r="H814" t="str">
            <v>Clinical</v>
          </cell>
          <cell r="I814" t="str">
            <v>Patient Care Services</v>
          </cell>
          <cell r="J814" t="str">
            <v>Med Surg</v>
          </cell>
          <cell r="K814" t="str">
            <v>Terminated</v>
          </cell>
          <cell r="L814" t="str">
            <v>Per Diem Active</v>
          </cell>
          <cell r="M814" t="str">
            <v>Part Time</v>
          </cell>
          <cell r="N814" t="str">
            <v>RN - Per Diem</v>
          </cell>
          <cell r="O814" t="str">
            <v>GEN 40 30min</v>
          </cell>
          <cell r="P814">
            <v>39232</v>
          </cell>
          <cell r="Q814">
            <v>39232</v>
          </cell>
          <cell r="R814">
            <v>39377</v>
          </cell>
          <cell r="S814">
            <v>5.4600000000000003E-2</v>
          </cell>
          <cell r="T814">
            <v>21.2</v>
          </cell>
          <cell r="U814" t="str">
            <v>RN</v>
          </cell>
          <cell r="V814">
            <v>1E-4</v>
          </cell>
          <cell r="W814">
            <v>1E-3</v>
          </cell>
          <cell r="X814" t="str">
            <v>Gifford Medical - 40</v>
          </cell>
          <cell r="Y814" t="str">
            <v>Med/Surg</v>
          </cell>
          <cell r="Z814" t="str">
            <v>Biweekly</v>
          </cell>
        </row>
        <row r="815">
          <cell r="B815">
            <v>1285</v>
          </cell>
          <cell r="D815" t="str">
            <v>Margo</v>
          </cell>
          <cell r="E815" t="str">
            <v>Milhorat</v>
          </cell>
          <cell r="F815" t="str">
            <v>M</v>
          </cell>
          <cell r="G815" t="str">
            <v>Medical Secretary</v>
          </cell>
          <cell r="H815" t="str">
            <v>Administrative</v>
          </cell>
          <cell r="I815" t="str">
            <v>Provider Practices</v>
          </cell>
          <cell r="J815" t="str">
            <v>Clinic Specialty</v>
          </cell>
          <cell r="K815" t="str">
            <v>Terminated</v>
          </cell>
          <cell r="L815" t="str">
            <v>Full Time - Full Benefits</v>
          </cell>
          <cell r="M815" t="str">
            <v>Full Time</v>
          </cell>
          <cell r="N815" t="str">
            <v>Medical Secretary</v>
          </cell>
          <cell r="O815" t="str">
            <v>GEN 40 60min</v>
          </cell>
          <cell r="P815">
            <v>39237</v>
          </cell>
          <cell r="Q815">
            <v>39237</v>
          </cell>
          <cell r="R815">
            <v>39466</v>
          </cell>
          <cell r="S815">
            <v>21840</v>
          </cell>
          <cell r="T815">
            <v>10.5</v>
          </cell>
          <cell r="U815" t="str">
            <v>Admin/Support</v>
          </cell>
          <cell r="V815">
            <v>80</v>
          </cell>
          <cell r="W815">
            <v>420</v>
          </cell>
          <cell r="X815" t="str">
            <v>Nro, Anes, Pod &amp; Sp - 40</v>
          </cell>
          <cell r="Y815" t="str">
            <v>Provider Practice</v>
          </cell>
          <cell r="Z815" t="str">
            <v>Biweekly</v>
          </cell>
        </row>
        <row r="816">
          <cell r="B816">
            <v>1286</v>
          </cell>
          <cell r="D816" t="str">
            <v>Diana</v>
          </cell>
          <cell r="E816" t="str">
            <v>Vanderminden</v>
          </cell>
          <cell r="F816" t="str">
            <v>C</v>
          </cell>
          <cell r="G816" t="str">
            <v>Non Certified Coder</v>
          </cell>
          <cell r="H816" t="str">
            <v>Administrative</v>
          </cell>
          <cell r="I816" t="str">
            <v>Finance</v>
          </cell>
          <cell r="J816" t="str">
            <v>Medical Records</v>
          </cell>
          <cell r="K816" t="str">
            <v>Terminated</v>
          </cell>
          <cell r="L816" t="str">
            <v>Full Time - Full Benefits</v>
          </cell>
          <cell r="M816" t="str">
            <v>Full Time</v>
          </cell>
          <cell r="N816" t="str">
            <v>Non Certified Coder</v>
          </cell>
          <cell r="O816" t="str">
            <v>GEN 40 30min</v>
          </cell>
          <cell r="P816">
            <v>39239</v>
          </cell>
          <cell r="Q816">
            <v>39239</v>
          </cell>
          <cell r="R816">
            <v>39486</v>
          </cell>
          <cell r="S816">
            <v>25355.200000000001</v>
          </cell>
          <cell r="T816">
            <v>12.19</v>
          </cell>
          <cell r="U816" t="str">
            <v>Admin/Support</v>
          </cell>
          <cell r="V816">
            <v>80</v>
          </cell>
          <cell r="W816">
            <v>487.6</v>
          </cell>
          <cell r="X816" t="str">
            <v>Health Information - 49</v>
          </cell>
          <cell r="Y816" t="str">
            <v>Patient Admin Services</v>
          </cell>
          <cell r="Z816" t="str">
            <v>Biweekly</v>
          </cell>
        </row>
        <row r="817">
          <cell r="B817">
            <v>1287</v>
          </cell>
          <cell r="D817" t="str">
            <v>Patricia</v>
          </cell>
          <cell r="E817" t="str">
            <v>Holman</v>
          </cell>
          <cell r="F817" t="str">
            <v>M</v>
          </cell>
          <cell r="G817" t="str">
            <v>Medical Secretary</v>
          </cell>
          <cell r="H817" t="str">
            <v>Administrative</v>
          </cell>
          <cell r="I817" t="str">
            <v>Provider Practices</v>
          </cell>
          <cell r="J817" t="str">
            <v>Clinic Primary Care</v>
          </cell>
          <cell r="K817" t="str">
            <v>Terminated</v>
          </cell>
          <cell r="L817" t="str">
            <v>Full Time - Full Benefits</v>
          </cell>
          <cell r="M817" t="str">
            <v>Full Time</v>
          </cell>
          <cell r="N817" t="str">
            <v>Medical Secretary</v>
          </cell>
          <cell r="O817" t="str">
            <v>GEN 40 60min</v>
          </cell>
          <cell r="P817">
            <v>39664</v>
          </cell>
          <cell r="Q817">
            <v>39244</v>
          </cell>
          <cell r="R817">
            <v>40618</v>
          </cell>
          <cell r="S817">
            <v>28302.768</v>
          </cell>
          <cell r="T817">
            <v>13.607100000000001</v>
          </cell>
          <cell r="U817" t="str">
            <v>Admin/Support</v>
          </cell>
          <cell r="V817">
            <v>80</v>
          </cell>
          <cell r="W817">
            <v>544.28399999999999</v>
          </cell>
          <cell r="X817" t="str">
            <v>Primary Care Clinic - 41</v>
          </cell>
          <cell r="Y817" t="str">
            <v>Provider Practice</v>
          </cell>
          <cell r="Z817" t="str">
            <v>Biweekly</v>
          </cell>
        </row>
        <row r="818">
          <cell r="B818">
            <v>1288</v>
          </cell>
          <cell r="D818" t="str">
            <v>Katie</v>
          </cell>
          <cell r="E818" t="str">
            <v>Satre</v>
          </cell>
          <cell r="F818" t="str">
            <v>J</v>
          </cell>
          <cell r="G818" t="str">
            <v>LNA Per Diem</v>
          </cell>
          <cell r="H818" t="str">
            <v>Clinical</v>
          </cell>
          <cell r="I818" t="str">
            <v>Patient Care Services</v>
          </cell>
          <cell r="J818" t="str">
            <v>MENIG Extended Care</v>
          </cell>
          <cell r="K818" t="str">
            <v>Terminated</v>
          </cell>
          <cell r="L818" t="str">
            <v>Per Diem Active</v>
          </cell>
          <cell r="M818" t="str">
            <v>Part Time</v>
          </cell>
          <cell r="N818" t="str">
            <v>LNA Per Diem</v>
          </cell>
          <cell r="O818" t="str">
            <v>GEN 40 30min</v>
          </cell>
          <cell r="P818">
            <v>39244</v>
          </cell>
          <cell r="Q818">
            <v>39244</v>
          </cell>
          <cell r="R818">
            <v>40921</v>
          </cell>
          <cell r="S818">
            <v>2.86E-2</v>
          </cell>
          <cell r="T818">
            <v>10.6638</v>
          </cell>
          <cell r="U818" t="str">
            <v>Admin/Support</v>
          </cell>
          <cell r="V818">
            <v>1E-4</v>
          </cell>
          <cell r="W818">
            <v>5.9999999999999995E-4</v>
          </cell>
          <cell r="X818" t="str">
            <v>Gifford Medical - 40</v>
          </cell>
          <cell r="Y818" t="str">
            <v>Menig Extended Care Unit</v>
          </cell>
          <cell r="Z818" t="str">
            <v>Biweekly</v>
          </cell>
        </row>
        <row r="819">
          <cell r="B819">
            <v>1289</v>
          </cell>
          <cell r="D819" t="str">
            <v>Jennifer</v>
          </cell>
          <cell r="E819" t="str">
            <v>Whitney</v>
          </cell>
          <cell r="F819" t="str">
            <v>C</v>
          </cell>
          <cell r="G819" t="str">
            <v>Registered Nurse</v>
          </cell>
          <cell r="H819" t="str">
            <v>Clinical</v>
          </cell>
          <cell r="I819" t="str">
            <v>Patient Care Services</v>
          </cell>
          <cell r="J819" t="str">
            <v>Med Surg</v>
          </cell>
          <cell r="K819" t="str">
            <v>Terminated</v>
          </cell>
          <cell r="L819" t="str">
            <v>Full Time - Full Benefits</v>
          </cell>
          <cell r="M819" t="str">
            <v>Full Time</v>
          </cell>
          <cell r="N819" t="str">
            <v>Registered Nurse</v>
          </cell>
          <cell r="O819" t="str">
            <v>GEN 30min</v>
          </cell>
          <cell r="P819">
            <v>39246</v>
          </cell>
          <cell r="Q819">
            <v>39246</v>
          </cell>
          <cell r="R819">
            <v>39282</v>
          </cell>
          <cell r="S819">
            <v>47840</v>
          </cell>
          <cell r="T819">
            <v>23</v>
          </cell>
          <cell r="U819" t="str">
            <v>RN</v>
          </cell>
          <cell r="V819">
            <v>80</v>
          </cell>
          <cell r="W819">
            <v>920</v>
          </cell>
          <cell r="X819" t="str">
            <v>Gifford Medical - 40</v>
          </cell>
          <cell r="Y819" t="str">
            <v>Med/Surg</v>
          </cell>
          <cell r="Z819" t="str">
            <v>Biweekly</v>
          </cell>
        </row>
        <row r="820">
          <cell r="B820">
            <v>1290</v>
          </cell>
          <cell r="D820" t="str">
            <v>Adrianne</v>
          </cell>
          <cell r="E820" t="str">
            <v>Schulz</v>
          </cell>
          <cell r="F820" t="str">
            <v>R</v>
          </cell>
          <cell r="G820" t="str">
            <v>Teaching Assistant</v>
          </cell>
          <cell r="H820" t="str">
            <v>Maint, Hskpg, Food, Dayca</v>
          </cell>
          <cell r="I820" t="str">
            <v>Human Resources</v>
          </cell>
          <cell r="J820" t="str">
            <v>Day Care</v>
          </cell>
          <cell r="K820" t="str">
            <v>Terminated</v>
          </cell>
          <cell r="L820" t="str">
            <v>Full Time - Full Benefits</v>
          </cell>
          <cell r="M820" t="str">
            <v>Full Time</v>
          </cell>
          <cell r="N820" t="str">
            <v>Teaching Assistant</v>
          </cell>
          <cell r="O820" t="str">
            <v>GEN 40 60min</v>
          </cell>
          <cell r="P820">
            <v>39251</v>
          </cell>
          <cell r="Q820">
            <v>39251</v>
          </cell>
          <cell r="R820">
            <v>39288</v>
          </cell>
          <cell r="S820">
            <v>24440</v>
          </cell>
          <cell r="T820">
            <v>11.75</v>
          </cell>
          <cell r="U820" t="str">
            <v>Admin/Support</v>
          </cell>
          <cell r="V820">
            <v>80</v>
          </cell>
          <cell r="W820">
            <v>470</v>
          </cell>
          <cell r="X820" t="str">
            <v>Gifford Medical - 40</v>
          </cell>
          <cell r="Y820" t="str">
            <v>Child Enrichment Center</v>
          </cell>
          <cell r="Z820" t="str">
            <v>Biweekly</v>
          </cell>
        </row>
        <row r="821">
          <cell r="B821">
            <v>1291</v>
          </cell>
          <cell r="D821" t="str">
            <v>Marilou</v>
          </cell>
          <cell r="E821" t="str">
            <v>Sancibrian</v>
          </cell>
          <cell r="F821" t="str">
            <v>K</v>
          </cell>
          <cell r="G821" t="str">
            <v>Laboratory Technician 3</v>
          </cell>
          <cell r="H821" t="str">
            <v>Ancillary</v>
          </cell>
          <cell r="I821" t="str">
            <v>Operations</v>
          </cell>
          <cell r="J821" t="str">
            <v>Laboratory</v>
          </cell>
          <cell r="K821" t="str">
            <v>Terminated</v>
          </cell>
          <cell r="L821" t="str">
            <v>Per Diem Active</v>
          </cell>
          <cell r="M821" t="str">
            <v>Part Time</v>
          </cell>
          <cell r="N821" t="str">
            <v>Laboratory Technician 3</v>
          </cell>
          <cell r="O821" t="str">
            <v>GEN 40 30min</v>
          </cell>
          <cell r="P821">
            <v>39251</v>
          </cell>
          <cell r="Q821">
            <v>39251</v>
          </cell>
          <cell r="R821">
            <v>40449</v>
          </cell>
          <cell r="S821">
            <v>8.5800000000000001E-2</v>
          </cell>
          <cell r="T821">
            <v>32.993899999999996</v>
          </cell>
          <cell r="U821" t="str">
            <v>Tech &amp; Professi</v>
          </cell>
          <cell r="V821">
            <v>1E-4</v>
          </cell>
          <cell r="W821">
            <v>1.6000000000000001E-3</v>
          </cell>
          <cell r="X821" t="str">
            <v>Gifford Medical - 40</v>
          </cell>
          <cell r="Y821" t="str">
            <v>Laboratory</v>
          </cell>
          <cell r="Z821" t="str">
            <v>Biweekly</v>
          </cell>
        </row>
        <row r="822">
          <cell r="B822">
            <v>1292</v>
          </cell>
          <cell r="D822" t="str">
            <v>Jill</v>
          </cell>
          <cell r="E822" t="str">
            <v>Corey</v>
          </cell>
          <cell r="F822" t="str">
            <v>L</v>
          </cell>
          <cell r="G822" t="str">
            <v>Registered Dietician</v>
          </cell>
          <cell r="H822" t="str">
            <v>Ancillary</v>
          </cell>
          <cell r="I822" t="str">
            <v>Operations</v>
          </cell>
          <cell r="J822" t="str">
            <v>Dietary</v>
          </cell>
          <cell r="K822" t="str">
            <v>Terminated</v>
          </cell>
          <cell r="L822" t="str">
            <v>Per Diem Active</v>
          </cell>
          <cell r="M822" t="str">
            <v>Part Time</v>
          </cell>
          <cell r="N822" t="str">
            <v>Registered Dietician</v>
          </cell>
          <cell r="O822" t="str">
            <v>GEN 40 30min</v>
          </cell>
          <cell r="P822">
            <v>39251</v>
          </cell>
          <cell r="Q822">
            <v>39251</v>
          </cell>
          <cell r="R822">
            <v>39475</v>
          </cell>
          <cell r="S822">
            <v>4.4200000000000003E-2</v>
          </cell>
          <cell r="T822">
            <v>17.38</v>
          </cell>
          <cell r="U822" t="str">
            <v>Tech &amp; Professi</v>
          </cell>
          <cell r="V822">
            <v>1E-4</v>
          </cell>
          <cell r="W822">
            <v>8.0000000000000004E-4</v>
          </cell>
          <cell r="X822" t="str">
            <v>Gifford Medical - 40</v>
          </cell>
          <cell r="Y822" t="str">
            <v>Nutrition &amp; Food Service</v>
          </cell>
          <cell r="Z822" t="str">
            <v>Biweekly</v>
          </cell>
        </row>
        <row r="823">
          <cell r="B823">
            <v>1293</v>
          </cell>
          <cell r="D823" t="str">
            <v>Shelly</v>
          </cell>
          <cell r="E823" t="str">
            <v>Murphy</v>
          </cell>
          <cell r="F823" t="str">
            <v>R</v>
          </cell>
          <cell r="G823" t="str">
            <v>Billing Representative I</v>
          </cell>
          <cell r="H823" t="str">
            <v>Administrative</v>
          </cell>
          <cell r="I823" t="str">
            <v>Finance</v>
          </cell>
          <cell r="J823" t="str">
            <v>Patient Accounting</v>
          </cell>
          <cell r="K823" t="str">
            <v>Terminated</v>
          </cell>
          <cell r="L823" t="str">
            <v>PartTime - Full Benefits</v>
          </cell>
          <cell r="M823" t="str">
            <v>Part Time</v>
          </cell>
          <cell r="N823" t="str">
            <v>Billing Representative I</v>
          </cell>
          <cell r="O823" t="str">
            <v>GEN 40 30min</v>
          </cell>
          <cell r="P823">
            <v>39253</v>
          </cell>
          <cell r="Q823">
            <v>39253</v>
          </cell>
          <cell r="R823">
            <v>39371</v>
          </cell>
          <cell r="S823">
            <v>18304</v>
          </cell>
          <cell r="T823">
            <v>11</v>
          </cell>
          <cell r="U823" t="str">
            <v>Admin/Support</v>
          </cell>
          <cell r="V823">
            <v>64</v>
          </cell>
          <cell r="W823">
            <v>352</v>
          </cell>
          <cell r="X823" t="str">
            <v>Gifford Medical - 40</v>
          </cell>
          <cell r="Y823" t="str">
            <v>Patient Financial Service</v>
          </cell>
          <cell r="Z823" t="str">
            <v>Biweekly</v>
          </cell>
        </row>
        <row r="824">
          <cell r="B824">
            <v>1294</v>
          </cell>
          <cell r="D824" t="str">
            <v>Penny</v>
          </cell>
          <cell r="E824" t="str">
            <v>Severance</v>
          </cell>
          <cell r="F824" t="str">
            <v>J</v>
          </cell>
          <cell r="G824" t="str">
            <v>Licensed Nurse Aide</v>
          </cell>
          <cell r="H824" t="str">
            <v>Clinical</v>
          </cell>
          <cell r="I824" t="str">
            <v>Patient Care Services</v>
          </cell>
          <cell r="J824" t="str">
            <v>Adult Day Care</v>
          </cell>
          <cell r="K824" t="str">
            <v>Active</v>
          </cell>
          <cell r="L824" t="str">
            <v>PartTime - Full Benefits</v>
          </cell>
          <cell r="M824" t="str">
            <v>Part Time</v>
          </cell>
          <cell r="N824" t="str">
            <v>Licensed Nurse Aide</v>
          </cell>
          <cell r="O824" t="str">
            <v>GEN 40 30min</v>
          </cell>
          <cell r="P824">
            <v>40876</v>
          </cell>
          <cell r="Q824">
            <v>39252</v>
          </cell>
          <cell r="S824">
            <v>31699.200000000001</v>
          </cell>
          <cell r="T824">
            <v>19.05</v>
          </cell>
          <cell r="U824" t="str">
            <v>Admin/Support</v>
          </cell>
          <cell r="V824">
            <v>64</v>
          </cell>
          <cell r="W824">
            <v>609.6</v>
          </cell>
          <cell r="X824" t="str">
            <v>Gifford Medical - 40</v>
          </cell>
          <cell r="Y824" t="str">
            <v>None</v>
          </cell>
          <cell r="Z824" t="str">
            <v>Biweekly</v>
          </cell>
        </row>
        <row r="825">
          <cell r="B825">
            <v>1295</v>
          </cell>
          <cell r="D825" t="str">
            <v>Theresa</v>
          </cell>
          <cell r="E825" t="str">
            <v>Dezan</v>
          </cell>
          <cell r="F825" t="str">
            <v>M</v>
          </cell>
          <cell r="G825" t="str">
            <v>RN - Per Diem</v>
          </cell>
          <cell r="H825" t="str">
            <v>Clinical</v>
          </cell>
          <cell r="I825" t="str">
            <v>Patient Care Services</v>
          </cell>
          <cell r="J825" t="str">
            <v>Obstetrics/Labor &amp; Delive</v>
          </cell>
          <cell r="K825" t="str">
            <v>Active</v>
          </cell>
          <cell r="L825" t="str">
            <v>Per Diem Active</v>
          </cell>
          <cell r="M825" t="str">
            <v>Part Time</v>
          </cell>
          <cell r="N825" t="str">
            <v>RN - Per Diem</v>
          </cell>
          <cell r="O825" t="str">
            <v>GEN 40 30min</v>
          </cell>
          <cell r="P825">
            <v>39252</v>
          </cell>
          <cell r="Q825">
            <v>39252</v>
          </cell>
          <cell r="S825">
            <v>0.10920000000000001</v>
          </cell>
          <cell r="T825">
            <v>42</v>
          </cell>
          <cell r="U825" t="str">
            <v>RN</v>
          </cell>
          <cell r="V825">
            <v>1E-4</v>
          </cell>
          <cell r="W825">
            <v>2.0999999999999999E-3</v>
          </cell>
          <cell r="X825" t="str">
            <v>Gifford Medical Ctr - 40</v>
          </cell>
          <cell r="Y825" t="str">
            <v>Birthing Center</v>
          </cell>
          <cell r="Z825" t="str">
            <v>Biweekly</v>
          </cell>
        </row>
        <row r="826">
          <cell r="B826">
            <v>1296</v>
          </cell>
          <cell r="D826" t="str">
            <v>Ellen</v>
          </cell>
          <cell r="E826" t="str">
            <v>Fox</v>
          </cell>
          <cell r="G826" t="str">
            <v>Registered Nurse</v>
          </cell>
          <cell r="H826" t="str">
            <v>Clinical</v>
          </cell>
          <cell r="I826" t="str">
            <v>Patient Care Services</v>
          </cell>
          <cell r="J826" t="str">
            <v>Obstetrics/Labor &amp; Delive</v>
          </cell>
          <cell r="K826" t="str">
            <v>Active</v>
          </cell>
          <cell r="L826" t="str">
            <v>PartTime - Full Benefits</v>
          </cell>
          <cell r="M826" t="str">
            <v>Part Time</v>
          </cell>
          <cell r="N826" t="str">
            <v>Registered Nurse</v>
          </cell>
          <cell r="O826" t="str">
            <v>GEN 40 30min</v>
          </cell>
          <cell r="P826">
            <v>39258</v>
          </cell>
          <cell r="Q826">
            <v>39258</v>
          </cell>
          <cell r="S826">
            <v>68718</v>
          </cell>
          <cell r="T826">
            <v>44.05</v>
          </cell>
          <cell r="U826" t="str">
            <v>RN</v>
          </cell>
          <cell r="V826">
            <v>60</v>
          </cell>
          <cell r="W826">
            <v>1321.5</v>
          </cell>
          <cell r="X826" t="str">
            <v>Gifford Medical Ctr - 40</v>
          </cell>
          <cell r="Y826" t="str">
            <v>Birthing Center</v>
          </cell>
          <cell r="Z826" t="str">
            <v>Biweekly</v>
          </cell>
        </row>
        <row r="827">
          <cell r="B827">
            <v>1297</v>
          </cell>
          <cell r="D827" t="str">
            <v>Stephen</v>
          </cell>
          <cell r="E827" t="str">
            <v>McKenney</v>
          </cell>
          <cell r="F827" t="str">
            <v>T</v>
          </cell>
          <cell r="G827" t="str">
            <v>Pt Reg Receptionist 1 PD</v>
          </cell>
          <cell r="H827" t="str">
            <v>Administrative</v>
          </cell>
          <cell r="I827" t="str">
            <v>Finance</v>
          </cell>
          <cell r="J827" t="str">
            <v>Patient Registration</v>
          </cell>
          <cell r="K827" t="str">
            <v>Terminated</v>
          </cell>
          <cell r="L827" t="str">
            <v>Per Diem Active</v>
          </cell>
          <cell r="M827" t="str">
            <v>Part Time</v>
          </cell>
          <cell r="N827" t="str">
            <v>Pt Reg Receptionist 1 PD</v>
          </cell>
          <cell r="O827" t="str">
            <v>GEN 40 30min</v>
          </cell>
          <cell r="P827">
            <v>39260</v>
          </cell>
          <cell r="Q827">
            <v>39260</v>
          </cell>
          <cell r="R827">
            <v>40214</v>
          </cell>
          <cell r="S827">
            <v>3.1199999999999999E-2</v>
          </cell>
          <cell r="T827">
            <v>11.98</v>
          </cell>
          <cell r="U827" t="str">
            <v>Admin/Support</v>
          </cell>
          <cell r="V827">
            <v>1E-4</v>
          </cell>
          <cell r="W827">
            <v>5.9999999999999995E-4</v>
          </cell>
          <cell r="X827" t="str">
            <v>Patient Registration - 49</v>
          </cell>
          <cell r="Y827" t="str">
            <v>Patient Admin Services</v>
          </cell>
          <cell r="Z827" t="str">
            <v>Biweekly</v>
          </cell>
        </row>
        <row r="828">
          <cell r="B828">
            <v>1298</v>
          </cell>
          <cell r="D828" t="str">
            <v>Loeata</v>
          </cell>
          <cell r="E828" t="str">
            <v>Tillou</v>
          </cell>
          <cell r="F828" t="str">
            <v>H</v>
          </cell>
          <cell r="G828" t="str">
            <v>Medical Secretary</v>
          </cell>
          <cell r="H828" t="str">
            <v>Administrative</v>
          </cell>
          <cell r="I828" t="str">
            <v>Operations</v>
          </cell>
          <cell r="J828" t="str">
            <v>Respiratory</v>
          </cell>
          <cell r="K828" t="str">
            <v>Terminated</v>
          </cell>
          <cell r="L828" t="str">
            <v>PartTime-Partial Benefits</v>
          </cell>
          <cell r="M828" t="str">
            <v>Part Time</v>
          </cell>
          <cell r="N828" t="str">
            <v>Medical Secretary</v>
          </cell>
          <cell r="O828" t="str">
            <v>GEN 40 30min</v>
          </cell>
          <cell r="P828">
            <v>39260</v>
          </cell>
          <cell r="Q828">
            <v>39260</v>
          </cell>
          <cell r="R828">
            <v>40786</v>
          </cell>
          <cell r="S828">
            <v>17158.003199999999</v>
          </cell>
          <cell r="T828">
            <v>13.7484</v>
          </cell>
          <cell r="U828" t="str">
            <v>Admin/Support</v>
          </cell>
          <cell r="V828">
            <v>48</v>
          </cell>
          <cell r="W828">
            <v>329.96159999999998</v>
          </cell>
          <cell r="X828" t="str">
            <v>Gifford Medical - 40</v>
          </cell>
          <cell r="Y828" t="str">
            <v>Respiratory Therapy</v>
          </cell>
          <cell r="Z828" t="str">
            <v>Biweekly</v>
          </cell>
        </row>
        <row r="829">
          <cell r="B829">
            <v>1299</v>
          </cell>
          <cell r="D829" t="str">
            <v>Eric</v>
          </cell>
          <cell r="E829" t="str">
            <v>Medved</v>
          </cell>
          <cell r="F829" t="str">
            <v>C</v>
          </cell>
          <cell r="G829" t="str">
            <v>Director of Provider Prac</v>
          </cell>
          <cell r="H829" t="str">
            <v>Administrative</v>
          </cell>
          <cell r="I829" t="str">
            <v>Provider Practices</v>
          </cell>
          <cell r="J829" t="str">
            <v>Clinic Administration</v>
          </cell>
          <cell r="K829" t="str">
            <v>Terminated</v>
          </cell>
          <cell r="L829" t="str">
            <v>Full Time - Full Benefits</v>
          </cell>
          <cell r="M829" t="str">
            <v>Full Time</v>
          </cell>
          <cell r="N829" t="str">
            <v>Director of Provider Prac</v>
          </cell>
          <cell r="O829" t="str">
            <v>EXEMPT 8 FT</v>
          </cell>
          <cell r="P829">
            <v>42163</v>
          </cell>
          <cell r="Q829">
            <v>39265</v>
          </cell>
          <cell r="R829">
            <v>42164</v>
          </cell>
          <cell r="S829">
            <v>115000.08</v>
          </cell>
          <cell r="T829">
            <v>55.288499999999999</v>
          </cell>
          <cell r="U829" t="str">
            <v>DIR PROV PRACT</v>
          </cell>
          <cell r="V829">
            <v>80</v>
          </cell>
          <cell r="W829">
            <v>2211.54</v>
          </cell>
          <cell r="X829" t="str">
            <v>Clinic Administration - 4</v>
          </cell>
          <cell r="Y829" t="str">
            <v>Provider Practice</v>
          </cell>
          <cell r="Z829" t="str">
            <v>Biweekly</v>
          </cell>
        </row>
        <row r="830">
          <cell r="B830">
            <v>1300</v>
          </cell>
          <cell r="D830" t="str">
            <v>Jessica</v>
          </cell>
          <cell r="E830" t="str">
            <v>Enright</v>
          </cell>
          <cell r="F830" t="str">
            <v>M</v>
          </cell>
          <cell r="G830" t="str">
            <v>Registered Nurse</v>
          </cell>
          <cell r="H830" t="str">
            <v>Clinical</v>
          </cell>
          <cell r="I830" t="str">
            <v>Patient Care Services</v>
          </cell>
          <cell r="J830" t="str">
            <v>Operating Room</v>
          </cell>
          <cell r="K830" t="str">
            <v>Terminated</v>
          </cell>
          <cell r="L830" t="str">
            <v>Full Time - Full Benefits</v>
          </cell>
          <cell r="M830" t="str">
            <v>Full Time</v>
          </cell>
          <cell r="N830" t="str">
            <v>Registered Nurse</v>
          </cell>
          <cell r="O830" t="str">
            <v>GEN 40 30min</v>
          </cell>
          <cell r="P830">
            <v>39272</v>
          </cell>
          <cell r="Q830">
            <v>39272</v>
          </cell>
          <cell r="R830">
            <v>39280</v>
          </cell>
          <cell r="S830">
            <v>41600</v>
          </cell>
          <cell r="T830">
            <v>20</v>
          </cell>
          <cell r="U830" t="str">
            <v>RN</v>
          </cell>
          <cell r="V830">
            <v>80</v>
          </cell>
          <cell r="W830">
            <v>800</v>
          </cell>
          <cell r="X830" t="str">
            <v>Gifford Medical - 40</v>
          </cell>
          <cell r="Y830" t="str">
            <v>Operating Room</v>
          </cell>
          <cell r="Z830" t="str">
            <v>Biweekly</v>
          </cell>
        </row>
        <row r="831">
          <cell r="B831">
            <v>1301</v>
          </cell>
          <cell r="D831" t="str">
            <v>Gretchen</v>
          </cell>
          <cell r="E831" t="str">
            <v>Kidder</v>
          </cell>
          <cell r="F831" t="str">
            <v>G</v>
          </cell>
          <cell r="G831" t="str">
            <v>Nurse Practitioner</v>
          </cell>
          <cell r="H831" t="str">
            <v>Clinical</v>
          </cell>
          <cell r="I831" t="str">
            <v>Medical Staff</v>
          </cell>
          <cell r="J831" t="str">
            <v>Clinic Primary Care</v>
          </cell>
          <cell r="K831" t="str">
            <v>Terminated</v>
          </cell>
          <cell r="L831" t="str">
            <v>PartTime - Full Benefits</v>
          </cell>
          <cell r="M831" t="str">
            <v>Part Time</v>
          </cell>
          <cell r="N831" t="str">
            <v>Nurse Practitioner</v>
          </cell>
          <cell r="O831" t="str">
            <v>PHYSICIANS</v>
          </cell>
          <cell r="P831">
            <v>42989</v>
          </cell>
          <cell r="Q831">
            <v>39272</v>
          </cell>
          <cell r="R831">
            <v>44050</v>
          </cell>
          <cell r="S831">
            <v>70037.759999999995</v>
          </cell>
          <cell r="T831">
            <v>42.09</v>
          </cell>
          <cell r="U831" t="str">
            <v>NP &amp; PA</v>
          </cell>
          <cell r="V831">
            <v>64</v>
          </cell>
          <cell r="W831">
            <v>1346.88</v>
          </cell>
          <cell r="X831" t="str">
            <v>Gifford Medical - 40</v>
          </cell>
          <cell r="Y831" t="str">
            <v>Provider Practice</v>
          </cell>
          <cell r="Z831" t="str">
            <v>Biweekly</v>
          </cell>
        </row>
        <row r="832">
          <cell r="B832">
            <v>1302</v>
          </cell>
          <cell r="D832" t="str">
            <v>Michelle</v>
          </cell>
          <cell r="E832" t="str">
            <v>Barry</v>
          </cell>
          <cell r="F832" t="str">
            <v>A</v>
          </cell>
          <cell r="G832" t="str">
            <v>LNA Per Diem</v>
          </cell>
          <cell r="H832" t="str">
            <v>Clinical</v>
          </cell>
          <cell r="I832" t="str">
            <v>Patient Care Services</v>
          </cell>
          <cell r="J832" t="str">
            <v>Med Surg</v>
          </cell>
          <cell r="K832" t="str">
            <v>Terminated</v>
          </cell>
          <cell r="L832" t="str">
            <v>Per Diem Active</v>
          </cell>
          <cell r="M832" t="str">
            <v>Part Time</v>
          </cell>
          <cell r="N832" t="str">
            <v>LNA Per Diem</v>
          </cell>
          <cell r="O832" t="str">
            <v>GEN 40 30min</v>
          </cell>
          <cell r="P832">
            <v>39272</v>
          </cell>
          <cell r="Q832">
            <v>39272</v>
          </cell>
          <cell r="R832">
            <v>39783</v>
          </cell>
          <cell r="S832">
            <v>2.5999999999999999E-2</v>
          </cell>
          <cell r="T832">
            <v>9.8699999999999992</v>
          </cell>
          <cell r="U832" t="str">
            <v>Admin/Support</v>
          </cell>
          <cell r="V832">
            <v>1E-4</v>
          </cell>
          <cell r="W832">
            <v>5.0000000000000001E-4</v>
          </cell>
          <cell r="X832" t="str">
            <v>Gifford Medical - 40</v>
          </cell>
          <cell r="Y832" t="str">
            <v>Med/Surg</v>
          </cell>
          <cell r="Z832" t="str">
            <v>Biweekly</v>
          </cell>
        </row>
        <row r="833">
          <cell r="B833">
            <v>1303</v>
          </cell>
          <cell r="D833" t="str">
            <v>Eileen</v>
          </cell>
          <cell r="E833" t="str">
            <v>Schomp</v>
          </cell>
          <cell r="F833" t="str">
            <v>M</v>
          </cell>
          <cell r="G833" t="str">
            <v>Sonographer</v>
          </cell>
          <cell r="H833" t="str">
            <v>Ancillary</v>
          </cell>
          <cell r="I833" t="str">
            <v>Professional Services</v>
          </cell>
          <cell r="J833" t="str">
            <v>Diagnostic Imaging</v>
          </cell>
          <cell r="K833" t="str">
            <v>Terminated</v>
          </cell>
          <cell r="L833" t="str">
            <v>Per Diem Active</v>
          </cell>
          <cell r="M833" t="str">
            <v>Part Time</v>
          </cell>
          <cell r="N833" t="str">
            <v>Sonographer</v>
          </cell>
          <cell r="O833" t="str">
            <v>GEN 40 30min</v>
          </cell>
          <cell r="P833">
            <v>39272</v>
          </cell>
          <cell r="Q833">
            <v>39272</v>
          </cell>
          <cell r="R833">
            <v>39538</v>
          </cell>
          <cell r="S833">
            <v>7.0199999999999999E-2</v>
          </cell>
          <cell r="T833">
            <v>26.97</v>
          </cell>
          <cell r="U833" t="str">
            <v>Tech &amp; Professi</v>
          </cell>
          <cell r="V833">
            <v>1E-4</v>
          </cell>
          <cell r="W833">
            <v>1.4E-3</v>
          </cell>
          <cell r="X833" t="str">
            <v>Gifford Medical - 40</v>
          </cell>
          <cell r="Y833" t="str">
            <v>Radiology</v>
          </cell>
          <cell r="Z833" t="str">
            <v>Biweekly</v>
          </cell>
        </row>
        <row r="834">
          <cell r="B834">
            <v>1304</v>
          </cell>
          <cell r="D834" t="str">
            <v>Amanda</v>
          </cell>
          <cell r="E834" t="str">
            <v>Breed</v>
          </cell>
          <cell r="F834" t="str">
            <v>N</v>
          </cell>
          <cell r="G834" t="str">
            <v>Nurse Midwife</v>
          </cell>
          <cell r="H834" t="str">
            <v>Clinical</v>
          </cell>
          <cell r="I834" t="str">
            <v>Medical Staff</v>
          </cell>
          <cell r="J834" t="str">
            <v>Clinic OB/GYN</v>
          </cell>
          <cell r="K834" t="str">
            <v>Terminated</v>
          </cell>
          <cell r="L834" t="str">
            <v>PartTime - Full Benefits</v>
          </cell>
          <cell r="M834" t="str">
            <v>Part Time</v>
          </cell>
          <cell r="N834" t="str">
            <v>Nurse Midwife</v>
          </cell>
          <cell r="O834" t="str">
            <v>PHYSICIANS</v>
          </cell>
          <cell r="P834">
            <v>39274</v>
          </cell>
          <cell r="Q834">
            <v>39274</v>
          </cell>
          <cell r="R834">
            <v>40392</v>
          </cell>
          <cell r="S834">
            <v>58710</v>
          </cell>
          <cell r="T834">
            <v>32.258200000000002</v>
          </cell>
          <cell r="U834" t="str">
            <v>Tech &amp; Profess</v>
          </cell>
          <cell r="V834">
            <v>70</v>
          </cell>
          <cell r="W834">
            <v>1129.0385000000001</v>
          </cell>
          <cell r="X834" t="str">
            <v>OB/GYN - 41</v>
          </cell>
          <cell r="Y834" t="str">
            <v>Medical Staff</v>
          </cell>
          <cell r="Z834" t="str">
            <v>Biweekly</v>
          </cell>
        </row>
        <row r="835">
          <cell r="B835">
            <v>1305</v>
          </cell>
          <cell r="D835" t="str">
            <v>Vera</v>
          </cell>
          <cell r="E835" t="str">
            <v>Jones</v>
          </cell>
          <cell r="F835" t="str">
            <v>A</v>
          </cell>
          <cell r="G835" t="str">
            <v>Community Relations Coord</v>
          </cell>
          <cell r="I835" t="str">
            <v>Administration</v>
          </cell>
          <cell r="J835" t="str">
            <v>Public Relations</v>
          </cell>
          <cell r="K835" t="str">
            <v>Terminated</v>
          </cell>
          <cell r="L835" t="str">
            <v>Full Time - Full Benefits</v>
          </cell>
          <cell r="M835" t="str">
            <v>Full Time</v>
          </cell>
          <cell r="N835" t="str">
            <v>Community Relations Coord</v>
          </cell>
          <cell r="O835" t="str">
            <v>EXEMPT 8 FT</v>
          </cell>
          <cell r="P835">
            <v>42522</v>
          </cell>
          <cell r="Q835">
            <v>39273</v>
          </cell>
          <cell r="R835">
            <v>42524</v>
          </cell>
          <cell r="S835">
            <v>63523.199999999997</v>
          </cell>
          <cell r="T835">
            <v>30.54</v>
          </cell>
          <cell r="U835" t="str">
            <v>Admin/Support</v>
          </cell>
          <cell r="V835">
            <v>80</v>
          </cell>
          <cell r="W835">
            <v>1221.5999999999999</v>
          </cell>
          <cell r="X835" t="str">
            <v>Gifford Medical - 40</v>
          </cell>
          <cell r="Y835" t="str">
            <v>Development &amp; Marketing</v>
          </cell>
          <cell r="Z835" t="str">
            <v>Biweekly</v>
          </cell>
        </row>
        <row r="836">
          <cell r="B836">
            <v>1306</v>
          </cell>
          <cell r="D836" t="str">
            <v>Fayanne</v>
          </cell>
          <cell r="E836" t="str">
            <v>Rogers</v>
          </cell>
          <cell r="F836" t="str">
            <v>S</v>
          </cell>
          <cell r="G836" t="str">
            <v>Materials Clerk II</v>
          </cell>
          <cell r="H836" t="str">
            <v>Administrative</v>
          </cell>
          <cell r="I836" t="str">
            <v>Operations</v>
          </cell>
          <cell r="J836" t="str">
            <v>Materials Management</v>
          </cell>
          <cell r="K836" t="str">
            <v>Terminated</v>
          </cell>
          <cell r="L836" t="str">
            <v>Full Time - Full Benefits</v>
          </cell>
          <cell r="M836" t="str">
            <v>Full Time</v>
          </cell>
          <cell r="N836" t="str">
            <v>Materials Clerk II</v>
          </cell>
          <cell r="O836" t="str">
            <v>GEN 40 60min</v>
          </cell>
          <cell r="P836">
            <v>39274</v>
          </cell>
          <cell r="Q836">
            <v>39274</v>
          </cell>
          <cell r="R836">
            <v>39556</v>
          </cell>
          <cell r="S836">
            <v>19656</v>
          </cell>
          <cell r="T836">
            <v>9.4499999999999993</v>
          </cell>
          <cell r="U836" t="str">
            <v>Admin/Support</v>
          </cell>
          <cell r="V836">
            <v>80</v>
          </cell>
          <cell r="W836">
            <v>378</v>
          </cell>
          <cell r="X836" t="str">
            <v>Gifford Medical - 40</v>
          </cell>
          <cell r="Y836" t="str">
            <v>Material Management</v>
          </cell>
          <cell r="Z836" t="str">
            <v>Biweekly</v>
          </cell>
        </row>
        <row r="837">
          <cell r="B837">
            <v>1307</v>
          </cell>
          <cell r="D837" t="str">
            <v>Ronald</v>
          </cell>
          <cell r="E837" t="str">
            <v>Baker</v>
          </cell>
          <cell r="F837" t="str">
            <v>K</v>
          </cell>
          <cell r="G837" t="str">
            <v>Central Sterile Supp Tech</v>
          </cell>
          <cell r="H837" t="str">
            <v>Ancillary</v>
          </cell>
          <cell r="I837" t="str">
            <v>Patient Care Services</v>
          </cell>
          <cell r="J837" t="str">
            <v>Operating Room</v>
          </cell>
          <cell r="K837" t="str">
            <v>Terminated</v>
          </cell>
          <cell r="L837" t="str">
            <v>Full Time - Full Benefits</v>
          </cell>
          <cell r="M837" t="str">
            <v>Full Time</v>
          </cell>
          <cell r="N837" t="str">
            <v>Central Sterile Supp Tech</v>
          </cell>
          <cell r="O837" t="str">
            <v>GEN 40 30min</v>
          </cell>
          <cell r="P837">
            <v>39279</v>
          </cell>
          <cell r="Q837">
            <v>39279</v>
          </cell>
          <cell r="R837">
            <v>40095</v>
          </cell>
          <cell r="S837">
            <v>27955.200000000001</v>
          </cell>
          <cell r="T837">
            <v>13.44</v>
          </cell>
          <cell r="U837" t="str">
            <v>Admin/Support</v>
          </cell>
          <cell r="V837">
            <v>80</v>
          </cell>
          <cell r="W837">
            <v>537.6</v>
          </cell>
          <cell r="X837" t="str">
            <v>Gifford Medical - 40</v>
          </cell>
          <cell r="Y837" t="str">
            <v>Operating Room</v>
          </cell>
          <cell r="Z837" t="str">
            <v>Biweekly</v>
          </cell>
        </row>
        <row r="838">
          <cell r="B838">
            <v>1308</v>
          </cell>
          <cell r="D838" t="str">
            <v>Scott</v>
          </cell>
          <cell r="E838" t="str">
            <v>Karlen</v>
          </cell>
          <cell r="F838" t="str">
            <v>T</v>
          </cell>
          <cell r="G838" t="str">
            <v>LNA Per Diem</v>
          </cell>
          <cell r="H838" t="str">
            <v>Clinical</v>
          </cell>
          <cell r="I838" t="str">
            <v>Patient Care Services</v>
          </cell>
          <cell r="J838" t="str">
            <v>MENIG Extended Care</v>
          </cell>
          <cell r="K838" t="str">
            <v>Terminated</v>
          </cell>
          <cell r="L838" t="str">
            <v>Per Diem Active</v>
          </cell>
          <cell r="M838" t="str">
            <v>Part Time</v>
          </cell>
          <cell r="N838" t="str">
            <v>LNA Per Diem</v>
          </cell>
          <cell r="O838" t="str">
            <v>GEN 40 30min</v>
          </cell>
          <cell r="P838">
            <v>39281</v>
          </cell>
          <cell r="Q838">
            <v>39281</v>
          </cell>
          <cell r="R838">
            <v>40497</v>
          </cell>
          <cell r="S838">
            <v>2.86E-2</v>
          </cell>
          <cell r="T838">
            <v>11.15</v>
          </cell>
          <cell r="U838" t="str">
            <v>Admin/Support</v>
          </cell>
          <cell r="V838">
            <v>1E-4</v>
          </cell>
          <cell r="W838">
            <v>5.9999999999999995E-4</v>
          </cell>
          <cell r="X838" t="str">
            <v>Gifford Medical - 40</v>
          </cell>
          <cell r="Y838" t="str">
            <v>Menig Extended Care Unit</v>
          </cell>
          <cell r="Z838" t="str">
            <v>Biweekly</v>
          </cell>
        </row>
        <row r="839">
          <cell r="B839">
            <v>1309</v>
          </cell>
          <cell r="D839" t="str">
            <v>Jessica</v>
          </cell>
          <cell r="E839" t="str">
            <v>Spencer</v>
          </cell>
          <cell r="F839" t="str">
            <v>R</v>
          </cell>
          <cell r="G839" t="str">
            <v>Registered Nurse</v>
          </cell>
          <cell r="H839" t="str">
            <v>Clinical</v>
          </cell>
          <cell r="I839" t="str">
            <v>Surgical Services</v>
          </cell>
          <cell r="J839" t="str">
            <v>Operating Room</v>
          </cell>
          <cell r="K839" t="str">
            <v>Active</v>
          </cell>
          <cell r="L839" t="str">
            <v>PartTime - Full Benefits</v>
          </cell>
          <cell r="M839" t="str">
            <v>Part Time</v>
          </cell>
          <cell r="N839" t="str">
            <v>Registered Nurse</v>
          </cell>
          <cell r="O839" t="str">
            <v>GEN 40 30min</v>
          </cell>
          <cell r="P839">
            <v>39279</v>
          </cell>
          <cell r="Q839">
            <v>39279</v>
          </cell>
          <cell r="S839">
            <v>80140.320000000007</v>
          </cell>
          <cell r="T839">
            <v>42.81</v>
          </cell>
          <cell r="U839" t="str">
            <v>RN</v>
          </cell>
          <cell r="V839">
            <v>72</v>
          </cell>
          <cell r="W839">
            <v>1541.16</v>
          </cell>
          <cell r="X839" t="str">
            <v>Gifford Medical Ctr - 40</v>
          </cell>
          <cell r="Y839" t="str">
            <v>Ambulatory Care Center</v>
          </cell>
          <cell r="Z839" t="str">
            <v>Biweekly</v>
          </cell>
        </row>
        <row r="840">
          <cell r="B840">
            <v>1311</v>
          </cell>
          <cell r="D840" t="str">
            <v>Donald</v>
          </cell>
          <cell r="E840" t="str">
            <v>Perreault</v>
          </cell>
          <cell r="F840" t="str">
            <v>J</v>
          </cell>
          <cell r="G840" t="str">
            <v>Nurse Practitioner</v>
          </cell>
          <cell r="H840" t="str">
            <v>Clinical</v>
          </cell>
          <cell r="I840" t="str">
            <v>Medical Staff</v>
          </cell>
          <cell r="J840" t="str">
            <v>Hospitalist</v>
          </cell>
          <cell r="K840" t="str">
            <v>Active</v>
          </cell>
          <cell r="L840" t="str">
            <v>Per Diem Active</v>
          </cell>
          <cell r="M840" t="str">
            <v>Part Time</v>
          </cell>
          <cell r="N840" t="str">
            <v>Nurse Practitioner</v>
          </cell>
          <cell r="O840" t="str">
            <v>PHYSICIANS PD Assoc Prov</v>
          </cell>
          <cell r="P840">
            <v>44665</v>
          </cell>
          <cell r="Q840">
            <v>39281</v>
          </cell>
          <cell r="S840">
            <v>0.17419999999999999</v>
          </cell>
          <cell r="T840">
            <v>66.666700000000006</v>
          </cell>
          <cell r="U840" t="str">
            <v>NP &amp; PA</v>
          </cell>
          <cell r="V840">
            <v>1E-4</v>
          </cell>
          <cell r="W840">
            <v>3.3999999999999998E-3</v>
          </cell>
          <cell r="X840" t="str">
            <v>Gifford Medical - 40</v>
          </cell>
          <cell r="Y840" t="str">
            <v>Medical Staff</v>
          </cell>
          <cell r="Z840" t="str">
            <v>Biweekly</v>
          </cell>
        </row>
        <row r="841">
          <cell r="B841">
            <v>1312</v>
          </cell>
          <cell r="D841" t="str">
            <v>Stephanie</v>
          </cell>
          <cell r="E841" t="str">
            <v>Martell</v>
          </cell>
          <cell r="F841" t="str">
            <v>A</v>
          </cell>
          <cell r="G841" t="str">
            <v>Patient Financ Svcs Mgr</v>
          </cell>
          <cell r="H841" t="str">
            <v>Administrative</v>
          </cell>
          <cell r="I841" t="str">
            <v>Finance</v>
          </cell>
          <cell r="J841" t="str">
            <v>Patient Accounting</v>
          </cell>
          <cell r="K841" t="str">
            <v>Terminated</v>
          </cell>
          <cell r="L841" t="str">
            <v>Full Time - Full Benefits</v>
          </cell>
          <cell r="M841" t="str">
            <v>Full Time</v>
          </cell>
          <cell r="N841" t="str">
            <v>Patient Financ Svcs Mgr</v>
          </cell>
          <cell r="O841" t="str">
            <v>EXEMPT 8 FT</v>
          </cell>
          <cell r="P841">
            <v>39286</v>
          </cell>
          <cell r="Q841">
            <v>39286</v>
          </cell>
          <cell r="R841">
            <v>40725</v>
          </cell>
          <cell r="S841">
            <v>41724.800000000003</v>
          </cell>
          <cell r="T841">
            <v>20.059999999999999</v>
          </cell>
          <cell r="U841" t="str">
            <v>Management</v>
          </cell>
          <cell r="V841">
            <v>80</v>
          </cell>
          <cell r="W841">
            <v>802.4</v>
          </cell>
          <cell r="X841" t="str">
            <v>Gifford Medical - 40</v>
          </cell>
          <cell r="Y841" t="str">
            <v>Patient Financial Service</v>
          </cell>
          <cell r="Z841" t="str">
            <v>Biweekly</v>
          </cell>
        </row>
        <row r="842">
          <cell r="B842">
            <v>1313</v>
          </cell>
          <cell r="D842" t="str">
            <v>Charlene</v>
          </cell>
          <cell r="E842" t="str">
            <v>Baker</v>
          </cell>
          <cell r="F842" t="str">
            <v>A</v>
          </cell>
          <cell r="G842" t="str">
            <v>Patient Access Representa</v>
          </cell>
          <cell r="H842" t="str">
            <v>Administrative</v>
          </cell>
          <cell r="I842" t="str">
            <v>Finance</v>
          </cell>
          <cell r="J842" t="str">
            <v>Patient Registration</v>
          </cell>
          <cell r="K842" t="str">
            <v>Active</v>
          </cell>
          <cell r="L842" t="str">
            <v>PartTime-No Benefits</v>
          </cell>
          <cell r="M842" t="str">
            <v>Part Time</v>
          </cell>
          <cell r="N842" t="str">
            <v>Patient Access Representa</v>
          </cell>
          <cell r="O842" t="str">
            <v>GEN 40 30min</v>
          </cell>
          <cell r="P842">
            <v>44328</v>
          </cell>
          <cell r="Q842">
            <v>39286</v>
          </cell>
          <cell r="S842">
            <v>16207.1</v>
          </cell>
          <cell r="T842">
            <v>17.809999999999999</v>
          </cell>
          <cell r="U842" t="str">
            <v>Admin/Support</v>
          </cell>
          <cell r="V842">
            <v>35</v>
          </cell>
          <cell r="W842">
            <v>311.67500000000001</v>
          </cell>
          <cell r="X842" t="str">
            <v>Patient Registration - 49</v>
          </cell>
          <cell r="Y842" t="str">
            <v>Patient Admin Services</v>
          </cell>
          <cell r="Z842" t="str">
            <v>Biweekly</v>
          </cell>
        </row>
        <row r="843">
          <cell r="B843">
            <v>1314</v>
          </cell>
          <cell r="D843" t="str">
            <v>Timothy</v>
          </cell>
          <cell r="E843" t="str">
            <v>Flanagan</v>
          </cell>
          <cell r="F843" t="str">
            <v>S</v>
          </cell>
          <cell r="G843" t="str">
            <v>Reg Respiratory Therapist</v>
          </cell>
          <cell r="H843" t="str">
            <v>Ancillary</v>
          </cell>
          <cell r="I843" t="str">
            <v>Operations</v>
          </cell>
          <cell r="J843" t="str">
            <v>Respiratory</v>
          </cell>
          <cell r="K843" t="str">
            <v>Active</v>
          </cell>
          <cell r="L843" t="str">
            <v>PartTime - Full Benefits</v>
          </cell>
          <cell r="M843" t="str">
            <v>Part Time</v>
          </cell>
          <cell r="N843" t="str">
            <v>Reg Respiratory Therapist</v>
          </cell>
          <cell r="O843" t="str">
            <v>GEN 40 30min 16 Hour Shift</v>
          </cell>
          <cell r="P843">
            <v>39295</v>
          </cell>
          <cell r="Q843">
            <v>39295</v>
          </cell>
          <cell r="S843">
            <v>66081.600000000006</v>
          </cell>
          <cell r="T843">
            <v>35.299999999999997</v>
          </cell>
          <cell r="U843" t="str">
            <v>Tech &amp; Professi</v>
          </cell>
          <cell r="V843">
            <v>72</v>
          </cell>
          <cell r="W843">
            <v>1270.8</v>
          </cell>
          <cell r="X843" t="str">
            <v>Gifford Medical - 40</v>
          </cell>
          <cell r="Y843" t="str">
            <v>Respiratory Therapy</v>
          </cell>
          <cell r="Z843" t="str">
            <v>Biweekly</v>
          </cell>
        </row>
        <row r="844">
          <cell r="B844">
            <v>1315</v>
          </cell>
          <cell r="D844" t="str">
            <v>Lisa</v>
          </cell>
          <cell r="E844" t="str">
            <v>Aldsworth</v>
          </cell>
          <cell r="F844" t="str">
            <v>M</v>
          </cell>
          <cell r="G844" t="str">
            <v>Laboratory Assistant</v>
          </cell>
          <cell r="H844" t="str">
            <v>Clinical</v>
          </cell>
          <cell r="I844" t="str">
            <v>Professional Services</v>
          </cell>
          <cell r="J844" t="str">
            <v>Laboratory</v>
          </cell>
          <cell r="K844" t="str">
            <v>Terminated</v>
          </cell>
          <cell r="L844" t="str">
            <v>Per Diem Active</v>
          </cell>
          <cell r="M844" t="str">
            <v>Part Time</v>
          </cell>
          <cell r="N844" t="str">
            <v>Laboratory Assistant</v>
          </cell>
          <cell r="O844" t="str">
            <v>GEN 40 30min</v>
          </cell>
          <cell r="P844">
            <v>39295</v>
          </cell>
          <cell r="Q844">
            <v>39295</v>
          </cell>
          <cell r="R844">
            <v>39567</v>
          </cell>
          <cell r="S844">
            <v>3.6400000000000002E-2</v>
          </cell>
          <cell r="T844">
            <v>13.51</v>
          </cell>
          <cell r="U844" t="str">
            <v>Admin/Support</v>
          </cell>
          <cell r="V844">
            <v>1E-4</v>
          </cell>
          <cell r="W844">
            <v>6.9999999999999999E-4</v>
          </cell>
          <cell r="X844" t="str">
            <v>Gifford Medical - 40</v>
          </cell>
          <cell r="Y844" t="str">
            <v>Laboratory</v>
          </cell>
          <cell r="Z844" t="str">
            <v>Biweekly</v>
          </cell>
        </row>
        <row r="845">
          <cell r="B845">
            <v>1316</v>
          </cell>
          <cell r="D845" t="str">
            <v>Susan</v>
          </cell>
          <cell r="E845" t="str">
            <v>Chaloux</v>
          </cell>
          <cell r="F845" t="str">
            <v>M</v>
          </cell>
          <cell r="G845" t="str">
            <v>Medical Secretary</v>
          </cell>
          <cell r="H845" t="str">
            <v>Administrative</v>
          </cell>
          <cell r="I845" t="str">
            <v>Surgical Services</v>
          </cell>
          <cell r="J845" t="str">
            <v>Clinic Podiatry</v>
          </cell>
          <cell r="K845" t="str">
            <v>Terminated</v>
          </cell>
          <cell r="L845" t="str">
            <v>Full Time - Full Benefits</v>
          </cell>
          <cell r="M845" t="str">
            <v>Full Time</v>
          </cell>
          <cell r="N845" t="str">
            <v>Medical Secretary</v>
          </cell>
          <cell r="O845" t="str">
            <v>GEN 40 60min</v>
          </cell>
          <cell r="P845">
            <v>39300</v>
          </cell>
          <cell r="Q845">
            <v>39300</v>
          </cell>
          <cell r="R845">
            <v>41348</v>
          </cell>
          <cell r="S845">
            <v>31262.400000000001</v>
          </cell>
          <cell r="T845">
            <v>15.03</v>
          </cell>
          <cell r="U845" t="str">
            <v>Admin/Support</v>
          </cell>
          <cell r="V845">
            <v>80</v>
          </cell>
          <cell r="W845">
            <v>601.20000000000005</v>
          </cell>
          <cell r="X845" t="str">
            <v>Nro, Anes, Pod &amp; Sp - 40</v>
          </cell>
          <cell r="Y845" t="str">
            <v>None</v>
          </cell>
          <cell r="Z845" t="str">
            <v>Biweekly</v>
          </cell>
        </row>
        <row r="846">
          <cell r="B846">
            <v>1317</v>
          </cell>
          <cell r="D846" t="str">
            <v>Kelly</v>
          </cell>
          <cell r="E846" t="str">
            <v>Wheatley</v>
          </cell>
          <cell r="F846" t="str">
            <v>M</v>
          </cell>
          <cell r="G846" t="str">
            <v>Administrative Assistant</v>
          </cell>
          <cell r="H846" t="str">
            <v>Maint, Hskpg, Food, Dayca</v>
          </cell>
          <cell r="I846" t="str">
            <v>Professional Services</v>
          </cell>
          <cell r="J846" t="str">
            <v>Diagnostic Imaging</v>
          </cell>
          <cell r="K846" t="str">
            <v>Terminated</v>
          </cell>
          <cell r="L846" t="str">
            <v>Per Diem Active</v>
          </cell>
          <cell r="M846" t="str">
            <v>Part Time</v>
          </cell>
          <cell r="N846" t="str">
            <v>Administrative Assistant</v>
          </cell>
          <cell r="O846" t="str">
            <v>GEN 40 30min</v>
          </cell>
          <cell r="P846">
            <v>39300</v>
          </cell>
          <cell r="Q846">
            <v>39300</v>
          </cell>
          <cell r="R846">
            <v>39538</v>
          </cell>
          <cell r="S846">
            <v>3.3799999999999997E-2</v>
          </cell>
          <cell r="T846">
            <v>12.65</v>
          </cell>
          <cell r="U846" t="str">
            <v>Admin/Support</v>
          </cell>
          <cell r="V846">
            <v>1E-4</v>
          </cell>
          <cell r="W846">
            <v>5.9999999999999995E-4</v>
          </cell>
          <cell r="X846" t="str">
            <v>Gifford Medical - 40</v>
          </cell>
          <cell r="Y846" t="str">
            <v>Radiology</v>
          </cell>
          <cell r="Z846" t="str">
            <v>Biweekly</v>
          </cell>
        </row>
        <row r="847">
          <cell r="B847">
            <v>1318</v>
          </cell>
          <cell r="D847" t="str">
            <v>Melanie</v>
          </cell>
          <cell r="E847" t="str">
            <v>Giles</v>
          </cell>
          <cell r="F847" t="str">
            <v>J</v>
          </cell>
          <cell r="G847" t="str">
            <v>Nutrition Assistant 2</v>
          </cell>
          <cell r="H847" t="str">
            <v>Maint, Hskpg, Food, Dayca</v>
          </cell>
          <cell r="I847" t="str">
            <v>Operations</v>
          </cell>
          <cell r="J847" t="str">
            <v>Dietary</v>
          </cell>
          <cell r="K847" t="str">
            <v>Terminated</v>
          </cell>
          <cell r="L847" t="str">
            <v>Full Time - Full Benefits</v>
          </cell>
          <cell r="M847" t="str">
            <v>Full Time</v>
          </cell>
          <cell r="N847" t="str">
            <v>Nutrition Assistant 2</v>
          </cell>
          <cell r="O847" t="str">
            <v>Gen 40 30min</v>
          </cell>
          <cell r="P847">
            <v>41015</v>
          </cell>
          <cell r="Q847">
            <v>39300</v>
          </cell>
          <cell r="R847">
            <v>41572</v>
          </cell>
          <cell r="S847">
            <v>24960</v>
          </cell>
          <cell r="T847">
            <v>12</v>
          </cell>
          <cell r="U847" t="str">
            <v>Admin/Support</v>
          </cell>
          <cell r="V847">
            <v>80</v>
          </cell>
          <cell r="W847">
            <v>480</v>
          </cell>
          <cell r="X847" t="str">
            <v>Gifford Medical - 40</v>
          </cell>
          <cell r="Y847" t="str">
            <v>Nutrition &amp; Food Service</v>
          </cell>
          <cell r="Z847" t="str">
            <v>Biweekly</v>
          </cell>
        </row>
        <row r="848">
          <cell r="B848">
            <v>1319</v>
          </cell>
          <cell r="D848" t="str">
            <v>David</v>
          </cell>
          <cell r="E848" t="str">
            <v>Ellis</v>
          </cell>
          <cell r="F848" t="str">
            <v>G</v>
          </cell>
          <cell r="G848" t="str">
            <v>Nutrition Assistant 1</v>
          </cell>
          <cell r="H848" t="str">
            <v>Maint, Hskpg, Food, Dayca</v>
          </cell>
          <cell r="I848" t="str">
            <v>Operations</v>
          </cell>
          <cell r="J848" t="str">
            <v>Dietary</v>
          </cell>
          <cell r="K848" t="str">
            <v>Terminated</v>
          </cell>
          <cell r="L848" t="str">
            <v>Per Diem Active</v>
          </cell>
          <cell r="M848" t="str">
            <v>Part Time</v>
          </cell>
          <cell r="N848" t="str">
            <v>Nutrition Assistant 1</v>
          </cell>
          <cell r="O848" t="str">
            <v>GEN 40 No Meal</v>
          </cell>
          <cell r="P848">
            <v>39300</v>
          </cell>
          <cell r="Q848">
            <v>39300</v>
          </cell>
          <cell r="R848">
            <v>39783</v>
          </cell>
          <cell r="S848">
            <v>2.86E-2</v>
          </cell>
          <cell r="T848">
            <v>10.62</v>
          </cell>
          <cell r="U848" t="str">
            <v>Admin/Support</v>
          </cell>
          <cell r="V848">
            <v>1E-4</v>
          </cell>
          <cell r="W848">
            <v>5.9999999999999995E-4</v>
          </cell>
          <cell r="X848" t="str">
            <v>Gifford Medical - 40</v>
          </cell>
          <cell r="Y848" t="str">
            <v>Nutrition &amp; Food Service</v>
          </cell>
          <cell r="Z848" t="str">
            <v>Biweekly</v>
          </cell>
        </row>
        <row r="849">
          <cell r="B849">
            <v>1320</v>
          </cell>
          <cell r="D849" t="str">
            <v>Kristan</v>
          </cell>
          <cell r="E849" t="str">
            <v>Norris</v>
          </cell>
          <cell r="F849" t="str">
            <v>T</v>
          </cell>
          <cell r="G849" t="str">
            <v>Pharmacist</v>
          </cell>
          <cell r="H849" t="str">
            <v>Ancillary</v>
          </cell>
          <cell r="I849" t="str">
            <v>Patient Care Services</v>
          </cell>
          <cell r="J849" t="str">
            <v>Pharmacy</v>
          </cell>
          <cell r="K849" t="str">
            <v>Terminated</v>
          </cell>
          <cell r="L849" t="str">
            <v>Per Diem Active</v>
          </cell>
          <cell r="M849" t="str">
            <v>Part Time</v>
          </cell>
          <cell r="N849" t="str">
            <v>Pharmacist</v>
          </cell>
          <cell r="O849" t="str">
            <v>GEN 40 30min</v>
          </cell>
          <cell r="P849">
            <v>39302</v>
          </cell>
          <cell r="Q849">
            <v>39302</v>
          </cell>
          <cell r="R849">
            <v>42548</v>
          </cell>
          <cell r="S849">
            <v>0.15859999999999999</v>
          </cell>
          <cell r="T849">
            <v>61.284700000000001</v>
          </cell>
          <cell r="U849" t="str">
            <v>Tech &amp; Profess</v>
          </cell>
          <cell r="V849">
            <v>1E-4</v>
          </cell>
          <cell r="W849">
            <v>3.0000000000000001E-3</v>
          </cell>
          <cell r="X849" t="str">
            <v>Gifford Medical - 40</v>
          </cell>
          <cell r="Y849" t="str">
            <v>Pharmacy</v>
          </cell>
          <cell r="Z849" t="str">
            <v>Biweekly</v>
          </cell>
        </row>
        <row r="850">
          <cell r="B850">
            <v>1321</v>
          </cell>
          <cell r="D850" t="str">
            <v>Lori</v>
          </cell>
          <cell r="E850" t="str">
            <v>Hicks</v>
          </cell>
          <cell r="F850" t="str">
            <v>A</v>
          </cell>
          <cell r="G850" t="str">
            <v>Materials Clerk II</v>
          </cell>
          <cell r="H850" t="str">
            <v>Administrative</v>
          </cell>
          <cell r="I850" t="str">
            <v>Finance</v>
          </cell>
          <cell r="J850" t="str">
            <v>Materials Management</v>
          </cell>
          <cell r="K850" t="str">
            <v>Terminated</v>
          </cell>
          <cell r="L850" t="str">
            <v>Full Time - Full Benefits</v>
          </cell>
          <cell r="M850" t="str">
            <v>Full Time</v>
          </cell>
          <cell r="N850" t="str">
            <v>Materials Clerk II</v>
          </cell>
          <cell r="O850" t="str">
            <v>GEN 40 60min</v>
          </cell>
          <cell r="P850">
            <v>39307</v>
          </cell>
          <cell r="Q850">
            <v>39307</v>
          </cell>
          <cell r="R850">
            <v>40374</v>
          </cell>
          <cell r="S850">
            <v>24171.263999999999</v>
          </cell>
          <cell r="T850">
            <v>11.620799999999999</v>
          </cell>
          <cell r="U850" t="str">
            <v>Admin/Support</v>
          </cell>
          <cell r="V850">
            <v>80</v>
          </cell>
          <cell r="W850">
            <v>464.83199999999999</v>
          </cell>
          <cell r="X850" t="str">
            <v>Gifford Medical - 40</v>
          </cell>
          <cell r="Y850" t="str">
            <v>Material Management</v>
          </cell>
          <cell r="Z850" t="str">
            <v>Biweekly</v>
          </cell>
        </row>
        <row r="851">
          <cell r="B851">
            <v>1322</v>
          </cell>
          <cell r="D851" t="str">
            <v>Timothy</v>
          </cell>
          <cell r="E851" t="str">
            <v>Dillingham</v>
          </cell>
          <cell r="F851" t="str">
            <v>D</v>
          </cell>
          <cell r="G851" t="str">
            <v>Radiology Manager</v>
          </cell>
          <cell r="H851" t="str">
            <v>Ancillary</v>
          </cell>
          <cell r="I851" t="str">
            <v>Professional Services</v>
          </cell>
          <cell r="J851" t="str">
            <v>Diagnostic Imaging</v>
          </cell>
          <cell r="K851" t="str">
            <v>Terminated</v>
          </cell>
          <cell r="L851" t="str">
            <v>Full Time - Full Benefits</v>
          </cell>
          <cell r="M851" t="str">
            <v>Full Time</v>
          </cell>
          <cell r="N851" t="str">
            <v>Radiology Manager</v>
          </cell>
          <cell r="O851" t="str">
            <v>EXEMPT 8 FT</v>
          </cell>
          <cell r="P851">
            <v>39307</v>
          </cell>
          <cell r="Q851">
            <v>39307</v>
          </cell>
          <cell r="R851">
            <v>40186</v>
          </cell>
          <cell r="S851">
            <v>89606.399999999994</v>
          </cell>
          <cell r="T851">
            <v>43.08</v>
          </cell>
          <cell r="U851" t="str">
            <v>Management</v>
          </cell>
          <cell r="V851">
            <v>80</v>
          </cell>
          <cell r="W851">
            <v>1723.2</v>
          </cell>
          <cell r="X851" t="str">
            <v>Gifford Medical - 40</v>
          </cell>
          <cell r="Y851" t="str">
            <v>Radiology</v>
          </cell>
          <cell r="Z851" t="str">
            <v>Biweekly</v>
          </cell>
        </row>
        <row r="852">
          <cell r="B852">
            <v>1323</v>
          </cell>
          <cell r="D852" t="str">
            <v>Amie</v>
          </cell>
          <cell r="E852" t="str">
            <v>Kennedy</v>
          </cell>
          <cell r="F852" t="str">
            <v>E</v>
          </cell>
          <cell r="G852" t="str">
            <v>Nurse Midwife</v>
          </cell>
          <cell r="H852" t="str">
            <v>Clinical</v>
          </cell>
          <cell r="I852" t="str">
            <v>Medical Staff</v>
          </cell>
          <cell r="J852" t="str">
            <v>Clinic OB/GYN</v>
          </cell>
          <cell r="K852" t="str">
            <v>Terminated</v>
          </cell>
          <cell r="L852" t="str">
            <v>Full Time - Full Benefits</v>
          </cell>
          <cell r="M852" t="str">
            <v>Full Time</v>
          </cell>
          <cell r="N852" t="str">
            <v>Nurse Midwife</v>
          </cell>
          <cell r="O852" t="str">
            <v>PHYSICIANS</v>
          </cell>
          <cell r="P852">
            <v>39307</v>
          </cell>
          <cell r="Q852">
            <v>39307</v>
          </cell>
          <cell r="R852">
            <v>40421</v>
          </cell>
          <cell r="S852">
            <v>80340</v>
          </cell>
          <cell r="T852">
            <v>38.625</v>
          </cell>
          <cell r="U852" t="str">
            <v>Tech &amp; Profess</v>
          </cell>
          <cell r="V852">
            <v>80</v>
          </cell>
          <cell r="W852">
            <v>1545</v>
          </cell>
          <cell r="X852" t="str">
            <v>OB/GYN - 41</v>
          </cell>
          <cell r="Y852" t="str">
            <v>Medical Staff</v>
          </cell>
          <cell r="Z852" t="str">
            <v>Biweekly</v>
          </cell>
        </row>
        <row r="853">
          <cell r="B853">
            <v>1324</v>
          </cell>
          <cell r="D853" t="str">
            <v>Deidre</v>
          </cell>
          <cell r="E853" t="str">
            <v>Shepard</v>
          </cell>
          <cell r="F853" t="str">
            <v>L</v>
          </cell>
          <cell r="G853" t="str">
            <v>RADTECH 2</v>
          </cell>
          <cell r="H853" t="str">
            <v>Clinical</v>
          </cell>
          <cell r="I853" t="str">
            <v>Operations</v>
          </cell>
          <cell r="J853" t="str">
            <v>Diagnostic Imaging</v>
          </cell>
          <cell r="K853" t="str">
            <v>Terminated</v>
          </cell>
          <cell r="L853" t="str">
            <v>PartTime - Full Benefits</v>
          </cell>
          <cell r="M853" t="str">
            <v>Part Time</v>
          </cell>
          <cell r="N853" t="str">
            <v>RADTECH 2</v>
          </cell>
          <cell r="O853" t="str">
            <v>GEN 40 No Meal</v>
          </cell>
          <cell r="P853">
            <v>39307</v>
          </cell>
          <cell r="Q853">
            <v>39307</v>
          </cell>
          <cell r="R853">
            <v>44035</v>
          </cell>
          <cell r="S853">
            <v>62337.599999999999</v>
          </cell>
          <cell r="T853">
            <v>33.299999999999997</v>
          </cell>
          <cell r="U853" t="str">
            <v>RAD 2</v>
          </cell>
          <cell r="V853">
            <v>72</v>
          </cell>
          <cell r="W853">
            <v>1198.8</v>
          </cell>
          <cell r="X853" t="str">
            <v>Gifford Medical - 40</v>
          </cell>
          <cell r="Y853" t="str">
            <v>Radiology</v>
          </cell>
          <cell r="Z853" t="str">
            <v>Biweekly</v>
          </cell>
        </row>
        <row r="854">
          <cell r="B854">
            <v>1325</v>
          </cell>
          <cell r="D854" t="str">
            <v>Chelsea</v>
          </cell>
          <cell r="E854" t="str">
            <v>Weaver</v>
          </cell>
          <cell r="F854" t="str">
            <v>L</v>
          </cell>
          <cell r="G854" t="str">
            <v>Nutrition Assistant 1</v>
          </cell>
          <cell r="H854" t="str">
            <v>Maint, Hskpg, Food, Dayca</v>
          </cell>
          <cell r="I854" t="str">
            <v>Operations</v>
          </cell>
          <cell r="J854" t="str">
            <v>Dietary</v>
          </cell>
          <cell r="K854" t="str">
            <v>Terminated</v>
          </cell>
          <cell r="L854" t="str">
            <v>Per Diem Active</v>
          </cell>
          <cell r="M854" t="str">
            <v>Part Time</v>
          </cell>
          <cell r="N854" t="str">
            <v>Nutrition Assistant 1</v>
          </cell>
          <cell r="O854" t="str">
            <v>GEN 40 30min</v>
          </cell>
          <cell r="P854">
            <v>39307</v>
          </cell>
          <cell r="Q854">
            <v>39307</v>
          </cell>
          <cell r="R854">
            <v>39489</v>
          </cell>
          <cell r="S854">
            <v>2.5999999999999999E-2</v>
          </cell>
          <cell r="T854">
            <v>10.11</v>
          </cell>
          <cell r="U854" t="str">
            <v>Admin/Support</v>
          </cell>
          <cell r="V854">
            <v>1E-4</v>
          </cell>
          <cell r="W854">
            <v>5.0000000000000001E-4</v>
          </cell>
          <cell r="X854" t="str">
            <v>Gifford Medical - 40</v>
          </cell>
          <cell r="Y854" t="str">
            <v>Nutrition &amp; Food Service</v>
          </cell>
          <cell r="Z854" t="str">
            <v>Biweekly</v>
          </cell>
        </row>
        <row r="855">
          <cell r="B855">
            <v>1326</v>
          </cell>
          <cell r="D855" t="str">
            <v>Michele</v>
          </cell>
          <cell r="E855" t="str">
            <v>Sinclair</v>
          </cell>
          <cell r="F855" t="str">
            <v>M</v>
          </cell>
          <cell r="G855" t="str">
            <v>LNA Per Diem</v>
          </cell>
          <cell r="H855" t="str">
            <v>Clinical</v>
          </cell>
          <cell r="I855" t="str">
            <v>Patient Care Services</v>
          </cell>
          <cell r="J855" t="str">
            <v>Med Surg</v>
          </cell>
          <cell r="K855" t="str">
            <v>Terminated</v>
          </cell>
          <cell r="L855" t="str">
            <v>Per Diem Active</v>
          </cell>
          <cell r="M855" t="str">
            <v>Part Time</v>
          </cell>
          <cell r="N855" t="str">
            <v>LNA Per Diem</v>
          </cell>
          <cell r="O855" t="str">
            <v>GEN 40 30min</v>
          </cell>
          <cell r="P855">
            <v>39433</v>
          </cell>
          <cell r="Q855">
            <v>39308</v>
          </cell>
          <cell r="R855">
            <v>39783</v>
          </cell>
          <cell r="S855">
            <v>2.86E-2</v>
          </cell>
          <cell r="T855">
            <v>10.87</v>
          </cell>
          <cell r="U855" t="str">
            <v>Admin/Support</v>
          </cell>
          <cell r="V855">
            <v>1E-4</v>
          </cell>
          <cell r="W855">
            <v>5.9999999999999995E-4</v>
          </cell>
          <cell r="X855" t="str">
            <v>Gifford Medical - 40</v>
          </cell>
          <cell r="Y855" t="str">
            <v>Med/Surg</v>
          </cell>
          <cell r="Z855" t="str">
            <v>Biweekly</v>
          </cell>
        </row>
        <row r="856">
          <cell r="B856">
            <v>1327</v>
          </cell>
          <cell r="D856" t="str">
            <v>Westley</v>
          </cell>
          <cell r="E856" t="str">
            <v>Estabrook</v>
          </cell>
          <cell r="F856" t="str">
            <v>C</v>
          </cell>
          <cell r="G856" t="str">
            <v>ES Project Worker</v>
          </cell>
          <cell r="H856" t="str">
            <v>Maint, Hskpg, Food, Dayca</v>
          </cell>
          <cell r="I856" t="str">
            <v>Facilities</v>
          </cell>
          <cell r="J856" t="str">
            <v>Housekeeping</v>
          </cell>
          <cell r="K856" t="str">
            <v>Terminated</v>
          </cell>
          <cell r="L856" t="str">
            <v>Full Time - Full Benefits</v>
          </cell>
          <cell r="M856" t="str">
            <v>Full Time</v>
          </cell>
          <cell r="N856" t="str">
            <v>ES Project Worker</v>
          </cell>
          <cell r="O856" t="str">
            <v>GEN 30min</v>
          </cell>
          <cell r="P856">
            <v>39308</v>
          </cell>
          <cell r="Q856">
            <v>39308</v>
          </cell>
          <cell r="R856">
            <v>39496</v>
          </cell>
          <cell r="S856">
            <v>21216</v>
          </cell>
          <cell r="T856">
            <v>10.199999999999999</v>
          </cell>
          <cell r="U856" t="str">
            <v>Admin/Support</v>
          </cell>
          <cell r="V856">
            <v>80</v>
          </cell>
          <cell r="W856">
            <v>408</v>
          </cell>
          <cell r="X856" t="str">
            <v>Gifford Medical - 40</v>
          </cell>
          <cell r="Y856" t="str">
            <v>Housekeeping</v>
          </cell>
          <cell r="Z856" t="str">
            <v>Biweekly</v>
          </cell>
        </row>
        <row r="857">
          <cell r="B857">
            <v>1328</v>
          </cell>
          <cell r="D857" t="str">
            <v>Nancy</v>
          </cell>
          <cell r="E857" t="str">
            <v>Blessing</v>
          </cell>
          <cell r="F857" t="str">
            <v>L</v>
          </cell>
          <cell r="G857" t="str">
            <v>Physician Assistant</v>
          </cell>
          <cell r="H857" t="str">
            <v>Clinical</v>
          </cell>
          <cell r="I857" t="str">
            <v>Medical Staff</v>
          </cell>
          <cell r="J857" t="str">
            <v>Clinic Urology</v>
          </cell>
          <cell r="K857" t="str">
            <v>Terminated</v>
          </cell>
          <cell r="L857" t="str">
            <v>PartTime - Full Benefits</v>
          </cell>
          <cell r="M857" t="str">
            <v>Part Time</v>
          </cell>
          <cell r="N857" t="str">
            <v>Physician Assistant</v>
          </cell>
          <cell r="O857" t="str">
            <v>PHYSICIANS</v>
          </cell>
          <cell r="P857">
            <v>39307</v>
          </cell>
          <cell r="Q857">
            <v>39307</v>
          </cell>
          <cell r="R857">
            <v>41739</v>
          </cell>
          <cell r="S857">
            <v>98551</v>
          </cell>
          <cell r="T857">
            <v>50.404600000000002</v>
          </cell>
          <cell r="U857" t="str">
            <v>NP &amp; PA</v>
          </cell>
          <cell r="V857">
            <v>75.2</v>
          </cell>
          <cell r="W857">
            <v>1895.2114999999999</v>
          </cell>
          <cell r="X857" t="str">
            <v>Nro, Anes, Pod &amp; Sp - 40</v>
          </cell>
          <cell r="Y857" t="str">
            <v>Medical Staff</v>
          </cell>
          <cell r="Z857" t="str">
            <v>Biweekly</v>
          </cell>
        </row>
        <row r="858">
          <cell r="B858">
            <v>1329</v>
          </cell>
          <cell r="D858" t="str">
            <v>Barbara</v>
          </cell>
          <cell r="E858" t="str">
            <v>Plante</v>
          </cell>
          <cell r="F858" t="str">
            <v>J</v>
          </cell>
          <cell r="G858" t="str">
            <v>LPN - Provider Practice</v>
          </cell>
          <cell r="H858" t="str">
            <v>Clinical</v>
          </cell>
          <cell r="I858" t="str">
            <v>Provider Practices</v>
          </cell>
          <cell r="J858" t="str">
            <v>Clinic Podiatry</v>
          </cell>
          <cell r="K858" t="str">
            <v>Terminated</v>
          </cell>
          <cell r="L858" t="str">
            <v>Full Time - Full Benefits</v>
          </cell>
          <cell r="M858" t="str">
            <v>Full Time</v>
          </cell>
          <cell r="N858" t="str">
            <v>LPN - Provider Practice</v>
          </cell>
          <cell r="O858" t="str">
            <v>GEN 40 60min</v>
          </cell>
          <cell r="P858">
            <v>39314</v>
          </cell>
          <cell r="Q858">
            <v>39314</v>
          </cell>
          <cell r="R858">
            <v>39444</v>
          </cell>
          <cell r="S858">
            <v>31200</v>
          </cell>
          <cell r="T858">
            <v>15</v>
          </cell>
          <cell r="U858" t="str">
            <v>LPN PP</v>
          </cell>
          <cell r="V858">
            <v>80</v>
          </cell>
          <cell r="W858">
            <v>600</v>
          </cell>
          <cell r="X858" t="str">
            <v>Nro, Anes, Pod &amp; Sp - 40</v>
          </cell>
          <cell r="Y858" t="str">
            <v>Provider Practice</v>
          </cell>
          <cell r="Z858" t="str">
            <v>Biweekly</v>
          </cell>
        </row>
        <row r="859">
          <cell r="B859">
            <v>1330</v>
          </cell>
          <cell r="D859" t="str">
            <v>Kristina</v>
          </cell>
          <cell r="E859" t="str">
            <v>Ross</v>
          </cell>
          <cell r="F859" t="str">
            <v>L</v>
          </cell>
          <cell r="G859" t="str">
            <v>Teaching Assistant</v>
          </cell>
          <cell r="H859" t="str">
            <v>Maint, Hskpg, Food, Dayca</v>
          </cell>
          <cell r="I859" t="str">
            <v>Human Resources</v>
          </cell>
          <cell r="J859" t="str">
            <v>Day Care</v>
          </cell>
          <cell r="K859" t="str">
            <v>Terminated</v>
          </cell>
          <cell r="L859" t="str">
            <v>Full Time - Full Benefits</v>
          </cell>
          <cell r="M859" t="str">
            <v>Full Time</v>
          </cell>
          <cell r="N859" t="str">
            <v>Teaching Assistant</v>
          </cell>
          <cell r="O859" t="str">
            <v>GEN 40 60min</v>
          </cell>
          <cell r="P859">
            <v>39314</v>
          </cell>
          <cell r="Q859">
            <v>39314</v>
          </cell>
          <cell r="R859">
            <v>39601</v>
          </cell>
          <cell r="S859">
            <v>19905.599999999999</v>
          </cell>
          <cell r="T859">
            <v>9.57</v>
          </cell>
          <cell r="U859" t="str">
            <v>Admin/Support</v>
          </cell>
          <cell r="V859">
            <v>80</v>
          </cell>
          <cell r="W859">
            <v>382.8</v>
          </cell>
          <cell r="X859" t="str">
            <v>Gifford Medical - 40</v>
          </cell>
          <cell r="Y859" t="str">
            <v>Child Enrichment Center</v>
          </cell>
          <cell r="Z859" t="str">
            <v>Biweekly</v>
          </cell>
        </row>
        <row r="860">
          <cell r="B860">
            <v>1331</v>
          </cell>
          <cell r="D860" t="str">
            <v>Jennifer</v>
          </cell>
          <cell r="E860" t="str">
            <v>Clark</v>
          </cell>
          <cell r="F860" t="str">
            <v>G</v>
          </cell>
          <cell r="G860" t="str">
            <v>LPNPD - Provider Practice</v>
          </cell>
          <cell r="H860" t="str">
            <v>Clinical</v>
          </cell>
          <cell r="I860" t="str">
            <v>Provider Practices</v>
          </cell>
          <cell r="J860" t="str">
            <v>Clinic Administration</v>
          </cell>
          <cell r="K860" t="str">
            <v>Terminated</v>
          </cell>
          <cell r="L860" t="str">
            <v>Per Diem Active</v>
          </cell>
          <cell r="M860" t="str">
            <v>Part Time</v>
          </cell>
          <cell r="N860" t="str">
            <v>LPNPD - Provider Practice</v>
          </cell>
          <cell r="O860" t="str">
            <v>GEN 40 60min</v>
          </cell>
          <cell r="P860">
            <v>39315</v>
          </cell>
          <cell r="Q860">
            <v>39315</v>
          </cell>
          <cell r="R860">
            <v>39833</v>
          </cell>
          <cell r="S860">
            <v>3.9E-2</v>
          </cell>
          <cell r="T860">
            <v>14.92</v>
          </cell>
          <cell r="U860" t="str">
            <v>LPN PP</v>
          </cell>
          <cell r="V860">
            <v>1E-4</v>
          </cell>
          <cell r="W860">
            <v>8.0000000000000004E-4</v>
          </cell>
          <cell r="X860" t="str">
            <v>Clinic Administration - 4</v>
          </cell>
          <cell r="Y860" t="str">
            <v>Provider Practice</v>
          </cell>
          <cell r="Z860" t="str">
            <v>Biweekly</v>
          </cell>
        </row>
        <row r="861">
          <cell r="B861">
            <v>1332</v>
          </cell>
          <cell r="D861" t="str">
            <v>Jill</v>
          </cell>
          <cell r="E861" t="str">
            <v>Roger</v>
          </cell>
          <cell r="F861" t="str">
            <v>C</v>
          </cell>
          <cell r="G861" t="str">
            <v>Laboratory Tech Per Diem</v>
          </cell>
          <cell r="H861" t="str">
            <v>Ancillary</v>
          </cell>
          <cell r="I861" t="str">
            <v>Operations</v>
          </cell>
          <cell r="J861" t="str">
            <v>Laboratory</v>
          </cell>
          <cell r="K861" t="str">
            <v>Terminated</v>
          </cell>
          <cell r="L861" t="str">
            <v>Per Diem Active</v>
          </cell>
          <cell r="M861" t="str">
            <v>Part Time</v>
          </cell>
          <cell r="N861" t="str">
            <v>Laboratory Tech Per Diem</v>
          </cell>
          <cell r="O861" t="str">
            <v>GEN 40 30min</v>
          </cell>
          <cell r="P861">
            <v>39321</v>
          </cell>
          <cell r="Q861">
            <v>39321</v>
          </cell>
          <cell r="R861">
            <v>42135</v>
          </cell>
          <cell r="S861">
            <v>9.3600000000000003E-2</v>
          </cell>
          <cell r="T861">
            <v>35.54</v>
          </cell>
          <cell r="U861" t="str">
            <v>Tech &amp; Professi</v>
          </cell>
          <cell r="V861">
            <v>1E-4</v>
          </cell>
          <cell r="W861">
            <v>1.8E-3</v>
          </cell>
          <cell r="X861" t="str">
            <v>Gifford Medical - 40</v>
          </cell>
          <cell r="Y861" t="str">
            <v>Laboratory</v>
          </cell>
          <cell r="Z861" t="str">
            <v>Biweekly</v>
          </cell>
        </row>
        <row r="862">
          <cell r="B862">
            <v>1333</v>
          </cell>
          <cell r="D862" t="str">
            <v>Kate</v>
          </cell>
          <cell r="E862" t="str">
            <v>Fellows</v>
          </cell>
          <cell r="F862" t="str">
            <v>T</v>
          </cell>
          <cell r="G862" t="str">
            <v>LNA Per Diem</v>
          </cell>
          <cell r="H862" t="str">
            <v>Clinical</v>
          </cell>
          <cell r="I862" t="str">
            <v>Patient Care Services</v>
          </cell>
          <cell r="J862" t="str">
            <v>Med Surg</v>
          </cell>
          <cell r="K862" t="str">
            <v>Terminated</v>
          </cell>
          <cell r="L862" t="str">
            <v>Per Diem Active</v>
          </cell>
          <cell r="M862" t="str">
            <v>Part Time</v>
          </cell>
          <cell r="N862" t="str">
            <v>LNA Per Diem</v>
          </cell>
          <cell r="O862" t="str">
            <v>GEN 40 30min</v>
          </cell>
          <cell r="P862">
            <v>39321</v>
          </cell>
          <cell r="Q862">
            <v>39321</v>
          </cell>
          <cell r="R862">
            <v>42523</v>
          </cell>
          <cell r="S862">
            <v>4.1599999999999998E-2</v>
          </cell>
          <cell r="T862">
            <v>16.2</v>
          </cell>
          <cell r="U862" t="str">
            <v>Admin/Support</v>
          </cell>
          <cell r="V862">
            <v>1E-4</v>
          </cell>
          <cell r="W862">
            <v>8.0000000000000004E-4</v>
          </cell>
          <cell r="X862" t="str">
            <v>Gifford Medical - 40</v>
          </cell>
          <cell r="Y862" t="str">
            <v>Med/Surg</v>
          </cell>
          <cell r="Z862" t="str">
            <v>Biweekly</v>
          </cell>
        </row>
        <row r="863">
          <cell r="B863">
            <v>1334</v>
          </cell>
          <cell r="D863" t="str">
            <v>Laura</v>
          </cell>
          <cell r="E863" t="str">
            <v>Anderson</v>
          </cell>
          <cell r="F863" t="str">
            <v>J</v>
          </cell>
          <cell r="G863" t="str">
            <v>RN - Per Diem</v>
          </cell>
          <cell r="H863" t="str">
            <v>Clinical</v>
          </cell>
          <cell r="I863" t="str">
            <v>Patient Care Services</v>
          </cell>
          <cell r="J863" t="str">
            <v>Emergency Room</v>
          </cell>
          <cell r="K863" t="str">
            <v>Terminated</v>
          </cell>
          <cell r="L863" t="str">
            <v>Per Diem Active</v>
          </cell>
          <cell r="M863" t="str">
            <v>Part Time</v>
          </cell>
          <cell r="N863" t="str">
            <v>RN - Per Diem</v>
          </cell>
          <cell r="O863" t="str">
            <v>GEN 40 30min</v>
          </cell>
          <cell r="P863">
            <v>42531</v>
          </cell>
          <cell r="Q863">
            <v>39323</v>
          </cell>
          <cell r="R863">
            <v>42675</v>
          </cell>
          <cell r="S863">
            <v>9.3600000000000003E-2</v>
          </cell>
          <cell r="T863">
            <v>36</v>
          </cell>
          <cell r="U863" t="str">
            <v>RN</v>
          </cell>
          <cell r="V863">
            <v>1E-4</v>
          </cell>
          <cell r="W863">
            <v>1.8E-3</v>
          </cell>
          <cell r="X863" t="str">
            <v>Gifford Medical - 40</v>
          </cell>
          <cell r="Y863" t="str">
            <v>Emergency Room</v>
          </cell>
          <cell r="Z863" t="str">
            <v>Biweekly</v>
          </cell>
        </row>
        <row r="864">
          <cell r="B864">
            <v>1335</v>
          </cell>
          <cell r="D864" t="str">
            <v>Martha</v>
          </cell>
          <cell r="E864" t="str">
            <v>Allen</v>
          </cell>
          <cell r="F864" t="str">
            <v>J</v>
          </cell>
          <cell r="G864" t="str">
            <v>Physician Assistant Offsi</v>
          </cell>
          <cell r="H864" t="str">
            <v>Clinical</v>
          </cell>
          <cell r="I864" t="str">
            <v>Medical Staff</v>
          </cell>
          <cell r="J864" t="str">
            <v>Orthopedics Clinic</v>
          </cell>
          <cell r="K864" t="str">
            <v>Terminated</v>
          </cell>
          <cell r="L864" t="str">
            <v>Full Time - Full Benefits</v>
          </cell>
          <cell r="M864" t="str">
            <v>Full Time</v>
          </cell>
          <cell r="N864" t="str">
            <v>Physician Assistant Offsi</v>
          </cell>
          <cell r="O864" t="str">
            <v>PHYSICIANS</v>
          </cell>
          <cell r="P864">
            <v>39323</v>
          </cell>
          <cell r="Q864">
            <v>39323</v>
          </cell>
          <cell r="R864">
            <v>40130</v>
          </cell>
          <cell r="S864">
            <v>97594</v>
          </cell>
          <cell r="T864">
            <v>46.920200000000001</v>
          </cell>
          <cell r="U864" t="str">
            <v>NP &amp; PA</v>
          </cell>
          <cell r="V864">
            <v>80</v>
          </cell>
          <cell r="W864">
            <v>1876.8077000000001</v>
          </cell>
          <cell r="X864" t="str">
            <v>Orthopedics - 40</v>
          </cell>
          <cell r="Y864" t="str">
            <v>Medical Staff</v>
          </cell>
          <cell r="Z864" t="str">
            <v>Biweekly</v>
          </cell>
        </row>
        <row r="865">
          <cell r="B865">
            <v>1336</v>
          </cell>
          <cell r="D865" t="str">
            <v>Dorothy</v>
          </cell>
          <cell r="E865" t="str">
            <v>Jamieson-Brown</v>
          </cell>
          <cell r="F865" t="str">
            <v>A</v>
          </cell>
          <cell r="G865" t="str">
            <v>Office Manager</v>
          </cell>
          <cell r="H865" t="str">
            <v>Administrative</v>
          </cell>
          <cell r="I865" t="str">
            <v>Provider Practices</v>
          </cell>
          <cell r="J865" t="str">
            <v>Clinic Chelsea</v>
          </cell>
          <cell r="K865" t="str">
            <v>Active</v>
          </cell>
          <cell r="L865" t="str">
            <v>Full Time - Full Benefits</v>
          </cell>
          <cell r="M865" t="str">
            <v>Full Time</v>
          </cell>
          <cell r="N865" t="str">
            <v>Office Manager</v>
          </cell>
          <cell r="O865" t="str">
            <v>EXEMPT 8 FT</v>
          </cell>
          <cell r="P865">
            <v>39329</v>
          </cell>
          <cell r="Q865">
            <v>39329</v>
          </cell>
          <cell r="S865">
            <v>64084.800000000003</v>
          </cell>
          <cell r="T865">
            <v>30.81</v>
          </cell>
          <cell r="U865" t="str">
            <v>Office Manager</v>
          </cell>
          <cell r="V865">
            <v>80</v>
          </cell>
          <cell r="W865">
            <v>1232.4000000000001</v>
          </cell>
          <cell r="X865" t="str">
            <v>Primary Care Clinic - 41</v>
          </cell>
          <cell r="Y865" t="str">
            <v>Provider Practice</v>
          </cell>
          <cell r="Z865" t="str">
            <v>Biweekly</v>
          </cell>
        </row>
        <row r="866">
          <cell r="B866">
            <v>1337</v>
          </cell>
          <cell r="D866" t="str">
            <v>Christina</v>
          </cell>
          <cell r="E866" t="str">
            <v>LaBarge</v>
          </cell>
          <cell r="F866" t="str">
            <v>M</v>
          </cell>
          <cell r="G866" t="str">
            <v>Teaching Assistant</v>
          </cell>
          <cell r="H866" t="str">
            <v>Maint, Hskpg, Food, Dayca</v>
          </cell>
          <cell r="I866" t="str">
            <v>Human Resources</v>
          </cell>
          <cell r="J866" t="str">
            <v>Day Care</v>
          </cell>
          <cell r="K866" t="str">
            <v>Terminated</v>
          </cell>
          <cell r="L866" t="str">
            <v>Full Time - Full Benefits</v>
          </cell>
          <cell r="M866" t="str">
            <v>Full Time</v>
          </cell>
          <cell r="N866" t="str">
            <v>Teaching Assistant</v>
          </cell>
          <cell r="O866" t="str">
            <v>GEN 40 60min</v>
          </cell>
          <cell r="P866">
            <v>39329</v>
          </cell>
          <cell r="Q866">
            <v>39329</v>
          </cell>
          <cell r="R866">
            <v>39486</v>
          </cell>
          <cell r="S866">
            <v>19323.2</v>
          </cell>
          <cell r="T866">
            <v>9.2899999999999991</v>
          </cell>
          <cell r="U866" t="str">
            <v>Admin/Support</v>
          </cell>
          <cell r="V866">
            <v>80</v>
          </cell>
          <cell r="W866">
            <v>371.6</v>
          </cell>
          <cell r="X866" t="str">
            <v>Gifford Medical - 40</v>
          </cell>
          <cell r="Y866" t="str">
            <v>Child Enrichment Center</v>
          </cell>
          <cell r="Z866" t="str">
            <v>Biweekly</v>
          </cell>
        </row>
        <row r="867">
          <cell r="B867">
            <v>1338</v>
          </cell>
          <cell r="D867" t="str">
            <v>Teri</v>
          </cell>
          <cell r="E867" t="str">
            <v>Stearns</v>
          </cell>
          <cell r="F867" t="str">
            <v>K</v>
          </cell>
          <cell r="G867" t="str">
            <v>LNA Per Diem</v>
          </cell>
          <cell r="H867" t="str">
            <v>Clinical</v>
          </cell>
          <cell r="I867" t="str">
            <v>Patient Care Services</v>
          </cell>
          <cell r="J867" t="str">
            <v>Med Surg</v>
          </cell>
          <cell r="K867" t="str">
            <v>Terminated</v>
          </cell>
          <cell r="L867" t="str">
            <v>Per Diem Active</v>
          </cell>
          <cell r="M867" t="str">
            <v>Part Time</v>
          </cell>
          <cell r="N867" t="str">
            <v>LNA Per Diem</v>
          </cell>
          <cell r="O867" t="str">
            <v>GEN 40 30min</v>
          </cell>
          <cell r="P867">
            <v>39329</v>
          </cell>
          <cell r="Q867">
            <v>39329</v>
          </cell>
          <cell r="R867">
            <v>41284</v>
          </cell>
          <cell r="S867">
            <v>2.86E-2</v>
          </cell>
          <cell r="T867">
            <v>10.59</v>
          </cell>
          <cell r="U867" t="str">
            <v>Admin/Support</v>
          </cell>
          <cell r="V867">
            <v>1E-4</v>
          </cell>
          <cell r="W867">
            <v>5.9999999999999995E-4</v>
          </cell>
          <cell r="X867" t="str">
            <v>Gifford Medical - 40</v>
          </cell>
          <cell r="Y867" t="str">
            <v>Med/Surg</v>
          </cell>
          <cell r="Z867" t="str">
            <v>Biweekly</v>
          </cell>
        </row>
        <row r="868">
          <cell r="B868">
            <v>1339</v>
          </cell>
          <cell r="D868" t="str">
            <v>Ruthie</v>
          </cell>
          <cell r="E868" t="str">
            <v>Adams</v>
          </cell>
          <cell r="F868" t="str">
            <v>A</v>
          </cell>
          <cell r="G868" t="str">
            <v>Environmental Svcs Mgr</v>
          </cell>
          <cell r="H868" t="str">
            <v>Maint, Hskpg, Food, Dayca</v>
          </cell>
          <cell r="I868" t="str">
            <v>Operations</v>
          </cell>
          <cell r="J868" t="str">
            <v>Housekeeping</v>
          </cell>
          <cell r="K868" t="str">
            <v>Terminated</v>
          </cell>
          <cell r="L868" t="str">
            <v>Full Time - Full Benefits</v>
          </cell>
          <cell r="M868" t="str">
            <v>Full Time</v>
          </cell>
          <cell r="N868" t="str">
            <v>Environmental Svcs Mgr</v>
          </cell>
          <cell r="O868" t="str">
            <v>EXEMPT 8 FT</v>
          </cell>
          <cell r="P868">
            <v>39330</v>
          </cell>
          <cell r="Q868">
            <v>39330</v>
          </cell>
          <cell r="R868">
            <v>43530</v>
          </cell>
          <cell r="S868">
            <v>59363.199999999997</v>
          </cell>
          <cell r="T868">
            <v>28.54</v>
          </cell>
          <cell r="U868" t="str">
            <v>Management</v>
          </cell>
          <cell r="V868">
            <v>80</v>
          </cell>
          <cell r="W868">
            <v>1141.5999999999999</v>
          </cell>
          <cell r="X868" t="str">
            <v>Gifford Medical - 40</v>
          </cell>
          <cell r="Y868" t="str">
            <v>Housekeeping</v>
          </cell>
          <cell r="Z868" t="str">
            <v>Biweekly</v>
          </cell>
        </row>
        <row r="869">
          <cell r="B869">
            <v>1340</v>
          </cell>
          <cell r="D869" t="str">
            <v>Jason</v>
          </cell>
          <cell r="E869" t="str">
            <v>Zampieri</v>
          </cell>
          <cell r="F869" t="str">
            <v>M</v>
          </cell>
          <cell r="G869" t="str">
            <v>Radiology Technologist</v>
          </cell>
          <cell r="H869" t="str">
            <v>Ancillary</v>
          </cell>
          <cell r="I869" t="str">
            <v>Professional Services</v>
          </cell>
          <cell r="J869" t="str">
            <v>Diagnostic Imaging</v>
          </cell>
          <cell r="K869" t="str">
            <v>Terminated</v>
          </cell>
          <cell r="L869" t="str">
            <v>Per Diem Active</v>
          </cell>
          <cell r="M869" t="str">
            <v>Part Time</v>
          </cell>
          <cell r="N869" t="str">
            <v>Radiology Technologist</v>
          </cell>
          <cell r="O869" t="str">
            <v>GEN 40 30min</v>
          </cell>
          <cell r="P869">
            <v>39330</v>
          </cell>
          <cell r="Q869">
            <v>39330</v>
          </cell>
          <cell r="R869">
            <v>39609</v>
          </cell>
          <cell r="S869">
            <v>5.7200000000000001E-2</v>
          </cell>
          <cell r="T869">
            <v>22.29</v>
          </cell>
          <cell r="U869" t="str">
            <v>Tech &amp; Professi</v>
          </cell>
          <cell r="V869">
            <v>1E-4</v>
          </cell>
          <cell r="W869">
            <v>1.1000000000000001E-3</v>
          </cell>
          <cell r="X869" t="str">
            <v>Gifford Medical - 40</v>
          </cell>
          <cell r="Y869" t="str">
            <v>Radiology</v>
          </cell>
          <cell r="Z869" t="str">
            <v>Biweekly</v>
          </cell>
        </row>
        <row r="870">
          <cell r="B870">
            <v>1341</v>
          </cell>
          <cell r="D870" t="str">
            <v>Alice</v>
          </cell>
          <cell r="E870" t="str">
            <v>Whittington</v>
          </cell>
          <cell r="F870" t="str">
            <v>L</v>
          </cell>
          <cell r="G870" t="str">
            <v>Materials Clerk PD</v>
          </cell>
          <cell r="H870" t="str">
            <v>Maint, Hskpg, Food, Dayca</v>
          </cell>
          <cell r="I870" t="str">
            <v>Surgical Services</v>
          </cell>
          <cell r="J870" t="str">
            <v>Materials Management</v>
          </cell>
          <cell r="K870" t="str">
            <v>Terminated</v>
          </cell>
          <cell r="L870" t="str">
            <v>Per Diem Active</v>
          </cell>
          <cell r="M870" t="str">
            <v>Part Time</v>
          </cell>
          <cell r="N870" t="str">
            <v>Materials Clerk PD</v>
          </cell>
          <cell r="O870" t="str">
            <v>GEN 40 NO MEAL</v>
          </cell>
          <cell r="P870">
            <v>39335</v>
          </cell>
          <cell r="Q870">
            <v>39335</v>
          </cell>
          <cell r="R870">
            <v>42668</v>
          </cell>
          <cell r="S870">
            <v>3.3799999999999997E-2</v>
          </cell>
          <cell r="T870">
            <v>13.2</v>
          </cell>
          <cell r="U870" t="str">
            <v>Admin/Support</v>
          </cell>
          <cell r="V870">
            <v>1E-4</v>
          </cell>
          <cell r="W870">
            <v>5.9999999999999995E-4</v>
          </cell>
          <cell r="X870" t="str">
            <v>Gifford Medical - 40</v>
          </cell>
          <cell r="Y870" t="str">
            <v>Material Management</v>
          </cell>
          <cell r="Z870" t="str">
            <v>Biweekly</v>
          </cell>
        </row>
        <row r="871">
          <cell r="B871">
            <v>1342</v>
          </cell>
          <cell r="D871" t="str">
            <v>Michelle</v>
          </cell>
          <cell r="E871" t="str">
            <v>Tiffany</v>
          </cell>
          <cell r="F871" t="str">
            <v>A</v>
          </cell>
          <cell r="G871" t="str">
            <v>ED Technician</v>
          </cell>
          <cell r="H871" t="str">
            <v>Clinical</v>
          </cell>
          <cell r="I871" t="str">
            <v>Patient Care Services</v>
          </cell>
          <cell r="J871" t="str">
            <v>Emergency Room</v>
          </cell>
          <cell r="K871" t="str">
            <v>Active</v>
          </cell>
          <cell r="L871" t="str">
            <v>Per Diem Active</v>
          </cell>
          <cell r="M871" t="str">
            <v>Part Time</v>
          </cell>
          <cell r="N871" t="str">
            <v>ED Technician</v>
          </cell>
          <cell r="O871" t="str">
            <v>GEN 40 30min</v>
          </cell>
          <cell r="P871">
            <v>44970</v>
          </cell>
          <cell r="Q871">
            <v>39337</v>
          </cell>
          <cell r="S871">
            <v>6.2399999999999997E-2</v>
          </cell>
          <cell r="T871">
            <v>23.57</v>
          </cell>
          <cell r="U871" t="str">
            <v>Admin/Support</v>
          </cell>
          <cell r="V871">
            <v>1E-4</v>
          </cell>
          <cell r="W871">
            <v>1.1999999999999999E-3</v>
          </cell>
          <cell r="X871" t="str">
            <v>Gifford Medical Ctr - 40</v>
          </cell>
          <cell r="Y871" t="str">
            <v>Emergency Room</v>
          </cell>
          <cell r="Z871" t="str">
            <v>Biweekly</v>
          </cell>
        </row>
        <row r="872">
          <cell r="B872">
            <v>1343</v>
          </cell>
          <cell r="D872" t="str">
            <v>Samantha</v>
          </cell>
          <cell r="E872" t="str">
            <v>Blakeney</v>
          </cell>
          <cell r="F872" t="str">
            <v>J</v>
          </cell>
          <cell r="G872" t="str">
            <v>After School Assistant</v>
          </cell>
          <cell r="H872" t="str">
            <v>Maint, Hskpg, Food, Dayca</v>
          </cell>
          <cell r="I872" t="str">
            <v>Human Resources</v>
          </cell>
          <cell r="J872" t="str">
            <v>After School</v>
          </cell>
          <cell r="K872" t="str">
            <v>Terminated</v>
          </cell>
          <cell r="L872" t="str">
            <v>PartTime-No Benefits</v>
          </cell>
          <cell r="M872" t="str">
            <v>Part Time</v>
          </cell>
          <cell r="N872" t="str">
            <v>After School Assistant</v>
          </cell>
          <cell r="O872" t="str">
            <v>GEN 40 No Meal</v>
          </cell>
          <cell r="P872">
            <v>39342</v>
          </cell>
          <cell r="Q872">
            <v>39342</v>
          </cell>
          <cell r="R872">
            <v>39377</v>
          </cell>
          <cell r="S872">
            <v>6123</v>
          </cell>
          <cell r="T872">
            <v>7.85</v>
          </cell>
          <cell r="U872" t="str">
            <v>Admin/Support</v>
          </cell>
          <cell r="V872">
            <v>30</v>
          </cell>
          <cell r="W872">
            <v>117.75</v>
          </cell>
          <cell r="X872" t="str">
            <v>After School Program - 43</v>
          </cell>
          <cell r="Y872" t="str">
            <v>Child Enrichment Center</v>
          </cell>
          <cell r="Z872" t="str">
            <v>Biweekly</v>
          </cell>
        </row>
        <row r="873">
          <cell r="B873">
            <v>1344</v>
          </cell>
          <cell r="D873" t="str">
            <v>Troy</v>
          </cell>
          <cell r="E873" t="str">
            <v>Stratton</v>
          </cell>
          <cell r="F873" t="str">
            <v>F</v>
          </cell>
          <cell r="G873" t="str">
            <v>Physical Therapy Manager</v>
          </cell>
          <cell r="H873" t="str">
            <v>Ancillary</v>
          </cell>
          <cell r="I873" t="str">
            <v>Operations</v>
          </cell>
          <cell r="J873" t="str">
            <v>Rehab</v>
          </cell>
          <cell r="K873" t="str">
            <v>Active</v>
          </cell>
          <cell r="L873" t="str">
            <v>Full Time - Full Benefits</v>
          </cell>
          <cell r="M873" t="str">
            <v>Full Time</v>
          </cell>
          <cell r="N873" t="str">
            <v>Physical Therapy Manager</v>
          </cell>
          <cell r="O873" t="str">
            <v>EXEMPT 8 FT</v>
          </cell>
          <cell r="P873">
            <v>39349</v>
          </cell>
          <cell r="Q873">
            <v>39349</v>
          </cell>
          <cell r="S873">
            <v>107078.39999999999</v>
          </cell>
          <cell r="T873">
            <v>51.48</v>
          </cell>
          <cell r="U873" t="str">
            <v>Management</v>
          </cell>
          <cell r="V873">
            <v>80</v>
          </cell>
          <cell r="W873">
            <v>2059.1999999999998</v>
          </cell>
          <cell r="X873" t="str">
            <v>Physicial Therapy - 40</v>
          </cell>
          <cell r="Y873" t="str">
            <v>Rehab Services</v>
          </cell>
          <cell r="Z873" t="str">
            <v>Biweekly</v>
          </cell>
        </row>
        <row r="874">
          <cell r="B874">
            <v>1345</v>
          </cell>
          <cell r="D874" t="str">
            <v>Amanda</v>
          </cell>
          <cell r="E874" t="str">
            <v>Wheeler</v>
          </cell>
          <cell r="F874" t="str">
            <v>M</v>
          </cell>
          <cell r="G874" t="str">
            <v>Patient Reg Supervisor</v>
          </cell>
          <cell r="H874" t="str">
            <v>Administrative</v>
          </cell>
          <cell r="I874" t="str">
            <v>Finance</v>
          </cell>
          <cell r="J874" t="str">
            <v>Patient Registration</v>
          </cell>
          <cell r="K874" t="str">
            <v>Terminated</v>
          </cell>
          <cell r="L874" t="str">
            <v>Full Time - Full Benefits</v>
          </cell>
          <cell r="M874" t="str">
            <v>Full Time</v>
          </cell>
          <cell r="N874" t="str">
            <v>Patient Reg Supervisor</v>
          </cell>
          <cell r="O874" t="str">
            <v>EXEMPT 8 FT</v>
          </cell>
          <cell r="P874">
            <v>39349</v>
          </cell>
          <cell r="Q874">
            <v>39349</v>
          </cell>
          <cell r="R874">
            <v>43686</v>
          </cell>
          <cell r="S874">
            <v>46134.400000000001</v>
          </cell>
          <cell r="T874">
            <v>22.18</v>
          </cell>
          <cell r="U874" t="str">
            <v>Management</v>
          </cell>
          <cell r="V874">
            <v>80</v>
          </cell>
          <cell r="W874">
            <v>887.2</v>
          </cell>
          <cell r="X874" t="str">
            <v>Gifford Medical - 40</v>
          </cell>
          <cell r="Y874" t="str">
            <v>None</v>
          </cell>
          <cell r="Z874" t="str">
            <v>Biweekly</v>
          </cell>
        </row>
        <row r="875">
          <cell r="B875">
            <v>1346</v>
          </cell>
          <cell r="D875" t="str">
            <v>Carol</v>
          </cell>
          <cell r="E875" t="str">
            <v>Labonte</v>
          </cell>
          <cell r="F875" t="str">
            <v>A</v>
          </cell>
          <cell r="G875" t="str">
            <v>RN - Physician Practice</v>
          </cell>
          <cell r="H875" t="str">
            <v>Clinical</v>
          </cell>
          <cell r="I875" t="str">
            <v>Provider Practices</v>
          </cell>
          <cell r="J875" t="str">
            <v>Clinic Specialty</v>
          </cell>
          <cell r="K875" t="str">
            <v>Terminated</v>
          </cell>
          <cell r="L875" t="str">
            <v>PartTime-No Benefits</v>
          </cell>
          <cell r="M875" t="str">
            <v>Part Time</v>
          </cell>
          <cell r="N875" t="str">
            <v>RN - Physician Practice</v>
          </cell>
          <cell r="O875" t="str">
            <v>GEN 40 60min</v>
          </cell>
          <cell r="P875">
            <v>39349</v>
          </cell>
          <cell r="Q875">
            <v>39349</v>
          </cell>
          <cell r="R875">
            <v>40298</v>
          </cell>
          <cell r="S875">
            <v>23319.295999999998</v>
          </cell>
          <cell r="T875">
            <v>28.027999999999999</v>
          </cell>
          <cell r="U875" t="str">
            <v>RN PP</v>
          </cell>
          <cell r="V875">
            <v>32</v>
          </cell>
          <cell r="W875">
            <v>448.44799999999998</v>
          </cell>
          <cell r="X875" t="str">
            <v>Nro, Anes, Pod &amp; Sp - 40</v>
          </cell>
          <cell r="Y875" t="str">
            <v>Provider Practice</v>
          </cell>
          <cell r="Z875" t="str">
            <v>Biweekly</v>
          </cell>
        </row>
        <row r="876">
          <cell r="B876">
            <v>1347</v>
          </cell>
          <cell r="D876" t="str">
            <v>Ravinder</v>
          </cell>
          <cell r="E876" t="str">
            <v>Kaur</v>
          </cell>
          <cell r="G876" t="str">
            <v>IS Analyst</v>
          </cell>
          <cell r="H876" t="str">
            <v>&lt;None&gt;</v>
          </cell>
          <cell r="I876" t="str">
            <v>Quality Mgt &amp; Med Staff S</v>
          </cell>
          <cell r="J876" t="str">
            <v>UR/QA</v>
          </cell>
          <cell r="K876" t="str">
            <v>Terminated</v>
          </cell>
          <cell r="L876" t="str">
            <v>Temporary Part Time</v>
          </cell>
          <cell r="M876" t="str">
            <v>Part Time</v>
          </cell>
          <cell r="N876" t="str">
            <v>IS Analyst</v>
          </cell>
          <cell r="O876" t="str">
            <v>GEN 40 30min</v>
          </cell>
          <cell r="P876">
            <v>39349</v>
          </cell>
          <cell r="Q876">
            <v>39349</v>
          </cell>
          <cell r="R876">
            <v>39508</v>
          </cell>
          <cell r="S876">
            <v>16640</v>
          </cell>
          <cell r="T876">
            <v>20</v>
          </cell>
          <cell r="U876" t="str">
            <v>Tech &amp; Professi</v>
          </cell>
          <cell r="V876">
            <v>32</v>
          </cell>
          <cell r="W876">
            <v>320</v>
          </cell>
          <cell r="X876" t="str">
            <v>Gifford Medical - 40</v>
          </cell>
          <cell r="Y876" t="str">
            <v>Quality Assurance/Risk Mg</v>
          </cell>
          <cell r="Z876" t="str">
            <v>Biweekly</v>
          </cell>
        </row>
        <row r="877">
          <cell r="B877">
            <v>1348</v>
          </cell>
          <cell r="D877" t="str">
            <v>Darlene</v>
          </cell>
          <cell r="E877" t="str">
            <v>Hamilton</v>
          </cell>
          <cell r="F877" t="str">
            <v>R</v>
          </cell>
          <cell r="G877" t="str">
            <v>Medical Transcriptionist</v>
          </cell>
          <cell r="H877" t="str">
            <v>Administrative</v>
          </cell>
          <cell r="I877" t="str">
            <v>Finance</v>
          </cell>
          <cell r="J877" t="str">
            <v>Medical Records</v>
          </cell>
          <cell r="K877" t="str">
            <v>Terminated</v>
          </cell>
          <cell r="L877" t="str">
            <v>PartTime - Full Benefits</v>
          </cell>
          <cell r="M877" t="str">
            <v>Part Time</v>
          </cell>
          <cell r="N877" t="str">
            <v>Medical Transcriptionist</v>
          </cell>
          <cell r="O877" t="str">
            <v>GEN 40 30min</v>
          </cell>
          <cell r="P877">
            <v>39356</v>
          </cell>
          <cell r="Q877">
            <v>39356</v>
          </cell>
          <cell r="R877">
            <v>40945</v>
          </cell>
          <cell r="S877">
            <v>28414.1312</v>
          </cell>
          <cell r="T877">
            <v>17.075800000000001</v>
          </cell>
          <cell r="U877" t="str">
            <v>Admin/Support</v>
          </cell>
          <cell r="V877">
            <v>64</v>
          </cell>
          <cell r="W877">
            <v>546.42560000000003</v>
          </cell>
          <cell r="X877" t="str">
            <v>Health Information - 49</v>
          </cell>
          <cell r="Y877" t="str">
            <v>Patient Admin Services</v>
          </cell>
          <cell r="Z877" t="str">
            <v>Biweekly</v>
          </cell>
        </row>
        <row r="878">
          <cell r="B878">
            <v>1349</v>
          </cell>
          <cell r="D878" t="str">
            <v>Stacy</v>
          </cell>
          <cell r="E878" t="str">
            <v>Pelletier</v>
          </cell>
          <cell r="F878" t="str">
            <v>J</v>
          </cell>
          <cell r="G878" t="str">
            <v>Registered Dietician</v>
          </cell>
          <cell r="H878" t="str">
            <v>Ancillary</v>
          </cell>
          <cell r="I878" t="str">
            <v>Operations</v>
          </cell>
          <cell r="J878" t="str">
            <v>Nutrition - Rehab</v>
          </cell>
          <cell r="K878" t="str">
            <v>Active</v>
          </cell>
          <cell r="L878" t="str">
            <v>Full Time - Full Benefits</v>
          </cell>
          <cell r="M878" t="str">
            <v>Full Time</v>
          </cell>
          <cell r="N878" t="str">
            <v>Registered Dietician</v>
          </cell>
          <cell r="O878" t="str">
            <v>Salary 10 FT</v>
          </cell>
          <cell r="P878">
            <v>39356</v>
          </cell>
          <cell r="Q878">
            <v>39356</v>
          </cell>
          <cell r="S878">
            <v>74692.800000000003</v>
          </cell>
          <cell r="T878">
            <v>35.909999999999997</v>
          </cell>
          <cell r="U878" t="str">
            <v>Tech &amp; Professi</v>
          </cell>
          <cell r="V878">
            <v>80</v>
          </cell>
          <cell r="W878">
            <v>1436.4</v>
          </cell>
          <cell r="X878" t="str">
            <v>Gifford Medical - 40</v>
          </cell>
          <cell r="Y878" t="str">
            <v>Rehab Services</v>
          </cell>
          <cell r="Z878" t="str">
            <v>Biweekly</v>
          </cell>
        </row>
        <row r="879">
          <cell r="B879">
            <v>1350</v>
          </cell>
          <cell r="D879" t="str">
            <v>Danica</v>
          </cell>
          <cell r="E879" t="str">
            <v>Deberville</v>
          </cell>
          <cell r="F879" t="str">
            <v>E</v>
          </cell>
          <cell r="G879" t="str">
            <v>Receptionist</v>
          </cell>
          <cell r="H879" t="str">
            <v>Administrative</v>
          </cell>
          <cell r="I879" t="str">
            <v>Finance</v>
          </cell>
          <cell r="J879" t="str">
            <v>Patient Accounting</v>
          </cell>
          <cell r="K879" t="str">
            <v>Terminated</v>
          </cell>
          <cell r="L879" t="str">
            <v>Full Time - Full Benefits</v>
          </cell>
          <cell r="M879" t="str">
            <v>Full Time</v>
          </cell>
          <cell r="N879" t="str">
            <v>Receptionist</v>
          </cell>
          <cell r="O879" t="str">
            <v>GEN 40 30min</v>
          </cell>
          <cell r="P879">
            <v>39356</v>
          </cell>
          <cell r="Q879">
            <v>39356</v>
          </cell>
          <cell r="R879">
            <v>39567</v>
          </cell>
          <cell r="S879">
            <v>21860.799999999999</v>
          </cell>
          <cell r="T879">
            <v>10.51</v>
          </cell>
          <cell r="U879" t="str">
            <v>Admin/Support</v>
          </cell>
          <cell r="V879">
            <v>80</v>
          </cell>
          <cell r="W879">
            <v>420.4</v>
          </cell>
          <cell r="X879" t="str">
            <v>Gifford Medical - 40</v>
          </cell>
          <cell r="Y879" t="str">
            <v>Patient Financial Service</v>
          </cell>
          <cell r="Z879" t="str">
            <v>Biweekly</v>
          </cell>
        </row>
        <row r="880">
          <cell r="B880">
            <v>1351</v>
          </cell>
          <cell r="D880" t="str">
            <v>Bree</v>
          </cell>
          <cell r="E880" t="str">
            <v>MacKenzie</v>
          </cell>
          <cell r="F880" t="str">
            <v>H</v>
          </cell>
          <cell r="G880" t="str">
            <v>RN - Per Diem</v>
          </cell>
          <cell r="H880" t="str">
            <v>Clinical</v>
          </cell>
          <cell r="I880" t="str">
            <v>Patient Care Services</v>
          </cell>
          <cell r="J880" t="str">
            <v>Med Surg</v>
          </cell>
          <cell r="K880" t="str">
            <v>Terminated</v>
          </cell>
          <cell r="L880" t="str">
            <v>Per Diem Active</v>
          </cell>
          <cell r="M880" t="str">
            <v>Part Time</v>
          </cell>
          <cell r="N880" t="str">
            <v>RN - Per Diem</v>
          </cell>
          <cell r="O880" t="str">
            <v>GEN 40 30min</v>
          </cell>
          <cell r="P880">
            <v>39357</v>
          </cell>
          <cell r="Q880">
            <v>39357</v>
          </cell>
          <cell r="R880">
            <v>40623</v>
          </cell>
          <cell r="S880">
            <v>5.9799999999999999E-2</v>
          </cell>
          <cell r="T880">
            <v>22.761099999999999</v>
          </cell>
          <cell r="U880" t="str">
            <v>RN</v>
          </cell>
          <cell r="V880">
            <v>1E-4</v>
          </cell>
          <cell r="W880">
            <v>1.1999999999999999E-3</v>
          </cell>
          <cell r="X880" t="str">
            <v>Gifford Medical - 40</v>
          </cell>
          <cell r="Y880" t="str">
            <v>Med/Surg</v>
          </cell>
          <cell r="Z880" t="str">
            <v>Biweekly</v>
          </cell>
        </row>
        <row r="881">
          <cell r="B881">
            <v>1352</v>
          </cell>
          <cell r="D881" t="str">
            <v>Bonnie</v>
          </cell>
          <cell r="E881" t="str">
            <v>Benoit</v>
          </cell>
          <cell r="F881" t="str">
            <v>A</v>
          </cell>
          <cell r="G881" t="str">
            <v>RN - Per Diem</v>
          </cell>
          <cell r="H881" t="str">
            <v>Clinical</v>
          </cell>
          <cell r="I881" t="str">
            <v>Patient Care Services</v>
          </cell>
          <cell r="J881" t="str">
            <v>Emergency Room</v>
          </cell>
          <cell r="K881" t="str">
            <v>Terminated</v>
          </cell>
          <cell r="L881" t="str">
            <v>Per Diem Active</v>
          </cell>
          <cell r="M881" t="str">
            <v>Part Time</v>
          </cell>
          <cell r="N881" t="str">
            <v>RN - Per Diem</v>
          </cell>
          <cell r="O881" t="str">
            <v>GEN 40 30min</v>
          </cell>
          <cell r="P881">
            <v>39357</v>
          </cell>
          <cell r="Q881">
            <v>39357</v>
          </cell>
          <cell r="R881">
            <v>39553</v>
          </cell>
          <cell r="S881">
            <v>7.2800000000000004E-2</v>
          </cell>
          <cell r="T881">
            <v>28.35</v>
          </cell>
          <cell r="U881" t="str">
            <v>RN</v>
          </cell>
          <cell r="V881">
            <v>1E-4</v>
          </cell>
          <cell r="W881">
            <v>1.4E-3</v>
          </cell>
          <cell r="X881" t="str">
            <v>Gifford Medical - 40</v>
          </cell>
          <cell r="Y881" t="str">
            <v>Emergency Room</v>
          </cell>
          <cell r="Z881" t="str">
            <v>Biweekly</v>
          </cell>
        </row>
        <row r="882">
          <cell r="B882">
            <v>1353</v>
          </cell>
          <cell r="D882" t="str">
            <v>Stephanie</v>
          </cell>
          <cell r="E882" t="str">
            <v>Herring</v>
          </cell>
          <cell r="F882" t="str">
            <v>N</v>
          </cell>
          <cell r="G882" t="str">
            <v>Medical Assistant</v>
          </cell>
          <cell r="H882" t="str">
            <v>Clinical</v>
          </cell>
          <cell r="I882" t="str">
            <v>Patient Care Services</v>
          </cell>
          <cell r="J882" t="str">
            <v>Clinic Primary Care</v>
          </cell>
          <cell r="K882" t="str">
            <v>Active</v>
          </cell>
          <cell r="L882" t="str">
            <v>Full Time - Full Benefits</v>
          </cell>
          <cell r="M882" t="str">
            <v>Full Time</v>
          </cell>
          <cell r="N882" t="str">
            <v>Medical Assistant</v>
          </cell>
          <cell r="O882" t="str">
            <v>GEN 40 60min</v>
          </cell>
          <cell r="P882">
            <v>42731</v>
          </cell>
          <cell r="Q882">
            <v>39358</v>
          </cell>
          <cell r="S882">
            <v>44969.599999999999</v>
          </cell>
          <cell r="T882">
            <v>21.62</v>
          </cell>
          <cell r="U882" t="str">
            <v>Admin/Support</v>
          </cell>
          <cell r="V882">
            <v>80</v>
          </cell>
          <cell r="W882">
            <v>864.8</v>
          </cell>
          <cell r="X882" t="str">
            <v>Primary Care Clinic - 41</v>
          </cell>
          <cell r="Y882" t="str">
            <v>Provider Practice</v>
          </cell>
          <cell r="Z882" t="str">
            <v>Biweekly</v>
          </cell>
        </row>
        <row r="883">
          <cell r="B883">
            <v>1354</v>
          </cell>
          <cell r="D883" t="str">
            <v>Skye-Larie</v>
          </cell>
          <cell r="E883" t="str">
            <v>Lilley</v>
          </cell>
          <cell r="G883" t="str">
            <v>ES  Worker - OUT</v>
          </cell>
          <cell r="H883" t="str">
            <v>Maint, Hskpg, Food, Dayca</v>
          </cell>
          <cell r="I883" t="str">
            <v>Facilities</v>
          </cell>
          <cell r="J883" t="str">
            <v>Housekeeping</v>
          </cell>
          <cell r="K883" t="str">
            <v>Terminated</v>
          </cell>
          <cell r="L883" t="str">
            <v>Full Time - Full Benefits</v>
          </cell>
          <cell r="M883" t="str">
            <v>Full Time</v>
          </cell>
          <cell r="N883" t="str">
            <v>ES  Worker - OUT</v>
          </cell>
          <cell r="O883" t="str">
            <v>GEN 30min</v>
          </cell>
          <cell r="P883">
            <v>39363</v>
          </cell>
          <cell r="Q883">
            <v>39363</v>
          </cell>
          <cell r="R883">
            <v>39373</v>
          </cell>
          <cell r="S883">
            <v>17742.400000000001</v>
          </cell>
          <cell r="T883">
            <v>8.5299999999999994</v>
          </cell>
          <cell r="U883" t="str">
            <v>Admin/Support</v>
          </cell>
          <cell r="V883">
            <v>80</v>
          </cell>
          <cell r="W883">
            <v>341.2</v>
          </cell>
          <cell r="X883" t="str">
            <v>Gifford Medical - 40</v>
          </cell>
          <cell r="Y883" t="str">
            <v>Housekeeping</v>
          </cell>
          <cell r="Z883" t="str">
            <v>Biweekly</v>
          </cell>
        </row>
        <row r="884">
          <cell r="B884">
            <v>1355</v>
          </cell>
          <cell r="D884" t="str">
            <v>Vicki</v>
          </cell>
          <cell r="E884" t="str">
            <v>Hoelzer</v>
          </cell>
          <cell r="F884" t="str">
            <v>M</v>
          </cell>
          <cell r="G884" t="str">
            <v>Pt Reg Receptionist I</v>
          </cell>
          <cell r="H884" t="str">
            <v>Administrative</v>
          </cell>
          <cell r="I884" t="str">
            <v>Finance</v>
          </cell>
          <cell r="J884" t="str">
            <v>Patient Registration</v>
          </cell>
          <cell r="K884" t="str">
            <v>Terminated</v>
          </cell>
          <cell r="L884" t="str">
            <v>PartTime - Full Benefits</v>
          </cell>
          <cell r="M884" t="str">
            <v>Part Time</v>
          </cell>
          <cell r="N884" t="str">
            <v>Pt Reg Receptionist I</v>
          </cell>
          <cell r="O884" t="str">
            <v>GEN 40 30min</v>
          </cell>
          <cell r="P884">
            <v>39363</v>
          </cell>
          <cell r="Q884">
            <v>39363</v>
          </cell>
          <cell r="R884">
            <v>39433</v>
          </cell>
          <cell r="S884">
            <v>18620.16</v>
          </cell>
          <cell r="T884">
            <v>11.19</v>
          </cell>
          <cell r="U884" t="str">
            <v>Admin/Support</v>
          </cell>
          <cell r="V884">
            <v>64</v>
          </cell>
          <cell r="W884">
            <v>358.08</v>
          </cell>
          <cell r="X884" t="str">
            <v>Patient Registration - 49</v>
          </cell>
          <cell r="Y884" t="str">
            <v>Patient Admin Services</v>
          </cell>
          <cell r="Z884" t="str">
            <v>Biweekly</v>
          </cell>
        </row>
        <row r="885">
          <cell r="B885">
            <v>1356</v>
          </cell>
          <cell r="D885" t="str">
            <v>Cindy</v>
          </cell>
          <cell r="E885" t="str">
            <v>Angelillo</v>
          </cell>
          <cell r="F885" t="str">
            <v>L</v>
          </cell>
          <cell r="G885" t="str">
            <v>Licensed Nurse Aide</v>
          </cell>
          <cell r="H885" t="str">
            <v>Clinical</v>
          </cell>
          <cell r="I885" t="str">
            <v>Patient Care Services</v>
          </cell>
          <cell r="J885" t="str">
            <v>Med Surg</v>
          </cell>
          <cell r="K885" t="str">
            <v>Terminated</v>
          </cell>
          <cell r="L885" t="str">
            <v>PartTime - Full Benefits</v>
          </cell>
          <cell r="M885" t="str">
            <v>Part Time</v>
          </cell>
          <cell r="N885" t="str">
            <v>Licensed Nurse Aide</v>
          </cell>
          <cell r="O885" t="str">
            <v>GEN 40 30min</v>
          </cell>
          <cell r="P885">
            <v>44535</v>
          </cell>
          <cell r="Q885">
            <v>39372</v>
          </cell>
          <cell r="R885">
            <v>44536</v>
          </cell>
          <cell r="S885">
            <v>40152.32</v>
          </cell>
          <cell r="T885">
            <v>24.13</v>
          </cell>
          <cell r="U885" t="str">
            <v>Admin/Support</v>
          </cell>
          <cell r="V885">
            <v>64</v>
          </cell>
          <cell r="W885">
            <v>772.16</v>
          </cell>
          <cell r="X885" t="str">
            <v>Gifford Medical - 40</v>
          </cell>
          <cell r="Y885" t="str">
            <v>Med/Surg</v>
          </cell>
          <cell r="Z885" t="str">
            <v>Biweekly</v>
          </cell>
        </row>
        <row r="886">
          <cell r="B886">
            <v>1357</v>
          </cell>
          <cell r="D886" t="str">
            <v>Gail</v>
          </cell>
          <cell r="E886" t="str">
            <v>Wheatley</v>
          </cell>
          <cell r="F886" t="str">
            <v>L</v>
          </cell>
          <cell r="G886" t="str">
            <v>Registered Nurse</v>
          </cell>
          <cell r="H886" t="str">
            <v>Clinical</v>
          </cell>
          <cell r="I886" t="str">
            <v>Patient Care Services</v>
          </cell>
          <cell r="J886" t="str">
            <v>Operating Room</v>
          </cell>
          <cell r="K886" t="str">
            <v>Terminated</v>
          </cell>
          <cell r="L886" t="str">
            <v>Full Time - Full Benefits</v>
          </cell>
          <cell r="M886" t="str">
            <v>Full Time</v>
          </cell>
          <cell r="N886" t="str">
            <v>Registered Nurse</v>
          </cell>
          <cell r="O886" t="str">
            <v>GEN 40 30min</v>
          </cell>
          <cell r="P886">
            <v>40301</v>
          </cell>
          <cell r="Q886">
            <v>39378</v>
          </cell>
          <cell r="R886">
            <v>40676</v>
          </cell>
          <cell r="S886">
            <v>52000</v>
          </cell>
          <cell r="T886">
            <v>25</v>
          </cell>
          <cell r="U886" t="str">
            <v>RN</v>
          </cell>
          <cell r="V886">
            <v>80</v>
          </cell>
          <cell r="W886">
            <v>1000</v>
          </cell>
          <cell r="X886" t="str">
            <v>Gifford Medical - 40</v>
          </cell>
          <cell r="Y886" t="str">
            <v>Operating Room</v>
          </cell>
          <cell r="Z886" t="str">
            <v>Biweekly</v>
          </cell>
        </row>
        <row r="887">
          <cell r="B887">
            <v>1358</v>
          </cell>
          <cell r="D887" t="str">
            <v>Wanda</v>
          </cell>
          <cell r="E887" t="str">
            <v>Needham</v>
          </cell>
          <cell r="F887" t="str">
            <v>A</v>
          </cell>
          <cell r="G887" t="str">
            <v>ES Worker</v>
          </cell>
          <cell r="H887" t="str">
            <v>Maint, Hskpg, Food, Dayca</v>
          </cell>
          <cell r="I887" t="str">
            <v>Facilities</v>
          </cell>
          <cell r="J887" t="str">
            <v>Housekeeping</v>
          </cell>
          <cell r="K887" t="str">
            <v>Terminated</v>
          </cell>
          <cell r="L887" t="str">
            <v>Per Diem Active</v>
          </cell>
          <cell r="M887" t="str">
            <v>Part Time</v>
          </cell>
          <cell r="N887" t="str">
            <v>ES Worker</v>
          </cell>
          <cell r="O887" t="str">
            <v>GEN 40 30min</v>
          </cell>
          <cell r="P887">
            <v>39378</v>
          </cell>
          <cell r="Q887">
            <v>39378</v>
          </cell>
          <cell r="R887">
            <v>39497</v>
          </cell>
          <cell r="S887">
            <v>3.1199999999999999E-2</v>
          </cell>
          <cell r="T887">
            <v>11.5</v>
          </cell>
          <cell r="U887" t="str">
            <v>Admin/Support</v>
          </cell>
          <cell r="V887">
            <v>1E-4</v>
          </cell>
          <cell r="W887">
            <v>5.9999999999999995E-4</v>
          </cell>
          <cell r="X887" t="str">
            <v>Gifford Medical - 40</v>
          </cell>
          <cell r="Y887" t="str">
            <v>Housekeeping</v>
          </cell>
          <cell r="Z887" t="str">
            <v>Biweekly</v>
          </cell>
        </row>
        <row r="888">
          <cell r="B888">
            <v>1359</v>
          </cell>
          <cell r="D888" t="str">
            <v>Nancy</v>
          </cell>
          <cell r="E888" t="str">
            <v>Natvig</v>
          </cell>
          <cell r="F888" t="str">
            <v>L</v>
          </cell>
          <cell r="G888" t="str">
            <v>RN - Per Diem</v>
          </cell>
          <cell r="H888" t="str">
            <v>Clinical</v>
          </cell>
          <cell r="I888" t="str">
            <v>Patient Care Services</v>
          </cell>
          <cell r="J888" t="str">
            <v>Emergency Room</v>
          </cell>
          <cell r="K888" t="str">
            <v>Terminated</v>
          </cell>
          <cell r="L888" t="str">
            <v>Per Diem Active</v>
          </cell>
          <cell r="M888" t="str">
            <v>Part Time</v>
          </cell>
          <cell r="N888" t="str">
            <v>RN - Per Diem</v>
          </cell>
          <cell r="O888" t="str">
            <v>GEN 40 30min</v>
          </cell>
          <cell r="P888">
            <v>41488</v>
          </cell>
          <cell r="Q888">
            <v>29479</v>
          </cell>
          <cell r="R888">
            <v>41892</v>
          </cell>
          <cell r="S888">
            <v>8.0600000000000005E-2</v>
          </cell>
          <cell r="T888">
            <v>30.5</v>
          </cell>
          <cell r="U888" t="str">
            <v>RN</v>
          </cell>
          <cell r="V888">
            <v>1E-4</v>
          </cell>
          <cell r="W888">
            <v>1.6000000000000001E-3</v>
          </cell>
          <cell r="X888" t="str">
            <v>Gifford Medical - 40</v>
          </cell>
          <cell r="Y888" t="str">
            <v>Emergency Room</v>
          </cell>
          <cell r="Z888" t="str">
            <v>Biweekly</v>
          </cell>
        </row>
        <row r="889">
          <cell r="B889">
            <v>1360</v>
          </cell>
          <cell r="D889" t="str">
            <v>Diane</v>
          </cell>
          <cell r="E889" t="str">
            <v>Zeller</v>
          </cell>
          <cell r="F889" t="str">
            <v>J</v>
          </cell>
          <cell r="G889" t="str">
            <v>Director of Nursing</v>
          </cell>
          <cell r="H889" t="str">
            <v>Clinical</v>
          </cell>
          <cell r="I889" t="str">
            <v>Patient Care Services</v>
          </cell>
          <cell r="J889" t="str">
            <v>Operating Room</v>
          </cell>
          <cell r="K889" t="str">
            <v>Terminated</v>
          </cell>
          <cell r="L889" t="str">
            <v>Full Time - Full Benefits</v>
          </cell>
          <cell r="M889" t="str">
            <v>Full Time</v>
          </cell>
          <cell r="N889" t="str">
            <v>Director of Nursing</v>
          </cell>
          <cell r="O889" t="str">
            <v>EXEMPT 8 FT</v>
          </cell>
          <cell r="P889">
            <v>39384</v>
          </cell>
          <cell r="Q889">
            <v>39384</v>
          </cell>
          <cell r="R889">
            <v>39648</v>
          </cell>
          <cell r="S889">
            <v>82409.600000000006</v>
          </cell>
          <cell r="T889">
            <v>39.619999999999997</v>
          </cell>
          <cell r="U889" t="str">
            <v>Nursing Directo</v>
          </cell>
          <cell r="V889">
            <v>80</v>
          </cell>
          <cell r="W889">
            <v>1584.8</v>
          </cell>
          <cell r="X889" t="str">
            <v>Gifford Medical - 40</v>
          </cell>
          <cell r="Y889" t="str">
            <v>Operating Room</v>
          </cell>
          <cell r="Z889" t="str">
            <v>Biweekly</v>
          </cell>
        </row>
        <row r="890">
          <cell r="B890">
            <v>1361</v>
          </cell>
          <cell r="D890" t="str">
            <v>Andrea</v>
          </cell>
          <cell r="E890" t="str">
            <v>Stefanik</v>
          </cell>
          <cell r="F890" t="str">
            <v>J</v>
          </cell>
          <cell r="G890" t="str">
            <v>Heathcare Assistant PD</v>
          </cell>
          <cell r="H890" t="str">
            <v>Clinical</v>
          </cell>
          <cell r="I890" t="str">
            <v>Provider Practices</v>
          </cell>
          <cell r="J890" t="str">
            <v>Clinic Administration</v>
          </cell>
          <cell r="K890" t="str">
            <v>Terminated</v>
          </cell>
          <cell r="L890" t="str">
            <v>Per Diem Active</v>
          </cell>
          <cell r="M890" t="str">
            <v>Part Time</v>
          </cell>
          <cell r="N890" t="str">
            <v>Heathcare Assistant PD</v>
          </cell>
          <cell r="O890" t="str">
            <v>GEN 40 60min</v>
          </cell>
          <cell r="P890">
            <v>39384</v>
          </cell>
          <cell r="Q890">
            <v>39384</v>
          </cell>
          <cell r="R890">
            <v>40511</v>
          </cell>
          <cell r="S890">
            <v>0</v>
          </cell>
          <cell r="T890">
            <v>14.97</v>
          </cell>
          <cell r="U890" t="str">
            <v>Admin/Support</v>
          </cell>
          <cell r="V890">
            <v>0</v>
          </cell>
          <cell r="W890">
            <v>0</v>
          </cell>
          <cell r="X890" t="str">
            <v>Clinic Administration - 4</v>
          </cell>
          <cell r="Y890" t="str">
            <v>Provider Practice</v>
          </cell>
          <cell r="Z890" t="str">
            <v>Biweekly</v>
          </cell>
        </row>
        <row r="891">
          <cell r="B891">
            <v>1362</v>
          </cell>
          <cell r="D891" t="str">
            <v>Candace</v>
          </cell>
          <cell r="E891" t="str">
            <v>Dague</v>
          </cell>
          <cell r="F891" t="str">
            <v>M</v>
          </cell>
          <cell r="G891" t="str">
            <v>Medical Secretary</v>
          </cell>
          <cell r="H891" t="str">
            <v>Administrative</v>
          </cell>
          <cell r="I891" t="str">
            <v>Provider Practices</v>
          </cell>
          <cell r="J891" t="str">
            <v>Clinic Primary Care</v>
          </cell>
          <cell r="K891" t="str">
            <v>Terminated</v>
          </cell>
          <cell r="L891" t="str">
            <v>PartTime-Partial Benefits</v>
          </cell>
          <cell r="M891" t="str">
            <v>Part Time</v>
          </cell>
          <cell r="N891" t="str">
            <v>Medical Secretary</v>
          </cell>
          <cell r="O891" t="str">
            <v>GEN 40 No Meal</v>
          </cell>
          <cell r="P891">
            <v>39384</v>
          </cell>
          <cell r="Q891">
            <v>39384</v>
          </cell>
          <cell r="R891">
            <v>39444</v>
          </cell>
          <cell r="S891">
            <v>14547</v>
          </cell>
          <cell r="T891">
            <v>11.19</v>
          </cell>
          <cell r="U891" t="str">
            <v>Admin/Support</v>
          </cell>
          <cell r="V891">
            <v>50</v>
          </cell>
          <cell r="W891">
            <v>279.75</v>
          </cell>
          <cell r="X891" t="str">
            <v>Primary Care Clinic - 41</v>
          </cell>
          <cell r="Y891" t="str">
            <v>Provider Practice</v>
          </cell>
          <cell r="Z891" t="str">
            <v>Biweekly</v>
          </cell>
        </row>
        <row r="892">
          <cell r="B892">
            <v>1363</v>
          </cell>
          <cell r="D892" t="str">
            <v>Jeffrey</v>
          </cell>
          <cell r="E892" t="str">
            <v>Corrigan</v>
          </cell>
          <cell r="F892" t="str">
            <v>T</v>
          </cell>
          <cell r="G892" t="str">
            <v>Director of HR</v>
          </cell>
          <cell r="H892" t="str">
            <v>Administrative</v>
          </cell>
          <cell r="I892" t="str">
            <v>Administration</v>
          </cell>
          <cell r="J892" t="str">
            <v>Human Resources</v>
          </cell>
          <cell r="K892" t="str">
            <v>Terminated</v>
          </cell>
          <cell r="L892" t="str">
            <v>Full Time - Full Benefits</v>
          </cell>
          <cell r="M892" t="str">
            <v>Full Time</v>
          </cell>
          <cell r="N892" t="str">
            <v>Director of HR</v>
          </cell>
          <cell r="O892" t="str">
            <v>EXEMPT 8 FT</v>
          </cell>
          <cell r="P892">
            <v>39387</v>
          </cell>
          <cell r="Q892">
            <v>39387</v>
          </cell>
          <cell r="R892">
            <v>39752</v>
          </cell>
          <cell r="S892">
            <v>110000</v>
          </cell>
          <cell r="T892">
            <v>52.884599999999999</v>
          </cell>
          <cell r="U892" t="str">
            <v>DIR HR</v>
          </cell>
          <cell r="V892">
            <v>80</v>
          </cell>
          <cell r="W892">
            <v>2115.3845999999999</v>
          </cell>
          <cell r="X892" t="str">
            <v>Gifford Medical - 40</v>
          </cell>
          <cell r="Y892" t="str">
            <v>None</v>
          </cell>
          <cell r="Z892" t="str">
            <v>Biweekly</v>
          </cell>
        </row>
        <row r="893">
          <cell r="B893">
            <v>1364</v>
          </cell>
          <cell r="D893" t="str">
            <v>Andrea</v>
          </cell>
          <cell r="E893" t="str">
            <v>MacDonald</v>
          </cell>
          <cell r="F893" t="str">
            <v>N</v>
          </cell>
          <cell r="G893" t="str">
            <v>Nutrition Assistant 1</v>
          </cell>
          <cell r="H893" t="str">
            <v>Maint, Hskpg, Food, Dayca</v>
          </cell>
          <cell r="I893" t="str">
            <v>Operations</v>
          </cell>
          <cell r="J893" t="str">
            <v>Dietary</v>
          </cell>
          <cell r="K893" t="str">
            <v>Terminated</v>
          </cell>
          <cell r="L893" t="str">
            <v>Per Diem Active</v>
          </cell>
          <cell r="M893" t="str">
            <v>Part Time</v>
          </cell>
          <cell r="N893" t="str">
            <v>Nutrition Assistant 1</v>
          </cell>
          <cell r="O893" t="str">
            <v>GEN 40 30min</v>
          </cell>
          <cell r="P893">
            <v>39392</v>
          </cell>
          <cell r="Q893">
            <v>39392</v>
          </cell>
          <cell r="R893">
            <v>39433</v>
          </cell>
          <cell r="S893">
            <v>2.5999999999999999E-2</v>
          </cell>
          <cell r="T893">
            <v>9.52</v>
          </cell>
          <cell r="U893" t="str">
            <v>Admin/Support</v>
          </cell>
          <cell r="V893">
            <v>1E-4</v>
          </cell>
          <cell r="W893">
            <v>5.0000000000000001E-4</v>
          </cell>
          <cell r="X893" t="str">
            <v>Gifford Medical - 40</v>
          </cell>
          <cell r="Y893" t="str">
            <v>Nutrition &amp; Food Service</v>
          </cell>
          <cell r="Z893" t="str">
            <v>Biweekly</v>
          </cell>
        </row>
        <row r="894">
          <cell r="B894">
            <v>1365</v>
          </cell>
          <cell r="D894" t="str">
            <v>Antonia</v>
          </cell>
          <cell r="E894" t="str">
            <v>Jarvis</v>
          </cell>
          <cell r="F894" t="str">
            <v>M</v>
          </cell>
          <cell r="G894" t="str">
            <v>LPN Retirement Com PD</v>
          </cell>
          <cell r="H894" t="str">
            <v>Clinical</v>
          </cell>
          <cell r="I894" t="str">
            <v>Patient Care Services</v>
          </cell>
          <cell r="J894" t="str">
            <v>MENIG Extended Care</v>
          </cell>
          <cell r="K894" t="str">
            <v>Terminated</v>
          </cell>
          <cell r="L894" t="str">
            <v>Per Diem Active</v>
          </cell>
          <cell r="M894" t="str">
            <v>Part Time</v>
          </cell>
          <cell r="N894" t="str">
            <v>LPN Retirement Com PD</v>
          </cell>
          <cell r="O894" t="str">
            <v>GEN 40 30min</v>
          </cell>
          <cell r="P894">
            <v>43719</v>
          </cell>
          <cell r="Q894">
            <v>39392</v>
          </cell>
          <cell r="R894">
            <v>43903</v>
          </cell>
          <cell r="S894">
            <v>4.9399999999999999E-2</v>
          </cell>
          <cell r="T894">
            <v>18.670000000000002</v>
          </cell>
          <cell r="U894" t="str">
            <v>LPN</v>
          </cell>
          <cell r="V894">
            <v>1E-4</v>
          </cell>
          <cell r="W894">
            <v>1E-3</v>
          </cell>
          <cell r="X894" t="str">
            <v>Gifford Medical - 40</v>
          </cell>
          <cell r="Y894" t="str">
            <v>Menig Extended Care Unit</v>
          </cell>
          <cell r="Z894" t="str">
            <v>Biweekly</v>
          </cell>
        </row>
        <row r="895">
          <cell r="B895">
            <v>1366</v>
          </cell>
          <cell r="D895" t="str">
            <v>Tammy</v>
          </cell>
          <cell r="E895" t="str">
            <v>Hooker</v>
          </cell>
          <cell r="F895" t="str">
            <v>J</v>
          </cell>
          <cell r="G895" t="str">
            <v>Marketing Strategist</v>
          </cell>
          <cell r="H895" t="str">
            <v>Administrative</v>
          </cell>
          <cell r="I895" t="str">
            <v>Administration</v>
          </cell>
          <cell r="J895" t="str">
            <v>Public Relations</v>
          </cell>
          <cell r="K895" t="str">
            <v>Terminated</v>
          </cell>
          <cell r="L895" t="str">
            <v>Full Time - Full Benefits</v>
          </cell>
          <cell r="M895" t="str">
            <v>Full Time</v>
          </cell>
          <cell r="N895" t="str">
            <v>Marketing Strategist</v>
          </cell>
          <cell r="O895" t="str">
            <v>GEN 40 30min</v>
          </cell>
          <cell r="P895">
            <v>39398</v>
          </cell>
          <cell r="Q895">
            <v>39398</v>
          </cell>
          <cell r="R895">
            <v>44386</v>
          </cell>
          <cell r="S895">
            <v>50978.2</v>
          </cell>
          <cell r="T895">
            <v>28.01</v>
          </cell>
          <cell r="V895">
            <v>70</v>
          </cell>
          <cell r="W895">
            <v>980.35</v>
          </cell>
          <cell r="X895" t="str">
            <v>Gifford Medical - 40</v>
          </cell>
          <cell r="Y895" t="str">
            <v>Development &amp; Marketing</v>
          </cell>
          <cell r="Z895" t="str">
            <v>Biweekly</v>
          </cell>
        </row>
        <row r="896">
          <cell r="B896">
            <v>1367</v>
          </cell>
          <cell r="D896" t="str">
            <v>Marshall</v>
          </cell>
          <cell r="E896" t="str">
            <v>Fournier</v>
          </cell>
          <cell r="F896" t="str">
            <v>R</v>
          </cell>
          <cell r="G896" t="str">
            <v>Nutrition Assistant 1</v>
          </cell>
          <cell r="H896" t="str">
            <v>Maint, Hskpg, Food, Dayca</v>
          </cell>
          <cell r="I896" t="str">
            <v>Operations</v>
          </cell>
          <cell r="J896" t="str">
            <v>Dietary</v>
          </cell>
          <cell r="K896" t="str">
            <v>Terminated</v>
          </cell>
          <cell r="L896" t="str">
            <v>Per Diem Active</v>
          </cell>
          <cell r="M896" t="str">
            <v>Part Time</v>
          </cell>
          <cell r="N896" t="str">
            <v>Nutrition Assistant 1</v>
          </cell>
          <cell r="O896" t="str">
            <v>GEN 40 30min</v>
          </cell>
          <cell r="P896">
            <v>39398</v>
          </cell>
          <cell r="Q896">
            <v>39398</v>
          </cell>
          <cell r="R896">
            <v>39628</v>
          </cell>
          <cell r="S896">
            <v>2.5999999999999999E-2</v>
          </cell>
          <cell r="T896">
            <v>10</v>
          </cell>
          <cell r="U896" t="str">
            <v>Admin/Support</v>
          </cell>
          <cell r="V896">
            <v>1E-4</v>
          </cell>
          <cell r="W896">
            <v>5.0000000000000001E-4</v>
          </cell>
          <cell r="X896" t="str">
            <v>Gifford Medical - 40</v>
          </cell>
          <cell r="Y896" t="str">
            <v>Nutrition &amp; Food Service</v>
          </cell>
          <cell r="Z896" t="str">
            <v>Biweekly</v>
          </cell>
        </row>
        <row r="897">
          <cell r="B897">
            <v>1368</v>
          </cell>
          <cell r="D897" t="str">
            <v>Rachel</v>
          </cell>
          <cell r="E897" t="str">
            <v>Westbrook</v>
          </cell>
          <cell r="F897" t="str">
            <v>A</v>
          </cell>
          <cell r="G897" t="str">
            <v>Physical Therapist</v>
          </cell>
          <cell r="H897" t="str">
            <v>Ancillary</v>
          </cell>
          <cell r="I897" t="str">
            <v>Operations</v>
          </cell>
          <cell r="J897" t="str">
            <v>Rehab</v>
          </cell>
          <cell r="K897" t="str">
            <v>Active</v>
          </cell>
          <cell r="L897" t="str">
            <v>PartTime - Full Benefits</v>
          </cell>
          <cell r="M897" t="str">
            <v>Part Time</v>
          </cell>
          <cell r="N897" t="str">
            <v>Physical Therapist</v>
          </cell>
          <cell r="O897" t="str">
            <v>GEN 40 30min</v>
          </cell>
          <cell r="P897">
            <v>39401</v>
          </cell>
          <cell r="Q897">
            <v>39401</v>
          </cell>
          <cell r="S897">
            <v>84539.520000000004</v>
          </cell>
          <cell r="T897">
            <v>45.16</v>
          </cell>
          <cell r="U897" t="str">
            <v>Tech &amp; Profess</v>
          </cell>
          <cell r="V897">
            <v>72</v>
          </cell>
          <cell r="W897">
            <v>1625.76</v>
          </cell>
          <cell r="X897" t="str">
            <v>Physicial Therapy - 40</v>
          </cell>
          <cell r="Y897" t="str">
            <v>Rehab Services</v>
          </cell>
          <cell r="Z897" t="str">
            <v>Biweekly</v>
          </cell>
        </row>
        <row r="898">
          <cell r="B898">
            <v>1369</v>
          </cell>
          <cell r="D898" t="str">
            <v>Peggy</v>
          </cell>
          <cell r="E898" t="str">
            <v>Eaccarino</v>
          </cell>
          <cell r="F898" t="str">
            <v>J</v>
          </cell>
          <cell r="G898" t="str">
            <v>Medical Assistant</v>
          </cell>
          <cell r="H898" t="str">
            <v>Clinical</v>
          </cell>
          <cell r="I898" t="str">
            <v>Provider Practices</v>
          </cell>
          <cell r="J898" t="str">
            <v>Clinic Primary Care</v>
          </cell>
          <cell r="K898" t="str">
            <v>Terminated</v>
          </cell>
          <cell r="L898" t="str">
            <v>Full Time - Full Benefits</v>
          </cell>
          <cell r="M898" t="str">
            <v>Part Time</v>
          </cell>
          <cell r="N898" t="str">
            <v>Medical Assistant</v>
          </cell>
          <cell r="O898" t="str">
            <v>GEN 40 60min</v>
          </cell>
          <cell r="P898">
            <v>40504</v>
          </cell>
          <cell r="Q898">
            <v>39412</v>
          </cell>
          <cell r="R898">
            <v>42185</v>
          </cell>
          <cell r="S898">
            <v>28412.799999999999</v>
          </cell>
          <cell r="T898">
            <v>13.66</v>
          </cell>
          <cell r="U898" t="str">
            <v>Admin/Support</v>
          </cell>
          <cell r="V898">
            <v>80</v>
          </cell>
          <cell r="W898">
            <v>546.4</v>
          </cell>
          <cell r="X898" t="str">
            <v>Clinic Administration - 4</v>
          </cell>
          <cell r="Y898" t="str">
            <v>None</v>
          </cell>
          <cell r="Z898" t="str">
            <v>Biweekly</v>
          </cell>
        </row>
        <row r="899">
          <cell r="B899">
            <v>1370</v>
          </cell>
          <cell r="D899" t="str">
            <v>Melissa</v>
          </cell>
          <cell r="E899" t="str">
            <v>Baldwin</v>
          </cell>
          <cell r="F899" t="str">
            <v>A</v>
          </cell>
          <cell r="G899" t="str">
            <v>ES  Worker - OUT</v>
          </cell>
          <cell r="H899" t="str">
            <v>Maint, Hskpg, Food, Dayca</v>
          </cell>
          <cell r="I899" t="str">
            <v>Facilities</v>
          </cell>
          <cell r="J899" t="str">
            <v>Housekeeping</v>
          </cell>
          <cell r="K899" t="str">
            <v>Terminated</v>
          </cell>
          <cell r="L899" t="str">
            <v>Full Time - Full Benefits</v>
          </cell>
          <cell r="M899" t="str">
            <v>Full Time</v>
          </cell>
          <cell r="N899" t="str">
            <v>ES  Worker - OUT</v>
          </cell>
          <cell r="O899" t="str">
            <v>GEN 30min</v>
          </cell>
          <cell r="P899">
            <v>39413</v>
          </cell>
          <cell r="Q899">
            <v>39413</v>
          </cell>
          <cell r="R899">
            <v>39496</v>
          </cell>
          <cell r="S899">
            <v>18200</v>
          </cell>
          <cell r="T899">
            <v>8.75</v>
          </cell>
          <cell r="U899" t="str">
            <v>Admin/Support</v>
          </cell>
          <cell r="V899">
            <v>80</v>
          </cell>
          <cell r="W899">
            <v>350</v>
          </cell>
          <cell r="X899" t="str">
            <v>Gifford Medical - 40</v>
          </cell>
          <cell r="Y899" t="str">
            <v>Housekeeping</v>
          </cell>
          <cell r="Z899" t="str">
            <v>Biweekly</v>
          </cell>
        </row>
        <row r="900">
          <cell r="B900">
            <v>1371</v>
          </cell>
          <cell r="D900" t="str">
            <v>Felisters</v>
          </cell>
          <cell r="E900" t="str">
            <v>Ngoma</v>
          </cell>
          <cell r="F900" t="str">
            <v>M</v>
          </cell>
          <cell r="G900" t="str">
            <v>Registered Nurse</v>
          </cell>
          <cell r="H900" t="str">
            <v>Clinical</v>
          </cell>
          <cell r="I900" t="str">
            <v>Patient Care Services</v>
          </cell>
          <cell r="J900" t="str">
            <v>Med Surg</v>
          </cell>
          <cell r="K900" t="str">
            <v>Active</v>
          </cell>
          <cell r="L900" t="str">
            <v>PartTime - Full Benefits</v>
          </cell>
          <cell r="M900" t="str">
            <v>Part Time</v>
          </cell>
          <cell r="N900" t="str">
            <v>Registered Nurse</v>
          </cell>
          <cell r="O900" t="str">
            <v>GEN 40 30min</v>
          </cell>
          <cell r="P900">
            <v>42870</v>
          </cell>
          <cell r="Q900">
            <v>39423</v>
          </cell>
          <cell r="S900">
            <v>65245.440000000002</v>
          </cell>
          <cell r="T900">
            <v>39.21</v>
          </cell>
          <cell r="U900" t="str">
            <v>RN</v>
          </cell>
          <cell r="V900">
            <v>64</v>
          </cell>
          <cell r="W900">
            <v>1254.72</v>
          </cell>
          <cell r="X900" t="str">
            <v>Gifford Medical Ctr - 40</v>
          </cell>
          <cell r="Y900" t="str">
            <v>Med/Surg</v>
          </cell>
          <cell r="Z900" t="str">
            <v>Biweekly</v>
          </cell>
        </row>
        <row r="901">
          <cell r="B901">
            <v>1372</v>
          </cell>
          <cell r="D901" t="str">
            <v>Katherine</v>
          </cell>
          <cell r="E901" t="str">
            <v>Zecca</v>
          </cell>
          <cell r="F901" t="str">
            <v>C</v>
          </cell>
          <cell r="G901" t="str">
            <v>Medical Secretary</v>
          </cell>
          <cell r="H901" t="str">
            <v>Administrative</v>
          </cell>
          <cell r="I901" t="str">
            <v>Provider Practices</v>
          </cell>
          <cell r="J901" t="str">
            <v>Clinic Primary Care</v>
          </cell>
          <cell r="K901" t="str">
            <v>Terminated</v>
          </cell>
          <cell r="L901" t="str">
            <v>PartTime-Partial Benefits</v>
          </cell>
          <cell r="M901" t="str">
            <v>Part Time</v>
          </cell>
          <cell r="N901" t="str">
            <v>Medical Secretary</v>
          </cell>
          <cell r="O901" t="str">
            <v>GEN 40 No Meal</v>
          </cell>
          <cell r="P901">
            <v>39427</v>
          </cell>
          <cell r="Q901">
            <v>39427</v>
          </cell>
          <cell r="R901">
            <v>39682</v>
          </cell>
          <cell r="S901">
            <v>13000</v>
          </cell>
          <cell r="T901">
            <v>12.5</v>
          </cell>
          <cell r="U901" t="str">
            <v>Admin/Support</v>
          </cell>
          <cell r="V901">
            <v>40</v>
          </cell>
          <cell r="W901">
            <v>250</v>
          </cell>
          <cell r="X901" t="str">
            <v>Primary Care Clinic - 41</v>
          </cell>
          <cell r="Y901" t="str">
            <v>Provider Practice</v>
          </cell>
          <cell r="Z901" t="str">
            <v>Biweekly</v>
          </cell>
        </row>
        <row r="902">
          <cell r="B902">
            <v>1373</v>
          </cell>
          <cell r="D902" t="str">
            <v>Dennis</v>
          </cell>
          <cell r="E902" t="str">
            <v>McLaughlin</v>
          </cell>
          <cell r="F902" t="str">
            <v>C</v>
          </cell>
          <cell r="G902" t="str">
            <v>Skilled Maintenance</v>
          </cell>
          <cell r="H902" t="str">
            <v>Maint, Hskpg, Food, Dayca</v>
          </cell>
          <cell r="I902" t="str">
            <v>Operations</v>
          </cell>
          <cell r="J902" t="str">
            <v>Menig Maintenance</v>
          </cell>
          <cell r="K902" t="str">
            <v>Active</v>
          </cell>
          <cell r="L902" t="str">
            <v>Full Time - Full Benefits</v>
          </cell>
          <cell r="M902" t="str">
            <v>Full Time</v>
          </cell>
          <cell r="N902" t="str">
            <v>Skilled Maintenance</v>
          </cell>
          <cell r="O902" t="str">
            <v>GEN 40 30min</v>
          </cell>
          <cell r="P902">
            <v>39430</v>
          </cell>
          <cell r="Q902">
            <v>39430</v>
          </cell>
          <cell r="S902">
            <v>58323.199999999997</v>
          </cell>
          <cell r="T902">
            <v>28.04</v>
          </cell>
          <cell r="U902" t="str">
            <v>Admin/Support</v>
          </cell>
          <cell r="V902">
            <v>80</v>
          </cell>
          <cell r="W902">
            <v>1121.5999999999999</v>
          </cell>
          <cell r="X902" t="str">
            <v>Gifford Medical - 40</v>
          </cell>
          <cell r="Y902" t="str">
            <v>Maintenance</v>
          </cell>
          <cell r="Z902" t="str">
            <v>Biweekly</v>
          </cell>
        </row>
        <row r="903">
          <cell r="B903">
            <v>1374</v>
          </cell>
          <cell r="D903" t="str">
            <v>Georgia</v>
          </cell>
          <cell r="E903" t="str">
            <v>Burrell</v>
          </cell>
          <cell r="F903" t="str">
            <v>M</v>
          </cell>
          <cell r="G903" t="str">
            <v>Pt Reg Receptionist I</v>
          </cell>
          <cell r="H903" t="str">
            <v>Administrative</v>
          </cell>
          <cell r="I903" t="str">
            <v>Finance</v>
          </cell>
          <cell r="J903" t="str">
            <v>Patient Registration</v>
          </cell>
          <cell r="K903" t="str">
            <v>Terminated</v>
          </cell>
          <cell r="L903" t="str">
            <v>Per Diem Active</v>
          </cell>
          <cell r="M903" t="str">
            <v>Part Time</v>
          </cell>
          <cell r="N903" t="str">
            <v>Pt Reg Receptionist I</v>
          </cell>
          <cell r="O903" t="str">
            <v>GEN 40 30min</v>
          </cell>
          <cell r="P903">
            <v>39434</v>
          </cell>
          <cell r="Q903">
            <v>39434</v>
          </cell>
          <cell r="R903">
            <v>39600</v>
          </cell>
          <cell r="S903">
            <v>3.1199999999999999E-2</v>
          </cell>
          <cell r="T903">
            <v>11.98</v>
          </cell>
          <cell r="U903" t="str">
            <v>Admin/Support</v>
          </cell>
          <cell r="V903">
            <v>1E-4</v>
          </cell>
          <cell r="W903">
            <v>5.9999999999999995E-4</v>
          </cell>
          <cell r="X903" t="str">
            <v>Patient Registration - 49</v>
          </cell>
          <cell r="Y903" t="str">
            <v>Patient Admin Services</v>
          </cell>
          <cell r="Z903" t="str">
            <v>Biweekly</v>
          </cell>
        </row>
        <row r="904">
          <cell r="B904">
            <v>1375</v>
          </cell>
          <cell r="D904" t="str">
            <v>Marie</v>
          </cell>
          <cell r="E904" t="str">
            <v>Utton</v>
          </cell>
          <cell r="F904" t="str">
            <v>R</v>
          </cell>
          <cell r="G904" t="str">
            <v>RN - Physician Practice</v>
          </cell>
          <cell r="H904" t="str">
            <v>Clinical</v>
          </cell>
          <cell r="I904" t="str">
            <v>Provider Practices</v>
          </cell>
          <cell r="J904" t="str">
            <v>Clinic Primary Care</v>
          </cell>
          <cell r="K904" t="str">
            <v>Terminated</v>
          </cell>
          <cell r="L904" t="str">
            <v>PartTime - Full Benefits</v>
          </cell>
          <cell r="M904" t="str">
            <v>Part Time</v>
          </cell>
          <cell r="N904" t="str">
            <v>RN - Physician Practice</v>
          </cell>
          <cell r="O904" t="str">
            <v>GEN 40 60min</v>
          </cell>
          <cell r="P904">
            <v>39434</v>
          </cell>
          <cell r="Q904">
            <v>39434</v>
          </cell>
          <cell r="R904">
            <v>40284</v>
          </cell>
          <cell r="S904">
            <v>36691.199999999997</v>
          </cell>
          <cell r="T904">
            <v>22.05</v>
          </cell>
          <cell r="U904" t="str">
            <v>RN PP</v>
          </cell>
          <cell r="V904">
            <v>64</v>
          </cell>
          <cell r="W904">
            <v>705.6</v>
          </cell>
          <cell r="X904" t="str">
            <v>Primary Care Clinic - 41</v>
          </cell>
          <cell r="Y904" t="str">
            <v>Provider Practice</v>
          </cell>
          <cell r="Z904" t="str">
            <v>Biweekly</v>
          </cell>
        </row>
        <row r="905">
          <cell r="B905">
            <v>1376</v>
          </cell>
          <cell r="D905" t="str">
            <v>Scott</v>
          </cell>
          <cell r="E905" t="str">
            <v>Dezotelle</v>
          </cell>
          <cell r="F905" t="str">
            <v>E</v>
          </cell>
          <cell r="G905" t="str">
            <v>Central Sterile Supp Tech</v>
          </cell>
          <cell r="H905" t="str">
            <v>Ancillary</v>
          </cell>
          <cell r="I905" t="str">
            <v>Surgical Services</v>
          </cell>
          <cell r="J905" t="str">
            <v>Operating Room</v>
          </cell>
          <cell r="K905" t="str">
            <v>Terminated</v>
          </cell>
          <cell r="L905" t="str">
            <v>Full Time - Full Benefits</v>
          </cell>
          <cell r="M905" t="str">
            <v>Full Time</v>
          </cell>
          <cell r="N905" t="str">
            <v>Central Sterile Supp Tech</v>
          </cell>
          <cell r="O905" t="str">
            <v>GEN 40 30min</v>
          </cell>
          <cell r="P905">
            <v>39434</v>
          </cell>
          <cell r="Q905">
            <v>39434</v>
          </cell>
          <cell r="R905">
            <v>41066</v>
          </cell>
          <cell r="S905">
            <v>25001.599999999999</v>
          </cell>
          <cell r="T905">
            <v>12.02</v>
          </cell>
          <cell r="U905" t="str">
            <v>Admin/Support</v>
          </cell>
          <cell r="V905">
            <v>80</v>
          </cell>
          <cell r="W905">
            <v>480.8</v>
          </cell>
          <cell r="X905" t="str">
            <v>Gifford Medical - 40</v>
          </cell>
          <cell r="Y905" t="str">
            <v>Operating Room</v>
          </cell>
          <cell r="Z905" t="str">
            <v>Biweekly</v>
          </cell>
        </row>
        <row r="906">
          <cell r="B906">
            <v>1377</v>
          </cell>
          <cell r="D906" t="str">
            <v>Heather</v>
          </cell>
          <cell r="E906" t="str">
            <v>Kelley</v>
          </cell>
          <cell r="F906" t="str">
            <v>A</v>
          </cell>
          <cell r="G906" t="str">
            <v>Pharmacist</v>
          </cell>
          <cell r="H906" t="str">
            <v>Ancillary</v>
          </cell>
          <cell r="I906" t="str">
            <v>Patient Care Services</v>
          </cell>
          <cell r="J906" t="str">
            <v>Pharmacy</v>
          </cell>
          <cell r="K906" t="str">
            <v>Terminated</v>
          </cell>
          <cell r="L906" t="str">
            <v>PartTime - Full Benefits</v>
          </cell>
          <cell r="M906" t="str">
            <v>Part Time</v>
          </cell>
          <cell r="N906" t="str">
            <v>Pharmacist</v>
          </cell>
          <cell r="O906" t="str">
            <v>EXEMPT 64 HRS</v>
          </cell>
          <cell r="P906">
            <v>40259</v>
          </cell>
          <cell r="Q906">
            <v>39435</v>
          </cell>
          <cell r="R906">
            <v>40260</v>
          </cell>
          <cell r="S906">
            <v>63265.279999999999</v>
          </cell>
          <cell r="T906">
            <v>38.020000000000003</v>
          </cell>
          <cell r="U906" t="str">
            <v>Tech &amp; Profess</v>
          </cell>
          <cell r="V906">
            <v>64</v>
          </cell>
          <cell r="W906">
            <v>1216.6400000000001</v>
          </cell>
          <cell r="X906" t="str">
            <v>Gifford Medical - 40</v>
          </cell>
          <cell r="Y906" t="str">
            <v>Pharmacy</v>
          </cell>
          <cell r="Z906" t="str">
            <v>Biweekly</v>
          </cell>
        </row>
        <row r="907">
          <cell r="B907">
            <v>1378</v>
          </cell>
          <cell r="D907" t="str">
            <v>Brittany</v>
          </cell>
          <cell r="E907" t="str">
            <v>Kelton</v>
          </cell>
          <cell r="F907" t="str">
            <v>F</v>
          </cell>
          <cell r="G907" t="str">
            <v>RADTECH 3</v>
          </cell>
          <cell r="H907" t="str">
            <v>Clinical</v>
          </cell>
          <cell r="I907" t="str">
            <v>Operations</v>
          </cell>
          <cell r="J907" t="str">
            <v>Diagnostic Imaging</v>
          </cell>
          <cell r="K907" t="str">
            <v>Terminated</v>
          </cell>
          <cell r="L907" t="str">
            <v>PartTime - Full Benefits</v>
          </cell>
          <cell r="M907" t="str">
            <v>Part Time</v>
          </cell>
          <cell r="N907" t="str">
            <v>RADTECH 3</v>
          </cell>
          <cell r="O907" t="str">
            <v>GEN 40 30min</v>
          </cell>
          <cell r="P907">
            <v>39436</v>
          </cell>
          <cell r="Q907">
            <v>39436</v>
          </cell>
          <cell r="R907">
            <v>43861</v>
          </cell>
          <cell r="S907">
            <v>55727.360000000001</v>
          </cell>
          <cell r="T907">
            <v>31.52</v>
          </cell>
          <cell r="U907" t="str">
            <v>RAD 3</v>
          </cell>
          <cell r="V907">
            <v>68</v>
          </cell>
          <cell r="W907">
            <v>1071.68</v>
          </cell>
          <cell r="X907" t="str">
            <v>Gifford Medical - 40</v>
          </cell>
          <cell r="Y907" t="str">
            <v>Radiology</v>
          </cell>
          <cell r="Z907" t="str">
            <v>Biweekly</v>
          </cell>
        </row>
        <row r="908">
          <cell r="B908">
            <v>1380</v>
          </cell>
          <cell r="D908" t="str">
            <v>Blaire</v>
          </cell>
          <cell r="E908" t="str">
            <v>Haggett</v>
          </cell>
          <cell r="F908" t="str">
            <v>L</v>
          </cell>
          <cell r="G908" t="str">
            <v>Medical Secretary</v>
          </cell>
          <cell r="H908" t="str">
            <v>Administrative</v>
          </cell>
          <cell r="I908" t="str">
            <v>Provider Practices</v>
          </cell>
          <cell r="J908" t="str">
            <v>Clinic Primary Care</v>
          </cell>
          <cell r="K908" t="str">
            <v>Terminated</v>
          </cell>
          <cell r="L908" t="str">
            <v>PartTime - Full Benefits</v>
          </cell>
          <cell r="M908" t="str">
            <v>Part Time</v>
          </cell>
          <cell r="N908" t="str">
            <v>Medical Secretary</v>
          </cell>
          <cell r="O908" t="str">
            <v>GEN 40 60min</v>
          </cell>
          <cell r="P908">
            <v>39451</v>
          </cell>
          <cell r="Q908">
            <v>39451</v>
          </cell>
          <cell r="R908">
            <v>39899</v>
          </cell>
          <cell r="S908">
            <v>19335.68</v>
          </cell>
          <cell r="T908">
            <v>11.62</v>
          </cell>
          <cell r="U908" t="str">
            <v>Admin/Support</v>
          </cell>
          <cell r="V908">
            <v>64</v>
          </cell>
          <cell r="W908">
            <v>371.84</v>
          </cell>
          <cell r="X908" t="str">
            <v>Primary Care Clinic - 41</v>
          </cell>
          <cell r="Y908" t="str">
            <v>Provider Practice</v>
          </cell>
          <cell r="Z908" t="str">
            <v>Biweekly</v>
          </cell>
        </row>
        <row r="909">
          <cell r="B909">
            <v>1381</v>
          </cell>
          <cell r="D909" t="str">
            <v>Chanda</v>
          </cell>
          <cell r="E909" t="str">
            <v>Daniels</v>
          </cell>
          <cell r="F909" t="str">
            <v>A</v>
          </cell>
          <cell r="G909" t="str">
            <v>LNA Per Diem</v>
          </cell>
          <cell r="H909" t="str">
            <v>Clinical</v>
          </cell>
          <cell r="I909" t="str">
            <v>Patient Care Services</v>
          </cell>
          <cell r="J909" t="str">
            <v>MENIG Extended Care</v>
          </cell>
          <cell r="K909" t="str">
            <v>Terminated</v>
          </cell>
          <cell r="L909" t="str">
            <v>Per Diem Active</v>
          </cell>
          <cell r="M909" t="str">
            <v>Part Time</v>
          </cell>
          <cell r="N909" t="str">
            <v>LNA Per Diem</v>
          </cell>
          <cell r="O909" t="str">
            <v>GEN 40 30min</v>
          </cell>
          <cell r="P909">
            <v>39461</v>
          </cell>
          <cell r="Q909">
            <v>39461</v>
          </cell>
          <cell r="R909">
            <v>39842</v>
          </cell>
          <cell r="S909">
            <v>2.5999999999999999E-2</v>
          </cell>
          <cell r="T909">
            <v>9.82</v>
          </cell>
          <cell r="U909" t="str">
            <v>Admin/Support</v>
          </cell>
          <cell r="V909">
            <v>1E-4</v>
          </cell>
          <cell r="W909">
            <v>5.0000000000000001E-4</v>
          </cell>
          <cell r="X909" t="str">
            <v>Gifford Medical - 40</v>
          </cell>
          <cell r="Y909" t="str">
            <v>Menig Extended Care Unit</v>
          </cell>
          <cell r="Z909" t="str">
            <v>Biweekly</v>
          </cell>
        </row>
        <row r="910">
          <cell r="B910">
            <v>1382</v>
          </cell>
          <cell r="D910" t="str">
            <v>Scott</v>
          </cell>
          <cell r="E910" t="str">
            <v>Warren</v>
          </cell>
          <cell r="F910" t="str">
            <v>B</v>
          </cell>
          <cell r="G910" t="str">
            <v>IS Analyst</v>
          </cell>
          <cell r="H910" t="str">
            <v>&lt;None&gt;</v>
          </cell>
          <cell r="I910" t="str">
            <v>Finance</v>
          </cell>
          <cell r="J910" t="str">
            <v>Data Processing</v>
          </cell>
          <cell r="K910" t="str">
            <v>Terminated</v>
          </cell>
          <cell r="L910" t="str">
            <v>Full Time - Full Benefits</v>
          </cell>
          <cell r="M910" t="str">
            <v>Full Time</v>
          </cell>
          <cell r="N910" t="str">
            <v>IS Analyst</v>
          </cell>
          <cell r="O910" t="str">
            <v>EXEMPT 8 FT</v>
          </cell>
          <cell r="P910">
            <v>39461</v>
          </cell>
          <cell r="Q910">
            <v>39461</v>
          </cell>
          <cell r="R910">
            <v>42482</v>
          </cell>
          <cell r="S910">
            <v>55348.800000000003</v>
          </cell>
          <cell r="T910">
            <v>26.61</v>
          </cell>
          <cell r="U910" t="str">
            <v>Tech &amp; Professi</v>
          </cell>
          <cell r="V910">
            <v>80</v>
          </cell>
          <cell r="W910">
            <v>1064.4000000000001</v>
          </cell>
          <cell r="X910" t="str">
            <v>Gifford Medical - 40</v>
          </cell>
          <cell r="Y910" t="str">
            <v>Information Systems</v>
          </cell>
          <cell r="Z910" t="str">
            <v>Biweekly</v>
          </cell>
        </row>
        <row r="911">
          <cell r="B911">
            <v>1383</v>
          </cell>
          <cell r="D911" t="str">
            <v>Shane</v>
          </cell>
          <cell r="E911" t="str">
            <v>Alkire</v>
          </cell>
          <cell r="F911" t="str">
            <v>C</v>
          </cell>
          <cell r="G911" t="str">
            <v>Reg Respiratory Therapist</v>
          </cell>
          <cell r="H911" t="str">
            <v>Ancillary</v>
          </cell>
          <cell r="I911" t="str">
            <v>Operations</v>
          </cell>
          <cell r="J911" t="str">
            <v>Respiratory</v>
          </cell>
          <cell r="K911" t="str">
            <v>Terminated</v>
          </cell>
          <cell r="L911" t="str">
            <v>PartTime - Full Benefits</v>
          </cell>
          <cell r="M911" t="str">
            <v>Part Time</v>
          </cell>
          <cell r="N911" t="str">
            <v>Reg Respiratory Therapist</v>
          </cell>
          <cell r="O911" t="str">
            <v>GEN 40 No Meal</v>
          </cell>
          <cell r="P911">
            <v>39461</v>
          </cell>
          <cell r="Q911">
            <v>39461</v>
          </cell>
          <cell r="R911">
            <v>40438</v>
          </cell>
          <cell r="S911">
            <v>38901.844799999999</v>
          </cell>
          <cell r="T911">
            <v>20.780899999999999</v>
          </cell>
          <cell r="U911" t="str">
            <v>Tech &amp; Professi</v>
          </cell>
          <cell r="V911">
            <v>72</v>
          </cell>
          <cell r="W911">
            <v>748.11239999999998</v>
          </cell>
          <cell r="X911" t="str">
            <v>Gifford Medical - 40</v>
          </cell>
          <cell r="Y911" t="str">
            <v>Respiratory Therapy</v>
          </cell>
          <cell r="Z911" t="str">
            <v>Biweekly</v>
          </cell>
        </row>
        <row r="912">
          <cell r="B912">
            <v>1384</v>
          </cell>
          <cell r="D912" t="str">
            <v>Lawrence</v>
          </cell>
          <cell r="E912" t="str">
            <v>Revit</v>
          </cell>
          <cell r="F912" t="str">
            <v>J</v>
          </cell>
          <cell r="G912" t="str">
            <v>Pt Reg Receptionist I</v>
          </cell>
          <cell r="H912" t="str">
            <v>Administrative</v>
          </cell>
          <cell r="I912" t="str">
            <v>Finance</v>
          </cell>
          <cell r="J912" t="str">
            <v>Patient Registration</v>
          </cell>
          <cell r="K912" t="str">
            <v>Terminated</v>
          </cell>
          <cell r="L912" t="str">
            <v>PartTime-Partial Benefits</v>
          </cell>
          <cell r="M912" t="str">
            <v>Part Time</v>
          </cell>
          <cell r="N912" t="str">
            <v>Pt Reg Receptionist I</v>
          </cell>
          <cell r="O912" t="str">
            <v>GEN 40 No Meal</v>
          </cell>
          <cell r="P912">
            <v>39461</v>
          </cell>
          <cell r="Q912">
            <v>39461</v>
          </cell>
          <cell r="R912">
            <v>39570</v>
          </cell>
          <cell r="S912">
            <v>13925.6</v>
          </cell>
          <cell r="T912">
            <v>13.39</v>
          </cell>
          <cell r="U912" t="str">
            <v>Admin/Support</v>
          </cell>
          <cell r="V912">
            <v>40</v>
          </cell>
          <cell r="W912">
            <v>267.8</v>
          </cell>
          <cell r="X912" t="str">
            <v>Patient Registration - 49</v>
          </cell>
          <cell r="Y912" t="str">
            <v>Patient Admin Services</v>
          </cell>
          <cell r="Z912" t="str">
            <v>Biweekly</v>
          </cell>
        </row>
        <row r="913">
          <cell r="B913">
            <v>1385</v>
          </cell>
          <cell r="D913" t="str">
            <v>Michele</v>
          </cell>
          <cell r="E913" t="str">
            <v>Shaw</v>
          </cell>
          <cell r="F913" t="str">
            <v>L</v>
          </cell>
          <cell r="G913" t="str">
            <v>LNA Per Diem</v>
          </cell>
          <cell r="H913" t="str">
            <v>Clinical</v>
          </cell>
          <cell r="I913" t="str">
            <v>Patient Care Services</v>
          </cell>
          <cell r="J913" t="str">
            <v>MENIG Extended Care</v>
          </cell>
          <cell r="K913" t="str">
            <v>Terminated</v>
          </cell>
          <cell r="L913" t="str">
            <v>Per Diem Active</v>
          </cell>
          <cell r="M913" t="str">
            <v>Part Time</v>
          </cell>
          <cell r="N913" t="str">
            <v>LNA Per Diem</v>
          </cell>
          <cell r="O913" t="str">
            <v>GEN 40 30min</v>
          </cell>
          <cell r="P913">
            <v>39462</v>
          </cell>
          <cell r="Q913">
            <v>39462</v>
          </cell>
          <cell r="R913">
            <v>39842</v>
          </cell>
          <cell r="S913">
            <v>2.5999999999999999E-2</v>
          </cell>
          <cell r="T913">
            <v>9.82</v>
          </cell>
          <cell r="U913" t="str">
            <v>Admin/Support</v>
          </cell>
          <cell r="V913">
            <v>1E-4</v>
          </cell>
          <cell r="W913">
            <v>5.0000000000000001E-4</v>
          </cell>
          <cell r="X913" t="str">
            <v>Gifford Medical - 40</v>
          </cell>
          <cell r="Y913" t="str">
            <v>Menig Extended Care Unit</v>
          </cell>
          <cell r="Z913" t="str">
            <v>Biweekly</v>
          </cell>
        </row>
        <row r="914">
          <cell r="B914">
            <v>1386</v>
          </cell>
          <cell r="D914" t="str">
            <v>Cherylann</v>
          </cell>
          <cell r="E914" t="str">
            <v>Perkins</v>
          </cell>
          <cell r="G914" t="str">
            <v>LNA Per Diem</v>
          </cell>
          <cell r="H914" t="str">
            <v>Clinical</v>
          </cell>
          <cell r="I914" t="str">
            <v>Patient Care Services</v>
          </cell>
          <cell r="J914" t="str">
            <v>Med Surg</v>
          </cell>
          <cell r="K914" t="str">
            <v>Terminated</v>
          </cell>
          <cell r="L914" t="str">
            <v>Per Diem Active</v>
          </cell>
          <cell r="M914" t="str">
            <v>Part Time</v>
          </cell>
          <cell r="N914" t="str">
            <v>LNA Per Diem</v>
          </cell>
          <cell r="O914" t="str">
            <v>GEN 40 30min</v>
          </cell>
          <cell r="P914">
            <v>39462</v>
          </cell>
          <cell r="Q914">
            <v>39462</v>
          </cell>
          <cell r="R914">
            <v>41284</v>
          </cell>
          <cell r="S914">
            <v>2.86E-2</v>
          </cell>
          <cell r="T914">
            <v>10.58</v>
          </cell>
          <cell r="U914" t="str">
            <v>Admin/Support</v>
          </cell>
          <cell r="V914">
            <v>1E-4</v>
          </cell>
          <cell r="W914">
            <v>5.9999999999999995E-4</v>
          </cell>
          <cell r="X914" t="str">
            <v>Gifford Medical - 40</v>
          </cell>
          <cell r="Y914" t="str">
            <v>Med/Surg</v>
          </cell>
          <cell r="Z914" t="str">
            <v>Biweekly</v>
          </cell>
        </row>
        <row r="915">
          <cell r="B915">
            <v>1387</v>
          </cell>
          <cell r="D915" t="str">
            <v>Krystal</v>
          </cell>
          <cell r="E915" t="str">
            <v>Francione</v>
          </cell>
          <cell r="F915" t="str">
            <v>M</v>
          </cell>
          <cell r="G915" t="str">
            <v>Pt Reg Receptionist I</v>
          </cell>
          <cell r="H915" t="str">
            <v>Administrative</v>
          </cell>
          <cell r="I915" t="str">
            <v>Finance</v>
          </cell>
          <cell r="J915" t="str">
            <v>Patient Registration</v>
          </cell>
          <cell r="K915" t="str">
            <v>Terminated</v>
          </cell>
          <cell r="L915" t="str">
            <v>Full Time - Full Benefits</v>
          </cell>
          <cell r="M915" t="str">
            <v>Full Time</v>
          </cell>
          <cell r="N915" t="str">
            <v>Pt Reg Receptionist I</v>
          </cell>
          <cell r="O915" t="str">
            <v>GEN 40 30min</v>
          </cell>
          <cell r="P915">
            <v>39468</v>
          </cell>
          <cell r="Q915">
            <v>39468</v>
          </cell>
          <cell r="R915">
            <v>40352</v>
          </cell>
          <cell r="S915">
            <v>24546.495999999999</v>
          </cell>
          <cell r="T915">
            <v>11.8012</v>
          </cell>
          <cell r="U915" t="str">
            <v>Admin/Support</v>
          </cell>
          <cell r="V915">
            <v>80</v>
          </cell>
          <cell r="W915">
            <v>472.048</v>
          </cell>
          <cell r="X915" t="str">
            <v>Patient Registration - 49</v>
          </cell>
          <cell r="Y915" t="str">
            <v>Patient Admin Services</v>
          </cell>
          <cell r="Z915" t="str">
            <v>Biweekly</v>
          </cell>
        </row>
        <row r="916">
          <cell r="B916">
            <v>1388</v>
          </cell>
          <cell r="D916" t="str">
            <v>Erin</v>
          </cell>
          <cell r="E916" t="str">
            <v>Boettcher</v>
          </cell>
          <cell r="F916" t="str">
            <v>L</v>
          </cell>
          <cell r="G916" t="str">
            <v>Infection Control Practit</v>
          </cell>
          <cell r="H916" t="str">
            <v>Ancillary</v>
          </cell>
          <cell r="I916" t="str">
            <v>Quality Mgt &amp; Med Staff S</v>
          </cell>
          <cell r="J916" t="str">
            <v>UR/QA</v>
          </cell>
          <cell r="K916" t="str">
            <v>Terminated</v>
          </cell>
          <cell r="L916" t="str">
            <v>PartTime - Full Benefits</v>
          </cell>
          <cell r="M916" t="str">
            <v>Part Time</v>
          </cell>
          <cell r="N916" t="str">
            <v>Infection Control Practit</v>
          </cell>
          <cell r="O916" t="str">
            <v>EXEMPT 64 HRS</v>
          </cell>
          <cell r="P916">
            <v>39468</v>
          </cell>
          <cell r="Q916">
            <v>39468</v>
          </cell>
          <cell r="R916">
            <v>40535</v>
          </cell>
          <cell r="S916">
            <v>30472</v>
          </cell>
          <cell r="T916">
            <v>29.3</v>
          </cell>
          <cell r="U916" t="str">
            <v>Tech &amp; Professi</v>
          </cell>
          <cell r="V916">
            <v>40</v>
          </cell>
          <cell r="W916">
            <v>586</v>
          </cell>
          <cell r="X916" t="str">
            <v>Gifford Medical - 40</v>
          </cell>
          <cell r="Y916" t="str">
            <v>Quality Assurance/Risk Mg</v>
          </cell>
          <cell r="Z916" t="str">
            <v>Biweekly</v>
          </cell>
        </row>
        <row r="917">
          <cell r="B917">
            <v>1389</v>
          </cell>
          <cell r="D917" t="str">
            <v>Dawn</v>
          </cell>
          <cell r="E917" t="str">
            <v>Blodgett</v>
          </cell>
          <cell r="F917" t="str">
            <v>M</v>
          </cell>
          <cell r="G917" t="str">
            <v>Heathcare Assistant PD</v>
          </cell>
          <cell r="H917" t="str">
            <v>Clinical</v>
          </cell>
          <cell r="I917" t="str">
            <v>Surgical Services</v>
          </cell>
          <cell r="J917" t="str">
            <v>Sharon Clinic</v>
          </cell>
          <cell r="K917" t="str">
            <v>Terminated</v>
          </cell>
          <cell r="L917" t="str">
            <v>Per Diem Active</v>
          </cell>
          <cell r="M917" t="str">
            <v>Part Time</v>
          </cell>
          <cell r="N917" t="str">
            <v>Heathcare Assistant PD</v>
          </cell>
          <cell r="O917" t="str">
            <v>GEN 40 60min</v>
          </cell>
          <cell r="P917">
            <v>41264</v>
          </cell>
          <cell r="Q917">
            <v>39475</v>
          </cell>
          <cell r="R917">
            <v>41610</v>
          </cell>
          <cell r="S917">
            <v>3.1199999999999999E-2</v>
          </cell>
          <cell r="T917">
            <v>11.9</v>
          </cell>
          <cell r="U917" t="str">
            <v>Admin/Support</v>
          </cell>
          <cell r="V917">
            <v>1E-4</v>
          </cell>
          <cell r="W917">
            <v>5.9999999999999995E-4</v>
          </cell>
          <cell r="X917" t="str">
            <v>Nro, Anes, Pod &amp; Sp - 40</v>
          </cell>
          <cell r="Y917" t="str">
            <v>None</v>
          </cell>
          <cell r="Z917" t="str">
            <v>Biweekly</v>
          </cell>
        </row>
        <row r="918">
          <cell r="B918">
            <v>1390</v>
          </cell>
          <cell r="D918" t="str">
            <v>Virginia</v>
          </cell>
          <cell r="E918" t="str">
            <v>Giles</v>
          </cell>
          <cell r="F918" t="str">
            <v>M</v>
          </cell>
          <cell r="G918" t="str">
            <v>Pt Reg Receptionist I</v>
          </cell>
          <cell r="H918" t="str">
            <v>Administrative</v>
          </cell>
          <cell r="I918" t="str">
            <v>Finance</v>
          </cell>
          <cell r="J918" t="str">
            <v>Patient Registration</v>
          </cell>
          <cell r="K918" t="str">
            <v>Terminated</v>
          </cell>
          <cell r="L918" t="str">
            <v>Per Diem Active</v>
          </cell>
          <cell r="M918" t="str">
            <v>Part Time</v>
          </cell>
          <cell r="N918" t="str">
            <v>Pt Reg Receptionist I</v>
          </cell>
          <cell r="O918" t="str">
            <v>GEN 40 30min</v>
          </cell>
          <cell r="P918">
            <v>39475</v>
          </cell>
          <cell r="Q918">
            <v>39475</v>
          </cell>
          <cell r="R918">
            <v>42681</v>
          </cell>
          <cell r="S918">
            <v>4.9399999999999999E-2</v>
          </cell>
          <cell r="T918">
            <v>18.63</v>
          </cell>
          <cell r="U918" t="str">
            <v>Admin/Support</v>
          </cell>
          <cell r="V918">
            <v>1E-4</v>
          </cell>
          <cell r="W918">
            <v>1E-3</v>
          </cell>
          <cell r="X918" t="str">
            <v>Patient Registration - 49</v>
          </cell>
          <cell r="Y918" t="str">
            <v>Patient Admin Services</v>
          </cell>
          <cell r="Z918" t="str">
            <v>Biweekly</v>
          </cell>
        </row>
        <row r="919">
          <cell r="B919">
            <v>1391</v>
          </cell>
          <cell r="D919" t="str">
            <v>Kaitlin</v>
          </cell>
          <cell r="E919" t="str">
            <v>Buzby</v>
          </cell>
          <cell r="F919" t="str">
            <v>R</v>
          </cell>
          <cell r="G919" t="str">
            <v>Medical Secretary</v>
          </cell>
          <cell r="H919" t="str">
            <v>Administrative</v>
          </cell>
          <cell r="I919" t="str">
            <v>Provider Practices</v>
          </cell>
          <cell r="J919" t="str">
            <v>Clinic Urology</v>
          </cell>
          <cell r="K919" t="str">
            <v>Terminated</v>
          </cell>
          <cell r="L919" t="str">
            <v>Full Time - Full Benefits</v>
          </cell>
          <cell r="M919" t="str">
            <v>Full Time</v>
          </cell>
          <cell r="N919" t="str">
            <v>Medical Secretary</v>
          </cell>
          <cell r="O919" t="str">
            <v>GEN 40 60min</v>
          </cell>
          <cell r="P919">
            <v>39477</v>
          </cell>
          <cell r="Q919">
            <v>39477</v>
          </cell>
          <cell r="R919">
            <v>39801</v>
          </cell>
          <cell r="S919">
            <v>25376</v>
          </cell>
          <cell r="T919">
            <v>12.2</v>
          </cell>
          <cell r="U919" t="str">
            <v>Admin/Support</v>
          </cell>
          <cell r="V919">
            <v>80</v>
          </cell>
          <cell r="W919">
            <v>488</v>
          </cell>
          <cell r="X919" t="str">
            <v>Nro, Anes, Pod &amp; Sp - 40</v>
          </cell>
          <cell r="Y919" t="str">
            <v>Provider Practice</v>
          </cell>
          <cell r="Z919" t="str">
            <v>Biweekly</v>
          </cell>
        </row>
        <row r="920">
          <cell r="B920">
            <v>1392</v>
          </cell>
          <cell r="D920" t="str">
            <v>Ngoc-Lan</v>
          </cell>
          <cell r="E920" t="str">
            <v>Nguyen-Knoff</v>
          </cell>
          <cell r="F920" t="str">
            <v>T</v>
          </cell>
          <cell r="G920" t="str">
            <v>Physician</v>
          </cell>
          <cell r="H920" t="str">
            <v>Clinical</v>
          </cell>
          <cell r="I920" t="str">
            <v>Medical Staff</v>
          </cell>
          <cell r="J920" t="str">
            <v>Clinic Specialty</v>
          </cell>
          <cell r="K920" t="str">
            <v>Terminated</v>
          </cell>
          <cell r="L920" t="str">
            <v>PartTime-Partial Benefits</v>
          </cell>
          <cell r="M920" t="str">
            <v>Part Time</v>
          </cell>
          <cell r="N920" t="str">
            <v>Physician</v>
          </cell>
          <cell r="O920" t="str">
            <v>PHYSICIANS</v>
          </cell>
          <cell r="P920">
            <v>39482</v>
          </cell>
          <cell r="Q920">
            <v>39482</v>
          </cell>
          <cell r="R920">
            <v>40711</v>
          </cell>
          <cell r="S920">
            <v>70000</v>
          </cell>
          <cell r="T920">
            <v>67.307699999999997</v>
          </cell>
          <cell r="U920" t="str">
            <v>Providers</v>
          </cell>
          <cell r="V920">
            <v>40</v>
          </cell>
          <cell r="W920">
            <v>1346.1538</v>
          </cell>
          <cell r="X920" t="str">
            <v>Nro, Anes, Pod &amp; Sp - 40</v>
          </cell>
          <cell r="Y920" t="str">
            <v>Medical Staff</v>
          </cell>
          <cell r="Z920" t="str">
            <v>Biweekly</v>
          </cell>
        </row>
        <row r="921">
          <cell r="B921">
            <v>1393</v>
          </cell>
          <cell r="D921" t="str">
            <v>John</v>
          </cell>
          <cell r="E921" t="str">
            <v>Lajoie</v>
          </cell>
          <cell r="F921" t="str">
            <v>E</v>
          </cell>
          <cell r="G921" t="str">
            <v>Laboratory Assistant PD</v>
          </cell>
          <cell r="H921" t="str">
            <v>Clinical</v>
          </cell>
          <cell r="I921" t="str">
            <v>Operations</v>
          </cell>
          <cell r="J921" t="str">
            <v>Laboratory</v>
          </cell>
          <cell r="K921" t="str">
            <v>Terminated</v>
          </cell>
          <cell r="L921" t="str">
            <v>Per Diem Active</v>
          </cell>
          <cell r="M921" t="str">
            <v>Part Time</v>
          </cell>
          <cell r="N921" t="str">
            <v>Laboratory Assistant PD</v>
          </cell>
          <cell r="O921" t="str">
            <v>GEN 40 30min</v>
          </cell>
          <cell r="P921">
            <v>39482</v>
          </cell>
          <cell r="Q921">
            <v>39482</v>
          </cell>
          <cell r="R921">
            <v>42135</v>
          </cell>
          <cell r="S921">
            <v>4.4200000000000003E-2</v>
          </cell>
          <cell r="T921">
            <v>17.239999999999998</v>
          </cell>
          <cell r="U921" t="str">
            <v>Admin/Support</v>
          </cell>
          <cell r="V921">
            <v>1E-4</v>
          </cell>
          <cell r="W921">
            <v>8.0000000000000004E-4</v>
          </cell>
          <cell r="X921" t="str">
            <v>Gifford Medical - 40</v>
          </cell>
          <cell r="Y921" t="str">
            <v>Laboratory</v>
          </cell>
          <cell r="Z921" t="str">
            <v>Biweekly</v>
          </cell>
        </row>
        <row r="922">
          <cell r="B922">
            <v>1394</v>
          </cell>
          <cell r="D922" t="str">
            <v>Elizabeth</v>
          </cell>
          <cell r="E922" t="str">
            <v>Britch</v>
          </cell>
          <cell r="F922" t="str">
            <v>A</v>
          </cell>
          <cell r="G922" t="str">
            <v>Teaching Associate</v>
          </cell>
          <cell r="H922" t="str">
            <v>Maint, Hskpg, Food, Dayca</v>
          </cell>
          <cell r="I922" t="str">
            <v>Administration</v>
          </cell>
          <cell r="J922" t="str">
            <v>Day Care</v>
          </cell>
          <cell r="K922" t="str">
            <v>Terminated</v>
          </cell>
          <cell r="L922" t="str">
            <v>Full Time - Full Benefits</v>
          </cell>
          <cell r="M922" t="str">
            <v>Full Time</v>
          </cell>
          <cell r="N922" t="str">
            <v>Teaching Associate</v>
          </cell>
          <cell r="O922" t="str">
            <v>GEN 40 60min</v>
          </cell>
          <cell r="P922">
            <v>39489</v>
          </cell>
          <cell r="Q922">
            <v>39489</v>
          </cell>
          <cell r="R922">
            <v>44140</v>
          </cell>
          <cell r="S922">
            <v>40352</v>
          </cell>
          <cell r="T922">
            <v>19.399999999999999</v>
          </cell>
          <cell r="U922" t="str">
            <v>Tech &amp; Professi</v>
          </cell>
          <cell r="V922">
            <v>80</v>
          </cell>
          <cell r="W922">
            <v>776</v>
          </cell>
          <cell r="X922" t="str">
            <v>Gifford Medical - 40</v>
          </cell>
          <cell r="Y922" t="str">
            <v>Child Enrichment Center</v>
          </cell>
          <cell r="Z922" t="str">
            <v>Biweekly</v>
          </cell>
        </row>
        <row r="923">
          <cell r="B923">
            <v>1395</v>
          </cell>
          <cell r="D923" t="str">
            <v>Anitra</v>
          </cell>
          <cell r="E923" t="str">
            <v>Barnes</v>
          </cell>
          <cell r="F923" t="str">
            <v>D</v>
          </cell>
          <cell r="G923" t="str">
            <v>Echocardiology Tech</v>
          </cell>
          <cell r="H923" t="str">
            <v>Clinical</v>
          </cell>
          <cell r="I923" t="str">
            <v>Professional Services</v>
          </cell>
          <cell r="J923" t="str">
            <v>Electrocardiology</v>
          </cell>
          <cell r="K923" t="str">
            <v>Terminated</v>
          </cell>
          <cell r="L923" t="str">
            <v>Full Time - Full Benefits</v>
          </cell>
          <cell r="M923" t="str">
            <v>Full Time</v>
          </cell>
          <cell r="N923" t="str">
            <v>Echocardiology Tech</v>
          </cell>
          <cell r="O923" t="str">
            <v>GEN 40 30min</v>
          </cell>
          <cell r="P923">
            <v>39493</v>
          </cell>
          <cell r="Q923">
            <v>39493</v>
          </cell>
          <cell r="R923">
            <v>39869</v>
          </cell>
          <cell r="S923">
            <v>45760</v>
          </cell>
          <cell r="T923">
            <v>22</v>
          </cell>
          <cell r="U923" t="str">
            <v>Tech &amp; Professi</v>
          </cell>
          <cell r="V923">
            <v>80</v>
          </cell>
          <cell r="W923">
            <v>880</v>
          </cell>
          <cell r="X923" t="str">
            <v>Gifford Medical - 40</v>
          </cell>
          <cell r="Y923" t="str">
            <v>Respiratory Therapy</v>
          </cell>
          <cell r="Z923" t="str">
            <v>Biweekly</v>
          </cell>
        </row>
        <row r="924">
          <cell r="B924">
            <v>1396</v>
          </cell>
          <cell r="D924" t="str">
            <v>Rachel</v>
          </cell>
          <cell r="E924" t="str">
            <v>Montgomery</v>
          </cell>
          <cell r="F924" t="str">
            <v>A</v>
          </cell>
          <cell r="G924" t="str">
            <v>Nutrition Assistant 1 PD</v>
          </cell>
          <cell r="H924" t="str">
            <v>Maint, Hskpg, Food, Dayca</v>
          </cell>
          <cell r="I924" t="str">
            <v>Operations</v>
          </cell>
          <cell r="J924" t="str">
            <v>Dietary</v>
          </cell>
          <cell r="K924" t="str">
            <v>Terminated</v>
          </cell>
          <cell r="L924" t="str">
            <v>Per Diem Active</v>
          </cell>
          <cell r="M924" t="str">
            <v>Part Time</v>
          </cell>
          <cell r="N924" t="str">
            <v>Nutrition Assistant 1 PD</v>
          </cell>
          <cell r="O924" t="str">
            <v>GEN 40 No Meal</v>
          </cell>
          <cell r="P924">
            <v>39497</v>
          </cell>
          <cell r="Q924">
            <v>39497</v>
          </cell>
          <cell r="R924">
            <v>40035</v>
          </cell>
          <cell r="S924">
            <v>2.3400000000000001E-2</v>
          </cell>
          <cell r="T924">
            <v>8.83</v>
          </cell>
          <cell r="U924" t="str">
            <v>Admin/Support</v>
          </cell>
          <cell r="V924">
            <v>1E-4</v>
          </cell>
          <cell r="W924">
            <v>4.0000000000000002E-4</v>
          </cell>
          <cell r="X924" t="str">
            <v>Gifford Medical - 40</v>
          </cell>
          <cell r="Y924" t="str">
            <v>Nutrition &amp; Food Service</v>
          </cell>
          <cell r="Z924" t="str">
            <v>Biweekly</v>
          </cell>
        </row>
        <row r="925">
          <cell r="B925">
            <v>1397</v>
          </cell>
          <cell r="D925" t="str">
            <v>Alycia</v>
          </cell>
          <cell r="E925" t="str">
            <v>Holman</v>
          </cell>
          <cell r="F925" t="str">
            <v>M</v>
          </cell>
          <cell r="G925" t="str">
            <v>Teaching Assistant</v>
          </cell>
          <cell r="H925" t="str">
            <v>Maint, Hskpg, Food, Dayca</v>
          </cell>
          <cell r="I925" t="str">
            <v>Human Resources</v>
          </cell>
          <cell r="J925" t="str">
            <v>Day Care</v>
          </cell>
          <cell r="K925" t="str">
            <v>Terminated</v>
          </cell>
          <cell r="L925" t="str">
            <v>Full Time - Full Benefits</v>
          </cell>
          <cell r="M925" t="str">
            <v>Full Time</v>
          </cell>
          <cell r="N925" t="str">
            <v>Teaching Assistant</v>
          </cell>
          <cell r="O925" t="str">
            <v>GEN 40 60min</v>
          </cell>
          <cell r="P925">
            <v>39503</v>
          </cell>
          <cell r="Q925">
            <v>39503</v>
          </cell>
          <cell r="R925">
            <v>39552</v>
          </cell>
          <cell r="S925">
            <v>18720</v>
          </cell>
          <cell r="T925">
            <v>9</v>
          </cell>
          <cell r="U925" t="str">
            <v>Admin/Support</v>
          </cell>
          <cell r="V925">
            <v>80</v>
          </cell>
          <cell r="W925">
            <v>360</v>
          </cell>
          <cell r="X925" t="str">
            <v>Gifford Medical - 40</v>
          </cell>
          <cell r="Y925" t="str">
            <v>Child Enrichment Center</v>
          </cell>
          <cell r="Z925" t="str">
            <v>Biweekly</v>
          </cell>
        </row>
        <row r="926">
          <cell r="B926">
            <v>1398</v>
          </cell>
          <cell r="D926" t="str">
            <v>Dwina</v>
          </cell>
          <cell r="E926" t="str">
            <v>Warren</v>
          </cell>
          <cell r="F926" t="str">
            <v>M</v>
          </cell>
          <cell r="G926" t="str">
            <v>Medical Records Secretary</v>
          </cell>
          <cell r="H926" t="str">
            <v>Administrative</v>
          </cell>
          <cell r="I926" t="str">
            <v>Finance</v>
          </cell>
          <cell r="J926" t="str">
            <v>Medical Records</v>
          </cell>
          <cell r="K926" t="str">
            <v>Terminated</v>
          </cell>
          <cell r="L926" t="str">
            <v>Full Time - Full Benefits</v>
          </cell>
          <cell r="M926" t="str">
            <v>Full Time</v>
          </cell>
          <cell r="N926" t="str">
            <v>Medical Records Secretary</v>
          </cell>
          <cell r="O926" t="str">
            <v>GEN 40 30min</v>
          </cell>
          <cell r="P926">
            <v>39506</v>
          </cell>
          <cell r="Q926">
            <v>39506</v>
          </cell>
          <cell r="R926">
            <v>39732</v>
          </cell>
          <cell r="S926">
            <v>25001.599999999999</v>
          </cell>
          <cell r="T926">
            <v>12.02</v>
          </cell>
          <cell r="U926" t="str">
            <v>Admin/Support</v>
          </cell>
          <cell r="V926">
            <v>80</v>
          </cell>
          <cell r="W926">
            <v>480.8</v>
          </cell>
          <cell r="X926" t="str">
            <v>Health Information - 49</v>
          </cell>
          <cell r="Y926" t="str">
            <v>Patient Admin Services</v>
          </cell>
          <cell r="Z926" t="str">
            <v>Biweekly</v>
          </cell>
        </row>
        <row r="927">
          <cell r="B927">
            <v>1399</v>
          </cell>
          <cell r="D927" t="str">
            <v>Shane</v>
          </cell>
          <cell r="E927" t="str">
            <v>Parks</v>
          </cell>
          <cell r="F927" t="str">
            <v>D</v>
          </cell>
          <cell r="G927" t="str">
            <v>Registered Nurse</v>
          </cell>
          <cell r="H927" t="str">
            <v>Clinical</v>
          </cell>
          <cell r="I927" t="str">
            <v>Patient Care Services</v>
          </cell>
          <cell r="J927" t="str">
            <v>Med Surg</v>
          </cell>
          <cell r="K927" t="str">
            <v>Terminated</v>
          </cell>
          <cell r="L927" t="str">
            <v>PartTime - Full Benefits</v>
          </cell>
          <cell r="M927" t="str">
            <v>Part Time</v>
          </cell>
          <cell r="N927" t="str">
            <v>Registered Nurse</v>
          </cell>
          <cell r="O927" t="str">
            <v>GEN 40 30min</v>
          </cell>
          <cell r="P927">
            <v>39510</v>
          </cell>
          <cell r="Q927">
            <v>39510</v>
          </cell>
          <cell r="R927">
            <v>42274</v>
          </cell>
          <cell r="S927">
            <v>45277.440000000002</v>
          </cell>
          <cell r="T927">
            <v>27.21</v>
          </cell>
          <cell r="U927" t="str">
            <v>RN</v>
          </cell>
          <cell r="V927">
            <v>64</v>
          </cell>
          <cell r="W927">
            <v>870.72</v>
          </cell>
          <cell r="X927" t="str">
            <v>Gifford Medical - 40</v>
          </cell>
          <cell r="Y927" t="str">
            <v>Med/Surg</v>
          </cell>
          <cell r="Z927" t="str">
            <v>Biweekly</v>
          </cell>
        </row>
        <row r="928">
          <cell r="B928">
            <v>1400</v>
          </cell>
          <cell r="D928" t="str">
            <v>Melinda</v>
          </cell>
          <cell r="E928" t="str">
            <v>Kendall</v>
          </cell>
          <cell r="F928" t="str">
            <v>C</v>
          </cell>
          <cell r="G928" t="str">
            <v>Infection Control Practit</v>
          </cell>
          <cell r="H928" t="str">
            <v>Ancillary</v>
          </cell>
          <cell r="I928" t="str">
            <v>Quality Mgt &amp; Med Staff S</v>
          </cell>
          <cell r="J928" t="str">
            <v>UR/QA</v>
          </cell>
          <cell r="K928" t="str">
            <v>Terminated</v>
          </cell>
          <cell r="L928" t="str">
            <v>PartTime - Full Benefits</v>
          </cell>
          <cell r="M928" t="str">
            <v>Part Time</v>
          </cell>
          <cell r="N928" t="str">
            <v>Infection Control Practit</v>
          </cell>
          <cell r="O928" t="str">
            <v>EXEMPT 64 HRS</v>
          </cell>
          <cell r="P928">
            <v>39510</v>
          </cell>
          <cell r="Q928">
            <v>39510</v>
          </cell>
          <cell r="R928">
            <v>39829</v>
          </cell>
          <cell r="S928">
            <v>43264</v>
          </cell>
          <cell r="T928">
            <v>26</v>
          </cell>
          <cell r="U928" t="str">
            <v>Tech &amp; Professi</v>
          </cell>
          <cell r="V928">
            <v>64</v>
          </cell>
          <cell r="W928">
            <v>832</v>
          </cell>
          <cell r="X928" t="str">
            <v>Gifford Medical - 40</v>
          </cell>
          <cell r="Y928" t="str">
            <v>Quality Assurance/Risk Mg</v>
          </cell>
          <cell r="Z928" t="str">
            <v>Biweekly</v>
          </cell>
        </row>
        <row r="929">
          <cell r="B929">
            <v>1401</v>
          </cell>
          <cell r="D929" t="str">
            <v>Penny</v>
          </cell>
          <cell r="E929" t="str">
            <v>Upham</v>
          </cell>
          <cell r="F929" t="str">
            <v>L</v>
          </cell>
          <cell r="G929" t="str">
            <v>Dishwasher</v>
          </cell>
          <cell r="H929" t="str">
            <v>Maint, Hskpg, Food, Dayca</v>
          </cell>
          <cell r="I929" t="str">
            <v>Operations</v>
          </cell>
          <cell r="J929" t="str">
            <v>Dietary</v>
          </cell>
          <cell r="K929" t="str">
            <v>Terminated</v>
          </cell>
          <cell r="L929" t="str">
            <v>PartTime-Partial Benefits</v>
          </cell>
          <cell r="M929" t="str">
            <v>Part Time</v>
          </cell>
          <cell r="N929" t="str">
            <v>Dishwasher</v>
          </cell>
          <cell r="O929" t="str">
            <v>GEN 40 30min</v>
          </cell>
          <cell r="P929">
            <v>39510</v>
          </cell>
          <cell r="Q929">
            <v>39510</v>
          </cell>
          <cell r="R929">
            <v>42398</v>
          </cell>
          <cell r="S929">
            <v>13676</v>
          </cell>
          <cell r="T929">
            <v>13.15</v>
          </cell>
          <cell r="U929" t="str">
            <v>Admin/Support</v>
          </cell>
          <cell r="V929">
            <v>40</v>
          </cell>
          <cell r="W929">
            <v>263</v>
          </cell>
          <cell r="X929" t="str">
            <v>Gifford Medical - 40</v>
          </cell>
          <cell r="Y929" t="str">
            <v>Nutrition &amp; Food Service</v>
          </cell>
          <cell r="Z929" t="str">
            <v>Biweekly</v>
          </cell>
        </row>
        <row r="930">
          <cell r="B930">
            <v>1402</v>
          </cell>
          <cell r="D930" t="str">
            <v>Nathan</v>
          </cell>
          <cell r="E930" t="str">
            <v>Montgomery</v>
          </cell>
          <cell r="F930" t="str">
            <v>A</v>
          </cell>
          <cell r="G930" t="str">
            <v>Nutrition Assistant 1 PD</v>
          </cell>
          <cell r="H930" t="str">
            <v>Maint, Hskpg, Food, Dayca</v>
          </cell>
          <cell r="I930" t="str">
            <v>Operations</v>
          </cell>
          <cell r="J930" t="str">
            <v>Dietary</v>
          </cell>
          <cell r="K930" t="str">
            <v>Terminated</v>
          </cell>
          <cell r="L930" t="str">
            <v>Per Diem Active</v>
          </cell>
          <cell r="M930" t="str">
            <v>Part Time</v>
          </cell>
          <cell r="N930" t="str">
            <v>Nutrition Assistant 1 PD</v>
          </cell>
          <cell r="O930" t="str">
            <v>GEN 40 30min</v>
          </cell>
          <cell r="P930">
            <v>39510</v>
          </cell>
          <cell r="Q930">
            <v>39510</v>
          </cell>
          <cell r="R930">
            <v>40284</v>
          </cell>
          <cell r="S930">
            <v>2.3400000000000001E-2</v>
          </cell>
          <cell r="T930">
            <v>8.7899999999999991</v>
          </cell>
          <cell r="U930" t="str">
            <v>Admin/Support</v>
          </cell>
          <cell r="V930">
            <v>1E-4</v>
          </cell>
          <cell r="W930">
            <v>4.0000000000000002E-4</v>
          </cell>
          <cell r="X930" t="str">
            <v>Gifford Medical - 40</v>
          </cell>
          <cell r="Y930" t="str">
            <v>Nutrition &amp; Food Service</v>
          </cell>
          <cell r="Z930" t="str">
            <v>Biweekly</v>
          </cell>
        </row>
        <row r="931">
          <cell r="B931">
            <v>1403</v>
          </cell>
          <cell r="D931" t="str">
            <v>Tara</v>
          </cell>
          <cell r="E931" t="str">
            <v>Levicy</v>
          </cell>
          <cell r="G931" t="str">
            <v>RN - Per Diem</v>
          </cell>
          <cell r="H931" t="str">
            <v>Clinical</v>
          </cell>
          <cell r="I931" t="str">
            <v>Patient Care Services</v>
          </cell>
          <cell r="J931" t="str">
            <v>Emergency Room</v>
          </cell>
          <cell r="K931" t="str">
            <v>Terminated</v>
          </cell>
          <cell r="L931" t="str">
            <v>Per Diem Active</v>
          </cell>
          <cell r="M931" t="str">
            <v>Part Time</v>
          </cell>
          <cell r="N931" t="str">
            <v>RN - Per Diem</v>
          </cell>
          <cell r="O931" t="str">
            <v>GEN 40 30min</v>
          </cell>
          <cell r="P931">
            <v>39850</v>
          </cell>
          <cell r="Q931">
            <v>39511</v>
          </cell>
          <cell r="R931">
            <v>39850</v>
          </cell>
          <cell r="S931">
            <v>6.7599999999999993E-2</v>
          </cell>
          <cell r="T931">
            <v>26</v>
          </cell>
          <cell r="U931" t="str">
            <v>RN</v>
          </cell>
          <cell r="V931">
            <v>1E-4</v>
          </cell>
          <cell r="W931">
            <v>1.2999999999999999E-3</v>
          </cell>
          <cell r="X931" t="str">
            <v>Gifford Medical - 40</v>
          </cell>
          <cell r="Y931" t="str">
            <v>Emergency Room</v>
          </cell>
          <cell r="Z931" t="str">
            <v>Biweekly</v>
          </cell>
        </row>
        <row r="932">
          <cell r="B932">
            <v>1404</v>
          </cell>
          <cell r="D932" t="str">
            <v>Janice</v>
          </cell>
          <cell r="E932" t="str">
            <v>Dancer</v>
          </cell>
          <cell r="F932" t="str">
            <v>E</v>
          </cell>
          <cell r="G932" t="str">
            <v>Registered Nurse</v>
          </cell>
          <cell r="H932" t="str">
            <v>Clinical</v>
          </cell>
          <cell r="I932" t="str">
            <v>Patient Care Services</v>
          </cell>
          <cell r="J932" t="str">
            <v>MENIG Extended Care</v>
          </cell>
          <cell r="K932" t="str">
            <v>Terminated</v>
          </cell>
          <cell r="L932" t="str">
            <v>PartTime - Full Benefits</v>
          </cell>
          <cell r="M932" t="str">
            <v>Part Time</v>
          </cell>
          <cell r="N932" t="str">
            <v>Registered Nurse</v>
          </cell>
          <cell r="O932" t="str">
            <v>GEN 40 30min</v>
          </cell>
          <cell r="P932">
            <v>39511</v>
          </cell>
          <cell r="Q932">
            <v>39511</v>
          </cell>
          <cell r="R932">
            <v>41074</v>
          </cell>
          <cell r="S932">
            <v>47008</v>
          </cell>
          <cell r="T932">
            <v>28.25</v>
          </cell>
          <cell r="U932" t="str">
            <v>RN</v>
          </cell>
          <cell r="V932">
            <v>64</v>
          </cell>
          <cell r="W932">
            <v>904</v>
          </cell>
          <cell r="X932" t="str">
            <v>Gifford Medical - 40</v>
          </cell>
          <cell r="Y932" t="str">
            <v>Menig Extended Care Unit</v>
          </cell>
          <cell r="Z932" t="str">
            <v>Biweekly</v>
          </cell>
        </row>
        <row r="933">
          <cell r="B933">
            <v>1405</v>
          </cell>
          <cell r="D933" t="str">
            <v>James</v>
          </cell>
          <cell r="E933" t="str">
            <v>Yerrington</v>
          </cell>
          <cell r="F933" t="str">
            <v>H</v>
          </cell>
          <cell r="G933" t="str">
            <v>Pt Reg Receptionist I</v>
          </cell>
          <cell r="H933" t="str">
            <v>Administrative</v>
          </cell>
          <cell r="I933" t="str">
            <v>Patient Care Services</v>
          </cell>
          <cell r="J933" t="str">
            <v>Patient Registration</v>
          </cell>
          <cell r="K933" t="str">
            <v>Terminated</v>
          </cell>
          <cell r="L933" t="str">
            <v>Full Time - Full Benefits</v>
          </cell>
          <cell r="M933" t="str">
            <v>Full Time</v>
          </cell>
          <cell r="N933" t="str">
            <v>Pt Reg Receptionist I</v>
          </cell>
          <cell r="O933" t="str">
            <v>GEN 40 30min</v>
          </cell>
          <cell r="P933">
            <v>43789</v>
          </cell>
          <cell r="Q933">
            <v>39517</v>
          </cell>
          <cell r="R933">
            <v>43808</v>
          </cell>
          <cell r="S933">
            <v>30742.400000000001</v>
          </cell>
          <cell r="T933">
            <v>14.78</v>
          </cell>
          <cell r="U933" t="str">
            <v>Admin/Support</v>
          </cell>
          <cell r="V933">
            <v>80</v>
          </cell>
          <cell r="W933">
            <v>591.20000000000005</v>
          </cell>
          <cell r="X933" t="str">
            <v>Gifford Medical - 40</v>
          </cell>
          <cell r="Y933" t="str">
            <v>Provider Practice</v>
          </cell>
          <cell r="Z933" t="str">
            <v>Biweekly</v>
          </cell>
        </row>
        <row r="934">
          <cell r="B934">
            <v>1406</v>
          </cell>
          <cell r="D934" t="str">
            <v>Melissa</v>
          </cell>
          <cell r="E934" t="str">
            <v>Gonzalez</v>
          </cell>
          <cell r="F934" t="str">
            <v>R</v>
          </cell>
          <cell r="G934" t="str">
            <v>Medical Secretary</v>
          </cell>
          <cell r="H934" t="str">
            <v>Administrative</v>
          </cell>
          <cell r="I934" t="str">
            <v>Provider Practices</v>
          </cell>
          <cell r="J934" t="str">
            <v>Clinic Podiatry</v>
          </cell>
          <cell r="K934" t="str">
            <v>Terminated</v>
          </cell>
          <cell r="L934" t="str">
            <v>PartTime - Full Benefits</v>
          </cell>
          <cell r="M934" t="str">
            <v>Part Time</v>
          </cell>
          <cell r="N934" t="str">
            <v>Medical Secretary</v>
          </cell>
          <cell r="O934" t="str">
            <v>GEN 40 60min</v>
          </cell>
          <cell r="P934">
            <v>39517</v>
          </cell>
          <cell r="Q934">
            <v>39517</v>
          </cell>
          <cell r="R934">
            <v>39563</v>
          </cell>
          <cell r="S934">
            <v>26812.5</v>
          </cell>
          <cell r="T934">
            <v>13.75</v>
          </cell>
          <cell r="U934" t="str">
            <v>Admin/Support</v>
          </cell>
          <cell r="V934">
            <v>75</v>
          </cell>
          <cell r="W934">
            <v>515.625</v>
          </cell>
          <cell r="X934" t="str">
            <v>Nro, Anes, Pod &amp; Sp - 40</v>
          </cell>
          <cell r="Y934" t="str">
            <v>Provider Practice</v>
          </cell>
          <cell r="Z934" t="str">
            <v>Biweekly</v>
          </cell>
        </row>
        <row r="935">
          <cell r="B935">
            <v>1407</v>
          </cell>
          <cell r="D935" t="str">
            <v>Anita</v>
          </cell>
          <cell r="E935" t="str">
            <v>Norton</v>
          </cell>
          <cell r="F935" t="str">
            <v>V</v>
          </cell>
          <cell r="G935" t="str">
            <v>Healthcare Assistant</v>
          </cell>
          <cell r="H935" t="str">
            <v>Clinical</v>
          </cell>
          <cell r="I935" t="str">
            <v>Patient Care Services</v>
          </cell>
          <cell r="J935" t="str">
            <v>Clinic OB/GYN</v>
          </cell>
          <cell r="K935" t="str">
            <v>Terminated</v>
          </cell>
          <cell r="L935" t="str">
            <v>PartTime - Full Benefits</v>
          </cell>
          <cell r="M935" t="str">
            <v>Part Time</v>
          </cell>
          <cell r="N935" t="str">
            <v>Healthcare Assistant</v>
          </cell>
          <cell r="O935" t="str">
            <v>GEN 40 60min</v>
          </cell>
          <cell r="P935">
            <v>39519</v>
          </cell>
          <cell r="Q935">
            <v>39519</v>
          </cell>
          <cell r="R935">
            <v>41257</v>
          </cell>
          <cell r="S935">
            <v>21715.200000000001</v>
          </cell>
          <cell r="T935">
            <v>13.05</v>
          </cell>
          <cell r="U935" t="str">
            <v>Admin/Support</v>
          </cell>
          <cell r="V935">
            <v>64</v>
          </cell>
          <cell r="W935">
            <v>417.6</v>
          </cell>
          <cell r="X935" t="str">
            <v>OB/GYN - 41</v>
          </cell>
          <cell r="Y935" t="str">
            <v>None</v>
          </cell>
          <cell r="Z935" t="str">
            <v>Biweekly</v>
          </cell>
        </row>
        <row r="936">
          <cell r="B936">
            <v>1408</v>
          </cell>
          <cell r="D936" t="str">
            <v>Sarah</v>
          </cell>
          <cell r="E936" t="str">
            <v>Quenneville</v>
          </cell>
          <cell r="F936" t="str">
            <v>E</v>
          </cell>
          <cell r="G936" t="str">
            <v>Pt Reg Receptionist 1 PD</v>
          </cell>
          <cell r="H936" t="str">
            <v>Administrative</v>
          </cell>
          <cell r="I936" t="str">
            <v>Finance</v>
          </cell>
          <cell r="J936" t="str">
            <v>Patient Registration</v>
          </cell>
          <cell r="K936" t="str">
            <v>Terminated</v>
          </cell>
          <cell r="L936" t="str">
            <v>Per Diem Active</v>
          </cell>
          <cell r="M936" t="str">
            <v>Part Time</v>
          </cell>
          <cell r="N936" t="str">
            <v>Pt Reg Receptionist 1 PD</v>
          </cell>
          <cell r="O936" t="str">
            <v>GEN 40 30min</v>
          </cell>
          <cell r="P936">
            <v>39525</v>
          </cell>
          <cell r="Q936">
            <v>39525</v>
          </cell>
          <cell r="R936">
            <v>40637</v>
          </cell>
          <cell r="S936">
            <v>2.86E-2</v>
          </cell>
          <cell r="T936">
            <v>10.881</v>
          </cell>
          <cell r="U936" t="str">
            <v>Admin/Support</v>
          </cell>
          <cell r="V936">
            <v>1E-4</v>
          </cell>
          <cell r="W936">
            <v>5.9999999999999995E-4</v>
          </cell>
          <cell r="X936" t="str">
            <v>Patient Registration - 49</v>
          </cell>
          <cell r="Y936" t="str">
            <v>Patient Admin Services</v>
          </cell>
          <cell r="Z936" t="str">
            <v>Biweekly</v>
          </cell>
        </row>
        <row r="937">
          <cell r="B937">
            <v>1409</v>
          </cell>
          <cell r="D937" t="str">
            <v>Jessica</v>
          </cell>
          <cell r="E937" t="str">
            <v>McCooey</v>
          </cell>
          <cell r="F937" t="str">
            <v>L</v>
          </cell>
          <cell r="G937" t="str">
            <v>Medical Secretary</v>
          </cell>
          <cell r="H937" t="str">
            <v>Administrative</v>
          </cell>
          <cell r="I937" t="str">
            <v>Provider Practices</v>
          </cell>
          <cell r="J937" t="str">
            <v>Clinic Surgical Associate</v>
          </cell>
          <cell r="K937" t="str">
            <v>Terminated</v>
          </cell>
          <cell r="L937" t="str">
            <v>Full Time - Full Benefits</v>
          </cell>
          <cell r="M937" t="str">
            <v>Full Time</v>
          </cell>
          <cell r="N937" t="str">
            <v>Medical Secretary</v>
          </cell>
          <cell r="O937" t="str">
            <v>GEN 40 60min</v>
          </cell>
          <cell r="P937">
            <v>39538</v>
          </cell>
          <cell r="Q937">
            <v>39538</v>
          </cell>
          <cell r="R937">
            <v>39808</v>
          </cell>
          <cell r="S937">
            <v>25937.599999999999</v>
          </cell>
          <cell r="T937">
            <v>12.47</v>
          </cell>
          <cell r="U937" t="str">
            <v>Admin/Support</v>
          </cell>
          <cell r="V937">
            <v>80</v>
          </cell>
          <cell r="W937">
            <v>498.8</v>
          </cell>
          <cell r="X937" t="str">
            <v>Nro, Anes, Pod &amp; Sp - 40</v>
          </cell>
          <cell r="Y937" t="str">
            <v>Provider Practice</v>
          </cell>
          <cell r="Z937" t="str">
            <v>Biweekly</v>
          </cell>
        </row>
        <row r="938">
          <cell r="B938">
            <v>1411</v>
          </cell>
          <cell r="D938" t="str">
            <v>Peter</v>
          </cell>
          <cell r="E938" t="str">
            <v>Loescher</v>
          </cell>
          <cell r="F938" t="str">
            <v>M</v>
          </cell>
          <cell r="G938" t="str">
            <v>Physician Offsite Clinic</v>
          </cell>
          <cell r="H938" t="str">
            <v>Clinical</v>
          </cell>
          <cell r="I938" t="str">
            <v>Medical Staff</v>
          </cell>
          <cell r="J938" t="str">
            <v>Sharon Clinic</v>
          </cell>
          <cell r="K938" t="str">
            <v>Terminated</v>
          </cell>
          <cell r="L938" t="str">
            <v>Full Time - Full Benefits</v>
          </cell>
          <cell r="M938" t="str">
            <v>Full Time</v>
          </cell>
          <cell r="N938" t="str">
            <v>Physician Offsite Clinic</v>
          </cell>
          <cell r="O938" t="str">
            <v>PHYSICIANS</v>
          </cell>
          <cell r="P938">
            <v>39539</v>
          </cell>
          <cell r="Q938">
            <v>39539</v>
          </cell>
          <cell r="R938">
            <v>43819</v>
          </cell>
          <cell r="S938">
            <v>216292.18</v>
          </cell>
          <cell r="T938">
            <v>103.9866</v>
          </cell>
          <cell r="U938" t="str">
            <v>Providers/Other</v>
          </cell>
          <cell r="V938">
            <v>80</v>
          </cell>
          <cell r="W938">
            <v>4159.4650000000001</v>
          </cell>
          <cell r="X938" t="str">
            <v>Sharon Clinic - 40</v>
          </cell>
          <cell r="Y938" t="str">
            <v>Medical Staff</v>
          </cell>
          <cell r="Z938" t="str">
            <v>Biweekly</v>
          </cell>
        </row>
        <row r="939">
          <cell r="B939">
            <v>1412</v>
          </cell>
          <cell r="D939" t="str">
            <v>Lucy</v>
          </cell>
          <cell r="E939" t="str">
            <v>Mason</v>
          </cell>
          <cell r="F939" t="str">
            <v>D</v>
          </cell>
          <cell r="G939" t="str">
            <v>Registered Nurse</v>
          </cell>
          <cell r="H939" t="str">
            <v>Clinical</v>
          </cell>
          <cell r="I939" t="str">
            <v>Patient Care Services</v>
          </cell>
          <cell r="J939" t="str">
            <v>Med Surg</v>
          </cell>
          <cell r="K939" t="str">
            <v>Terminated</v>
          </cell>
          <cell r="L939" t="str">
            <v>PartTime - Full Benefits</v>
          </cell>
          <cell r="M939" t="str">
            <v>Part Time</v>
          </cell>
          <cell r="N939" t="str">
            <v>Registered Nurse</v>
          </cell>
          <cell r="O939" t="str">
            <v>GEN 30min</v>
          </cell>
          <cell r="P939">
            <v>39706</v>
          </cell>
          <cell r="Q939">
            <v>39552</v>
          </cell>
          <cell r="R939">
            <v>39707</v>
          </cell>
          <cell r="S939">
            <v>54044.639999999999</v>
          </cell>
          <cell r="T939">
            <v>28.87</v>
          </cell>
          <cell r="U939" t="str">
            <v>RN</v>
          </cell>
          <cell r="V939">
            <v>72</v>
          </cell>
          <cell r="W939">
            <v>1039.32</v>
          </cell>
          <cell r="X939" t="str">
            <v>Gifford Medical - 40</v>
          </cell>
          <cell r="Y939" t="str">
            <v>Med/Surg</v>
          </cell>
          <cell r="Z939" t="str">
            <v>Biweekly</v>
          </cell>
        </row>
        <row r="940">
          <cell r="B940">
            <v>1413</v>
          </cell>
          <cell r="D940" t="str">
            <v>Joni</v>
          </cell>
          <cell r="E940" t="str">
            <v>Chenoweth</v>
          </cell>
          <cell r="F940" t="str">
            <v>L</v>
          </cell>
          <cell r="G940" t="str">
            <v>Physician Assistant</v>
          </cell>
          <cell r="H940" t="str">
            <v>Clinical</v>
          </cell>
          <cell r="I940" t="str">
            <v>Medical Staff</v>
          </cell>
          <cell r="J940" t="str">
            <v>Hospitalist</v>
          </cell>
          <cell r="K940" t="str">
            <v>Terminated</v>
          </cell>
          <cell r="L940" t="str">
            <v>Full Time - Full Benefits</v>
          </cell>
          <cell r="M940" t="str">
            <v>Full Time</v>
          </cell>
          <cell r="N940" t="str">
            <v>Physician Assistant</v>
          </cell>
          <cell r="O940" t="str">
            <v>PHYSICIANS</v>
          </cell>
          <cell r="P940">
            <v>39552</v>
          </cell>
          <cell r="Q940">
            <v>39552</v>
          </cell>
          <cell r="R940">
            <v>39939</v>
          </cell>
          <cell r="S940">
            <v>80000</v>
          </cell>
          <cell r="T940">
            <v>38.461500000000001</v>
          </cell>
          <cell r="U940" t="str">
            <v>NP &amp; PA</v>
          </cell>
          <cell r="V940">
            <v>80</v>
          </cell>
          <cell r="W940">
            <v>1538.4614999999999</v>
          </cell>
          <cell r="X940" t="str">
            <v>Primary Care Clinic - 41</v>
          </cell>
          <cell r="Y940" t="str">
            <v>Medical Staff</v>
          </cell>
          <cell r="Z940" t="str">
            <v>Biweekly</v>
          </cell>
        </row>
        <row r="941">
          <cell r="B941">
            <v>1414</v>
          </cell>
          <cell r="D941" t="str">
            <v>Marcy</v>
          </cell>
          <cell r="E941" t="str">
            <v>Sevi</v>
          </cell>
          <cell r="F941" t="str">
            <v>G</v>
          </cell>
          <cell r="G941" t="str">
            <v>RN - Per Diem</v>
          </cell>
          <cell r="H941" t="str">
            <v>Clinical</v>
          </cell>
          <cell r="I941" t="str">
            <v>Patient Care Services</v>
          </cell>
          <cell r="J941" t="str">
            <v>Obstetrics/Labor &amp; Delive</v>
          </cell>
          <cell r="K941" t="str">
            <v>Terminated</v>
          </cell>
          <cell r="L941" t="str">
            <v>Per Diem Active</v>
          </cell>
          <cell r="M941" t="str">
            <v>Part Time</v>
          </cell>
          <cell r="N941" t="str">
            <v>RN - Per Diem</v>
          </cell>
          <cell r="O941" t="str">
            <v>GEN 40 30min</v>
          </cell>
          <cell r="P941">
            <v>42619</v>
          </cell>
          <cell r="Q941">
            <v>39559</v>
          </cell>
          <cell r="R941">
            <v>44108</v>
          </cell>
          <cell r="S941">
            <v>9.3600000000000003E-2</v>
          </cell>
          <cell r="T941">
            <v>35.72</v>
          </cell>
          <cell r="U941" t="str">
            <v>RN</v>
          </cell>
          <cell r="V941">
            <v>1E-4</v>
          </cell>
          <cell r="W941">
            <v>1.8E-3</v>
          </cell>
          <cell r="X941" t="str">
            <v>Gifford Medical - 40</v>
          </cell>
          <cell r="Y941" t="str">
            <v>Birthing Center</v>
          </cell>
          <cell r="Z941" t="str">
            <v>Biweekly</v>
          </cell>
        </row>
        <row r="942">
          <cell r="B942">
            <v>1415</v>
          </cell>
          <cell r="D942" t="str">
            <v>Tepin</v>
          </cell>
          <cell r="E942" t="str">
            <v>Delaney</v>
          </cell>
          <cell r="G942" t="str">
            <v>Care Manager</v>
          </cell>
          <cell r="H942" t="str">
            <v>Administrative</v>
          </cell>
          <cell r="I942" t="str">
            <v>Patient Care Services</v>
          </cell>
          <cell r="J942" t="str">
            <v>Med Surg</v>
          </cell>
          <cell r="K942" t="str">
            <v>Terminated</v>
          </cell>
          <cell r="L942" t="str">
            <v>PartTime - Full Benefits</v>
          </cell>
          <cell r="M942" t="str">
            <v>Part Time</v>
          </cell>
          <cell r="N942" t="str">
            <v>Care Manager</v>
          </cell>
          <cell r="O942" t="str">
            <v>GEN 40 30min</v>
          </cell>
          <cell r="P942">
            <v>39560</v>
          </cell>
          <cell r="Q942">
            <v>39560</v>
          </cell>
          <cell r="R942">
            <v>41027</v>
          </cell>
          <cell r="S942">
            <v>45111.040000000001</v>
          </cell>
          <cell r="T942">
            <v>27.11</v>
          </cell>
          <cell r="U942" t="str">
            <v>Management</v>
          </cell>
          <cell r="V942">
            <v>64</v>
          </cell>
          <cell r="W942">
            <v>867.52</v>
          </cell>
          <cell r="X942" t="str">
            <v>Gifford Medical - 40</v>
          </cell>
          <cell r="Y942" t="str">
            <v>Med/Surg</v>
          </cell>
          <cell r="Z942" t="str">
            <v>Biweekly</v>
          </cell>
        </row>
        <row r="943">
          <cell r="B943">
            <v>1416</v>
          </cell>
          <cell r="D943" t="str">
            <v>Andree</v>
          </cell>
          <cell r="E943" t="str">
            <v>Dearing</v>
          </cell>
          <cell r="F943" t="str">
            <v>L</v>
          </cell>
          <cell r="G943" t="str">
            <v>RN - Per Diem</v>
          </cell>
          <cell r="H943" t="str">
            <v>Clinical</v>
          </cell>
          <cell r="I943" t="str">
            <v>Patient Care Services</v>
          </cell>
          <cell r="J943" t="str">
            <v>Emergency Room</v>
          </cell>
          <cell r="K943" t="str">
            <v>Terminated</v>
          </cell>
          <cell r="L943" t="str">
            <v>Per Diem Active</v>
          </cell>
          <cell r="M943" t="str">
            <v>Part Time</v>
          </cell>
          <cell r="N943" t="str">
            <v>RN - Per Diem</v>
          </cell>
          <cell r="O943" t="str">
            <v>GEN 40 30min</v>
          </cell>
          <cell r="P943">
            <v>39563</v>
          </cell>
          <cell r="Q943">
            <v>39563</v>
          </cell>
          <cell r="R943">
            <v>40449</v>
          </cell>
          <cell r="S943">
            <v>7.8E-2</v>
          </cell>
          <cell r="T943">
            <v>29.7469</v>
          </cell>
          <cell r="U943" t="str">
            <v>RN</v>
          </cell>
          <cell r="V943">
            <v>1E-4</v>
          </cell>
          <cell r="W943">
            <v>1.5E-3</v>
          </cell>
          <cell r="X943" t="str">
            <v>Gifford Medical - 40</v>
          </cell>
          <cell r="Y943" t="str">
            <v>Emergency Room</v>
          </cell>
          <cell r="Z943" t="str">
            <v>Biweekly</v>
          </cell>
        </row>
        <row r="944">
          <cell r="B944">
            <v>1417</v>
          </cell>
          <cell r="D944" t="str">
            <v>Joel</v>
          </cell>
          <cell r="E944" t="str">
            <v>Schumacher</v>
          </cell>
          <cell r="F944" t="str">
            <v>C</v>
          </cell>
          <cell r="G944" t="str">
            <v>Clinical Analyst Per Diem</v>
          </cell>
          <cell r="H944" t="str">
            <v>Administrative</v>
          </cell>
          <cell r="I944" t="str">
            <v>Finance</v>
          </cell>
          <cell r="J944" t="str">
            <v>Data Processing</v>
          </cell>
          <cell r="K944" t="str">
            <v>Terminated</v>
          </cell>
          <cell r="L944" t="str">
            <v>Per Diem Active</v>
          </cell>
          <cell r="M944" t="str">
            <v>Part Time</v>
          </cell>
          <cell r="N944" t="str">
            <v>Clinical Analyst Per Diem</v>
          </cell>
          <cell r="O944" t="str">
            <v>GEN 40 30min</v>
          </cell>
          <cell r="P944">
            <v>39566</v>
          </cell>
          <cell r="Q944">
            <v>39566</v>
          </cell>
          <cell r="R944">
            <v>43899</v>
          </cell>
          <cell r="S944">
            <v>7.8E-2</v>
          </cell>
          <cell r="T944">
            <v>30.13</v>
          </cell>
          <cell r="U944" t="str">
            <v>Tech &amp; Profess</v>
          </cell>
          <cell r="V944">
            <v>1E-4</v>
          </cell>
          <cell r="W944">
            <v>1.5E-3</v>
          </cell>
          <cell r="X944" t="str">
            <v>Gifford Medical - 40</v>
          </cell>
          <cell r="Y944" t="str">
            <v>Information Systems</v>
          </cell>
          <cell r="Z944" t="str">
            <v>Biweekly</v>
          </cell>
        </row>
        <row r="945">
          <cell r="B945">
            <v>1418</v>
          </cell>
          <cell r="D945" t="str">
            <v>Lisa</v>
          </cell>
          <cell r="E945" t="str">
            <v>White</v>
          </cell>
          <cell r="F945" t="str">
            <v>S</v>
          </cell>
          <cell r="G945" t="str">
            <v>Occupational Therapist</v>
          </cell>
          <cell r="H945" t="str">
            <v>Ancillary</v>
          </cell>
          <cell r="I945" t="str">
            <v>Professional Services</v>
          </cell>
          <cell r="J945" t="str">
            <v>Occupational Therapy</v>
          </cell>
          <cell r="K945" t="str">
            <v>Active</v>
          </cell>
          <cell r="L945" t="str">
            <v>PartTime - Full Benefits</v>
          </cell>
          <cell r="M945" t="str">
            <v>Part Time</v>
          </cell>
          <cell r="N945" t="str">
            <v>Occupational Therapist</v>
          </cell>
          <cell r="O945" t="str">
            <v>GEN 40 30min</v>
          </cell>
          <cell r="P945">
            <v>39575</v>
          </cell>
          <cell r="Q945">
            <v>39575</v>
          </cell>
          <cell r="S945">
            <v>71385.600000000006</v>
          </cell>
          <cell r="T945">
            <v>42.9</v>
          </cell>
          <cell r="U945" t="str">
            <v>Tech &amp; Professi</v>
          </cell>
          <cell r="V945">
            <v>64</v>
          </cell>
          <cell r="W945">
            <v>1372.8</v>
          </cell>
          <cell r="X945" t="str">
            <v>Occupational Health - 40</v>
          </cell>
          <cell r="Y945" t="str">
            <v>Rehab Services</v>
          </cell>
          <cell r="Z945" t="str">
            <v>Biweekly</v>
          </cell>
        </row>
        <row r="946">
          <cell r="B946">
            <v>1419</v>
          </cell>
          <cell r="D946" t="str">
            <v>Edward</v>
          </cell>
          <cell r="E946" t="str">
            <v>Nichols</v>
          </cell>
          <cell r="F946" t="str">
            <v>A</v>
          </cell>
          <cell r="G946" t="str">
            <v>Computer Operator</v>
          </cell>
          <cell r="H946" t="str">
            <v>Administrative</v>
          </cell>
          <cell r="I946" t="str">
            <v>Finance</v>
          </cell>
          <cell r="J946" t="str">
            <v>Data Processing</v>
          </cell>
          <cell r="K946" t="str">
            <v>Terminated</v>
          </cell>
          <cell r="L946" t="str">
            <v>Full Time - Full Benefits</v>
          </cell>
          <cell r="M946" t="str">
            <v>Full Time</v>
          </cell>
          <cell r="N946" t="str">
            <v>Computer Operator</v>
          </cell>
          <cell r="O946" t="str">
            <v>GEN 40 30min</v>
          </cell>
          <cell r="P946">
            <v>39580</v>
          </cell>
          <cell r="Q946">
            <v>39580</v>
          </cell>
          <cell r="R946">
            <v>41323</v>
          </cell>
          <cell r="S946">
            <v>29161.599999999999</v>
          </cell>
          <cell r="T946">
            <v>14.02</v>
          </cell>
          <cell r="U946" t="str">
            <v>Admin/Support</v>
          </cell>
          <cell r="V946">
            <v>80</v>
          </cell>
          <cell r="W946">
            <v>560.79999999999995</v>
          </cell>
          <cell r="X946" t="str">
            <v>Gifford Medical - 40</v>
          </cell>
          <cell r="Y946" t="str">
            <v>Information Systems</v>
          </cell>
          <cell r="Z946" t="str">
            <v>Biweekly</v>
          </cell>
        </row>
        <row r="947">
          <cell r="B947">
            <v>1420</v>
          </cell>
          <cell r="D947" t="str">
            <v>Mary</v>
          </cell>
          <cell r="E947" t="str">
            <v>Breed</v>
          </cell>
          <cell r="F947" t="str">
            <v>M</v>
          </cell>
          <cell r="G947" t="str">
            <v>RN - Per Diem</v>
          </cell>
          <cell r="H947" t="str">
            <v>Clinical</v>
          </cell>
          <cell r="I947" t="str">
            <v>Patient Care Services</v>
          </cell>
          <cell r="J947" t="str">
            <v>MENIG Extended Care</v>
          </cell>
          <cell r="K947" t="str">
            <v>Terminated</v>
          </cell>
          <cell r="L947" t="str">
            <v>Per Diem Active</v>
          </cell>
          <cell r="M947" t="str">
            <v>Part Time</v>
          </cell>
          <cell r="N947" t="str">
            <v>RN - Per Diem</v>
          </cell>
          <cell r="O947" t="str">
            <v>GEN 40 30min</v>
          </cell>
          <cell r="P947">
            <v>39580</v>
          </cell>
          <cell r="Q947">
            <v>39580</v>
          </cell>
          <cell r="R947">
            <v>39853</v>
          </cell>
          <cell r="S947">
            <v>7.2800000000000004E-2</v>
          </cell>
          <cell r="T947">
            <v>27.63</v>
          </cell>
          <cell r="U947" t="str">
            <v>RN</v>
          </cell>
          <cell r="V947">
            <v>1E-4</v>
          </cell>
          <cell r="W947">
            <v>1.4E-3</v>
          </cell>
          <cell r="X947" t="str">
            <v>Gifford Medical - 40</v>
          </cell>
          <cell r="Y947" t="str">
            <v>Menig Extended Care Unit</v>
          </cell>
          <cell r="Z947" t="str">
            <v>Biweekly</v>
          </cell>
        </row>
        <row r="948">
          <cell r="B948">
            <v>1421</v>
          </cell>
          <cell r="D948" t="str">
            <v>Ray</v>
          </cell>
          <cell r="E948" t="str">
            <v>Casavant</v>
          </cell>
          <cell r="G948" t="str">
            <v>Office Manager Offsite</v>
          </cell>
          <cell r="H948" t="str">
            <v>Administrative</v>
          </cell>
          <cell r="I948" t="str">
            <v>Provider Practices</v>
          </cell>
          <cell r="J948" t="str">
            <v>Sharon Clinic</v>
          </cell>
          <cell r="K948" t="str">
            <v>Terminated</v>
          </cell>
          <cell r="L948" t="str">
            <v>Full Time - Full Benefits</v>
          </cell>
          <cell r="M948" t="str">
            <v>Full Time</v>
          </cell>
          <cell r="N948" t="str">
            <v>Office Manager Offsite</v>
          </cell>
          <cell r="O948" t="str">
            <v>GEN 40 60min</v>
          </cell>
          <cell r="P948">
            <v>39587</v>
          </cell>
          <cell r="Q948">
            <v>39587</v>
          </cell>
          <cell r="R948">
            <v>39825</v>
          </cell>
          <cell r="S948">
            <v>44720</v>
          </cell>
          <cell r="T948">
            <v>21.5</v>
          </cell>
          <cell r="U948" t="str">
            <v>Office Manager</v>
          </cell>
          <cell r="V948">
            <v>80</v>
          </cell>
          <cell r="W948">
            <v>860</v>
          </cell>
          <cell r="X948" t="str">
            <v>Sharon Clinic - 40</v>
          </cell>
          <cell r="Y948" t="str">
            <v>Provider Practice</v>
          </cell>
          <cell r="Z948" t="str">
            <v>Biweekly</v>
          </cell>
        </row>
        <row r="949">
          <cell r="B949">
            <v>1422</v>
          </cell>
          <cell r="D949" t="str">
            <v>Christopher</v>
          </cell>
          <cell r="E949" t="str">
            <v>Lackney</v>
          </cell>
          <cell r="F949" t="str">
            <v>J</v>
          </cell>
          <cell r="G949" t="str">
            <v>Director of HR</v>
          </cell>
          <cell r="H949" t="str">
            <v>Administrative</v>
          </cell>
          <cell r="I949" t="str">
            <v>Human Resources</v>
          </cell>
          <cell r="J949" t="str">
            <v>Human Resources</v>
          </cell>
          <cell r="K949" t="str">
            <v>Terminated</v>
          </cell>
          <cell r="L949" t="str">
            <v>Full Time - Full Benefits</v>
          </cell>
          <cell r="M949" t="str">
            <v>Full Time</v>
          </cell>
          <cell r="N949" t="str">
            <v>Director of HR</v>
          </cell>
          <cell r="O949" t="str">
            <v>EXEMPT 8 FT</v>
          </cell>
          <cell r="P949">
            <v>39595</v>
          </cell>
          <cell r="Q949">
            <v>39595</v>
          </cell>
          <cell r="R949">
            <v>40805</v>
          </cell>
          <cell r="S949">
            <v>93511</v>
          </cell>
          <cell r="T949">
            <v>44.9572</v>
          </cell>
          <cell r="U949" t="str">
            <v>DIR HR</v>
          </cell>
          <cell r="V949">
            <v>80</v>
          </cell>
          <cell r="W949">
            <v>1798.2885000000001</v>
          </cell>
          <cell r="X949" t="str">
            <v>Gifford Medical - 40</v>
          </cell>
          <cell r="Y949" t="str">
            <v>Human Resources</v>
          </cell>
          <cell r="Z949" t="str">
            <v>Biweekly</v>
          </cell>
        </row>
        <row r="950">
          <cell r="B950">
            <v>1423</v>
          </cell>
          <cell r="D950" t="str">
            <v>Cynthia</v>
          </cell>
          <cell r="E950" t="str">
            <v>Gurdak</v>
          </cell>
          <cell r="F950" t="str">
            <v>A</v>
          </cell>
          <cell r="G950" t="str">
            <v>Payroll/Billing Assistant</v>
          </cell>
          <cell r="H950" t="str">
            <v>Administrative</v>
          </cell>
          <cell r="I950" t="str">
            <v>Finance</v>
          </cell>
          <cell r="J950" t="str">
            <v>General Accounting</v>
          </cell>
          <cell r="K950" t="str">
            <v>Terminated</v>
          </cell>
          <cell r="L950" t="str">
            <v>Full Time - Full Benefits</v>
          </cell>
          <cell r="M950" t="str">
            <v>Full Time</v>
          </cell>
          <cell r="N950" t="str">
            <v>Payroll/Billing Assistant</v>
          </cell>
          <cell r="O950" t="str">
            <v>GEN 40 30min</v>
          </cell>
          <cell r="P950">
            <v>42684</v>
          </cell>
          <cell r="Q950">
            <v>39595</v>
          </cell>
          <cell r="R950">
            <v>42684</v>
          </cell>
          <cell r="S950">
            <v>42681.599999999999</v>
          </cell>
          <cell r="T950">
            <v>20.52</v>
          </cell>
          <cell r="U950" t="str">
            <v>Admin/Support</v>
          </cell>
          <cell r="V950">
            <v>80</v>
          </cell>
          <cell r="W950">
            <v>820.8</v>
          </cell>
          <cell r="X950" t="str">
            <v>Gifford Medical - 40</v>
          </cell>
          <cell r="Y950" t="str">
            <v>Accounting</v>
          </cell>
          <cell r="Z950" t="str">
            <v>Biweekly</v>
          </cell>
        </row>
        <row r="951">
          <cell r="B951">
            <v>1424</v>
          </cell>
          <cell r="D951" t="str">
            <v>Samantha</v>
          </cell>
          <cell r="E951" t="str">
            <v>Provost</v>
          </cell>
          <cell r="F951" t="str">
            <v>J</v>
          </cell>
          <cell r="G951" t="str">
            <v>Medical Secretary</v>
          </cell>
          <cell r="H951" t="str">
            <v>Administrative</v>
          </cell>
          <cell r="I951" t="str">
            <v>Provider Practices</v>
          </cell>
          <cell r="J951" t="str">
            <v>Clinic Podiatry</v>
          </cell>
          <cell r="K951" t="str">
            <v>Terminated</v>
          </cell>
          <cell r="L951" t="str">
            <v>Full Time - Full Benefits</v>
          </cell>
          <cell r="M951" t="str">
            <v>Full Time</v>
          </cell>
          <cell r="N951" t="str">
            <v>Medical Secretary</v>
          </cell>
          <cell r="O951" t="str">
            <v>GEN 40 60min</v>
          </cell>
          <cell r="P951">
            <v>39595</v>
          </cell>
          <cell r="Q951">
            <v>39595</v>
          </cell>
          <cell r="R951">
            <v>39640</v>
          </cell>
          <cell r="S951">
            <v>25043.200000000001</v>
          </cell>
          <cell r="T951">
            <v>12.04</v>
          </cell>
          <cell r="U951" t="str">
            <v>Admin/Support</v>
          </cell>
          <cell r="V951">
            <v>80</v>
          </cell>
          <cell r="W951">
            <v>481.6</v>
          </cell>
          <cell r="X951" t="str">
            <v>Nro, Anes, Pod &amp; Sp - 40</v>
          </cell>
          <cell r="Y951" t="str">
            <v>Provider Practice</v>
          </cell>
          <cell r="Z951" t="str">
            <v>Biweekly</v>
          </cell>
        </row>
        <row r="952">
          <cell r="B952">
            <v>1425</v>
          </cell>
          <cell r="D952" t="str">
            <v>Kristine</v>
          </cell>
          <cell r="E952" t="str">
            <v>Gowdy</v>
          </cell>
          <cell r="F952" t="str">
            <v>M</v>
          </cell>
          <cell r="G952" t="str">
            <v>Nutrition Assistant 1</v>
          </cell>
          <cell r="H952" t="str">
            <v>Maint, Hskpg, Food, Dayca</v>
          </cell>
          <cell r="I952" t="str">
            <v>Operations</v>
          </cell>
          <cell r="J952" t="str">
            <v>Dietary</v>
          </cell>
          <cell r="K952" t="str">
            <v>Terminated</v>
          </cell>
          <cell r="L952" t="str">
            <v>Per Diem Active</v>
          </cell>
          <cell r="M952" t="str">
            <v>Part Time</v>
          </cell>
          <cell r="N952" t="str">
            <v>Nutrition Assistant 1</v>
          </cell>
          <cell r="O952" t="str">
            <v>GEN 40 30min</v>
          </cell>
          <cell r="P952">
            <v>39595</v>
          </cell>
          <cell r="Q952">
            <v>39595</v>
          </cell>
          <cell r="R952">
            <v>39741</v>
          </cell>
          <cell r="S952">
            <v>2.5999999999999999E-2</v>
          </cell>
          <cell r="T952">
            <v>9.76</v>
          </cell>
          <cell r="U952" t="str">
            <v>Admin/Support</v>
          </cell>
          <cell r="V952">
            <v>1E-4</v>
          </cell>
          <cell r="W952">
            <v>5.0000000000000001E-4</v>
          </cell>
          <cell r="X952" t="str">
            <v>Gifford Medical - 40</v>
          </cell>
          <cell r="Y952" t="str">
            <v>Nutrition &amp; Food Service</v>
          </cell>
          <cell r="Z952" t="str">
            <v>Biweekly</v>
          </cell>
        </row>
        <row r="953">
          <cell r="B953">
            <v>1426</v>
          </cell>
          <cell r="D953" t="str">
            <v>Amanda</v>
          </cell>
          <cell r="E953" t="str">
            <v>Tibbetts</v>
          </cell>
          <cell r="F953" t="str">
            <v>R</v>
          </cell>
          <cell r="G953" t="str">
            <v>Laboratory Assistant PD</v>
          </cell>
          <cell r="H953" t="str">
            <v>Clinical</v>
          </cell>
          <cell r="I953" t="str">
            <v>Operations</v>
          </cell>
          <cell r="J953" t="str">
            <v>Laboratory</v>
          </cell>
          <cell r="K953" t="str">
            <v>Terminated</v>
          </cell>
          <cell r="L953" t="str">
            <v>Per Diem Active</v>
          </cell>
          <cell r="M953" t="str">
            <v>Part Time</v>
          </cell>
          <cell r="N953" t="str">
            <v>Laboratory Assistant PD</v>
          </cell>
          <cell r="O953" t="str">
            <v>GEN 40 30min</v>
          </cell>
          <cell r="P953">
            <v>39601</v>
          </cell>
          <cell r="Q953">
            <v>39601</v>
          </cell>
          <cell r="R953">
            <v>40990</v>
          </cell>
          <cell r="S953">
            <v>3.1199999999999999E-2</v>
          </cell>
          <cell r="T953">
            <v>12.44</v>
          </cell>
          <cell r="U953" t="str">
            <v>Admin/Support</v>
          </cell>
          <cell r="V953">
            <v>1E-4</v>
          </cell>
          <cell r="W953">
            <v>5.9999999999999995E-4</v>
          </cell>
          <cell r="X953" t="str">
            <v>Gifford Medical - 40</v>
          </cell>
          <cell r="Y953" t="str">
            <v>Laboratory</v>
          </cell>
          <cell r="Z953" t="str">
            <v>Biweekly</v>
          </cell>
        </row>
        <row r="954">
          <cell r="B954">
            <v>1427</v>
          </cell>
          <cell r="D954" t="str">
            <v>Caroline</v>
          </cell>
          <cell r="E954" t="str">
            <v>Heller</v>
          </cell>
          <cell r="F954" t="str">
            <v>L</v>
          </cell>
          <cell r="G954" t="str">
            <v>RN - Per Diem</v>
          </cell>
          <cell r="H954" t="str">
            <v>Clinical</v>
          </cell>
          <cell r="I954" t="str">
            <v>Patient Care Services</v>
          </cell>
          <cell r="J954" t="str">
            <v>Med Surg</v>
          </cell>
          <cell r="K954" t="str">
            <v>Terminated</v>
          </cell>
          <cell r="L954" t="str">
            <v>Per Diem Active</v>
          </cell>
          <cell r="M954" t="str">
            <v>Part Time</v>
          </cell>
          <cell r="N954" t="str">
            <v>RN - Per Diem</v>
          </cell>
          <cell r="O954" t="str">
            <v>GEN 40 30min</v>
          </cell>
          <cell r="P954">
            <v>40990</v>
          </cell>
          <cell r="Q954">
            <v>39601</v>
          </cell>
          <cell r="R954">
            <v>41610</v>
          </cell>
          <cell r="S954">
            <v>5.9799999999999999E-2</v>
          </cell>
          <cell r="T954">
            <v>22.64</v>
          </cell>
          <cell r="U954" t="str">
            <v>RN</v>
          </cell>
          <cell r="V954">
            <v>1E-4</v>
          </cell>
          <cell r="W954">
            <v>1.1999999999999999E-3</v>
          </cell>
          <cell r="X954" t="str">
            <v>Gifford Medical - 40</v>
          </cell>
          <cell r="Y954" t="str">
            <v>Med/Surg</v>
          </cell>
          <cell r="Z954" t="str">
            <v>Biweekly</v>
          </cell>
        </row>
        <row r="955">
          <cell r="B955">
            <v>1428</v>
          </cell>
          <cell r="D955" t="str">
            <v>Emily</v>
          </cell>
          <cell r="E955" t="str">
            <v>LeVan</v>
          </cell>
          <cell r="F955" t="str">
            <v>R</v>
          </cell>
          <cell r="G955" t="str">
            <v>Nurse Practitioner Offsit</v>
          </cell>
          <cell r="H955" t="str">
            <v>Clinical</v>
          </cell>
          <cell r="I955" t="str">
            <v>Provider Practices</v>
          </cell>
          <cell r="J955" t="str">
            <v>Clinic Bethel</v>
          </cell>
          <cell r="K955" t="str">
            <v>Terminated</v>
          </cell>
          <cell r="L955" t="str">
            <v>PartTime-Partial Benefits</v>
          </cell>
          <cell r="M955" t="str">
            <v>Part Time</v>
          </cell>
          <cell r="N955" t="str">
            <v>Nurse Practitioner Offsit</v>
          </cell>
          <cell r="O955" t="str">
            <v>PHYSICIANS</v>
          </cell>
          <cell r="P955">
            <v>41071</v>
          </cell>
          <cell r="Q955">
            <v>39602</v>
          </cell>
          <cell r="R955">
            <v>41862</v>
          </cell>
          <cell r="S955">
            <v>32500</v>
          </cell>
          <cell r="T955">
            <v>31.25</v>
          </cell>
          <cell r="U955" t="str">
            <v>NP &amp; PA</v>
          </cell>
          <cell r="V955">
            <v>40</v>
          </cell>
          <cell r="W955">
            <v>625</v>
          </cell>
          <cell r="X955" t="str">
            <v>Bethel Clinic - 41</v>
          </cell>
          <cell r="Y955" t="str">
            <v>None</v>
          </cell>
          <cell r="Z955" t="str">
            <v>Biweekly</v>
          </cell>
        </row>
        <row r="956">
          <cell r="B956">
            <v>1429</v>
          </cell>
          <cell r="D956" t="str">
            <v>Tina</v>
          </cell>
          <cell r="E956" t="str">
            <v>Graham</v>
          </cell>
          <cell r="F956" t="str">
            <v>M</v>
          </cell>
          <cell r="G956" t="str">
            <v>Billing Representative I</v>
          </cell>
          <cell r="H956" t="str">
            <v>Administrative</v>
          </cell>
          <cell r="I956" t="str">
            <v>Finance</v>
          </cell>
          <cell r="J956" t="str">
            <v>Patient Accounting</v>
          </cell>
          <cell r="K956" t="str">
            <v>Terminated</v>
          </cell>
          <cell r="L956" t="str">
            <v>Full Time - Full Benefits</v>
          </cell>
          <cell r="M956" t="str">
            <v>Full Time</v>
          </cell>
          <cell r="N956" t="str">
            <v>Billing Representative I</v>
          </cell>
          <cell r="O956" t="str">
            <v>GEN 40 30min</v>
          </cell>
          <cell r="P956">
            <v>39608</v>
          </cell>
          <cell r="Q956">
            <v>39608</v>
          </cell>
          <cell r="R956">
            <v>39660</v>
          </cell>
          <cell r="S956">
            <v>26832</v>
          </cell>
          <cell r="T956">
            <v>12.9</v>
          </cell>
          <cell r="U956" t="str">
            <v>Admin/Support</v>
          </cell>
          <cell r="V956">
            <v>80</v>
          </cell>
          <cell r="W956">
            <v>516</v>
          </cell>
          <cell r="X956" t="str">
            <v>Gifford Medical - 40</v>
          </cell>
          <cell r="Y956" t="str">
            <v>Patient Financial Service</v>
          </cell>
          <cell r="Z956" t="str">
            <v>Biweekly</v>
          </cell>
        </row>
        <row r="957">
          <cell r="B957">
            <v>1430</v>
          </cell>
          <cell r="D957" t="str">
            <v>Mary Ellen</v>
          </cell>
          <cell r="E957" t="str">
            <v>Fleck</v>
          </cell>
          <cell r="G957" t="str">
            <v>Pt Reg Receptionist I</v>
          </cell>
          <cell r="H957" t="str">
            <v>Administrative</v>
          </cell>
          <cell r="I957" t="str">
            <v>Finance</v>
          </cell>
          <cell r="J957" t="str">
            <v>Patient Registration</v>
          </cell>
          <cell r="K957" t="str">
            <v>Terminated</v>
          </cell>
          <cell r="L957" t="str">
            <v>Per Diem Active</v>
          </cell>
          <cell r="M957" t="str">
            <v>Part Time</v>
          </cell>
          <cell r="N957" t="str">
            <v>Pt Reg Receptionist I</v>
          </cell>
          <cell r="O957" t="str">
            <v>GEN 40 30min</v>
          </cell>
          <cell r="P957">
            <v>39608</v>
          </cell>
          <cell r="Q957">
            <v>39608</v>
          </cell>
          <cell r="R957">
            <v>39686</v>
          </cell>
          <cell r="S957">
            <v>3.6400000000000002E-2</v>
          </cell>
          <cell r="T957">
            <v>14.19</v>
          </cell>
          <cell r="U957" t="str">
            <v>Admin/Support</v>
          </cell>
          <cell r="V957">
            <v>1E-4</v>
          </cell>
          <cell r="W957">
            <v>6.9999999999999999E-4</v>
          </cell>
          <cell r="X957" t="str">
            <v>Patient Registration - 49</v>
          </cell>
          <cell r="Y957" t="str">
            <v>Patient Admin Services</v>
          </cell>
          <cell r="Z957" t="str">
            <v>Biweekly</v>
          </cell>
        </row>
        <row r="958">
          <cell r="B958">
            <v>1431</v>
          </cell>
          <cell r="D958" t="str">
            <v>Olivia</v>
          </cell>
          <cell r="E958" t="str">
            <v>Conner</v>
          </cell>
          <cell r="F958" t="str">
            <v>C</v>
          </cell>
          <cell r="G958" t="str">
            <v>Nutrition Assistant 1 PD</v>
          </cell>
          <cell r="H958" t="str">
            <v>Maint, Hskpg, Food, Dayca</v>
          </cell>
          <cell r="I958" t="str">
            <v>Operations</v>
          </cell>
          <cell r="J958" t="str">
            <v>Dietary</v>
          </cell>
          <cell r="K958" t="str">
            <v>Terminated</v>
          </cell>
          <cell r="L958" t="str">
            <v>Per Diem Active</v>
          </cell>
          <cell r="M958" t="str">
            <v>Part Time</v>
          </cell>
          <cell r="N958" t="str">
            <v>Nutrition Assistant 1 PD</v>
          </cell>
          <cell r="O958" t="str">
            <v>GEN 40 30min</v>
          </cell>
          <cell r="P958">
            <v>40035</v>
          </cell>
          <cell r="Q958">
            <v>39608</v>
          </cell>
          <cell r="R958">
            <v>40554</v>
          </cell>
          <cell r="S958">
            <v>2.0799999999999999E-2</v>
          </cell>
          <cell r="T958">
            <v>8.4139999999999997</v>
          </cell>
          <cell r="U958" t="str">
            <v>Admin/Support</v>
          </cell>
          <cell r="V958">
            <v>1E-4</v>
          </cell>
          <cell r="W958">
            <v>4.0000000000000002E-4</v>
          </cell>
          <cell r="X958" t="str">
            <v>Gifford Medical - 40</v>
          </cell>
          <cell r="Y958" t="str">
            <v>Nutrition &amp; Food Service</v>
          </cell>
          <cell r="Z958" t="str">
            <v>Biweekly</v>
          </cell>
        </row>
        <row r="959">
          <cell r="B959">
            <v>1432</v>
          </cell>
          <cell r="D959" t="str">
            <v>Alicia</v>
          </cell>
          <cell r="E959" t="str">
            <v>Fullerton</v>
          </cell>
          <cell r="F959" t="str">
            <v>M</v>
          </cell>
          <cell r="G959" t="str">
            <v>Teaching Associate</v>
          </cell>
          <cell r="H959" t="str">
            <v>Maint, Hskpg, Food, Dayca</v>
          </cell>
          <cell r="I959" t="str">
            <v>Human Resources</v>
          </cell>
          <cell r="J959" t="str">
            <v>Day Care</v>
          </cell>
          <cell r="K959" t="str">
            <v>Terminated</v>
          </cell>
          <cell r="L959" t="str">
            <v>Full Time - Full Benefits</v>
          </cell>
          <cell r="M959" t="str">
            <v>Full Time</v>
          </cell>
          <cell r="N959" t="str">
            <v>Teaching Associate</v>
          </cell>
          <cell r="O959" t="str">
            <v>GEN 40 60min</v>
          </cell>
          <cell r="P959">
            <v>39615</v>
          </cell>
          <cell r="Q959">
            <v>39615</v>
          </cell>
          <cell r="R959">
            <v>40816</v>
          </cell>
          <cell r="S959">
            <v>23841.792000000001</v>
          </cell>
          <cell r="T959">
            <v>11.462400000000001</v>
          </cell>
          <cell r="U959" t="str">
            <v>Tech &amp; Professi</v>
          </cell>
          <cell r="V959">
            <v>80</v>
          </cell>
          <cell r="W959">
            <v>458.49599999999998</v>
          </cell>
          <cell r="X959" t="str">
            <v>Gifford Medical - 40</v>
          </cell>
          <cell r="Y959" t="str">
            <v>Child Enrichment Center</v>
          </cell>
          <cell r="Z959" t="str">
            <v>Biweekly</v>
          </cell>
        </row>
        <row r="960">
          <cell r="B960">
            <v>1433</v>
          </cell>
          <cell r="D960" t="str">
            <v>Aaron</v>
          </cell>
          <cell r="E960" t="str">
            <v>McCormack</v>
          </cell>
          <cell r="F960" t="str">
            <v>R</v>
          </cell>
          <cell r="G960" t="str">
            <v>Associate Chef</v>
          </cell>
          <cell r="I960" t="str">
            <v>Operations</v>
          </cell>
          <cell r="J960" t="str">
            <v>Dietary</v>
          </cell>
          <cell r="K960" t="str">
            <v>Terminated</v>
          </cell>
          <cell r="L960" t="str">
            <v>Per Diem Active</v>
          </cell>
          <cell r="M960" t="str">
            <v>Part Time</v>
          </cell>
          <cell r="N960" t="str">
            <v>Associate Chef</v>
          </cell>
          <cell r="O960" t="str">
            <v>GEN 40 30min</v>
          </cell>
          <cell r="P960">
            <v>39615</v>
          </cell>
          <cell r="Q960">
            <v>39615</v>
          </cell>
          <cell r="R960">
            <v>39881</v>
          </cell>
          <cell r="S960">
            <v>3.6400000000000002E-2</v>
          </cell>
          <cell r="T960">
            <v>13.75</v>
          </cell>
          <cell r="U960" t="str">
            <v>Tech &amp; Professi</v>
          </cell>
          <cell r="V960">
            <v>1E-4</v>
          </cell>
          <cell r="W960">
            <v>6.9999999999999999E-4</v>
          </cell>
          <cell r="X960" t="str">
            <v>Gifford Medical - 40</v>
          </cell>
          <cell r="Y960" t="str">
            <v>Nutrition &amp; Food Service</v>
          </cell>
          <cell r="Z960" t="str">
            <v>Biweekly</v>
          </cell>
        </row>
        <row r="961">
          <cell r="B961">
            <v>1434</v>
          </cell>
          <cell r="D961" t="str">
            <v>Pablo</v>
          </cell>
          <cell r="E961" t="str">
            <v>Mendez</v>
          </cell>
          <cell r="G961" t="str">
            <v>ES  Worker - OUT</v>
          </cell>
          <cell r="H961" t="str">
            <v>Maint, Hskpg, Food, Dayca</v>
          </cell>
          <cell r="I961" t="str">
            <v>Facilities</v>
          </cell>
          <cell r="J961" t="str">
            <v>Housekeeping</v>
          </cell>
          <cell r="K961" t="str">
            <v>Terminated</v>
          </cell>
          <cell r="L961" t="str">
            <v>PartTime-Partial Benefits</v>
          </cell>
          <cell r="M961" t="str">
            <v>Part Time</v>
          </cell>
          <cell r="N961" t="str">
            <v>ES  Worker - OUT</v>
          </cell>
          <cell r="O961" t="str">
            <v>GEN 30min</v>
          </cell>
          <cell r="P961">
            <v>39617</v>
          </cell>
          <cell r="Q961">
            <v>39617</v>
          </cell>
          <cell r="R961">
            <v>39954</v>
          </cell>
          <cell r="S961">
            <v>9776</v>
          </cell>
          <cell r="T961">
            <v>9.4</v>
          </cell>
          <cell r="U961" t="str">
            <v>Admin/Support</v>
          </cell>
          <cell r="V961">
            <v>40</v>
          </cell>
          <cell r="W961">
            <v>188</v>
          </cell>
          <cell r="X961" t="str">
            <v>Gifford Medical - 40</v>
          </cell>
          <cell r="Y961" t="str">
            <v>Housekeeping</v>
          </cell>
          <cell r="Z961" t="str">
            <v>Biweekly</v>
          </cell>
        </row>
        <row r="962">
          <cell r="B962">
            <v>1435</v>
          </cell>
          <cell r="D962" t="str">
            <v>Walter</v>
          </cell>
          <cell r="E962" t="str">
            <v>Peterson</v>
          </cell>
          <cell r="F962" t="str">
            <v>T</v>
          </cell>
          <cell r="G962" t="str">
            <v>RN - Per Diem</v>
          </cell>
          <cell r="H962" t="str">
            <v>Clinical</v>
          </cell>
          <cell r="I962" t="str">
            <v>Patient Care Services</v>
          </cell>
          <cell r="J962" t="str">
            <v>Med Surg</v>
          </cell>
          <cell r="K962" t="str">
            <v>Terminated</v>
          </cell>
          <cell r="L962" t="str">
            <v>Per Diem Active</v>
          </cell>
          <cell r="M962" t="str">
            <v>Part Time</v>
          </cell>
          <cell r="N962" t="str">
            <v>RN - Per Diem</v>
          </cell>
          <cell r="O962" t="str">
            <v>GEN 40 30min</v>
          </cell>
          <cell r="P962">
            <v>39629</v>
          </cell>
          <cell r="Q962">
            <v>39629</v>
          </cell>
          <cell r="R962">
            <v>40661</v>
          </cell>
          <cell r="S962">
            <v>5.7200000000000001E-2</v>
          </cell>
          <cell r="T962">
            <v>22.428999999999998</v>
          </cell>
          <cell r="U962" t="str">
            <v>RN</v>
          </cell>
          <cell r="V962">
            <v>1E-4</v>
          </cell>
          <cell r="W962">
            <v>1.1000000000000001E-3</v>
          </cell>
          <cell r="X962" t="str">
            <v>Gifford Medical - 40</v>
          </cell>
          <cell r="Y962" t="str">
            <v>Med/Surg</v>
          </cell>
          <cell r="Z962" t="str">
            <v>Biweekly</v>
          </cell>
        </row>
        <row r="963">
          <cell r="B963">
            <v>1436</v>
          </cell>
          <cell r="D963" t="str">
            <v>James</v>
          </cell>
          <cell r="E963" t="str">
            <v>Fordham</v>
          </cell>
          <cell r="F963" t="str">
            <v>R</v>
          </cell>
          <cell r="G963" t="str">
            <v>Executive Assistant CEO</v>
          </cell>
          <cell r="H963" t="str">
            <v>Administrative</v>
          </cell>
          <cell r="I963" t="str">
            <v>Administration</v>
          </cell>
          <cell r="J963" t="str">
            <v>Administration</v>
          </cell>
          <cell r="K963" t="str">
            <v>Terminated</v>
          </cell>
          <cell r="L963" t="str">
            <v>Full Time - Full Benefits</v>
          </cell>
          <cell r="M963" t="str">
            <v>Full Time</v>
          </cell>
          <cell r="N963" t="str">
            <v>Executive Assistant CEO</v>
          </cell>
          <cell r="O963" t="str">
            <v>EXEMPT 8 FT</v>
          </cell>
          <cell r="P963">
            <v>39720</v>
          </cell>
          <cell r="Q963">
            <v>39637</v>
          </cell>
          <cell r="R963">
            <v>39720</v>
          </cell>
          <cell r="S963">
            <v>37801.919999999998</v>
          </cell>
          <cell r="T963">
            <v>18.173999999999999</v>
          </cell>
          <cell r="U963" t="str">
            <v>Tech &amp; Professi</v>
          </cell>
          <cell r="V963">
            <v>80</v>
          </cell>
          <cell r="W963">
            <v>726.96</v>
          </cell>
          <cell r="X963" t="str">
            <v>Gifford Medical - 40</v>
          </cell>
          <cell r="Y963" t="str">
            <v>None</v>
          </cell>
          <cell r="Z963" t="str">
            <v>Biweekly</v>
          </cell>
        </row>
        <row r="964">
          <cell r="B964">
            <v>1437</v>
          </cell>
          <cell r="D964" t="str">
            <v>Jean</v>
          </cell>
          <cell r="E964" t="str">
            <v>Leete</v>
          </cell>
          <cell r="F964" t="str">
            <v>M</v>
          </cell>
          <cell r="G964" t="str">
            <v>Laboratory Technician 1</v>
          </cell>
          <cell r="H964" t="str">
            <v>Ancillary</v>
          </cell>
          <cell r="I964" t="str">
            <v>Operations</v>
          </cell>
          <cell r="J964" t="str">
            <v>Laboratory</v>
          </cell>
          <cell r="K964" t="str">
            <v>Terminated</v>
          </cell>
          <cell r="L964" t="str">
            <v>Per Diem Active</v>
          </cell>
          <cell r="M964" t="str">
            <v>Part Time</v>
          </cell>
          <cell r="N964" t="str">
            <v>Laboratory Technician 1</v>
          </cell>
          <cell r="O964" t="str">
            <v>GEN 40 30min</v>
          </cell>
          <cell r="P964">
            <v>39639</v>
          </cell>
          <cell r="Q964">
            <v>39639</v>
          </cell>
          <cell r="R964">
            <v>41592</v>
          </cell>
          <cell r="S964">
            <v>5.4600000000000003E-2</v>
          </cell>
          <cell r="T964">
            <v>21.3</v>
          </cell>
          <cell r="U964" t="str">
            <v>Tech &amp; Professi</v>
          </cell>
          <cell r="V964">
            <v>1E-4</v>
          </cell>
          <cell r="W964">
            <v>1E-3</v>
          </cell>
          <cell r="X964" t="str">
            <v>Gifford Medical - 40</v>
          </cell>
          <cell r="Y964" t="str">
            <v>Laboratory</v>
          </cell>
          <cell r="Z964" t="str">
            <v>Biweekly</v>
          </cell>
        </row>
        <row r="965">
          <cell r="B965">
            <v>1438</v>
          </cell>
          <cell r="D965" t="str">
            <v>Krystal</v>
          </cell>
          <cell r="E965" t="str">
            <v>Bowen</v>
          </cell>
          <cell r="F965" t="str">
            <v>A</v>
          </cell>
          <cell r="G965" t="str">
            <v>LNA Per Diem</v>
          </cell>
          <cell r="H965" t="str">
            <v>Clinical</v>
          </cell>
          <cell r="I965" t="str">
            <v>Patient Care Services</v>
          </cell>
          <cell r="J965" t="str">
            <v>Med Surg</v>
          </cell>
          <cell r="K965" t="str">
            <v>Terminated</v>
          </cell>
          <cell r="L965" t="str">
            <v>Per Diem Active</v>
          </cell>
          <cell r="M965" t="str">
            <v>Part Time</v>
          </cell>
          <cell r="N965" t="str">
            <v>LNA Per Diem</v>
          </cell>
          <cell r="O965" t="str">
            <v>GEN 40 30min</v>
          </cell>
          <cell r="P965">
            <v>39643</v>
          </cell>
          <cell r="Q965">
            <v>39643</v>
          </cell>
          <cell r="R965">
            <v>40203</v>
          </cell>
          <cell r="S965">
            <v>2.5999999999999999E-2</v>
          </cell>
          <cell r="T965">
            <v>10.14</v>
          </cell>
          <cell r="U965" t="str">
            <v>Admin/Support</v>
          </cell>
          <cell r="V965">
            <v>1E-4</v>
          </cell>
          <cell r="W965">
            <v>5.0000000000000001E-4</v>
          </cell>
          <cell r="X965" t="str">
            <v>Gifford Medical - 40</v>
          </cell>
          <cell r="Y965" t="str">
            <v>Med/Surg</v>
          </cell>
          <cell r="Z965" t="str">
            <v>Biweekly</v>
          </cell>
        </row>
        <row r="966">
          <cell r="B966">
            <v>1439</v>
          </cell>
          <cell r="D966" t="str">
            <v>Josue</v>
          </cell>
          <cell r="E966" t="str">
            <v>Palumbo</v>
          </cell>
          <cell r="F966" t="str">
            <v>F</v>
          </cell>
          <cell r="G966" t="str">
            <v>Registered Nurse</v>
          </cell>
          <cell r="H966" t="str">
            <v>Clinical</v>
          </cell>
          <cell r="I966" t="str">
            <v>Patient Care Services</v>
          </cell>
          <cell r="J966" t="str">
            <v>Med Surg</v>
          </cell>
          <cell r="K966" t="str">
            <v>Terminated</v>
          </cell>
          <cell r="L966" t="str">
            <v>Full Time - Full Benefits</v>
          </cell>
          <cell r="M966" t="str">
            <v>Full Time</v>
          </cell>
          <cell r="N966" t="str">
            <v>Registered Nurse</v>
          </cell>
          <cell r="O966" t="str">
            <v>GEN 30min</v>
          </cell>
          <cell r="P966">
            <v>39650</v>
          </cell>
          <cell r="Q966">
            <v>39650</v>
          </cell>
          <cell r="R966">
            <v>40197</v>
          </cell>
          <cell r="S966">
            <v>50897.599999999999</v>
          </cell>
          <cell r="T966">
            <v>24.47</v>
          </cell>
          <cell r="U966" t="str">
            <v>RN</v>
          </cell>
          <cell r="V966">
            <v>80</v>
          </cell>
          <cell r="W966">
            <v>978.8</v>
          </cell>
          <cell r="X966" t="str">
            <v>Gifford Medical - 40</v>
          </cell>
          <cell r="Y966" t="str">
            <v>Med/Surg</v>
          </cell>
          <cell r="Z966" t="str">
            <v>Biweekly</v>
          </cell>
        </row>
        <row r="967">
          <cell r="B967">
            <v>1440</v>
          </cell>
          <cell r="D967" t="str">
            <v>Elizabeth</v>
          </cell>
          <cell r="E967" t="str">
            <v>Refino</v>
          </cell>
          <cell r="F967" t="str">
            <v>A</v>
          </cell>
          <cell r="G967" t="str">
            <v>Licensed Nurse Aide</v>
          </cell>
          <cell r="H967" t="str">
            <v>Clinical</v>
          </cell>
          <cell r="I967" t="str">
            <v>Patient Care Services</v>
          </cell>
          <cell r="J967" t="str">
            <v>MENIG Extended Care</v>
          </cell>
          <cell r="K967" t="str">
            <v>Terminated</v>
          </cell>
          <cell r="L967" t="str">
            <v>PartTime-Partial Benefits</v>
          </cell>
          <cell r="M967" t="str">
            <v>Part Time</v>
          </cell>
          <cell r="N967" t="str">
            <v>Licensed Nurse Aide</v>
          </cell>
          <cell r="O967" t="str">
            <v>GEN 30min</v>
          </cell>
          <cell r="P967">
            <v>39650</v>
          </cell>
          <cell r="Q967">
            <v>39650</v>
          </cell>
          <cell r="R967">
            <v>40034</v>
          </cell>
          <cell r="S967">
            <v>14792.96</v>
          </cell>
          <cell r="T967">
            <v>10.16</v>
          </cell>
          <cell r="U967" t="str">
            <v>Admin/Support</v>
          </cell>
          <cell r="V967">
            <v>56</v>
          </cell>
          <cell r="W967">
            <v>284.48</v>
          </cell>
          <cell r="X967" t="str">
            <v>Gifford Medical - 40</v>
          </cell>
          <cell r="Y967" t="str">
            <v>Menig Extended Care Unit</v>
          </cell>
          <cell r="Z967" t="str">
            <v>Biweekly</v>
          </cell>
        </row>
        <row r="968">
          <cell r="B968">
            <v>1441</v>
          </cell>
          <cell r="D968" t="str">
            <v>David</v>
          </cell>
          <cell r="E968" t="str">
            <v>Gehlbach</v>
          </cell>
          <cell r="F968" t="str">
            <v>A</v>
          </cell>
          <cell r="G968" t="str">
            <v>Reg Respiratory Therapist</v>
          </cell>
          <cell r="H968" t="str">
            <v>Ancillary</v>
          </cell>
          <cell r="I968" t="str">
            <v>Operations</v>
          </cell>
          <cell r="J968" t="str">
            <v>Respiratory</v>
          </cell>
          <cell r="K968" t="str">
            <v>Active</v>
          </cell>
          <cell r="L968" t="str">
            <v>Full Time - Full Benefits</v>
          </cell>
          <cell r="M968" t="str">
            <v>Full Time</v>
          </cell>
          <cell r="N968" t="str">
            <v>Reg Respiratory Therapist</v>
          </cell>
          <cell r="O968" t="str">
            <v>GEN 40 30min 16 Hour Shift</v>
          </cell>
          <cell r="P968">
            <v>39657</v>
          </cell>
          <cell r="Q968">
            <v>39657</v>
          </cell>
          <cell r="S968">
            <v>79518.399999999994</v>
          </cell>
          <cell r="T968">
            <v>38.229999999999997</v>
          </cell>
          <cell r="U968" t="str">
            <v>Tech &amp; Professi</v>
          </cell>
          <cell r="V968">
            <v>80</v>
          </cell>
          <cell r="W968">
            <v>1529.2</v>
          </cell>
          <cell r="X968" t="str">
            <v>Gifford Medical - 40</v>
          </cell>
          <cell r="Y968" t="str">
            <v>Respiratory Therapy</v>
          </cell>
          <cell r="Z968" t="str">
            <v>Biweekly</v>
          </cell>
        </row>
        <row r="969">
          <cell r="B969">
            <v>1442</v>
          </cell>
          <cell r="D969" t="str">
            <v>John</v>
          </cell>
          <cell r="E969" t="str">
            <v>Sedwick</v>
          </cell>
          <cell r="G969" t="str">
            <v>Reg Respiratory Therapist</v>
          </cell>
          <cell r="H969" t="str">
            <v>Ancillary</v>
          </cell>
          <cell r="I969" t="str">
            <v>Professional Services</v>
          </cell>
          <cell r="J969" t="str">
            <v>Respiratory</v>
          </cell>
          <cell r="K969" t="str">
            <v>Terminated</v>
          </cell>
          <cell r="L969" t="str">
            <v>PartTime - Full Benefits</v>
          </cell>
          <cell r="M969" t="str">
            <v>Part Time</v>
          </cell>
          <cell r="N969" t="str">
            <v>Reg Respiratory Therapist</v>
          </cell>
          <cell r="O969" t="str">
            <v>Gen 40 No Meal</v>
          </cell>
          <cell r="P969">
            <v>39941</v>
          </cell>
          <cell r="Q969">
            <v>39657</v>
          </cell>
          <cell r="R969">
            <v>39941</v>
          </cell>
          <cell r="S969">
            <v>46592</v>
          </cell>
          <cell r="T969">
            <v>28</v>
          </cell>
          <cell r="U969" t="str">
            <v>Tech &amp; Professi</v>
          </cell>
          <cell r="V969">
            <v>64</v>
          </cell>
          <cell r="W969">
            <v>896</v>
          </cell>
          <cell r="X969" t="str">
            <v>Gifford Medical - 40</v>
          </cell>
          <cell r="Y969" t="str">
            <v>Respiratory Therapy</v>
          </cell>
          <cell r="Z969" t="str">
            <v>Biweekly</v>
          </cell>
        </row>
        <row r="970">
          <cell r="B970">
            <v>1443</v>
          </cell>
          <cell r="D970" t="str">
            <v>Susan</v>
          </cell>
          <cell r="E970" t="str">
            <v>Tomat</v>
          </cell>
          <cell r="F970" t="str">
            <v>A</v>
          </cell>
          <cell r="G970" t="str">
            <v>Med. Transcript. At Home</v>
          </cell>
          <cell r="H970" t="str">
            <v>Administrative</v>
          </cell>
          <cell r="I970" t="str">
            <v>Finance</v>
          </cell>
          <cell r="J970" t="str">
            <v>Medical Records</v>
          </cell>
          <cell r="K970" t="str">
            <v>Terminated</v>
          </cell>
          <cell r="L970" t="str">
            <v>PartTime - Full Benefits</v>
          </cell>
          <cell r="M970" t="str">
            <v>Part Time</v>
          </cell>
          <cell r="N970" t="str">
            <v>Med. Transcript. At Home</v>
          </cell>
          <cell r="O970" t="str">
            <v>GEN 40 30min</v>
          </cell>
          <cell r="P970">
            <v>39657</v>
          </cell>
          <cell r="Q970">
            <v>39657</v>
          </cell>
          <cell r="R970">
            <v>41571</v>
          </cell>
          <cell r="S970">
            <v>21598.720000000001</v>
          </cell>
          <cell r="T970">
            <v>12.98</v>
          </cell>
          <cell r="U970" t="str">
            <v>Admin/Support</v>
          </cell>
          <cell r="V970">
            <v>64</v>
          </cell>
          <cell r="W970">
            <v>415.36</v>
          </cell>
          <cell r="X970" t="str">
            <v>Health Information - 49</v>
          </cell>
          <cell r="Y970" t="str">
            <v>Patient Admin Services</v>
          </cell>
          <cell r="Z970" t="str">
            <v>Biweekly</v>
          </cell>
        </row>
        <row r="971">
          <cell r="B971">
            <v>1444</v>
          </cell>
          <cell r="D971" t="str">
            <v>Anne</v>
          </cell>
          <cell r="E971" t="str">
            <v>Belanger</v>
          </cell>
          <cell r="F971" t="str">
            <v>I</v>
          </cell>
          <cell r="G971" t="str">
            <v>Medical Secretary</v>
          </cell>
          <cell r="H971" t="str">
            <v>Administrative</v>
          </cell>
          <cell r="I971" t="str">
            <v>Patient Care Services</v>
          </cell>
          <cell r="J971" t="str">
            <v>Clinic OB/GYN</v>
          </cell>
          <cell r="K971" t="str">
            <v>Terminated</v>
          </cell>
          <cell r="L971" t="str">
            <v>PartTime - Full Benefits</v>
          </cell>
          <cell r="M971" t="str">
            <v>Part Time</v>
          </cell>
          <cell r="N971" t="str">
            <v>Medical Secretary</v>
          </cell>
          <cell r="O971" t="str">
            <v>GEN 40 60min</v>
          </cell>
          <cell r="P971">
            <v>39664</v>
          </cell>
          <cell r="Q971">
            <v>39664</v>
          </cell>
          <cell r="R971">
            <v>39668</v>
          </cell>
          <cell r="S971">
            <v>24180</v>
          </cell>
          <cell r="T971">
            <v>15.5</v>
          </cell>
          <cell r="U971" t="str">
            <v>Admin/Support</v>
          </cell>
          <cell r="V971">
            <v>60</v>
          </cell>
          <cell r="W971">
            <v>465</v>
          </cell>
          <cell r="X971" t="str">
            <v>OB/GYN - 41</v>
          </cell>
          <cell r="Y971" t="str">
            <v>Provider Practice</v>
          </cell>
          <cell r="Z971" t="str">
            <v>Biweekly</v>
          </cell>
        </row>
        <row r="972">
          <cell r="B972">
            <v>1445</v>
          </cell>
          <cell r="D972" t="str">
            <v>Jackie</v>
          </cell>
          <cell r="E972" t="str">
            <v>Sprague</v>
          </cell>
          <cell r="F972" t="str">
            <v>R</v>
          </cell>
          <cell r="G972" t="str">
            <v>Teacher</v>
          </cell>
          <cell r="H972" t="str">
            <v>Maint, Hskpg, Food, Dayca</v>
          </cell>
          <cell r="I972" t="str">
            <v>Administration</v>
          </cell>
          <cell r="J972" t="str">
            <v>Day Care</v>
          </cell>
          <cell r="K972" t="str">
            <v>Active</v>
          </cell>
          <cell r="L972" t="str">
            <v>Full Time - Full Benefits</v>
          </cell>
          <cell r="M972" t="str">
            <v>Full Time</v>
          </cell>
          <cell r="N972" t="str">
            <v>Teacher</v>
          </cell>
          <cell r="O972" t="str">
            <v>GEN 40 60min</v>
          </cell>
          <cell r="P972">
            <v>39664</v>
          </cell>
          <cell r="Q972">
            <v>39664</v>
          </cell>
          <cell r="S972">
            <v>44220.800000000003</v>
          </cell>
          <cell r="T972">
            <v>21.26</v>
          </cell>
          <cell r="U972" t="str">
            <v>Tech &amp; Professi</v>
          </cell>
          <cell r="V972">
            <v>80</v>
          </cell>
          <cell r="W972">
            <v>850.4</v>
          </cell>
          <cell r="X972" t="str">
            <v>Gifford Medical - 40</v>
          </cell>
          <cell r="Y972" t="str">
            <v>Child Enrichment Center</v>
          </cell>
          <cell r="Z972" t="str">
            <v>Biweekly</v>
          </cell>
        </row>
        <row r="973">
          <cell r="B973">
            <v>1446</v>
          </cell>
          <cell r="D973" t="str">
            <v>Christine</v>
          </cell>
          <cell r="E973" t="str">
            <v>Malcolm</v>
          </cell>
          <cell r="F973" t="str">
            <v>M</v>
          </cell>
          <cell r="G973" t="str">
            <v>Nurse Practitioner</v>
          </cell>
          <cell r="H973" t="str">
            <v>Clinical</v>
          </cell>
          <cell r="I973" t="str">
            <v>Medical Staff</v>
          </cell>
          <cell r="J973" t="str">
            <v>Clinic Primary Care</v>
          </cell>
          <cell r="K973" t="str">
            <v>Terminated</v>
          </cell>
          <cell r="L973" t="str">
            <v>Per Diem Active</v>
          </cell>
          <cell r="M973" t="str">
            <v>Part Time</v>
          </cell>
          <cell r="N973" t="str">
            <v>Nurse Practitioner</v>
          </cell>
          <cell r="O973" t="str">
            <v>PHYSICIANS</v>
          </cell>
          <cell r="P973">
            <v>39664</v>
          </cell>
          <cell r="Q973">
            <v>39664</v>
          </cell>
          <cell r="R973">
            <v>40139</v>
          </cell>
          <cell r="S973">
            <v>9.0999999999999998E-2</v>
          </cell>
          <cell r="T973">
            <v>34.615400000000001</v>
          </cell>
          <cell r="U973" t="str">
            <v>NP &amp; PA</v>
          </cell>
          <cell r="V973">
            <v>1E-4</v>
          </cell>
          <cell r="W973">
            <v>1.8E-3</v>
          </cell>
          <cell r="X973" t="str">
            <v>Primary Care Clinic - 41</v>
          </cell>
          <cell r="Y973" t="str">
            <v>Medical Staff</v>
          </cell>
          <cell r="Z973" t="str">
            <v>Biweekly</v>
          </cell>
        </row>
        <row r="974">
          <cell r="B974">
            <v>1447</v>
          </cell>
          <cell r="D974" t="str">
            <v>Fern</v>
          </cell>
          <cell r="E974" t="str">
            <v>Rogers</v>
          </cell>
          <cell r="F974" t="str">
            <v>K</v>
          </cell>
          <cell r="G974" t="str">
            <v>RN - Per Diem</v>
          </cell>
          <cell r="H974" t="str">
            <v>Clinical</v>
          </cell>
          <cell r="I974" t="str">
            <v>Patient Care Services</v>
          </cell>
          <cell r="J974" t="str">
            <v>Emergency Room</v>
          </cell>
          <cell r="K974" t="str">
            <v>Terminated</v>
          </cell>
          <cell r="L974" t="str">
            <v>Per Diem Active</v>
          </cell>
          <cell r="M974" t="str">
            <v>Part Time</v>
          </cell>
          <cell r="N974" t="str">
            <v>RN - Per Diem</v>
          </cell>
          <cell r="O974" t="str">
            <v>GEN 40 30min</v>
          </cell>
          <cell r="P974">
            <v>39671</v>
          </cell>
          <cell r="Q974">
            <v>39671</v>
          </cell>
          <cell r="R974">
            <v>42478</v>
          </cell>
          <cell r="S974">
            <v>7.2800000000000004E-2</v>
          </cell>
          <cell r="T974">
            <v>27.69</v>
          </cell>
          <cell r="U974" t="str">
            <v>RN</v>
          </cell>
          <cell r="V974">
            <v>1E-4</v>
          </cell>
          <cell r="W974">
            <v>1.4E-3</v>
          </cell>
          <cell r="X974" t="str">
            <v>Gifford Medical - 40</v>
          </cell>
          <cell r="Y974" t="str">
            <v>Emergency Room</v>
          </cell>
          <cell r="Z974" t="str">
            <v>Biweekly</v>
          </cell>
        </row>
        <row r="975">
          <cell r="B975">
            <v>1448</v>
          </cell>
          <cell r="D975" t="str">
            <v>Kristen</v>
          </cell>
          <cell r="E975" t="str">
            <v>Ahern</v>
          </cell>
          <cell r="F975" t="str">
            <v>E</v>
          </cell>
          <cell r="G975" t="str">
            <v>LNA Per Diem</v>
          </cell>
          <cell r="H975" t="str">
            <v>Clinical</v>
          </cell>
          <cell r="I975" t="str">
            <v>Patient Care Services</v>
          </cell>
          <cell r="J975" t="str">
            <v>Med Surg</v>
          </cell>
          <cell r="K975" t="str">
            <v>Terminated</v>
          </cell>
          <cell r="L975" t="str">
            <v>Per Diem Active</v>
          </cell>
          <cell r="M975" t="str">
            <v>Part Time</v>
          </cell>
          <cell r="N975" t="str">
            <v>LNA Per Diem</v>
          </cell>
          <cell r="O975" t="str">
            <v>GEN 40 30min</v>
          </cell>
          <cell r="P975">
            <v>39671</v>
          </cell>
          <cell r="Q975">
            <v>39671</v>
          </cell>
          <cell r="R975">
            <v>40021</v>
          </cell>
          <cell r="S975">
            <v>3.1199999999999999E-2</v>
          </cell>
          <cell r="T975">
            <v>12.41</v>
          </cell>
          <cell r="U975" t="str">
            <v>Admin/Support</v>
          </cell>
          <cell r="V975">
            <v>1E-4</v>
          </cell>
          <cell r="W975">
            <v>5.9999999999999995E-4</v>
          </cell>
          <cell r="X975" t="str">
            <v>Gifford Medical - 40</v>
          </cell>
          <cell r="Y975" t="str">
            <v>Med/Surg</v>
          </cell>
          <cell r="Z975" t="str">
            <v>Biweekly</v>
          </cell>
        </row>
        <row r="976">
          <cell r="B976">
            <v>1449</v>
          </cell>
          <cell r="D976" t="str">
            <v>Jamie</v>
          </cell>
          <cell r="E976" t="str">
            <v>Maxham</v>
          </cell>
          <cell r="F976" t="str">
            <v>N</v>
          </cell>
          <cell r="G976" t="str">
            <v>RN - Per Diem</v>
          </cell>
          <cell r="H976" t="str">
            <v>Clinical</v>
          </cell>
          <cell r="I976" t="str">
            <v>Patient Care Services</v>
          </cell>
          <cell r="J976" t="str">
            <v>Emergency Room</v>
          </cell>
          <cell r="K976" t="str">
            <v>Terminated</v>
          </cell>
          <cell r="L976" t="str">
            <v>Per Diem Active</v>
          </cell>
          <cell r="M976" t="str">
            <v>Part Time</v>
          </cell>
          <cell r="N976" t="str">
            <v>RN - Per Diem</v>
          </cell>
          <cell r="O976" t="str">
            <v>GEN 40 30min</v>
          </cell>
          <cell r="P976">
            <v>42527</v>
          </cell>
          <cell r="Q976">
            <v>39675</v>
          </cell>
          <cell r="R976">
            <v>43156</v>
          </cell>
          <cell r="S976">
            <v>6.7599999999999993E-2</v>
          </cell>
          <cell r="T976">
            <v>25.5</v>
          </cell>
          <cell r="U976" t="str">
            <v>RN</v>
          </cell>
          <cell r="V976">
            <v>1E-4</v>
          </cell>
          <cell r="W976">
            <v>1.2999999999999999E-3</v>
          </cell>
          <cell r="X976" t="str">
            <v>Gifford Medical - 40</v>
          </cell>
          <cell r="Y976" t="str">
            <v>Med/Surg</v>
          </cell>
          <cell r="Z976" t="str">
            <v>Biweekly</v>
          </cell>
        </row>
        <row r="977">
          <cell r="B977">
            <v>1450</v>
          </cell>
          <cell r="D977" t="str">
            <v>Betty</v>
          </cell>
          <cell r="E977" t="str">
            <v>Chase</v>
          </cell>
          <cell r="F977" t="str">
            <v>A</v>
          </cell>
          <cell r="G977" t="str">
            <v>Licensed Nurse Aide</v>
          </cell>
          <cell r="H977" t="str">
            <v>Clinical</v>
          </cell>
          <cell r="I977" t="str">
            <v>Patient Care Services</v>
          </cell>
          <cell r="J977" t="str">
            <v>Emergency Room</v>
          </cell>
          <cell r="K977" t="str">
            <v>Terminated</v>
          </cell>
          <cell r="L977" t="str">
            <v>Per Diem Active</v>
          </cell>
          <cell r="M977" t="str">
            <v>Part Time</v>
          </cell>
          <cell r="N977" t="str">
            <v>Licensed Nurse Aide</v>
          </cell>
          <cell r="O977" t="str">
            <v>GEN 40 30min</v>
          </cell>
          <cell r="P977">
            <v>39686</v>
          </cell>
          <cell r="Q977">
            <v>39686</v>
          </cell>
          <cell r="R977">
            <v>39832</v>
          </cell>
          <cell r="S977">
            <v>3.1199999999999999E-2</v>
          </cell>
          <cell r="T977">
            <v>11.72</v>
          </cell>
          <cell r="U977" t="str">
            <v>Admin/Support</v>
          </cell>
          <cell r="V977">
            <v>1E-4</v>
          </cell>
          <cell r="W977">
            <v>5.9999999999999995E-4</v>
          </cell>
          <cell r="X977" t="str">
            <v>Gifford Medical - 40</v>
          </cell>
          <cell r="Y977" t="str">
            <v>Emergency Room</v>
          </cell>
          <cell r="Z977" t="str">
            <v>Biweekly</v>
          </cell>
        </row>
        <row r="978">
          <cell r="B978">
            <v>1452</v>
          </cell>
          <cell r="D978" t="str">
            <v>Kimberly</v>
          </cell>
          <cell r="E978" t="str">
            <v>Nelson</v>
          </cell>
          <cell r="F978" t="str">
            <v>A</v>
          </cell>
          <cell r="G978" t="str">
            <v>Radiology Supervisor</v>
          </cell>
          <cell r="H978" t="str">
            <v>Ancillary</v>
          </cell>
          <cell r="I978" t="str">
            <v>Operations</v>
          </cell>
          <cell r="J978" t="str">
            <v>Diagnostic Imaging</v>
          </cell>
          <cell r="K978" t="str">
            <v>Active</v>
          </cell>
          <cell r="L978" t="str">
            <v>Full Time - Full Benefits</v>
          </cell>
          <cell r="M978" t="str">
            <v>Full Time</v>
          </cell>
          <cell r="N978" t="str">
            <v>Radiology Supervisor</v>
          </cell>
          <cell r="O978" t="str">
            <v>GEN 40 30min</v>
          </cell>
          <cell r="P978">
            <v>39685</v>
          </cell>
          <cell r="Q978">
            <v>39685</v>
          </cell>
          <cell r="S978">
            <v>83595.199999999997</v>
          </cell>
          <cell r="T978">
            <v>40.19</v>
          </cell>
          <cell r="U978" t="str">
            <v>Tech &amp; Professi</v>
          </cell>
          <cell r="V978">
            <v>80</v>
          </cell>
          <cell r="W978">
            <v>1607.6</v>
          </cell>
          <cell r="X978" t="str">
            <v>Gifford Medical - 40</v>
          </cell>
          <cell r="Y978" t="str">
            <v>Radiology</v>
          </cell>
          <cell r="Z978" t="str">
            <v>Biweekly</v>
          </cell>
        </row>
        <row r="979">
          <cell r="B979">
            <v>1453</v>
          </cell>
          <cell r="D979" t="str">
            <v>Jamie</v>
          </cell>
          <cell r="E979" t="str">
            <v>Salls</v>
          </cell>
          <cell r="F979" t="str">
            <v>D</v>
          </cell>
          <cell r="G979" t="str">
            <v>Executive Assistant CEO</v>
          </cell>
          <cell r="H979" t="str">
            <v>Administrative</v>
          </cell>
          <cell r="I979" t="str">
            <v>Administration</v>
          </cell>
          <cell r="J979" t="str">
            <v>Administration</v>
          </cell>
          <cell r="K979" t="str">
            <v>Terminated</v>
          </cell>
          <cell r="L979" t="str">
            <v>Full Time - Full Benefits</v>
          </cell>
          <cell r="M979" t="str">
            <v>Full Time</v>
          </cell>
          <cell r="N979" t="str">
            <v>Executive Assistant CEO</v>
          </cell>
          <cell r="O979" t="str">
            <v>EXEMPT 8 FT</v>
          </cell>
          <cell r="P979">
            <v>39693</v>
          </cell>
          <cell r="Q979">
            <v>39693</v>
          </cell>
          <cell r="R979">
            <v>43042</v>
          </cell>
          <cell r="S979">
            <v>46904</v>
          </cell>
          <cell r="T979">
            <v>22.55</v>
          </cell>
          <cell r="U979" t="str">
            <v>Tech &amp; Professi</v>
          </cell>
          <cell r="V979">
            <v>80</v>
          </cell>
          <cell r="W979">
            <v>902</v>
          </cell>
          <cell r="X979" t="str">
            <v>Clinic Administration - 4</v>
          </cell>
          <cell r="Y979" t="str">
            <v>None</v>
          </cell>
          <cell r="Z979" t="str">
            <v>Biweekly</v>
          </cell>
        </row>
        <row r="980">
          <cell r="B980">
            <v>1454</v>
          </cell>
          <cell r="D980" t="str">
            <v>Melissa</v>
          </cell>
          <cell r="E980" t="str">
            <v>Thayer</v>
          </cell>
          <cell r="F980" t="str">
            <v>M</v>
          </cell>
          <cell r="G980" t="str">
            <v>Medical Assistant Offsite</v>
          </cell>
          <cell r="H980" t="str">
            <v>Clinical</v>
          </cell>
          <cell r="I980" t="str">
            <v>Surgical Services</v>
          </cell>
          <cell r="J980" t="str">
            <v>Sharon Clinic</v>
          </cell>
          <cell r="K980" t="str">
            <v>Terminated</v>
          </cell>
          <cell r="L980" t="str">
            <v>PartTime - Full Benefits</v>
          </cell>
          <cell r="M980" t="str">
            <v>Part Time</v>
          </cell>
          <cell r="N980" t="str">
            <v>Medical Assistant Offsite</v>
          </cell>
          <cell r="O980" t="str">
            <v>Gen 40 30min</v>
          </cell>
          <cell r="P980">
            <v>39695</v>
          </cell>
          <cell r="Q980">
            <v>39695</v>
          </cell>
          <cell r="R980">
            <v>44491</v>
          </cell>
          <cell r="S980">
            <v>31973.759999999998</v>
          </cell>
          <cell r="T980">
            <v>17.079999999999998</v>
          </cell>
          <cell r="U980" t="str">
            <v>Admin/Support</v>
          </cell>
          <cell r="V980">
            <v>72</v>
          </cell>
          <cell r="W980">
            <v>614.88</v>
          </cell>
          <cell r="X980" t="str">
            <v>Sharon Clinic - 40</v>
          </cell>
          <cell r="Y980" t="str">
            <v>Operating Room</v>
          </cell>
          <cell r="Z980" t="str">
            <v>Biweekly</v>
          </cell>
        </row>
        <row r="981">
          <cell r="B981">
            <v>1456</v>
          </cell>
          <cell r="D981" t="str">
            <v>Suzette</v>
          </cell>
          <cell r="E981" t="str">
            <v>Sanchez</v>
          </cell>
          <cell r="F981" t="str">
            <v>L</v>
          </cell>
          <cell r="G981" t="str">
            <v>Medical Secretary</v>
          </cell>
          <cell r="H981" t="str">
            <v>Administrative</v>
          </cell>
          <cell r="I981" t="str">
            <v>Provider Practices</v>
          </cell>
          <cell r="J981" t="str">
            <v>Clinic Primary Care</v>
          </cell>
          <cell r="K981" t="str">
            <v>Terminated</v>
          </cell>
          <cell r="L981" t="str">
            <v>Full Time - Full Benefits</v>
          </cell>
          <cell r="M981" t="str">
            <v>Full Time</v>
          </cell>
          <cell r="N981" t="str">
            <v>Medical Secretary</v>
          </cell>
          <cell r="O981" t="str">
            <v>GEN 40 60min</v>
          </cell>
          <cell r="P981">
            <v>39699</v>
          </cell>
          <cell r="Q981">
            <v>39699</v>
          </cell>
          <cell r="R981">
            <v>39742</v>
          </cell>
          <cell r="S981">
            <v>27040</v>
          </cell>
          <cell r="T981">
            <v>13</v>
          </cell>
          <cell r="U981" t="str">
            <v>Admin/Support</v>
          </cell>
          <cell r="V981">
            <v>80</v>
          </cell>
          <cell r="W981">
            <v>520</v>
          </cell>
          <cell r="X981" t="str">
            <v>Primary Care Clinic - 41</v>
          </cell>
          <cell r="Y981" t="str">
            <v>Provider Practice</v>
          </cell>
          <cell r="Z981" t="str">
            <v>Biweekly</v>
          </cell>
        </row>
        <row r="982">
          <cell r="B982">
            <v>1457</v>
          </cell>
          <cell r="D982" t="str">
            <v>Kristine</v>
          </cell>
          <cell r="E982" t="str">
            <v>Day</v>
          </cell>
          <cell r="F982" t="str">
            <v>R</v>
          </cell>
          <cell r="G982" t="str">
            <v>Adult Day Care</v>
          </cell>
          <cell r="H982" t="str">
            <v>Clinical</v>
          </cell>
          <cell r="I982" t="str">
            <v>Patient Care Services</v>
          </cell>
          <cell r="J982" t="str">
            <v>Adult Day Care</v>
          </cell>
          <cell r="K982" t="str">
            <v>Terminated</v>
          </cell>
          <cell r="L982" t="str">
            <v>PartTime - Full Benefits</v>
          </cell>
          <cell r="M982" t="str">
            <v>Part Time</v>
          </cell>
          <cell r="N982" t="str">
            <v>Adult Day Care</v>
          </cell>
          <cell r="O982" t="str">
            <v>GEN 40 30min</v>
          </cell>
          <cell r="P982">
            <v>39706</v>
          </cell>
          <cell r="Q982">
            <v>39706</v>
          </cell>
          <cell r="R982">
            <v>43196</v>
          </cell>
          <cell r="S982">
            <v>20600.32</v>
          </cell>
          <cell r="T982">
            <v>12.38</v>
          </cell>
          <cell r="U982" t="str">
            <v>Admin/Support</v>
          </cell>
          <cell r="V982">
            <v>64</v>
          </cell>
          <cell r="W982">
            <v>396.16</v>
          </cell>
          <cell r="X982" t="str">
            <v>Adult Daycare - 45</v>
          </cell>
          <cell r="Y982" t="str">
            <v>None</v>
          </cell>
          <cell r="Z982" t="str">
            <v>Biweekly</v>
          </cell>
        </row>
        <row r="983">
          <cell r="B983">
            <v>1458</v>
          </cell>
          <cell r="D983" t="str">
            <v>Sarah</v>
          </cell>
          <cell r="E983" t="str">
            <v>Procopio</v>
          </cell>
          <cell r="F983" t="str">
            <v>J</v>
          </cell>
          <cell r="G983" t="str">
            <v>HRIS/Payroll Specialist</v>
          </cell>
          <cell r="H983" t="str">
            <v>Administrative</v>
          </cell>
          <cell r="I983" t="str">
            <v>Human Resources</v>
          </cell>
          <cell r="J983" t="str">
            <v>Human Resources</v>
          </cell>
          <cell r="K983" t="str">
            <v>Terminated</v>
          </cell>
          <cell r="L983" t="str">
            <v>Full Time - Full Benefits</v>
          </cell>
          <cell r="M983" t="str">
            <v>Full Time</v>
          </cell>
          <cell r="N983" t="str">
            <v>HRIS/Payroll Specialist</v>
          </cell>
          <cell r="O983" t="str">
            <v>GEN 40 30min</v>
          </cell>
          <cell r="P983">
            <v>39707</v>
          </cell>
          <cell r="Q983">
            <v>39707</v>
          </cell>
          <cell r="R983">
            <v>40239</v>
          </cell>
          <cell r="S983">
            <v>34632</v>
          </cell>
          <cell r="T983">
            <v>16.649999999999999</v>
          </cell>
          <cell r="U983" t="str">
            <v>Tech &amp; Professi</v>
          </cell>
          <cell r="V983">
            <v>80</v>
          </cell>
          <cell r="W983">
            <v>666</v>
          </cell>
          <cell r="X983" t="str">
            <v>Benefits</v>
          </cell>
          <cell r="Y983" t="str">
            <v>Human Resources</v>
          </cell>
          <cell r="Z983" t="str">
            <v>Biweekly</v>
          </cell>
        </row>
        <row r="984">
          <cell r="B984">
            <v>1459</v>
          </cell>
          <cell r="D984" t="str">
            <v>Ashley</v>
          </cell>
          <cell r="E984" t="str">
            <v>McKinstry</v>
          </cell>
          <cell r="F984" t="str">
            <v>C</v>
          </cell>
          <cell r="G984" t="str">
            <v>Teaching Assistant</v>
          </cell>
          <cell r="H984" t="str">
            <v>Maint, Hskpg, Food, Dayca</v>
          </cell>
          <cell r="I984" t="str">
            <v>Human Resources</v>
          </cell>
          <cell r="J984" t="str">
            <v>Day Care</v>
          </cell>
          <cell r="K984" t="str">
            <v>Terminated</v>
          </cell>
          <cell r="L984" t="str">
            <v>Full Time - Full Benefits</v>
          </cell>
          <cell r="M984" t="str">
            <v>Full Time</v>
          </cell>
          <cell r="N984" t="str">
            <v>Teaching Assistant</v>
          </cell>
          <cell r="O984" t="str">
            <v>GEN 40 60min</v>
          </cell>
          <cell r="P984">
            <v>39713</v>
          </cell>
          <cell r="Q984">
            <v>39713</v>
          </cell>
          <cell r="R984">
            <v>39836</v>
          </cell>
          <cell r="S984">
            <v>20612.8</v>
          </cell>
          <cell r="T984">
            <v>9.91</v>
          </cell>
          <cell r="U984" t="str">
            <v>Admin/Support</v>
          </cell>
          <cell r="V984">
            <v>80</v>
          </cell>
          <cell r="W984">
            <v>396.4</v>
          </cell>
          <cell r="X984" t="str">
            <v>Gifford Medical - 40</v>
          </cell>
          <cell r="Y984" t="str">
            <v>Child Enrichment Center</v>
          </cell>
          <cell r="Z984" t="str">
            <v>Biweekly</v>
          </cell>
        </row>
        <row r="985">
          <cell r="B985">
            <v>1460</v>
          </cell>
          <cell r="D985" t="str">
            <v>Laura</v>
          </cell>
          <cell r="E985" t="str">
            <v>Samson</v>
          </cell>
          <cell r="F985" t="str">
            <v>L</v>
          </cell>
          <cell r="G985" t="str">
            <v>Pt Reg Receptionist I</v>
          </cell>
          <cell r="H985" t="str">
            <v>Administrative</v>
          </cell>
          <cell r="I985" t="str">
            <v>Surgical Services</v>
          </cell>
          <cell r="J985" t="str">
            <v>Operating Room</v>
          </cell>
          <cell r="K985" t="str">
            <v>Terminated</v>
          </cell>
          <cell r="L985" t="str">
            <v>Full Time - Full Benefits</v>
          </cell>
          <cell r="M985" t="str">
            <v>Full Time</v>
          </cell>
          <cell r="N985" t="str">
            <v>Pt Reg Receptionist I</v>
          </cell>
          <cell r="O985" t="str">
            <v>GEN 40 30min</v>
          </cell>
          <cell r="P985">
            <v>39713</v>
          </cell>
          <cell r="Q985">
            <v>39713</v>
          </cell>
          <cell r="R985">
            <v>42009</v>
          </cell>
          <cell r="S985">
            <v>28516.799999999999</v>
          </cell>
          <cell r="T985">
            <v>13.71</v>
          </cell>
          <cell r="U985" t="str">
            <v>Admin/Support</v>
          </cell>
          <cell r="V985">
            <v>80</v>
          </cell>
          <cell r="W985">
            <v>548.4</v>
          </cell>
          <cell r="X985" t="str">
            <v>Gifford Medical - 40</v>
          </cell>
          <cell r="Y985" t="str">
            <v>Operating Room</v>
          </cell>
          <cell r="Z985" t="str">
            <v>Biweekly</v>
          </cell>
        </row>
        <row r="986">
          <cell r="B986">
            <v>1461</v>
          </cell>
          <cell r="D986" t="str">
            <v>Pamela</v>
          </cell>
          <cell r="E986" t="str">
            <v>Salls</v>
          </cell>
          <cell r="F986" t="str">
            <v>J</v>
          </cell>
          <cell r="G986" t="str">
            <v>LNA Retirement Community</v>
          </cell>
          <cell r="H986" t="str">
            <v>Clinical</v>
          </cell>
          <cell r="I986" t="str">
            <v>Patient Care Services</v>
          </cell>
          <cell r="J986" t="str">
            <v>MENIG Extended Care</v>
          </cell>
          <cell r="K986" t="str">
            <v>Active</v>
          </cell>
          <cell r="L986" t="str">
            <v>PartTime-Partial Benefits</v>
          </cell>
          <cell r="M986" t="str">
            <v>Part Time</v>
          </cell>
          <cell r="N986" t="str">
            <v>LNA Retirement Community</v>
          </cell>
          <cell r="O986" t="str">
            <v>GEN 40 30min</v>
          </cell>
          <cell r="P986">
            <v>41344</v>
          </cell>
          <cell r="Q986">
            <v>39713</v>
          </cell>
          <cell r="S986">
            <v>33881.120000000003</v>
          </cell>
          <cell r="T986">
            <v>23.27</v>
          </cell>
          <cell r="U986" t="str">
            <v>Admin/Support</v>
          </cell>
          <cell r="V986">
            <v>56</v>
          </cell>
          <cell r="W986">
            <v>651.55999999999995</v>
          </cell>
          <cell r="X986" t="str">
            <v>Gifford Medical - 40</v>
          </cell>
          <cell r="Y986" t="str">
            <v>Menig Extended Care Unit</v>
          </cell>
          <cell r="Z986" t="str">
            <v>Biweekly</v>
          </cell>
        </row>
        <row r="987">
          <cell r="B987">
            <v>1462</v>
          </cell>
          <cell r="D987" t="str">
            <v>Shari</v>
          </cell>
          <cell r="E987" t="str">
            <v>Hook</v>
          </cell>
          <cell r="F987" t="str">
            <v>A</v>
          </cell>
          <cell r="G987" t="str">
            <v>Nutrition Assistant 1 PD</v>
          </cell>
          <cell r="H987" t="str">
            <v>Maint, Hskpg, Food, Dayca</v>
          </cell>
          <cell r="I987" t="str">
            <v>Operations</v>
          </cell>
          <cell r="J987" t="str">
            <v>Dietary</v>
          </cell>
          <cell r="K987" t="str">
            <v>Terminated</v>
          </cell>
          <cell r="L987" t="str">
            <v>Per Diem Active</v>
          </cell>
          <cell r="M987" t="str">
            <v>Part Time</v>
          </cell>
          <cell r="N987" t="str">
            <v>Nutrition Assistant 1 PD</v>
          </cell>
          <cell r="O987" t="str">
            <v>GEN 40 30min</v>
          </cell>
          <cell r="P987">
            <v>39713</v>
          </cell>
          <cell r="Q987">
            <v>39713</v>
          </cell>
          <cell r="R987">
            <v>40227</v>
          </cell>
          <cell r="S987">
            <v>2.3400000000000001E-2</v>
          </cell>
          <cell r="T987">
            <v>8.5500000000000007</v>
          </cell>
          <cell r="U987" t="str">
            <v>Admin/Support</v>
          </cell>
          <cell r="V987">
            <v>1E-4</v>
          </cell>
          <cell r="W987">
            <v>4.0000000000000002E-4</v>
          </cell>
          <cell r="X987" t="str">
            <v>Gifford Medical - 40</v>
          </cell>
          <cell r="Y987" t="str">
            <v>Nutrition &amp; Food Service</v>
          </cell>
          <cell r="Z987" t="str">
            <v>Biweekly</v>
          </cell>
        </row>
        <row r="988">
          <cell r="B988">
            <v>1463</v>
          </cell>
          <cell r="D988" t="str">
            <v>Kathleen</v>
          </cell>
          <cell r="E988" t="str">
            <v>Bird</v>
          </cell>
          <cell r="F988" t="str">
            <v>M</v>
          </cell>
          <cell r="G988" t="str">
            <v>Patient Reg Supervisor</v>
          </cell>
          <cell r="H988" t="str">
            <v>Administrative</v>
          </cell>
          <cell r="I988" t="str">
            <v>Finance</v>
          </cell>
          <cell r="J988" t="str">
            <v>Patient Registration</v>
          </cell>
          <cell r="K988" t="str">
            <v>Terminated</v>
          </cell>
          <cell r="L988" t="str">
            <v>Full Time - Full Benefits</v>
          </cell>
          <cell r="M988" t="str">
            <v>Full Time</v>
          </cell>
          <cell r="N988" t="str">
            <v>Patient Reg Supervisor</v>
          </cell>
          <cell r="O988" t="str">
            <v>EXEMPT 8 FT</v>
          </cell>
          <cell r="P988">
            <v>39715</v>
          </cell>
          <cell r="Q988">
            <v>39715</v>
          </cell>
          <cell r="R988">
            <v>40424</v>
          </cell>
          <cell r="S988">
            <v>42020.784</v>
          </cell>
          <cell r="T988">
            <v>20.202300000000001</v>
          </cell>
          <cell r="U988" t="str">
            <v>Management</v>
          </cell>
          <cell r="V988">
            <v>80</v>
          </cell>
          <cell r="W988">
            <v>808.09199999999998</v>
          </cell>
          <cell r="X988" t="str">
            <v>Patient Registration - 49</v>
          </cell>
          <cell r="Y988" t="str">
            <v>Patient Admin Services</v>
          </cell>
          <cell r="Z988" t="str">
            <v>Biweekly</v>
          </cell>
        </row>
        <row r="989">
          <cell r="B989">
            <v>1464</v>
          </cell>
          <cell r="D989" t="str">
            <v>Marda</v>
          </cell>
          <cell r="E989" t="str">
            <v>Donner</v>
          </cell>
          <cell r="F989" t="str">
            <v>E</v>
          </cell>
          <cell r="G989" t="str">
            <v>Physician</v>
          </cell>
          <cell r="H989" t="str">
            <v>Clinical</v>
          </cell>
          <cell r="I989" t="str">
            <v>Professional Services</v>
          </cell>
          <cell r="J989" t="str">
            <v>Clinic Specialty</v>
          </cell>
          <cell r="K989" t="str">
            <v>Active</v>
          </cell>
          <cell r="L989" t="str">
            <v>Contractor/consultant</v>
          </cell>
          <cell r="M989" t="str">
            <v>Part Time</v>
          </cell>
          <cell r="N989" t="str">
            <v>Physician</v>
          </cell>
          <cell r="O989" t="str">
            <v>PHYSICIANS</v>
          </cell>
          <cell r="P989">
            <v>39699</v>
          </cell>
          <cell r="Q989">
            <v>39699</v>
          </cell>
          <cell r="S989">
            <v>3.1199999999999999E-2</v>
          </cell>
          <cell r="T989">
            <v>11.77</v>
          </cell>
          <cell r="U989" t="str">
            <v>Providers</v>
          </cell>
          <cell r="V989">
            <v>1E-4</v>
          </cell>
          <cell r="W989">
            <v>5.9999999999999995E-4</v>
          </cell>
          <cell r="X989" t="str">
            <v>Gifford Medical - 40</v>
          </cell>
          <cell r="Y989" t="str">
            <v>Respiratory Therapy</v>
          </cell>
          <cell r="Z989" t="str">
            <v>Biweekly</v>
          </cell>
        </row>
        <row r="990">
          <cell r="B990">
            <v>1465</v>
          </cell>
          <cell r="D990" t="str">
            <v>Crystal Gail</v>
          </cell>
          <cell r="E990" t="str">
            <v>Jones</v>
          </cell>
          <cell r="F990" t="str">
            <v>M</v>
          </cell>
          <cell r="G990" t="str">
            <v>Medical Secretary Offsite</v>
          </cell>
          <cell r="H990" t="str">
            <v>Administrative</v>
          </cell>
          <cell r="I990" t="str">
            <v>Provider Practices</v>
          </cell>
          <cell r="J990" t="str">
            <v>Sharon Clinic</v>
          </cell>
          <cell r="K990" t="str">
            <v>Terminated</v>
          </cell>
          <cell r="L990" t="str">
            <v>PartTime-No Benefits</v>
          </cell>
          <cell r="M990" t="str">
            <v>Part Time</v>
          </cell>
          <cell r="N990" t="str">
            <v>Medical Secretary Offsite</v>
          </cell>
          <cell r="O990" t="str">
            <v>GEN 40 60min</v>
          </cell>
          <cell r="P990">
            <v>40394</v>
          </cell>
          <cell r="Q990">
            <v>39727</v>
          </cell>
          <cell r="R990">
            <v>40416</v>
          </cell>
          <cell r="S990">
            <v>9360</v>
          </cell>
          <cell r="T990">
            <v>11.25</v>
          </cell>
          <cell r="U990" t="str">
            <v>Admin/Support</v>
          </cell>
          <cell r="V990">
            <v>32</v>
          </cell>
          <cell r="W990">
            <v>180</v>
          </cell>
          <cell r="X990" t="str">
            <v>Sharon Clinic - 40</v>
          </cell>
          <cell r="Y990" t="str">
            <v>Provider Practice</v>
          </cell>
          <cell r="Z990" t="str">
            <v>Biweekly</v>
          </cell>
        </row>
        <row r="991">
          <cell r="B991">
            <v>1466</v>
          </cell>
          <cell r="D991" t="str">
            <v>Kathleen</v>
          </cell>
          <cell r="E991" t="str">
            <v>Waine</v>
          </cell>
          <cell r="F991" t="str">
            <v>L</v>
          </cell>
          <cell r="G991" t="str">
            <v>RN - Per Diem</v>
          </cell>
          <cell r="H991" t="str">
            <v>Clinical</v>
          </cell>
          <cell r="I991" t="str">
            <v>Patient Care Services</v>
          </cell>
          <cell r="J991" t="str">
            <v>Emergency Room</v>
          </cell>
          <cell r="K991" t="str">
            <v>Terminated</v>
          </cell>
          <cell r="L991" t="str">
            <v>Per Diem Active</v>
          </cell>
          <cell r="M991" t="str">
            <v>Part Time</v>
          </cell>
          <cell r="N991" t="str">
            <v>RN - Per Diem</v>
          </cell>
          <cell r="O991" t="str">
            <v>GEN 40 30min</v>
          </cell>
          <cell r="P991">
            <v>39727</v>
          </cell>
          <cell r="Q991">
            <v>39727</v>
          </cell>
          <cell r="R991">
            <v>41610</v>
          </cell>
          <cell r="S991">
            <v>8.3199999999999996E-2</v>
          </cell>
          <cell r="T991">
            <v>31.56</v>
          </cell>
          <cell r="U991" t="str">
            <v>RN</v>
          </cell>
          <cell r="V991">
            <v>1E-4</v>
          </cell>
          <cell r="W991">
            <v>1.6000000000000001E-3</v>
          </cell>
          <cell r="X991" t="str">
            <v>Gifford Medical - 40</v>
          </cell>
          <cell r="Y991" t="str">
            <v>Emergency Room</v>
          </cell>
          <cell r="Z991" t="str">
            <v>Biweekly</v>
          </cell>
        </row>
        <row r="992">
          <cell r="B992">
            <v>1467</v>
          </cell>
          <cell r="D992" t="str">
            <v>Sheri</v>
          </cell>
          <cell r="E992" t="str">
            <v>Brown</v>
          </cell>
          <cell r="F992" t="str">
            <v>A</v>
          </cell>
          <cell r="G992" t="str">
            <v>Nurse Practitioner</v>
          </cell>
          <cell r="H992" t="str">
            <v>Clinical</v>
          </cell>
          <cell r="I992" t="str">
            <v>Medical Staff</v>
          </cell>
          <cell r="J992" t="str">
            <v>Hospitalist</v>
          </cell>
          <cell r="K992" t="str">
            <v>Active</v>
          </cell>
          <cell r="L992" t="str">
            <v>Per Diem Active</v>
          </cell>
          <cell r="M992" t="str">
            <v>Part Time</v>
          </cell>
          <cell r="N992" t="str">
            <v>Nurse Practitioner</v>
          </cell>
          <cell r="O992" t="str">
            <v>PHYSICIANS PD Assoc Prov</v>
          </cell>
          <cell r="P992">
            <v>43640</v>
          </cell>
          <cell r="Q992">
            <v>39727</v>
          </cell>
          <cell r="S992">
            <v>0.17419999999999999</v>
          </cell>
          <cell r="T992">
            <v>66.666700000000006</v>
          </cell>
          <cell r="U992" t="str">
            <v>NP &amp; PA</v>
          </cell>
          <cell r="V992">
            <v>1E-4</v>
          </cell>
          <cell r="W992">
            <v>3.3999999999999998E-3</v>
          </cell>
          <cell r="X992" t="str">
            <v>Gifford Medical - 40</v>
          </cell>
          <cell r="Y992" t="str">
            <v>Medical Staff</v>
          </cell>
          <cell r="Z992" t="str">
            <v>Biweekly</v>
          </cell>
        </row>
        <row r="993">
          <cell r="B993">
            <v>1468</v>
          </cell>
          <cell r="D993" t="str">
            <v>Charles</v>
          </cell>
          <cell r="E993" t="str">
            <v>Surat</v>
          </cell>
          <cell r="F993" t="str">
            <v>F</v>
          </cell>
          <cell r="G993" t="str">
            <v>Registered Nurse</v>
          </cell>
          <cell r="H993" t="str">
            <v>Clinical</v>
          </cell>
          <cell r="I993" t="str">
            <v>Patient Care Services</v>
          </cell>
          <cell r="J993" t="str">
            <v>Med Surg</v>
          </cell>
          <cell r="K993" t="str">
            <v>Terminated</v>
          </cell>
          <cell r="L993" t="str">
            <v>PartTime-Partial Benefits</v>
          </cell>
          <cell r="M993" t="str">
            <v>Part Time</v>
          </cell>
          <cell r="N993" t="str">
            <v>Registered Nurse</v>
          </cell>
          <cell r="O993" t="str">
            <v>GEN 40 30min</v>
          </cell>
          <cell r="P993">
            <v>39755</v>
          </cell>
          <cell r="Q993">
            <v>39755</v>
          </cell>
          <cell r="R993">
            <v>39840</v>
          </cell>
          <cell r="S993">
            <v>22744.799999999999</v>
          </cell>
          <cell r="T993">
            <v>21.87</v>
          </cell>
          <cell r="U993" t="str">
            <v>RN</v>
          </cell>
          <cell r="V993">
            <v>40</v>
          </cell>
          <cell r="W993">
            <v>437.4</v>
          </cell>
          <cell r="X993" t="str">
            <v>Gifford Medical - 40</v>
          </cell>
          <cell r="Y993" t="str">
            <v>Med/Surg</v>
          </cell>
          <cell r="Z993" t="str">
            <v>Biweekly</v>
          </cell>
        </row>
        <row r="994">
          <cell r="B994">
            <v>1469</v>
          </cell>
          <cell r="D994" t="str">
            <v>Rachel</v>
          </cell>
          <cell r="E994" t="str">
            <v>Jarvis</v>
          </cell>
          <cell r="F994" t="str">
            <v>A</v>
          </cell>
          <cell r="G994" t="str">
            <v>Medical Secretary</v>
          </cell>
          <cell r="H994" t="str">
            <v>Administrative</v>
          </cell>
          <cell r="I994" t="str">
            <v>Provider Practices</v>
          </cell>
          <cell r="J994" t="str">
            <v>Clinic Primary Care</v>
          </cell>
          <cell r="K994" t="str">
            <v>Terminated</v>
          </cell>
          <cell r="L994" t="str">
            <v>PartTime - Full Benefits</v>
          </cell>
          <cell r="M994" t="str">
            <v>Part Time</v>
          </cell>
          <cell r="N994" t="str">
            <v>Medical Secretary</v>
          </cell>
          <cell r="O994" t="str">
            <v>GEN 40 60min</v>
          </cell>
          <cell r="P994">
            <v>39762</v>
          </cell>
          <cell r="Q994">
            <v>39762</v>
          </cell>
          <cell r="R994">
            <v>40781</v>
          </cell>
          <cell r="S994">
            <v>21235.5936</v>
          </cell>
          <cell r="T994">
            <v>11.3438</v>
          </cell>
          <cell r="U994" t="str">
            <v>Admin/Support</v>
          </cell>
          <cell r="V994">
            <v>72</v>
          </cell>
          <cell r="W994">
            <v>408.3768</v>
          </cell>
          <cell r="X994" t="str">
            <v>Primary Care Clinic - 41</v>
          </cell>
          <cell r="Y994" t="str">
            <v>Provider Practice</v>
          </cell>
          <cell r="Z994" t="str">
            <v>Biweekly</v>
          </cell>
        </row>
        <row r="995">
          <cell r="B995">
            <v>1470</v>
          </cell>
          <cell r="D995" t="str">
            <v>Molly</v>
          </cell>
          <cell r="E995" t="str">
            <v>McDaniel</v>
          </cell>
          <cell r="F995" t="str">
            <v>E</v>
          </cell>
          <cell r="G995" t="str">
            <v>RN - Per Diem</v>
          </cell>
          <cell r="H995" t="str">
            <v>Clinical</v>
          </cell>
          <cell r="I995" t="str">
            <v>Patient Care Services</v>
          </cell>
          <cell r="J995" t="str">
            <v>Emergency Room</v>
          </cell>
          <cell r="K995" t="str">
            <v>Terminated</v>
          </cell>
          <cell r="L995" t="str">
            <v>Per Diem Active</v>
          </cell>
          <cell r="M995" t="str">
            <v>Part Time</v>
          </cell>
          <cell r="N995" t="str">
            <v>RN - Per Diem</v>
          </cell>
          <cell r="O995" t="str">
            <v>GEN 40 30min</v>
          </cell>
          <cell r="P995">
            <v>39765</v>
          </cell>
          <cell r="Q995">
            <v>39765</v>
          </cell>
          <cell r="R995">
            <v>39864</v>
          </cell>
          <cell r="S995">
            <v>6.7599999999999993E-2</v>
          </cell>
          <cell r="T995">
            <v>25.79</v>
          </cell>
          <cell r="U995" t="str">
            <v>RN</v>
          </cell>
          <cell r="V995">
            <v>1E-4</v>
          </cell>
          <cell r="W995">
            <v>1.2999999999999999E-3</v>
          </cell>
          <cell r="X995" t="str">
            <v>Gifford Medical - 40</v>
          </cell>
          <cell r="Y995" t="str">
            <v>Emergency Room</v>
          </cell>
          <cell r="Z995" t="str">
            <v>Biweekly</v>
          </cell>
        </row>
        <row r="996">
          <cell r="B996">
            <v>1471</v>
          </cell>
          <cell r="D996" t="str">
            <v>Matthew</v>
          </cell>
          <cell r="E996" t="str">
            <v>Westcot</v>
          </cell>
          <cell r="F996" t="str">
            <v>A</v>
          </cell>
          <cell r="G996" t="str">
            <v>ES Worker</v>
          </cell>
          <cell r="H996" t="str">
            <v>Maint, Hskpg, Food, Dayca</v>
          </cell>
          <cell r="I996" t="str">
            <v>Operations</v>
          </cell>
          <cell r="J996" t="str">
            <v>Housekeeping</v>
          </cell>
          <cell r="K996" t="str">
            <v>Terminated</v>
          </cell>
          <cell r="L996" t="str">
            <v>Full Time - Full Benefits</v>
          </cell>
          <cell r="M996" t="str">
            <v>Full Time</v>
          </cell>
          <cell r="N996" t="str">
            <v>ES Worker</v>
          </cell>
          <cell r="O996" t="str">
            <v>GEN 30min</v>
          </cell>
          <cell r="P996">
            <v>39766</v>
          </cell>
          <cell r="Q996">
            <v>39766</v>
          </cell>
          <cell r="R996">
            <v>40744</v>
          </cell>
          <cell r="S996">
            <v>21483.279999999999</v>
          </cell>
          <cell r="T996">
            <v>10.3285</v>
          </cell>
          <cell r="U996" t="str">
            <v>Admin/Support</v>
          </cell>
          <cell r="V996">
            <v>80</v>
          </cell>
          <cell r="W996">
            <v>413.14</v>
          </cell>
          <cell r="X996" t="str">
            <v>Gifford Medical - 40</v>
          </cell>
          <cell r="Y996" t="str">
            <v>Housekeeping</v>
          </cell>
          <cell r="Z996" t="str">
            <v>Biweekly</v>
          </cell>
        </row>
        <row r="997">
          <cell r="B997">
            <v>1472</v>
          </cell>
          <cell r="D997" t="str">
            <v>Morgan</v>
          </cell>
          <cell r="E997" t="str">
            <v>Rivers</v>
          </cell>
          <cell r="F997" t="str">
            <v>J</v>
          </cell>
          <cell r="G997" t="str">
            <v>Nutrition Assistant 1</v>
          </cell>
          <cell r="H997" t="str">
            <v>Maint, Hskpg, Food, Dayca</v>
          </cell>
          <cell r="I997" t="str">
            <v>Operations</v>
          </cell>
          <cell r="J997" t="str">
            <v>Dietary</v>
          </cell>
          <cell r="K997" t="str">
            <v>Terminated</v>
          </cell>
          <cell r="L997" t="str">
            <v>Per Diem Active</v>
          </cell>
          <cell r="M997" t="str">
            <v>Part Time</v>
          </cell>
          <cell r="N997" t="str">
            <v>Nutrition Assistant 1</v>
          </cell>
          <cell r="O997" t="str">
            <v>GEN 40 30min</v>
          </cell>
          <cell r="P997">
            <v>39766</v>
          </cell>
          <cell r="Q997">
            <v>39766</v>
          </cell>
          <cell r="R997">
            <v>39937</v>
          </cell>
          <cell r="S997">
            <v>2.5999999999999999E-2</v>
          </cell>
          <cell r="T997">
            <v>9.52</v>
          </cell>
          <cell r="U997" t="str">
            <v>Admin/Support</v>
          </cell>
          <cell r="V997">
            <v>1E-4</v>
          </cell>
          <cell r="W997">
            <v>5.0000000000000001E-4</v>
          </cell>
          <cell r="X997" t="str">
            <v>Gifford Medical - 40</v>
          </cell>
          <cell r="Y997" t="str">
            <v>Nutrition &amp; Food Service</v>
          </cell>
          <cell r="Z997" t="str">
            <v>Biweekly</v>
          </cell>
        </row>
        <row r="998">
          <cell r="B998">
            <v>1473</v>
          </cell>
          <cell r="D998" t="str">
            <v>Elizabeth</v>
          </cell>
          <cell r="E998" t="str">
            <v>Ogden</v>
          </cell>
          <cell r="F998" t="str">
            <v>J</v>
          </cell>
          <cell r="G998" t="str">
            <v>Physical Therapist Clinic</v>
          </cell>
          <cell r="H998" t="str">
            <v>Ancillary</v>
          </cell>
          <cell r="I998" t="str">
            <v>Operations</v>
          </cell>
          <cell r="J998" t="str">
            <v>Rehab</v>
          </cell>
          <cell r="K998" t="str">
            <v>Terminated</v>
          </cell>
          <cell r="L998" t="str">
            <v>PartTime-Partial Benefits</v>
          </cell>
          <cell r="M998" t="str">
            <v>Part Time</v>
          </cell>
          <cell r="N998" t="str">
            <v>Physical Therapist Clinic</v>
          </cell>
          <cell r="O998" t="str">
            <v>GEN 40 30min</v>
          </cell>
          <cell r="P998">
            <v>39769</v>
          </cell>
          <cell r="Q998">
            <v>39769</v>
          </cell>
          <cell r="R998">
            <v>40627</v>
          </cell>
          <cell r="S998">
            <v>33886.944000000003</v>
          </cell>
          <cell r="T998">
            <v>32.583599999999997</v>
          </cell>
          <cell r="U998" t="str">
            <v>Tech &amp; Profess</v>
          </cell>
          <cell r="V998">
            <v>40</v>
          </cell>
          <cell r="W998">
            <v>651.67200000000003</v>
          </cell>
          <cell r="X998" t="str">
            <v>Physicial Therapy - 40</v>
          </cell>
          <cell r="Y998" t="str">
            <v>Rehab Services</v>
          </cell>
          <cell r="Z998" t="str">
            <v>Biweekly</v>
          </cell>
        </row>
        <row r="999">
          <cell r="B999">
            <v>1474</v>
          </cell>
          <cell r="D999" t="str">
            <v>Rebecca</v>
          </cell>
          <cell r="E999" t="str">
            <v>Johnson</v>
          </cell>
          <cell r="F999" t="str">
            <v>J</v>
          </cell>
          <cell r="G999" t="str">
            <v>LNA Per Diem</v>
          </cell>
          <cell r="H999" t="str">
            <v>Clinical</v>
          </cell>
          <cell r="I999" t="str">
            <v>Patient Care Services</v>
          </cell>
          <cell r="J999" t="str">
            <v>Med Surg</v>
          </cell>
          <cell r="K999" t="str">
            <v>Terminated</v>
          </cell>
          <cell r="L999" t="str">
            <v>Per Diem Active</v>
          </cell>
          <cell r="M999" t="str">
            <v>Part Time</v>
          </cell>
          <cell r="N999" t="str">
            <v>LNA Per Diem</v>
          </cell>
          <cell r="O999" t="str">
            <v>GEN 40 30min</v>
          </cell>
          <cell r="P999">
            <v>39769</v>
          </cell>
          <cell r="Q999">
            <v>39769</v>
          </cell>
          <cell r="R999">
            <v>41738</v>
          </cell>
          <cell r="S999">
            <v>3.3799999999999997E-2</v>
          </cell>
          <cell r="T999">
            <v>12.82</v>
          </cell>
          <cell r="U999" t="str">
            <v>Admin/Support</v>
          </cell>
          <cell r="V999">
            <v>1E-4</v>
          </cell>
          <cell r="W999">
            <v>5.9999999999999995E-4</v>
          </cell>
          <cell r="X999" t="str">
            <v>Gifford Medical - 40</v>
          </cell>
          <cell r="Y999" t="str">
            <v>Med/Surg</v>
          </cell>
          <cell r="Z999" t="str">
            <v>Biweekly</v>
          </cell>
        </row>
        <row r="1000">
          <cell r="B1000">
            <v>1475</v>
          </cell>
          <cell r="D1000" t="str">
            <v>NovaLee</v>
          </cell>
          <cell r="E1000" t="str">
            <v>Newton</v>
          </cell>
          <cell r="F1000" t="str">
            <v>M</v>
          </cell>
          <cell r="G1000" t="str">
            <v>After School Assistant</v>
          </cell>
          <cell r="H1000" t="str">
            <v>Maint, Hskpg, Food, Dayca</v>
          </cell>
          <cell r="I1000" t="str">
            <v>Human Resources</v>
          </cell>
          <cell r="J1000" t="str">
            <v>After School</v>
          </cell>
          <cell r="K1000" t="str">
            <v>Terminated</v>
          </cell>
          <cell r="L1000" t="str">
            <v>PartTime-No Benefits</v>
          </cell>
          <cell r="M1000" t="str">
            <v>Part Time</v>
          </cell>
          <cell r="N1000" t="str">
            <v>After School Assistant</v>
          </cell>
          <cell r="O1000" t="str">
            <v>GEN 40 No Meal</v>
          </cell>
          <cell r="P1000">
            <v>39769</v>
          </cell>
          <cell r="Q1000">
            <v>39769</v>
          </cell>
          <cell r="R1000">
            <v>39856</v>
          </cell>
          <cell r="S1000">
            <v>6247.8</v>
          </cell>
          <cell r="T1000">
            <v>8.01</v>
          </cell>
          <cell r="U1000" t="str">
            <v>Admin/Support</v>
          </cell>
          <cell r="V1000">
            <v>30</v>
          </cell>
          <cell r="W1000">
            <v>120.15</v>
          </cell>
          <cell r="X1000" t="str">
            <v>After School Program - 43</v>
          </cell>
          <cell r="Y1000" t="str">
            <v>Child Enrichment Center</v>
          </cell>
          <cell r="Z1000" t="str">
            <v>Biweekly</v>
          </cell>
        </row>
        <row r="1001">
          <cell r="B1001">
            <v>1476</v>
          </cell>
          <cell r="D1001" t="str">
            <v>Heidi</v>
          </cell>
          <cell r="E1001" t="str">
            <v>Prieur</v>
          </cell>
          <cell r="F1001" t="str">
            <v>B</v>
          </cell>
          <cell r="G1001" t="str">
            <v>Registered Nurse</v>
          </cell>
          <cell r="H1001" t="str">
            <v>Clinical</v>
          </cell>
          <cell r="I1001" t="str">
            <v>Patient Care Services</v>
          </cell>
          <cell r="J1001" t="str">
            <v>Emergency Room</v>
          </cell>
          <cell r="K1001" t="str">
            <v>Terminated</v>
          </cell>
          <cell r="L1001" t="str">
            <v>PartTime - Full Benefits</v>
          </cell>
          <cell r="M1001" t="str">
            <v>Part Time</v>
          </cell>
          <cell r="N1001" t="str">
            <v>Registered Nurse</v>
          </cell>
          <cell r="O1001" t="str">
            <v>GEN 40 30min</v>
          </cell>
          <cell r="P1001">
            <v>39776</v>
          </cell>
          <cell r="Q1001">
            <v>39776</v>
          </cell>
          <cell r="R1001">
            <v>40142</v>
          </cell>
          <cell r="S1001">
            <v>46392.32</v>
          </cell>
          <cell r="T1001">
            <v>27.88</v>
          </cell>
          <cell r="U1001" t="str">
            <v>RN</v>
          </cell>
          <cell r="V1001">
            <v>64</v>
          </cell>
          <cell r="W1001">
            <v>892.16</v>
          </cell>
          <cell r="X1001" t="str">
            <v>Gifford Medical - 40</v>
          </cell>
          <cell r="Y1001" t="str">
            <v>Emergency Room</v>
          </cell>
          <cell r="Z1001" t="str">
            <v>Biweekly</v>
          </cell>
        </row>
        <row r="1002">
          <cell r="B1002">
            <v>1477</v>
          </cell>
          <cell r="D1002" t="str">
            <v>Tabitha</v>
          </cell>
          <cell r="E1002" t="str">
            <v>Ferranti</v>
          </cell>
          <cell r="F1002" t="str">
            <v>L</v>
          </cell>
          <cell r="G1002" t="str">
            <v>Office Manager</v>
          </cell>
          <cell r="H1002" t="str">
            <v>Administrative</v>
          </cell>
          <cell r="I1002" t="str">
            <v>Provider Practices</v>
          </cell>
          <cell r="J1002" t="str">
            <v>Clinic OB/GYN</v>
          </cell>
          <cell r="K1002" t="str">
            <v>Terminated</v>
          </cell>
          <cell r="L1002" t="str">
            <v>Full Time - Full Benefits</v>
          </cell>
          <cell r="M1002" t="str">
            <v>Full Time</v>
          </cell>
          <cell r="N1002" t="str">
            <v>Office Manager</v>
          </cell>
          <cell r="O1002" t="str">
            <v>EXEMPT 8 FT</v>
          </cell>
          <cell r="P1002">
            <v>42289</v>
          </cell>
          <cell r="Q1002">
            <v>39776</v>
          </cell>
          <cell r="R1002">
            <v>43795</v>
          </cell>
          <cell r="S1002">
            <v>48401.599999999999</v>
          </cell>
          <cell r="T1002">
            <v>23.27</v>
          </cell>
          <cell r="U1002" t="str">
            <v>Office Manager</v>
          </cell>
          <cell r="V1002">
            <v>80</v>
          </cell>
          <cell r="W1002">
            <v>930.8</v>
          </cell>
          <cell r="X1002" t="str">
            <v>OB/GYN - 41</v>
          </cell>
          <cell r="Y1002" t="str">
            <v>Provider Practice</v>
          </cell>
          <cell r="Z1002" t="str">
            <v>Biweekly</v>
          </cell>
        </row>
        <row r="1003">
          <cell r="B1003">
            <v>1478</v>
          </cell>
          <cell r="D1003" t="str">
            <v>Tammy</v>
          </cell>
          <cell r="E1003" t="str">
            <v>Griggs</v>
          </cell>
          <cell r="F1003" t="str">
            <v>J</v>
          </cell>
          <cell r="G1003" t="str">
            <v>Healthcare Asst Offsite</v>
          </cell>
          <cell r="I1003" t="str">
            <v>Provider Practices</v>
          </cell>
          <cell r="J1003" t="str">
            <v>Clinic Chelsea</v>
          </cell>
          <cell r="K1003" t="str">
            <v>Terminated</v>
          </cell>
          <cell r="L1003" t="str">
            <v>PartTime - Full Benefits</v>
          </cell>
          <cell r="M1003" t="str">
            <v>Part Time</v>
          </cell>
          <cell r="N1003" t="str">
            <v>Healthcare Asst Offsite</v>
          </cell>
          <cell r="O1003" t="str">
            <v>GEN 40 60min</v>
          </cell>
          <cell r="P1003">
            <v>39783</v>
          </cell>
          <cell r="Q1003">
            <v>39783</v>
          </cell>
          <cell r="R1003">
            <v>40508</v>
          </cell>
          <cell r="S1003">
            <v>18213.4784</v>
          </cell>
          <cell r="T1003">
            <v>10.945600000000001</v>
          </cell>
          <cell r="U1003" t="str">
            <v>Admin/Support</v>
          </cell>
          <cell r="V1003">
            <v>64</v>
          </cell>
          <cell r="W1003">
            <v>350.25920000000002</v>
          </cell>
          <cell r="X1003" t="str">
            <v>Chelsea Clinic - 41</v>
          </cell>
          <cell r="Y1003" t="str">
            <v>Provider Practice</v>
          </cell>
          <cell r="Z1003" t="str">
            <v>Biweekly</v>
          </cell>
        </row>
        <row r="1004">
          <cell r="B1004">
            <v>1479</v>
          </cell>
          <cell r="D1004" t="str">
            <v>Heidi</v>
          </cell>
          <cell r="E1004" t="str">
            <v>McClellan</v>
          </cell>
          <cell r="F1004" t="str">
            <v>S</v>
          </cell>
          <cell r="G1004" t="str">
            <v>Cert Athletic Trainer</v>
          </cell>
          <cell r="H1004" t="str">
            <v>Ancillary</v>
          </cell>
          <cell r="I1004" t="str">
            <v>Provider Practices</v>
          </cell>
          <cell r="J1004" t="str">
            <v>Sharon Clinic</v>
          </cell>
          <cell r="K1004" t="str">
            <v>Terminated</v>
          </cell>
          <cell r="L1004" t="str">
            <v>PartTime - Full Benefits</v>
          </cell>
          <cell r="M1004" t="str">
            <v>Part Time</v>
          </cell>
          <cell r="N1004" t="str">
            <v>Cert Athletic Trainer</v>
          </cell>
          <cell r="O1004" t="str">
            <v>GEN 40 30min</v>
          </cell>
          <cell r="P1004">
            <v>39790</v>
          </cell>
          <cell r="Q1004">
            <v>39790</v>
          </cell>
          <cell r="R1004">
            <v>44294</v>
          </cell>
          <cell r="S1004">
            <v>52599.040000000001</v>
          </cell>
          <cell r="T1004">
            <v>31.61</v>
          </cell>
          <cell r="U1004" t="str">
            <v>Tech &amp; Professi</v>
          </cell>
          <cell r="V1004">
            <v>64</v>
          </cell>
          <cell r="W1004">
            <v>1011.52</v>
          </cell>
          <cell r="X1004" t="str">
            <v>Sharon Clinic - 40</v>
          </cell>
          <cell r="Y1004" t="str">
            <v>Provider Practice</v>
          </cell>
          <cell r="Z1004" t="str">
            <v>Biweekly</v>
          </cell>
        </row>
        <row r="1005">
          <cell r="B1005">
            <v>1480</v>
          </cell>
          <cell r="D1005" t="str">
            <v>Kathleen</v>
          </cell>
          <cell r="E1005" t="str">
            <v>Riley</v>
          </cell>
          <cell r="F1005" t="str">
            <v>M</v>
          </cell>
          <cell r="G1005" t="str">
            <v>Pt Reg Receptionist  II</v>
          </cell>
          <cell r="H1005" t="str">
            <v>Administrative</v>
          </cell>
          <cell r="I1005" t="str">
            <v>Surgical Services</v>
          </cell>
          <cell r="J1005" t="str">
            <v>Patient Registration</v>
          </cell>
          <cell r="K1005" t="str">
            <v>Terminated</v>
          </cell>
          <cell r="L1005" t="str">
            <v>Full Time - Full Benefits</v>
          </cell>
          <cell r="M1005" t="str">
            <v>Full Time</v>
          </cell>
          <cell r="N1005" t="str">
            <v>Pt Reg Receptionist  II</v>
          </cell>
          <cell r="O1005" t="str">
            <v>GEN 40 30min</v>
          </cell>
          <cell r="P1005">
            <v>39790</v>
          </cell>
          <cell r="Q1005">
            <v>39790</v>
          </cell>
          <cell r="R1005">
            <v>42461</v>
          </cell>
          <cell r="S1005">
            <v>33280</v>
          </cell>
          <cell r="T1005">
            <v>16</v>
          </cell>
          <cell r="U1005" t="str">
            <v>Admin/Support</v>
          </cell>
          <cell r="V1005">
            <v>80</v>
          </cell>
          <cell r="W1005">
            <v>640</v>
          </cell>
          <cell r="X1005" t="str">
            <v>Nro, Anes, Pod &amp; Sp - 40</v>
          </cell>
          <cell r="Y1005" t="str">
            <v>Provider Practice</v>
          </cell>
          <cell r="Z1005" t="str">
            <v>Biweekly</v>
          </cell>
        </row>
        <row r="1006">
          <cell r="B1006">
            <v>1481</v>
          </cell>
          <cell r="D1006" t="str">
            <v>Christina</v>
          </cell>
          <cell r="E1006" t="str">
            <v>Flint</v>
          </cell>
          <cell r="F1006" t="str">
            <v>M</v>
          </cell>
          <cell r="G1006" t="str">
            <v>After School Assistant</v>
          </cell>
          <cell r="H1006" t="str">
            <v>Maint, Hskpg, Food, Dayca</v>
          </cell>
          <cell r="I1006" t="str">
            <v>Human Resources</v>
          </cell>
          <cell r="J1006" t="str">
            <v>After School</v>
          </cell>
          <cell r="K1006" t="str">
            <v>Terminated</v>
          </cell>
          <cell r="L1006" t="str">
            <v>PartTime-No Benefits</v>
          </cell>
          <cell r="M1006" t="str">
            <v>Part Time</v>
          </cell>
          <cell r="N1006" t="str">
            <v>After School Assistant</v>
          </cell>
          <cell r="O1006" t="str">
            <v>GEN 40 No Meal</v>
          </cell>
          <cell r="P1006">
            <v>39790</v>
          </cell>
          <cell r="Q1006">
            <v>39790</v>
          </cell>
          <cell r="R1006">
            <v>40071</v>
          </cell>
          <cell r="S1006">
            <v>6286.8</v>
          </cell>
          <cell r="T1006">
            <v>8.06</v>
          </cell>
          <cell r="U1006" t="str">
            <v>Admin/Support</v>
          </cell>
          <cell r="V1006">
            <v>30</v>
          </cell>
          <cell r="W1006">
            <v>120.9</v>
          </cell>
          <cell r="X1006" t="str">
            <v>After School Program - 43</v>
          </cell>
          <cell r="Y1006" t="str">
            <v>Child Enrichment Center</v>
          </cell>
          <cell r="Z1006" t="str">
            <v>Biweekly</v>
          </cell>
        </row>
        <row r="1007">
          <cell r="B1007">
            <v>1482</v>
          </cell>
          <cell r="D1007" t="str">
            <v>Brian</v>
          </cell>
          <cell r="E1007" t="str">
            <v>Sargent</v>
          </cell>
          <cell r="F1007" t="str">
            <v>E</v>
          </cell>
          <cell r="G1007" t="str">
            <v>Physician</v>
          </cell>
          <cell r="H1007" t="str">
            <v>Clinical</v>
          </cell>
          <cell r="I1007" t="str">
            <v>Medical Staff</v>
          </cell>
          <cell r="J1007" t="str">
            <v>Professional Emergency</v>
          </cell>
          <cell r="K1007" t="str">
            <v>Terminated</v>
          </cell>
          <cell r="L1007" t="str">
            <v>PartTime-Partial Benefits</v>
          </cell>
          <cell r="M1007" t="str">
            <v>Part Time</v>
          </cell>
          <cell r="N1007" t="str">
            <v>Physician</v>
          </cell>
          <cell r="O1007" t="str">
            <v>PHYSICIANS</v>
          </cell>
          <cell r="P1007">
            <v>39797</v>
          </cell>
          <cell r="Q1007">
            <v>39797</v>
          </cell>
          <cell r="R1007">
            <v>44375</v>
          </cell>
          <cell r="S1007">
            <v>161280</v>
          </cell>
          <cell r="T1007">
            <v>133.68700000000001</v>
          </cell>
          <cell r="U1007" t="str">
            <v>Providers</v>
          </cell>
          <cell r="V1007">
            <v>46.4</v>
          </cell>
          <cell r="W1007">
            <v>3101.5385000000001</v>
          </cell>
          <cell r="X1007" t="str">
            <v>Gifford Medical - 40</v>
          </cell>
          <cell r="Y1007" t="str">
            <v>Emergency Room</v>
          </cell>
          <cell r="Z1007" t="str">
            <v>Biweekly</v>
          </cell>
        </row>
        <row r="1008">
          <cell r="B1008">
            <v>1483</v>
          </cell>
          <cell r="D1008" t="str">
            <v>Thom</v>
          </cell>
          <cell r="E1008" t="str">
            <v>Goodwin</v>
          </cell>
          <cell r="F1008" t="str">
            <v>W</v>
          </cell>
          <cell r="G1008" t="str">
            <v>Director of Quality Mgt</v>
          </cell>
          <cell r="H1008" t="str">
            <v>Administrative</v>
          </cell>
          <cell r="I1008" t="str">
            <v>Quality Mgt &amp; Med Staff S</v>
          </cell>
          <cell r="J1008" t="str">
            <v>UR/QA</v>
          </cell>
          <cell r="K1008" t="str">
            <v>Terminated</v>
          </cell>
          <cell r="L1008" t="str">
            <v>Full Time - Full Benefits</v>
          </cell>
          <cell r="M1008" t="str">
            <v>Full Time</v>
          </cell>
          <cell r="N1008" t="str">
            <v>Director of Quality Mgt</v>
          </cell>
          <cell r="O1008" t="str">
            <v>EXEMPT 8 FT</v>
          </cell>
          <cell r="P1008">
            <v>39811</v>
          </cell>
          <cell r="Q1008">
            <v>39811</v>
          </cell>
          <cell r="R1008">
            <v>42286</v>
          </cell>
          <cell r="S1008">
            <v>96890</v>
          </cell>
          <cell r="T1008">
            <v>46.581699999999998</v>
          </cell>
          <cell r="U1008" t="str">
            <v>DIR QM/RISK</v>
          </cell>
          <cell r="V1008">
            <v>80</v>
          </cell>
          <cell r="W1008">
            <v>1863.2692</v>
          </cell>
          <cell r="X1008" t="str">
            <v>Gifford Medical - 40</v>
          </cell>
          <cell r="Y1008" t="str">
            <v>Quality Assurance/Risk Mg</v>
          </cell>
          <cell r="Z1008" t="str">
            <v>Biweekly</v>
          </cell>
        </row>
        <row r="1009">
          <cell r="B1009">
            <v>1484</v>
          </cell>
          <cell r="D1009" t="str">
            <v>Birquette</v>
          </cell>
          <cell r="E1009" t="str">
            <v>Mattote</v>
          </cell>
          <cell r="F1009" t="str">
            <v>L</v>
          </cell>
          <cell r="G1009" t="str">
            <v>Medical Secretary</v>
          </cell>
          <cell r="H1009" t="str">
            <v>Administrative</v>
          </cell>
          <cell r="I1009" t="str">
            <v>Provider Practices</v>
          </cell>
          <cell r="J1009" t="str">
            <v>Clinic Primary Care</v>
          </cell>
          <cell r="K1009" t="str">
            <v>Terminated</v>
          </cell>
          <cell r="L1009" t="str">
            <v>PartTime - Full Benefits</v>
          </cell>
          <cell r="M1009" t="str">
            <v>Part Time</v>
          </cell>
          <cell r="N1009" t="str">
            <v>Medical Secretary</v>
          </cell>
          <cell r="O1009" t="str">
            <v>GEN 40 60min</v>
          </cell>
          <cell r="P1009">
            <v>39811</v>
          </cell>
          <cell r="Q1009">
            <v>39811</v>
          </cell>
          <cell r="R1009">
            <v>39864</v>
          </cell>
          <cell r="S1009">
            <v>20142.72</v>
          </cell>
          <cell r="T1009">
            <v>10.76</v>
          </cell>
          <cell r="U1009" t="str">
            <v>Admin/Support</v>
          </cell>
          <cell r="V1009">
            <v>72</v>
          </cell>
          <cell r="W1009">
            <v>387.36</v>
          </cell>
          <cell r="X1009" t="str">
            <v>Primary Care Clinic - 41</v>
          </cell>
          <cell r="Y1009" t="str">
            <v>Provider Practice</v>
          </cell>
          <cell r="Z1009" t="str">
            <v>Biweekly</v>
          </cell>
        </row>
        <row r="1010">
          <cell r="B1010">
            <v>1485</v>
          </cell>
          <cell r="D1010" t="str">
            <v>Heather</v>
          </cell>
          <cell r="E1010" t="str">
            <v>Pejouhy</v>
          </cell>
          <cell r="F1010" t="str">
            <v>L</v>
          </cell>
          <cell r="G1010" t="str">
            <v>Registered Nurse</v>
          </cell>
          <cell r="H1010" t="str">
            <v>Clinical</v>
          </cell>
          <cell r="I1010" t="str">
            <v>Patient Care Services</v>
          </cell>
          <cell r="J1010" t="str">
            <v>Med Surg</v>
          </cell>
          <cell r="K1010" t="str">
            <v>Active</v>
          </cell>
          <cell r="L1010" t="str">
            <v>PartTime - Full Benefits</v>
          </cell>
          <cell r="M1010" t="str">
            <v>Part Time</v>
          </cell>
          <cell r="N1010" t="str">
            <v>Registered Nurse</v>
          </cell>
          <cell r="O1010" t="str">
            <v>GEN 40 30min</v>
          </cell>
          <cell r="P1010">
            <v>39818</v>
          </cell>
          <cell r="Q1010">
            <v>39818</v>
          </cell>
          <cell r="S1010">
            <v>69222.399999999994</v>
          </cell>
          <cell r="T1010">
            <v>41.6</v>
          </cell>
          <cell r="U1010" t="str">
            <v>RN</v>
          </cell>
          <cell r="V1010">
            <v>64</v>
          </cell>
          <cell r="W1010">
            <v>1331.2</v>
          </cell>
          <cell r="X1010" t="str">
            <v>Gifford Medical Ctr - 40</v>
          </cell>
          <cell r="Y1010" t="str">
            <v>Med/Surg</v>
          </cell>
          <cell r="Z1010" t="str">
            <v>Biweekly</v>
          </cell>
        </row>
        <row r="1011">
          <cell r="B1011">
            <v>1486</v>
          </cell>
          <cell r="D1011" t="str">
            <v>Megan</v>
          </cell>
          <cell r="E1011" t="str">
            <v>O'Brien</v>
          </cell>
          <cell r="F1011" t="str">
            <v>L</v>
          </cell>
          <cell r="G1011" t="str">
            <v>Nurse Practitioner</v>
          </cell>
          <cell r="H1011" t="str">
            <v>Clinical</v>
          </cell>
          <cell r="I1011" t="str">
            <v>Medical Staff</v>
          </cell>
          <cell r="J1011" t="str">
            <v>Hospitalist</v>
          </cell>
          <cell r="K1011" t="str">
            <v>Active</v>
          </cell>
          <cell r="L1011" t="str">
            <v>Full Time - Full Benefits</v>
          </cell>
          <cell r="M1011" t="str">
            <v>Full Time</v>
          </cell>
          <cell r="N1011" t="str">
            <v>Nurse Practitioner</v>
          </cell>
          <cell r="O1011" t="str">
            <v>PHYSICIANS</v>
          </cell>
          <cell r="P1011">
            <v>39818</v>
          </cell>
          <cell r="Q1011">
            <v>39818</v>
          </cell>
          <cell r="S1011">
            <v>133043</v>
          </cell>
          <cell r="T1011">
            <v>63.963000000000001</v>
          </cell>
          <cell r="U1011" t="str">
            <v>NP &amp; PA</v>
          </cell>
          <cell r="V1011">
            <v>80</v>
          </cell>
          <cell r="W1011">
            <v>2558.5192000000002</v>
          </cell>
          <cell r="X1011" t="str">
            <v>Gifford Medical - 40</v>
          </cell>
          <cell r="Y1011" t="str">
            <v>Medical Staff</v>
          </cell>
          <cell r="Z1011" t="str">
            <v>Biweekly</v>
          </cell>
        </row>
        <row r="1012">
          <cell r="B1012">
            <v>1487</v>
          </cell>
          <cell r="D1012" t="str">
            <v>Leeanne</v>
          </cell>
          <cell r="E1012" t="str">
            <v>Hamel</v>
          </cell>
          <cell r="F1012" t="str">
            <v>A</v>
          </cell>
          <cell r="G1012" t="str">
            <v>LNA Per Diem</v>
          </cell>
          <cell r="H1012" t="str">
            <v>Clinical</v>
          </cell>
          <cell r="I1012" t="str">
            <v>Patient Care Services</v>
          </cell>
          <cell r="J1012" t="str">
            <v>MENIG Extended Care</v>
          </cell>
          <cell r="K1012" t="str">
            <v>Terminated</v>
          </cell>
          <cell r="L1012" t="str">
            <v>PartTime - Full Benefits</v>
          </cell>
          <cell r="M1012" t="str">
            <v>Full Time</v>
          </cell>
          <cell r="N1012" t="str">
            <v>LNA Per Diem</v>
          </cell>
          <cell r="O1012" t="str">
            <v>GEN 40 30min</v>
          </cell>
          <cell r="P1012">
            <v>39825</v>
          </cell>
          <cell r="Q1012">
            <v>39825</v>
          </cell>
          <cell r="R1012">
            <v>39839</v>
          </cell>
          <cell r="S1012">
            <v>2.5999999999999999E-2</v>
          </cell>
          <cell r="T1012">
            <v>10.19</v>
          </cell>
          <cell r="U1012" t="str">
            <v>Admin/Support</v>
          </cell>
          <cell r="V1012">
            <v>1E-4</v>
          </cell>
          <cell r="W1012">
            <v>5.0000000000000001E-4</v>
          </cell>
          <cell r="X1012" t="str">
            <v>Gifford Medical - 40</v>
          </cell>
          <cell r="Y1012" t="str">
            <v>Menig Extended Care Unit</v>
          </cell>
          <cell r="Z1012" t="str">
            <v>Biweekly</v>
          </cell>
        </row>
        <row r="1013">
          <cell r="B1013">
            <v>1488</v>
          </cell>
          <cell r="D1013" t="str">
            <v>Aimee</v>
          </cell>
          <cell r="E1013" t="str">
            <v>Stephens</v>
          </cell>
          <cell r="F1013" t="str">
            <v>M</v>
          </cell>
          <cell r="G1013" t="str">
            <v>Healthcare Asst Offsite</v>
          </cell>
          <cell r="I1013" t="str">
            <v>Provider Practices</v>
          </cell>
          <cell r="J1013" t="str">
            <v>Clinic Bethel</v>
          </cell>
          <cell r="K1013" t="str">
            <v>Terminated</v>
          </cell>
          <cell r="L1013" t="str">
            <v>PartTime - Full Benefits</v>
          </cell>
          <cell r="M1013" t="str">
            <v>Full Time</v>
          </cell>
          <cell r="N1013" t="str">
            <v>Healthcare Asst Offsite</v>
          </cell>
          <cell r="O1013" t="str">
            <v>GEN 40 30min</v>
          </cell>
          <cell r="P1013">
            <v>39825</v>
          </cell>
          <cell r="Q1013">
            <v>39825</v>
          </cell>
          <cell r="R1013">
            <v>41592</v>
          </cell>
          <cell r="S1013">
            <v>11232</v>
          </cell>
          <cell r="T1013">
            <v>12</v>
          </cell>
          <cell r="U1013" t="str">
            <v>Admin/Support</v>
          </cell>
          <cell r="V1013">
            <v>36</v>
          </cell>
          <cell r="W1013">
            <v>216</v>
          </cell>
          <cell r="X1013" t="str">
            <v>Bethel Clinic - 41</v>
          </cell>
          <cell r="Y1013" t="str">
            <v>Provider Practice</v>
          </cell>
          <cell r="Z1013" t="str">
            <v>Biweekly</v>
          </cell>
        </row>
        <row r="1014">
          <cell r="B1014">
            <v>1489</v>
          </cell>
          <cell r="D1014" t="str">
            <v>Eric</v>
          </cell>
          <cell r="E1014" t="str">
            <v>Christensen</v>
          </cell>
          <cell r="F1014" t="str">
            <v>J</v>
          </cell>
          <cell r="G1014" t="str">
            <v>Physical Therapy Assistan</v>
          </cell>
          <cell r="H1014" t="str">
            <v>Ancillary</v>
          </cell>
          <cell r="I1014" t="str">
            <v>Operations</v>
          </cell>
          <cell r="J1014" t="str">
            <v>Rehab</v>
          </cell>
          <cell r="K1014" t="str">
            <v>Terminated</v>
          </cell>
          <cell r="L1014" t="str">
            <v>Full Time - Full Benefits</v>
          </cell>
          <cell r="M1014" t="str">
            <v>Full Time</v>
          </cell>
          <cell r="N1014" t="str">
            <v>Physical Therapy Assistan</v>
          </cell>
          <cell r="O1014" t="str">
            <v>GEN 40 30min</v>
          </cell>
          <cell r="P1014">
            <v>42522</v>
          </cell>
          <cell r="Q1014">
            <v>39825</v>
          </cell>
          <cell r="R1014">
            <v>42633</v>
          </cell>
          <cell r="S1014">
            <v>53310.400000000001</v>
          </cell>
          <cell r="T1014">
            <v>25.63</v>
          </cell>
          <cell r="U1014" t="str">
            <v>Tech &amp; Professi</v>
          </cell>
          <cell r="V1014">
            <v>80</v>
          </cell>
          <cell r="W1014">
            <v>1025.2</v>
          </cell>
          <cell r="X1014" t="str">
            <v>Physicial Therapy - 40</v>
          </cell>
          <cell r="Y1014" t="str">
            <v>Rehab Services</v>
          </cell>
          <cell r="Z1014" t="str">
            <v>Biweekly</v>
          </cell>
        </row>
        <row r="1015">
          <cell r="B1015">
            <v>1490</v>
          </cell>
          <cell r="D1015" t="str">
            <v>Meghan</v>
          </cell>
          <cell r="E1015" t="str">
            <v>Sperry</v>
          </cell>
          <cell r="F1015" t="str">
            <v>L</v>
          </cell>
          <cell r="G1015" t="str">
            <v>Nurse Midwife</v>
          </cell>
          <cell r="H1015" t="str">
            <v>Clinical</v>
          </cell>
          <cell r="I1015" t="str">
            <v>Patient Care Services</v>
          </cell>
          <cell r="J1015" t="str">
            <v>Clinic OB/GYN</v>
          </cell>
          <cell r="K1015" t="str">
            <v>Terminated</v>
          </cell>
          <cell r="L1015" t="str">
            <v>Per Diem Active</v>
          </cell>
          <cell r="M1015" t="str">
            <v>Part Time</v>
          </cell>
          <cell r="N1015" t="str">
            <v>Nurse Midwife</v>
          </cell>
          <cell r="O1015" t="str">
            <v>PHYSICIANS</v>
          </cell>
          <cell r="P1015">
            <v>39825</v>
          </cell>
          <cell r="Q1015">
            <v>39825</v>
          </cell>
          <cell r="R1015">
            <v>42692</v>
          </cell>
          <cell r="S1015">
            <v>0.1144</v>
          </cell>
          <cell r="T1015">
            <v>44</v>
          </cell>
          <cell r="U1015" t="str">
            <v>Tech &amp; Profess</v>
          </cell>
          <cell r="V1015">
            <v>1E-4</v>
          </cell>
          <cell r="W1015">
            <v>2.2000000000000001E-3</v>
          </cell>
          <cell r="X1015" t="str">
            <v>OB/GYN - 41</v>
          </cell>
          <cell r="Y1015" t="str">
            <v>None</v>
          </cell>
          <cell r="Z1015" t="str">
            <v>Biweekly</v>
          </cell>
        </row>
        <row r="1016">
          <cell r="B1016">
            <v>1491</v>
          </cell>
          <cell r="D1016" t="str">
            <v>Leann</v>
          </cell>
          <cell r="E1016" t="str">
            <v>Hightower</v>
          </cell>
          <cell r="F1016" t="str">
            <v>D</v>
          </cell>
          <cell r="G1016" t="str">
            <v>Nutrition Assistant 1 PD</v>
          </cell>
          <cell r="H1016" t="str">
            <v>Maint, Hskpg, Food, Dayca</v>
          </cell>
          <cell r="I1016" t="str">
            <v>Operations</v>
          </cell>
          <cell r="J1016" t="str">
            <v>Dietary</v>
          </cell>
          <cell r="K1016" t="str">
            <v>Terminated</v>
          </cell>
          <cell r="L1016" t="str">
            <v>Per Diem Active</v>
          </cell>
          <cell r="M1016" t="str">
            <v>Part Time</v>
          </cell>
          <cell r="N1016" t="str">
            <v>Nutrition Assistant 1 PD</v>
          </cell>
          <cell r="O1016" t="str">
            <v>GEN 40 30min</v>
          </cell>
          <cell r="P1016">
            <v>39832</v>
          </cell>
          <cell r="Q1016">
            <v>39832</v>
          </cell>
          <cell r="R1016">
            <v>40077</v>
          </cell>
          <cell r="S1016">
            <v>2.3400000000000001E-2</v>
          </cell>
          <cell r="T1016">
            <v>8.5299999999999994</v>
          </cell>
          <cell r="U1016" t="str">
            <v>Admin/Support</v>
          </cell>
          <cell r="V1016">
            <v>1E-4</v>
          </cell>
          <cell r="W1016">
            <v>4.0000000000000002E-4</v>
          </cell>
          <cell r="X1016" t="str">
            <v>Gifford Medical - 40</v>
          </cell>
          <cell r="Y1016" t="str">
            <v>Nutrition &amp; Food Service</v>
          </cell>
          <cell r="Z1016" t="str">
            <v>Biweekly</v>
          </cell>
        </row>
        <row r="1017">
          <cell r="B1017">
            <v>1492</v>
          </cell>
          <cell r="D1017" t="str">
            <v>Stauch</v>
          </cell>
          <cell r="E1017" t="str">
            <v>Blaise</v>
          </cell>
          <cell r="F1017" t="str">
            <v>E</v>
          </cell>
          <cell r="G1017" t="str">
            <v>Nutrition Assistant 1</v>
          </cell>
          <cell r="H1017" t="str">
            <v>Maint, Hskpg, Food, Dayca</v>
          </cell>
          <cell r="I1017" t="str">
            <v>Operations</v>
          </cell>
          <cell r="J1017" t="str">
            <v>Dietary</v>
          </cell>
          <cell r="K1017" t="str">
            <v>Terminated</v>
          </cell>
          <cell r="L1017" t="str">
            <v>Full Time - Full Benefits</v>
          </cell>
          <cell r="M1017" t="str">
            <v>Full Time</v>
          </cell>
          <cell r="N1017" t="str">
            <v>Nutrition Assistant 1</v>
          </cell>
          <cell r="O1017" t="str">
            <v>GEN 40 30min</v>
          </cell>
          <cell r="P1017">
            <v>39832</v>
          </cell>
          <cell r="Q1017">
            <v>39832</v>
          </cell>
          <cell r="R1017">
            <v>40438</v>
          </cell>
          <cell r="S1017">
            <v>18631.184000000001</v>
          </cell>
          <cell r="T1017">
            <v>8.9573</v>
          </cell>
          <cell r="U1017" t="str">
            <v>Admin/Support</v>
          </cell>
          <cell r="V1017">
            <v>80</v>
          </cell>
          <cell r="W1017">
            <v>358.29199999999997</v>
          </cell>
          <cell r="X1017" t="str">
            <v>Gifford Medical - 40</v>
          </cell>
          <cell r="Y1017" t="str">
            <v>Nutrition &amp; Food Service</v>
          </cell>
          <cell r="Z1017" t="str">
            <v>Biweekly</v>
          </cell>
        </row>
        <row r="1018">
          <cell r="B1018">
            <v>1493</v>
          </cell>
          <cell r="D1018" t="str">
            <v>Bridget</v>
          </cell>
          <cell r="E1018" t="str">
            <v>Benson</v>
          </cell>
          <cell r="F1018" t="str">
            <v>A</v>
          </cell>
          <cell r="G1018" t="str">
            <v>Medical Secretary Offsite</v>
          </cell>
          <cell r="H1018" t="str">
            <v>Administrative</v>
          </cell>
          <cell r="I1018" t="str">
            <v>Provider Practices</v>
          </cell>
          <cell r="J1018" t="str">
            <v>Sharon Clinic</v>
          </cell>
          <cell r="K1018" t="str">
            <v>Terminated</v>
          </cell>
          <cell r="L1018" t="str">
            <v>Full Time - Full Benefits</v>
          </cell>
          <cell r="M1018" t="str">
            <v>Full Time</v>
          </cell>
          <cell r="N1018" t="str">
            <v>Medical Secretary Offsite</v>
          </cell>
          <cell r="O1018" t="str">
            <v>GEN 40 60min</v>
          </cell>
          <cell r="P1018">
            <v>39832</v>
          </cell>
          <cell r="Q1018">
            <v>39832</v>
          </cell>
          <cell r="R1018">
            <v>40004</v>
          </cell>
          <cell r="S1018">
            <v>21860.799999999999</v>
          </cell>
          <cell r="T1018">
            <v>10.51</v>
          </cell>
          <cell r="U1018" t="str">
            <v>Admin/Support</v>
          </cell>
          <cell r="V1018">
            <v>80</v>
          </cell>
          <cell r="W1018">
            <v>420.4</v>
          </cell>
          <cell r="X1018" t="str">
            <v>Sharon Clinic - 40</v>
          </cell>
          <cell r="Y1018" t="str">
            <v>Provider Practice</v>
          </cell>
          <cell r="Z1018" t="str">
            <v>Biweekly</v>
          </cell>
        </row>
        <row r="1019">
          <cell r="B1019">
            <v>1494</v>
          </cell>
          <cell r="D1019" t="str">
            <v>Jennifer</v>
          </cell>
          <cell r="E1019" t="str">
            <v>Young</v>
          </cell>
          <cell r="F1019" t="str">
            <v>L</v>
          </cell>
          <cell r="G1019" t="str">
            <v>Nutrition Assistant 1</v>
          </cell>
          <cell r="H1019" t="str">
            <v>Maint, Hskpg, Food, Dayca</v>
          </cell>
          <cell r="I1019" t="str">
            <v>Operations</v>
          </cell>
          <cell r="J1019" t="str">
            <v>Dietary</v>
          </cell>
          <cell r="K1019" t="str">
            <v>Terminated</v>
          </cell>
          <cell r="L1019" t="str">
            <v>Full Time - Full Benefits</v>
          </cell>
          <cell r="M1019" t="str">
            <v>Full Time</v>
          </cell>
          <cell r="N1019" t="str">
            <v>Nutrition Assistant 1</v>
          </cell>
          <cell r="O1019" t="str">
            <v>GEN 40 30min</v>
          </cell>
          <cell r="P1019">
            <v>39832</v>
          </cell>
          <cell r="Q1019">
            <v>39832</v>
          </cell>
          <cell r="R1019">
            <v>40278</v>
          </cell>
          <cell r="S1019">
            <v>17742.400000000001</v>
          </cell>
          <cell r="T1019">
            <v>8.5299999999999994</v>
          </cell>
          <cell r="U1019" t="str">
            <v>Admin/Support</v>
          </cell>
          <cell r="V1019">
            <v>80</v>
          </cell>
          <cell r="W1019">
            <v>341.2</v>
          </cell>
          <cell r="X1019" t="str">
            <v>Gifford Medical - 40</v>
          </cell>
          <cell r="Y1019" t="str">
            <v>Nutrition &amp; Food Service</v>
          </cell>
          <cell r="Z1019" t="str">
            <v>Biweekly</v>
          </cell>
        </row>
        <row r="1020">
          <cell r="B1020">
            <v>1495</v>
          </cell>
          <cell r="D1020" t="str">
            <v>Loretta</v>
          </cell>
          <cell r="E1020" t="str">
            <v>Miller</v>
          </cell>
          <cell r="F1020" t="str">
            <v>M</v>
          </cell>
          <cell r="G1020" t="str">
            <v>Billing Representative I</v>
          </cell>
          <cell r="H1020" t="str">
            <v>Administrative</v>
          </cell>
          <cell r="I1020" t="str">
            <v>Finance</v>
          </cell>
          <cell r="J1020" t="str">
            <v>Patient Accounting</v>
          </cell>
          <cell r="K1020" t="str">
            <v>Terminated</v>
          </cell>
          <cell r="L1020" t="str">
            <v>Full Time - Full Benefits</v>
          </cell>
          <cell r="M1020" t="str">
            <v>Full Time</v>
          </cell>
          <cell r="N1020" t="str">
            <v>Billing Representative I</v>
          </cell>
          <cell r="O1020" t="str">
            <v>GEN 40 30min</v>
          </cell>
          <cell r="P1020">
            <v>39833</v>
          </cell>
          <cell r="Q1020">
            <v>39833</v>
          </cell>
          <cell r="R1020">
            <v>42734</v>
          </cell>
          <cell r="S1020">
            <v>30596.799999999999</v>
          </cell>
          <cell r="T1020">
            <v>14.71</v>
          </cell>
          <cell r="U1020" t="str">
            <v>Admin/Support</v>
          </cell>
          <cell r="V1020">
            <v>80</v>
          </cell>
          <cell r="W1020">
            <v>588.4</v>
          </cell>
          <cell r="X1020" t="str">
            <v>Gifford Medical - 40</v>
          </cell>
          <cell r="Y1020" t="str">
            <v>Patient Financial Service</v>
          </cell>
          <cell r="Z1020" t="str">
            <v>Biweekly</v>
          </cell>
        </row>
        <row r="1021">
          <cell r="B1021">
            <v>1496</v>
          </cell>
          <cell r="D1021" t="str">
            <v>Shellie</v>
          </cell>
          <cell r="E1021" t="str">
            <v>Stevens</v>
          </cell>
          <cell r="F1021" t="str">
            <v>M</v>
          </cell>
          <cell r="G1021" t="str">
            <v>Office Manager Offsite</v>
          </cell>
          <cell r="H1021" t="str">
            <v>Administrative</v>
          </cell>
          <cell r="I1021" t="str">
            <v>Provider Practices</v>
          </cell>
          <cell r="J1021" t="str">
            <v>Clinic Primary Care</v>
          </cell>
          <cell r="K1021" t="str">
            <v>Terminated</v>
          </cell>
          <cell r="L1021" t="str">
            <v>Full Time - Full Benefits</v>
          </cell>
          <cell r="M1021" t="str">
            <v>Full Time</v>
          </cell>
          <cell r="N1021" t="str">
            <v>Office Manager Offsite</v>
          </cell>
          <cell r="O1021" t="str">
            <v>EXEMPT 8 FT</v>
          </cell>
          <cell r="P1021">
            <v>39840</v>
          </cell>
          <cell r="Q1021">
            <v>39840</v>
          </cell>
          <cell r="R1021">
            <v>41906</v>
          </cell>
          <cell r="S1021">
            <v>65936</v>
          </cell>
          <cell r="T1021">
            <v>31.7</v>
          </cell>
          <cell r="U1021" t="str">
            <v>Office Manager</v>
          </cell>
          <cell r="V1021">
            <v>80</v>
          </cell>
          <cell r="W1021">
            <v>1268</v>
          </cell>
          <cell r="X1021" t="str">
            <v>Gifford Medical - 40</v>
          </cell>
          <cell r="Y1021" t="str">
            <v>Provider Practice</v>
          </cell>
          <cell r="Z1021" t="str">
            <v>Biweekly</v>
          </cell>
        </row>
        <row r="1022">
          <cell r="B1022">
            <v>1497</v>
          </cell>
          <cell r="D1022" t="str">
            <v>Clyde</v>
          </cell>
          <cell r="E1022" t="str">
            <v>Smith</v>
          </cell>
          <cell r="F1022" t="str">
            <v>W</v>
          </cell>
          <cell r="G1022" t="str">
            <v>Physician</v>
          </cell>
          <cell r="H1022" t="str">
            <v>Clinical</v>
          </cell>
          <cell r="I1022" t="str">
            <v>Medical Staff</v>
          </cell>
          <cell r="J1022" t="str">
            <v>Hospitalist</v>
          </cell>
          <cell r="K1022" t="str">
            <v>Terminated</v>
          </cell>
          <cell r="L1022" t="str">
            <v>Per Diem Active</v>
          </cell>
          <cell r="M1022" t="str">
            <v>Part Time</v>
          </cell>
          <cell r="N1022" t="str">
            <v>Physician</v>
          </cell>
          <cell r="O1022" t="str">
            <v>PHYSICIANS</v>
          </cell>
          <cell r="P1022">
            <v>41411</v>
          </cell>
          <cell r="Q1022">
            <v>39845</v>
          </cell>
          <cell r="R1022">
            <v>41589</v>
          </cell>
          <cell r="S1022">
            <v>0.20019999999999999</v>
          </cell>
          <cell r="T1022">
            <v>77.110399999999998</v>
          </cell>
          <cell r="U1022" t="str">
            <v>Providers</v>
          </cell>
          <cell r="V1022">
            <v>1E-4</v>
          </cell>
          <cell r="W1022">
            <v>3.8E-3</v>
          </cell>
          <cell r="X1022" t="str">
            <v>Gifford Medical - 40</v>
          </cell>
          <cell r="Y1022" t="str">
            <v>Med/Surg</v>
          </cell>
          <cell r="Z1022" t="str">
            <v>Biweekly</v>
          </cell>
        </row>
        <row r="1023">
          <cell r="B1023">
            <v>1498</v>
          </cell>
          <cell r="D1023" t="str">
            <v>Richard</v>
          </cell>
          <cell r="E1023" t="str">
            <v>Hudson</v>
          </cell>
          <cell r="F1023" t="str">
            <v>P</v>
          </cell>
          <cell r="G1023" t="str">
            <v>Physician</v>
          </cell>
          <cell r="H1023" t="str">
            <v>Clinical</v>
          </cell>
          <cell r="I1023" t="str">
            <v>Patient Care Services</v>
          </cell>
          <cell r="J1023" t="str">
            <v>Professional Emergency</v>
          </cell>
          <cell r="K1023" t="str">
            <v>Terminated</v>
          </cell>
          <cell r="L1023" t="str">
            <v>Per Diem Active</v>
          </cell>
          <cell r="M1023" t="str">
            <v>Part Time</v>
          </cell>
          <cell r="N1023" t="str">
            <v>Physician</v>
          </cell>
          <cell r="O1023" t="str">
            <v>PHYSICIANS</v>
          </cell>
          <cell r="P1023">
            <v>39845</v>
          </cell>
          <cell r="Q1023">
            <v>39845</v>
          </cell>
          <cell r="R1023">
            <v>39940</v>
          </cell>
          <cell r="S1023">
            <v>0.28599999999999998</v>
          </cell>
          <cell r="T1023">
            <v>110</v>
          </cell>
          <cell r="U1023" t="str">
            <v>Providers</v>
          </cell>
          <cell r="V1023">
            <v>1E-4</v>
          </cell>
          <cell r="W1023">
            <v>5.4999999999999997E-3</v>
          </cell>
          <cell r="X1023" t="str">
            <v>Gifford Medical - 40</v>
          </cell>
          <cell r="Y1023" t="str">
            <v>Emergency Room</v>
          </cell>
          <cell r="Z1023" t="str">
            <v>Biweekly</v>
          </cell>
        </row>
        <row r="1024">
          <cell r="B1024">
            <v>1499</v>
          </cell>
          <cell r="D1024" t="str">
            <v>Katherine</v>
          </cell>
          <cell r="E1024" t="str">
            <v>Little</v>
          </cell>
          <cell r="F1024" t="str">
            <v>J</v>
          </cell>
          <cell r="G1024" t="str">
            <v>Physician</v>
          </cell>
          <cell r="H1024" t="str">
            <v>Clinical</v>
          </cell>
          <cell r="I1024" t="str">
            <v>Patient Care Services</v>
          </cell>
          <cell r="J1024" t="str">
            <v>Professional Emergency</v>
          </cell>
          <cell r="K1024" t="str">
            <v>Terminated</v>
          </cell>
          <cell r="L1024" t="str">
            <v>Per Diem Active</v>
          </cell>
          <cell r="M1024" t="str">
            <v>Part Time</v>
          </cell>
          <cell r="N1024" t="str">
            <v>Physician</v>
          </cell>
          <cell r="O1024" t="str">
            <v>PHYSICIANS</v>
          </cell>
          <cell r="P1024">
            <v>39845</v>
          </cell>
          <cell r="Q1024">
            <v>39845</v>
          </cell>
          <cell r="R1024">
            <v>40214</v>
          </cell>
          <cell r="S1024">
            <v>0.28599999999999998</v>
          </cell>
          <cell r="T1024">
            <v>110</v>
          </cell>
          <cell r="U1024" t="str">
            <v>Providers</v>
          </cell>
          <cell r="V1024">
            <v>1E-4</v>
          </cell>
          <cell r="W1024">
            <v>5.4999999999999997E-3</v>
          </cell>
          <cell r="X1024" t="str">
            <v>Gifford Medical - 40</v>
          </cell>
          <cell r="Y1024" t="str">
            <v>Emergency Room</v>
          </cell>
          <cell r="Z1024" t="str">
            <v>Biweekly</v>
          </cell>
        </row>
        <row r="1025">
          <cell r="B1025">
            <v>1500</v>
          </cell>
          <cell r="D1025" t="str">
            <v>Larry</v>
          </cell>
          <cell r="E1025" t="str">
            <v>Ermold</v>
          </cell>
          <cell r="F1025" t="str">
            <v>A</v>
          </cell>
          <cell r="G1025" t="str">
            <v>Physician</v>
          </cell>
          <cell r="H1025" t="str">
            <v>Clinical</v>
          </cell>
          <cell r="I1025" t="str">
            <v>Patient Care Services</v>
          </cell>
          <cell r="J1025" t="str">
            <v>Professional Emergency</v>
          </cell>
          <cell r="K1025" t="str">
            <v>Terminated</v>
          </cell>
          <cell r="L1025" t="str">
            <v>Per Diem Active</v>
          </cell>
          <cell r="M1025" t="str">
            <v>Part Time</v>
          </cell>
          <cell r="N1025" t="str">
            <v>Physician</v>
          </cell>
          <cell r="O1025" t="str">
            <v>PHYSICIANS</v>
          </cell>
          <cell r="P1025">
            <v>39845</v>
          </cell>
          <cell r="Q1025">
            <v>39845</v>
          </cell>
          <cell r="R1025">
            <v>40025</v>
          </cell>
          <cell r="S1025">
            <v>0.247</v>
          </cell>
          <cell r="T1025">
            <v>95</v>
          </cell>
          <cell r="U1025" t="str">
            <v>Providers</v>
          </cell>
          <cell r="V1025">
            <v>1E-4</v>
          </cell>
          <cell r="W1025">
            <v>4.7999999999999996E-3</v>
          </cell>
          <cell r="X1025" t="str">
            <v>Gifford Medical - 40</v>
          </cell>
          <cell r="Y1025" t="str">
            <v>Emergency Room</v>
          </cell>
          <cell r="Z1025" t="str">
            <v>Biweekly</v>
          </cell>
        </row>
        <row r="1026">
          <cell r="B1026">
            <v>1501</v>
          </cell>
          <cell r="D1026" t="str">
            <v>Steven</v>
          </cell>
          <cell r="E1026" t="str">
            <v>Hertford</v>
          </cell>
          <cell r="F1026" t="str">
            <v>C</v>
          </cell>
          <cell r="G1026" t="str">
            <v>Physician</v>
          </cell>
          <cell r="H1026" t="str">
            <v>Clinical</v>
          </cell>
          <cell r="I1026" t="str">
            <v>Patient Care Services</v>
          </cell>
          <cell r="J1026" t="str">
            <v>Professional Emergency</v>
          </cell>
          <cell r="K1026" t="str">
            <v>Terminated</v>
          </cell>
          <cell r="L1026" t="str">
            <v>Per Diem Active</v>
          </cell>
          <cell r="M1026" t="str">
            <v>Part Time</v>
          </cell>
          <cell r="N1026" t="str">
            <v>Physician</v>
          </cell>
          <cell r="O1026" t="str">
            <v>PHYSICIANS</v>
          </cell>
          <cell r="P1026">
            <v>39845</v>
          </cell>
          <cell r="Q1026">
            <v>39845</v>
          </cell>
          <cell r="R1026">
            <v>40025</v>
          </cell>
          <cell r="S1026">
            <v>0.23400000000000001</v>
          </cell>
          <cell r="T1026">
            <v>90</v>
          </cell>
          <cell r="U1026" t="str">
            <v>Providers</v>
          </cell>
          <cell r="V1026">
            <v>1E-4</v>
          </cell>
          <cell r="W1026">
            <v>4.4999999999999997E-3</v>
          </cell>
          <cell r="X1026" t="str">
            <v>Gifford Medical - 40</v>
          </cell>
          <cell r="Y1026" t="str">
            <v>Emergency Room</v>
          </cell>
          <cell r="Z1026" t="str">
            <v>Biweekly</v>
          </cell>
        </row>
        <row r="1027">
          <cell r="B1027">
            <v>1502</v>
          </cell>
          <cell r="D1027" t="str">
            <v>Thomas</v>
          </cell>
          <cell r="E1027" t="str">
            <v>Maylin</v>
          </cell>
          <cell r="F1027" t="str">
            <v>C</v>
          </cell>
          <cell r="G1027" t="str">
            <v>Master Plumber</v>
          </cell>
          <cell r="H1027" t="str">
            <v>Maint, Hskpg, Food, Dayca</v>
          </cell>
          <cell r="I1027" t="str">
            <v>Operations</v>
          </cell>
          <cell r="J1027" t="str">
            <v>Facilities</v>
          </cell>
          <cell r="K1027" t="str">
            <v>Terminated</v>
          </cell>
          <cell r="L1027" t="str">
            <v>Full Time - Full Benefits</v>
          </cell>
          <cell r="M1027" t="str">
            <v>Full Time</v>
          </cell>
          <cell r="N1027" t="str">
            <v>Master Plumber</v>
          </cell>
          <cell r="O1027" t="str">
            <v>GEN 40 30min</v>
          </cell>
          <cell r="P1027">
            <v>39853</v>
          </cell>
          <cell r="Q1027">
            <v>39853</v>
          </cell>
          <cell r="R1027">
            <v>42636</v>
          </cell>
          <cell r="S1027">
            <v>41017.599999999999</v>
          </cell>
          <cell r="T1027">
            <v>19.72</v>
          </cell>
          <cell r="U1027" t="str">
            <v>Tech &amp; Professi</v>
          </cell>
          <cell r="V1027">
            <v>80</v>
          </cell>
          <cell r="W1027">
            <v>788.8</v>
          </cell>
          <cell r="X1027" t="str">
            <v>Gifford Medical - 40</v>
          </cell>
          <cell r="Y1027" t="str">
            <v>Maintenance</v>
          </cell>
          <cell r="Z1027" t="str">
            <v>Biweekly</v>
          </cell>
        </row>
        <row r="1028">
          <cell r="B1028">
            <v>1503</v>
          </cell>
          <cell r="D1028" t="str">
            <v>Nicole</v>
          </cell>
          <cell r="E1028" t="str">
            <v>Hutson</v>
          </cell>
          <cell r="F1028" t="str">
            <v>M</v>
          </cell>
          <cell r="G1028" t="str">
            <v>RN - Per Diem</v>
          </cell>
          <cell r="H1028" t="str">
            <v>Clinical</v>
          </cell>
          <cell r="I1028" t="str">
            <v>Patient Care Services</v>
          </cell>
          <cell r="J1028" t="str">
            <v>MENIG Extended Care</v>
          </cell>
          <cell r="K1028" t="str">
            <v>Terminated</v>
          </cell>
          <cell r="L1028" t="str">
            <v>Per Diem Active</v>
          </cell>
          <cell r="M1028" t="str">
            <v>Part Time</v>
          </cell>
          <cell r="N1028" t="str">
            <v>RN - Per Diem</v>
          </cell>
          <cell r="O1028" t="str">
            <v>GEN 40 30min</v>
          </cell>
          <cell r="P1028">
            <v>39855</v>
          </cell>
          <cell r="Q1028">
            <v>39855</v>
          </cell>
          <cell r="R1028">
            <v>41031</v>
          </cell>
          <cell r="S1028">
            <v>6.7599999999999993E-2</v>
          </cell>
          <cell r="T1028">
            <v>26.13</v>
          </cell>
          <cell r="U1028" t="str">
            <v>RN</v>
          </cell>
          <cell r="V1028">
            <v>1E-4</v>
          </cell>
          <cell r="W1028">
            <v>1.2999999999999999E-3</v>
          </cell>
          <cell r="X1028" t="str">
            <v>Gifford Medical - 40</v>
          </cell>
          <cell r="Y1028" t="str">
            <v>Menig Extended Care Unit</v>
          </cell>
          <cell r="Z1028" t="str">
            <v>Biweekly</v>
          </cell>
        </row>
        <row r="1029">
          <cell r="B1029">
            <v>1505</v>
          </cell>
          <cell r="D1029" t="str">
            <v>Jennie</v>
          </cell>
          <cell r="E1029" t="str">
            <v>Yon</v>
          </cell>
          <cell r="F1029" t="str">
            <v>V</v>
          </cell>
          <cell r="G1029" t="str">
            <v>Teaching Assistant</v>
          </cell>
          <cell r="H1029" t="str">
            <v>Maint, Hskpg, Food, Dayca</v>
          </cell>
          <cell r="I1029" t="str">
            <v>Human Resources</v>
          </cell>
          <cell r="J1029" t="str">
            <v>Day Care</v>
          </cell>
          <cell r="K1029" t="str">
            <v>Terminated</v>
          </cell>
          <cell r="L1029" t="str">
            <v>Full Time - Full Benefits</v>
          </cell>
          <cell r="M1029" t="str">
            <v>Full Time</v>
          </cell>
          <cell r="N1029" t="str">
            <v>Teaching Assistant</v>
          </cell>
          <cell r="O1029" t="str">
            <v>GEN 40 60min</v>
          </cell>
          <cell r="P1029">
            <v>39861</v>
          </cell>
          <cell r="Q1029">
            <v>39861</v>
          </cell>
          <cell r="R1029">
            <v>40024</v>
          </cell>
          <cell r="S1029">
            <v>20800</v>
          </cell>
          <cell r="T1029">
            <v>10</v>
          </cell>
          <cell r="U1029" t="str">
            <v>Admin/Support</v>
          </cell>
          <cell r="V1029">
            <v>80</v>
          </cell>
          <cell r="W1029">
            <v>400</v>
          </cell>
          <cell r="X1029" t="str">
            <v>Gifford Medical - 40</v>
          </cell>
          <cell r="Y1029" t="str">
            <v>Child Enrichment Center</v>
          </cell>
          <cell r="Z1029" t="str">
            <v>Biweekly</v>
          </cell>
        </row>
        <row r="1030">
          <cell r="B1030">
            <v>1506</v>
          </cell>
          <cell r="D1030" t="str">
            <v>Scott</v>
          </cell>
          <cell r="E1030" t="str">
            <v>Rodi</v>
          </cell>
          <cell r="F1030" t="str">
            <v>W</v>
          </cell>
          <cell r="G1030" t="str">
            <v>Physician</v>
          </cell>
          <cell r="H1030" t="str">
            <v>Clinical</v>
          </cell>
          <cell r="I1030" t="str">
            <v>Patient Care Services</v>
          </cell>
          <cell r="J1030" t="str">
            <v>Professional Emergency</v>
          </cell>
          <cell r="K1030" t="str">
            <v>Terminated</v>
          </cell>
          <cell r="L1030" t="str">
            <v>Per Diem Active</v>
          </cell>
          <cell r="M1030" t="str">
            <v>Part Time</v>
          </cell>
          <cell r="N1030" t="str">
            <v>Physician</v>
          </cell>
          <cell r="O1030" t="str">
            <v>PHYSICIANS</v>
          </cell>
          <cell r="P1030">
            <v>42303</v>
          </cell>
          <cell r="Q1030">
            <v>39845</v>
          </cell>
          <cell r="R1030">
            <v>43786</v>
          </cell>
          <cell r="S1030">
            <v>0.41599999999999998</v>
          </cell>
          <cell r="T1030">
            <v>160</v>
          </cell>
          <cell r="U1030" t="str">
            <v>Providers</v>
          </cell>
          <cell r="V1030">
            <v>1E-4</v>
          </cell>
          <cell r="W1030">
            <v>8.0000000000000002E-3</v>
          </cell>
          <cell r="X1030" t="str">
            <v>Gifford Medical - 40</v>
          </cell>
          <cell r="Y1030" t="str">
            <v>Emergency Room</v>
          </cell>
          <cell r="Z1030" t="str">
            <v>Biweekly</v>
          </cell>
        </row>
        <row r="1031">
          <cell r="B1031">
            <v>1507</v>
          </cell>
          <cell r="D1031" t="str">
            <v>Robert</v>
          </cell>
          <cell r="E1031" t="str">
            <v>Nelson</v>
          </cell>
          <cell r="F1031" t="str">
            <v>S</v>
          </cell>
          <cell r="G1031" t="str">
            <v>Physician</v>
          </cell>
          <cell r="H1031" t="str">
            <v>Clinical</v>
          </cell>
          <cell r="I1031" t="str">
            <v>Patient Care Services</v>
          </cell>
          <cell r="J1031" t="str">
            <v>Professional Emergency</v>
          </cell>
          <cell r="K1031" t="str">
            <v>Terminated</v>
          </cell>
          <cell r="L1031" t="str">
            <v>Per Diem Active</v>
          </cell>
          <cell r="M1031" t="str">
            <v>Part Time</v>
          </cell>
          <cell r="N1031" t="str">
            <v>Physician</v>
          </cell>
          <cell r="O1031" t="str">
            <v>PHYSICIANS</v>
          </cell>
          <cell r="P1031">
            <v>39845</v>
          </cell>
          <cell r="Q1031">
            <v>39845</v>
          </cell>
          <cell r="R1031">
            <v>40449</v>
          </cell>
          <cell r="S1031">
            <v>0.26</v>
          </cell>
          <cell r="T1031">
            <v>100</v>
          </cell>
          <cell r="U1031" t="str">
            <v>Providers</v>
          </cell>
          <cell r="V1031">
            <v>1E-4</v>
          </cell>
          <cell r="W1031">
            <v>5.0000000000000001E-3</v>
          </cell>
          <cell r="X1031" t="str">
            <v>Gifford Medical - 40</v>
          </cell>
          <cell r="Y1031" t="str">
            <v>Emergency Room</v>
          </cell>
          <cell r="Z1031" t="str">
            <v>Biweekly</v>
          </cell>
        </row>
        <row r="1032">
          <cell r="B1032">
            <v>1508</v>
          </cell>
          <cell r="D1032" t="str">
            <v>Katherine</v>
          </cell>
          <cell r="E1032" t="str">
            <v>Blake</v>
          </cell>
          <cell r="F1032" t="str">
            <v>M</v>
          </cell>
          <cell r="G1032" t="str">
            <v>HR Generalist</v>
          </cell>
          <cell r="I1032" t="str">
            <v>Human Resources</v>
          </cell>
          <cell r="J1032" t="str">
            <v>Human Resources</v>
          </cell>
          <cell r="K1032" t="str">
            <v>Terminated</v>
          </cell>
          <cell r="L1032" t="str">
            <v>Full Time - Full Benefits</v>
          </cell>
          <cell r="M1032" t="str">
            <v>Full Time</v>
          </cell>
          <cell r="N1032" t="str">
            <v>HR Generalist</v>
          </cell>
          <cell r="O1032" t="str">
            <v>EXEMPT 8 FT</v>
          </cell>
          <cell r="P1032">
            <v>39867</v>
          </cell>
          <cell r="Q1032">
            <v>39867</v>
          </cell>
          <cell r="R1032">
            <v>40984</v>
          </cell>
          <cell r="S1032">
            <v>47693.152000000002</v>
          </cell>
          <cell r="T1032">
            <v>22.929400000000001</v>
          </cell>
          <cell r="U1032" t="str">
            <v>Tech &amp; Professi</v>
          </cell>
          <cell r="V1032">
            <v>80</v>
          </cell>
          <cell r="W1032">
            <v>917.17600000000004</v>
          </cell>
          <cell r="X1032" t="str">
            <v>Staffing &amp; Recruiting - 4</v>
          </cell>
          <cell r="Y1032" t="str">
            <v>Human Resources</v>
          </cell>
          <cell r="Z1032" t="str">
            <v>Biweekly</v>
          </cell>
        </row>
        <row r="1033">
          <cell r="B1033">
            <v>1509</v>
          </cell>
          <cell r="D1033" t="str">
            <v>Marc</v>
          </cell>
          <cell r="E1033" t="str">
            <v>Keller</v>
          </cell>
          <cell r="F1033" t="str">
            <v>I</v>
          </cell>
          <cell r="G1033" t="str">
            <v>Physician</v>
          </cell>
          <cell r="H1033" t="str">
            <v>Clinical</v>
          </cell>
          <cell r="I1033" t="str">
            <v>Patient Care Services</v>
          </cell>
          <cell r="J1033" t="str">
            <v>Professional Emergency</v>
          </cell>
          <cell r="K1033" t="str">
            <v>Terminated</v>
          </cell>
          <cell r="L1033" t="str">
            <v>Per Diem Active</v>
          </cell>
          <cell r="M1033" t="str">
            <v>Part Time</v>
          </cell>
          <cell r="N1033" t="str">
            <v>Physician</v>
          </cell>
          <cell r="O1033" t="str">
            <v>PHYSICIANS</v>
          </cell>
          <cell r="P1033">
            <v>41319</v>
          </cell>
          <cell r="Q1033">
            <v>39867</v>
          </cell>
          <cell r="R1033">
            <v>42065</v>
          </cell>
          <cell r="S1033">
            <v>0.32500000000000001</v>
          </cell>
          <cell r="T1033">
            <v>125</v>
          </cell>
          <cell r="U1033" t="str">
            <v>Providers</v>
          </cell>
          <cell r="V1033">
            <v>1E-4</v>
          </cell>
          <cell r="W1033">
            <v>6.1999999999999998E-3</v>
          </cell>
          <cell r="X1033" t="str">
            <v>Gifford Medical - 40</v>
          </cell>
          <cell r="Y1033" t="str">
            <v>Emergency Room</v>
          </cell>
          <cell r="Z1033" t="str">
            <v>Biweekly</v>
          </cell>
        </row>
        <row r="1034">
          <cell r="B1034">
            <v>1510</v>
          </cell>
          <cell r="D1034" t="str">
            <v>Rita</v>
          </cell>
          <cell r="E1034" t="str">
            <v>Isabelle</v>
          </cell>
          <cell r="F1034" t="str">
            <v>G</v>
          </cell>
          <cell r="G1034" t="str">
            <v>RN - Physician Practice</v>
          </cell>
          <cell r="H1034" t="str">
            <v>Clinical</v>
          </cell>
          <cell r="I1034" t="str">
            <v>Provider Practices</v>
          </cell>
          <cell r="J1034" t="str">
            <v>Clinic Primary Care</v>
          </cell>
          <cell r="K1034" t="str">
            <v>Terminated</v>
          </cell>
          <cell r="L1034" t="str">
            <v>PartTime-Partial Benefits</v>
          </cell>
          <cell r="M1034" t="str">
            <v>Part Time</v>
          </cell>
          <cell r="N1034" t="str">
            <v>RN - Physician Practice</v>
          </cell>
          <cell r="O1034" t="str">
            <v>GEN 40 60min</v>
          </cell>
          <cell r="P1034">
            <v>39874</v>
          </cell>
          <cell r="Q1034">
            <v>39874</v>
          </cell>
          <cell r="R1034">
            <v>40585</v>
          </cell>
          <cell r="S1034">
            <v>30392.752</v>
          </cell>
          <cell r="T1034">
            <v>29.223800000000001</v>
          </cell>
          <cell r="U1034" t="str">
            <v>RN PP</v>
          </cell>
          <cell r="V1034">
            <v>40</v>
          </cell>
          <cell r="W1034">
            <v>584.476</v>
          </cell>
          <cell r="X1034" t="str">
            <v>Primary Care Clinic - 41</v>
          </cell>
          <cell r="Y1034" t="str">
            <v>Provider Practice</v>
          </cell>
          <cell r="Z1034" t="str">
            <v>Biweekly</v>
          </cell>
        </row>
        <row r="1035">
          <cell r="B1035">
            <v>1511</v>
          </cell>
          <cell r="D1035" t="str">
            <v>Kasey</v>
          </cell>
          <cell r="E1035" t="str">
            <v>Chmura</v>
          </cell>
          <cell r="F1035" t="str">
            <v>E</v>
          </cell>
          <cell r="G1035" t="str">
            <v>Registered Dietician</v>
          </cell>
          <cell r="H1035" t="str">
            <v>Ancillary</v>
          </cell>
          <cell r="I1035" t="str">
            <v>Operations</v>
          </cell>
          <cell r="J1035" t="str">
            <v>Rehab</v>
          </cell>
          <cell r="K1035" t="str">
            <v>Terminated</v>
          </cell>
          <cell r="L1035" t="str">
            <v>Per Diem Active</v>
          </cell>
          <cell r="M1035" t="str">
            <v>Part Time</v>
          </cell>
          <cell r="N1035" t="str">
            <v>Registered Dietician</v>
          </cell>
          <cell r="O1035" t="str">
            <v>GEN 40 30min</v>
          </cell>
          <cell r="P1035">
            <v>39876</v>
          </cell>
          <cell r="Q1035">
            <v>39876</v>
          </cell>
          <cell r="R1035">
            <v>42724</v>
          </cell>
          <cell r="S1035">
            <v>6.5000000000000002E-2</v>
          </cell>
          <cell r="T1035">
            <v>24.84</v>
          </cell>
          <cell r="U1035" t="str">
            <v>Tech &amp; Professi</v>
          </cell>
          <cell r="V1035">
            <v>1E-4</v>
          </cell>
          <cell r="W1035">
            <v>1.1999999999999999E-3</v>
          </cell>
          <cell r="X1035" t="str">
            <v>Gifford Medical - 40</v>
          </cell>
          <cell r="Y1035" t="str">
            <v>Rehab Services</v>
          </cell>
          <cell r="Z1035" t="str">
            <v>Biweekly</v>
          </cell>
        </row>
        <row r="1036">
          <cell r="B1036">
            <v>1512</v>
          </cell>
          <cell r="D1036" t="str">
            <v>William</v>
          </cell>
          <cell r="E1036" t="str">
            <v>Gaidys</v>
          </cell>
          <cell r="F1036" t="str">
            <v>G</v>
          </cell>
          <cell r="G1036" t="str">
            <v>Physician</v>
          </cell>
          <cell r="H1036" t="str">
            <v>Clinical</v>
          </cell>
          <cell r="I1036" t="str">
            <v>Medical Staff</v>
          </cell>
          <cell r="J1036" t="str">
            <v>Clinic Primary Care</v>
          </cell>
          <cell r="K1036" t="str">
            <v>Terminated</v>
          </cell>
          <cell r="L1036" t="str">
            <v>Full Time - Full Benefits</v>
          </cell>
          <cell r="M1036" t="str">
            <v>Full Time</v>
          </cell>
          <cell r="N1036" t="str">
            <v>Physician</v>
          </cell>
          <cell r="O1036" t="str">
            <v>PHYSICIANS</v>
          </cell>
          <cell r="P1036">
            <v>39871</v>
          </cell>
          <cell r="Q1036">
            <v>39871</v>
          </cell>
          <cell r="R1036">
            <v>41068</v>
          </cell>
          <cell r="S1036">
            <v>155000</v>
          </cell>
          <cell r="T1036">
            <v>74.519199999999998</v>
          </cell>
          <cell r="U1036" t="str">
            <v>Providers</v>
          </cell>
          <cell r="V1036">
            <v>80</v>
          </cell>
          <cell r="W1036">
            <v>2980.7692000000002</v>
          </cell>
          <cell r="X1036" t="str">
            <v>Primary Care Clinic - 41</v>
          </cell>
          <cell r="Y1036" t="str">
            <v>Medical Staff</v>
          </cell>
          <cell r="Z1036" t="str">
            <v>Biweekly</v>
          </cell>
        </row>
        <row r="1037">
          <cell r="B1037">
            <v>1513</v>
          </cell>
          <cell r="D1037" t="str">
            <v>Rose</v>
          </cell>
          <cell r="E1037" t="str">
            <v>Hemond</v>
          </cell>
          <cell r="F1037" t="str">
            <v>A</v>
          </cell>
          <cell r="G1037" t="str">
            <v>Payroll/Billing Assistant</v>
          </cell>
          <cell r="H1037" t="str">
            <v>Administrative</v>
          </cell>
          <cell r="I1037" t="str">
            <v>Finance</v>
          </cell>
          <cell r="J1037" t="str">
            <v>General Accounting</v>
          </cell>
          <cell r="K1037" t="str">
            <v>Terminated</v>
          </cell>
          <cell r="L1037" t="str">
            <v>PartTime-No Benefits</v>
          </cell>
          <cell r="M1037" t="str">
            <v>Part Time</v>
          </cell>
          <cell r="N1037" t="str">
            <v>Payroll/Billing Assistant</v>
          </cell>
          <cell r="O1037" t="str">
            <v>GEN 40 30min</v>
          </cell>
          <cell r="P1037">
            <v>39881</v>
          </cell>
          <cell r="Q1037">
            <v>39881</v>
          </cell>
          <cell r="R1037">
            <v>40091</v>
          </cell>
          <cell r="S1037">
            <v>13312</v>
          </cell>
          <cell r="T1037">
            <v>16</v>
          </cell>
          <cell r="U1037" t="str">
            <v>Admin/Support</v>
          </cell>
          <cell r="V1037">
            <v>32</v>
          </cell>
          <cell r="W1037">
            <v>256</v>
          </cell>
          <cell r="X1037" t="str">
            <v>Gifford Medical - 40</v>
          </cell>
          <cell r="Y1037" t="str">
            <v>Accounting</v>
          </cell>
          <cell r="Z1037" t="str">
            <v>Biweekly</v>
          </cell>
        </row>
        <row r="1038">
          <cell r="B1038">
            <v>1515</v>
          </cell>
          <cell r="D1038" t="str">
            <v>Yvonne</v>
          </cell>
          <cell r="E1038" t="str">
            <v>Gammell</v>
          </cell>
          <cell r="F1038" t="str">
            <v>M</v>
          </cell>
          <cell r="G1038" t="str">
            <v>Decision Support Analyst</v>
          </cell>
          <cell r="H1038" t="str">
            <v>&lt;None&gt;</v>
          </cell>
          <cell r="I1038" t="str">
            <v>Administration</v>
          </cell>
          <cell r="J1038" t="str">
            <v>General Accounting</v>
          </cell>
          <cell r="K1038" t="str">
            <v>Terminated</v>
          </cell>
          <cell r="L1038" t="str">
            <v>Contractor/consultant</v>
          </cell>
          <cell r="M1038" t="str">
            <v>Part Time</v>
          </cell>
          <cell r="N1038" t="str">
            <v>Decision Support Analyst</v>
          </cell>
          <cell r="O1038" t="str">
            <v>GEN 40 30min</v>
          </cell>
          <cell r="P1038">
            <v>43052</v>
          </cell>
          <cell r="Q1038">
            <v>39881</v>
          </cell>
          <cell r="R1038">
            <v>43809</v>
          </cell>
          <cell r="S1038">
            <v>8.0600000000000005E-2</v>
          </cell>
          <cell r="T1038">
            <v>30.9</v>
          </cell>
          <cell r="U1038" t="str">
            <v>Tech &amp; Professi</v>
          </cell>
          <cell r="V1038">
            <v>1E-4</v>
          </cell>
          <cell r="W1038">
            <v>1.6000000000000001E-3</v>
          </cell>
          <cell r="X1038" t="str">
            <v>Gifford Medical - 40</v>
          </cell>
          <cell r="Y1038" t="str">
            <v>Information Systems</v>
          </cell>
          <cell r="Z1038" t="str">
            <v>Biweekly</v>
          </cell>
        </row>
        <row r="1039">
          <cell r="B1039">
            <v>1516</v>
          </cell>
          <cell r="D1039" t="str">
            <v>Tiffany</v>
          </cell>
          <cell r="E1039" t="str">
            <v>Severance</v>
          </cell>
          <cell r="F1039" t="str">
            <v>M</v>
          </cell>
          <cell r="G1039" t="str">
            <v>LNA Per Diem</v>
          </cell>
          <cell r="H1039" t="str">
            <v>Clinical</v>
          </cell>
          <cell r="I1039" t="str">
            <v>Patient Care Services</v>
          </cell>
          <cell r="J1039" t="str">
            <v>MENIG Extended Care</v>
          </cell>
          <cell r="K1039" t="str">
            <v>Terminated</v>
          </cell>
          <cell r="L1039" t="str">
            <v>Per Diem Active</v>
          </cell>
          <cell r="M1039" t="str">
            <v>Part Time</v>
          </cell>
          <cell r="N1039" t="str">
            <v>LNA Per Diem</v>
          </cell>
          <cell r="O1039" t="str">
            <v>GEN 40 30min</v>
          </cell>
          <cell r="P1039">
            <v>41302</v>
          </cell>
          <cell r="Q1039">
            <v>39883</v>
          </cell>
          <cell r="R1039">
            <v>41778</v>
          </cell>
          <cell r="S1039">
            <v>3.1199999999999999E-2</v>
          </cell>
          <cell r="T1039">
            <v>12.15</v>
          </cell>
          <cell r="U1039" t="str">
            <v>Admin/Support</v>
          </cell>
          <cell r="V1039">
            <v>1E-4</v>
          </cell>
          <cell r="W1039">
            <v>5.9999999999999995E-4</v>
          </cell>
          <cell r="X1039" t="str">
            <v>Gifford Medical - 40</v>
          </cell>
          <cell r="Y1039" t="str">
            <v>Menig Extended Care Unit</v>
          </cell>
          <cell r="Z1039" t="str">
            <v>Biweekly</v>
          </cell>
        </row>
        <row r="1040">
          <cell r="B1040">
            <v>1517</v>
          </cell>
          <cell r="D1040" t="str">
            <v>Maria</v>
          </cell>
          <cell r="E1040" t="str">
            <v>Cabri</v>
          </cell>
          <cell r="G1040" t="str">
            <v>Nurse Practitioner Offsit</v>
          </cell>
          <cell r="H1040" t="str">
            <v>Clinical</v>
          </cell>
          <cell r="I1040" t="str">
            <v>Medical Staff</v>
          </cell>
          <cell r="J1040" t="str">
            <v>Sharon Clinic</v>
          </cell>
          <cell r="K1040" t="str">
            <v>Terminated</v>
          </cell>
          <cell r="L1040" t="str">
            <v>PartTime - Full Benefits</v>
          </cell>
          <cell r="M1040" t="str">
            <v>Part Time</v>
          </cell>
          <cell r="N1040" t="str">
            <v>Nurse Practitioner Offsit</v>
          </cell>
          <cell r="O1040" t="str">
            <v>PHYSICIANS</v>
          </cell>
          <cell r="P1040">
            <v>39888</v>
          </cell>
          <cell r="Q1040">
            <v>39888</v>
          </cell>
          <cell r="R1040">
            <v>40632</v>
          </cell>
          <cell r="S1040">
            <v>51000.019200000002</v>
          </cell>
          <cell r="T1040">
            <v>40.865400000000001</v>
          </cell>
          <cell r="U1040" t="str">
            <v>NP &amp; PA</v>
          </cell>
          <cell r="V1040">
            <v>48</v>
          </cell>
          <cell r="W1040">
            <v>980.76959999999997</v>
          </cell>
          <cell r="X1040" t="str">
            <v>Sharon Clinic - 40</v>
          </cell>
          <cell r="Y1040" t="str">
            <v>Medical Staff</v>
          </cell>
          <cell r="Z1040" t="str">
            <v>Biweekly</v>
          </cell>
        </row>
        <row r="1041">
          <cell r="B1041">
            <v>1518</v>
          </cell>
          <cell r="D1041" t="str">
            <v>Sara</v>
          </cell>
          <cell r="E1041" t="str">
            <v>Laughlin</v>
          </cell>
          <cell r="F1041" t="str">
            <v>G</v>
          </cell>
          <cell r="G1041" t="str">
            <v>Pt Reg Receptionist 1 PD</v>
          </cell>
          <cell r="H1041" t="str">
            <v>Administrative</v>
          </cell>
          <cell r="I1041" t="str">
            <v>Finance</v>
          </cell>
          <cell r="J1041" t="str">
            <v>Patient Registration</v>
          </cell>
          <cell r="K1041" t="str">
            <v>Terminated</v>
          </cell>
          <cell r="L1041" t="str">
            <v>Per Diem Active</v>
          </cell>
          <cell r="M1041" t="str">
            <v>Part Time</v>
          </cell>
          <cell r="N1041" t="str">
            <v>Pt Reg Receptionist 1 PD</v>
          </cell>
          <cell r="O1041" t="str">
            <v>GEN 40 30min</v>
          </cell>
          <cell r="P1041">
            <v>39889</v>
          </cell>
          <cell r="Q1041">
            <v>39889</v>
          </cell>
          <cell r="R1041">
            <v>40941</v>
          </cell>
          <cell r="S1041">
            <v>2.5999999999999999E-2</v>
          </cell>
          <cell r="T1041">
            <v>10.199199999999999</v>
          </cell>
          <cell r="U1041" t="str">
            <v>Admin/Support</v>
          </cell>
          <cell r="V1041">
            <v>1E-4</v>
          </cell>
          <cell r="W1041">
            <v>5.0000000000000001E-4</v>
          </cell>
          <cell r="X1041" t="str">
            <v>Patient Registration - 49</v>
          </cell>
          <cell r="Y1041" t="str">
            <v>Patient Admin Services</v>
          </cell>
          <cell r="Z1041" t="str">
            <v>Biweekly</v>
          </cell>
        </row>
        <row r="1042">
          <cell r="B1042">
            <v>1519</v>
          </cell>
          <cell r="D1042" t="str">
            <v>Tammy</v>
          </cell>
          <cell r="E1042" t="str">
            <v>Gerdes</v>
          </cell>
          <cell r="F1042" t="str">
            <v>M</v>
          </cell>
          <cell r="G1042" t="str">
            <v>Physician Assistant Offsi</v>
          </cell>
          <cell r="H1042" t="str">
            <v>Clinical</v>
          </cell>
          <cell r="I1042" t="str">
            <v>Medical Staff</v>
          </cell>
          <cell r="J1042" t="str">
            <v>Clinic Bethel</v>
          </cell>
          <cell r="K1042" t="str">
            <v>Terminated</v>
          </cell>
          <cell r="L1042" t="str">
            <v>PartTime-Partial Benefits</v>
          </cell>
          <cell r="M1042" t="str">
            <v>Part Time</v>
          </cell>
          <cell r="N1042" t="str">
            <v>Physician Assistant Offsi</v>
          </cell>
          <cell r="O1042" t="str">
            <v>PHYSICIANS</v>
          </cell>
          <cell r="P1042">
            <v>39896</v>
          </cell>
          <cell r="Q1042">
            <v>39896</v>
          </cell>
          <cell r="R1042">
            <v>44092</v>
          </cell>
          <cell r="S1042">
            <v>49327.199999999997</v>
          </cell>
          <cell r="T1042">
            <v>47.43</v>
          </cell>
          <cell r="U1042" t="str">
            <v>NP &amp; PA</v>
          </cell>
          <cell r="V1042">
            <v>40</v>
          </cell>
          <cell r="W1042">
            <v>948.6</v>
          </cell>
          <cell r="X1042" t="str">
            <v>Bethel Clinic - 41</v>
          </cell>
          <cell r="Y1042" t="str">
            <v>Medical Staff</v>
          </cell>
          <cell r="Z1042" t="str">
            <v>Biweekly</v>
          </cell>
        </row>
        <row r="1043">
          <cell r="B1043">
            <v>1520</v>
          </cell>
          <cell r="D1043" t="str">
            <v>Melanie</v>
          </cell>
          <cell r="E1043" t="str">
            <v>O'Brien</v>
          </cell>
          <cell r="F1043" t="str">
            <v>J</v>
          </cell>
          <cell r="G1043" t="str">
            <v>Medical Secretary</v>
          </cell>
          <cell r="H1043" t="str">
            <v>Administrative</v>
          </cell>
          <cell r="I1043" t="str">
            <v>Provider Practices</v>
          </cell>
          <cell r="J1043" t="str">
            <v>Clinic Primary Care</v>
          </cell>
          <cell r="K1043" t="str">
            <v>Terminated</v>
          </cell>
          <cell r="L1043" t="str">
            <v>PartTime - Full Benefits</v>
          </cell>
          <cell r="M1043" t="str">
            <v>Part Time</v>
          </cell>
          <cell r="N1043" t="str">
            <v>Medical Secretary</v>
          </cell>
          <cell r="O1043" t="str">
            <v>GEN 40 60min</v>
          </cell>
          <cell r="P1043">
            <v>39896</v>
          </cell>
          <cell r="Q1043">
            <v>39896</v>
          </cell>
          <cell r="R1043">
            <v>40781</v>
          </cell>
          <cell r="S1043">
            <v>21256.372800000001</v>
          </cell>
          <cell r="T1043">
            <v>11.354900000000001</v>
          </cell>
          <cell r="U1043" t="str">
            <v>Admin/Support</v>
          </cell>
          <cell r="V1043">
            <v>72</v>
          </cell>
          <cell r="W1043">
            <v>408.77640000000002</v>
          </cell>
          <cell r="X1043" t="str">
            <v>Primary Care Clinic - 41</v>
          </cell>
          <cell r="Y1043" t="str">
            <v>Provider Practice</v>
          </cell>
          <cell r="Z1043" t="str">
            <v>Biweekly</v>
          </cell>
        </row>
        <row r="1044">
          <cell r="B1044">
            <v>1521</v>
          </cell>
          <cell r="D1044" t="str">
            <v>Deborah</v>
          </cell>
          <cell r="E1044" t="str">
            <v>Barnett</v>
          </cell>
          <cell r="F1044" t="str">
            <v>M</v>
          </cell>
          <cell r="G1044" t="str">
            <v>RN - Per Diem</v>
          </cell>
          <cell r="H1044" t="str">
            <v>Clinical</v>
          </cell>
          <cell r="I1044" t="str">
            <v>Patient Care Services</v>
          </cell>
          <cell r="J1044" t="str">
            <v>MENIG Extended Care</v>
          </cell>
          <cell r="K1044" t="str">
            <v>Terminated</v>
          </cell>
          <cell r="L1044" t="str">
            <v>Per Diem Active</v>
          </cell>
          <cell r="M1044" t="str">
            <v>Part Time</v>
          </cell>
          <cell r="N1044" t="str">
            <v>RN - Per Diem</v>
          </cell>
          <cell r="O1044" t="str">
            <v>GEN 30min</v>
          </cell>
          <cell r="P1044">
            <v>39897</v>
          </cell>
          <cell r="Q1044">
            <v>39897</v>
          </cell>
          <cell r="R1044">
            <v>40159</v>
          </cell>
          <cell r="S1044">
            <v>7.0199999999999999E-2</v>
          </cell>
          <cell r="T1044">
            <v>27.26</v>
          </cell>
          <cell r="U1044" t="str">
            <v>RN</v>
          </cell>
          <cell r="V1044">
            <v>1E-4</v>
          </cell>
          <cell r="W1044">
            <v>1.4E-3</v>
          </cell>
          <cell r="X1044" t="str">
            <v>Gifford Medical - 40</v>
          </cell>
          <cell r="Y1044" t="str">
            <v>Menig Extended Care Unit</v>
          </cell>
          <cell r="Z1044" t="str">
            <v>Biweekly</v>
          </cell>
        </row>
        <row r="1045">
          <cell r="B1045">
            <v>1522</v>
          </cell>
          <cell r="D1045" t="str">
            <v>Martha</v>
          </cell>
          <cell r="E1045" t="str">
            <v>Palmer</v>
          </cell>
          <cell r="F1045" t="str">
            <v>J</v>
          </cell>
          <cell r="G1045" t="str">
            <v>Certified Coder</v>
          </cell>
          <cell r="H1045" t="str">
            <v>Administrative</v>
          </cell>
          <cell r="I1045" t="str">
            <v>Finance</v>
          </cell>
          <cell r="J1045" t="str">
            <v>Medical Records</v>
          </cell>
          <cell r="K1045" t="str">
            <v>Active</v>
          </cell>
          <cell r="L1045" t="str">
            <v>PartTime - Full Benefits</v>
          </cell>
          <cell r="M1045" t="str">
            <v>Part Time</v>
          </cell>
          <cell r="N1045" t="str">
            <v>Certified Coder</v>
          </cell>
          <cell r="O1045" t="str">
            <v>GEN 40 30min w/o Shift Diff</v>
          </cell>
          <cell r="P1045">
            <v>39909</v>
          </cell>
          <cell r="Q1045">
            <v>39909</v>
          </cell>
          <cell r="S1045">
            <v>42298.879999999997</v>
          </cell>
          <cell r="T1045">
            <v>25.42</v>
          </cell>
          <cell r="U1045" t="str">
            <v>Admin/Support</v>
          </cell>
          <cell r="V1045">
            <v>64</v>
          </cell>
          <cell r="W1045">
            <v>813.44</v>
          </cell>
          <cell r="X1045" t="str">
            <v>Gifford Medical - 40</v>
          </cell>
          <cell r="Y1045" t="str">
            <v>Patient Admin Services</v>
          </cell>
          <cell r="Z1045" t="str">
            <v>Biweekly</v>
          </cell>
        </row>
        <row r="1046">
          <cell r="B1046">
            <v>1523</v>
          </cell>
          <cell r="D1046" t="str">
            <v>Hung Ming</v>
          </cell>
          <cell r="E1046" t="str">
            <v>Ngai</v>
          </cell>
          <cell r="G1046" t="str">
            <v>Architectural &amp; Engineer</v>
          </cell>
          <cell r="H1046" t="str">
            <v>Maint, Hskpg, Food, Dayca</v>
          </cell>
          <cell r="I1046" t="str">
            <v>Administration</v>
          </cell>
          <cell r="J1046" t="str">
            <v>Administration</v>
          </cell>
          <cell r="K1046" t="str">
            <v>Terminated</v>
          </cell>
          <cell r="L1046" t="str">
            <v>Temporary Part Time</v>
          </cell>
          <cell r="M1046" t="str">
            <v>Part Time</v>
          </cell>
          <cell r="N1046" t="str">
            <v>Architectural &amp; Engineer</v>
          </cell>
          <cell r="O1046" t="str">
            <v>GEN 40 30min</v>
          </cell>
          <cell r="P1046">
            <v>39909</v>
          </cell>
          <cell r="Q1046">
            <v>39909</v>
          </cell>
          <cell r="R1046">
            <v>40682</v>
          </cell>
          <cell r="S1046">
            <v>7800</v>
          </cell>
          <cell r="T1046">
            <v>10</v>
          </cell>
          <cell r="U1046" t="str">
            <v>Admin/Support</v>
          </cell>
          <cell r="V1046">
            <v>30</v>
          </cell>
          <cell r="W1046">
            <v>150</v>
          </cell>
          <cell r="X1046" t="str">
            <v>Gifford Medical - 40</v>
          </cell>
          <cell r="Y1046" t="str">
            <v>None</v>
          </cell>
          <cell r="Z1046" t="str">
            <v>Biweekly</v>
          </cell>
        </row>
        <row r="1047">
          <cell r="B1047">
            <v>1524</v>
          </cell>
          <cell r="D1047" t="str">
            <v>Kimberly</v>
          </cell>
          <cell r="E1047" t="str">
            <v>Likosky</v>
          </cell>
          <cell r="F1047" t="str">
            <v>J</v>
          </cell>
          <cell r="G1047" t="str">
            <v>Physical Therapist</v>
          </cell>
          <cell r="H1047" t="str">
            <v>Ancillary</v>
          </cell>
          <cell r="I1047" t="str">
            <v>Professional Services</v>
          </cell>
          <cell r="J1047" t="str">
            <v>Wilder PT</v>
          </cell>
          <cell r="K1047" t="str">
            <v>Terminated</v>
          </cell>
          <cell r="L1047" t="str">
            <v>PartTime-Partial Benefits</v>
          </cell>
          <cell r="M1047" t="str">
            <v>Part Time</v>
          </cell>
          <cell r="N1047" t="str">
            <v>Physical Therapist</v>
          </cell>
          <cell r="O1047" t="str">
            <v>GEN 40 30min</v>
          </cell>
          <cell r="P1047">
            <v>39917</v>
          </cell>
          <cell r="Q1047">
            <v>39917</v>
          </cell>
          <cell r="R1047">
            <v>41060</v>
          </cell>
          <cell r="S1047">
            <v>38828.649599999997</v>
          </cell>
          <cell r="T1047">
            <v>31.1127</v>
          </cell>
          <cell r="U1047" t="str">
            <v>Tech &amp; Profess</v>
          </cell>
          <cell r="V1047">
            <v>48</v>
          </cell>
          <cell r="W1047">
            <v>746.70479999999998</v>
          </cell>
          <cell r="X1047" t="str">
            <v>Physicial Therapy - 40</v>
          </cell>
          <cell r="Y1047" t="str">
            <v>Rehab Services</v>
          </cell>
          <cell r="Z1047" t="str">
            <v>Biweekly</v>
          </cell>
        </row>
        <row r="1048">
          <cell r="B1048">
            <v>1525</v>
          </cell>
          <cell r="D1048" t="str">
            <v>Melissa</v>
          </cell>
          <cell r="E1048" t="str">
            <v>Kill</v>
          </cell>
          <cell r="F1048" t="str">
            <v>J</v>
          </cell>
          <cell r="G1048" t="str">
            <v>Care Manager</v>
          </cell>
          <cell r="H1048" t="str">
            <v>Administrative</v>
          </cell>
          <cell r="I1048" t="str">
            <v>Patient Care Services</v>
          </cell>
          <cell r="J1048" t="str">
            <v>Med Surg</v>
          </cell>
          <cell r="K1048" t="str">
            <v>Active</v>
          </cell>
          <cell r="L1048" t="str">
            <v>Full Time - Full Benefits</v>
          </cell>
          <cell r="M1048" t="str">
            <v>Part Time</v>
          </cell>
          <cell r="N1048" t="str">
            <v>Care Manager</v>
          </cell>
          <cell r="O1048" t="str">
            <v>GEN 40 30min</v>
          </cell>
          <cell r="P1048">
            <v>44315</v>
          </cell>
          <cell r="Q1048">
            <v>39930</v>
          </cell>
          <cell r="S1048">
            <v>80870.399999999994</v>
          </cell>
          <cell r="T1048">
            <v>38.880000000000003</v>
          </cell>
          <cell r="U1048" t="str">
            <v>Management</v>
          </cell>
          <cell r="V1048">
            <v>80</v>
          </cell>
          <cell r="W1048">
            <v>1555.2</v>
          </cell>
          <cell r="X1048" t="str">
            <v>Gifford Medical Ctr - 40</v>
          </cell>
          <cell r="Y1048" t="str">
            <v>Med/Surg</v>
          </cell>
          <cell r="Z1048" t="str">
            <v>Biweekly</v>
          </cell>
        </row>
        <row r="1049">
          <cell r="B1049">
            <v>1526</v>
          </cell>
          <cell r="D1049" t="str">
            <v>Michael</v>
          </cell>
          <cell r="E1049" t="str">
            <v>Minchin</v>
          </cell>
          <cell r="F1049" t="str">
            <v>B</v>
          </cell>
          <cell r="G1049" t="str">
            <v>Echocardiology Tech</v>
          </cell>
          <cell r="H1049" t="str">
            <v>Clinical</v>
          </cell>
          <cell r="I1049" t="str">
            <v>Professional Services</v>
          </cell>
          <cell r="J1049" t="str">
            <v>Electrocardiology</v>
          </cell>
          <cell r="K1049" t="str">
            <v>Active</v>
          </cell>
          <cell r="L1049" t="str">
            <v>PartTime - Full Benefits</v>
          </cell>
          <cell r="M1049" t="str">
            <v>Part Time</v>
          </cell>
          <cell r="N1049" t="str">
            <v>Echocardiology Tech</v>
          </cell>
          <cell r="O1049" t="str">
            <v>GEN 40 30min</v>
          </cell>
          <cell r="P1049">
            <v>39930</v>
          </cell>
          <cell r="Q1049">
            <v>39930</v>
          </cell>
          <cell r="S1049">
            <v>79898</v>
          </cell>
          <cell r="T1049">
            <v>43.9</v>
          </cell>
          <cell r="U1049" t="str">
            <v>Tech &amp; Professi</v>
          </cell>
          <cell r="V1049">
            <v>70</v>
          </cell>
          <cell r="W1049">
            <v>1536.5</v>
          </cell>
          <cell r="X1049" t="str">
            <v>Gifford Medical - 40</v>
          </cell>
          <cell r="Y1049" t="str">
            <v>Respiratory Therapy</v>
          </cell>
          <cell r="Z1049" t="str">
            <v>Biweekly</v>
          </cell>
        </row>
        <row r="1050">
          <cell r="B1050">
            <v>1527</v>
          </cell>
          <cell r="D1050" t="str">
            <v>Cody</v>
          </cell>
          <cell r="E1050" t="str">
            <v>Carbee</v>
          </cell>
          <cell r="F1050" t="str">
            <v>R</v>
          </cell>
          <cell r="G1050" t="str">
            <v>RN - Per Diem</v>
          </cell>
          <cell r="H1050" t="str">
            <v>Clinical</v>
          </cell>
          <cell r="I1050" t="str">
            <v>Surgical Services</v>
          </cell>
          <cell r="J1050" t="str">
            <v>Operating Room</v>
          </cell>
          <cell r="K1050" t="str">
            <v>Terminated</v>
          </cell>
          <cell r="L1050" t="str">
            <v>Per Diem Active</v>
          </cell>
          <cell r="M1050" t="str">
            <v>Part Time</v>
          </cell>
          <cell r="N1050" t="str">
            <v>RN - Per Diem</v>
          </cell>
          <cell r="O1050" t="str">
            <v>GEN 40 30min</v>
          </cell>
          <cell r="P1050">
            <v>39944</v>
          </cell>
          <cell r="Q1050">
            <v>39944</v>
          </cell>
          <cell r="R1050">
            <v>40812</v>
          </cell>
          <cell r="S1050">
            <v>5.7200000000000001E-2</v>
          </cell>
          <cell r="T1050">
            <v>22.408100000000001</v>
          </cell>
          <cell r="U1050" t="str">
            <v>RN</v>
          </cell>
          <cell r="V1050">
            <v>1E-4</v>
          </cell>
          <cell r="W1050">
            <v>1.1000000000000001E-3</v>
          </cell>
          <cell r="X1050" t="str">
            <v>Gifford Medical - 40</v>
          </cell>
          <cell r="Y1050" t="str">
            <v>Operating Room</v>
          </cell>
          <cell r="Z1050" t="str">
            <v>Biweekly</v>
          </cell>
        </row>
        <row r="1051">
          <cell r="B1051">
            <v>1528</v>
          </cell>
          <cell r="D1051" t="str">
            <v>Polly</v>
          </cell>
          <cell r="E1051" t="str">
            <v>Poor</v>
          </cell>
          <cell r="F1051" t="str">
            <v>A</v>
          </cell>
          <cell r="G1051" t="str">
            <v>Registered Nurse</v>
          </cell>
          <cell r="H1051" t="str">
            <v>Clinical</v>
          </cell>
          <cell r="I1051" t="str">
            <v>Patient Care Services</v>
          </cell>
          <cell r="J1051" t="str">
            <v>Med Surg</v>
          </cell>
          <cell r="K1051" t="str">
            <v>Terminated</v>
          </cell>
          <cell r="L1051" t="str">
            <v>PartTime - Full Benefits</v>
          </cell>
          <cell r="M1051" t="str">
            <v>Full Time</v>
          </cell>
          <cell r="N1051" t="str">
            <v>Registered Nurse</v>
          </cell>
          <cell r="O1051" t="str">
            <v>GEN 40 30min</v>
          </cell>
          <cell r="P1051">
            <v>39944</v>
          </cell>
          <cell r="Q1051">
            <v>39944</v>
          </cell>
          <cell r="R1051">
            <v>40802</v>
          </cell>
          <cell r="S1051">
            <v>35489.126400000001</v>
          </cell>
          <cell r="T1051">
            <v>21.3276</v>
          </cell>
          <cell r="U1051" t="str">
            <v>RN</v>
          </cell>
          <cell r="V1051">
            <v>64</v>
          </cell>
          <cell r="W1051">
            <v>682.48320000000001</v>
          </cell>
          <cell r="X1051" t="str">
            <v>Gifford Medical - 40</v>
          </cell>
          <cell r="Y1051" t="str">
            <v>Med/Surg</v>
          </cell>
          <cell r="Z1051" t="str">
            <v>Biweekly</v>
          </cell>
        </row>
        <row r="1052">
          <cell r="B1052">
            <v>1529</v>
          </cell>
          <cell r="D1052" t="str">
            <v>Patricia</v>
          </cell>
          <cell r="E1052" t="str">
            <v>Edwards</v>
          </cell>
          <cell r="F1052" t="str">
            <v>A</v>
          </cell>
          <cell r="G1052" t="str">
            <v>Paramedic</v>
          </cell>
          <cell r="H1052" t="str">
            <v>Clinical</v>
          </cell>
          <cell r="I1052" t="str">
            <v>Patient Care Services</v>
          </cell>
          <cell r="J1052" t="str">
            <v>Emergency Room</v>
          </cell>
          <cell r="K1052" t="str">
            <v>Terminated</v>
          </cell>
          <cell r="L1052" t="str">
            <v>Temporary Part Time</v>
          </cell>
          <cell r="M1052" t="str">
            <v>Part Time</v>
          </cell>
          <cell r="N1052" t="str">
            <v>Paramedic</v>
          </cell>
          <cell r="O1052" t="str">
            <v>GEN 40 30min</v>
          </cell>
          <cell r="P1052">
            <v>39959</v>
          </cell>
          <cell r="Q1052">
            <v>39959</v>
          </cell>
          <cell r="R1052">
            <v>41197</v>
          </cell>
          <cell r="S1052">
            <v>36447.839999999997</v>
          </cell>
          <cell r="T1052">
            <v>19.47</v>
          </cell>
          <cell r="U1052" t="str">
            <v>Tech &amp; Professi</v>
          </cell>
          <cell r="V1052">
            <v>72</v>
          </cell>
          <cell r="W1052">
            <v>700.92</v>
          </cell>
          <cell r="X1052" t="str">
            <v>Gifford Medical - 40</v>
          </cell>
          <cell r="Y1052" t="str">
            <v>Emergency Room</v>
          </cell>
          <cell r="Z1052" t="str">
            <v>Biweekly</v>
          </cell>
        </row>
        <row r="1053">
          <cell r="B1053">
            <v>1530</v>
          </cell>
          <cell r="D1053" t="str">
            <v>Zachary</v>
          </cell>
          <cell r="E1053" t="str">
            <v>Warren</v>
          </cell>
          <cell r="F1053" t="str">
            <v>S</v>
          </cell>
          <cell r="G1053" t="str">
            <v>Finance Assistant</v>
          </cell>
          <cell r="H1053" t="str">
            <v>Administrative</v>
          </cell>
          <cell r="I1053" t="str">
            <v>Finance</v>
          </cell>
          <cell r="J1053" t="str">
            <v>General Accounting</v>
          </cell>
          <cell r="K1053" t="str">
            <v>Terminated</v>
          </cell>
          <cell r="L1053" t="str">
            <v>Temporary Full Time</v>
          </cell>
          <cell r="M1053" t="str">
            <v>Full Time</v>
          </cell>
          <cell r="N1053" t="str">
            <v>Finance Assistant</v>
          </cell>
          <cell r="O1053" t="str">
            <v>GEN 40 30min</v>
          </cell>
          <cell r="P1053">
            <v>39965</v>
          </cell>
          <cell r="Q1053">
            <v>39965</v>
          </cell>
          <cell r="R1053">
            <v>40024</v>
          </cell>
          <cell r="S1053">
            <v>20800</v>
          </cell>
          <cell r="T1053">
            <v>10</v>
          </cell>
          <cell r="U1053" t="str">
            <v>Admin/Support</v>
          </cell>
          <cell r="V1053">
            <v>80</v>
          </cell>
          <cell r="W1053">
            <v>400</v>
          </cell>
          <cell r="X1053" t="str">
            <v>Gifford Medical - 40</v>
          </cell>
          <cell r="Y1053" t="str">
            <v>Accounting</v>
          </cell>
          <cell r="Z1053" t="str">
            <v>Biweekly</v>
          </cell>
        </row>
        <row r="1054">
          <cell r="B1054">
            <v>1531</v>
          </cell>
          <cell r="D1054" t="str">
            <v>Joshua</v>
          </cell>
          <cell r="E1054" t="str">
            <v>Gleiner</v>
          </cell>
          <cell r="F1054" t="str">
            <v>L</v>
          </cell>
          <cell r="G1054" t="str">
            <v>Physician Assistant</v>
          </cell>
          <cell r="H1054" t="str">
            <v>Clinical</v>
          </cell>
          <cell r="I1054" t="str">
            <v>Medical Staff</v>
          </cell>
          <cell r="J1054" t="str">
            <v>Hospitalist</v>
          </cell>
          <cell r="K1054" t="str">
            <v>Terminated</v>
          </cell>
          <cell r="L1054" t="str">
            <v>Full Time - Full Benefits</v>
          </cell>
          <cell r="M1054" t="str">
            <v>Full Time</v>
          </cell>
          <cell r="N1054" t="str">
            <v>Physician Assistant</v>
          </cell>
          <cell r="O1054" t="str">
            <v>PHYSICIANS</v>
          </cell>
          <cell r="P1054">
            <v>39966</v>
          </cell>
          <cell r="Q1054">
            <v>39966</v>
          </cell>
          <cell r="R1054">
            <v>40963</v>
          </cell>
          <cell r="S1054">
            <v>82400</v>
          </cell>
          <cell r="T1054">
            <v>39.615400000000001</v>
          </cell>
          <cell r="U1054" t="str">
            <v>NP &amp; PA</v>
          </cell>
          <cell r="V1054">
            <v>80</v>
          </cell>
          <cell r="W1054">
            <v>1584.6153999999999</v>
          </cell>
          <cell r="X1054" t="str">
            <v>Primary Care Clinic - 41</v>
          </cell>
          <cell r="Y1054" t="str">
            <v>Medical Staff</v>
          </cell>
          <cell r="Z1054" t="str">
            <v>Biweekly</v>
          </cell>
        </row>
        <row r="1055">
          <cell r="B1055">
            <v>1532</v>
          </cell>
          <cell r="D1055" t="str">
            <v>Patricia</v>
          </cell>
          <cell r="E1055" t="str">
            <v>Rotta</v>
          </cell>
          <cell r="F1055" t="str">
            <v>A</v>
          </cell>
          <cell r="G1055" t="str">
            <v>Pt Reg Receptionist 1 PD</v>
          </cell>
          <cell r="H1055" t="str">
            <v>Administrative</v>
          </cell>
          <cell r="I1055" t="str">
            <v>Finance</v>
          </cell>
          <cell r="J1055" t="str">
            <v>Patient Registration</v>
          </cell>
          <cell r="K1055" t="str">
            <v>Terminated</v>
          </cell>
          <cell r="L1055" t="str">
            <v>Per Diem Active</v>
          </cell>
          <cell r="M1055" t="str">
            <v>Part Time</v>
          </cell>
          <cell r="N1055" t="str">
            <v>Pt Reg Receptionist 1 PD</v>
          </cell>
          <cell r="O1055" t="str">
            <v>GEN 40 30min</v>
          </cell>
          <cell r="P1055">
            <v>42556</v>
          </cell>
          <cell r="Q1055">
            <v>39966</v>
          </cell>
          <cell r="R1055">
            <v>43777</v>
          </cell>
          <cell r="S1055">
            <v>3.9E-2</v>
          </cell>
          <cell r="T1055">
            <v>14.71</v>
          </cell>
          <cell r="U1055" t="str">
            <v>Admin/Support</v>
          </cell>
          <cell r="V1055">
            <v>1E-4</v>
          </cell>
          <cell r="W1055">
            <v>8.0000000000000004E-4</v>
          </cell>
          <cell r="X1055" t="str">
            <v>Patient Registration - 49</v>
          </cell>
          <cell r="Y1055" t="str">
            <v>Patient Admin Services</v>
          </cell>
          <cell r="Z1055" t="str">
            <v>Biweekly</v>
          </cell>
        </row>
        <row r="1056">
          <cell r="B1056">
            <v>1533</v>
          </cell>
          <cell r="D1056" t="str">
            <v>Lindsay</v>
          </cell>
          <cell r="E1056" t="str">
            <v>Haupt</v>
          </cell>
          <cell r="F1056" t="str">
            <v>M</v>
          </cell>
          <cell r="G1056" t="str">
            <v>Physical Therapist</v>
          </cell>
          <cell r="H1056" t="str">
            <v>Ancillary</v>
          </cell>
          <cell r="I1056" t="str">
            <v>Operations</v>
          </cell>
          <cell r="J1056" t="str">
            <v>Rehab</v>
          </cell>
          <cell r="K1056" t="str">
            <v>Active</v>
          </cell>
          <cell r="L1056" t="str">
            <v>PartTime - Full Benefits</v>
          </cell>
          <cell r="M1056" t="str">
            <v>Part Time</v>
          </cell>
          <cell r="N1056" t="str">
            <v>Physical Therapist</v>
          </cell>
          <cell r="O1056" t="str">
            <v>GEN 40 30min</v>
          </cell>
          <cell r="P1056">
            <v>39967</v>
          </cell>
          <cell r="Q1056">
            <v>39967</v>
          </cell>
          <cell r="S1056">
            <v>66776.320000000007</v>
          </cell>
          <cell r="T1056">
            <v>40.130000000000003</v>
          </cell>
          <cell r="U1056" t="str">
            <v>Tech &amp; Profess</v>
          </cell>
          <cell r="V1056">
            <v>64</v>
          </cell>
          <cell r="W1056">
            <v>1284.1600000000001</v>
          </cell>
          <cell r="X1056" t="str">
            <v>Physicial Therapy - 40</v>
          </cell>
          <cell r="Y1056" t="str">
            <v>Rehab Services</v>
          </cell>
          <cell r="Z1056" t="str">
            <v>Biweekly</v>
          </cell>
        </row>
        <row r="1057">
          <cell r="B1057">
            <v>1534</v>
          </cell>
          <cell r="D1057" t="str">
            <v>Ann</v>
          </cell>
          <cell r="E1057" t="str">
            <v>Symonds</v>
          </cell>
          <cell r="F1057" t="str">
            <v>E</v>
          </cell>
          <cell r="G1057" t="str">
            <v>Patient Relations Assist</v>
          </cell>
          <cell r="H1057" t="str">
            <v>Administrative</v>
          </cell>
          <cell r="I1057" t="str">
            <v>Administration</v>
          </cell>
          <cell r="J1057" t="str">
            <v>Public Relations</v>
          </cell>
          <cell r="K1057" t="str">
            <v>Terminated</v>
          </cell>
          <cell r="L1057" t="str">
            <v>Temporary Part Time</v>
          </cell>
          <cell r="M1057" t="str">
            <v>Full Time</v>
          </cell>
          <cell r="N1057" t="str">
            <v>Patient Relations Assist</v>
          </cell>
          <cell r="O1057" t="str">
            <v>GEN 40 30min</v>
          </cell>
          <cell r="P1057">
            <v>39965</v>
          </cell>
          <cell r="Q1057">
            <v>39965</v>
          </cell>
          <cell r="R1057">
            <v>40035</v>
          </cell>
          <cell r="S1057">
            <v>19968</v>
          </cell>
          <cell r="T1057">
            <v>12</v>
          </cell>
          <cell r="U1057" t="str">
            <v>Admin/Support</v>
          </cell>
          <cell r="V1057">
            <v>64</v>
          </cell>
          <cell r="W1057">
            <v>384</v>
          </cell>
          <cell r="X1057" t="str">
            <v>Gifford Medical - 40</v>
          </cell>
          <cell r="Y1057" t="str">
            <v>None</v>
          </cell>
          <cell r="Z1057" t="str">
            <v>Biweekly</v>
          </cell>
        </row>
        <row r="1058">
          <cell r="B1058">
            <v>1535</v>
          </cell>
          <cell r="D1058" t="str">
            <v>Steven</v>
          </cell>
          <cell r="E1058" t="str">
            <v>Mann</v>
          </cell>
          <cell r="F1058" t="str">
            <v>J</v>
          </cell>
          <cell r="G1058" t="str">
            <v>Physical Therapy Asst PD</v>
          </cell>
          <cell r="H1058" t="str">
            <v>Ancillary</v>
          </cell>
          <cell r="I1058" t="str">
            <v>Professional Services</v>
          </cell>
          <cell r="J1058" t="str">
            <v>Wilder PT</v>
          </cell>
          <cell r="K1058" t="str">
            <v>Terminated</v>
          </cell>
          <cell r="L1058" t="str">
            <v>Per Diem Active</v>
          </cell>
          <cell r="M1058" t="str">
            <v>Part Time</v>
          </cell>
          <cell r="N1058" t="str">
            <v>Physical Therapy Asst PD</v>
          </cell>
          <cell r="O1058" t="str">
            <v>GEN 40 30min</v>
          </cell>
          <cell r="P1058">
            <v>39973</v>
          </cell>
          <cell r="Q1058">
            <v>39973</v>
          </cell>
          <cell r="R1058">
            <v>41593</v>
          </cell>
          <cell r="S1058">
            <v>5.9799999999999999E-2</v>
          </cell>
          <cell r="T1058">
            <v>22.56</v>
          </cell>
          <cell r="U1058" t="str">
            <v>Tech &amp; Professi</v>
          </cell>
          <cell r="V1058">
            <v>1E-4</v>
          </cell>
          <cell r="W1058">
            <v>1.1999999999999999E-3</v>
          </cell>
          <cell r="X1058" t="str">
            <v>Physicial Therapy - 40</v>
          </cell>
          <cell r="Y1058" t="str">
            <v>Rehab Services</v>
          </cell>
          <cell r="Z1058" t="str">
            <v>Biweekly</v>
          </cell>
        </row>
        <row r="1059">
          <cell r="B1059">
            <v>1536</v>
          </cell>
          <cell r="D1059" t="str">
            <v>Nina</v>
          </cell>
          <cell r="E1059" t="str">
            <v>Newcity</v>
          </cell>
          <cell r="F1059" t="str">
            <v>A</v>
          </cell>
          <cell r="G1059" t="str">
            <v>Pt Reg Receptionist 1 PD</v>
          </cell>
          <cell r="H1059" t="str">
            <v>Administrative</v>
          </cell>
          <cell r="I1059" t="str">
            <v>Finance</v>
          </cell>
          <cell r="J1059" t="str">
            <v>Patient Registration</v>
          </cell>
          <cell r="K1059" t="str">
            <v>Terminated</v>
          </cell>
          <cell r="L1059" t="str">
            <v>Per Diem Active</v>
          </cell>
          <cell r="M1059" t="str">
            <v>Part Time</v>
          </cell>
          <cell r="N1059" t="str">
            <v>Pt Reg Receptionist 1 PD</v>
          </cell>
          <cell r="O1059" t="str">
            <v>GEN 40 30min</v>
          </cell>
          <cell r="P1059">
            <v>39973</v>
          </cell>
          <cell r="Q1059">
            <v>39973</v>
          </cell>
          <cell r="R1059">
            <v>42291</v>
          </cell>
          <cell r="S1059">
            <v>3.6400000000000002E-2</v>
          </cell>
          <cell r="T1059">
            <v>13.61</v>
          </cell>
          <cell r="U1059" t="str">
            <v>Admin/Support</v>
          </cell>
          <cell r="V1059">
            <v>1E-4</v>
          </cell>
          <cell r="W1059">
            <v>6.9999999999999999E-4</v>
          </cell>
          <cell r="X1059" t="str">
            <v>Gifford Medical - 40</v>
          </cell>
          <cell r="Y1059" t="str">
            <v>None</v>
          </cell>
          <cell r="Z1059" t="str">
            <v>Biweekly</v>
          </cell>
        </row>
        <row r="1060">
          <cell r="B1060">
            <v>1537</v>
          </cell>
          <cell r="D1060" t="str">
            <v>Kevin</v>
          </cell>
          <cell r="E1060" t="str">
            <v>Sheasgreen</v>
          </cell>
          <cell r="F1060" t="str">
            <v>J</v>
          </cell>
          <cell r="G1060" t="str">
            <v>RN - Per Diem</v>
          </cell>
          <cell r="H1060" t="str">
            <v>Clinical</v>
          </cell>
          <cell r="I1060" t="str">
            <v>Patient Care Services</v>
          </cell>
          <cell r="J1060" t="str">
            <v>Emergency Room</v>
          </cell>
          <cell r="K1060" t="str">
            <v>Terminated</v>
          </cell>
          <cell r="L1060" t="str">
            <v>Per Diem Active</v>
          </cell>
          <cell r="M1060" t="str">
            <v>Part Time</v>
          </cell>
          <cell r="N1060" t="str">
            <v>RN - Per Diem</v>
          </cell>
          <cell r="O1060" t="str">
            <v>GEN 40 30min</v>
          </cell>
          <cell r="P1060">
            <v>39979</v>
          </cell>
          <cell r="Q1060">
            <v>39979</v>
          </cell>
          <cell r="R1060">
            <v>40449</v>
          </cell>
          <cell r="S1060">
            <v>7.0199999999999999E-2</v>
          </cell>
          <cell r="T1060">
            <v>26.507200000000001</v>
          </cell>
          <cell r="U1060" t="str">
            <v>RN</v>
          </cell>
          <cell r="V1060">
            <v>1E-4</v>
          </cell>
          <cell r="W1060">
            <v>1.4E-3</v>
          </cell>
          <cell r="X1060" t="str">
            <v>Gifford Medical - 40</v>
          </cell>
          <cell r="Y1060" t="str">
            <v>Emergency Room</v>
          </cell>
          <cell r="Z1060" t="str">
            <v>Biweekly</v>
          </cell>
        </row>
        <row r="1061">
          <cell r="B1061">
            <v>1538</v>
          </cell>
          <cell r="D1061" t="str">
            <v>Jennie</v>
          </cell>
          <cell r="E1061" t="str">
            <v>Blake</v>
          </cell>
          <cell r="F1061" t="str">
            <v>C</v>
          </cell>
          <cell r="G1061" t="str">
            <v>Registered Nurse</v>
          </cell>
          <cell r="H1061" t="str">
            <v>Clinical</v>
          </cell>
          <cell r="I1061" t="str">
            <v>Patient Care Services</v>
          </cell>
          <cell r="J1061" t="str">
            <v>Med Surg</v>
          </cell>
          <cell r="K1061" t="str">
            <v>Terminated</v>
          </cell>
          <cell r="L1061" t="str">
            <v>PartTime - Full Benefits</v>
          </cell>
          <cell r="M1061" t="str">
            <v>Part Time</v>
          </cell>
          <cell r="N1061" t="str">
            <v>Registered Nurse</v>
          </cell>
          <cell r="O1061" t="str">
            <v>GEN 40 30min</v>
          </cell>
          <cell r="P1061">
            <v>39986</v>
          </cell>
          <cell r="Q1061">
            <v>39986</v>
          </cell>
          <cell r="R1061">
            <v>40300</v>
          </cell>
          <cell r="S1061">
            <v>35527.5648</v>
          </cell>
          <cell r="T1061">
            <v>21.3507</v>
          </cell>
          <cell r="U1061" t="str">
            <v>RN</v>
          </cell>
          <cell r="V1061">
            <v>64</v>
          </cell>
          <cell r="W1061">
            <v>683.22239999999999</v>
          </cell>
          <cell r="X1061" t="str">
            <v>Gifford Medical - 40</v>
          </cell>
          <cell r="Y1061" t="str">
            <v>Med/Surg</v>
          </cell>
          <cell r="Z1061" t="str">
            <v>Biweekly</v>
          </cell>
        </row>
        <row r="1062">
          <cell r="B1062">
            <v>1539</v>
          </cell>
          <cell r="D1062" t="str">
            <v>Andrew</v>
          </cell>
          <cell r="E1062" t="str">
            <v>Spencer</v>
          </cell>
          <cell r="F1062" t="str">
            <v>G</v>
          </cell>
          <cell r="G1062" t="str">
            <v>Medical Secretary</v>
          </cell>
          <cell r="H1062" t="str">
            <v>Administrative</v>
          </cell>
          <cell r="I1062" t="str">
            <v>Provider Practices</v>
          </cell>
          <cell r="J1062" t="str">
            <v>Clinic Podiatry</v>
          </cell>
          <cell r="K1062" t="str">
            <v>Terminated</v>
          </cell>
          <cell r="L1062" t="str">
            <v>Full Time - Full Benefits</v>
          </cell>
          <cell r="M1062" t="str">
            <v>Full Time</v>
          </cell>
          <cell r="N1062" t="str">
            <v>Medical Secretary</v>
          </cell>
          <cell r="O1062" t="str">
            <v>GEN 40 60min</v>
          </cell>
          <cell r="P1062">
            <v>39986</v>
          </cell>
          <cell r="Q1062">
            <v>39986</v>
          </cell>
          <cell r="R1062">
            <v>40459</v>
          </cell>
          <cell r="S1062">
            <v>25335.439999999999</v>
          </cell>
          <cell r="T1062">
            <v>12.1805</v>
          </cell>
          <cell r="U1062" t="str">
            <v>Admin/Support</v>
          </cell>
          <cell r="V1062">
            <v>80</v>
          </cell>
          <cell r="W1062">
            <v>487.22</v>
          </cell>
          <cell r="X1062" t="str">
            <v>Nro, Anes, Pod &amp; Sp - 40</v>
          </cell>
          <cell r="Y1062" t="str">
            <v>Provider Practice</v>
          </cell>
          <cell r="Z1062" t="str">
            <v>Biweekly</v>
          </cell>
        </row>
        <row r="1063">
          <cell r="B1063">
            <v>1540</v>
          </cell>
          <cell r="D1063" t="str">
            <v>Elizabeth</v>
          </cell>
          <cell r="E1063" t="str">
            <v>Douville</v>
          </cell>
          <cell r="F1063" t="str">
            <v>M</v>
          </cell>
          <cell r="G1063" t="str">
            <v>LNA Per Diem</v>
          </cell>
          <cell r="H1063" t="str">
            <v>Clinical</v>
          </cell>
          <cell r="I1063" t="str">
            <v>Patient Care Services</v>
          </cell>
          <cell r="J1063" t="str">
            <v>Med Surg</v>
          </cell>
          <cell r="K1063" t="str">
            <v>Terminated</v>
          </cell>
          <cell r="L1063" t="str">
            <v>Per Diem Active</v>
          </cell>
          <cell r="M1063" t="str">
            <v>Full Time</v>
          </cell>
          <cell r="N1063" t="str">
            <v>LNA Per Diem</v>
          </cell>
          <cell r="O1063" t="str">
            <v>GEN 40 30min</v>
          </cell>
          <cell r="P1063">
            <v>40000</v>
          </cell>
          <cell r="Q1063">
            <v>40000</v>
          </cell>
          <cell r="R1063">
            <v>40661</v>
          </cell>
          <cell r="S1063">
            <v>2.5999999999999999E-2</v>
          </cell>
          <cell r="T1063">
            <v>10.156000000000001</v>
          </cell>
          <cell r="U1063" t="str">
            <v>Admin/Support</v>
          </cell>
          <cell r="V1063">
            <v>1E-4</v>
          </cell>
          <cell r="W1063">
            <v>5.0000000000000001E-4</v>
          </cell>
          <cell r="X1063" t="str">
            <v>Gifford Medical - 40</v>
          </cell>
          <cell r="Y1063" t="str">
            <v>Med/Surg</v>
          </cell>
          <cell r="Z1063" t="str">
            <v>Biweekly</v>
          </cell>
        </row>
        <row r="1064">
          <cell r="B1064">
            <v>1541</v>
          </cell>
          <cell r="D1064" t="str">
            <v>Tina</v>
          </cell>
          <cell r="E1064" t="str">
            <v>Clark</v>
          </cell>
          <cell r="F1064" t="str">
            <v>P</v>
          </cell>
          <cell r="G1064" t="str">
            <v>Teacher</v>
          </cell>
          <cell r="H1064" t="str">
            <v>Maint, Hskpg, Food, Dayca</v>
          </cell>
          <cell r="I1064" t="str">
            <v>Human Resources</v>
          </cell>
          <cell r="J1064" t="str">
            <v>Day Care</v>
          </cell>
          <cell r="K1064" t="str">
            <v>Terminated</v>
          </cell>
          <cell r="L1064" t="str">
            <v>Full Time - Full Benefits</v>
          </cell>
          <cell r="M1064" t="str">
            <v>Full Time</v>
          </cell>
          <cell r="N1064" t="str">
            <v>Teacher</v>
          </cell>
          <cell r="O1064" t="str">
            <v>GEN 40 60min</v>
          </cell>
          <cell r="P1064">
            <v>40000</v>
          </cell>
          <cell r="Q1064">
            <v>40000</v>
          </cell>
          <cell r="R1064">
            <v>40361</v>
          </cell>
          <cell r="S1064">
            <v>23310.768</v>
          </cell>
          <cell r="T1064">
            <v>11.207100000000001</v>
          </cell>
          <cell r="U1064" t="str">
            <v>Tech &amp; Professi</v>
          </cell>
          <cell r="V1064">
            <v>80</v>
          </cell>
          <cell r="W1064">
            <v>448.28399999999999</v>
          </cell>
          <cell r="X1064" t="str">
            <v>Gifford Medical - 40</v>
          </cell>
          <cell r="Y1064" t="str">
            <v>Child Enrichment Center</v>
          </cell>
          <cell r="Z1064" t="str">
            <v>Biweekly</v>
          </cell>
        </row>
        <row r="1065">
          <cell r="B1065">
            <v>1542</v>
          </cell>
          <cell r="D1065" t="str">
            <v>Adam</v>
          </cell>
          <cell r="E1065" t="str">
            <v>Spaulding</v>
          </cell>
          <cell r="F1065" t="str">
            <v>M</v>
          </cell>
          <cell r="G1065" t="str">
            <v>General Maintenance Worke</v>
          </cell>
          <cell r="H1065" t="str">
            <v>Maint, Hskpg, Food, Dayca</v>
          </cell>
          <cell r="I1065" t="str">
            <v>Operations</v>
          </cell>
          <cell r="J1065" t="str">
            <v>Facilities</v>
          </cell>
          <cell r="K1065" t="str">
            <v>Terminated</v>
          </cell>
          <cell r="L1065" t="str">
            <v>Temporary Part Time</v>
          </cell>
          <cell r="M1065" t="str">
            <v>Part Time</v>
          </cell>
          <cell r="N1065" t="str">
            <v>General Maintenance Worke</v>
          </cell>
          <cell r="O1065" t="str">
            <v>GEN 40 30min</v>
          </cell>
          <cell r="P1065">
            <v>40315</v>
          </cell>
          <cell r="Q1065">
            <v>40001</v>
          </cell>
          <cell r="R1065">
            <v>40511</v>
          </cell>
          <cell r="S1065">
            <v>9880</v>
          </cell>
          <cell r="T1065">
            <v>9.5</v>
          </cell>
          <cell r="U1065" t="str">
            <v>Admin/Support</v>
          </cell>
          <cell r="V1065">
            <v>40</v>
          </cell>
          <cell r="W1065">
            <v>190</v>
          </cell>
          <cell r="X1065" t="str">
            <v>Gifford Medical - 40</v>
          </cell>
          <cell r="Y1065" t="str">
            <v>Maintenance</v>
          </cell>
          <cell r="Z1065" t="str">
            <v>Biweekly</v>
          </cell>
        </row>
        <row r="1066">
          <cell r="B1066">
            <v>1543</v>
          </cell>
          <cell r="D1066" t="str">
            <v>Paul</v>
          </cell>
          <cell r="E1066" t="str">
            <v>Smith</v>
          </cell>
          <cell r="F1066" t="str">
            <v>R</v>
          </cell>
          <cell r="G1066" t="str">
            <v>Physician Specialty Clin</v>
          </cell>
          <cell r="H1066" t="str">
            <v>Clinical</v>
          </cell>
          <cell r="I1066" t="str">
            <v>Medical Staff</v>
          </cell>
          <cell r="J1066" t="str">
            <v>Clinic Podiatry</v>
          </cell>
          <cell r="K1066" t="str">
            <v>Terminated</v>
          </cell>
          <cell r="L1066" t="str">
            <v>Full Time - Full Benefits</v>
          </cell>
          <cell r="M1066" t="str">
            <v>Full Time</v>
          </cell>
          <cell r="N1066" t="str">
            <v>Physician Specialty Clin</v>
          </cell>
          <cell r="O1066" t="str">
            <v>PHYSICIANS</v>
          </cell>
          <cell r="P1066">
            <v>44725</v>
          </cell>
          <cell r="Q1066">
            <v>40007</v>
          </cell>
          <cell r="R1066">
            <v>44725</v>
          </cell>
          <cell r="S1066">
            <v>164999.95199999999</v>
          </cell>
          <cell r="T1066">
            <v>79.326899999999995</v>
          </cell>
          <cell r="U1066" t="str">
            <v>Providers</v>
          </cell>
          <cell r="V1066">
            <v>80</v>
          </cell>
          <cell r="W1066">
            <v>3173.076</v>
          </cell>
          <cell r="X1066" t="str">
            <v>Nro, Anes, Pod &amp; Sp - 40</v>
          </cell>
          <cell r="Y1066" t="str">
            <v>Medical Staff</v>
          </cell>
          <cell r="Z1066" t="str">
            <v>Biweekly</v>
          </cell>
        </row>
        <row r="1067">
          <cell r="B1067">
            <v>1544</v>
          </cell>
          <cell r="D1067" t="str">
            <v>Tammy</v>
          </cell>
          <cell r="E1067" t="str">
            <v>Dempsey</v>
          </cell>
          <cell r="F1067" t="str">
            <v>R</v>
          </cell>
          <cell r="G1067" t="str">
            <v>Medical Assistant</v>
          </cell>
          <cell r="H1067" t="str">
            <v>Clinical</v>
          </cell>
          <cell r="I1067" t="str">
            <v>Provider Practices</v>
          </cell>
          <cell r="J1067" t="str">
            <v>Orthopedics Clinic</v>
          </cell>
          <cell r="K1067" t="str">
            <v>Active</v>
          </cell>
          <cell r="L1067" t="str">
            <v>Full Time - Full Benefits</v>
          </cell>
          <cell r="M1067" t="str">
            <v>Full Time</v>
          </cell>
          <cell r="N1067" t="str">
            <v>Medical Assistant</v>
          </cell>
          <cell r="O1067" t="str">
            <v>GEN 40 30min</v>
          </cell>
          <cell r="P1067">
            <v>40007</v>
          </cell>
          <cell r="Q1067">
            <v>40007</v>
          </cell>
          <cell r="S1067">
            <v>47257.599999999999</v>
          </cell>
          <cell r="T1067">
            <v>22.72</v>
          </cell>
          <cell r="U1067" t="str">
            <v>Admin/Support</v>
          </cell>
          <cell r="V1067">
            <v>80</v>
          </cell>
          <cell r="W1067">
            <v>908.8</v>
          </cell>
          <cell r="X1067" t="str">
            <v>Orthopedics - 40</v>
          </cell>
          <cell r="Y1067" t="str">
            <v>Provider Practice</v>
          </cell>
          <cell r="Z1067" t="str">
            <v>Biweekly</v>
          </cell>
        </row>
        <row r="1068">
          <cell r="B1068">
            <v>1545</v>
          </cell>
          <cell r="D1068" t="str">
            <v>Steven</v>
          </cell>
          <cell r="E1068" t="str">
            <v>Fisher</v>
          </cell>
          <cell r="F1068" t="str">
            <v>J</v>
          </cell>
          <cell r="G1068" t="str">
            <v>Physician</v>
          </cell>
          <cell r="H1068" t="str">
            <v>Clinical</v>
          </cell>
          <cell r="I1068" t="str">
            <v>Medical Staff</v>
          </cell>
          <cell r="J1068" t="str">
            <v>Professional Emergency</v>
          </cell>
          <cell r="K1068" t="str">
            <v>Terminated</v>
          </cell>
          <cell r="L1068" t="str">
            <v>Per Diem Active</v>
          </cell>
          <cell r="M1068" t="str">
            <v>Full Time</v>
          </cell>
          <cell r="N1068" t="str">
            <v>Physician</v>
          </cell>
          <cell r="O1068" t="str">
            <v>PHYSICIANS</v>
          </cell>
          <cell r="P1068">
            <v>40009</v>
          </cell>
          <cell r="Q1068">
            <v>40009</v>
          </cell>
          <cell r="R1068">
            <v>42722</v>
          </cell>
          <cell r="S1068">
            <v>0.312</v>
          </cell>
          <cell r="T1068">
            <v>120</v>
          </cell>
          <cell r="U1068" t="str">
            <v>Providers</v>
          </cell>
          <cell r="V1068">
            <v>1E-4</v>
          </cell>
          <cell r="W1068">
            <v>6.0000000000000001E-3</v>
          </cell>
          <cell r="X1068" t="str">
            <v>Gifford Medical - 40</v>
          </cell>
          <cell r="Y1068" t="str">
            <v>Emergency Room</v>
          </cell>
          <cell r="Z1068" t="str">
            <v>Biweekly</v>
          </cell>
        </row>
        <row r="1069">
          <cell r="B1069">
            <v>1546</v>
          </cell>
          <cell r="D1069" t="str">
            <v>Andrew</v>
          </cell>
          <cell r="E1069" t="str">
            <v>Schneller</v>
          </cell>
          <cell r="F1069" t="str">
            <v>M</v>
          </cell>
          <cell r="G1069" t="str">
            <v>Adult Day Care</v>
          </cell>
          <cell r="H1069" t="str">
            <v>Clinical</v>
          </cell>
          <cell r="I1069" t="str">
            <v>Patient Care Services</v>
          </cell>
          <cell r="J1069" t="str">
            <v>Adult Day Care</v>
          </cell>
          <cell r="K1069" t="str">
            <v>Terminated</v>
          </cell>
          <cell r="L1069" t="str">
            <v>PartTime-Partial Benefits</v>
          </cell>
          <cell r="M1069" t="str">
            <v>Part Time</v>
          </cell>
          <cell r="N1069" t="str">
            <v>Adult Day Care</v>
          </cell>
          <cell r="O1069" t="str">
            <v>GEN 40 No Meal</v>
          </cell>
          <cell r="P1069">
            <v>40014</v>
          </cell>
          <cell r="Q1069">
            <v>40014</v>
          </cell>
          <cell r="R1069">
            <v>40640</v>
          </cell>
          <cell r="S1069">
            <v>14583.8784</v>
          </cell>
          <cell r="T1069">
            <v>10.016400000000001</v>
          </cell>
          <cell r="U1069" t="str">
            <v>Admin/Support</v>
          </cell>
          <cell r="V1069">
            <v>56</v>
          </cell>
          <cell r="W1069">
            <v>280.45920000000001</v>
          </cell>
          <cell r="X1069" t="str">
            <v>Adult Daycare - 45</v>
          </cell>
          <cell r="Y1069" t="str">
            <v>Menig Extended Care Unit</v>
          </cell>
          <cell r="Z1069" t="str">
            <v>Biweekly</v>
          </cell>
        </row>
        <row r="1070">
          <cell r="B1070">
            <v>1547</v>
          </cell>
          <cell r="D1070" t="str">
            <v>Wyleah Welda</v>
          </cell>
          <cell r="E1070" t="str">
            <v>Sumner</v>
          </cell>
          <cell r="F1070" t="str">
            <v>M</v>
          </cell>
          <cell r="G1070" t="str">
            <v>Licensed Nurse Aide</v>
          </cell>
          <cell r="H1070" t="str">
            <v>Clinical</v>
          </cell>
          <cell r="I1070" t="str">
            <v>Patient Care Services</v>
          </cell>
          <cell r="J1070" t="str">
            <v>MENIG Extended Care</v>
          </cell>
          <cell r="K1070" t="str">
            <v>Terminated</v>
          </cell>
          <cell r="L1070" t="str">
            <v>PartTime - Full Benefits</v>
          </cell>
          <cell r="M1070" t="str">
            <v>Part Time</v>
          </cell>
          <cell r="N1070" t="str">
            <v>Licensed Nurse Aide</v>
          </cell>
          <cell r="O1070" t="str">
            <v>GEN 40 30min</v>
          </cell>
          <cell r="P1070">
            <v>40014</v>
          </cell>
          <cell r="Q1070">
            <v>40014</v>
          </cell>
          <cell r="R1070">
            <v>40724</v>
          </cell>
          <cell r="S1070">
            <v>16593.241600000001</v>
          </cell>
          <cell r="T1070">
            <v>9.9718999999999998</v>
          </cell>
          <cell r="U1070" t="str">
            <v>Admin/Support</v>
          </cell>
          <cell r="V1070">
            <v>64</v>
          </cell>
          <cell r="W1070">
            <v>319.10079999999999</v>
          </cell>
          <cell r="X1070" t="str">
            <v>Gifford Medical - 40</v>
          </cell>
          <cell r="Y1070" t="str">
            <v>Menig Extended Care Unit</v>
          </cell>
          <cell r="Z1070" t="str">
            <v>Biweekly</v>
          </cell>
        </row>
        <row r="1071">
          <cell r="B1071">
            <v>1548</v>
          </cell>
          <cell r="D1071" t="str">
            <v>Laurie</v>
          </cell>
          <cell r="E1071" t="str">
            <v>Murphy</v>
          </cell>
          <cell r="F1071" t="str">
            <v>S</v>
          </cell>
          <cell r="G1071" t="str">
            <v>Executive Assistant CEO</v>
          </cell>
          <cell r="H1071" t="str">
            <v>Administrative</v>
          </cell>
          <cell r="I1071" t="str">
            <v>Administration</v>
          </cell>
          <cell r="J1071" t="str">
            <v>Administration</v>
          </cell>
          <cell r="K1071" t="str">
            <v>Terminated</v>
          </cell>
          <cell r="L1071" t="str">
            <v>Full Time - Full Benefits</v>
          </cell>
          <cell r="M1071" t="str">
            <v>Full Time</v>
          </cell>
          <cell r="N1071" t="str">
            <v>Executive Assistant CEO</v>
          </cell>
          <cell r="O1071" t="str">
            <v>EXEMPT 8 FT</v>
          </cell>
          <cell r="P1071">
            <v>40016</v>
          </cell>
          <cell r="Q1071">
            <v>40016</v>
          </cell>
          <cell r="R1071">
            <v>40039</v>
          </cell>
          <cell r="S1071">
            <v>48880</v>
          </cell>
          <cell r="T1071">
            <v>23.5</v>
          </cell>
          <cell r="U1071" t="str">
            <v>Tech &amp; Professi</v>
          </cell>
          <cell r="V1071">
            <v>80</v>
          </cell>
          <cell r="W1071">
            <v>940</v>
          </cell>
          <cell r="X1071" t="str">
            <v>Gifford Medical - 40</v>
          </cell>
          <cell r="Y1071" t="str">
            <v>None</v>
          </cell>
          <cell r="Z1071" t="str">
            <v>Biweekly</v>
          </cell>
        </row>
        <row r="1072">
          <cell r="B1072">
            <v>1549</v>
          </cell>
          <cell r="D1072" t="str">
            <v>Thomas</v>
          </cell>
          <cell r="E1072" t="str">
            <v>Harvey</v>
          </cell>
          <cell r="F1072" t="str">
            <v>A</v>
          </cell>
          <cell r="G1072" t="str">
            <v>LNA Per Diem</v>
          </cell>
          <cell r="H1072" t="str">
            <v>Clinical</v>
          </cell>
          <cell r="I1072" t="str">
            <v>Patient Care Services</v>
          </cell>
          <cell r="J1072" t="str">
            <v>MENIG Extended Care</v>
          </cell>
          <cell r="K1072" t="str">
            <v>Terminated</v>
          </cell>
          <cell r="L1072" t="str">
            <v>Per Diem Active</v>
          </cell>
          <cell r="M1072" t="str">
            <v>Part Time</v>
          </cell>
          <cell r="N1072" t="str">
            <v>LNA Per Diem</v>
          </cell>
          <cell r="O1072" t="str">
            <v>GEN 40 30min</v>
          </cell>
          <cell r="P1072">
            <v>40021</v>
          </cell>
          <cell r="Q1072">
            <v>40021</v>
          </cell>
          <cell r="R1072">
            <v>40173</v>
          </cell>
          <cell r="S1072">
            <v>2.5999999999999999E-2</v>
          </cell>
          <cell r="T1072">
            <v>9.8699999999999992</v>
          </cell>
          <cell r="U1072" t="str">
            <v>Admin/Support</v>
          </cell>
          <cell r="V1072">
            <v>1E-4</v>
          </cell>
          <cell r="W1072">
            <v>5.0000000000000001E-4</v>
          </cell>
          <cell r="X1072" t="str">
            <v>Gifford Medical - 40</v>
          </cell>
          <cell r="Y1072" t="str">
            <v>Menig Extended Care Unit</v>
          </cell>
          <cell r="Z1072" t="str">
            <v>Biweekly</v>
          </cell>
        </row>
        <row r="1073">
          <cell r="B1073">
            <v>1550</v>
          </cell>
          <cell r="D1073" t="str">
            <v>Jean</v>
          </cell>
          <cell r="E1073" t="str">
            <v>LaPointe</v>
          </cell>
          <cell r="F1073" t="str">
            <v>O</v>
          </cell>
          <cell r="G1073" t="str">
            <v>Teaching Assistant PD</v>
          </cell>
          <cell r="H1073" t="str">
            <v>Maint, Hskpg, Food, Dayca</v>
          </cell>
          <cell r="I1073" t="str">
            <v>Human Resources</v>
          </cell>
          <cell r="J1073" t="str">
            <v>Day Care</v>
          </cell>
          <cell r="K1073" t="str">
            <v>Terminated</v>
          </cell>
          <cell r="L1073" t="str">
            <v>Per Diem Active</v>
          </cell>
          <cell r="M1073" t="str">
            <v>Part Time</v>
          </cell>
          <cell r="N1073" t="str">
            <v>Teaching Assistant PD</v>
          </cell>
          <cell r="O1073" t="str">
            <v>GEN 40 60min</v>
          </cell>
          <cell r="P1073">
            <v>40021</v>
          </cell>
          <cell r="Q1073">
            <v>40021</v>
          </cell>
          <cell r="R1073">
            <v>40148</v>
          </cell>
          <cell r="S1073">
            <v>2.86E-2</v>
          </cell>
          <cell r="T1073">
            <v>10.54</v>
          </cell>
          <cell r="U1073" t="str">
            <v>Admin/Support</v>
          </cell>
          <cell r="V1073">
            <v>1E-4</v>
          </cell>
          <cell r="W1073">
            <v>5.9999999999999995E-4</v>
          </cell>
          <cell r="X1073" t="str">
            <v>Gifford Medical - 40</v>
          </cell>
          <cell r="Y1073" t="str">
            <v>Child Enrichment Center</v>
          </cell>
          <cell r="Z1073" t="str">
            <v>Biweekly</v>
          </cell>
        </row>
        <row r="1074">
          <cell r="B1074">
            <v>1551</v>
          </cell>
          <cell r="D1074" t="str">
            <v>Beverly</v>
          </cell>
          <cell r="E1074" t="str">
            <v>Westcot</v>
          </cell>
          <cell r="F1074" t="str">
            <v>J</v>
          </cell>
          <cell r="G1074" t="str">
            <v>Nutrition Assistant 1</v>
          </cell>
          <cell r="H1074" t="str">
            <v>Maint, Hskpg, Food, Dayca</v>
          </cell>
          <cell r="I1074" t="str">
            <v>Operations</v>
          </cell>
          <cell r="J1074" t="str">
            <v>Dietary</v>
          </cell>
          <cell r="K1074" t="str">
            <v>Terminated</v>
          </cell>
          <cell r="L1074" t="str">
            <v>PartTime-No Benefits</v>
          </cell>
          <cell r="M1074" t="str">
            <v>Part Time</v>
          </cell>
          <cell r="N1074" t="str">
            <v>Nutrition Assistant 1</v>
          </cell>
          <cell r="O1074" t="str">
            <v>GEN 40 30min</v>
          </cell>
          <cell r="P1074">
            <v>40024</v>
          </cell>
          <cell r="Q1074">
            <v>40024</v>
          </cell>
          <cell r="R1074">
            <v>40278</v>
          </cell>
          <cell r="S1074">
            <v>8153.6</v>
          </cell>
          <cell r="T1074">
            <v>9.8000000000000007</v>
          </cell>
          <cell r="U1074" t="str">
            <v>Admin/Support</v>
          </cell>
          <cell r="V1074">
            <v>32</v>
          </cell>
          <cell r="W1074">
            <v>156.80000000000001</v>
          </cell>
          <cell r="X1074" t="str">
            <v>Gifford Medical - 40</v>
          </cell>
          <cell r="Y1074" t="str">
            <v>Nutrition &amp; Food Service</v>
          </cell>
          <cell r="Z1074" t="str">
            <v>Biweekly</v>
          </cell>
        </row>
        <row r="1075">
          <cell r="B1075">
            <v>1552</v>
          </cell>
          <cell r="D1075" t="str">
            <v>Bess</v>
          </cell>
          <cell r="E1075" t="str">
            <v>Brackett</v>
          </cell>
          <cell r="F1075" t="str">
            <v>E</v>
          </cell>
          <cell r="G1075" t="str">
            <v>Physician Offsite Clinic</v>
          </cell>
          <cell r="H1075" t="str">
            <v>Clinical</v>
          </cell>
          <cell r="I1075" t="str">
            <v>Medical Staff</v>
          </cell>
          <cell r="J1075" t="str">
            <v>Orthopedics Clinic</v>
          </cell>
          <cell r="K1075" t="str">
            <v>Terminated</v>
          </cell>
          <cell r="L1075" t="str">
            <v>Full Time - Full Benefits</v>
          </cell>
          <cell r="M1075" t="str">
            <v>Full Time</v>
          </cell>
          <cell r="N1075" t="str">
            <v>Physician Offsite Clinic</v>
          </cell>
          <cell r="O1075" t="str">
            <v>PHYSICIANS</v>
          </cell>
          <cell r="P1075">
            <v>40028</v>
          </cell>
          <cell r="Q1075">
            <v>40028</v>
          </cell>
          <cell r="R1075">
            <v>41467</v>
          </cell>
          <cell r="S1075">
            <v>500000</v>
          </cell>
          <cell r="T1075">
            <v>240.38460000000001</v>
          </cell>
          <cell r="U1075" t="str">
            <v>Providers/Other</v>
          </cell>
          <cell r="V1075">
            <v>80</v>
          </cell>
          <cell r="W1075">
            <v>9615.3845999999994</v>
          </cell>
          <cell r="X1075" t="str">
            <v>Orthopedics - 40</v>
          </cell>
          <cell r="Y1075" t="str">
            <v>Medical Staff</v>
          </cell>
          <cell r="Z1075" t="str">
            <v>Biweekly</v>
          </cell>
        </row>
        <row r="1076">
          <cell r="B1076">
            <v>1553</v>
          </cell>
          <cell r="D1076" t="str">
            <v>Tammy</v>
          </cell>
          <cell r="E1076" t="str">
            <v>Kelley</v>
          </cell>
          <cell r="F1076" t="str">
            <v>L</v>
          </cell>
          <cell r="G1076" t="str">
            <v>Registered Nurse</v>
          </cell>
          <cell r="H1076" t="str">
            <v>Clinical</v>
          </cell>
          <cell r="I1076" t="str">
            <v>Patient Care Services</v>
          </cell>
          <cell r="J1076" t="str">
            <v>MENIG Extended Care</v>
          </cell>
          <cell r="K1076" t="str">
            <v>Terminated</v>
          </cell>
          <cell r="L1076" t="str">
            <v>PartTime - Full Benefits</v>
          </cell>
          <cell r="M1076" t="str">
            <v>Part Time</v>
          </cell>
          <cell r="N1076" t="str">
            <v>Registered Nurse</v>
          </cell>
          <cell r="O1076" t="str">
            <v>GEN 30min</v>
          </cell>
          <cell r="P1076">
            <v>40035</v>
          </cell>
          <cell r="Q1076">
            <v>40035</v>
          </cell>
          <cell r="R1076">
            <v>40246</v>
          </cell>
          <cell r="S1076">
            <v>35776</v>
          </cell>
          <cell r="T1076">
            <v>21.5</v>
          </cell>
          <cell r="U1076" t="str">
            <v>RN</v>
          </cell>
          <cell r="V1076">
            <v>64</v>
          </cell>
          <cell r="W1076">
            <v>688</v>
          </cell>
          <cell r="X1076" t="str">
            <v>Gifford Medical - 40</v>
          </cell>
          <cell r="Y1076" t="str">
            <v>Menig Extended Care Unit</v>
          </cell>
          <cell r="Z1076" t="str">
            <v>Biweekly</v>
          </cell>
        </row>
        <row r="1077">
          <cell r="B1077">
            <v>1554</v>
          </cell>
          <cell r="D1077" t="str">
            <v>Kelly</v>
          </cell>
          <cell r="E1077" t="str">
            <v>Knudsen</v>
          </cell>
          <cell r="F1077" t="str">
            <v>J</v>
          </cell>
          <cell r="G1077" t="str">
            <v>RN - Per Diem</v>
          </cell>
          <cell r="H1077" t="str">
            <v>Clinical</v>
          </cell>
          <cell r="I1077" t="str">
            <v>Surgical Services</v>
          </cell>
          <cell r="J1077" t="str">
            <v>Operating Room</v>
          </cell>
          <cell r="K1077" t="str">
            <v>Terminated</v>
          </cell>
          <cell r="L1077" t="str">
            <v>Per Diem Active</v>
          </cell>
          <cell r="M1077" t="str">
            <v>Part Time</v>
          </cell>
          <cell r="N1077" t="str">
            <v>RN - Per Diem</v>
          </cell>
          <cell r="O1077" t="str">
            <v>GEN 40 30min</v>
          </cell>
          <cell r="P1077">
            <v>40035</v>
          </cell>
          <cell r="Q1077">
            <v>40035</v>
          </cell>
          <cell r="R1077">
            <v>41011</v>
          </cell>
          <cell r="S1077">
            <v>5.9799999999999999E-2</v>
          </cell>
          <cell r="T1077">
            <v>23.4</v>
          </cell>
          <cell r="U1077" t="str">
            <v>RN</v>
          </cell>
          <cell r="V1077">
            <v>1E-4</v>
          </cell>
          <cell r="W1077">
            <v>1.1999999999999999E-3</v>
          </cell>
          <cell r="X1077" t="str">
            <v>Gifford Medical - 40</v>
          </cell>
          <cell r="Y1077" t="str">
            <v>Operating Room</v>
          </cell>
          <cell r="Z1077" t="str">
            <v>Biweekly</v>
          </cell>
        </row>
        <row r="1078">
          <cell r="B1078">
            <v>1555</v>
          </cell>
          <cell r="D1078" t="str">
            <v>Amy</v>
          </cell>
          <cell r="E1078" t="str">
            <v>Chiriatti</v>
          </cell>
          <cell r="F1078" t="str">
            <v>L</v>
          </cell>
          <cell r="G1078" t="str">
            <v>Physical Therapist</v>
          </cell>
          <cell r="H1078" t="str">
            <v>Ancillary</v>
          </cell>
          <cell r="I1078" t="str">
            <v>Professional Services</v>
          </cell>
          <cell r="J1078" t="str">
            <v>Rehab</v>
          </cell>
          <cell r="K1078" t="str">
            <v>Active</v>
          </cell>
          <cell r="L1078" t="str">
            <v>PartTime - Full Benefits</v>
          </cell>
          <cell r="M1078" t="str">
            <v>Part Time</v>
          </cell>
          <cell r="N1078" t="str">
            <v>Physical Therapist</v>
          </cell>
          <cell r="O1078" t="str">
            <v>GEN 40 30min</v>
          </cell>
          <cell r="P1078">
            <v>40037</v>
          </cell>
          <cell r="Q1078">
            <v>40037</v>
          </cell>
          <cell r="S1078">
            <v>81186.559999999998</v>
          </cell>
          <cell r="T1078">
            <v>45.92</v>
          </cell>
          <cell r="U1078" t="str">
            <v>Tech &amp; Profess</v>
          </cell>
          <cell r="V1078">
            <v>68</v>
          </cell>
          <cell r="W1078">
            <v>1561.28</v>
          </cell>
          <cell r="X1078" t="str">
            <v>Physicial Therapy - 40</v>
          </cell>
          <cell r="Y1078" t="str">
            <v>Rehab Services</v>
          </cell>
          <cell r="Z1078" t="str">
            <v>Biweekly</v>
          </cell>
        </row>
        <row r="1079">
          <cell r="B1079">
            <v>1556</v>
          </cell>
          <cell r="D1079" t="str">
            <v>Sarah</v>
          </cell>
          <cell r="E1079" t="str">
            <v>Colton</v>
          </cell>
          <cell r="F1079" t="str">
            <v>M</v>
          </cell>
          <cell r="G1079" t="str">
            <v>Adult Day Care</v>
          </cell>
          <cell r="H1079" t="str">
            <v>Clinical</v>
          </cell>
          <cell r="I1079" t="str">
            <v>Patient Care Services</v>
          </cell>
          <cell r="J1079" t="str">
            <v>Adult Day Care</v>
          </cell>
          <cell r="K1079" t="str">
            <v>Terminated</v>
          </cell>
          <cell r="L1079" t="str">
            <v>PartTime-Partial Benefits</v>
          </cell>
          <cell r="M1079" t="str">
            <v>Part Time</v>
          </cell>
          <cell r="N1079" t="str">
            <v>Adult Day Care</v>
          </cell>
          <cell r="O1079" t="str">
            <v>GEN 40 30min</v>
          </cell>
          <cell r="P1079">
            <v>40042</v>
          </cell>
          <cell r="Q1079">
            <v>40042</v>
          </cell>
          <cell r="R1079">
            <v>40770</v>
          </cell>
          <cell r="S1079">
            <v>12500.467199999999</v>
          </cell>
          <cell r="T1079">
            <v>10.016400000000001</v>
          </cell>
          <cell r="U1079" t="str">
            <v>Admin/Support</v>
          </cell>
          <cell r="V1079">
            <v>48</v>
          </cell>
          <cell r="W1079">
            <v>240.39359999999999</v>
          </cell>
          <cell r="X1079" t="str">
            <v>Adult Daycare - 45</v>
          </cell>
          <cell r="Y1079" t="str">
            <v>Menig Extended Care Unit</v>
          </cell>
          <cell r="Z1079" t="str">
            <v>Biweekly</v>
          </cell>
        </row>
        <row r="1080">
          <cell r="B1080">
            <v>1557</v>
          </cell>
          <cell r="D1080" t="str">
            <v>Tara</v>
          </cell>
          <cell r="E1080" t="str">
            <v>Champy</v>
          </cell>
          <cell r="F1080" t="str">
            <v>P</v>
          </cell>
          <cell r="G1080" t="str">
            <v>Chart Room Coordinator</v>
          </cell>
          <cell r="H1080" t="str">
            <v>Administrative</v>
          </cell>
          <cell r="I1080" t="str">
            <v>Provider Practices</v>
          </cell>
          <cell r="J1080" t="str">
            <v>Clinic Primary Care</v>
          </cell>
          <cell r="K1080" t="str">
            <v>Terminated</v>
          </cell>
          <cell r="L1080" t="str">
            <v>Full Time - Full Benefits</v>
          </cell>
          <cell r="M1080" t="str">
            <v>Full Time</v>
          </cell>
          <cell r="N1080" t="str">
            <v>Chart Room Coordinator</v>
          </cell>
          <cell r="O1080" t="str">
            <v>GEN 40 60min</v>
          </cell>
          <cell r="P1080">
            <v>40161</v>
          </cell>
          <cell r="Q1080">
            <v>40042</v>
          </cell>
          <cell r="R1080">
            <v>41229</v>
          </cell>
          <cell r="S1080">
            <v>29660.799999999999</v>
          </cell>
          <cell r="T1080">
            <v>14.26</v>
          </cell>
          <cell r="U1080" t="str">
            <v>Admin/Support</v>
          </cell>
          <cell r="V1080">
            <v>80</v>
          </cell>
          <cell r="W1080">
            <v>570.4</v>
          </cell>
          <cell r="X1080" t="str">
            <v>Primary Care Clinic - 41</v>
          </cell>
          <cell r="Y1080" t="str">
            <v>Provider Practice</v>
          </cell>
          <cell r="Z1080" t="str">
            <v>Biweekly</v>
          </cell>
        </row>
        <row r="1081">
          <cell r="B1081">
            <v>1558</v>
          </cell>
          <cell r="D1081" t="str">
            <v>Amy</v>
          </cell>
          <cell r="E1081" t="str">
            <v>Comette</v>
          </cell>
          <cell r="F1081" t="str">
            <v>L</v>
          </cell>
          <cell r="G1081" t="str">
            <v>Medical Secretary Offsite</v>
          </cell>
          <cell r="H1081" t="str">
            <v>Administrative</v>
          </cell>
          <cell r="I1081" t="str">
            <v>Provider Practices</v>
          </cell>
          <cell r="J1081" t="str">
            <v>Orthopedics Clinic</v>
          </cell>
          <cell r="K1081" t="str">
            <v>Terminated</v>
          </cell>
          <cell r="L1081" t="str">
            <v>Full Time - Full Benefits</v>
          </cell>
          <cell r="M1081" t="str">
            <v>Full Time</v>
          </cell>
          <cell r="N1081" t="str">
            <v>Medical Secretary Offsite</v>
          </cell>
          <cell r="O1081" t="str">
            <v>GEN 40 60min</v>
          </cell>
          <cell r="P1081">
            <v>40049</v>
          </cell>
          <cell r="Q1081">
            <v>40049</v>
          </cell>
          <cell r="R1081">
            <v>40263</v>
          </cell>
          <cell r="S1081">
            <v>31200</v>
          </cell>
          <cell r="T1081">
            <v>15</v>
          </cell>
          <cell r="U1081" t="str">
            <v>Admin/Support</v>
          </cell>
          <cell r="V1081">
            <v>80</v>
          </cell>
          <cell r="W1081">
            <v>600</v>
          </cell>
          <cell r="X1081" t="str">
            <v>Orthopedics - 40</v>
          </cell>
          <cell r="Y1081" t="str">
            <v>Provider Practice</v>
          </cell>
          <cell r="Z1081" t="str">
            <v>Biweekly</v>
          </cell>
        </row>
        <row r="1082">
          <cell r="B1082">
            <v>1559</v>
          </cell>
          <cell r="D1082" t="str">
            <v>Keith</v>
          </cell>
          <cell r="E1082" t="str">
            <v>Abbott</v>
          </cell>
          <cell r="F1082" t="str">
            <v>R</v>
          </cell>
          <cell r="G1082" t="str">
            <v>Licensed Nurse Aide</v>
          </cell>
          <cell r="H1082" t="str">
            <v>Clinical</v>
          </cell>
          <cell r="I1082" t="str">
            <v>Patient Care Services</v>
          </cell>
          <cell r="J1082" t="str">
            <v>MENIG Extended Care</v>
          </cell>
          <cell r="K1082" t="str">
            <v>Terminated</v>
          </cell>
          <cell r="L1082" t="str">
            <v>PartTime - Full Benefits</v>
          </cell>
          <cell r="M1082" t="str">
            <v>Part Time</v>
          </cell>
          <cell r="N1082" t="str">
            <v>Licensed Nurse Aide</v>
          </cell>
          <cell r="O1082" t="str">
            <v>GEN 30min</v>
          </cell>
          <cell r="P1082">
            <v>40049</v>
          </cell>
          <cell r="Q1082">
            <v>40049</v>
          </cell>
          <cell r="R1082">
            <v>40920</v>
          </cell>
          <cell r="S1082">
            <v>16667.2896</v>
          </cell>
          <cell r="T1082">
            <v>10.016400000000001</v>
          </cell>
          <cell r="U1082" t="str">
            <v>Admin/Support</v>
          </cell>
          <cell r="V1082">
            <v>64</v>
          </cell>
          <cell r="W1082">
            <v>320.52480000000003</v>
          </cell>
          <cell r="X1082" t="str">
            <v>Gifford Medical - 40</v>
          </cell>
          <cell r="Y1082" t="str">
            <v>Menig Extended Care Unit</v>
          </cell>
          <cell r="Z1082" t="str">
            <v>Biweekly</v>
          </cell>
        </row>
        <row r="1083">
          <cell r="B1083">
            <v>1560</v>
          </cell>
          <cell r="D1083" t="str">
            <v>Star</v>
          </cell>
          <cell r="E1083" t="str">
            <v>Stoddard</v>
          </cell>
          <cell r="G1083" t="str">
            <v>LNA Per Diem</v>
          </cell>
          <cell r="H1083" t="str">
            <v>Clinical</v>
          </cell>
          <cell r="I1083" t="str">
            <v>Patient Care Services</v>
          </cell>
          <cell r="J1083" t="str">
            <v>Med Surg</v>
          </cell>
          <cell r="K1083" t="str">
            <v>Terminated</v>
          </cell>
          <cell r="L1083" t="str">
            <v>Per Diem Active</v>
          </cell>
          <cell r="M1083" t="str">
            <v>Part Time</v>
          </cell>
          <cell r="N1083" t="str">
            <v>LNA Per Diem</v>
          </cell>
          <cell r="O1083" t="str">
            <v>GEN 40 30min</v>
          </cell>
          <cell r="P1083">
            <v>40049</v>
          </cell>
          <cell r="Q1083">
            <v>40049</v>
          </cell>
          <cell r="R1083">
            <v>40385</v>
          </cell>
          <cell r="S1083">
            <v>2.5999999999999999E-2</v>
          </cell>
          <cell r="T1083">
            <v>9.82</v>
          </cell>
          <cell r="U1083" t="str">
            <v>Admin/Support</v>
          </cell>
          <cell r="V1083">
            <v>1E-4</v>
          </cell>
          <cell r="W1083">
            <v>5.0000000000000001E-4</v>
          </cell>
          <cell r="X1083" t="str">
            <v>Gifford Medical - 40</v>
          </cell>
          <cell r="Y1083" t="str">
            <v>Med/Surg</v>
          </cell>
          <cell r="Z1083" t="str">
            <v>Biweekly</v>
          </cell>
        </row>
        <row r="1084">
          <cell r="B1084">
            <v>1561</v>
          </cell>
          <cell r="D1084" t="str">
            <v>Crystal</v>
          </cell>
          <cell r="E1084" t="str">
            <v>Hilliker</v>
          </cell>
          <cell r="F1084" t="str">
            <v>E</v>
          </cell>
          <cell r="G1084" t="str">
            <v>Medical Secretary Offsite</v>
          </cell>
          <cell r="H1084" t="str">
            <v>Administrative</v>
          </cell>
          <cell r="I1084" t="str">
            <v>Provider Practices</v>
          </cell>
          <cell r="J1084" t="str">
            <v>Sharon Clinic</v>
          </cell>
          <cell r="K1084" t="str">
            <v>Terminated</v>
          </cell>
          <cell r="L1084" t="str">
            <v>Full Time - Full Benefits</v>
          </cell>
          <cell r="M1084" t="str">
            <v>Full Time</v>
          </cell>
          <cell r="N1084" t="str">
            <v>Medical Secretary Offsite</v>
          </cell>
          <cell r="O1084" t="str">
            <v>GEN 40 60min</v>
          </cell>
          <cell r="P1084">
            <v>40056</v>
          </cell>
          <cell r="Q1084">
            <v>40056</v>
          </cell>
          <cell r="R1084">
            <v>40739</v>
          </cell>
          <cell r="S1084">
            <v>22205.664000000001</v>
          </cell>
          <cell r="T1084">
            <v>10.675800000000001</v>
          </cell>
          <cell r="U1084" t="str">
            <v>Admin/Support</v>
          </cell>
          <cell r="V1084">
            <v>80</v>
          </cell>
          <cell r="W1084">
            <v>427.03199999999998</v>
          </cell>
          <cell r="X1084" t="str">
            <v>Sharon Clinic - 40</v>
          </cell>
          <cell r="Y1084" t="str">
            <v>Provider Practice</v>
          </cell>
          <cell r="Z1084" t="str">
            <v>Biweekly</v>
          </cell>
        </row>
        <row r="1085">
          <cell r="B1085">
            <v>1563</v>
          </cell>
          <cell r="D1085" t="str">
            <v>Betsy</v>
          </cell>
          <cell r="E1085" t="str">
            <v>McGinty</v>
          </cell>
          <cell r="F1085" t="str">
            <v>A</v>
          </cell>
          <cell r="G1085" t="str">
            <v>RN - Per Diem</v>
          </cell>
          <cell r="H1085" t="str">
            <v>Clinical</v>
          </cell>
          <cell r="I1085" t="str">
            <v>Patient Care Services</v>
          </cell>
          <cell r="J1085" t="str">
            <v>Med Surg</v>
          </cell>
          <cell r="K1085" t="str">
            <v>Terminated</v>
          </cell>
          <cell r="L1085" t="str">
            <v>Per Diem Active</v>
          </cell>
          <cell r="M1085" t="str">
            <v>Part Time</v>
          </cell>
          <cell r="N1085" t="str">
            <v>RN - Per Diem</v>
          </cell>
          <cell r="O1085" t="str">
            <v>GEN 40 30min</v>
          </cell>
          <cell r="P1085">
            <v>40064</v>
          </cell>
          <cell r="Q1085">
            <v>40064</v>
          </cell>
          <cell r="R1085">
            <v>40623</v>
          </cell>
          <cell r="S1085">
            <v>5.9799999999999999E-2</v>
          </cell>
          <cell r="T1085">
            <v>22.77</v>
          </cell>
          <cell r="U1085" t="str">
            <v>RN</v>
          </cell>
          <cell r="V1085">
            <v>1E-4</v>
          </cell>
          <cell r="W1085">
            <v>1.1999999999999999E-3</v>
          </cell>
          <cell r="X1085" t="str">
            <v>Gifford Medical - 40</v>
          </cell>
          <cell r="Y1085" t="str">
            <v>Med/Surg</v>
          </cell>
          <cell r="Z1085" t="str">
            <v>Biweekly</v>
          </cell>
        </row>
        <row r="1086">
          <cell r="B1086">
            <v>1564</v>
          </cell>
          <cell r="D1086" t="str">
            <v>Erin</v>
          </cell>
          <cell r="E1086" t="str">
            <v>Desautels</v>
          </cell>
          <cell r="G1086" t="str">
            <v>Licensed Practical Nurse</v>
          </cell>
          <cell r="H1086" t="str">
            <v>Clinical</v>
          </cell>
          <cell r="I1086" t="str">
            <v>Patient Care Services</v>
          </cell>
          <cell r="J1086" t="str">
            <v>Operating Room</v>
          </cell>
          <cell r="K1086" t="str">
            <v>Terminated</v>
          </cell>
          <cell r="L1086" t="str">
            <v>PartTime - Full Benefits</v>
          </cell>
          <cell r="M1086" t="str">
            <v>Part Time</v>
          </cell>
          <cell r="N1086" t="str">
            <v>Licensed Practical Nurse</v>
          </cell>
          <cell r="O1086" t="str">
            <v>GEN 40 30min</v>
          </cell>
          <cell r="P1086">
            <v>40064</v>
          </cell>
          <cell r="Q1086">
            <v>40064</v>
          </cell>
          <cell r="R1086">
            <v>40655</v>
          </cell>
          <cell r="S1086">
            <v>28764.569599999999</v>
          </cell>
          <cell r="T1086">
            <v>17.2864</v>
          </cell>
          <cell r="U1086" t="str">
            <v>LPN</v>
          </cell>
          <cell r="V1086">
            <v>64</v>
          </cell>
          <cell r="W1086">
            <v>553.16480000000001</v>
          </cell>
          <cell r="X1086" t="str">
            <v>Gifford Medical - 40</v>
          </cell>
          <cell r="Y1086" t="str">
            <v>Operating Room</v>
          </cell>
          <cell r="Z1086" t="str">
            <v>Biweekly</v>
          </cell>
        </row>
        <row r="1087">
          <cell r="B1087">
            <v>1565</v>
          </cell>
          <cell r="D1087" t="str">
            <v>Kristal</v>
          </cell>
          <cell r="E1087" t="str">
            <v>Gendron</v>
          </cell>
          <cell r="F1087" t="str">
            <v>P</v>
          </cell>
          <cell r="G1087" t="str">
            <v>LPN - Provider Practice</v>
          </cell>
          <cell r="H1087" t="str">
            <v>Clinical</v>
          </cell>
          <cell r="I1087" t="str">
            <v>Provider Practices</v>
          </cell>
          <cell r="J1087" t="str">
            <v>Clinic Surgical Associate</v>
          </cell>
          <cell r="K1087" t="str">
            <v>Terminated</v>
          </cell>
          <cell r="L1087" t="str">
            <v>Full Time - Full Benefits</v>
          </cell>
          <cell r="M1087" t="str">
            <v>Full Time</v>
          </cell>
          <cell r="N1087" t="str">
            <v>LPN - Provider Practice</v>
          </cell>
          <cell r="O1087" t="str">
            <v>GEN 40 60min</v>
          </cell>
          <cell r="P1087">
            <v>40077</v>
          </cell>
          <cell r="Q1087">
            <v>40077</v>
          </cell>
          <cell r="R1087">
            <v>41772</v>
          </cell>
          <cell r="S1087">
            <v>36108.800000000003</v>
          </cell>
          <cell r="T1087">
            <v>17.36</v>
          </cell>
          <cell r="U1087" t="str">
            <v>LPN PP</v>
          </cell>
          <cell r="V1087">
            <v>80</v>
          </cell>
          <cell r="W1087">
            <v>694.4</v>
          </cell>
          <cell r="X1087" t="str">
            <v>Nro, Anes, Pod &amp; Sp - 40</v>
          </cell>
          <cell r="Y1087" t="str">
            <v>Provider Practice</v>
          </cell>
          <cell r="Z1087" t="str">
            <v>Biweekly</v>
          </cell>
        </row>
        <row r="1088">
          <cell r="B1088">
            <v>1566</v>
          </cell>
          <cell r="D1088" t="str">
            <v>Samuel</v>
          </cell>
          <cell r="E1088" t="str">
            <v>McDowell</v>
          </cell>
          <cell r="F1088" t="str">
            <v>W</v>
          </cell>
          <cell r="G1088" t="str">
            <v>Project Manager</v>
          </cell>
          <cell r="H1088" t="str">
            <v>Administrative</v>
          </cell>
          <cell r="I1088" t="str">
            <v>Administration</v>
          </cell>
          <cell r="J1088" t="str">
            <v>Administration</v>
          </cell>
          <cell r="K1088" t="str">
            <v>Terminated</v>
          </cell>
          <cell r="L1088" t="str">
            <v>Temporary Part Time</v>
          </cell>
          <cell r="M1088" t="str">
            <v>Part Time</v>
          </cell>
          <cell r="N1088" t="str">
            <v>Project Manager</v>
          </cell>
          <cell r="O1088" t="str">
            <v>EXEMPT PT</v>
          </cell>
          <cell r="P1088">
            <v>40077</v>
          </cell>
          <cell r="Q1088">
            <v>40077</v>
          </cell>
          <cell r="R1088">
            <v>40198</v>
          </cell>
          <cell r="S1088">
            <v>45760</v>
          </cell>
          <cell r="T1088">
            <v>55</v>
          </cell>
          <cell r="U1088" t="str">
            <v>DIR PROF SVCS</v>
          </cell>
          <cell r="V1088">
            <v>32</v>
          </cell>
          <cell r="W1088">
            <v>880</v>
          </cell>
          <cell r="X1088" t="str">
            <v>Gifford Medical - 40</v>
          </cell>
          <cell r="Y1088" t="str">
            <v>None</v>
          </cell>
          <cell r="Z1088" t="str">
            <v>Biweekly</v>
          </cell>
        </row>
        <row r="1089">
          <cell r="B1089">
            <v>1567</v>
          </cell>
          <cell r="D1089" t="str">
            <v>Gary</v>
          </cell>
          <cell r="E1089" t="str">
            <v>Zigmann</v>
          </cell>
          <cell r="F1089" t="str">
            <v>J</v>
          </cell>
          <cell r="G1089" t="str">
            <v>Decision Support Analyst</v>
          </cell>
          <cell r="H1089" t="str">
            <v>&lt;None&gt;</v>
          </cell>
          <cell r="I1089" t="str">
            <v>Finance</v>
          </cell>
          <cell r="J1089" t="str">
            <v>General Accounting</v>
          </cell>
          <cell r="K1089" t="str">
            <v>Terminated</v>
          </cell>
          <cell r="L1089" t="str">
            <v>Full Time - Full Benefits</v>
          </cell>
          <cell r="M1089" t="str">
            <v>Full Time</v>
          </cell>
          <cell r="N1089" t="str">
            <v>Decision Support Analyst</v>
          </cell>
          <cell r="O1089" t="str">
            <v>EXEMPT 8 FT</v>
          </cell>
          <cell r="P1089">
            <v>40077</v>
          </cell>
          <cell r="Q1089">
            <v>40077</v>
          </cell>
          <cell r="R1089">
            <v>40695</v>
          </cell>
          <cell r="S1089">
            <v>47221.46</v>
          </cell>
          <cell r="T1089">
            <v>22.7026</v>
          </cell>
          <cell r="U1089" t="str">
            <v>Tech &amp; Professi</v>
          </cell>
          <cell r="V1089">
            <v>80</v>
          </cell>
          <cell r="W1089">
            <v>908.10500000000002</v>
          </cell>
          <cell r="X1089" t="str">
            <v>Gifford Medical - 40</v>
          </cell>
          <cell r="Y1089" t="str">
            <v>Accounting</v>
          </cell>
          <cell r="Z1089" t="str">
            <v>Biweekly</v>
          </cell>
        </row>
        <row r="1090">
          <cell r="B1090">
            <v>1568</v>
          </cell>
          <cell r="D1090" t="str">
            <v>Sherry</v>
          </cell>
          <cell r="E1090" t="str">
            <v>Tabor</v>
          </cell>
          <cell r="F1090" t="str">
            <v>L</v>
          </cell>
          <cell r="G1090" t="str">
            <v>LNA Per Diem</v>
          </cell>
          <cell r="H1090" t="str">
            <v>Clinical</v>
          </cell>
          <cell r="I1090" t="str">
            <v>Patient Care Services</v>
          </cell>
          <cell r="J1090" t="str">
            <v>MENIG Extended Care</v>
          </cell>
          <cell r="K1090" t="str">
            <v>Terminated</v>
          </cell>
          <cell r="L1090" t="str">
            <v>Per Diem Active</v>
          </cell>
          <cell r="M1090" t="str">
            <v>Part Time</v>
          </cell>
          <cell r="N1090" t="str">
            <v>LNA Per Diem</v>
          </cell>
          <cell r="O1090" t="str">
            <v>GEN 40 30min</v>
          </cell>
          <cell r="P1090">
            <v>41225</v>
          </cell>
          <cell r="Q1090">
            <v>40077</v>
          </cell>
          <cell r="R1090">
            <v>41547</v>
          </cell>
          <cell r="S1090">
            <v>2.5999999999999999E-2</v>
          </cell>
          <cell r="T1090">
            <v>10.3</v>
          </cell>
          <cell r="U1090" t="str">
            <v>Admin/Support</v>
          </cell>
          <cell r="V1090">
            <v>1E-4</v>
          </cell>
          <cell r="W1090">
            <v>5.0000000000000001E-4</v>
          </cell>
          <cell r="X1090" t="str">
            <v>Gifford Medical - 40</v>
          </cell>
          <cell r="Y1090" t="str">
            <v>Menig Extended Care Unit</v>
          </cell>
          <cell r="Z1090" t="str">
            <v>Biweekly</v>
          </cell>
        </row>
        <row r="1091">
          <cell r="B1091">
            <v>1569</v>
          </cell>
          <cell r="D1091" t="str">
            <v>Meesha</v>
          </cell>
          <cell r="E1091" t="str">
            <v>Griffith</v>
          </cell>
          <cell r="F1091" t="str">
            <v>S</v>
          </cell>
          <cell r="G1091" t="str">
            <v>LPN - Provider Practice</v>
          </cell>
          <cell r="H1091" t="str">
            <v>Clinical</v>
          </cell>
          <cell r="I1091" t="str">
            <v>Provider Practices</v>
          </cell>
          <cell r="J1091" t="str">
            <v>Clinic Surgical Associate</v>
          </cell>
          <cell r="K1091" t="str">
            <v>Terminated</v>
          </cell>
          <cell r="L1091" t="str">
            <v>Full Time - Full Benefits</v>
          </cell>
          <cell r="M1091" t="str">
            <v>Full Time</v>
          </cell>
          <cell r="N1091" t="str">
            <v>LPN - Provider Practice</v>
          </cell>
          <cell r="O1091" t="str">
            <v>GEN 40 60min</v>
          </cell>
          <cell r="P1091">
            <v>40235</v>
          </cell>
          <cell r="Q1091">
            <v>40084</v>
          </cell>
          <cell r="R1091">
            <v>40235</v>
          </cell>
          <cell r="S1091">
            <v>27040</v>
          </cell>
          <cell r="T1091">
            <v>13</v>
          </cell>
          <cell r="U1091" t="str">
            <v>LPN PP</v>
          </cell>
          <cell r="V1091">
            <v>80</v>
          </cell>
          <cell r="W1091">
            <v>520</v>
          </cell>
          <cell r="X1091" t="str">
            <v>Nro, Anes, Pod &amp; Sp - 40</v>
          </cell>
          <cell r="Y1091" t="str">
            <v>Provider Practice</v>
          </cell>
          <cell r="Z1091" t="str">
            <v>Biweekly</v>
          </cell>
        </row>
        <row r="1092">
          <cell r="B1092">
            <v>1570</v>
          </cell>
          <cell r="D1092" t="str">
            <v>Jane</v>
          </cell>
          <cell r="E1092" t="str">
            <v>Glick</v>
          </cell>
          <cell r="F1092" t="str">
            <v>T</v>
          </cell>
          <cell r="G1092" t="str">
            <v>Registered Nurse</v>
          </cell>
          <cell r="H1092" t="str">
            <v>Clinical</v>
          </cell>
          <cell r="I1092" t="str">
            <v>Surgical Services</v>
          </cell>
          <cell r="J1092" t="str">
            <v>Clinic Podiatry</v>
          </cell>
          <cell r="K1092" t="str">
            <v>Terminated</v>
          </cell>
          <cell r="L1092" t="str">
            <v>PartTime - Full Benefits</v>
          </cell>
          <cell r="M1092" t="str">
            <v>Part Time</v>
          </cell>
          <cell r="N1092" t="str">
            <v>Registered Nurse</v>
          </cell>
          <cell r="O1092" t="str">
            <v>GEN 40 60min</v>
          </cell>
          <cell r="P1092">
            <v>41561</v>
          </cell>
          <cell r="Q1092">
            <v>40084</v>
          </cell>
          <cell r="R1092">
            <v>42644</v>
          </cell>
          <cell r="S1092">
            <v>42165.760000000002</v>
          </cell>
          <cell r="T1092">
            <v>25.34</v>
          </cell>
          <cell r="U1092" t="str">
            <v>RN</v>
          </cell>
          <cell r="V1092">
            <v>64</v>
          </cell>
          <cell r="W1092">
            <v>810.88</v>
          </cell>
          <cell r="X1092" t="str">
            <v>Gifford Medical - 40</v>
          </cell>
          <cell r="Y1092" t="str">
            <v>Operating Room</v>
          </cell>
          <cell r="Z1092" t="str">
            <v>Biweekly</v>
          </cell>
        </row>
        <row r="1093">
          <cell r="B1093">
            <v>1571</v>
          </cell>
          <cell r="D1093" t="str">
            <v>Cathy</v>
          </cell>
          <cell r="E1093" t="str">
            <v>Jacques</v>
          </cell>
          <cell r="F1093" t="str">
            <v>L</v>
          </cell>
          <cell r="G1093" t="str">
            <v>COVID Personnel PD</v>
          </cell>
          <cell r="I1093" t="str">
            <v>Quality Mgt &amp; Med Staff S</v>
          </cell>
          <cell r="J1093" t="str">
            <v>Laboratory</v>
          </cell>
          <cell r="K1093" t="str">
            <v>Terminated</v>
          </cell>
          <cell r="L1093" t="str">
            <v>Per Diem Active</v>
          </cell>
          <cell r="M1093" t="str">
            <v>Part Time</v>
          </cell>
          <cell r="N1093" t="str">
            <v>COVID Personnel PD</v>
          </cell>
          <cell r="O1093" t="str">
            <v>GEN 40 30min</v>
          </cell>
          <cell r="P1093">
            <v>40091</v>
          </cell>
          <cell r="Q1093">
            <v>40091</v>
          </cell>
          <cell r="R1093">
            <v>44865</v>
          </cell>
          <cell r="S1093">
            <v>4.6800000000000001E-2</v>
          </cell>
          <cell r="T1093">
            <v>18.34</v>
          </cell>
          <cell r="U1093" t="str">
            <v>Admin/Support</v>
          </cell>
          <cell r="V1093">
            <v>1E-4</v>
          </cell>
          <cell r="W1093">
            <v>8.9999999999999998E-4</v>
          </cell>
          <cell r="X1093" t="str">
            <v>Gifford Medical - 40</v>
          </cell>
          <cell r="Y1093" t="str">
            <v>Quality Assurance/Risk Mg</v>
          </cell>
          <cell r="Z1093" t="str">
            <v>Biweekly</v>
          </cell>
        </row>
        <row r="1094">
          <cell r="B1094">
            <v>1572</v>
          </cell>
          <cell r="D1094" t="str">
            <v>Marjorie</v>
          </cell>
          <cell r="E1094" t="str">
            <v>Gewirz</v>
          </cell>
          <cell r="G1094" t="str">
            <v>Physician Assistant</v>
          </cell>
          <cell r="H1094" t="str">
            <v>Clinical</v>
          </cell>
          <cell r="I1094" t="str">
            <v>Medical Staff</v>
          </cell>
          <cell r="J1094" t="str">
            <v>Clinic Urology</v>
          </cell>
          <cell r="K1094" t="str">
            <v>Terminated</v>
          </cell>
          <cell r="L1094" t="str">
            <v>PartTime - Full Benefits</v>
          </cell>
          <cell r="M1094" t="str">
            <v>Full Time</v>
          </cell>
          <cell r="N1094" t="str">
            <v>Physician Assistant</v>
          </cell>
          <cell r="O1094" t="str">
            <v>PHYSICIANS</v>
          </cell>
          <cell r="P1094">
            <v>40091</v>
          </cell>
          <cell r="Q1094">
            <v>40091</v>
          </cell>
          <cell r="R1094">
            <v>42478</v>
          </cell>
          <cell r="S1094">
            <v>55200</v>
          </cell>
          <cell r="T1094">
            <v>44.230800000000002</v>
          </cell>
          <cell r="U1094" t="str">
            <v>NP &amp; PA</v>
          </cell>
          <cell r="V1094">
            <v>48</v>
          </cell>
          <cell r="W1094">
            <v>1061.5385000000001</v>
          </cell>
          <cell r="X1094" t="str">
            <v>Nro, Anes, Pod &amp; Sp - 40</v>
          </cell>
          <cell r="Y1094" t="str">
            <v>Medical Staff</v>
          </cell>
          <cell r="Z1094" t="str">
            <v>Biweekly</v>
          </cell>
        </row>
        <row r="1095">
          <cell r="B1095">
            <v>1573</v>
          </cell>
          <cell r="D1095" t="str">
            <v>Krista</v>
          </cell>
          <cell r="E1095" t="str">
            <v>Rogers</v>
          </cell>
          <cell r="F1095" t="str">
            <v>M</v>
          </cell>
          <cell r="G1095" t="str">
            <v>Unit Coordinator</v>
          </cell>
          <cell r="H1095" t="str">
            <v>Administrative</v>
          </cell>
          <cell r="I1095" t="str">
            <v>Patient Care Services</v>
          </cell>
          <cell r="J1095" t="str">
            <v>Med Surg</v>
          </cell>
          <cell r="K1095" t="str">
            <v>Terminated</v>
          </cell>
          <cell r="L1095" t="str">
            <v>PartTime - Full Benefits</v>
          </cell>
          <cell r="M1095" t="str">
            <v>Part Time</v>
          </cell>
          <cell r="N1095" t="str">
            <v>Unit Coordinator</v>
          </cell>
          <cell r="O1095" t="str">
            <v>GEN 40 30min</v>
          </cell>
          <cell r="P1095">
            <v>40098</v>
          </cell>
          <cell r="Q1095">
            <v>40098</v>
          </cell>
          <cell r="R1095">
            <v>41045</v>
          </cell>
          <cell r="S1095">
            <v>17172.48</v>
          </cell>
          <cell r="T1095">
            <v>10.32</v>
          </cell>
          <cell r="U1095" t="str">
            <v>Admin/Support</v>
          </cell>
          <cell r="V1095">
            <v>64</v>
          </cell>
          <cell r="W1095">
            <v>330.24</v>
          </cell>
          <cell r="X1095" t="str">
            <v>Gifford Medical - 40</v>
          </cell>
          <cell r="Y1095" t="str">
            <v>Med/Surg</v>
          </cell>
          <cell r="Z1095" t="str">
            <v>Biweekly</v>
          </cell>
        </row>
        <row r="1096">
          <cell r="B1096">
            <v>1574</v>
          </cell>
          <cell r="D1096" t="str">
            <v>James</v>
          </cell>
          <cell r="E1096" t="str">
            <v>Currie</v>
          </cell>
          <cell r="F1096" t="str">
            <v>B</v>
          </cell>
          <cell r="G1096" t="str">
            <v>Physician</v>
          </cell>
          <cell r="H1096" t="str">
            <v>Clinical</v>
          </cell>
          <cell r="I1096" t="str">
            <v>Medical Staff</v>
          </cell>
          <cell r="J1096" t="str">
            <v>Clinic Primary Care</v>
          </cell>
          <cell r="K1096" t="str">
            <v>Terminated</v>
          </cell>
          <cell r="L1096" t="str">
            <v>Full Time - Full Benefits</v>
          </cell>
          <cell r="M1096" t="str">
            <v>Full Time</v>
          </cell>
          <cell r="N1096" t="str">
            <v>Physician</v>
          </cell>
          <cell r="O1096" t="str">
            <v>PHYSICIANS</v>
          </cell>
          <cell r="P1096">
            <v>40093</v>
          </cell>
          <cell r="Q1096">
            <v>40093</v>
          </cell>
          <cell r="R1096">
            <v>42323</v>
          </cell>
          <cell r="S1096">
            <v>140000</v>
          </cell>
          <cell r="T1096">
            <v>67.307699999999997</v>
          </cell>
          <cell r="U1096" t="str">
            <v>Providers</v>
          </cell>
          <cell r="V1096">
            <v>80</v>
          </cell>
          <cell r="W1096">
            <v>2692.3076999999998</v>
          </cell>
          <cell r="X1096" t="str">
            <v>Primary Care Clinic - 41</v>
          </cell>
          <cell r="Y1096" t="str">
            <v>Medical Staff</v>
          </cell>
          <cell r="Z1096" t="str">
            <v>Biweekly</v>
          </cell>
        </row>
        <row r="1097">
          <cell r="B1097">
            <v>1575</v>
          </cell>
          <cell r="D1097" t="str">
            <v>Andrea</v>
          </cell>
          <cell r="E1097" t="str">
            <v>McGill-O'Rourke</v>
          </cell>
          <cell r="F1097" t="str">
            <v>N</v>
          </cell>
          <cell r="G1097" t="str">
            <v>VP of Operations</v>
          </cell>
          <cell r="H1097" t="str">
            <v>Administrative</v>
          </cell>
          <cell r="I1097" t="str">
            <v>Administration</v>
          </cell>
          <cell r="J1097" t="str">
            <v>Administration</v>
          </cell>
          <cell r="K1097" t="str">
            <v>Terminated</v>
          </cell>
          <cell r="L1097" t="str">
            <v>Full Time - Full Benefits</v>
          </cell>
          <cell r="M1097" t="str">
            <v>Full Time</v>
          </cell>
          <cell r="N1097" t="str">
            <v>VP of Operations</v>
          </cell>
          <cell r="O1097" t="str">
            <v>EXEMPT 8 FT</v>
          </cell>
          <cell r="P1097">
            <v>40105</v>
          </cell>
          <cell r="Q1097">
            <v>40105</v>
          </cell>
          <cell r="R1097">
            <v>41481</v>
          </cell>
          <cell r="S1097">
            <v>132397</v>
          </cell>
          <cell r="T1097">
            <v>63.6524</v>
          </cell>
          <cell r="U1097" t="str">
            <v>VP OPS</v>
          </cell>
          <cell r="V1097">
            <v>80</v>
          </cell>
          <cell r="W1097">
            <v>2546.0962</v>
          </cell>
          <cell r="X1097" t="str">
            <v>Gifford Medical - 40</v>
          </cell>
          <cell r="Y1097" t="str">
            <v>None</v>
          </cell>
          <cell r="Z1097" t="str">
            <v>Biweekly</v>
          </cell>
        </row>
        <row r="1098">
          <cell r="B1098">
            <v>1576</v>
          </cell>
          <cell r="D1098" t="str">
            <v>Amanda</v>
          </cell>
          <cell r="E1098" t="str">
            <v>Howard</v>
          </cell>
          <cell r="F1098" t="str">
            <v>C</v>
          </cell>
          <cell r="G1098" t="str">
            <v>After School Assistant</v>
          </cell>
          <cell r="H1098" t="str">
            <v>Maint, Hskpg, Food, Dayca</v>
          </cell>
          <cell r="I1098" t="str">
            <v>Human Resources</v>
          </cell>
          <cell r="J1098" t="str">
            <v>After School</v>
          </cell>
          <cell r="K1098" t="str">
            <v>Terminated</v>
          </cell>
          <cell r="L1098" t="str">
            <v>PartTime-No Benefits</v>
          </cell>
          <cell r="M1098" t="str">
            <v>Part Time</v>
          </cell>
          <cell r="N1098" t="str">
            <v>After School Assistant</v>
          </cell>
          <cell r="O1098" t="str">
            <v>GEN 40 No Meal</v>
          </cell>
          <cell r="P1098">
            <v>40112</v>
          </cell>
          <cell r="Q1098">
            <v>40112</v>
          </cell>
          <cell r="R1098">
            <v>41887</v>
          </cell>
          <cell r="S1098">
            <v>8837.4</v>
          </cell>
          <cell r="T1098">
            <v>11.33</v>
          </cell>
          <cell r="U1098" t="str">
            <v>Admin/Support</v>
          </cell>
          <cell r="V1098">
            <v>30</v>
          </cell>
          <cell r="W1098">
            <v>169.95</v>
          </cell>
          <cell r="X1098" t="str">
            <v>After School Program - 43</v>
          </cell>
          <cell r="Y1098" t="str">
            <v>Child Enrichment Center</v>
          </cell>
          <cell r="Z1098" t="str">
            <v>Biweekly</v>
          </cell>
        </row>
        <row r="1099">
          <cell r="B1099">
            <v>1577</v>
          </cell>
          <cell r="D1099" t="str">
            <v>Matthew</v>
          </cell>
          <cell r="E1099" t="str">
            <v>Shangraw</v>
          </cell>
          <cell r="F1099" t="str">
            <v>D</v>
          </cell>
          <cell r="G1099" t="str">
            <v>Registered Nurse</v>
          </cell>
          <cell r="H1099" t="str">
            <v>Clinical</v>
          </cell>
          <cell r="I1099" t="str">
            <v>Patient Care Services</v>
          </cell>
          <cell r="J1099" t="str">
            <v>Emergency Room</v>
          </cell>
          <cell r="K1099" t="str">
            <v>Active</v>
          </cell>
          <cell r="L1099" t="str">
            <v>PartTime - Full Benefits</v>
          </cell>
          <cell r="M1099" t="str">
            <v>Part Time</v>
          </cell>
          <cell r="N1099" t="str">
            <v>Registered Nurse</v>
          </cell>
          <cell r="O1099" t="str">
            <v>GEN 40 30min</v>
          </cell>
          <cell r="P1099">
            <v>40112</v>
          </cell>
          <cell r="Q1099">
            <v>40112</v>
          </cell>
          <cell r="S1099">
            <v>76415.039999999994</v>
          </cell>
          <cell r="T1099">
            <v>40.82</v>
          </cell>
          <cell r="U1099" t="str">
            <v>RN</v>
          </cell>
          <cell r="V1099">
            <v>72</v>
          </cell>
          <cell r="W1099">
            <v>1469.52</v>
          </cell>
          <cell r="X1099" t="str">
            <v>Gifford Medical Ctr - 40</v>
          </cell>
          <cell r="Y1099" t="str">
            <v>Emergency Room</v>
          </cell>
          <cell r="Z1099" t="str">
            <v>Biweekly</v>
          </cell>
        </row>
        <row r="1100">
          <cell r="B1100">
            <v>1578</v>
          </cell>
          <cell r="D1100" t="str">
            <v>Christina</v>
          </cell>
          <cell r="E1100" t="str">
            <v>Puiia</v>
          </cell>
          <cell r="F1100" t="str">
            <v>E</v>
          </cell>
          <cell r="G1100" t="str">
            <v>Operating Room Technician</v>
          </cell>
          <cell r="H1100" t="str">
            <v>Clinical</v>
          </cell>
          <cell r="I1100" t="str">
            <v>Surgical Services</v>
          </cell>
          <cell r="J1100" t="str">
            <v>Operating Room</v>
          </cell>
          <cell r="K1100" t="str">
            <v>Terminated</v>
          </cell>
          <cell r="L1100" t="str">
            <v>PartTime - Full Benefits</v>
          </cell>
          <cell r="M1100" t="str">
            <v>Part Time</v>
          </cell>
          <cell r="N1100" t="str">
            <v>Operating Room Technician</v>
          </cell>
          <cell r="O1100" t="str">
            <v>GEN 40 30min</v>
          </cell>
          <cell r="P1100">
            <v>40112</v>
          </cell>
          <cell r="Q1100">
            <v>40112</v>
          </cell>
          <cell r="R1100">
            <v>41081</v>
          </cell>
          <cell r="S1100">
            <v>29219.84</v>
          </cell>
          <cell r="T1100">
            <v>17.559999999999999</v>
          </cell>
          <cell r="U1100" t="str">
            <v>Tech &amp; Professi</v>
          </cell>
          <cell r="V1100">
            <v>64</v>
          </cell>
          <cell r="W1100">
            <v>561.91999999999996</v>
          </cell>
          <cell r="X1100" t="str">
            <v>Gifford Medical - 40</v>
          </cell>
          <cell r="Y1100" t="str">
            <v>Operating Room</v>
          </cell>
          <cell r="Z1100" t="str">
            <v>Biweekly</v>
          </cell>
        </row>
        <row r="1101">
          <cell r="B1101">
            <v>1579</v>
          </cell>
          <cell r="D1101" t="str">
            <v>Jessica</v>
          </cell>
          <cell r="E1101" t="str">
            <v>Manning</v>
          </cell>
          <cell r="F1101" t="str">
            <v>C</v>
          </cell>
          <cell r="G1101" t="str">
            <v>Teaching Assistant</v>
          </cell>
          <cell r="H1101" t="str">
            <v>Maint, Hskpg, Food, Dayca</v>
          </cell>
          <cell r="I1101" t="str">
            <v>Human Resources</v>
          </cell>
          <cell r="J1101" t="str">
            <v>Day Care</v>
          </cell>
          <cell r="K1101" t="str">
            <v>Terminated</v>
          </cell>
          <cell r="L1101" t="str">
            <v>Full Time - Full Benefits</v>
          </cell>
          <cell r="M1101" t="str">
            <v>Full Time</v>
          </cell>
          <cell r="N1101" t="str">
            <v>Teaching Assistant</v>
          </cell>
          <cell r="O1101" t="str">
            <v>GEN 40 60min</v>
          </cell>
          <cell r="P1101">
            <v>40112</v>
          </cell>
          <cell r="Q1101">
            <v>40112</v>
          </cell>
          <cell r="R1101">
            <v>41096</v>
          </cell>
          <cell r="S1101">
            <v>21424</v>
          </cell>
          <cell r="T1101">
            <v>10.3</v>
          </cell>
          <cell r="U1101" t="str">
            <v>Admin/Support</v>
          </cell>
          <cell r="V1101">
            <v>80</v>
          </cell>
          <cell r="W1101">
            <v>412</v>
          </cell>
          <cell r="X1101" t="str">
            <v>Gifford Medical - 40</v>
          </cell>
          <cell r="Y1101" t="str">
            <v>Child Enrichment Center</v>
          </cell>
          <cell r="Z1101" t="str">
            <v>Biweekly</v>
          </cell>
        </row>
        <row r="1102">
          <cell r="B1102">
            <v>1580</v>
          </cell>
          <cell r="D1102" t="str">
            <v>Julia</v>
          </cell>
          <cell r="E1102" t="str">
            <v>Fischer</v>
          </cell>
          <cell r="F1102" t="str">
            <v>S</v>
          </cell>
          <cell r="G1102" t="str">
            <v>Human Resources Assistant</v>
          </cell>
          <cell r="H1102" t="str">
            <v>Administrative</v>
          </cell>
          <cell r="I1102" t="str">
            <v>Human Resources</v>
          </cell>
          <cell r="J1102" t="str">
            <v>Human Resources</v>
          </cell>
          <cell r="K1102" t="str">
            <v>Terminated</v>
          </cell>
          <cell r="L1102" t="str">
            <v>PartTime - Full Benefits</v>
          </cell>
          <cell r="M1102" t="str">
            <v>Part Time</v>
          </cell>
          <cell r="N1102" t="str">
            <v>Human Resources Assistant</v>
          </cell>
          <cell r="O1102" t="str">
            <v>GEN 40 30min</v>
          </cell>
          <cell r="P1102">
            <v>40119</v>
          </cell>
          <cell r="Q1102">
            <v>40119</v>
          </cell>
          <cell r="R1102">
            <v>41879</v>
          </cell>
          <cell r="S1102">
            <v>25059.84</v>
          </cell>
          <cell r="T1102">
            <v>15.06</v>
          </cell>
          <cell r="U1102" t="str">
            <v>Admin/Support</v>
          </cell>
          <cell r="V1102">
            <v>64</v>
          </cell>
          <cell r="W1102">
            <v>481.92</v>
          </cell>
          <cell r="X1102" t="str">
            <v>Gifford Medical - 40</v>
          </cell>
          <cell r="Y1102" t="str">
            <v>Human Resources</v>
          </cell>
          <cell r="Z1102" t="str">
            <v>Biweekly</v>
          </cell>
        </row>
        <row r="1103">
          <cell r="B1103">
            <v>1581</v>
          </cell>
          <cell r="D1103" t="str">
            <v>Kathryn</v>
          </cell>
          <cell r="E1103" t="str">
            <v>Rathmann</v>
          </cell>
          <cell r="F1103" t="str">
            <v>W</v>
          </cell>
          <cell r="G1103" t="str">
            <v>Activities Specialist PD</v>
          </cell>
          <cell r="H1103" t="str">
            <v>Clinical</v>
          </cell>
          <cell r="I1103" t="str">
            <v>Patient Care Services</v>
          </cell>
          <cell r="J1103" t="str">
            <v>Activities</v>
          </cell>
          <cell r="K1103" t="str">
            <v>Active</v>
          </cell>
          <cell r="L1103" t="str">
            <v>Per Diem Active</v>
          </cell>
          <cell r="M1103" t="str">
            <v>Part Time</v>
          </cell>
          <cell r="N1103" t="str">
            <v>Activities Specialist PD</v>
          </cell>
          <cell r="O1103" t="str">
            <v>Gen 40 30min</v>
          </cell>
          <cell r="P1103">
            <v>40126</v>
          </cell>
          <cell r="Q1103">
            <v>40126</v>
          </cell>
          <cell r="S1103">
            <v>4.9399999999999999E-2</v>
          </cell>
          <cell r="T1103">
            <v>19.46</v>
          </cell>
          <cell r="V1103">
            <v>1E-4</v>
          </cell>
          <cell r="W1103">
            <v>1E-3</v>
          </cell>
          <cell r="X1103" t="str">
            <v>Gifford Medical - 40</v>
          </cell>
          <cell r="Y1103" t="str">
            <v>Menig Extended Care Unit</v>
          </cell>
          <cell r="Z1103" t="str">
            <v>Biweekly</v>
          </cell>
        </row>
        <row r="1104">
          <cell r="B1104">
            <v>1582</v>
          </cell>
          <cell r="D1104" t="str">
            <v>Todd</v>
          </cell>
          <cell r="E1104" t="str">
            <v>Morrell</v>
          </cell>
          <cell r="F1104" t="str">
            <v>D</v>
          </cell>
          <cell r="G1104" t="str">
            <v>Physician</v>
          </cell>
          <cell r="H1104" t="str">
            <v>Clinical</v>
          </cell>
          <cell r="I1104" t="str">
            <v>Medical Staff</v>
          </cell>
          <cell r="J1104" t="str">
            <v>Professional Emergency</v>
          </cell>
          <cell r="K1104" t="str">
            <v>Terminated</v>
          </cell>
          <cell r="L1104" t="str">
            <v>Per Diem Active</v>
          </cell>
          <cell r="M1104" t="str">
            <v>Part Time</v>
          </cell>
          <cell r="N1104" t="str">
            <v>Physician</v>
          </cell>
          <cell r="O1104" t="str">
            <v>PHYSICIANS</v>
          </cell>
          <cell r="P1104">
            <v>40127</v>
          </cell>
          <cell r="Q1104">
            <v>40127</v>
          </cell>
          <cell r="R1104">
            <v>42065</v>
          </cell>
          <cell r="S1104">
            <v>0.32500000000000001</v>
          </cell>
          <cell r="T1104">
            <v>125</v>
          </cell>
          <cell r="U1104" t="str">
            <v>Providers</v>
          </cell>
          <cell r="V1104">
            <v>1E-4</v>
          </cell>
          <cell r="W1104">
            <v>6.1999999999999998E-3</v>
          </cell>
          <cell r="X1104" t="str">
            <v>Gifford Medical - 40</v>
          </cell>
          <cell r="Y1104" t="str">
            <v>Emergency Room</v>
          </cell>
          <cell r="Z1104" t="str">
            <v>Biweekly</v>
          </cell>
        </row>
        <row r="1105">
          <cell r="B1105">
            <v>1583</v>
          </cell>
          <cell r="D1105" t="str">
            <v>Megan</v>
          </cell>
          <cell r="E1105" t="str">
            <v>Parker</v>
          </cell>
          <cell r="F1105" t="str">
            <v>K</v>
          </cell>
          <cell r="G1105" t="str">
            <v>PROJECT SUPERVISOR</v>
          </cell>
          <cell r="H1105" t="str">
            <v>Administrative</v>
          </cell>
          <cell r="I1105" t="str">
            <v>Operations</v>
          </cell>
          <cell r="J1105" t="str">
            <v>Facilities</v>
          </cell>
          <cell r="K1105" t="str">
            <v>Terminated</v>
          </cell>
          <cell r="L1105" t="str">
            <v>Full Time - Full Benefits</v>
          </cell>
          <cell r="M1105" t="str">
            <v>Full Time</v>
          </cell>
          <cell r="N1105" t="str">
            <v>PROJECT SUPERVISOR</v>
          </cell>
          <cell r="O1105" t="str">
            <v>EXEMPT 8 FT</v>
          </cell>
          <cell r="P1105">
            <v>40133</v>
          </cell>
          <cell r="Q1105">
            <v>40133</v>
          </cell>
          <cell r="R1105">
            <v>44045</v>
          </cell>
          <cell r="S1105">
            <v>46342.400000000001</v>
          </cell>
          <cell r="T1105">
            <v>22.28</v>
          </cell>
          <cell r="V1105">
            <v>80</v>
          </cell>
          <cell r="W1105">
            <v>891.2</v>
          </cell>
          <cell r="X1105" t="str">
            <v>Gifford Medical - 40</v>
          </cell>
          <cell r="Y1105" t="str">
            <v>Maintenance</v>
          </cell>
          <cell r="Z1105" t="str">
            <v>Biweekly</v>
          </cell>
        </row>
        <row r="1106">
          <cell r="B1106">
            <v>1584</v>
          </cell>
          <cell r="D1106" t="str">
            <v>Jay</v>
          </cell>
          <cell r="E1106" t="str">
            <v>Stearns</v>
          </cell>
          <cell r="F1106" t="str">
            <v>D</v>
          </cell>
          <cell r="G1106" t="str">
            <v>Physician</v>
          </cell>
          <cell r="H1106" t="str">
            <v>Clinical</v>
          </cell>
          <cell r="I1106" t="str">
            <v>Medical Staff</v>
          </cell>
          <cell r="J1106" t="str">
            <v>Hospitalist</v>
          </cell>
          <cell r="K1106" t="str">
            <v>Terminated</v>
          </cell>
          <cell r="L1106" t="str">
            <v>PartTime-Partial Benefits</v>
          </cell>
          <cell r="M1106" t="str">
            <v>Part Time</v>
          </cell>
          <cell r="N1106" t="str">
            <v>Physician</v>
          </cell>
          <cell r="O1106" t="str">
            <v>PHYSICIANS</v>
          </cell>
          <cell r="P1106">
            <v>40133</v>
          </cell>
          <cell r="Q1106">
            <v>40133</v>
          </cell>
          <cell r="R1106">
            <v>40546</v>
          </cell>
          <cell r="S1106">
            <v>141000</v>
          </cell>
          <cell r="T1106">
            <v>88.037000000000006</v>
          </cell>
          <cell r="U1106" t="str">
            <v>Providers</v>
          </cell>
          <cell r="V1106">
            <v>61.6</v>
          </cell>
          <cell r="W1106">
            <v>2711.5385000000001</v>
          </cell>
          <cell r="X1106" t="str">
            <v>Primary Care Clinic - 41</v>
          </cell>
          <cell r="Y1106" t="str">
            <v>Medical Staff</v>
          </cell>
          <cell r="Z1106" t="str">
            <v>Biweekly</v>
          </cell>
        </row>
        <row r="1107">
          <cell r="B1107">
            <v>1585</v>
          </cell>
          <cell r="D1107" t="str">
            <v>Rella</v>
          </cell>
          <cell r="E1107" t="str">
            <v>Rice</v>
          </cell>
          <cell r="F1107" t="str">
            <v>R</v>
          </cell>
          <cell r="G1107" t="str">
            <v>RN - Physician Practice O</v>
          </cell>
          <cell r="H1107" t="str">
            <v>Clinical</v>
          </cell>
          <cell r="I1107" t="str">
            <v>Provider Practices</v>
          </cell>
          <cell r="J1107" t="str">
            <v>Sharon Clinic</v>
          </cell>
          <cell r="K1107" t="str">
            <v>Terminated</v>
          </cell>
          <cell r="L1107" t="str">
            <v>PartTime - Full Benefits</v>
          </cell>
          <cell r="M1107" t="str">
            <v>Part Time</v>
          </cell>
          <cell r="N1107" t="str">
            <v>RN - Physician Practice O</v>
          </cell>
          <cell r="O1107" t="str">
            <v>GEN 40 60min</v>
          </cell>
          <cell r="P1107">
            <v>40140</v>
          </cell>
          <cell r="Q1107">
            <v>40140</v>
          </cell>
          <cell r="R1107">
            <v>42250</v>
          </cell>
          <cell r="S1107">
            <v>51034.879999999997</v>
          </cell>
          <cell r="T1107">
            <v>30.67</v>
          </cell>
          <cell r="U1107" t="str">
            <v>RN PP</v>
          </cell>
          <cell r="V1107">
            <v>64</v>
          </cell>
          <cell r="W1107">
            <v>981.44</v>
          </cell>
          <cell r="X1107" t="str">
            <v>Sharon Clinic - 40</v>
          </cell>
          <cell r="Y1107" t="str">
            <v>Provider Practice</v>
          </cell>
          <cell r="Z1107" t="str">
            <v>Biweekly</v>
          </cell>
        </row>
        <row r="1108">
          <cell r="B1108">
            <v>1586</v>
          </cell>
          <cell r="D1108" t="str">
            <v>Tammy</v>
          </cell>
          <cell r="E1108" t="str">
            <v>Goddard</v>
          </cell>
          <cell r="F1108" t="str">
            <v>A</v>
          </cell>
          <cell r="G1108" t="str">
            <v>Materials Clerk I</v>
          </cell>
          <cell r="H1108" t="str">
            <v>Administrative</v>
          </cell>
          <cell r="I1108" t="str">
            <v>Finance</v>
          </cell>
          <cell r="J1108" t="str">
            <v>Materials Management</v>
          </cell>
          <cell r="K1108" t="str">
            <v>Terminated</v>
          </cell>
          <cell r="L1108" t="str">
            <v>Full Time - Full Benefits</v>
          </cell>
          <cell r="M1108" t="str">
            <v>Full Time</v>
          </cell>
          <cell r="N1108" t="str">
            <v>Materials Clerk I</v>
          </cell>
          <cell r="O1108" t="str">
            <v>GEN 40 30min</v>
          </cell>
          <cell r="P1108">
            <v>40147</v>
          </cell>
          <cell r="Q1108">
            <v>40147</v>
          </cell>
          <cell r="R1108">
            <v>40676</v>
          </cell>
          <cell r="S1108">
            <v>22880</v>
          </cell>
          <cell r="T1108">
            <v>11</v>
          </cell>
          <cell r="U1108" t="str">
            <v>Admin/Support</v>
          </cell>
          <cell r="V1108">
            <v>80</v>
          </cell>
          <cell r="W1108">
            <v>440</v>
          </cell>
          <cell r="X1108" t="str">
            <v>Gifford Medical - 40</v>
          </cell>
          <cell r="Y1108" t="str">
            <v>Material Management</v>
          </cell>
          <cell r="Z1108" t="str">
            <v>Biweekly</v>
          </cell>
        </row>
        <row r="1109">
          <cell r="B1109">
            <v>1587</v>
          </cell>
          <cell r="D1109" t="str">
            <v>Diane</v>
          </cell>
          <cell r="E1109" t="str">
            <v>Alves</v>
          </cell>
          <cell r="F1109" t="str">
            <v>R</v>
          </cell>
          <cell r="G1109" t="str">
            <v>Medical Secretary</v>
          </cell>
          <cell r="H1109" t="str">
            <v>Administrative</v>
          </cell>
          <cell r="I1109" t="str">
            <v>Patient Care Services</v>
          </cell>
          <cell r="J1109" t="str">
            <v>Clinic Primary Care</v>
          </cell>
          <cell r="K1109" t="str">
            <v>Terminated</v>
          </cell>
          <cell r="L1109" t="str">
            <v>Full Time - Full Benefits</v>
          </cell>
          <cell r="M1109" t="str">
            <v>Full Time</v>
          </cell>
          <cell r="N1109" t="str">
            <v>Medical Secretary</v>
          </cell>
          <cell r="O1109" t="str">
            <v>GEN 40 60min</v>
          </cell>
          <cell r="P1109">
            <v>40147</v>
          </cell>
          <cell r="Q1109">
            <v>40147</v>
          </cell>
          <cell r="R1109">
            <v>42041</v>
          </cell>
          <cell r="S1109">
            <v>27851.200000000001</v>
          </cell>
          <cell r="T1109">
            <v>13.39</v>
          </cell>
          <cell r="U1109" t="str">
            <v>Admin/Support</v>
          </cell>
          <cell r="V1109">
            <v>80</v>
          </cell>
          <cell r="W1109">
            <v>535.6</v>
          </cell>
          <cell r="X1109" t="str">
            <v>Gifford Medical - 40</v>
          </cell>
          <cell r="Y1109" t="str">
            <v>Patient Admin Services</v>
          </cell>
          <cell r="Z1109" t="str">
            <v>Biweekly</v>
          </cell>
        </row>
        <row r="1110">
          <cell r="B1110">
            <v>1588</v>
          </cell>
          <cell r="D1110" t="str">
            <v>Debra</v>
          </cell>
          <cell r="E1110" t="str">
            <v>Stender</v>
          </cell>
          <cell r="F1110" t="str">
            <v>M</v>
          </cell>
          <cell r="G1110" t="str">
            <v>Medical Secretary Offsite</v>
          </cell>
          <cell r="H1110" t="str">
            <v>Administrative</v>
          </cell>
          <cell r="I1110" t="str">
            <v>Provider Practices</v>
          </cell>
          <cell r="J1110" t="str">
            <v>Clinic Chelsea</v>
          </cell>
          <cell r="K1110" t="str">
            <v>Terminated</v>
          </cell>
          <cell r="L1110" t="str">
            <v>Full Time - Full Benefits</v>
          </cell>
          <cell r="M1110" t="str">
            <v>Full Time</v>
          </cell>
          <cell r="N1110" t="str">
            <v>Medical Secretary Offsite</v>
          </cell>
          <cell r="O1110" t="str">
            <v>GEN 40 60min</v>
          </cell>
          <cell r="P1110">
            <v>40147</v>
          </cell>
          <cell r="Q1110">
            <v>40147</v>
          </cell>
          <cell r="R1110">
            <v>42222</v>
          </cell>
          <cell r="S1110">
            <v>33196.800000000003</v>
          </cell>
          <cell r="T1110">
            <v>15.96</v>
          </cell>
          <cell r="U1110" t="str">
            <v>Admin/Support</v>
          </cell>
          <cell r="V1110">
            <v>80</v>
          </cell>
          <cell r="W1110">
            <v>638.4</v>
          </cell>
          <cell r="X1110" t="str">
            <v>Primary Care Clinic - 41</v>
          </cell>
          <cell r="Y1110" t="str">
            <v>Provider Practice</v>
          </cell>
          <cell r="Z1110" t="str">
            <v>Biweekly</v>
          </cell>
        </row>
        <row r="1111">
          <cell r="B1111">
            <v>1589</v>
          </cell>
          <cell r="D1111" t="str">
            <v>Linda</v>
          </cell>
          <cell r="E1111" t="str">
            <v>Conroy</v>
          </cell>
          <cell r="G1111" t="str">
            <v>Materials Manager</v>
          </cell>
          <cell r="H1111" t="str">
            <v>Administrative</v>
          </cell>
          <cell r="I1111" t="str">
            <v>Finance</v>
          </cell>
          <cell r="J1111" t="str">
            <v>Materials Management</v>
          </cell>
          <cell r="K1111" t="str">
            <v>Terminated</v>
          </cell>
          <cell r="L1111" t="str">
            <v>Full Time - Full Benefits</v>
          </cell>
          <cell r="M1111" t="str">
            <v>Full Time</v>
          </cell>
          <cell r="N1111" t="str">
            <v>Materials Manager</v>
          </cell>
          <cell r="O1111" t="str">
            <v>EXEMPT 8 FT</v>
          </cell>
          <cell r="P1111">
            <v>40154</v>
          </cell>
          <cell r="Q1111">
            <v>40154</v>
          </cell>
          <cell r="R1111">
            <v>40428</v>
          </cell>
          <cell r="S1111">
            <v>67500</v>
          </cell>
          <cell r="T1111">
            <v>32.451900000000002</v>
          </cell>
          <cell r="U1111" t="str">
            <v>Management</v>
          </cell>
          <cell r="V1111">
            <v>80</v>
          </cell>
          <cell r="W1111">
            <v>1298.0769</v>
          </cell>
          <cell r="X1111" t="str">
            <v>Gifford Medical - 40</v>
          </cell>
          <cell r="Y1111" t="str">
            <v>Material Management</v>
          </cell>
          <cell r="Z1111" t="str">
            <v>Biweekly</v>
          </cell>
        </row>
        <row r="1112">
          <cell r="B1112">
            <v>1590</v>
          </cell>
          <cell r="D1112" t="str">
            <v>Deborah</v>
          </cell>
          <cell r="E1112" t="str">
            <v>Smith</v>
          </cell>
          <cell r="G1112" t="str">
            <v>Medical Secretary</v>
          </cell>
          <cell r="H1112" t="str">
            <v>Administrative</v>
          </cell>
          <cell r="I1112" t="str">
            <v>Finance</v>
          </cell>
          <cell r="J1112" t="str">
            <v>Medical Records</v>
          </cell>
          <cell r="K1112" t="str">
            <v>Terminated</v>
          </cell>
          <cell r="L1112" t="str">
            <v>Full Time - Full Benefits</v>
          </cell>
          <cell r="M1112" t="str">
            <v>Full Time</v>
          </cell>
          <cell r="N1112" t="str">
            <v>Medical Secretary</v>
          </cell>
          <cell r="O1112" t="str">
            <v>GEN 40 60min</v>
          </cell>
          <cell r="P1112">
            <v>40154</v>
          </cell>
          <cell r="Q1112">
            <v>40154</v>
          </cell>
          <cell r="R1112">
            <v>41677</v>
          </cell>
          <cell r="S1112">
            <v>25646.400000000001</v>
          </cell>
          <cell r="T1112">
            <v>12.33</v>
          </cell>
          <cell r="U1112" t="str">
            <v>Admin/Support</v>
          </cell>
          <cell r="V1112">
            <v>80</v>
          </cell>
          <cell r="W1112">
            <v>493.2</v>
          </cell>
          <cell r="X1112" t="str">
            <v>Gifford Medical - 40</v>
          </cell>
          <cell r="Y1112" t="str">
            <v>Patient Admin Services</v>
          </cell>
          <cell r="Z1112" t="str">
            <v>Biweekly</v>
          </cell>
        </row>
        <row r="1113">
          <cell r="B1113">
            <v>1591</v>
          </cell>
          <cell r="D1113" t="str">
            <v>Daniel</v>
          </cell>
          <cell r="E1113" t="str">
            <v>Kabler</v>
          </cell>
          <cell r="F1113" t="str">
            <v>J</v>
          </cell>
          <cell r="G1113" t="str">
            <v>RN - Per Diem</v>
          </cell>
          <cell r="H1113" t="str">
            <v>Clinical</v>
          </cell>
          <cell r="I1113" t="str">
            <v>Patient Care Services</v>
          </cell>
          <cell r="J1113" t="str">
            <v>Med Surg</v>
          </cell>
          <cell r="K1113" t="str">
            <v>Terminated</v>
          </cell>
          <cell r="L1113" t="str">
            <v>Per Diem Active</v>
          </cell>
          <cell r="M1113" t="str">
            <v>Part Time</v>
          </cell>
          <cell r="N1113" t="str">
            <v>RN - Per Diem</v>
          </cell>
          <cell r="O1113" t="str">
            <v>GEN 40 30min</v>
          </cell>
          <cell r="P1113">
            <v>40155</v>
          </cell>
          <cell r="Q1113">
            <v>40155</v>
          </cell>
          <cell r="R1113">
            <v>40707</v>
          </cell>
          <cell r="S1113">
            <v>5.4600000000000003E-2</v>
          </cell>
          <cell r="T1113">
            <v>21</v>
          </cell>
          <cell r="U1113" t="str">
            <v>RN</v>
          </cell>
          <cell r="V1113">
            <v>1E-4</v>
          </cell>
          <cell r="W1113">
            <v>1E-3</v>
          </cell>
          <cell r="X1113" t="str">
            <v>Gifford Medical - 40</v>
          </cell>
          <cell r="Y1113" t="str">
            <v>Med/Surg</v>
          </cell>
          <cell r="Z1113" t="str">
            <v>Biweekly</v>
          </cell>
        </row>
        <row r="1114">
          <cell r="B1114">
            <v>1592</v>
          </cell>
          <cell r="D1114" t="str">
            <v>Nancy</v>
          </cell>
          <cell r="E1114" t="str">
            <v>Runnals</v>
          </cell>
          <cell r="F1114" t="str">
            <v>A</v>
          </cell>
          <cell r="G1114" t="str">
            <v>Central Sterile Supp Tech</v>
          </cell>
          <cell r="H1114" t="str">
            <v>Ancillary</v>
          </cell>
          <cell r="I1114" t="str">
            <v>Surgical Services</v>
          </cell>
          <cell r="J1114" t="str">
            <v>Operating Room</v>
          </cell>
          <cell r="K1114" t="str">
            <v>Terminated</v>
          </cell>
          <cell r="L1114" t="str">
            <v>PartTime - Full Benefits</v>
          </cell>
          <cell r="M1114" t="str">
            <v>Part Time</v>
          </cell>
          <cell r="N1114" t="str">
            <v>Central Sterile Supp Tech</v>
          </cell>
          <cell r="O1114" t="str">
            <v>GEN 40 30min</v>
          </cell>
          <cell r="P1114">
            <v>40168</v>
          </cell>
          <cell r="Q1114">
            <v>40168</v>
          </cell>
          <cell r="R1114">
            <v>40927</v>
          </cell>
          <cell r="S1114">
            <v>24148.799999999999</v>
          </cell>
          <cell r="T1114">
            <v>12.9</v>
          </cell>
          <cell r="U1114" t="str">
            <v>Admin/Support</v>
          </cell>
          <cell r="V1114">
            <v>72</v>
          </cell>
          <cell r="W1114">
            <v>464.4</v>
          </cell>
          <cell r="X1114" t="str">
            <v>Gifford Medical - 40</v>
          </cell>
          <cell r="Y1114" t="str">
            <v>Operating Room</v>
          </cell>
          <cell r="Z1114" t="str">
            <v>Biweekly</v>
          </cell>
        </row>
        <row r="1115">
          <cell r="B1115">
            <v>1593</v>
          </cell>
          <cell r="D1115" t="str">
            <v>Lyle</v>
          </cell>
          <cell r="E1115" t="str">
            <v>Farnham</v>
          </cell>
          <cell r="F1115" t="str">
            <v>J</v>
          </cell>
          <cell r="G1115" t="str">
            <v>Cook</v>
          </cell>
          <cell r="H1115" t="str">
            <v>Maint, Hskpg, Food, Dayca</v>
          </cell>
          <cell r="I1115" t="str">
            <v>Operations</v>
          </cell>
          <cell r="J1115" t="str">
            <v>Dietary</v>
          </cell>
          <cell r="K1115" t="str">
            <v>Terminated</v>
          </cell>
          <cell r="L1115" t="str">
            <v>Full Time - Full Benefits</v>
          </cell>
          <cell r="M1115" t="str">
            <v>Full Time</v>
          </cell>
          <cell r="N1115" t="str">
            <v>Cook</v>
          </cell>
          <cell r="O1115" t="str">
            <v>GEN 40 30min</v>
          </cell>
          <cell r="P1115">
            <v>40175</v>
          </cell>
          <cell r="Q1115">
            <v>40175</v>
          </cell>
          <cell r="R1115">
            <v>41989</v>
          </cell>
          <cell r="S1115">
            <v>28288</v>
          </cell>
          <cell r="T1115">
            <v>13.6</v>
          </cell>
          <cell r="U1115" t="str">
            <v>Admin/Support</v>
          </cell>
          <cell r="V1115">
            <v>80</v>
          </cell>
          <cell r="W1115">
            <v>544</v>
          </cell>
          <cell r="X1115" t="str">
            <v>Gifford Medical - 40</v>
          </cell>
          <cell r="Y1115" t="str">
            <v>Nutrition &amp; Food Service</v>
          </cell>
          <cell r="Z1115" t="str">
            <v>Biweekly</v>
          </cell>
        </row>
        <row r="1116">
          <cell r="B1116">
            <v>1594</v>
          </cell>
          <cell r="D1116" t="str">
            <v>Robin</v>
          </cell>
          <cell r="E1116" t="str">
            <v>Gurney</v>
          </cell>
          <cell r="F1116" t="str">
            <v>R</v>
          </cell>
          <cell r="G1116" t="str">
            <v>LPN - Provider Practice</v>
          </cell>
          <cell r="H1116" t="str">
            <v>Clinical</v>
          </cell>
          <cell r="I1116" t="str">
            <v>Provider Practices</v>
          </cell>
          <cell r="J1116" t="str">
            <v>Clinic Primary Care</v>
          </cell>
          <cell r="K1116" t="str">
            <v>Terminated</v>
          </cell>
          <cell r="L1116" t="str">
            <v>PartTime-Partial Benefits</v>
          </cell>
          <cell r="M1116" t="str">
            <v>Part Time</v>
          </cell>
          <cell r="N1116" t="str">
            <v>LPN - Provider Practice</v>
          </cell>
          <cell r="O1116" t="str">
            <v>GEN 40 60min</v>
          </cell>
          <cell r="P1116">
            <v>40182</v>
          </cell>
          <cell r="Q1116">
            <v>40182</v>
          </cell>
          <cell r="R1116">
            <v>40361</v>
          </cell>
          <cell r="S1116">
            <v>32032</v>
          </cell>
          <cell r="T1116">
            <v>22</v>
          </cell>
          <cell r="U1116" t="str">
            <v>LPN PP</v>
          </cell>
          <cell r="V1116">
            <v>56</v>
          </cell>
          <cell r="W1116">
            <v>616</v>
          </cell>
          <cell r="X1116" t="str">
            <v>Primary Care Clinic - 41</v>
          </cell>
          <cell r="Y1116" t="str">
            <v>Provider Practice</v>
          </cell>
          <cell r="Z1116" t="str">
            <v>Biweekly</v>
          </cell>
        </row>
        <row r="1117">
          <cell r="B1117">
            <v>1595</v>
          </cell>
          <cell r="D1117" t="str">
            <v>Kevin</v>
          </cell>
          <cell r="E1117" t="str">
            <v>Rodgers</v>
          </cell>
          <cell r="F1117" t="str">
            <v>A</v>
          </cell>
          <cell r="G1117" t="str">
            <v>Physician</v>
          </cell>
          <cell r="H1117" t="str">
            <v>Clinical</v>
          </cell>
          <cell r="I1117" t="str">
            <v>Medical Staff</v>
          </cell>
          <cell r="J1117" t="str">
            <v>Professional Emergency</v>
          </cell>
          <cell r="K1117" t="str">
            <v>Terminated</v>
          </cell>
          <cell r="L1117" t="str">
            <v>PartTime-Partial Benefits</v>
          </cell>
          <cell r="M1117" t="str">
            <v>Part Time</v>
          </cell>
          <cell r="N1117" t="str">
            <v>Physician</v>
          </cell>
          <cell r="O1117" t="str">
            <v>PHYSICIANS</v>
          </cell>
          <cell r="P1117">
            <v>41765</v>
          </cell>
          <cell r="Q1117">
            <v>40178</v>
          </cell>
          <cell r="R1117">
            <v>43129</v>
          </cell>
          <cell r="S1117">
            <v>112319.77</v>
          </cell>
          <cell r="T1117">
            <v>130</v>
          </cell>
          <cell r="U1117" t="str">
            <v>Providers</v>
          </cell>
          <cell r="V1117">
            <v>33.230699999999999</v>
          </cell>
          <cell r="W1117">
            <v>2159.9956000000002</v>
          </cell>
          <cell r="X1117" t="str">
            <v>Gifford Medical - 40</v>
          </cell>
          <cell r="Y1117" t="str">
            <v>None</v>
          </cell>
          <cell r="Z1117" t="str">
            <v>Biweekly</v>
          </cell>
        </row>
        <row r="1118">
          <cell r="B1118">
            <v>1596</v>
          </cell>
          <cell r="D1118" t="str">
            <v>Denise</v>
          </cell>
          <cell r="E1118" t="str">
            <v>Thresher</v>
          </cell>
          <cell r="F1118" t="str">
            <v>L</v>
          </cell>
          <cell r="G1118" t="str">
            <v>ES Project Worker</v>
          </cell>
          <cell r="H1118" t="str">
            <v>Maint, Hskpg, Food, Dayca</v>
          </cell>
          <cell r="I1118" t="str">
            <v>Facilities</v>
          </cell>
          <cell r="J1118" t="str">
            <v>Housekeeping</v>
          </cell>
          <cell r="K1118" t="str">
            <v>Terminated</v>
          </cell>
          <cell r="L1118" t="str">
            <v>Full Time - Full Benefits</v>
          </cell>
          <cell r="M1118" t="str">
            <v>Full Time</v>
          </cell>
          <cell r="N1118" t="str">
            <v>ES Project Worker</v>
          </cell>
          <cell r="O1118" t="str">
            <v>GEN 40 30min</v>
          </cell>
          <cell r="P1118">
            <v>40189</v>
          </cell>
          <cell r="Q1118">
            <v>40189</v>
          </cell>
          <cell r="R1118">
            <v>40254</v>
          </cell>
          <cell r="S1118">
            <v>21320</v>
          </cell>
          <cell r="T1118">
            <v>10.25</v>
          </cell>
          <cell r="U1118" t="str">
            <v>Admin/Support</v>
          </cell>
          <cell r="V1118">
            <v>80</v>
          </cell>
          <cell r="W1118">
            <v>410</v>
          </cell>
          <cell r="X1118" t="str">
            <v>Gifford Medical - 40</v>
          </cell>
          <cell r="Y1118" t="str">
            <v>Housekeeping</v>
          </cell>
          <cell r="Z1118" t="str">
            <v>Biweekly</v>
          </cell>
        </row>
        <row r="1119">
          <cell r="B1119">
            <v>1597</v>
          </cell>
          <cell r="D1119" t="str">
            <v>Mandeep</v>
          </cell>
          <cell r="E1119" t="str">
            <v>Hundal</v>
          </cell>
          <cell r="G1119" t="str">
            <v>Physician</v>
          </cell>
          <cell r="H1119" t="str">
            <v>Clinical</v>
          </cell>
          <cell r="I1119" t="str">
            <v>Medical Staff</v>
          </cell>
          <cell r="J1119" t="str">
            <v>Hospitalist</v>
          </cell>
          <cell r="K1119" t="str">
            <v>Terminated</v>
          </cell>
          <cell r="L1119" t="str">
            <v>Per Diem Active</v>
          </cell>
          <cell r="M1119" t="str">
            <v>Part Time</v>
          </cell>
          <cell r="N1119" t="str">
            <v>Physician</v>
          </cell>
          <cell r="O1119" t="str">
            <v>PHYSICIANS</v>
          </cell>
          <cell r="P1119">
            <v>40189</v>
          </cell>
          <cell r="Q1119">
            <v>40189</v>
          </cell>
          <cell r="R1119">
            <v>41184</v>
          </cell>
          <cell r="S1119">
            <v>0.20019999999999999</v>
          </cell>
          <cell r="T1119">
            <v>76.923100000000005</v>
          </cell>
          <cell r="U1119" t="str">
            <v>Providers</v>
          </cell>
          <cell r="V1119">
            <v>1E-4</v>
          </cell>
          <cell r="W1119">
            <v>3.8E-3</v>
          </cell>
          <cell r="X1119" t="str">
            <v>Primary Care Clinic - 41</v>
          </cell>
          <cell r="Y1119" t="str">
            <v>Medical Staff</v>
          </cell>
          <cell r="Z1119" t="str">
            <v>Biweekly</v>
          </cell>
        </row>
        <row r="1120">
          <cell r="B1120">
            <v>1598</v>
          </cell>
          <cell r="D1120" t="str">
            <v>Sarah</v>
          </cell>
          <cell r="E1120" t="str">
            <v>Johansen</v>
          </cell>
          <cell r="F1120" t="str">
            <v>G</v>
          </cell>
          <cell r="G1120" t="str">
            <v>Physician</v>
          </cell>
          <cell r="H1120" t="str">
            <v>Clinical</v>
          </cell>
          <cell r="I1120" t="str">
            <v>Medical Staff</v>
          </cell>
          <cell r="J1120" t="str">
            <v>Professional Emergency</v>
          </cell>
          <cell r="K1120" t="str">
            <v>Active</v>
          </cell>
          <cell r="L1120" t="str">
            <v>Per Diem Active</v>
          </cell>
          <cell r="M1120" t="str">
            <v>Part Time</v>
          </cell>
          <cell r="N1120" t="str">
            <v>Physician</v>
          </cell>
          <cell r="O1120" t="str">
            <v>PHYSICIANS</v>
          </cell>
          <cell r="P1120">
            <v>40192</v>
          </cell>
          <cell r="Q1120">
            <v>40192</v>
          </cell>
          <cell r="S1120">
            <v>0.48099999999999998</v>
          </cell>
          <cell r="T1120">
            <v>185</v>
          </cell>
          <cell r="U1120" t="str">
            <v>Providers</v>
          </cell>
          <cell r="V1120">
            <v>1E-4</v>
          </cell>
          <cell r="W1120">
            <v>9.1999999999999998E-3</v>
          </cell>
          <cell r="X1120" t="str">
            <v>Gifford Medical - 40</v>
          </cell>
          <cell r="Y1120" t="str">
            <v>Emergency Room</v>
          </cell>
          <cell r="Z1120" t="str">
            <v>Biweekly</v>
          </cell>
        </row>
        <row r="1121">
          <cell r="B1121">
            <v>1599</v>
          </cell>
          <cell r="D1121" t="str">
            <v>Shannon</v>
          </cell>
          <cell r="E1121" t="str">
            <v>Boule</v>
          </cell>
          <cell r="F1121" t="str">
            <v>L</v>
          </cell>
          <cell r="G1121" t="str">
            <v>RN - Per Diem</v>
          </cell>
          <cell r="H1121" t="str">
            <v>Clinical</v>
          </cell>
          <cell r="I1121" t="str">
            <v>Patient Care Services</v>
          </cell>
          <cell r="J1121" t="str">
            <v>Med Surg</v>
          </cell>
          <cell r="K1121" t="str">
            <v>Terminated</v>
          </cell>
          <cell r="L1121" t="str">
            <v>Per Diem Active</v>
          </cell>
          <cell r="M1121" t="str">
            <v>Part Time</v>
          </cell>
          <cell r="N1121" t="str">
            <v>RN - Per Diem</v>
          </cell>
          <cell r="O1121" t="str">
            <v>GEN 40 30min</v>
          </cell>
          <cell r="P1121">
            <v>40196</v>
          </cell>
          <cell r="Q1121">
            <v>40196</v>
          </cell>
          <cell r="R1121">
            <v>42523</v>
          </cell>
          <cell r="S1121">
            <v>6.7599999999999993E-2</v>
          </cell>
          <cell r="T1121">
            <v>25.89</v>
          </cell>
          <cell r="U1121" t="str">
            <v>RN</v>
          </cell>
          <cell r="V1121">
            <v>1E-4</v>
          </cell>
          <cell r="W1121">
            <v>1.2999999999999999E-3</v>
          </cell>
          <cell r="X1121" t="str">
            <v>Gifford Medical - 40</v>
          </cell>
          <cell r="Y1121" t="str">
            <v>Med/Surg</v>
          </cell>
          <cell r="Z1121" t="str">
            <v>Biweekly</v>
          </cell>
        </row>
        <row r="1122">
          <cell r="B1122">
            <v>1600</v>
          </cell>
          <cell r="D1122" t="str">
            <v>Conor</v>
          </cell>
          <cell r="E1122" t="str">
            <v>Nulty</v>
          </cell>
          <cell r="F1122" t="str">
            <v>M</v>
          </cell>
          <cell r="G1122" t="str">
            <v>RN - Per Diem</v>
          </cell>
          <cell r="H1122" t="str">
            <v>Clinical</v>
          </cell>
          <cell r="I1122" t="str">
            <v>Patient Care Services</v>
          </cell>
          <cell r="J1122" t="str">
            <v>Med Surg</v>
          </cell>
          <cell r="K1122" t="str">
            <v>Terminated</v>
          </cell>
          <cell r="L1122" t="str">
            <v>Per Diem Active</v>
          </cell>
          <cell r="M1122" t="str">
            <v>Part Time</v>
          </cell>
          <cell r="N1122" t="str">
            <v>RN - Per Diem</v>
          </cell>
          <cell r="O1122" t="str">
            <v>GEN 40 30min</v>
          </cell>
          <cell r="P1122">
            <v>40984</v>
          </cell>
          <cell r="Q1122">
            <v>40196</v>
          </cell>
          <cell r="R1122">
            <v>41043</v>
          </cell>
          <cell r="S1122">
            <v>5.4600000000000003E-2</v>
          </cell>
          <cell r="T1122">
            <v>21</v>
          </cell>
          <cell r="U1122" t="str">
            <v>RN</v>
          </cell>
          <cell r="V1122">
            <v>1E-4</v>
          </cell>
          <cell r="W1122">
            <v>1E-3</v>
          </cell>
          <cell r="X1122" t="str">
            <v>Gifford Medical - 40</v>
          </cell>
          <cell r="Y1122" t="str">
            <v>Med/Surg</v>
          </cell>
          <cell r="Z1122" t="str">
            <v>Biweekly</v>
          </cell>
        </row>
        <row r="1123">
          <cell r="B1123">
            <v>1601</v>
          </cell>
          <cell r="D1123" t="str">
            <v>Rosalind</v>
          </cell>
          <cell r="E1123" t="str">
            <v>Klezos</v>
          </cell>
          <cell r="F1123" t="str">
            <v>E</v>
          </cell>
          <cell r="G1123" t="str">
            <v>Cert Resp Therapist PD</v>
          </cell>
          <cell r="H1123" t="str">
            <v>Ancillary</v>
          </cell>
          <cell r="I1123" t="str">
            <v>Operations</v>
          </cell>
          <cell r="J1123" t="str">
            <v>Respiratory</v>
          </cell>
          <cell r="K1123" t="str">
            <v>Terminated</v>
          </cell>
          <cell r="L1123" t="str">
            <v>Per Diem Active</v>
          </cell>
          <cell r="M1123" t="str">
            <v>Part Time</v>
          </cell>
          <cell r="N1123" t="str">
            <v>Cert Resp Therapist PD</v>
          </cell>
          <cell r="O1123" t="str">
            <v>GEN 40 30min</v>
          </cell>
          <cell r="P1123">
            <v>40196</v>
          </cell>
          <cell r="Q1123">
            <v>40196</v>
          </cell>
          <cell r="R1123">
            <v>40752</v>
          </cell>
          <cell r="S1123">
            <v>5.1999999999999998E-2</v>
          </cell>
          <cell r="T1123">
            <v>20.399999999999999</v>
          </cell>
          <cell r="U1123" t="str">
            <v>Tech &amp; Professi</v>
          </cell>
          <cell r="V1123">
            <v>1E-4</v>
          </cell>
          <cell r="W1123">
            <v>1E-3</v>
          </cell>
          <cell r="X1123" t="str">
            <v>Gifford Medical - 40</v>
          </cell>
          <cell r="Y1123" t="str">
            <v>Respiratory Therapy</v>
          </cell>
          <cell r="Z1123" t="str">
            <v>Biweekly</v>
          </cell>
        </row>
        <row r="1124">
          <cell r="B1124">
            <v>1602</v>
          </cell>
          <cell r="D1124" t="str">
            <v>Denis</v>
          </cell>
          <cell r="E1124" t="str">
            <v>Thibouthot</v>
          </cell>
          <cell r="G1124" t="str">
            <v>RN - Per Diem</v>
          </cell>
          <cell r="H1124" t="str">
            <v>Clinical</v>
          </cell>
          <cell r="I1124" t="str">
            <v>Patient Care Services</v>
          </cell>
          <cell r="J1124" t="str">
            <v>Emergency Room</v>
          </cell>
          <cell r="K1124" t="str">
            <v>Terminated</v>
          </cell>
          <cell r="L1124" t="str">
            <v>Per Diem Active</v>
          </cell>
          <cell r="M1124" t="str">
            <v>Part Time</v>
          </cell>
          <cell r="N1124" t="str">
            <v>RN - Per Diem</v>
          </cell>
          <cell r="O1124" t="str">
            <v>GEN 40 30min</v>
          </cell>
          <cell r="P1124">
            <v>40198</v>
          </cell>
          <cell r="Q1124">
            <v>40198</v>
          </cell>
          <cell r="R1124">
            <v>41348</v>
          </cell>
          <cell r="S1124">
            <v>7.8E-2</v>
          </cell>
          <cell r="T1124">
            <v>29.87</v>
          </cell>
          <cell r="U1124" t="str">
            <v>RN</v>
          </cell>
          <cell r="V1124">
            <v>1E-4</v>
          </cell>
          <cell r="W1124">
            <v>1.5E-3</v>
          </cell>
          <cell r="X1124" t="str">
            <v>Gifford Medical - 40</v>
          </cell>
          <cell r="Y1124" t="str">
            <v>Emergency Room</v>
          </cell>
          <cell r="Z1124" t="str">
            <v>Biweekly</v>
          </cell>
        </row>
        <row r="1125">
          <cell r="B1125">
            <v>1603</v>
          </cell>
          <cell r="D1125" t="str">
            <v>Maryah</v>
          </cell>
          <cell r="E1125" t="str">
            <v>Merlo</v>
          </cell>
          <cell r="F1125" t="str">
            <v>L</v>
          </cell>
          <cell r="G1125" t="str">
            <v>Nutrition Assistant 1 PD</v>
          </cell>
          <cell r="H1125" t="str">
            <v>Maint, Hskpg, Food, Dayca</v>
          </cell>
          <cell r="I1125" t="str">
            <v>Operations</v>
          </cell>
          <cell r="J1125" t="str">
            <v>Dietary</v>
          </cell>
          <cell r="K1125" t="str">
            <v>Terminated</v>
          </cell>
          <cell r="L1125" t="str">
            <v>Per Diem Active</v>
          </cell>
          <cell r="M1125" t="str">
            <v>Part Time</v>
          </cell>
          <cell r="N1125" t="str">
            <v>Nutrition Assistant 1 PD</v>
          </cell>
          <cell r="O1125" t="str">
            <v>GEN 40 30min</v>
          </cell>
          <cell r="P1125">
            <v>40287</v>
          </cell>
          <cell r="Q1125">
            <v>40198</v>
          </cell>
          <cell r="R1125">
            <v>40815</v>
          </cell>
          <cell r="S1125">
            <v>2.3400000000000001E-2</v>
          </cell>
          <cell r="T1125">
            <v>9</v>
          </cell>
          <cell r="U1125" t="str">
            <v>Admin/Support</v>
          </cell>
          <cell r="V1125">
            <v>1E-4</v>
          </cell>
          <cell r="W1125">
            <v>4.0000000000000002E-4</v>
          </cell>
          <cell r="X1125" t="str">
            <v>Gifford Medical - 40</v>
          </cell>
          <cell r="Y1125" t="str">
            <v>Nutrition &amp; Food Service</v>
          </cell>
          <cell r="Z1125" t="str">
            <v>Biweekly</v>
          </cell>
        </row>
        <row r="1126">
          <cell r="B1126">
            <v>1604</v>
          </cell>
          <cell r="D1126" t="str">
            <v>Marsha</v>
          </cell>
          <cell r="E1126" t="str">
            <v>Lennon</v>
          </cell>
          <cell r="F1126" t="str">
            <v>L</v>
          </cell>
          <cell r="G1126" t="str">
            <v>Licensed Nurse Aide</v>
          </cell>
          <cell r="H1126" t="str">
            <v>Clinical</v>
          </cell>
          <cell r="I1126" t="str">
            <v>Patient Care Services</v>
          </cell>
          <cell r="J1126" t="str">
            <v>MENIG Extended Care</v>
          </cell>
          <cell r="K1126" t="str">
            <v>Terminated</v>
          </cell>
          <cell r="L1126" t="str">
            <v>PartTime-Partial Benefits</v>
          </cell>
          <cell r="M1126" t="str">
            <v>Part Time</v>
          </cell>
          <cell r="N1126" t="str">
            <v>Licensed Nurse Aide</v>
          </cell>
          <cell r="O1126" t="str">
            <v>GEN 30min</v>
          </cell>
          <cell r="P1126">
            <v>40198</v>
          </cell>
          <cell r="Q1126">
            <v>40198</v>
          </cell>
          <cell r="R1126">
            <v>40228</v>
          </cell>
          <cell r="S1126">
            <v>14370.72</v>
          </cell>
          <cell r="T1126">
            <v>9.8699999999999992</v>
          </cell>
          <cell r="U1126" t="str">
            <v>Admin/Support</v>
          </cell>
          <cell r="V1126">
            <v>56</v>
          </cell>
          <cell r="W1126">
            <v>276.36</v>
          </cell>
          <cell r="X1126" t="str">
            <v>Gifford Medical - 40</v>
          </cell>
          <cell r="Y1126" t="str">
            <v>Menig Extended Care Unit</v>
          </cell>
          <cell r="Z1126" t="str">
            <v>Biweekly</v>
          </cell>
        </row>
        <row r="1127">
          <cell r="B1127">
            <v>1605</v>
          </cell>
          <cell r="D1127" t="str">
            <v>Paul</v>
          </cell>
          <cell r="E1127" t="str">
            <v>DeCoteau</v>
          </cell>
          <cell r="F1127" t="str">
            <v>A</v>
          </cell>
          <cell r="G1127" t="str">
            <v>LNA Per Diem</v>
          </cell>
          <cell r="H1127" t="str">
            <v>Clinical</v>
          </cell>
          <cell r="I1127" t="str">
            <v>Patient Care Services</v>
          </cell>
          <cell r="J1127" t="str">
            <v>Emergency Room</v>
          </cell>
          <cell r="K1127" t="str">
            <v>Terminated</v>
          </cell>
          <cell r="L1127" t="str">
            <v>Per Diem Active</v>
          </cell>
          <cell r="M1127" t="str">
            <v>Part Time</v>
          </cell>
          <cell r="N1127" t="str">
            <v>LNA Per Diem</v>
          </cell>
          <cell r="O1127" t="str">
            <v>GEN 40 30min</v>
          </cell>
          <cell r="P1127">
            <v>43059</v>
          </cell>
          <cell r="Q1127">
            <v>40205</v>
          </cell>
          <cell r="R1127">
            <v>43703</v>
          </cell>
          <cell r="S1127">
            <v>3.6400000000000002E-2</v>
          </cell>
          <cell r="T1127">
            <v>14.42</v>
          </cell>
          <cell r="U1127" t="str">
            <v>Admin/Support</v>
          </cell>
          <cell r="V1127">
            <v>1E-4</v>
          </cell>
          <cell r="W1127">
            <v>6.9999999999999999E-4</v>
          </cell>
          <cell r="X1127" t="str">
            <v>Gifford Medical - 40</v>
          </cell>
          <cell r="Y1127" t="str">
            <v>Emergency Room</v>
          </cell>
          <cell r="Z1127" t="str">
            <v>Biweekly</v>
          </cell>
        </row>
        <row r="1128">
          <cell r="B1128">
            <v>1606</v>
          </cell>
          <cell r="D1128" t="str">
            <v>Harold</v>
          </cell>
          <cell r="E1128" t="str">
            <v>Hooker</v>
          </cell>
          <cell r="F1128" t="str">
            <v>L</v>
          </cell>
          <cell r="G1128" t="str">
            <v>ES Project Worker</v>
          </cell>
          <cell r="H1128" t="str">
            <v>Maint, Hskpg, Food, Dayca</v>
          </cell>
          <cell r="I1128" t="str">
            <v>Operations</v>
          </cell>
          <cell r="J1128" t="str">
            <v>Housekeeping</v>
          </cell>
          <cell r="K1128" t="str">
            <v>Terminated</v>
          </cell>
          <cell r="L1128" t="str">
            <v>Full Time - Full Benefits</v>
          </cell>
          <cell r="M1128" t="str">
            <v>Full Time</v>
          </cell>
          <cell r="N1128" t="str">
            <v>ES Project Worker</v>
          </cell>
          <cell r="O1128" t="str">
            <v>GEN 40 30min</v>
          </cell>
          <cell r="P1128">
            <v>40210</v>
          </cell>
          <cell r="Q1128">
            <v>40210</v>
          </cell>
          <cell r="R1128">
            <v>40249</v>
          </cell>
          <cell r="S1128">
            <v>24960</v>
          </cell>
          <cell r="T1128">
            <v>12</v>
          </cell>
          <cell r="U1128" t="str">
            <v>Admin/Support</v>
          </cell>
          <cell r="V1128">
            <v>80</v>
          </cell>
          <cell r="W1128">
            <v>480</v>
          </cell>
          <cell r="X1128" t="str">
            <v>Gifford Medical - 40</v>
          </cell>
          <cell r="Y1128" t="str">
            <v>Housekeeping</v>
          </cell>
          <cell r="Z1128" t="str">
            <v>Biweekly</v>
          </cell>
        </row>
        <row r="1129">
          <cell r="B1129">
            <v>1607</v>
          </cell>
          <cell r="D1129" t="str">
            <v>Ben</v>
          </cell>
          <cell r="E1129" t="str">
            <v>Goddard</v>
          </cell>
          <cell r="F1129" t="str">
            <v>H</v>
          </cell>
          <cell r="G1129" t="str">
            <v>ES Worker - Per Diem</v>
          </cell>
          <cell r="H1129" t="str">
            <v>Maint, Hskpg, Food, Dayca</v>
          </cell>
          <cell r="I1129" t="str">
            <v>Operations</v>
          </cell>
          <cell r="J1129" t="str">
            <v>Housekeeping</v>
          </cell>
          <cell r="K1129" t="str">
            <v>Terminated</v>
          </cell>
          <cell r="L1129" t="str">
            <v>Per Diem Active</v>
          </cell>
          <cell r="M1129" t="str">
            <v>Part Time</v>
          </cell>
          <cell r="N1129" t="str">
            <v>ES Worker - Per Diem</v>
          </cell>
          <cell r="O1129" t="str">
            <v>GEN 40 30min</v>
          </cell>
          <cell r="P1129">
            <v>40217</v>
          </cell>
          <cell r="Q1129">
            <v>40217</v>
          </cell>
          <cell r="R1129">
            <v>40417</v>
          </cell>
          <cell r="S1129">
            <v>2.5999999999999999E-2</v>
          </cell>
          <cell r="T1129">
            <v>10</v>
          </cell>
          <cell r="U1129" t="str">
            <v>Admin/Support</v>
          </cell>
          <cell r="V1129">
            <v>1E-4</v>
          </cell>
          <cell r="W1129">
            <v>5.0000000000000001E-4</v>
          </cell>
          <cell r="X1129" t="str">
            <v>Gifford Medical - 40</v>
          </cell>
          <cell r="Y1129" t="str">
            <v>Housekeeping</v>
          </cell>
          <cell r="Z1129" t="str">
            <v>Biweekly</v>
          </cell>
        </row>
        <row r="1130">
          <cell r="B1130">
            <v>1608</v>
          </cell>
          <cell r="D1130" t="str">
            <v>Carmen</v>
          </cell>
          <cell r="E1130" t="str">
            <v>Thresher</v>
          </cell>
          <cell r="F1130" t="str">
            <v>R</v>
          </cell>
          <cell r="G1130" t="str">
            <v>Pharmacy Technician</v>
          </cell>
          <cell r="H1130" t="str">
            <v>Ancillary</v>
          </cell>
          <cell r="I1130" t="str">
            <v>Patient Care Services</v>
          </cell>
          <cell r="J1130" t="str">
            <v>Pharmacy</v>
          </cell>
          <cell r="K1130" t="str">
            <v>Terminated</v>
          </cell>
          <cell r="L1130" t="str">
            <v>PartTime-No Benefits</v>
          </cell>
          <cell r="M1130" t="str">
            <v>Part Time</v>
          </cell>
          <cell r="N1130" t="str">
            <v>Pharmacy Technician</v>
          </cell>
          <cell r="O1130" t="str">
            <v>GEN 40 30min</v>
          </cell>
          <cell r="P1130">
            <v>40221</v>
          </cell>
          <cell r="Q1130">
            <v>40221</v>
          </cell>
          <cell r="R1130">
            <v>40817</v>
          </cell>
          <cell r="S1130">
            <v>3016</v>
          </cell>
          <cell r="T1130">
            <v>14.5</v>
          </cell>
          <cell r="U1130" t="str">
            <v>Admin/Support</v>
          </cell>
          <cell r="V1130">
            <v>8</v>
          </cell>
          <cell r="W1130">
            <v>58</v>
          </cell>
          <cell r="X1130" t="str">
            <v>Gifford Medical - 40</v>
          </cell>
          <cell r="Y1130" t="str">
            <v>Pharmacy</v>
          </cell>
          <cell r="Z1130" t="str">
            <v>Biweekly</v>
          </cell>
        </row>
        <row r="1131">
          <cell r="B1131">
            <v>1609</v>
          </cell>
          <cell r="D1131" t="str">
            <v>Christine</v>
          </cell>
          <cell r="E1131" t="str">
            <v>Wendell</v>
          </cell>
          <cell r="F1131" t="str">
            <v>A</v>
          </cell>
          <cell r="G1131" t="str">
            <v>LNA Per Diem</v>
          </cell>
          <cell r="H1131" t="str">
            <v>Clinical</v>
          </cell>
          <cell r="I1131" t="str">
            <v>Patient Care Services</v>
          </cell>
          <cell r="J1131" t="str">
            <v>MENIG Extended Care</v>
          </cell>
          <cell r="K1131" t="str">
            <v>Terminated</v>
          </cell>
          <cell r="L1131" t="str">
            <v>Per Diem Active</v>
          </cell>
          <cell r="M1131" t="str">
            <v>Part Time</v>
          </cell>
          <cell r="N1131" t="str">
            <v>LNA Per Diem</v>
          </cell>
          <cell r="O1131" t="str">
            <v>GEN 40 30min</v>
          </cell>
          <cell r="P1131">
            <v>40227</v>
          </cell>
          <cell r="Q1131">
            <v>40227</v>
          </cell>
          <cell r="R1131">
            <v>40497</v>
          </cell>
          <cell r="S1131">
            <v>2.5999999999999999E-2</v>
          </cell>
          <cell r="T1131">
            <v>10.11</v>
          </cell>
          <cell r="U1131" t="str">
            <v>Admin/Support</v>
          </cell>
          <cell r="V1131">
            <v>1E-4</v>
          </cell>
          <cell r="W1131">
            <v>5.0000000000000001E-4</v>
          </cell>
          <cell r="X1131" t="str">
            <v>Gifford Medical - 40</v>
          </cell>
          <cell r="Y1131" t="str">
            <v>Menig Extended Care Unit</v>
          </cell>
          <cell r="Z1131" t="str">
            <v>Biweekly</v>
          </cell>
        </row>
        <row r="1132">
          <cell r="B1132">
            <v>1610</v>
          </cell>
          <cell r="D1132" t="str">
            <v>Robert</v>
          </cell>
          <cell r="E1132" t="str">
            <v>Smith</v>
          </cell>
          <cell r="F1132" t="str">
            <v>D</v>
          </cell>
          <cell r="G1132" t="str">
            <v>Operating Room Technician</v>
          </cell>
          <cell r="H1132" t="str">
            <v>Clinical</v>
          </cell>
          <cell r="I1132" t="str">
            <v>Patient Care Services</v>
          </cell>
          <cell r="J1132" t="str">
            <v>Operating Room</v>
          </cell>
          <cell r="K1132" t="str">
            <v>Terminated</v>
          </cell>
          <cell r="L1132" t="str">
            <v>Temporary Full Time</v>
          </cell>
          <cell r="M1132" t="str">
            <v>Full Time</v>
          </cell>
          <cell r="N1132" t="str">
            <v>Operating Room Technician</v>
          </cell>
          <cell r="O1132" t="str">
            <v>GEN 40 30min</v>
          </cell>
          <cell r="P1132">
            <v>40231</v>
          </cell>
          <cell r="Q1132">
            <v>40231</v>
          </cell>
          <cell r="R1132">
            <v>40269</v>
          </cell>
          <cell r="S1132">
            <v>62400</v>
          </cell>
          <cell r="T1132">
            <v>30</v>
          </cell>
          <cell r="U1132" t="str">
            <v>Tech &amp; Professi</v>
          </cell>
          <cell r="V1132">
            <v>80</v>
          </cell>
          <cell r="W1132">
            <v>1200</v>
          </cell>
          <cell r="X1132" t="str">
            <v>Gifford Medical - 40</v>
          </cell>
          <cell r="Y1132" t="str">
            <v>Operating Room</v>
          </cell>
          <cell r="Z1132" t="str">
            <v>Biweekly</v>
          </cell>
        </row>
        <row r="1133">
          <cell r="B1133">
            <v>1611</v>
          </cell>
          <cell r="D1133" t="str">
            <v>Emily</v>
          </cell>
          <cell r="E1133" t="str">
            <v>Fitzgerald</v>
          </cell>
          <cell r="F1133" t="str">
            <v>A</v>
          </cell>
          <cell r="G1133" t="str">
            <v>RN - Per Diem</v>
          </cell>
          <cell r="H1133" t="str">
            <v>Clinical</v>
          </cell>
          <cell r="I1133" t="str">
            <v>Patient Care Services</v>
          </cell>
          <cell r="J1133" t="str">
            <v>Med Surg</v>
          </cell>
          <cell r="K1133" t="str">
            <v>Terminated</v>
          </cell>
          <cell r="L1133" t="str">
            <v>Per Diem Active</v>
          </cell>
          <cell r="M1133" t="str">
            <v>Part Time</v>
          </cell>
          <cell r="N1133" t="str">
            <v>RN - Per Diem</v>
          </cell>
          <cell r="O1133" t="str">
            <v>GEN 40 30min</v>
          </cell>
          <cell r="P1133">
            <v>40245</v>
          </cell>
          <cell r="Q1133">
            <v>40245</v>
          </cell>
          <cell r="R1133">
            <v>41295</v>
          </cell>
          <cell r="S1133">
            <v>5.7200000000000001E-2</v>
          </cell>
          <cell r="T1133">
            <v>21.63</v>
          </cell>
          <cell r="U1133" t="str">
            <v>RN</v>
          </cell>
          <cell r="V1133">
            <v>1E-4</v>
          </cell>
          <cell r="W1133">
            <v>1.1000000000000001E-3</v>
          </cell>
          <cell r="X1133" t="str">
            <v>Gifford Medical - 40</v>
          </cell>
          <cell r="Y1133" t="str">
            <v>Med/Surg</v>
          </cell>
          <cell r="Z1133" t="str">
            <v>Biweekly</v>
          </cell>
        </row>
        <row r="1134">
          <cell r="B1134">
            <v>1612</v>
          </cell>
          <cell r="D1134" t="str">
            <v>Sally</v>
          </cell>
          <cell r="E1134" t="str">
            <v>Sprague</v>
          </cell>
          <cell r="F1134" t="str">
            <v>A</v>
          </cell>
          <cell r="G1134" t="str">
            <v>LNA Per Diem</v>
          </cell>
          <cell r="H1134" t="str">
            <v>Clinical</v>
          </cell>
          <cell r="I1134" t="str">
            <v>Patient Care Services</v>
          </cell>
          <cell r="J1134" t="str">
            <v>MENIG Extended Care</v>
          </cell>
          <cell r="K1134" t="str">
            <v>Terminated</v>
          </cell>
          <cell r="L1134" t="str">
            <v>Per Diem Active</v>
          </cell>
          <cell r="M1134" t="str">
            <v>Part Time</v>
          </cell>
          <cell r="N1134" t="str">
            <v>LNA Per Diem</v>
          </cell>
          <cell r="O1134" t="str">
            <v>GEN 40 30min</v>
          </cell>
          <cell r="P1134">
            <v>40252</v>
          </cell>
          <cell r="Q1134">
            <v>40252</v>
          </cell>
          <cell r="R1134">
            <v>41502</v>
          </cell>
          <cell r="S1134">
            <v>2.5999999999999999E-2</v>
          </cell>
          <cell r="T1134">
            <v>10.48</v>
          </cell>
          <cell r="U1134" t="str">
            <v>Admin/Support</v>
          </cell>
          <cell r="V1134">
            <v>1E-4</v>
          </cell>
          <cell r="W1134">
            <v>5.0000000000000001E-4</v>
          </cell>
          <cell r="X1134" t="str">
            <v>Gifford Medical - 40</v>
          </cell>
          <cell r="Y1134" t="str">
            <v>Menig Extended Care Unit</v>
          </cell>
          <cell r="Z1134" t="str">
            <v>Biweekly</v>
          </cell>
        </row>
        <row r="1135">
          <cell r="B1135">
            <v>1613</v>
          </cell>
          <cell r="D1135" t="str">
            <v>Janet</v>
          </cell>
          <cell r="E1135" t="str">
            <v>Coffey</v>
          </cell>
          <cell r="F1135" t="str">
            <v>M</v>
          </cell>
          <cell r="G1135" t="str">
            <v>Registered Nurse</v>
          </cell>
          <cell r="H1135" t="str">
            <v>Clinical</v>
          </cell>
          <cell r="I1135" t="str">
            <v>Surgical Services</v>
          </cell>
          <cell r="J1135" t="str">
            <v>Operating Room</v>
          </cell>
          <cell r="K1135" t="str">
            <v>Terminated</v>
          </cell>
          <cell r="L1135" t="str">
            <v>PartTime - Full Benefits</v>
          </cell>
          <cell r="M1135" t="str">
            <v>Part Time</v>
          </cell>
          <cell r="N1135" t="str">
            <v>Registered Nurse</v>
          </cell>
          <cell r="O1135" t="str">
            <v>GEN 40 30min</v>
          </cell>
          <cell r="P1135">
            <v>40259</v>
          </cell>
          <cell r="Q1135">
            <v>40259</v>
          </cell>
          <cell r="R1135">
            <v>42516</v>
          </cell>
          <cell r="S1135">
            <v>54412.800000000003</v>
          </cell>
          <cell r="T1135">
            <v>32.700000000000003</v>
          </cell>
          <cell r="U1135" t="str">
            <v>RN</v>
          </cell>
          <cell r="V1135">
            <v>64</v>
          </cell>
          <cell r="W1135">
            <v>1046.4000000000001</v>
          </cell>
          <cell r="X1135" t="str">
            <v>Gifford Medical - 40</v>
          </cell>
          <cell r="Y1135" t="str">
            <v>Ambulatory Care Center</v>
          </cell>
          <cell r="Z1135" t="str">
            <v>Biweekly</v>
          </cell>
        </row>
        <row r="1136">
          <cell r="B1136">
            <v>1614</v>
          </cell>
          <cell r="D1136" t="str">
            <v>Michael</v>
          </cell>
          <cell r="E1136" t="str">
            <v>Kelley</v>
          </cell>
          <cell r="F1136" t="str">
            <v>C</v>
          </cell>
          <cell r="G1136" t="str">
            <v>Registered Nurse</v>
          </cell>
          <cell r="H1136" t="str">
            <v>Clinical</v>
          </cell>
          <cell r="I1136" t="str">
            <v>Surgical Services</v>
          </cell>
          <cell r="J1136" t="str">
            <v>Operating Room</v>
          </cell>
          <cell r="K1136" t="str">
            <v>Terminated</v>
          </cell>
          <cell r="L1136" t="str">
            <v>Full Time - Full Benefits</v>
          </cell>
          <cell r="M1136" t="str">
            <v>Part Time</v>
          </cell>
          <cell r="N1136" t="str">
            <v>Registered Nurse</v>
          </cell>
          <cell r="O1136" t="str">
            <v>GEN 40 30min</v>
          </cell>
          <cell r="P1136">
            <v>40260</v>
          </cell>
          <cell r="Q1136">
            <v>40260</v>
          </cell>
          <cell r="R1136">
            <v>40812</v>
          </cell>
          <cell r="S1136">
            <v>44990.400000000001</v>
          </cell>
          <cell r="T1136">
            <v>21.63</v>
          </cell>
          <cell r="U1136" t="str">
            <v>RN</v>
          </cell>
          <cell r="V1136">
            <v>80</v>
          </cell>
          <cell r="W1136">
            <v>865.2</v>
          </cell>
          <cell r="X1136" t="str">
            <v>Gifford Medical - 40</v>
          </cell>
          <cell r="Y1136" t="str">
            <v>Ambulatory Care Center</v>
          </cell>
          <cell r="Z1136" t="str">
            <v>Biweekly</v>
          </cell>
        </row>
        <row r="1137">
          <cell r="B1137">
            <v>1615</v>
          </cell>
          <cell r="D1137" t="str">
            <v>Robert</v>
          </cell>
          <cell r="E1137" t="str">
            <v>Flannagan</v>
          </cell>
          <cell r="F1137" t="str">
            <v>G</v>
          </cell>
          <cell r="G1137" t="str">
            <v>Licensed Practical Nurse</v>
          </cell>
          <cell r="H1137" t="str">
            <v>Clinical</v>
          </cell>
          <cell r="I1137" t="str">
            <v>Patient Care Services</v>
          </cell>
          <cell r="J1137" t="str">
            <v>MENIG Extended Care</v>
          </cell>
          <cell r="K1137" t="str">
            <v>Terminated</v>
          </cell>
          <cell r="L1137" t="str">
            <v>PartTime - Full Benefits</v>
          </cell>
          <cell r="M1137" t="str">
            <v>Part Time</v>
          </cell>
          <cell r="N1137" t="str">
            <v>Licensed Practical Nurse</v>
          </cell>
          <cell r="O1137" t="str">
            <v>GEN 30min</v>
          </cell>
          <cell r="P1137">
            <v>40260</v>
          </cell>
          <cell r="Q1137">
            <v>40260</v>
          </cell>
          <cell r="R1137">
            <v>40346</v>
          </cell>
          <cell r="S1137">
            <v>27456</v>
          </cell>
          <cell r="T1137">
            <v>16.5</v>
          </cell>
          <cell r="U1137" t="str">
            <v>LPN</v>
          </cell>
          <cell r="V1137">
            <v>64</v>
          </cell>
          <cell r="W1137">
            <v>528</v>
          </cell>
          <cell r="X1137" t="str">
            <v>Gifford Medical - 40</v>
          </cell>
          <cell r="Y1137" t="str">
            <v>Menig Extended Care Unit</v>
          </cell>
          <cell r="Z1137" t="str">
            <v>Biweekly</v>
          </cell>
        </row>
        <row r="1138">
          <cell r="B1138">
            <v>1616</v>
          </cell>
          <cell r="D1138" t="str">
            <v>Gloria</v>
          </cell>
          <cell r="E1138" t="str">
            <v>Steventon</v>
          </cell>
          <cell r="F1138" t="str">
            <v>C</v>
          </cell>
          <cell r="G1138" t="str">
            <v>ES Project Worker</v>
          </cell>
          <cell r="H1138" t="str">
            <v>Maint, Hskpg, Food, Dayca</v>
          </cell>
          <cell r="I1138" t="str">
            <v>Operations</v>
          </cell>
          <cell r="J1138" t="str">
            <v>Housekeeping</v>
          </cell>
          <cell r="K1138" t="str">
            <v>Terminated</v>
          </cell>
          <cell r="L1138" t="str">
            <v>Full Time - Full Benefits</v>
          </cell>
          <cell r="M1138" t="str">
            <v>Full Time</v>
          </cell>
          <cell r="N1138" t="str">
            <v>ES Project Worker</v>
          </cell>
          <cell r="O1138" t="str">
            <v>GEN 30min</v>
          </cell>
          <cell r="P1138">
            <v>40266</v>
          </cell>
          <cell r="Q1138">
            <v>40266</v>
          </cell>
          <cell r="R1138">
            <v>41117</v>
          </cell>
          <cell r="S1138">
            <v>21424</v>
          </cell>
          <cell r="T1138">
            <v>10.3</v>
          </cell>
          <cell r="U1138" t="str">
            <v>Admin/Support</v>
          </cell>
          <cell r="V1138">
            <v>80</v>
          </cell>
          <cell r="W1138">
            <v>412</v>
          </cell>
          <cell r="X1138" t="str">
            <v>Gifford Medical - 40</v>
          </cell>
          <cell r="Y1138" t="str">
            <v>Housekeeping</v>
          </cell>
          <cell r="Z1138" t="str">
            <v>Biweekly</v>
          </cell>
        </row>
        <row r="1139">
          <cell r="B1139">
            <v>1617</v>
          </cell>
          <cell r="D1139" t="str">
            <v>Steven</v>
          </cell>
          <cell r="E1139" t="str">
            <v>Votey</v>
          </cell>
          <cell r="F1139" t="str">
            <v>C</v>
          </cell>
          <cell r="G1139" t="str">
            <v>Radiology Manager</v>
          </cell>
          <cell r="H1139" t="str">
            <v>Ancillary</v>
          </cell>
          <cell r="I1139" t="str">
            <v>Operations</v>
          </cell>
          <cell r="J1139" t="str">
            <v>Diagnostic Imaging</v>
          </cell>
          <cell r="K1139" t="str">
            <v>Terminated</v>
          </cell>
          <cell r="L1139" t="str">
            <v>Full Time - Full Benefits</v>
          </cell>
          <cell r="M1139" t="str">
            <v>Full Time</v>
          </cell>
          <cell r="N1139" t="str">
            <v>Radiology Manager</v>
          </cell>
          <cell r="O1139" t="str">
            <v>EXEMPT 8 FT</v>
          </cell>
          <cell r="P1139">
            <v>40267</v>
          </cell>
          <cell r="Q1139">
            <v>40267</v>
          </cell>
          <cell r="R1139">
            <v>40876</v>
          </cell>
          <cell r="S1139">
            <v>87500</v>
          </cell>
          <cell r="T1139">
            <v>42.067300000000003</v>
          </cell>
          <cell r="U1139" t="str">
            <v>Management</v>
          </cell>
          <cell r="V1139">
            <v>80</v>
          </cell>
          <cell r="W1139">
            <v>1682.6922999999999</v>
          </cell>
          <cell r="X1139" t="str">
            <v>Gifford Medical - 40</v>
          </cell>
          <cell r="Y1139" t="str">
            <v>Radiology</v>
          </cell>
          <cell r="Z1139" t="str">
            <v>Biweekly</v>
          </cell>
        </row>
        <row r="1140">
          <cell r="B1140">
            <v>1618</v>
          </cell>
          <cell r="D1140" t="str">
            <v>Mark</v>
          </cell>
          <cell r="E1140" t="str">
            <v>Ball</v>
          </cell>
          <cell r="F1140" t="str">
            <v>C</v>
          </cell>
          <cell r="G1140" t="str">
            <v>ES Project Worker</v>
          </cell>
          <cell r="H1140" t="str">
            <v>Maint, Hskpg, Food, Dayca</v>
          </cell>
          <cell r="I1140" t="str">
            <v>Operations</v>
          </cell>
          <cell r="J1140" t="str">
            <v>Housekeeping</v>
          </cell>
          <cell r="K1140" t="str">
            <v>Terminated</v>
          </cell>
          <cell r="L1140" t="str">
            <v>Full Time - Full Benefits</v>
          </cell>
          <cell r="M1140" t="str">
            <v>Full Time</v>
          </cell>
          <cell r="N1140" t="str">
            <v>ES Project Worker</v>
          </cell>
          <cell r="O1140" t="str">
            <v>GEN 40 30min</v>
          </cell>
          <cell r="P1140">
            <v>40274</v>
          </cell>
          <cell r="Q1140">
            <v>40274</v>
          </cell>
          <cell r="R1140">
            <v>41089</v>
          </cell>
          <cell r="S1140">
            <v>21008</v>
          </cell>
          <cell r="T1140">
            <v>10.1</v>
          </cell>
          <cell r="U1140" t="str">
            <v>Admin/Support</v>
          </cell>
          <cell r="V1140">
            <v>80</v>
          </cell>
          <cell r="W1140">
            <v>404</v>
          </cell>
          <cell r="X1140" t="str">
            <v>Gifford Medical - 40</v>
          </cell>
          <cell r="Y1140" t="str">
            <v>Housekeeping</v>
          </cell>
          <cell r="Z1140" t="str">
            <v>Biweekly</v>
          </cell>
        </row>
        <row r="1141">
          <cell r="B1141">
            <v>1619</v>
          </cell>
          <cell r="D1141" t="str">
            <v>Christopher</v>
          </cell>
          <cell r="E1141" t="str">
            <v>LaCroix</v>
          </cell>
          <cell r="F1141" t="str">
            <v>A</v>
          </cell>
          <cell r="G1141" t="str">
            <v>Cook</v>
          </cell>
          <cell r="H1141" t="str">
            <v>Maint, Hskpg, Food, Dayca</v>
          </cell>
          <cell r="I1141" t="str">
            <v>Operations</v>
          </cell>
          <cell r="J1141" t="str">
            <v>Dietary</v>
          </cell>
          <cell r="K1141" t="str">
            <v>Terminated</v>
          </cell>
          <cell r="L1141" t="str">
            <v>Full Time - Full Benefits</v>
          </cell>
          <cell r="M1141" t="str">
            <v>Full Time</v>
          </cell>
          <cell r="N1141" t="str">
            <v>Cook</v>
          </cell>
          <cell r="O1141" t="str">
            <v>GEN 40 30min</v>
          </cell>
          <cell r="P1141">
            <v>40282</v>
          </cell>
          <cell r="Q1141">
            <v>40282</v>
          </cell>
          <cell r="R1141">
            <v>41029</v>
          </cell>
          <cell r="S1141">
            <v>23566.400000000001</v>
          </cell>
          <cell r="T1141">
            <v>11.33</v>
          </cell>
          <cell r="U1141" t="str">
            <v>Admin/Support</v>
          </cell>
          <cell r="V1141">
            <v>80</v>
          </cell>
          <cell r="W1141">
            <v>453.2</v>
          </cell>
          <cell r="X1141" t="str">
            <v>Gifford Medical - 40</v>
          </cell>
          <cell r="Y1141" t="str">
            <v>Nutrition &amp; Food Service</v>
          </cell>
          <cell r="Z1141" t="str">
            <v>Biweekly</v>
          </cell>
        </row>
        <row r="1142">
          <cell r="B1142">
            <v>1620</v>
          </cell>
          <cell r="D1142" t="str">
            <v>Sydnee</v>
          </cell>
          <cell r="E1142" t="str">
            <v>Boucher</v>
          </cell>
          <cell r="F1142" t="str">
            <v>E</v>
          </cell>
          <cell r="G1142" t="str">
            <v>RN - Per Diem</v>
          </cell>
          <cell r="H1142" t="str">
            <v>Clinical</v>
          </cell>
          <cell r="I1142" t="str">
            <v>Patient Care Services</v>
          </cell>
          <cell r="J1142" t="str">
            <v>Emergency Room</v>
          </cell>
          <cell r="K1142" t="str">
            <v>Terminated</v>
          </cell>
          <cell r="L1142" t="str">
            <v>Per Diem Active</v>
          </cell>
          <cell r="M1142" t="str">
            <v>Part Time</v>
          </cell>
          <cell r="N1142" t="str">
            <v>RN - Per Diem</v>
          </cell>
          <cell r="O1142" t="str">
            <v>GEN 40 30min</v>
          </cell>
          <cell r="P1142">
            <v>40284</v>
          </cell>
          <cell r="Q1142">
            <v>40284</v>
          </cell>
          <cell r="R1142">
            <v>41610</v>
          </cell>
          <cell r="S1142">
            <v>8.0600000000000005E-2</v>
          </cell>
          <cell r="T1142">
            <v>31.08</v>
          </cell>
          <cell r="U1142" t="str">
            <v>RN</v>
          </cell>
          <cell r="V1142">
            <v>1E-4</v>
          </cell>
          <cell r="W1142">
            <v>1.6000000000000001E-3</v>
          </cell>
          <cell r="X1142" t="str">
            <v>Gifford Medical - 40</v>
          </cell>
          <cell r="Y1142" t="str">
            <v>Emergency Room</v>
          </cell>
          <cell r="Z1142" t="str">
            <v>Biweekly</v>
          </cell>
        </row>
        <row r="1143">
          <cell r="B1143">
            <v>1621</v>
          </cell>
          <cell r="D1143" t="str">
            <v>Rebecca</v>
          </cell>
          <cell r="E1143" t="str">
            <v>O'Berry</v>
          </cell>
          <cell r="F1143" t="str">
            <v>A</v>
          </cell>
          <cell r="G1143" t="str">
            <v>VP of Operations</v>
          </cell>
          <cell r="H1143" t="str">
            <v>Administrative</v>
          </cell>
          <cell r="I1143" t="str">
            <v>Patient Care Services</v>
          </cell>
          <cell r="J1143" t="str">
            <v>Surgical Administration</v>
          </cell>
          <cell r="K1143" t="str">
            <v>Active</v>
          </cell>
          <cell r="L1143" t="str">
            <v>Full Time - Full Benefits</v>
          </cell>
          <cell r="M1143" t="str">
            <v>Full Time</v>
          </cell>
          <cell r="N1143" t="str">
            <v>VP of Operations</v>
          </cell>
          <cell r="O1143" t="str">
            <v>EXEMPT 8 FT</v>
          </cell>
          <cell r="P1143">
            <v>43192</v>
          </cell>
          <cell r="Q1143">
            <v>40280</v>
          </cell>
          <cell r="S1143">
            <v>205075</v>
          </cell>
          <cell r="T1143">
            <v>98.593800000000002</v>
          </cell>
          <cell r="U1143" t="str">
            <v>VP OPS</v>
          </cell>
          <cell r="V1143">
            <v>80</v>
          </cell>
          <cell r="W1143">
            <v>3943.75</v>
          </cell>
          <cell r="X1143" t="str">
            <v>Gifford Medical - 40</v>
          </cell>
          <cell r="Y1143" t="str">
            <v>None</v>
          </cell>
          <cell r="Z1143" t="str">
            <v>Biweekly</v>
          </cell>
        </row>
        <row r="1144">
          <cell r="B1144">
            <v>1622</v>
          </cell>
          <cell r="D1144" t="str">
            <v>Shelly</v>
          </cell>
          <cell r="E1144" t="str">
            <v>Pearce</v>
          </cell>
          <cell r="F1144" t="str">
            <v>S</v>
          </cell>
          <cell r="G1144" t="str">
            <v>Nutrition Assistant 1 PD</v>
          </cell>
          <cell r="H1144" t="str">
            <v>Maint, Hskpg, Food, Dayca</v>
          </cell>
          <cell r="I1144" t="str">
            <v>Operations</v>
          </cell>
          <cell r="J1144" t="str">
            <v>Dietary</v>
          </cell>
          <cell r="K1144" t="str">
            <v>Terminated</v>
          </cell>
          <cell r="L1144" t="str">
            <v>Per Diem Active</v>
          </cell>
          <cell r="M1144" t="str">
            <v>Part Time</v>
          </cell>
          <cell r="N1144" t="str">
            <v>Nutrition Assistant 1 PD</v>
          </cell>
          <cell r="O1144" t="str">
            <v>GEN 40 30min</v>
          </cell>
          <cell r="P1144">
            <v>40287</v>
          </cell>
          <cell r="Q1144">
            <v>40287</v>
          </cell>
          <cell r="R1144">
            <v>40449</v>
          </cell>
          <cell r="S1144">
            <v>2.86E-2</v>
          </cell>
          <cell r="T1144">
            <v>10.5</v>
          </cell>
          <cell r="U1144" t="str">
            <v>Admin/Support</v>
          </cell>
          <cell r="V1144">
            <v>1E-4</v>
          </cell>
          <cell r="W1144">
            <v>5.9999999999999995E-4</v>
          </cell>
          <cell r="X1144" t="str">
            <v>Gifford Medical - 40</v>
          </cell>
          <cell r="Y1144" t="str">
            <v>Nutrition &amp; Food Service</v>
          </cell>
          <cell r="Z1144" t="str">
            <v>Biweekly</v>
          </cell>
        </row>
        <row r="1145">
          <cell r="B1145">
            <v>1623</v>
          </cell>
          <cell r="D1145" t="str">
            <v>David</v>
          </cell>
          <cell r="E1145" t="str">
            <v>Boutin</v>
          </cell>
          <cell r="F1145" t="str">
            <v>B</v>
          </cell>
          <cell r="G1145" t="str">
            <v>ES Project Worker</v>
          </cell>
          <cell r="H1145" t="str">
            <v>Maint, Hskpg, Food, Dayca</v>
          </cell>
          <cell r="I1145" t="str">
            <v>Operations</v>
          </cell>
          <cell r="J1145" t="str">
            <v>Housekeeping</v>
          </cell>
          <cell r="K1145" t="str">
            <v>Terminated</v>
          </cell>
          <cell r="L1145" t="str">
            <v>Full Time - Full Benefits</v>
          </cell>
          <cell r="M1145" t="str">
            <v>Full Time</v>
          </cell>
          <cell r="N1145" t="str">
            <v>ES Project Worker</v>
          </cell>
          <cell r="O1145" t="str">
            <v>GEN 40 30min</v>
          </cell>
          <cell r="P1145">
            <v>40287</v>
          </cell>
          <cell r="Q1145">
            <v>40287</v>
          </cell>
          <cell r="R1145">
            <v>40877</v>
          </cell>
          <cell r="S1145">
            <v>24440</v>
          </cell>
          <cell r="T1145">
            <v>11.75</v>
          </cell>
          <cell r="U1145" t="str">
            <v>Admin/Support</v>
          </cell>
          <cell r="V1145">
            <v>80</v>
          </cell>
          <cell r="W1145">
            <v>470</v>
          </cell>
          <cell r="X1145" t="str">
            <v>Gifford Medical - 40</v>
          </cell>
          <cell r="Y1145" t="str">
            <v>Housekeeping</v>
          </cell>
          <cell r="Z1145" t="str">
            <v>Biweekly</v>
          </cell>
        </row>
        <row r="1146">
          <cell r="B1146">
            <v>1624</v>
          </cell>
          <cell r="D1146" t="str">
            <v>Meghan</v>
          </cell>
          <cell r="E1146" t="str">
            <v>Taranin</v>
          </cell>
          <cell r="F1146" t="str">
            <v>R</v>
          </cell>
          <cell r="G1146" t="str">
            <v>Human Resources Assistant</v>
          </cell>
          <cell r="H1146" t="str">
            <v>Administrative</v>
          </cell>
          <cell r="I1146" t="str">
            <v>Human Resources</v>
          </cell>
          <cell r="J1146" t="str">
            <v>Human Resources</v>
          </cell>
          <cell r="K1146" t="str">
            <v>Terminated</v>
          </cell>
          <cell r="L1146" t="str">
            <v>Full Time - Full Benefits</v>
          </cell>
          <cell r="M1146" t="str">
            <v>Full Time</v>
          </cell>
          <cell r="N1146" t="str">
            <v>Human Resources Assistant</v>
          </cell>
          <cell r="O1146" t="str">
            <v>GEN 40 30min</v>
          </cell>
          <cell r="P1146">
            <v>40288</v>
          </cell>
          <cell r="Q1146">
            <v>40288</v>
          </cell>
          <cell r="R1146">
            <v>40653</v>
          </cell>
          <cell r="S1146">
            <v>35360</v>
          </cell>
          <cell r="T1146">
            <v>17</v>
          </cell>
          <cell r="U1146" t="str">
            <v>Admin/Support</v>
          </cell>
          <cell r="V1146">
            <v>80</v>
          </cell>
          <cell r="W1146">
            <v>680</v>
          </cell>
          <cell r="X1146" t="str">
            <v>Staffing &amp; Recruiting - 4</v>
          </cell>
          <cell r="Y1146" t="str">
            <v>Human Resources</v>
          </cell>
          <cell r="Z1146" t="str">
            <v>Biweekly</v>
          </cell>
        </row>
        <row r="1147">
          <cell r="B1147">
            <v>1625</v>
          </cell>
          <cell r="D1147" t="str">
            <v>Jean</v>
          </cell>
          <cell r="E1147" t="str">
            <v>Langlois</v>
          </cell>
          <cell r="F1147" t="str">
            <v>M</v>
          </cell>
          <cell r="G1147" t="str">
            <v>Nutrition Assistant 1 PD</v>
          </cell>
          <cell r="H1147" t="str">
            <v>Maint, Hskpg, Food, Dayca</v>
          </cell>
          <cell r="I1147" t="str">
            <v>Operations</v>
          </cell>
          <cell r="J1147" t="str">
            <v>Dietary</v>
          </cell>
          <cell r="K1147" t="str">
            <v>Terminated</v>
          </cell>
          <cell r="L1147" t="str">
            <v>Per Diem Active</v>
          </cell>
          <cell r="M1147" t="str">
            <v>Part Time</v>
          </cell>
          <cell r="N1147" t="str">
            <v>Nutrition Assistant 1 PD</v>
          </cell>
          <cell r="O1147" t="str">
            <v>GEN 40 30min</v>
          </cell>
          <cell r="P1147">
            <v>40289</v>
          </cell>
          <cell r="Q1147">
            <v>40289</v>
          </cell>
          <cell r="R1147">
            <v>40312</v>
          </cell>
          <cell r="S1147">
            <v>2.3400000000000001E-2</v>
          </cell>
          <cell r="T1147">
            <v>9</v>
          </cell>
          <cell r="U1147" t="str">
            <v>Admin/Support</v>
          </cell>
          <cell r="V1147">
            <v>1E-4</v>
          </cell>
          <cell r="W1147">
            <v>4.0000000000000002E-4</v>
          </cell>
          <cell r="X1147" t="str">
            <v>Gifford Medical - 40</v>
          </cell>
          <cell r="Y1147" t="str">
            <v>Nutrition &amp; Food Service</v>
          </cell>
          <cell r="Z1147" t="str">
            <v>Biweekly</v>
          </cell>
        </row>
        <row r="1148">
          <cell r="B1148">
            <v>1626</v>
          </cell>
          <cell r="D1148" t="str">
            <v>Christine</v>
          </cell>
          <cell r="E1148" t="str">
            <v>Cyr</v>
          </cell>
          <cell r="G1148" t="str">
            <v>Medical Secretary Offsite</v>
          </cell>
          <cell r="H1148" t="str">
            <v>Administrative</v>
          </cell>
          <cell r="I1148" t="str">
            <v>Provider Practices</v>
          </cell>
          <cell r="J1148" t="str">
            <v>Orthopedics Clinic</v>
          </cell>
          <cell r="K1148" t="str">
            <v>Terminated</v>
          </cell>
          <cell r="L1148" t="str">
            <v>PartTime-Partial Benefits</v>
          </cell>
          <cell r="M1148" t="str">
            <v>Part Time</v>
          </cell>
          <cell r="N1148" t="str">
            <v>Medical Secretary Offsite</v>
          </cell>
          <cell r="O1148" t="str">
            <v>GEN 40 60min</v>
          </cell>
          <cell r="P1148">
            <v>40294</v>
          </cell>
          <cell r="Q1148">
            <v>40294</v>
          </cell>
          <cell r="R1148">
            <v>40392</v>
          </cell>
          <cell r="S1148">
            <v>13428.48</v>
          </cell>
          <cell r="T1148">
            <v>10.76</v>
          </cell>
          <cell r="U1148" t="str">
            <v>Admin/Support</v>
          </cell>
          <cell r="V1148">
            <v>48</v>
          </cell>
          <cell r="W1148">
            <v>258.24</v>
          </cell>
          <cell r="X1148" t="str">
            <v>Orthopedics - 40</v>
          </cell>
          <cell r="Y1148" t="str">
            <v>Provider Practice</v>
          </cell>
          <cell r="Z1148" t="str">
            <v>Biweekly</v>
          </cell>
        </row>
        <row r="1149">
          <cell r="B1149">
            <v>1627</v>
          </cell>
          <cell r="D1149" t="str">
            <v>Kathryn</v>
          </cell>
          <cell r="E1149" t="str">
            <v>Saunders</v>
          </cell>
          <cell r="F1149" t="str">
            <v>M</v>
          </cell>
          <cell r="G1149" t="str">
            <v>Nurse Midwife</v>
          </cell>
          <cell r="H1149" t="str">
            <v>Clinical</v>
          </cell>
          <cell r="I1149" t="str">
            <v>Medical Staff</v>
          </cell>
          <cell r="J1149" t="str">
            <v>Clinic OB/GYN</v>
          </cell>
          <cell r="K1149" t="str">
            <v>Terminated</v>
          </cell>
          <cell r="L1149" t="str">
            <v>Per Diem Active</v>
          </cell>
          <cell r="M1149" t="str">
            <v>Part Time</v>
          </cell>
          <cell r="N1149" t="str">
            <v>Nurse Midwife</v>
          </cell>
          <cell r="O1149" t="str">
            <v>PHYSICIANS</v>
          </cell>
          <cell r="P1149">
            <v>40294</v>
          </cell>
          <cell r="Q1149">
            <v>40294</v>
          </cell>
          <cell r="R1149">
            <v>43534</v>
          </cell>
          <cell r="S1149">
            <v>0.13</v>
          </cell>
          <cell r="T1149">
            <v>50</v>
          </cell>
          <cell r="U1149" t="str">
            <v>Tech &amp; Profess</v>
          </cell>
          <cell r="V1149">
            <v>1E-4</v>
          </cell>
          <cell r="W1149">
            <v>2.5000000000000001E-3</v>
          </cell>
          <cell r="X1149" t="str">
            <v>OB/GYN - 41</v>
          </cell>
          <cell r="Y1149" t="str">
            <v>Medical Staff</v>
          </cell>
          <cell r="Z1149" t="str">
            <v>Biweekly</v>
          </cell>
        </row>
        <row r="1150">
          <cell r="B1150">
            <v>1628</v>
          </cell>
          <cell r="D1150" t="str">
            <v>Katie</v>
          </cell>
          <cell r="E1150" t="str">
            <v>Lyford</v>
          </cell>
          <cell r="F1150" t="str">
            <v>L</v>
          </cell>
          <cell r="G1150" t="str">
            <v>Pt Reg Receptionist 1 PD</v>
          </cell>
          <cell r="H1150" t="str">
            <v>Administrative</v>
          </cell>
          <cell r="I1150" t="str">
            <v>Finance</v>
          </cell>
          <cell r="J1150" t="str">
            <v>Patient Registration</v>
          </cell>
          <cell r="K1150" t="str">
            <v>Terminated</v>
          </cell>
          <cell r="L1150" t="str">
            <v>Per Diem Active</v>
          </cell>
          <cell r="M1150" t="str">
            <v>Part Time</v>
          </cell>
          <cell r="N1150" t="str">
            <v>Pt Reg Receptionist 1 PD</v>
          </cell>
          <cell r="O1150" t="str">
            <v>GEN 40 30min</v>
          </cell>
          <cell r="P1150">
            <v>40310</v>
          </cell>
          <cell r="Q1150">
            <v>40310</v>
          </cell>
          <cell r="R1150">
            <v>40904</v>
          </cell>
          <cell r="S1150">
            <v>2.86E-2</v>
          </cell>
          <cell r="T1150">
            <v>10.81</v>
          </cell>
          <cell r="U1150" t="str">
            <v>Admin/Support</v>
          </cell>
          <cell r="V1150">
            <v>1E-4</v>
          </cell>
          <cell r="W1150">
            <v>5.9999999999999995E-4</v>
          </cell>
          <cell r="X1150" t="str">
            <v>Patient Registration - 49</v>
          </cell>
          <cell r="Y1150" t="str">
            <v>Patient Admin Services</v>
          </cell>
          <cell r="Z1150" t="str">
            <v>Biweekly</v>
          </cell>
        </row>
        <row r="1151">
          <cell r="B1151">
            <v>1629</v>
          </cell>
          <cell r="D1151" t="str">
            <v>Donna</v>
          </cell>
          <cell r="E1151" t="str">
            <v>O'Neill</v>
          </cell>
          <cell r="F1151" t="str">
            <v>M</v>
          </cell>
          <cell r="G1151" t="str">
            <v>Medical Secretary Per Die</v>
          </cell>
          <cell r="H1151" t="str">
            <v>Administrative</v>
          </cell>
          <cell r="I1151" t="str">
            <v>Provider Practices</v>
          </cell>
          <cell r="J1151" t="str">
            <v>Clinic Psychiatry</v>
          </cell>
          <cell r="K1151" t="str">
            <v>Terminated</v>
          </cell>
          <cell r="L1151" t="str">
            <v>Per Diem Active</v>
          </cell>
          <cell r="M1151" t="str">
            <v>Part Time</v>
          </cell>
          <cell r="N1151" t="str">
            <v>Medical Secretary Per Die</v>
          </cell>
          <cell r="O1151" t="str">
            <v>GEN 40 60min</v>
          </cell>
          <cell r="P1151">
            <v>40322</v>
          </cell>
          <cell r="Q1151">
            <v>40322</v>
          </cell>
          <cell r="R1151">
            <v>42468</v>
          </cell>
          <cell r="S1151">
            <v>3.9E-2</v>
          </cell>
          <cell r="T1151">
            <v>14.51</v>
          </cell>
          <cell r="U1151" t="str">
            <v>Admin/Support</v>
          </cell>
          <cell r="V1151">
            <v>1E-4</v>
          </cell>
          <cell r="W1151">
            <v>8.0000000000000004E-4</v>
          </cell>
          <cell r="X1151" t="str">
            <v>Gifford Medical - 40</v>
          </cell>
          <cell r="Y1151" t="str">
            <v>Provider Practice</v>
          </cell>
          <cell r="Z1151" t="str">
            <v>Biweekly</v>
          </cell>
        </row>
        <row r="1152">
          <cell r="B1152">
            <v>1630</v>
          </cell>
          <cell r="D1152" t="str">
            <v>Erica</v>
          </cell>
          <cell r="E1152" t="str">
            <v>Gillette</v>
          </cell>
          <cell r="F1152" t="str">
            <v>M</v>
          </cell>
          <cell r="G1152" t="str">
            <v>Office Manager Offsite</v>
          </cell>
          <cell r="H1152" t="str">
            <v>Administrative</v>
          </cell>
          <cell r="I1152" t="str">
            <v>Provider Practices</v>
          </cell>
          <cell r="J1152" t="str">
            <v>Sharon Clinic</v>
          </cell>
          <cell r="K1152" t="str">
            <v>Terminated</v>
          </cell>
          <cell r="L1152" t="str">
            <v>Full Time - Full Benefits</v>
          </cell>
          <cell r="M1152" t="str">
            <v>Full Time</v>
          </cell>
          <cell r="N1152" t="str">
            <v>Office Manager Offsite</v>
          </cell>
          <cell r="O1152" t="str">
            <v>EXEMPT 8 FT</v>
          </cell>
          <cell r="P1152">
            <v>40330</v>
          </cell>
          <cell r="Q1152">
            <v>40330</v>
          </cell>
          <cell r="R1152">
            <v>43249</v>
          </cell>
          <cell r="S1152">
            <v>47476</v>
          </cell>
          <cell r="T1152">
            <v>22.824999999999999</v>
          </cell>
          <cell r="U1152" t="str">
            <v>Office Manager</v>
          </cell>
          <cell r="V1152">
            <v>80</v>
          </cell>
          <cell r="W1152">
            <v>913</v>
          </cell>
          <cell r="X1152" t="str">
            <v>Sharon Clinic - 40</v>
          </cell>
          <cell r="Y1152" t="str">
            <v>Provider Practice</v>
          </cell>
          <cell r="Z1152" t="str">
            <v>Biweekly</v>
          </cell>
        </row>
        <row r="1153">
          <cell r="B1153">
            <v>1631</v>
          </cell>
          <cell r="D1153" t="str">
            <v>Marjorie</v>
          </cell>
          <cell r="E1153" t="str">
            <v>Klovdahl</v>
          </cell>
          <cell r="F1153" t="str">
            <v>D</v>
          </cell>
          <cell r="G1153" t="str">
            <v>ES Worker - Per Diem</v>
          </cell>
          <cell r="H1153" t="str">
            <v>Maint, Hskpg, Food, Dayca</v>
          </cell>
          <cell r="I1153" t="str">
            <v>Operations</v>
          </cell>
          <cell r="J1153" t="str">
            <v>Menig Housekeeping</v>
          </cell>
          <cell r="K1153" t="str">
            <v>Terminated</v>
          </cell>
          <cell r="L1153" t="str">
            <v>Per Diem Active</v>
          </cell>
          <cell r="M1153" t="str">
            <v>Part Time</v>
          </cell>
          <cell r="N1153" t="str">
            <v>ES Worker - Per Diem</v>
          </cell>
          <cell r="O1153" t="str">
            <v>GEN 40 30min</v>
          </cell>
          <cell r="P1153">
            <v>42345</v>
          </cell>
          <cell r="Q1153">
            <v>40330</v>
          </cell>
          <cell r="R1153">
            <v>43136</v>
          </cell>
          <cell r="S1153">
            <v>3.6400000000000002E-2</v>
          </cell>
          <cell r="T1153">
            <v>13.87</v>
          </cell>
          <cell r="U1153" t="str">
            <v>Admin/Support</v>
          </cell>
          <cell r="V1153">
            <v>1E-4</v>
          </cell>
          <cell r="W1153">
            <v>6.9999999999999999E-4</v>
          </cell>
          <cell r="X1153" t="str">
            <v>Gifford Medical - 40</v>
          </cell>
          <cell r="Y1153" t="str">
            <v>Housekeeping</v>
          </cell>
          <cell r="Z1153" t="str">
            <v>Biweekly</v>
          </cell>
        </row>
        <row r="1154">
          <cell r="B1154">
            <v>1632</v>
          </cell>
          <cell r="D1154" t="str">
            <v>Anna</v>
          </cell>
          <cell r="E1154" t="str">
            <v>Brown</v>
          </cell>
          <cell r="F1154" t="str">
            <v>L</v>
          </cell>
          <cell r="G1154" t="str">
            <v>RN - Physician Practice</v>
          </cell>
          <cell r="H1154" t="str">
            <v>Clinical</v>
          </cell>
          <cell r="I1154" t="str">
            <v>Provider Practices</v>
          </cell>
          <cell r="J1154" t="str">
            <v>Clinic Specialty</v>
          </cell>
          <cell r="K1154" t="str">
            <v>Terminated</v>
          </cell>
          <cell r="L1154" t="str">
            <v>PartTime-Partial Benefits</v>
          </cell>
          <cell r="M1154" t="str">
            <v>Part Time</v>
          </cell>
          <cell r="N1154" t="str">
            <v>RN - Physician Practice</v>
          </cell>
          <cell r="O1154" t="str">
            <v>GEN 40 60min</v>
          </cell>
          <cell r="P1154">
            <v>40336</v>
          </cell>
          <cell r="Q1154">
            <v>40336</v>
          </cell>
          <cell r="R1154">
            <v>40633</v>
          </cell>
          <cell r="S1154">
            <v>23712</v>
          </cell>
          <cell r="T1154">
            <v>19</v>
          </cell>
          <cell r="U1154" t="str">
            <v>RN PP</v>
          </cell>
          <cell r="V1154">
            <v>48</v>
          </cell>
          <cell r="W1154">
            <v>456</v>
          </cell>
          <cell r="X1154" t="str">
            <v>Primary Care Clinic - 41</v>
          </cell>
          <cell r="Y1154" t="str">
            <v>Provider Practice</v>
          </cell>
          <cell r="Z1154" t="str">
            <v>Biweekly</v>
          </cell>
        </row>
        <row r="1155">
          <cell r="B1155">
            <v>1633</v>
          </cell>
          <cell r="D1155" t="str">
            <v>Lindsay</v>
          </cell>
          <cell r="E1155" t="str">
            <v>Hale</v>
          </cell>
          <cell r="F1155" t="str">
            <v>M</v>
          </cell>
          <cell r="G1155" t="str">
            <v>Laboratory Technician 1</v>
          </cell>
          <cell r="H1155" t="str">
            <v>Ancillary</v>
          </cell>
          <cell r="I1155" t="str">
            <v>Operations</v>
          </cell>
          <cell r="J1155" t="str">
            <v>Laboratory</v>
          </cell>
          <cell r="K1155" t="str">
            <v>Terminated</v>
          </cell>
          <cell r="L1155" t="str">
            <v>PartTime - Full Benefits</v>
          </cell>
          <cell r="M1155" t="str">
            <v>Part Time</v>
          </cell>
          <cell r="N1155" t="str">
            <v>Laboratory Technician 1</v>
          </cell>
          <cell r="O1155" t="str">
            <v>GEN 40 30min</v>
          </cell>
          <cell r="P1155">
            <v>40336</v>
          </cell>
          <cell r="Q1155">
            <v>40336</v>
          </cell>
          <cell r="R1155">
            <v>40730</v>
          </cell>
          <cell r="S1155">
            <v>27456</v>
          </cell>
          <cell r="T1155">
            <v>16.5</v>
          </cell>
          <cell r="U1155" t="str">
            <v>Tech &amp; Professi</v>
          </cell>
          <cell r="V1155">
            <v>64</v>
          </cell>
          <cell r="W1155">
            <v>528</v>
          </cell>
          <cell r="X1155" t="str">
            <v>Gifford Medical - 40</v>
          </cell>
          <cell r="Y1155" t="str">
            <v>Laboratory</v>
          </cell>
          <cell r="Z1155" t="str">
            <v>Biweekly</v>
          </cell>
        </row>
        <row r="1156">
          <cell r="B1156">
            <v>1634</v>
          </cell>
          <cell r="D1156" t="str">
            <v>Connie</v>
          </cell>
          <cell r="E1156" t="str">
            <v>Martin</v>
          </cell>
          <cell r="F1156" t="str">
            <v>E</v>
          </cell>
          <cell r="G1156" t="str">
            <v>Office Representative</v>
          </cell>
          <cell r="H1156" t="str">
            <v>Administrative</v>
          </cell>
          <cell r="I1156" t="str">
            <v>Provider Practices</v>
          </cell>
          <cell r="J1156" t="str">
            <v>Clinic Bethel</v>
          </cell>
          <cell r="K1156" t="str">
            <v>Active</v>
          </cell>
          <cell r="L1156" t="str">
            <v>PartTime-Partial Benefits</v>
          </cell>
          <cell r="M1156" t="str">
            <v>Part Time</v>
          </cell>
          <cell r="N1156" t="str">
            <v>Office Representative</v>
          </cell>
          <cell r="O1156" t="str">
            <v>GEN 40 60min</v>
          </cell>
          <cell r="P1156">
            <v>40343</v>
          </cell>
          <cell r="Q1156">
            <v>40343</v>
          </cell>
          <cell r="S1156">
            <v>21852.48</v>
          </cell>
          <cell r="T1156">
            <v>17.510000000000002</v>
          </cell>
          <cell r="U1156" t="str">
            <v>Admin/Support</v>
          </cell>
          <cell r="V1156">
            <v>48</v>
          </cell>
          <cell r="W1156">
            <v>420.24</v>
          </cell>
          <cell r="X1156" t="str">
            <v>Primary Care Clinic - 41</v>
          </cell>
          <cell r="Y1156" t="str">
            <v>Provider Practice</v>
          </cell>
          <cell r="Z1156" t="str">
            <v>Biweekly</v>
          </cell>
        </row>
        <row r="1157">
          <cell r="B1157">
            <v>1636</v>
          </cell>
          <cell r="D1157" t="str">
            <v>Beth</v>
          </cell>
          <cell r="E1157" t="str">
            <v>Crosby</v>
          </cell>
          <cell r="F1157" t="str">
            <v>D</v>
          </cell>
          <cell r="G1157" t="str">
            <v>RN - Physician Practice</v>
          </cell>
          <cell r="H1157" t="str">
            <v>Clinical</v>
          </cell>
          <cell r="I1157" t="str">
            <v>Provider Practices</v>
          </cell>
          <cell r="J1157" t="str">
            <v>Clinic Primary Care</v>
          </cell>
          <cell r="K1157" t="str">
            <v>Terminated</v>
          </cell>
          <cell r="L1157" t="str">
            <v>PartTime - Full Benefits</v>
          </cell>
          <cell r="M1157" t="str">
            <v>Part Time</v>
          </cell>
          <cell r="N1157" t="str">
            <v>RN - Physician Practice</v>
          </cell>
          <cell r="O1157" t="str">
            <v>GEN 40 60min</v>
          </cell>
          <cell r="P1157">
            <v>40350</v>
          </cell>
          <cell r="Q1157">
            <v>40350</v>
          </cell>
          <cell r="R1157">
            <v>40435</v>
          </cell>
          <cell r="S1157">
            <v>34580</v>
          </cell>
          <cell r="T1157">
            <v>19</v>
          </cell>
          <cell r="U1157" t="str">
            <v>RN PP</v>
          </cell>
          <cell r="V1157">
            <v>70</v>
          </cell>
          <cell r="W1157">
            <v>665</v>
          </cell>
          <cell r="X1157" t="str">
            <v>Primary Care Clinic - 41</v>
          </cell>
          <cell r="Y1157" t="str">
            <v>Provider Practice</v>
          </cell>
          <cell r="Z1157" t="str">
            <v>Biweekly</v>
          </cell>
        </row>
        <row r="1158">
          <cell r="B1158">
            <v>1637</v>
          </cell>
          <cell r="D1158" t="str">
            <v>Tina</v>
          </cell>
          <cell r="E1158" t="str">
            <v>Hathaway</v>
          </cell>
          <cell r="F1158" t="str">
            <v>M</v>
          </cell>
          <cell r="G1158" t="str">
            <v>RN - Per Diem</v>
          </cell>
          <cell r="H1158" t="str">
            <v>Clinical</v>
          </cell>
          <cell r="I1158" t="str">
            <v>Patient Care Services</v>
          </cell>
          <cell r="J1158" t="str">
            <v>Med Surg</v>
          </cell>
          <cell r="K1158" t="str">
            <v>Terminated</v>
          </cell>
          <cell r="L1158" t="str">
            <v>Per Diem Active</v>
          </cell>
          <cell r="M1158" t="str">
            <v>Part Time</v>
          </cell>
          <cell r="N1158" t="str">
            <v>RN - Per Diem</v>
          </cell>
          <cell r="P1158">
            <v>40350</v>
          </cell>
          <cell r="Q1158">
            <v>40350</v>
          </cell>
          <cell r="R1158">
            <v>41422</v>
          </cell>
          <cell r="S1158">
            <v>6.2399999999999997E-2</v>
          </cell>
          <cell r="T1158">
            <v>23.58</v>
          </cell>
          <cell r="U1158" t="str">
            <v>RN</v>
          </cell>
          <cell r="V1158">
            <v>1E-4</v>
          </cell>
          <cell r="W1158">
            <v>1.1999999999999999E-3</v>
          </cell>
          <cell r="X1158" t="str">
            <v>Gifford Medical - 40</v>
          </cell>
          <cell r="Y1158" t="str">
            <v>Med/Surg</v>
          </cell>
          <cell r="Z1158" t="str">
            <v>Biweekly</v>
          </cell>
        </row>
        <row r="1159">
          <cell r="B1159">
            <v>1638</v>
          </cell>
          <cell r="D1159" t="str">
            <v>Aimee</v>
          </cell>
          <cell r="E1159" t="str">
            <v>Long</v>
          </cell>
          <cell r="F1159" t="str">
            <v>Y</v>
          </cell>
          <cell r="G1159" t="str">
            <v>Radiology Technologist PD</v>
          </cell>
          <cell r="H1159" t="str">
            <v>Ancillary</v>
          </cell>
          <cell r="I1159" t="str">
            <v>Operations</v>
          </cell>
          <cell r="J1159" t="str">
            <v>Diagnostic Imaging</v>
          </cell>
          <cell r="K1159" t="str">
            <v>Terminated</v>
          </cell>
          <cell r="L1159" t="str">
            <v>Per Diem Active</v>
          </cell>
          <cell r="M1159" t="str">
            <v>Part Time</v>
          </cell>
          <cell r="N1159" t="str">
            <v>Radiology Technologist PD</v>
          </cell>
          <cell r="O1159" t="str">
            <v>GEN 40 30min</v>
          </cell>
          <cell r="P1159">
            <v>40352</v>
          </cell>
          <cell r="Q1159">
            <v>40352</v>
          </cell>
          <cell r="R1159">
            <v>40805</v>
          </cell>
          <cell r="S1159">
            <v>4.4200000000000003E-2</v>
          </cell>
          <cell r="T1159">
            <v>16.5</v>
          </cell>
          <cell r="U1159" t="str">
            <v>Tech &amp; Professi</v>
          </cell>
          <cell r="V1159">
            <v>1E-4</v>
          </cell>
          <cell r="W1159">
            <v>8.0000000000000004E-4</v>
          </cell>
          <cell r="X1159" t="str">
            <v>Gifford Medical - 40</v>
          </cell>
          <cell r="Y1159" t="str">
            <v>Radiology</v>
          </cell>
          <cell r="Z1159" t="str">
            <v>Biweekly</v>
          </cell>
        </row>
        <row r="1160">
          <cell r="B1160">
            <v>1639</v>
          </cell>
          <cell r="D1160" t="str">
            <v>Amanda</v>
          </cell>
          <cell r="E1160" t="str">
            <v>Wenrich</v>
          </cell>
          <cell r="F1160" t="str">
            <v>J</v>
          </cell>
          <cell r="G1160" t="str">
            <v>Nutrition Assistant 1 PD</v>
          </cell>
          <cell r="H1160" t="str">
            <v>Maint, Hskpg, Food, Dayca</v>
          </cell>
          <cell r="I1160" t="str">
            <v>Operations</v>
          </cell>
          <cell r="J1160" t="str">
            <v>Dietary</v>
          </cell>
          <cell r="K1160" t="str">
            <v>Terminated</v>
          </cell>
          <cell r="L1160" t="str">
            <v>Per Diem Active</v>
          </cell>
          <cell r="M1160" t="str">
            <v>Part Time</v>
          </cell>
          <cell r="N1160" t="str">
            <v>Nutrition Assistant 1 PD</v>
          </cell>
          <cell r="O1160" t="str">
            <v>GEN 40 30min</v>
          </cell>
          <cell r="P1160">
            <v>40352</v>
          </cell>
          <cell r="Q1160">
            <v>40352</v>
          </cell>
          <cell r="R1160">
            <v>40463</v>
          </cell>
          <cell r="S1160">
            <v>0.26</v>
          </cell>
          <cell r="T1160">
            <v>10</v>
          </cell>
          <cell r="U1160" t="str">
            <v>Admin/Support</v>
          </cell>
          <cell r="V1160">
            <v>1E-3</v>
          </cell>
          <cell r="W1160">
            <v>5.0000000000000001E-3</v>
          </cell>
          <cell r="X1160" t="str">
            <v>Gifford Medical - 40</v>
          </cell>
          <cell r="Y1160" t="str">
            <v>Nutrition &amp; Food Service</v>
          </cell>
          <cell r="Z1160" t="str">
            <v>Biweekly</v>
          </cell>
        </row>
        <row r="1161">
          <cell r="B1161">
            <v>1640</v>
          </cell>
          <cell r="D1161" t="str">
            <v>Katelyn</v>
          </cell>
          <cell r="E1161" t="str">
            <v>Bowen</v>
          </cell>
          <cell r="F1161" t="str">
            <v>R</v>
          </cell>
          <cell r="G1161" t="str">
            <v>Teaching Assistant</v>
          </cell>
          <cell r="H1161" t="str">
            <v>Maint, Hskpg, Food, Dayca</v>
          </cell>
          <cell r="I1161" t="str">
            <v>Human Resources</v>
          </cell>
          <cell r="J1161" t="str">
            <v>Day Care</v>
          </cell>
          <cell r="K1161" t="str">
            <v>Terminated</v>
          </cell>
          <cell r="L1161" t="str">
            <v>Full Time - Full Benefits</v>
          </cell>
          <cell r="M1161" t="str">
            <v>Full Time</v>
          </cell>
          <cell r="N1161" t="str">
            <v>Teaching Assistant</v>
          </cell>
          <cell r="O1161" t="str">
            <v>GEN 40 60min</v>
          </cell>
          <cell r="P1161">
            <v>40352</v>
          </cell>
          <cell r="Q1161">
            <v>40352</v>
          </cell>
          <cell r="R1161">
            <v>41051</v>
          </cell>
          <cell r="S1161">
            <v>22838.400000000001</v>
          </cell>
          <cell r="T1161">
            <v>10.98</v>
          </cell>
          <cell r="U1161" t="str">
            <v>Admin/Support</v>
          </cell>
          <cell r="V1161">
            <v>80</v>
          </cell>
          <cell r="W1161">
            <v>439.2</v>
          </cell>
          <cell r="X1161" t="str">
            <v>Gifford Medical - 40</v>
          </cell>
          <cell r="Y1161" t="str">
            <v>Child Enrichment Center</v>
          </cell>
          <cell r="Z1161" t="str">
            <v>Biweekly</v>
          </cell>
        </row>
        <row r="1162">
          <cell r="B1162">
            <v>1641</v>
          </cell>
          <cell r="D1162" t="str">
            <v>Penny</v>
          </cell>
          <cell r="E1162" t="str">
            <v>Luce</v>
          </cell>
          <cell r="F1162" t="str">
            <v>L</v>
          </cell>
          <cell r="G1162" t="str">
            <v>Nutrition Assistant 1</v>
          </cell>
          <cell r="H1162" t="str">
            <v>Maint, Hskpg, Food, Dayca</v>
          </cell>
          <cell r="I1162" t="str">
            <v>Operations</v>
          </cell>
          <cell r="J1162" t="str">
            <v>Dietary</v>
          </cell>
          <cell r="K1162" t="str">
            <v>Terminated</v>
          </cell>
          <cell r="L1162" t="str">
            <v>PartTime-No Benefits</v>
          </cell>
          <cell r="M1162" t="str">
            <v>Part Time</v>
          </cell>
          <cell r="N1162" t="str">
            <v>Nutrition Assistant 1</v>
          </cell>
          <cell r="O1162" t="str">
            <v>GEN 40 30min</v>
          </cell>
          <cell r="P1162">
            <v>40343</v>
          </cell>
          <cell r="Q1162">
            <v>40343</v>
          </cell>
          <cell r="R1162">
            <v>40613</v>
          </cell>
          <cell r="S1162">
            <v>5928</v>
          </cell>
          <cell r="T1162">
            <v>9.5</v>
          </cell>
          <cell r="U1162" t="str">
            <v>Admin/Support</v>
          </cell>
          <cell r="V1162">
            <v>24</v>
          </cell>
          <cell r="W1162">
            <v>114</v>
          </cell>
          <cell r="X1162" t="str">
            <v>Gifford Medical - 40</v>
          </cell>
          <cell r="Y1162" t="str">
            <v>Nutrition &amp; Food Service</v>
          </cell>
          <cell r="Z1162" t="str">
            <v>Biweekly</v>
          </cell>
        </row>
        <row r="1163">
          <cell r="B1163">
            <v>1642</v>
          </cell>
          <cell r="D1163" t="str">
            <v>Melissa</v>
          </cell>
          <cell r="E1163" t="str">
            <v>Ellstein</v>
          </cell>
          <cell r="F1163" t="str">
            <v>L</v>
          </cell>
          <cell r="G1163" t="str">
            <v>Office Manager</v>
          </cell>
          <cell r="H1163" t="str">
            <v>Administrative</v>
          </cell>
          <cell r="I1163" t="str">
            <v>Surgical Services</v>
          </cell>
          <cell r="J1163" t="str">
            <v>Clinic Urology</v>
          </cell>
          <cell r="K1163" t="str">
            <v>Terminated</v>
          </cell>
          <cell r="L1163" t="str">
            <v>PartTime-No Benefits</v>
          </cell>
          <cell r="M1163" t="str">
            <v>Part Time</v>
          </cell>
          <cell r="N1163" t="str">
            <v>Office Manager</v>
          </cell>
          <cell r="O1163" t="str">
            <v>GEN 40 60min</v>
          </cell>
          <cell r="P1163">
            <v>40360</v>
          </cell>
          <cell r="Q1163">
            <v>40360</v>
          </cell>
          <cell r="R1163">
            <v>40557</v>
          </cell>
          <cell r="S1163">
            <v>4474.08</v>
          </cell>
          <cell r="T1163">
            <v>21.51</v>
          </cell>
          <cell r="U1163" t="str">
            <v>Office Manager</v>
          </cell>
          <cell r="V1163">
            <v>8</v>
          </cell>
          <cell r="W1163">
            <v>86.04</v>
          </cell>
          <cell r="X1163" t="str">
            <v>Nro, Anes, Pod &amp; Sp - 40</v>
          </cell>
          <cell r="Y1163" t="str">
            <v>None</v>
          </cell>
          <cell r="Z1163" t="str">
            <v>Biweekly</v>
          </cell>
        </row>
        <row r="1164">
          <cell r="B1164">
            <v>1643</v>
          </cell>
          <cell r="D1164" t="str">
            <v>Patricia</v>
          </cell>
          <cell r="E1164" t="str">
            <v>Johnson</v>
          </cell>
          <cell r="F1164" t="str">
            <v>S</v>
          </cell>
          <cell r="G1164" t="str">
            <v>Medical Secretary</v>
          </cell>
          <cell r="H1164" t="str">
            <v>Administrative</v>
          </cell>
          <cell r="I1164" t="str">
            <v>Surgical Services</v>
          </cell>
          <cell r="J1164" t="str">
            <v>Clinic Urology</v>
          </cell>
          <cell r="K1164" t="str">
            <v>Terminated</v>
          </cell>
          <cell r="L1164" t="str">
            <v>PartTime-No Benefits</v>
          </cell>
          <cell r="M1164" t="str">
            <v>Part Time</v>
          </cell>
          <cell r="N1164" t="str">
            <v>Medical Secretary</v>
          </cell>
          <cell r="O1164" t="str">
            <v>GEN 40 30min</v>
          </cell>
          <cell r="P1164">
            <v>40360</v>
          </cell>
          <cell r="Q1164">
            <v>40360</v>
          </cell>
          <cell r="R1164">
            <v>41032</v>
          </cell>
          <cell r="S1164">
            <v>13312</v>
          </cell>
          <cell r="T1164">
            <v>16</v>
          </cell>
          <cell r="U1164" t="str">
            <v>Admin/Support</v>
          </cell>
          <cell r="V1164">
            <v>32</v>
          </cell>
          <cell r="W1164">
            <v>256</v>
          </cell>
          <cell r="X1164" t="str">
            <v>Nro, Anes, Pod &amp; Sp - 40</v>
          </cell>
          <cell r="Y1164" t="str">
            <v>None</v>
          </cell>
          <cell r="Z1164" t="str">
            <v>Biweekly</v>
          </cell>
        </row>
        <row r="1165">
          <cell r="B1165">
            <v>1644</v>
          </cell>
          <cell r="D1165" t="str">
            <v>Donna</v>
          </cell>
          <cell r="E1165" t="str">
            <v>Ladka</v>
          </cell>
          <cell r="F1165" t="str">
            <v>D</v>
          </cell>
          <cell r="G1165" t="str">
            <v>Medical Assistant Offsite</v>
          </cell>
          <cell r="H1165" t="str">
            <v>Clinical</v>
          </cell>
          <cell r="I1165" t="str">
            <v>Surgical Services</v>
          </cell>
          <cell r="J1165" t="str">
            <v>Clinic Urology</v>
          </cell>
          <cell r="K1165" t="str">
            <v>Terminated</v>
          </cell>
          <cell r="L1165" t="str">
            <v>PartTime-Partial Benefits</v>
          </cell>
          <cell r="M1165" t="str">
            <v>Part Time</v>
          </cell>
          <cell r="N1165" t="str">
            <v>Medical Assistant Offsite</v>
          </cell>
          <cell r="O1165" t="str">
            <v>GEN 40 30min</v>
          </cell>
          <cell r="P1165">
            <v>43255</v>
          </cell>
          <cell r="Q1165">
            <v>40360</v>
          </cell>
          <cell r="R1165">
            <v>43255</v>
          </cell>
          <cell r="S1165">
            <v>29927.040000000001</v>
          </cell>
          <cell r="T1165">
            <v>23.98</v>
          </cell>
          <cell r="U1165" t="str">
            <v>Admin/Support</v>
          </cell>
          <cell r="V1165">
            <v>48</v>
          </cell>
          <cell r="W1165">
            <v>575.52</v>
          </cell>
          <cell r="X1165" t="str">
            <v>Gifford Medical - 40</v>
          </cell>
          <cell r="Y1165" t="str">
            <v>None</v>
          </cell>
          <cell r="Z1165" t="str">
            <v>Biweekly</v>
          </cell>
        </row>
        <row r="1166">
          <cell r="B1166">
            <v>1645</v>
          </cell>
          <cell r="D1166" t="str">
            <v>Manon</v>
          </cell>
          <cell r="E1166" t="str">
            <v>Price</v>
          </cell>
          <cell r="F1166" t="str">
            <v>C</v>
          </cell>
          <cell r="G1166" t="str">
            <v>RN Surgical Offsite Clini</v>
          </cell>
          <cell r="H1166" t="str">
            <v>Clinical</v>
          </cell>
          <cell r="I1166" t="str">
            <v>Provider Practices</v>
          </cell>
          <cell r="J1166" t="str">
            <v>Clinic Urology</v>
          </cell>
          <cell r="K1166" t="str">
            <v>Terminated</v>
          </cell>
          <cell r="L1166" t="str">
            <v>Per Diem Active</v>
          </cell>
          <cell r="M1166" t="str">
            <v>Part Time</v>
          </cell>
          <cell r="N1166" t="str">
            <v>RN Surgical Offsite Clini</v>
          </cell>
          <cell r="O1166" t="str">
            <v>GEN 40 30min</v>
          </cell>
          <cell r="P1166">
            <v>40360</v>
          </cell>
          <cell r="Q1166">
            <v>40360</v>
          </cell>
          <cell r="R1166">
            <v>41246</v>
          </cell>
          <cell r="S1166">
            <v>6.7599999999999993E-2</v>
          </cell>
          <cell r="T1166">
            <v>25.51</v>
          </cell>
          <cell r="U1166" t="str">
            <v>RN PP</v>
          </cell>
          <cell r="V1166">
            <v>1E-4</v>
          </cell>
          <cell r="W1166">
            <v>1.2999999999999999E-3</v>
          </cell>
          <cell r="X1166" t="str">
            <v>Nro, Anes, Pod &amp; Sp - 40</v>
          </cell>
          <cell r="Y1166" t="str">
            <v>Provider Practice</v>
          </cell>
          <cell r="Z1166" t="str">
            <v>Biweekly</v>
          </cell>
        </row>
        <row r="1167">
          <cell r="B1167">
            <v>1646</v>
          </cell>
          <cell r="D1167" t="str">
            <v>Timothy</v>
          </cell>
          <cell r="E1167" t="str">
            <v>Zried</v>
          </cell>
          <cell r="F1167" t="str">
            <v>R</v>
          </cell>
          <cell r="G1167" t="str">
            <v>LNA Per Diem</v>
          </cell>
          <cell r="H1167" t="str">
            <v>Clinical</v>
          </cell>
          <cell r="I1167" t="str">
            <v>Patient Care Services</v>
          </cell>
          <cell r="J1167" t="str">
            <v>MENIG Extended Care</v>
          </cell>
          <cell r="K1167" t="str">
            <v>Terminated</v>
          </cell>
          <cell r="L1167" t="str">
            <v>Per Diem Active</v>
          </cell>
          <cell r="M1167" t="str">
            <v>Part Time</v>
          </cell>
          <cell r="N1167" t="str">
            <v>LNA Per Diem</v>
          </cell>
          <cell r="O1167" t="str">
            <v>GEN 30min</v>
          </cell>
          <cell r="P1167">
            <v>40357</v>
          </cell>
          <cell r="Q1167">
            <v>40357</v>
          </cell>
          <cell r="R1167">
            <v>40791</v>
          </cell>
          <cell r="S1167">
            <v>2.5999999999999999E-2</v>
          </cell>
          <cell r="T1167">
            <v>9.82</v>
          </cell>
          <cell r="U1167" t="str">
            <v>Admin/Support</v>
          </cell>
          <cell r="V1167">
            <v>1E-4</v>
          </cell>
          <cell r="W1167">
            <v>5.0000000000000001E-4</v>
          </cell>
          <cell r="X1167" t="str">
            <v>Gifford Medical - 40</v>
          </cell>
          <cell r="Y1167" t="str">
            <v>Menig Extended Care Unit</v>
          </cell>
          <cell r="Z1167" t="str">
            <v>Biweekly</v>
          </cell>
        </row>
        <row r="1168">
          <cell r="B1168">
            <v>1647</v>
          </cell>
          <cell r="D1168" t="str">
            <v>Tamsen</v>
          </cell>
          <cell r="E1168" t="str">
            <v>Slack</v>
          </cell>
          <cell r="F1168" t="str">
            <v>L</v>
          </cell>
          <cell r="G1168" t="str">
            <v>Cook</v>
          </cell>
          <cell r="H1168" t="str">
            <v>Maint, Hskpg, Food, Dayca</v>
          </cell>
          <cell r="I1168" t="str">
            <v>Operations</v>
          </cell>
          <cell r="J1168" t="str">
            <v>Dietary</v>
          </cell>
          <cell r="K1168" t="str">
            <v>Terminated</v>
          </cell>
          <cell r="L1168" t="str">
            <v>Full Time - Full Benefits</v>
          </cell>
          <cell r="M1168" t="str">
            <v>Full Time</v>
          </cell>
          <cell r="N1168" t="str">
            <v>Cook</v>
          </cell>
          <cell r="O1168" t="str">
            <v>GEN 40 30min</v>
          </cell>
          <cell r="P1168">
            <v>40365</v>
          </cell>
          <cell r="Q1168">
            <v>40365</v>
          </cell>
          <cell r="R1168">
            <v>44453</v>
          </cell>
          <cell r="S1168">
            <v>33800</v>
          </cell>
          <cell r="T1168">
            <v>16.25</v>
          </cell>
          <cell r="U1168" t="str">
            <v>Admin/Support</v>
          </cell>
          <cell r="V1168">
            <v>80</v>
          </cell>
          <cell r="W1168">
            <v>650</v>
          </cell>
          <cell r="X1168" t="str">
            <v>Gifford Medical - 40</v>
          </cell>
          <cell r="Y1168" t="str">
            <v>Nutrition &amp; Food Service</v>
          </cell>
          <cell r="Z1168" t="str">
            <v>Biweekly</v>
          </cell>
        </row>
        <row r="1169">
          <cell r="B1169">
            <v>1648</v>
          </cell>
          <cell r="D1169" t="str">
            <v>Joshua</v>
          </cell>
          <cell r="E1169" t="str">
            <v>White</v>
          </cell>
          <cell r="F1169" t="str">
            <v>T</v>
          </cell>
          <cell r="G1169" t="str">
            <v>Chief Medical Officer</v>
          </cell>
          <cell r="H1169" t="str">
            <v>Administrative</v>
          </cell>
          <cell r="I1169" t="str">
            <v>Medical Staff</v>
          </cell>
          <cell r="J1169" t="str">
            <v>Surgical Administration</v>
          </cell>
          <cell r="K1169" t="str">
            <v>Active</v>
          </cell>
          <cell r="L1169" t="str">
            <v>Full Time - Full Benefits</v>
          </cell>
          <cell r="M1169" t="str">
            <v>Full Time</v>
          </cell>
          <cell r="N1169" t="str">
            <v>Chief Medical Officer</v>
          </cell>
          <cell r="O1169" t="str">
            <v>PHYSICIANS</v>
          </cell>
          <cell r="P1169">
            <v>40367</v>
          </cell>
          <cell r="Q1169">
            <v>40367</v>
          </cell>
          <cell r="S1169">
            <v>358440</v>
          </cell>
          <cell r="T1169">
            <v>172.32689999999999</v>
          </cell>
          <cell r="U1169" t="str">
            <v>DIR MEDICAL</v>
          </cell>
          <cell r="V1169">
            <v>80</v>
          </cell>
          <cell r="W1169">
            <v>6893.0769</v>
          </cell>
          <cell r="X1169" t="str">
            <v>Gifford Medical - 40</v>
          </cell>
          <cell r="Y1169" t="str">
            <v>Provider Practice</v>
          </cell>
          <cell r="Z1169" t="str">
            <v>Biweekly</v>
          </cell>
        </row>
        <row r="1170">
          <cell r="B1170">
            <v>1649</v>
          </cell>
          <cell r="D1170" t="str">
            <v>Jennifer</v>
          </cell>
          <cell r="E1170" t="str">
            <v>Dadah</v>
          </cell>
          <cell r="F1170" t="str">
            <v>M</v>
          </cell>
          <cell r="G1170" t="str">
            <v>LNA Per Diem</v>
          </cell>
          <cell r="H1170" t="str">
            <v>Clinical</v>
          </cell>
          <cell r="I1170" t="str">
            <v>Patient Care Services</v>
          </cell>
          <cell r="J1170" t="str">
            <v>Med Surg</v>
          </cell>
          <cell r="K1170" t="str">
            <v>Terminated</v>
          </cell>
          <cell r="L1170" t="str">
            <v>Per Diem Active</v>
          </cell>
          <cell r="M1170" t="str">
            <v>Part Time</v>
          </cell>
          <cell r="N1170" t="str">
            <v>LNA Per Diem</v>
          </cell>
          <cell r="O1170" t="str">
            <v>GEN 40 30min</v>
          </cell>
          <cell r="P1170">
            <v>40372</v>
          </cell>
          <cell r="Q1170">
            <v>40372</v>
          </cell>
          <cell r="R1170">
            <v>40623</v>
          </cell>
          <cell r="S1170">
            <v>3.1199999999999999E-2</v>
          </cell>
          <cell r="T1170">
            <v>11.5</v>
          </cell>
          <cell r="U1170" t="str">
            <v>Admin/Support</v>
          </cell>
          <cell r="V1170">
            <v>1E-4</v>
          </cell>
          <cell r="W1170">
            <v>5.9999999999999995E-4</v>
          </cell>
          <cell r="X1170" t="str">
            <v>Gifford Medical - 40</v>
          </cell>
          <cell r="Y1170" t="str">
            <v>Med/Surg</v>
          </cell>
          <cell r="Z1170" t="str">
            <v>Biweekly</v>
          </cell>
        </row>
        <row r="1171">
          <cell r="B1171">
            <v>1650</v>
          </cell>
          <cell r="D1171" t="str">
            <v>Elisabeth</v>
          </cell>
          <cell r="E1171" t="str">
            <v>Ward</v>
          </cell>
          <cell r="F1171" t="str">
            <v>N</v>
          </cell>
          <cell r="G1171" t="str">
            <v>Medical Transcript PD</v>
          </cell>
          <cell r="H1171" t="str">
            <v>Administrative</v>
          </cell>
          <cell r="I1171" t="str">
            <v>Finance</v>
          </cell>
          <cell r="J1171" t="str">
            <v>Medical Records</v>
          </cell>
          <cell r="K1171" t="str">
            <v>Terminated</v>
          </cell>
          <cell r="L1171" t="str">
            <v>Per Diem Active</v>
          </cell>
          <cell r="M1171" t="str">
            <v>Part Time</v>
          </cell>
          <cell r="N1171" t="str">
            <v>Medical Transcript PD</v>
          </cell>
          <cell r="O1171" t="str">
            <v>GEN 40 30min</v>
          </cell>
          <cell r="P1171">
            <v>40372</v>
          </cell>
          <cell r="Q1171">
            <v>40372</v>
          </cell>
          <cell r="R1171">
            <v>40449</v>
          </cell>
          <cell r="S1171">
            <v>3.9E-2</v>
          </cell>
          <cell r="T1171">
            <v>14.93</v>
          </cell>
          <cell r="U1171" t="str">
            <v>Admin/Support</v>
          </cell>
          <cell r="V1171">
            <v>1E-4</v>
          </cell>
          <cell r="W1171">
            <v>8.0000000000000004E-4</v>
          </cell>
          <cell r="X1171" t="str">
            <v>Health Information - 49</v>
          </cell>
          <cell r="Y1171" t="str">
            <v>Patient Admin Services</v>
          </cell>
          <cell r="Z1171" t="str">
            <v>Biweekly</v>
          </cell>
        </row>
        <row r="1172">
          <cell r="B1172">
            <v>1651</v>
          </cell>
          <cell r="D1172" t="str">
            <v>Clayton</v>
          </cell>
          <cell r="E1172" t="str">
            <v>Wetzel</v>
          </cell>
          <cell r="F1172" t="str">
            <v>S</v>
          </cell>
          <cell r="G1172" t="str">
            <v>RN - Per Diem</v>
          </cell>
          <cell r="H1172" t="str">
            <v>Clinical</v>
          </cell>
          <cell r="I1172" t="str">
            <v>Patient Care Services</v>
          </cell>
          <cell r="J1172" t="str">
            <v>Med Surg</v>
          </cell>
          <cell r="K1172" t="str">
            <v>Terminated</v>
          </cell>
          <cell r="L1172" t="str">
            <v>Per Diem Active</v>
          </cell>
          <cell r="M1172" t="str">
            <v>Part Time</v>
          </cell>
          <cell r="N1172" t="str">
            <v>RN - Per Diem</v>
          </cell>
          <cell r="O1172" t="str">
            <v>GEN 40 30min</v>
          </cell>
          <cell r="P1172">
            <v>40373</v>
          </cell>
          <cell r="Q1172">
            <v>40373</v>
          </cell>
          <cell r="R1172">
            <v>41282</v>
          </cell>
          <cell r="S1172">
            <v>5.7200000000000001E-2</v>
          </cell>
          <cell r="T1172">
            <v>21.63</v>
          </cell>
          <cell r="U1172" t="str">
            <v>RN</v>
          </cell>
          <cell r="V1172">
            <v>1E-4</v>
          </cell>
          <cell r="W1172">
            <v>1.1000000000000001E-3</v>
          </cell>
          <cell r="X1172" t="str">
            <v>Gifford Medical - 40</v>
          </cell>
          <cell r="Y1172" t="str">
            <v>Med/Surg</v>
          </cell>
          <cell r="Z1172" t="str">
            <v>Biweekly</v>
          </cell>
        </row>
        <row r="1173">
          <cell r="B1173">
            <v>1652</v>
          </cell>
          <cell r="D1173" t="str">
            <v>Kaley</v>
          </cell>
          <cell r="E1173" t="str">
            <v>Warren</v>
          </cell>
          <cell r="F1173" t="str">
            <v>J</v>
          </cell>
          <cell r="G1173" t="str">
            <v>Nutrition Assistant 1 PD</v>
          </cell>
          <cell r="H1173" t="str">
            <v>Maint, Hskpg, Food, Dayca</v>
          </cell>
          <cell r="I1173" t="str">
            <v>Operations</v>
          </cell>
          <cell r="J1173" t="str">
            <v>Dietary</v>
          </cell>
          <cell r="K1173" t="str">
            <v>Terminated</v>
          </cell>
          <cell r="L1173" t="str">
            <v>Per Diem Active</v>
          </cell>
          <cell r="M1173" t="str">
            <v>Part Time</v>
          </cell>
          <cell r="N1173" t="str">
            <v>Nutrition Assistant 1 PD</v>
          </cell>
          <cell r="O1173" t="str">
            <v>GEN 40 30min</v>
          </cell>
          <cell r="P1173">
            <v>40676</v>
          </cell>
          <cell r="Q1173">
            <v>40373</v>
          </cell>
          <cell r="R1173">
            <v>40779</v>
          </cell>
          <cell r="S1173">
            <v>2.3400000000000001E-2</v>
          </cell>
          <cell r="T1173">
            <v>8.5</v>
          </cell>
          <cell r="U1173" t="str">
            <v>Admin/Support</v>
          </cell>
          <cell r="V1173">
            <v>1E-4</v>
          </cell>
          <cell r="W1173">
            <v>4.0000000000000002E-4</v>
          </cell>
          <cell r="X1173" t="str">
            <v>Gifford Medical - 40</v>
          </cell>
          <cell r="Y1173" t="str">
            <v>Nutrition &amp; Food Service</v>
          </cell>
          <cell r="Z1173" t="str">
            <v>Biweekly</v>
          </cell>
        </row>
        <row r="1174">
          <cell r="B1174">
            <v>1653</v>
          </cell>
          <cell r="D1174" t="str">
            <v>Kelly</v>
          </cell>
          <cell r="E1174" t="str">
            <v>Murphy</v>
          </cell>
          <cell r="F1174" t="str">
            <v>J</v>
          </cell>
          <cell r="G1174" t="str">
            <v>Licensed Practical Nurse</v>
          </cell>
          <cell r="H1174" t="str">
            <v>Clinical</v>
          </cell>
          <cell r="I1174" t="str">
            <v>Patient Care Services</v>
          </cell>
          <cell r="J1174" t="str">
            <v>MENIG Extended Care</v>
          </cell>
          <cell r="K1174" t="str">
            <v>Terminated</v>
          </cell>
          <cell r="L1174" t="str">
            <v>Full Time - Full Benefits</v>
          </cell>
          <cell r="M1174" t="str">
            <v>Part Time</v>
          </cell>
          <cell r="N1174" t="str">
            <v>Licensed Practical Nurse</v>
          </cell>
          <cell r="O1174" t="str">
            <v>GEN 40 30min</v>
          </cell>
          <cell r="P1174">
            <v>42961</v>
          </cell>
          <cell r="Q1174">
            <v>40378</v>
          </cell>
          <cell r="R1174">
            <v>43008</v>
          </cell>
          <cell r="S1174">
            <v>39936</v>
          </cell>
          <cell r="T1174">
            <v>24</v>
          </cell>
          <cell r="U1174" t="str">
            <v>LPN</v>
          </cell>
          <cell r="V1174">
            <v>64</v>
          </cell>
          <cell r="W1174">
            <v>768</v>
          </cell>
          <cell r="X1174" t="str">
            <v>Gifford Medical - 40</v>
          </cell>
          <cell r="Y1174" t="str">
            <v>Menig Extended Care Unit</v>
          </cell>
          <cell r="Z1174" t="str">
            <v>Biweekly</v>
          </cell>
        </row>
        <row r="1175">
          <cell r="B1175">
            <v>1654</v>
          </cell>
          <cell r="D1175" t="str">
            <v>Mary</v>
          </cell>
          <cell r="E1175" t="str">
            <v>LaBrecque</v>
          </cell>
          <cell r="F1175" t="str">
            <v>C</v>
          </cell>
          <cell r="G1175" t="str">
            <v>Nurse Practitioner</v>
          </cell>
          <cell r="H1175" t="str">
            <v>Clinical</v>
          </cell>
          <cell r="I1175" t="str">
            <v>Medical Staff</v>
          </cell>
          <cell r="J1175" t="str">
            <v>Clinic Primary Care</v>
          </cell>
          <cell r="K1175" t="str">
            <v>Active</v>
          </cell>
          <cell r="L1175" t="str">
            <v>Per Diem Active</v>
          </cell>
          <cell r="M1175" t="str">
            <v>Part Time</v>
          </cell>
          <cell r="N1175" t="str">
            <v>Nurse Practitioner</v>
          </cell>
          <cell r="O1175" t="str">
            <v>PHYSICIANS PD Assoc Prov</v>
          </cell>
          <cell r="P1175">
            <v>40378</v>
          </cell>
          <cell r="Q1175">
            <v>40378</v>
          </cell>
          <cell r="S1175">
            <v>0.13780000000000001</v>
          </cell>
          <cell r="T1175">
            <v>52.9</v>
          </cell>
          <cell r="U1175" t="str">
            <v>NP &amp; PA</v>
          </cell>
          <cell r="V1175">
            <v>1E-4</v>
          </cell>
          <cell r="W1175">
            <v>2.5999999999999999E-3</v>
          </cell>
          <cell r="X1175" t="str">
            <v>Primary Care Clinic - 41</v>
          </cell>
          <cell r="Y1175" t="str">
            <v>Medical Staff</v>
          </cell>
          <cell r="Z1175" t="str">
            <v>Biweekly</v>
          </cell>
        </row>
        <row r="1176">
          <cell r="B1176">
            <v>1655</v>
          </cell>
          <cell r="D1176" t="str">
            <v>Lori</v>
          </cell>
          <cell r="E1176" t="str">
            <v>Millington</v>
          </cell>
          <cell r="F1176" t="str">
            <v>F</v>
          </cell>
          <cell r="G1176" t="str">
            <v>Medical Transcriptionist</v>
          </cell>
          <cell r="H1176" t="str">
            <v>Administrative</v>
          </cell>
          <cell r="I1176" t="str">
            <v>Finance</v>
          </cell>
          <cell r="J1176" t="str">
            <v>Medical Records</v>
          </cell>
          <cell r="K1176" t="str">
            <v>Terminated</v>
          </cell>
          <cell r="L1176" t="str">
            <v>PartTime-Partial Benefits</v>
          </cell>
          <cell r="M1176" t="str">
            <v>Part Time</v>
          </cell>
          <cell r="N1176" t="str">
            <v>Medical Transcriptionist</v>
          </cell>
          <cell r="O1176" t="str">
            <v>GEN 40 30min</v>
          </cell>
          <cell r="P1176">
            <v>40385</v>
          </cell>
          <cell r="Q1176">
            <v>40385</v>
          </cell>
          <cell r="R1176">
            <v>40794</v>
          </cell>
          <cell r="S1176">
            <v>16848</v>
          </cell>
          <cell r="T1176">
            <v>13.5</v>
          </cell>
          <cell r="U1176" t="str">
            <v>Admin/Support</v>
          </cell>
          <cell r="V1176">
            <v>48</v>
          </cell>
          <cell r="W1176">
            <v>324</v>
          </cell>
          <cell r="X1176" t="str">
            <v>Health Information - 49</v>
          </cell>
          <cell r="Y1176" t="str">
            <v>Patient Admin Services</v>
          </cell>
          <cell r="Z1176" t="str">
            <v>Biweekly</v>
          </cell>
        </row>
        <row r="1177">
          <cell r="B1177">
            <v>1656</v>
          </cell>
          <cell r="D1177" t="str">
            <v>Erin</v>
          </cell>
          <cell r="E1177" t="str">
            <v>Shepard</v>
          </cell>
          <cell r="F1177" t="str">
            <v>M</v>
          </cell>
          <cell r="G1177" t="str">
            <v>Registered Nurse</v>
          </cell>
          <cell r="H1177" t="str">
            <v>Clinical</v>
          </cell>
          <cell r="I1177" t="str">
            <v>Patient Care Services</v>
          </cell>
          <cell r="J1177" t="str">
            <v>Med Surg</v>
          </cell>
          <cell r="K1177" t="str">
            <v>Terminated</v>
          </cell>
          <cell r="L1177" t="str">
            <v>PartTime - Full Benefits</v>
          </cell>
          <cell r="M1177" t="str">
            <v>Part Time</v>
          </cell>
          <cell r="N1177" t="str">
            <v>Registered Nurse</v>
          </cell>
          <cell r="O1177" t="str">
            <v>GEN 40 30min</v>
          </cell>
          <cell r="P1177">
            <v>40392</v>
          </cell>
          <cell r="Q1177">
            <v>40392</v>
          </cell>
          <cell r="R1177">
            <v>40704</v>
          </cell>
          <cell r="S1177">
            <v>34944</v>
          </cell>
          <cell r="T1177">
            <v>21</v>
          </cell>
          <cell r="U1177" t="str">
            <v>RN</v>
          </cell>
          <cell r="V1177">
            <v>64</v>
          </cell>
          <cell r="W1177">
            <v>672</v>
          </cell>
          <cell r="X1177" t="str">
            <v>Gifford Medical - 40</v>
          </cell>
          <cell r="Y1177" t="str">
            <v>Med/Surg</v>
          </cell>
          <cell r="Z1177" t="str">
            <v>Biweekly</v>
          </cell>
        </row>
        <row r="1178">
          <cell r="B1178">
            <v>1657</v>
          </cell>
          <cell r="D1178" t="str">
            <v>Ashley</v>
          </cell>
          <cell r="E1178" t="str">
            <v>Savard</v>
          </cell>
          <cell r="F1178" t="str">
            <v>L</v>
          </cell>
          <cell r="G1178" t="str">
            <v>LPN Per Diem</v>
          </cell>
          <cell r="H1178" t="str">
            <v>Clinical</v>
          </cell>
          <cell r="I1178" t="str">
            <v>Patient Care Services</v>
          </cell>
          <cell r="J1178" t="str">
            <v>MENIG Extended Care</v>
          </cell>
          <cell r="K1178" t="str">
            <v>Terminated</v>
          </cell>
          <cell r="L1178" t="str">
            <v>Per Diem Active</v>
          </cell>
          <cell r="M1178" t="str">
            <v>Part Time</v>
          </cell>
          <cell r="N1178" t="str">
            <v>LPN Per Diem</v>
          </cell>
          <cell r="O1178" t="str">
            <v>GEN 30min</v>
          </cell>
          <cell r="P1178">
            <v>40394</v>
          </cell>
          <cell r="Q1178">
            <v>40394</v>
          </cell>
          <cell r="R1178">
            <v>40959</v>
          </cell>
          <cell r="S1178">
            <v>3.6400000000000002E-2</v>
          </cell>
          <cell r="T1178">
            <v>14.25</v>
          </cell>
          <cell r="U1178" t="str">
            <v>LPN</v>
          </cell>
          <cell r="V1178">
            <v>1E-4</v>
          </cell>
          <cell r="W1178">
            <v>6.9999999999999999E-4</v>
          </cell>
          <cell r="X1178" t="str">
            <v>Gifford Medical - 40</v>
          </cell>
          <cell r="Y1178" t="str">
            <v>Menig Extended Care Unit</v>
          </cell>
          <cell r="Z1178" t="str">
            <v>Biweekly</v>
          </cell>
        </row>
        <row r="1179">
          <cell r="B1179">
            <v>1658</v>
          </cell>
          <cell r="D1179" t="str">
            <v>Charilyn</v>
          </cell>
          <cell r="E1179" t="str">
            <v>Williams</v>
          </cell>
          <cell r="F1179" t="str">
            <v>K</v>
          </cell>
          <cell r="G1179" t="str">
            <v>Medical Secretary Offsite</v>
          </cell>
          <cell r="H1179" t="str">
            <v>Administrative</v>
          </cell>
          <cell r="I1179" t="str">
            <v>Provider Practices</v>
          </cell>
          <cell r="J1179" t="str">
            <v>Orthopedics Clinic</v>
          </cell>
          <cell r="K1179" t="str">
            <v>Terminated</v>
          </cell>
          <cell r="L1179" t="str">
            <v>Full Time - Full Benefits</v>
          </cell>
          <cell r="M1179" t="str">
            <v>Full Time</v>
          </cell>
          <cell r="N1179" t="str">
            <v>Medical Secretary Offsite</v>
          </cell>
          <cell r="O1179" t="str">
            <v>GEN 40 60min</v>
          </cell>
          <cell r="P1179">
            <v>40399</v>
          </cell>
          <cell r="Q1179">
            <v>40399</v>
          </cell>
          <cell r="R1179">
            <v>40977</v>
          </cell>
          <cell r="S1179">
            <v>26000</v>
          </cell>
          <cell r="T1179">
            <v>12.5</v>
          </cell>
          <cell r="U1179" t="str">
            <v>Admin/Support</v>
          </cell>
          <cell r="V1179">
            <v>80</v>
          </cell>
          <cell r="W1179">
            <v>500</v>
          </cell>
          <cell r="X1179" t="str">
            <v>Orthopedics - 40</v>
          </cell>
          <cell r="Y1179" t="str">
            <v>None</v>
          </cell>
          <cell r="Z1179" t="str">
            <v>Biweekly</v>
          </cell>
        </row>
        <row r="1180">
          <cell r="B1180">
            <v>1659</v>
          </cell>
          <cell r="D1180" t="str">
            <v>Caroline</v>
          </cell>
          <cell r="E1180" t="str">
            <v>Teuscher</v>
          </cell>
          <cell r="F1180" t="str">
            <v>A</v>
          </cell>
          <cell r="G1180" t="str">
            <v>Registered Nurse</v>
          </cell>
          <cell r="H1180" t="str">
            <v>Clinical</v>
          </cell>
          <cell r="I1180" t="str">
            <v>Patient Care Services</v>
          </cell>
          <cell r="J1180" t="str">
            <v>MENIG Extended Care</v>
          </cell>
          <cell r="K1180" t="str">
            <v>Terminated</v>
          </cell>
          <cell r="L1180" t="str">
            <v>PartTime-Partial Benefits</v>
          </cell>
          <cell r="M1180" t="str">
            <v>Part Time</v>
          </cell>
          <cell r="N1180" t="str">
            <v>Registered Nurse</v>
          </cell>
          <cell r="O1180" t="str">
            <v>GEN 40 30min</v>
          </cell>
          <cell r="P1180">
            <v>40399</v>
          </cell>
          <cell r="Q1180">
            <v>40399</v>
          </cell>
          <cell r="R1180">
            <v>41574</v>
          </cell>
          <cell r="S1180">
            <v>25500.799999999999</v>
          </cell>
          <cell r="T1180">
            <v>24.52</v>
          </cell>
          <cell r="U1180" t="str">
            <v>RN</v>
          </cell>
          <cell r="V1180">
            <v>40</v>
          </cell>
          <cell r="W1180">
            <v>490.4</v>
          </cell>
          <cell r="X1180" t="str">
            <v>Gifford Medical - 40</v>
          </cell>
          <cell r="Y1180" t="str">
            <v>Menig Extended Care Unit</v>
          </cell>
          <cell r="Z1180" t="str">
            <v>Biweekly</v>
          </cell>
        </row>
        <row r="1181">
          <cell r="B1181">
            <v>1660</v>
          </cell>
          <cell r="D1181" t="str">
            <v>Karyn</v>
          </cell>
          <cell r="E1181" t="str">
            <v>Romanoski</v>
          </cell>
          <cell r="F1181" t="str">
            <v>T</v>
          </cell>
          <cell r="G1181" t="str">
            <v>RN - Per Diem</v>
          </cell>
          <cell r="H1181" t="str">
            <v>Clinical</v>
          </cell>
          <cell r="I1181" t="str">
            <v>Surgical Services</v>
          </cell>
          <cell r="J1181" t="str">
            <v>Operating Room</v>
          </cell>
          <cell r="K1181" t="str">
            <v>Terminated</v>
          </cell>
          <cell r="L1181" t="str">
            <v>Per Diem Active</v>
          </cell>
          <cell r="M1181" t="str">
            <v>Part Time</v>
          </cell>
          <cell r="N1181" t="str">
            <v>RN - Per Diem</v>
          </cell>
          <cell r="O1181" t="str">
            <v>GEN 40 30min</v>
          </cell>
          <cell r="P1181">
            <v>40406</v>
          </cell>
          <cell r="Q1181">
            <v>40406</v>
          </cell>
          <cell r="R1181">
            <v>40819</v>
          </cell>
          <cell r="S1181">
            <v>6.7599999999999993E-2</v>
          </cell>
          <cell r="T1181">
            <v>26</v>
          </cell>
          <cell r="U1181" t="str">
            <v>RN</v>
          </cell>
          <cell r="V1181">
            <v>1E-4</v>
          </cell>
          <cell r="W1181">
            <v>1.2999999999999999E-3</v>
          </cell>
          <cell r="X1181" t="str">
            <v>Gifford Medical - 40</v>
          </cell>
          <cell r="Y1181" t="str">
            <v>Operating Room</v>
          </cell>
          <cell r="Z1181" t="str">
            <v>Biweekly</v>
          </cell>
        </row>
        <row r="1182">
          <cell r="B1182">
            <v>1662</v>
          </cell>
          <cell r="D1182" t="str">
            <v>Jacob</v>
          </cell>
          <cell r="E1182" t="str">
            <v>Taylor</v>
          </cell>
          <cell r="F1182" t="str">
            <v>G</v>
          </cell>
          <cell r="G1182" t="str">
            <v>Radiology Technologist PD</v>
          </cell>
          <cell r="H1182" t="str">
            <v>Ancillary</v>
          </cell>
          <cell r="I1182" t="str">
            <v>Operations</v>
          </cell>
          <cell r="J1182" t="str">
            <v>Diagnostic Imaging</v>
          </cell>
          <cell r="K1182" t="str">
            <v>Terminated</v>
          </cell>
          <cell r="L1182" t="str">
            <v>Per Diem Active</v>
          </cell>
          <cell r="M1182" t="str">
            <v>Part Time</v>
          </cell>
          <cell r="N1182" t="str">
            <v>Radiology Technologist PD</v>
          </cell>
          <cell r="O1182" t="str">
            <v>GEN 40 30min</v>
          </cell>
          <cell r="P1182">
            <v>40413</v>
          </cell>
          <cell r="Q1182">
            <v>40413</v>
          </cell>
          <cell r="R1182">
            <v>40819</v>
          </cell>
          <cell r="S1182">
            <v>4.6800000000000001E-2</v>
          </cell>
          <cell r="T1182">
            <v>17.5</v>
          </cell>
          <cell r="U1182" t="str">
            <v>Tech &amp; Professi</v>
          </cell>
          <cell r="V1182">
            <v>1E-4</v>
          </cell>
          <cell r="W1182">
            <v>8.9999999999999998E-4</v>
          </cell>
          <cell r="X1182" t="str">
            <v>Gifford Medical - 40</v>
          </cell>
          <cell r="Y1182" t="str">
            <v>Radiology</v>
          </cell>
          <cell r="Z1182" t="str">
            <v>Biweekly</v>
          </cell>
        </row>
        <row r="1183">
          <cell r="B1183">
            <v>1663</v>
          </cell>
          <cell r="D1183" t="str">
            <v>Beth</v>
          </cell>
          <cell r="E1183" t="str">
            <v>Mayer</v>
          </cell>
          <cell r="F1183" t="str">
            <v>A</v>
          </cell>
          <cell r="G1183" t="str">
            <v>LPN Per Diem</v>
          </cell>
          <cell r="H1183" t="str">
            <v>Clinical</v>
          </cell>
          <cell r="I1183" t="str">
            <v>Patient Care Services</v>
          </cell>
          <cell r="J1183" t="str">
            <v>Med Surg</v>
          </cell>
          <cell r="K1183" t="str">
            <v>Terminated</v>
          </cell>
          <cell r="L1183" t="str">
            <v>Per Diem Active</v>
          </cell>
          <cell r="M1183" t="str">
            <v>Part Time</v>
          </cell>
          <cell r="N1183" t="str">
            <v>LPN Per Diem</v>
          </cell>
          <cell r="O1183" t="str">
            <v>GEN 40 30min</v>
          </cell>
          <cell r="P1183">
            <v>40414</v>
          </cell>
          <cell r="Q1183">
            <v>40414</v>
          </cell>
          <cell r="R1183">
            <v>40886</v>
          </cell>
          <cell r="S1183">
            <v>3.6400000000000002E-2</v>
          </cell>
          <cell r="T1183">
            <v>13.95</v>
          </cell>
          <cell r="U1183" t="str">
            <v>LPN</v>
          </cell>
          <cell r="V1183">
            <v>1E-4</v>
          </cell>
          <cell r="W1183">
            <v>6.9999999999999999E-4</v>
          </cell>
          <cell r="X1183" t="str">
            <v>Gifford Medical - 40</v>
          </cell>
          <cell r="Y1183" t="str">
            <v>Med/Surg</v>
          </cell>
          <cell r="Z1183" t="str">
            <v>Biweekly</v>
          </cell>
        </row>
        <row r="1184">
          <cell r="B1184">
            <v>1664</v>
          </cell>
          <cell r="D1184" t="str">
            <v>Rebecca</v>
          </cell>
          <cell r="E1184" t="str">
            <v>Gaudette</v>
          </cell>
          <cell r="F1184" t="str">
            <v>A</v>
          </cell>
          <cell r="G1184" t="str">
            <v>Teaching Assistant PD</v>
          </cell>
          <cell r="H1184" t="str">
            <v>Maint, Hskpg, Food, Dayca</v>
          </cell>
          <cell r="I1184" t="str">
            <v>Human Resources</v>
          </cell>
          <cell r="J1184" t="str">
            <v>Day Care</v>
          </cell>
          <cell r="K1184" t="str">
            <v>Terminated</v>
          </cell>
          <cell r="L1184" t="str">
            <v>Per Diem Active</v>
          </cell>
          <cell r="M1184" t="str">
            <v>Full Time</v>
          </cell>
          <cell r="N1184" t="str">
            <v>Teaching Assistant PD</v>
          </cell>
          <cell r="O1184" t="str">
            <v>Gen 40 60 Min</v>
          </cell>
          <cell r="P1184">
            <v>40415</v>
          </cell>
          <cell r="Q1184">
            <v>40415</v>
          </cell>
          <cell r="R1184">
            <v>41597</v>
          </cell>
          <cell r="S1184">
            <v>3.6400000000000002E-2</v>
          </cell>
          <cell r="T1184">
            <v>13.99</v>
          </cell>
          <cell r="U1184" t="str">
            <v>Admin/Support</v>
          </cell>
          <cell r="V1184">
            <v>1E-4</v>
          </cell>
          <cell r="W1184">
            <v>6.9999999999999999E-4</v>
          </cell>
          <cell r="X1184" t="str">
            <v>Gifford Medical - 40</v>
          </cell>
          <cell r="Y1184" t="str">
            <v>Child Enrichment Center</v>
          </cell>
          <cell r="Z1184" t="str">
            <v>Biweekly</v>
          </cell>
        </row>
        <row r="1185">
          <cell r="B1185">
            <v>1665</v>
          </cell>
          <cell r="D1185" t="str">
            <v>Susan</v>
          </cell>
          <cell r="E1185" t="str">
            <v>Salster</v>
          </cell>
          <cell r="F1185" t="str">
            <v>W</v>
          </cell>
          <cell r="G1185" t="str">
            <v>RN - Per Diem</v>
          </cell>
          <cell r="H1185" t="str">
            <v>Clinical</v>
          </cell>
          <cell r="I1185" t="str">
            <v>Patient Care Services</v>
          </cell>
          <cell r="J1185" t="str">
            <v>Emergency Room</v>
          </cell>
          <cell r="K1185" t="str">
            <v>Terminated</v>
          </cell>
          <cell r="L1185" t="str">
            <v>Per Diem Active</v>
          </cell>
          <cell r="M1185" t="str">
            <v>Part Time</v>
          </cell>
          <cell r="N1185" t="str">
            <v>RN - Per Diem</v>
          </cell>
          <cell r="O1185" t="str">
            <v>GEN 40 30min</v>
          </cell>
          <cell r="P1185">
            <v>40429</v>
          </cell>
          <cell r="Q1185">
            <v>40429</v>
          </cell>
          <cell r="R1185">
            <v>40756</v>
          </cell>
          <cell r="S1185">
            <v>7.8E-2</v>
          </cell>
          <cell r="T1185">
            <v>30</v>
          </cell>
          <cell r="U1185" t="str">
            <v>RN</v>
          </cell>
          <cell r="V1185">
            <v>1E-4</v>
          </cell>
          <cell r="W1185">
            <v>1.5E-3</v>
          </cell>
          <cell r="X1185" t="str">
            <v>Gifford Medical - 40</v>
          </cell>
          <cell r="Y1185" t="str">
            <v>Emergency Room</v>
          </cell>
          <cell r="Z1185" t="str">
            <v>Biweekly</v>
          </cell>
        </row>
        <row r="1186">
          <cell r="B1186">
            <v>1666</v>
          </cell>
          <cell r="D1186" t="str">
            <v>Miranda</v>
          </cell>
          <cell r="E1186" t="str">
            <v>Shepard</v>
          </cell>
          <cell r="F1186" t="str">
            <v>L</v>
          </cell>
          <cell r="G1186" t="str">
            <v>LNA Per Diem</v>
          </cell>
          <cell r="H1186" t="str">
            <v>Clinical</v>
          </cell>
          <cell r="I1186" t="str">
            <v>Patient Care Services</v>
          </cell>
          <cell r="J1186" t="str">
            <v>MENIG Extended Care</v>
          </cell>
          <cell r="K1186" t="str">
            <v>Terminated</v>
          </cell>
          <cell r="L1186" t="str">
            <v>Per Diem Active</v>
          </cell>
          <cell r="M1186" t="str">
            <v>Part Time</v>
          </cell>
          <cell r="N1186" t="str">
            <v>LNA Per Diem</v>
          </cell>
          <cell r="O1186" t="str">
            <v>GEN 40 30min</v>
          </cell>
          <cell r="P1186">
            <v>40434</v>
          </cell>
          <cell r="Q1186">
            <v>40434</v>
          </cell>
          <cell r="R1186">
            <v>40777</v>
          </cell>
          <cell r="S1186">
            <v>2.5999999999999999E-2</v>
          </cell>
          <cell r="T1186">
            <v>9.82</v>
          </cell>
          <cell r="U1186" t="str">
            <v>Admin/Support</v>
          </cell>
          <cell r="V1186">
            <v>1E-4</v>
          </cell>
          <cell r="W1186">
            <v>5.0000000000000001E-4</v>
          </cell>
          <cell r="X1186" t="str">
            <v>Gifford Medical - 40</v>
          </cell>
          <cell r="Y1186" t="str">
            <v>Menig Extended Care Unit</v>
          </cell>
          <cell r="Z1186" t="str">
            <v>Biweekly</v>
          </cell>
        </row>
        <row r="1187">
          <cell r="B1187">
            <v>1667</v>
          </cell>
          <cell r="D1187" t="str">
            <v>Bonnie</v>
          </cell>
          <cell r="E1187" t="str">
            <v>Solley</v>
          </cell>
          <cell r="F1187" t="str">
            <v>S</v>
          </cell>
          <cell r="G1187" t="str">
            <v>RN - Per Diem</v>
          </cell>
          <cell r="H1187" t="str">
            <v>Clinical</v>
          </cell>
          <cell r="I1187" t="str">
            <v>Patient Care Services</v>
          </cell>
          <cell r="J1187" t="str">
            <v>Obstetrics/Labor &amp; Delive</v>
          </cell>
          <cell r="K1187" t="str">
            <v>Terminated</v>
          </cell>
          <cell r="L1187" t="str">
            <v>Per Diem Active</v>
          </cell>
          <cell r="M1187" t="str">
            <v>Part Time</v>
          </cell>
          <cell r="N1187" t="str">
            <v>RN - Per Diem</v>
          </cell>
          <cell r="O1187" t="str">
            <v>GEN 40 No Meal</v>
          </cell>
          <cell r="P1187">
            <v>42892</v>
          </cell>
          <cell r="Q1187">
            <v>40434</v>
          </cell>
          <cell r="R1187">
            <v>42976</v>
          </cell>
          <cell r="S1187">
            <v>0.1014</v>
          </cell>
          <cell r="T1187">
            <v>39.07</v>
          </cell>
          <cell r="U1187" t="str">
            <v>RN</v>
          </cell>
          <cell r="V1187">
            <v>1E-4</v>
          </cell>
          <cell r="W1187">
            <v>2E-3</v>
          </cell>
          <cell r="X1187" t="str">
            <v>Gifford Medical - 40</v>
          </cell>
          <cell r="Y1187" t="str">
            <v>Birthing Center</v>
          </cell>
          <cell r="Z1187" t="str">
            <v>Biweekly</v>
          </cell>
        </row>
        <row r="1188">
          <cell r="B1188">
            <v>1668</v>
          </cell>
          <cell r="D1188" t="str">
            <v>James</v>
          </cell>
          <cell r="E1188" t="str">
            <v>Shodunke</v>
          </cell>
          <cell r="F1188" t="str">
            <v>O</v>
          </cell>
          <cell r="G1188" t="str">
            <v>Materials Manager PD</v>
          </cell>
          <cell r="H1188" t="str">
            <v>Administrative</v>
          </cell>
          <cell r="I1188" t="str">
            <v>Surgical Services</v>
          </cell>
          <cell r="J1188" t="str">
            <v>Materials Management</v>
          </cell>
          <cell r="K1188" t="str">
            <v>Terminated</v>
          </cell>
          <cell r="L1188" t="str">
            <v>Per Diem Active</v>
          </cell>
          <cell r="M1188" t="str">
            <v>Part Time</v>
          </cell>
          <cell r="N1188" t="str">
            <v>Materials Manager PD</v>
          </cell>
          <cell r="O1188" t="str">
            <v>GEN 40 30min</v>
          </cell>
          <cell r="P1188">
            <v>40434</v>
          </cell>
          <cell r="Q1188">
            <v>40434</v>
          </cell>
          <cell r="R1188">
            <v>42732</v>
          </cell>
          <cell r="S1188">
            <v>6.7599999999999993E-2</v>
          </cell>
          <cell r="T1188">
            <v>26.14</v>
          </cell>
          <cell r="U1188" t="str">
            <v>Management</v>
          </cell>
          <cell r="V1188">
            <v>1E-4</v>
          </cell>
          <cell r="W1188">
            <v>1.2999999999999999E-3</v>
          </cell>
          <cell r="X1188" t="str">
            <v>Gifford Medical - 40</v>
          </cell>
          <cell r="Y1188" t="str">
            <v>Material Management</v>
          </cell>
          <cell r="Z1188" t="str">
            <v>Biweekly</v>
          </cell>
        </row>
        <row r="1189">
          <cell r="B1189">
            <v>1669</v>
          </cell>
          <cell r="D1189" t="str">
            <v>Saul</v>
          </cell>
          <cell r="E1189" t="str">
            <v>Nurok</v>
          </cell>
          <cell r="G1189" t="str">
            <v>Physician</v>
          </cell>
          <cell r="H1189" t="str">
            <v>Clinical</v>
          </cell>
          <cell r="I1189" t="str">
            <v>Medical Staff</v>
          </cell>
          <cell r="J1189" t="str">
            <v>Professional Emergency</v>
          </cell>
          <cell r="K1189" t="str">
            <v>Terminated</v>
          </cell>
          <cell r="L1189" t="str">
            <v>Per Diem Active</v>
          </cell>
          <cell r="M1189" t="str">
            <v>Part Time</v>
          </cell>
          <cell r="N1189" t="str">
            <v>Physician</v>
          </cell>
          <cell r="O1189" t="str">
            <v>PHYSICIANS</v>
          </cell>
          <cell r="P1189">
            <v>43815</v>
          </cell>
          <cell r="Q1189">
            <v>40438</v>
          </cell>
          <cell r="R1189">
            <v>43870</v>
          </cell>
          <cell r="S1189">
            <v>0.39</v>
          </cell>
          <cell r="T1189">
            <v>150</v>
          </cell>
          <cell r="U1189" t="str">
            <v>Providers</v>
          </cell>
          <cell r="V1189">
            <v>1E-4</v>
          </cell>
          <cell r="W1189">
            <v>7.4999999999999997E-3</v>
          </cell>
          <cell r="X1189" t="str">
            <v>Gifford Medical - 40</v>
          </cell>
          <cell r="Y1189" t="str">
            <v>Emergency Room</v>
          </cell>
          <cell r="Z1189" t="str">
            <v>Biweekly</v>
          </cell>
        </row>
        <row r="1190">
          <cell r="B1190">
            <v>1670</v>
          </cell>
          <cell r="D1190" t="str">
            <v>Donna</v>
          </cell>
          <cell r="E1190" t="str">
            <v>Butler</v>
          </cell>
          <cell r="F1190" t="str">
            <v>M</v>
          </cell>
          <cell r="G1190" t="str">
            <v>Nurse Midwife</v>
          </cell>
          <cell r="H1190" t="str">
            <v>Clinical</v>
          </cell>
          <cell r="I1190" t="str">
            <v>Medical Staff</v>
          </cell>
          <cell r="J1190" t="str">
            <v>Clinic OB/GYN</v>
          </cell>
          <cell r="K1190" t="str">
            <v>Terminated</v>
          </cell>
          <cell r="L1190" t="str">
            <v>PartTime - Full Benefits</v>
          </cell>
          <cell r="M1190" t="str">
            <v>Part Time</v>
          </cell>
          <cell r="N1190" t="str">
            <v>Nurse Midwife</v>
          </cell>
          <cell r="O1190" t="str">
            <v>PHYSICIANS</v>
          </cell>
          <cell r="P1190">
            <v>40442</v>
          </cell>
          <cell r="Q1190">
            <v>40442</v>
          </cell>
          <cell r="R1190">
            <v>41642</v>
          </cell>
          <cell r="S1190">
            <v>74880</v>
          </cell>
          <cell r="T1190">
            <v>45</v>
          </cell>
          <cell r="U1190" t="str">
            <v>Tech &amp; Profess</v>
          </cell>
          <cell r="V1190">
            <v>64</v>
          </cell>
          <cell r="W1190">
            <v>1440</v>
          </cell>
          <cell r="X1190" t="str">
            <v>OB/GYN - 41</v>
          </cell>
          <cell r="Y1190" t="str">
            <v>Medical Staff</v>
          </cell>
          <cell r="Z1190" t="str">
            <v>Biweekly</v>
          </cell>
        </row>
        <row r="1191">
          <cell r="B1191">
            <v>1671</v>
          </cell>
          <cell r="D1191" t="str">
            <v>Ovleto</v>
          </cell>
          <cell r="E1191" t="str">
            <v>Ciccarelli</v>
          </cell>
          <cell r="F1191" t="str">
            <v>W</v>
          </cell>
          <cell r="G1191" t="str">
            <v>Surgeon</v>
          </cell>
          <cell r="H1191" t="str">
            <v>Clinical</v>
          </cell>
          <cell r="I1191" t="str">
            <v>Administration</v>
          </cell>
          <cell r="J1191" t="str">
            <v>Hospitalist</v>
          </cell>
          <cell r="K1191" t="str">
            <v>Active</v>
          </cell>
          <cell r="L1191" t="str">
            <v>Per Diem Active</v>
          </cell>
          <cell r="M1191" t="str">
            <v>Part Time</v>
          </cell>
          <cell r="N1191" t="str">
            <v>Surgeon</v>
          </cell>
          <cell r="O1191" t="str">
            <v>PHYSICIANS</v>
          </cell>
          <cell r="P1191">
            <v>40452</v>
          </cell>
          <cell r="Q1191">
            <v>40452</v>
          </cell>
          <cell r="S1191">
            <v>0.32240000000000002</v>
          </cell>
          <cell r="T1191">
            <v>123.63</v>
          </cell>
          <cell r="U1191" t="str">
            <v>Providers</v>
          </cell>
          <cell r="V1191">
            <v>1E-4</v>
          </cell>
          <cell r="W1191">
            <v>6.1999999999999998E-3</v>
          </cell>
          <cell r="X1191" t="str">
            <v>Gifford Medical - 40</v>
          </cell>
          <cell r="Y1191" t="str">
            <v>Medical Staff</v>
          </cell>
          <cell r="Z1191" t="str">
            <v>Biweekly</v>
          </cell>
        </row>
        <row r="1192">
          <cell r="B1192">
            <v>1672</v>
          </cell>
          <cell r="D1192" t="str">
            <v>Tracy</v>
          </cell>
          <cell r="E1192" t="str">
            <v>Babbitt</v>
          </cell>
          <cell r="F1192" t="str">
            <v>L</v>
          </cell>
          <cell r="G1192" t="str">
            <v>Central Sterile Supp Tech</v>
          </cell>
          <cell r="H1192" t="str">
            <v>Ancillary</v>
          </cell>
          <cell r="I1192" t="str">
            <v>Patient Care Services</v>
          </cell>
          <cell r="J1192" t="str">
            <v>Operating Room</v>
          </cell>
          <cell r="K1192" t="str">
            <v>Terminated</v>
          </cell>
          <cell r="L1192" t="str">
            <v>PartTime - Full Benefits</v>
          </cell>
          <cell r="M1192" t="str">
            <v>Part Time</v>
          </cell>
          <cell r="N1192" t="str">
            <v>Central Sterile Supp Tech</v>
          </cell>
          <cell r="O1192" t="str">
            <v>GEN 40 30min</v>
          </cell>
          <cell r="P1192">
            <v>40455</v>
          </cell>
          <cell r="Q1192">
            <v>40455</v>
          </cell>
          <cell r="R1192">
            <v>40528</v>
          </cell>
          <cell r="S1192">
            <v>30784</v>
          </cell>
          <cell r="T1192">
            <v>18.5</v>
          </cell>
          <cell r="U1192" t="str">
            <v>Admin/Support</v>
          </cell>
          <cell r="V1192">
            <v>64</v>
          </cell>
          <cell r="W1192">
            <v>592</v>
          </cell>
          <cell r="X1192" t="str">
            <v>Gifford Medical - 40</v>
          </cell>
          <cell r="Y1192" t="str">
            <v>Operating Room</v>
          </cell>
          <cell r="Z1192" t="str">
            <v>Biweekly</v>
          </cell>
        </row>
        <row r="1193">
          <cell r="B1193">
            <v>1673</v>
          </cell>
          <cell r="D1193" t="str">
            <v>Tracy</v>
          </cell>
          <cell r="E1193" t="str">
            <v>Badger</v>
          </cell>
          <cell r="F1193" t="str">
            <v>L</v>
          </cell>
          <cell r="G1193" t="str">
            <v>Catering Coordinator</v>
          </cell>
          <cell r="H1193" t="str">
            <v>Maint, Hskpg, Food, Dayca</v>
          </cell>
          <cell r="I1193" t="str">
            <v>Operations</v>
          </cell>
          <cell r="J1193" t="str">
            <v>Dietary</v>
          </cell>
          <cell r="K1193" t="str">
            <v>Terminated</v>
          </cell>
          <cell r="L1193" t="str">
            <v>Full Time - Full Benefits</v>
          </cell>
          <cell r="M1193" t="str">
            <v>Full Time</v>
          </cell>
          <cell r="N1193" t="str">
            <v>Catering Coordinator</v>
          </cell>
          <cell r="O1193" t="str">
            <v>EXEMPT 8 FT</v>
          </cell>
          <cell r="P1193">
            <v>40455</v>
          </cell>
          <cell r="Q1193">
            <v>40455</v>
          </cell>
          <cell r="R1193">
            <v>44085</v>
          </cell>
          <cell r="S1193">
            <v>48297.599999999999</v>
          </cell>
          <cell r="T1193">
            <v>23.22</v>
          </cell>
          <cell r="U1193" t="str">
            <v>Tech &amp; Professi</v>
          </cell>
          <cell r="V1193">
            <v>80</v>
          </cell>
          <cell r="W1193">
            <v>928.8</v>
          </cell>
          <cell r="X1193" t="str">
            <v>Gifford Medical - 40</v>
          </cell>
          <cell r="Y1193" t="str">
            <v>Nutrition &amp; Food Service</v>
          </cell>
          <cell r="Z1193" t="str">
            <v>Biweekly</v>
          </cell>
        </row>
        <row r="1194">
          <cell r="B1194">
            <v>1674</v>
          </cell>
          <cell r="D1194" t="str">
            <v>Megan</v>
          </cell>
          <cell r="E1194" t="str">
            <v>Lalinde</v>
          </cell>
          <cell r="F1194" t="str">
            <v>E</v>
          </cell>
          <cell r="G1194" t="str">
            <v>Pharmacist Per Diem</v>
          </cell>
          <cell r="H1194" t="str">
            <v>Ancillary</v>
          </cell>
          <cell r="I1194" t="str">
            <v>Patient Care Services</v>
          </cell>
          <cell r="J1194" t="str">
            <v>Pharmacy</v>
          </cell>
          <cell r="K1194" t="str">
            <v>Active</v>
          </cell>
          <cell r="L1194" t="str">
            <v>Per Diem Active</v>
          </cell>
          <cell r="M1194" t="str">
            <v>Part Time</v>
          </cell>
          <cell r="N1194" t="str">
            <v>Pharmacist Per Diem</v>
          </cell>
          <cell r="O1194" t="str">
            <v>GEN 40 30min</v>
          </cell>
          <cell r="P1194">
            <v>40455</v>
          </cell>
          <cell r="Q1194">
            <v>40455</v>
          </cell>
          <cell r="S1194">
            <v>0.14560000000000001</v>
          </cell>
          <cell r="T1194">
            <v>56.41</v>
          </cell>
          <cell r="U1194" t="str">
            <v>Tech &amp; Profess</v>
          </cell>
          <cell r="V1194">
            <v>1E-4</v>
          </cell>
          <cell r="W1194">
            <v>2.8E-3</v>
          </cell>
          <cell r="X1194" t="str">
            <v>Gifford Medical - 40</v>
          </cell>
          <cell r="Y1194" t="str">
            <v>Pharmacy</v>
          </cell>
          <cell r="Z1194" t="str">
            <v>Biweekly</v>
          </cell>
        </row>
        <row r="1195">
          <cell r="B1195">
            <v>1675</v>
          </cell>
          <cell r="D1195" t="str">
            <v>Joan</v>
          </cell>
          <cell r="E1195" t="str">
            <v>Goodrich</v>
          </cell>
          <cell r="F1195" t="str">
            <v>M</v>
          </cell>
          <cell r="G1195" t="str">
            <v>RN - Per Diem</v>
          </cell>
          <cell r="H1195" t="str">
            <v>Clinical</v>
          </cell>
          <cell r="I1195" t="str">
            <v>Patient Care Services</v>
          </cell>
          <cell r="J1195" t="str">
            <v>MENIG Extended Care</v>
          </cell>
          <cell r="K1195" t="str">
            <v>Terminated</v>
          </cell>
          <cell r="L1195" t="str">
            <v>Per Diem Active</v>
          </cell>
          <cell r="M1195" t="str">
            <v>Part Time</v>
          </cell>
          <cell r="N1195" t="str">
            <v>RN - Per Diem</v>
          </cell>
          <cell r="O1195" t="str">
            <v>GEN 40 30min</v>
          </cell>
          <cell r="P1195">
            <v>40460</v>
          </cell>
          <cell r="Q1195">
            <v>40460</v>
          </cell>
          <cell r="R1195">
            <v>40751</v>
          </cell>
          <cell r="S1195">
            <v>7.2800000000000004E-2</v>
          </cell>
          <cell r="T1195">
            <v>28</v>
          </cell>
          <cell r="U1195" t="str">
            <v>RN</v>
          </cell>
          <cell r="V1195">
            <v>1E-4</v>
          </cell>
          <cell r="W1195">
            <v>1.4E-3</v>
          </cell>
          <cell r="X1195" t="str">
            <v>Gifford Medical - 40</v>
          </cell>
          <cell r="Y1195" t="str">
            <v>Menig Extended Care Unit</v>
          </cell>
          <cell r="Z1195" t="str">
            <v>Biweekly</v>
          </cell>
        </row>
        <row r="1196">
          <cell r="B1196">
            <v>1676</v>
          </cell>
          <cell r="D1196" t="str">
            <v>Patricia</v>
          </cell>
          <cell r="E1196" t="str">
            <v>Fox</v>
          </cell>
          <cell r="F1196" t="str">
            <v>M</v>
          </cell>
          <cell r="G1196" t="str">
            <v>RN - Per Diem</v>
          </cell>
          <cell r="H1196" t="str">
            <v>Clinical</v>
          </cell>
          <cell r="I1196" t="str">
            <v>Patient Care Services</v>
          </cell>
          <cell r="J1196" t="str">
            <v>Med Surg</v>
          </cell>
          <cell r="K1196" t="str">
            <v>Active</v>
          </cell>
          <cell r="L1196" t="str">
            <v>Per Diem Active</v>
          </cell>
          <cell r="M1196" t="str">
            <v>Part Time</v>
          </cell>
          <cell r="N1196" t="str">
            <v>RN - Per Diem</v>
          </cell>
          <cell r="O1196" t="str">
            <v>GEN 40 30min</v>
          </cell>
          <cell r="P1196">
            <v>40462</v>
          </cell>
          <cell r="Q1196">
            <v>40462</v>
          </cell>
          <cell r="S1196">
            <v>0.1066</v>
          </cell>
          <cell r="T1196">
            <v>40.82</v>
          </cell>
          <cell r="U1196" t="str">
            <v>RN</v>
          </cell>
          <cell r="V1196">
            <v>1E-4</v>
          </cell>
          <cell r="W1196">
            <v>2E-3</v>
          </cell>
          <cell r="X1196" t="str">
            <v>Gifford Medical Ctr - 40</v>
          </cell>
          <cell r="Y1196" t="str">
            <v>Med/Surg</v>
          </cell>
          <cell r="Z1196" t="str">
            <v>Biweekly</v>
          </cell>
        </row>
        <row r="1197">
          <cell r="B1197">
            <v>1677</v>
          </cell>
          <cell r="D1197" t="str">
            <v>Patricia</v>
          </cell>
          <cell r="E1197" t="str">
            <v>Lee</v>
          </cell>
          <cell r="F1197" t="str">
            <v>A</v>
          </cell>
          <cell r="G1197" t="str">
            <v>RN - Per Diem</v>
          </cell>
          <cell r="H1197" t="str">
            <v>Clinical</v>
          </cell>
          <cell r="I1197" t="str">
            <v>Patient Care Services</v>
          </cell>
          <cell r="J1197" t="str">
            <v>Emergency Room</v>
          </cell>
          <cell r="K1197" t="str">
            <v>Terminated</v>
          </cell>
          <cell r="L1197" t="str">
            <v>Per Diem Active</v>
          </cell>
          <cell r="M1197" t="str">
            <v>Part Time</v>
          </cell>
          <cell r="N1197" t="str">
            <v>RN - Per Diem</v>
          </cell>
          <cell r="O1197" t="str">
            <v>GEN 40 30min</v>
          </cell>
          <cell r="P1197">
            <v>40462</v>
          </cell>
          <cell r="Q1197">
            <v>40462</v>
          </cell>
          <cell r="R1197">
            <v>40734</v>
          </cell>
          <cell r="S1197">
            <v>8.0600000000000005E-2</v>
          </cell>
          <cell r="T1197">
            <v>31</v>
          </cell>
          <cell r="U1197" t="str">
            <v>RN</v>
          </cell>
          <cell r="V1197">
            <v>1E-4</v>
          </cell>
          <cell r="W1197">
            <v>1.6000000000000001E-3</v>
          </cell>
          <cell r="X1197" t="str">
            <v>Gifford Medical - 40</v>
          </cell>
          <cell r="Y1197" t="str">
            <v>Emergency Room</v>
          </cell>
          <cell r="Z1197" t="str">
            <v>Biweekly</v>
          </cell>
        </row>
        <row r="1198">
          <cell r="B1198">
            <v>1678</v>
          </cell>
          <cell r="D1198" t="str">
            <v>Janine</v>
          </cell>
          <cell r="E1198" t="str">
            <v>Burr</v>
          </cell>
          <cell r="G1198" t="str">
            <v>Laboratory Technician 3</v>
          </cell>
          <cell r="H1198" t="str">
            <v>Ancillary</v>
          </cell>
          <cell r="I1198" t="str">
            <v>Operations</v>
          </cell>
          <cell r="J1198" t="str">
            <v>Laboratory</v>
          </cell>
          <cell r="K1198" t="str">
            <v>Terminated</v>
          </cell>
          <cell r="L1198" t="str">
            <v>PartTime - Full Benefits</v>
          </cell>
          <cell r="M1198" t="str">
            <v>Part Time</v>
          </cell>
          <cell r="N1198" t="str">
            <v>Laboratory Technician 3</v>
          </cell>
          <cell r="O1198" t="str">
            <v>GEN 40 No Meal</v>
          </cell>
          <cell r="P1198">
            <v>40462</v>
          </cell>
          <cell r="Q1198">
            <v>40462</v>
          </cell>
          <cell r="R1198">
            <v>44651</v>
          </cell>
          <cell r="S1198">
            <v>65721.759999999995</v>
          </cell>
          <cell r="T1198">
            <v>33.26</v>
          </cell>
          <cell r="U1198" t="str">
            <v>Tech &amp; Professi</v>
          </cell>
          <cell r="V1198">
            <v>76</v>
          </cell>
          <cell r="W1198">
            <v>1263.8800000000001</v>
          </cell>
          <cell r="X1198" t="str">
            <v>Gifford Medical - 40</v>
          </cell>
          <cell r="Y1198" t="str">
            <v>Laboratory</v>
          </cell>
          <cell r="Z1198" t="str">
            <v>Biweekly</v>
          </cell>
        </row>
        <row r="1199">
          <cell r="B1199">
            <v>1679</v>
          </cell>
          <cell r="D1199" t="str">
            <v>Nancy</v>
          </cell>
          <cell r="E1199" t="str">
            <v>Colson</v>
          </cell>
          <cell r="F1199" t="str">
            <v>M</v>
          </cell>
          <cell r="G1199" t="str">
            <v>Sonographer-Per Diem</v>
          </cell>
          <cell r="H1199" t="str">
            <v>Ancillary</v>
          </cell>
          <cell r="I1199" t="str">
            <v>Operations</v>
          </cell>
          <cell r="J1199" t="str">
            <v>Diagnostic Imaging</v>
          </cell>
          <cell r="K1199" t="str">
            <v>Terminated</v>
          </cell>
          <cell r="L1199" t="str">
            <v>Per Diem Active</v>
          </cell>
          <cell r="M1199" t="str">
            <v>Part Time</v>
          </cell>
          <cell r="N1199" t="str">
            <v>Sonographer-Per Diem</v>
          </cell>
          <cell r="O1199" t="str">
            <v>GEN 40 30min</v>
          </cell>
          <cell r="P1199">
            <v>40462</v>
          </cell>
          <cell r="Q1199">
            <v>40462</v>
          </cell>
          <cell r="R1199">
            <v>40498</v>
          </cell>
          <cell r="S1199">
            <v>6.7599999999999993E-2</v>
          </cell>
          <cell r="T1199">
            <v>26</v>
          </cell>
          <cell r="U1199" t="str">
            <v>Tech &amp; Professi</v>
          </cell>
          <cell r="V1199">
            <v>1E-4</v>
          </cell>
          <cell r="W1199">
            <v>1.2999999999999999E-3</v>
          </cell>
          <cell r="X1199" t="str">
            <v>Gifford Medical - 40</v>
          </cell>
          <cell r="Y1199" t="str">
            <v>Radiology</v>
          </cell>
          <cell r="Z1199" t="str">
            <v>Biweekly</v>
          </cell>
        </row>
        <row r="1200">
          <cell r="B1200">
            <v>1680</v>
          </cell>
          <cell r="D1200" t="str">
            <v>Dawn</v>
          </cell>
          <cell r="E1200" t="str">
            <v>Sabotka</v>
          </cell>
          <cell r="F1200" t="str">
            <v>E</v>
          </cell>
          <cell r="G1200" t="str">
            <v>Radiology Technologist PD</v>
          </cell>
          <cell r="H1200" t="str">
            <v>Ancillary</v>
          </cell>
          <cell r="I1200" t="str">
            <v>Operations</v>
          </cell>
          <cell r="J1200" t="str">
            <v>Diagnostic Imaging</v>
          </cell>
          <cell r="K1200" t="str">
            <v>Terminated</v>
          </cell>
          <cell r="L1200" t="str">
            <v>Per Diem Active</v>
          </cell>
          <cell r="M1200" t="str">
            <v>Part Time</v>
          </cell>
          <cell r="N1200" t="str">
            <v>Radiology Technologist PD</v>
          </cell>
          <cell r="O1200" t="str">
            <v>GEN 40 30min</v>
          </cell>
          <cell r="P1200">
            <v>40463</v>
          </cell>
          <cell r="Q1200">
            <v>40463</v>
          </cell>
          <cell r="R1200">
            <v>40819</v>
          </cell>
          <cell r="S1200">
            <v>5.4600000000000003E-2</v>
          </cell>
          <cell r="T1200">
            <v>21</v>
          </cell>
          <cell r="U1200" t="str">
            <v>Tech &amp; Professi</v>
          </cell>
          <cell r="V1200">
            <v>1E-4</v>
          </cell>
          <cell r="W1200">
            <v>1E-3</v>
          </cell>
          <cell r="X1200" t="str">
            <v>Gifford Medical - 40</v>
          </cell>
          <cell r="Y1200" t="str">
            <v>Radiology</v>
          </cell>
          <cell r="Z1200" t="str">
            <v>Biweekly</v>
          </cell>
        </row>
        <row r="1201">
          <cell r="B1201">
            <v>1681</v>
          </cell>
          <cell r="D1201" t="str">
            <v>Pamela</v>
          </cell>
          <cell r="E1201" t="str">
            <v>Mutrie</v>
          </cell>
          <cell r="F1201" t="str">
            <v>A</v>
          </cell>
          <cell r="G1201" t="str">
            <v>RN - Physician Practice</v>
          </cell>
          <cell r="H1201" t="str">
            <v>Clinical</v>
          </cell>
          <cell r="I1201" t="str">
            <v>Provider Practices</v>
          </cell>
          <cell r="J1201" t="str">
            <v>Medical Home CHT</v>
          </cell>
          <cell r="K1201" t="str">
            <v>Terminated</v>
          </cell>
          <cell r="L1201" t="str">
            <v>PartTime - Full Benefits</v>
          </cell>
          <cell r="M1201" t="str">
            <v>Part Time</v>
          </cell>
          <cell r="N1201" t="str">
            <v>RN - Physician Practice</v>
          </cell>
          <cell r="O1201" t="str">
            <v>GEN 40 30min</v>
          </cell>
          <cell r="P1201">
            <v>40469</v>
          </cell>
          <cell r="Q1201">
            <v>40469</v>
          </cell>
          <cell r="R1201">
            <v>41257</v>
          </cell>
          <cell r="S1201">
            <v>53988.480000000003</v>
          </cell>
          <cell r="T1201">
            <v>28.84</v>
          </cell>
          <cell r="U1201" t="str">
            <v>RN PP</v>
          </cell>
          <cell r="V1201">
            <v>72</v>
          </cell>
          <cell r="W1201">
            <v>1038.24</v>
          </cell>
          <cell r="X1201" t="str">
            <v>Gifford Medical - 40</v>
          </cell>
          <cell r="Y1201" t="str">
            <v>Provider Practice</v>
          </cell>
          <cell r="Z1201" t="str">
            <v>Biweekly</v>
          </cell>
        </row>
        <row r="1202">
          <cell r="B1202">
            <v>1682</v>
          </cell>
          <cell r="D1202" t="str">
            <v>Pamela</v>
          </cell>
          <cell r="E1202" t="str">
            <v>Caruso-Buyvid</v>
          </cell>
          <cell r="F1202" t="str">
            <v>E</v>
          </cell>
          <cell r="G1202" t="str">
            <v>Human Resources Assistant</v>
          </cell>
          <cell r="H1202" t="str">
            <v>Administrative</v>
          </cell>
          <cell r="I1202" t="str">
            <v>Human Resources</v>
          </cell>
          <cell r="J1202" t="str">
            <v>Human Resources</v>
          </cell>
          <cell r="K1202" t="str">
            <v>Terminated</v>
          </cell>
          <cell r="L1202" t="str">
            <v>Temporary Part Time</v>
          </cell>
          <cell r="M1202" t="str">
            <v>Part Time</v>
          </cell>
          <cell r="N1202" t="str">
            <v>Human Resources Assistant</v>
          </cell>
          <cell r="O1202" t="str">
            <v>GEN 40 30min</v>
          </cell>
          <cell r="P1202">
            <v>40469</v>
          </cell>
          <cell r="Q1202">
            <v>40469</v>
          </cell>
          <cell r="R1202">
            <v>40585</v>
          </cell>
          <cell r="S1202">
            <v>24310</v>
          </cell>
          <cell r="T1202">
            <v>17</v>
          </cell>
          <cell r="U1202" t="str">
            <v>Admin/Support</v>
          </cell>
          <cell r="V1202">
            <v>55</v>
          </cell>
          <cell r="W1202">
            <v>467.5</v>
          </cell>
          <cell r="X1202" t="str">
            <v>Staffing &amp; Recruiting - 4</v>
          </cell>
          <cell r="Y1202" t="str">
            <v>Human Resources</v>
          </cell>
          <cell r="Z1202" t="str">
            <v>Biweekly</v>
          </cell>
        </row>
        <row r="1203">
          <cell r="B1203">
            <v>1683</v>
          </cell>
          <cell r="D1203" t="str">
            <v>David</v>
          </cell>
          <cell r="E1203" t="str">
            <v>Wieliczki</v>
          </cell>
          <cell r="F1203" t="str">
            <v>P</v>
          </cell>
          <cell r="G1203" t="str">
            <v>Cook</v>
          </cell>
          <cell r="H1203" t="str">
            <v>Maint, Hskpg, Food, Dayca</v>
          </cell>
          <cell r="I1203" t="str">
            <v>Operations</v>
          </cell>
          <cell r="J1203" t="str">
            <v>Dietary</v>
          </cell>
          <cell r="K1203" t="str">
            <v>Terminated</v>
          </cell>
          <cell r="L1203" t="str">
            <v>Full Time - Full Benefits</v>
          </cell>
          <cell r="M1203" t="str">
            <v>Full Time</v>
          </cell>
          <cell r="N1203" t="str">
            <v>Cook</v>
          </cell>
          <cell r="O1203" t="str">
            <v>GEN 40 30min</v>
          </cell>
          <cell r="P1203">
            <v>40469</v>
          </cell>
          <cell r="Q1203">
            <v>40469</v>
          </cell>
          <cell r="R1203">
            <v>41409</v>
          </cell>
          <cell r="S1203">
            <v>25584</v>
          </cell>
          <cell r="T1203">
            <v>12.3</v>
          </cell>
          <cell r="U1203" t="str">
            <v>Admin/Support</v>
          </cell>
          <cell r="V1203">
            <v>80</v>
          </cell>
          <cell r="W1203">
            <v>492</v>
          </cell>
          <cell r="X1203" t="str">
            <v>Gifford Medical - 40</v>
          </cell>
          <cell r="Y1203" t="str">
            <v>Nutrition &amp; Food Service</v>
          </cell>
          <cell r="Z1203" t="str">
            <v>Biweekly</v>
          </cell>
        </row>
        <row r="1204">
          <cell r="B1204">
            <v>1685</v>
          </cell>
          <cell r="D1204" t="str">
            <v>Marlene</v>
          </cell>
          <cell r="E1204" t="str">
            <v>Moulton</v>
          </cell>
          <cell r="F1204" t="str">
            <v>J</v>
          </cell>
          <cell r="G1204" t="str">
            <v>LPN - Provider Practice</v>
          </cell>
          <cell r="H1204" t="str">
            <v>Clinical</v>
          </cell>
          <cell r="I1204" t="str">
            <v>Provider Practices</v>
          </cell>
          <cell r="J1204" t="str">
            <v>Clinic Primary Care</v>
          </cell>
          <cell r="K1204" t="str">
            <v>Terminated</v>
          </cell>
          <cell r="L1204" t="str">
            <v>PartTime - Full Benefits</v>
          </cell>
          <cell r="M1204" t="str">
            <v>Part Time</v>
          </cell>
          <cell r="N1204" t="str">
            <v>LPN - Provider Practice</v>
          </cell>
          <cell r="O1204" t="str">
            <v>GEN 40 60min</v>
          </cell>
          <cell r="P1204">
            <v>40479</v>
          </cell>
          <cell r="Q1204">
            <v>40479</v>
          </cell>
          <cell r="R1204">
            <v>41200</v>
          </cell>
          <cell r="S1204">
            <v>41464.800000000003</v>
          </cell>
          <cell r="T1204">
            <v>22.15</v>
          </cell>
          <cell r="U1204" t="str">
            <v>LPN PP</v>
          </cell>
          <cell r="V1204">
            <v>72</v>
          </cell>
          <cell r="W1204">
            <v>797.4</v>
          </cell>
          <cell r="X1204" t="str">
            <v>Primary Care Clinic - 41</v>
          </cell>
          <cell r="Y1204" t="str">
            <v>Provider Practice</v>
          </cell>
          <cell r="Z1204" t="str">
            <v>Biweekly</v>
          </cell>
        </row>
        <row r="1205">
          <cell r="B1205">
            <v>1686</v>
          </cell>
          <cell r="D1205" t="str">
            <v>Tyson</v>
          </cell>
          <cell r="E1205" t="str">
            <v>Moulton</v>
          </cell>
          <cell r="F1205" t="str">
            <v>B</v>
          </cell>
          <cell r="G1205" t="str">
            <v>Plant Superintendent</v>
          </cell>
          <cell r="H1205" t="str">
            <v>Administrative</v>
          </cell>
          <cell r="I1205" t="str">
            <v>Operations</v>
          </cell>
          <cell r="J1205" t="str">
            <v>Facilities</v>
          </cell>
          <cell r="K1205" t="str">
            <v>Terminated</v>
          </cell>
          <cell r="L1205" t="str">
            <v>Full Time - Full Benefits</v>
          </cell>
          <cell r="M1205" t="str">
            <v>Full Time</v>
          </cell>
          <cell r="N1205" t="str">
            <v>Plant Superintendent</v>
          </cell>
          <cell r="O1205" t="str">
            <v>EXEMPT 8 FT</v>
          </cell>
          <cell r="P1205">
            <v>40483</v>
          </cell>
          <cell r="Q1205">
            <v>40483</v>
          </cell>
          <cell r="R1205">
            <v>41753</v>
          </cell>
          <cell r="S1205">
            <v>80350.399999999994</v>
          </cell>
          <cell r="T1205">
            <v>38.630000000000003</v>
          </cell>
          <cell r="U1205" t="str">
            <v>DIR PLANT OPS</v>
          </cell>
          <cell r="V1205">
            <v>80</v>
          </cell>
          <cell r="W1205">
            <v>1545.2</v>
          </cell>
          <cell r="X1205" t="str">
            <v>Gifford Medical - 40</v>
          </cell>
          <cell r="Y1205" t="str">
            <v>None</v>
          </cell>
          <cell r="Z1205" t="str">
            <v>Biweekly</v>
          </cell>
        </row>
        <row r="1206">
          <cell r="B1206">
            <v>1687</v>
          </cell>
          <cell r="D1206" t="str">
            <v>Colleen</v>
          </cell>
          <cell r="E1206" t="str">
            <v>Linari</v>
          </cell>
          <cell r="F1206" t="str">
            <v>L</v>
          </cell>
          <cell r="G1206" t="str">
            <v>RN - Per Diem</v>
          </cell>
          <cell r="H1206" t="str">
            <v>Clinical</v>
          </cell>
          <cell r="I1206" t="str">
            <v>Patient Care Services</v>
          </cell>
          <cell r="J1206" t="str">
            <v>Med Surg</v>
          </cell>
          <cell r="K1206" t="str">
            <v>Terminated</v>
          </cell>
          <cell r="L1206" t="str">
            <v>Per Diem Active</v>
          </cell>
          <cell r="M1206" t="str">
            <v>Part Time</v>
          </cell>
          <cell r="N1206" t="str">
            <v>RN - Per Diem</v>
          </cell>
          <cell r="O1206" t="str">
            <v>GEN 40 30min</v>
          </cell>
          <cell r="P1206">
            <v>40498</v>
          </cell>
          <cell r="Q1206">
            <v>40498</v>
          </cell>
          <cell r="R1206">
            <v>41369</v>
          </cell>
          <cell r="S1206">
            <v>5.7200000000000001E-2</v>
          </cell>
          <cell r="T1206">
            <v>22.17</v>
          </cell>
          <cell r="U1206" t="str">
            <v>RN</v>
          </cell>
          <cell r="V1206">
            <v>1E-4</v>
          </cell>
          <cell r="W1206">
            <v>1.1000000000000001E-3</v>
          </cell>
          <cell r="X1206" t="str">
            <v>Gifford Medical - 40</v>
          </cell>
          <cell r="Y1206" t="str">
            <v>Med/Surg</v>
          </cell>
          <cell r="Z1206" t="str">
            <v>Biweekly</v>
          </cell>
        </row>
        <row r="1207">
          <cell r="B1207">
            <v>1688</v>
          </cell>
          <cell r="D1207" t="str">
            <v>Jean</v>
          </cell>
          <cell r="E1207" t="str">
            <v>Proehl</v>
          </cell>
          <cell r="F1207" t="str">
            <v>A</v>
          </cell>
          <cell r="G1207" t="str">
            <v>RN - Per Diem</v>
          </cell>
          <cell r="H1207" t="str">
            <v>Clinical</v>
          </cell>
          <cell r="I1207" t="str">
            <v>Patient Care Services</v>
          </cell>
          <cell r="J1207" t="str">
            <v>Emergency Room</v>
          </cell>
          <cell r="K1207" t="str">
            <v>Active</v>
          </cell>
          <cell r="L1207" t="str">
            <v>Per Diem Active</v>
          </cell>
          <cell r="M1207" t="str">
            <v>Part Time</v>
          </cell>
          <cell r="N1207" t="str">
            <v>RN - Per Diem</v>
          </cell>
          <cell r="O1207" t="str">
            <v>GEN 40 30min</v>
          </cell>
          <cell r="P1207">
            <v>40500</v>
          </cell>
          <cell r="Q1207">
            <v>40500</v>
          </cell>
          <cell r="S1207">
            <v>0.1144</v>
          </cell>
          <cell r="T1207">
            <v>44.05</v>
          </cell>
          <cell r="U1207" t="str">
            <v>RN</v>
          </cell>
          <cell r="V1207">
            <v>1E-4</v>
          </cell>
          <cell r="W1207">
            <v>2.2000000000000001E-3</v>
          </cell>
          <cell r="X1207" t="str">
            <v>Gifford Medical Ctr - 40</v>
          </cell>
          <cell r="Y1207" t="str">
            <v>Emergency Room</v>
          </cell>
          <cell r="Z1207" t="str">
            <v>Biweekly</v>
          </cell>
        </row>
        <row r="1208">
          <cell r="B1208">
            <v>1689</v>
          </cell>
          <cell r="D1208" t="str">
            <v>Emma</v>
          </cell>
          <cell r="E1208" t="str">
            <v>Joyce-Kaier</v>
          </cell>
          <cell r="G1208" t="str">
            <v>RN - Per Diem</v>
          </cell>
          <cell r="H1208" t="str">
            <v>Clinical</v>
          </cell>
          <cell r="I1208" t="str">
            <v>Patient Care Services</v>
          </cell>
          <cell r="J1208" t="str">
            <v>Med Surg</v>
          </cell>
          <cell r="K1208" t="str">
            <v>Terminated</v>
          </cell>
          <cell r="L1208" t="str">
            <v>Per Diem Active</v>
          </cell>
          <cell r="M1208" t="str">
            <v>Part Time</v>
          </cell>
          <cell r="N1208" t="str">
            <v>RN - Per Diem</v>
          </cell>
          <cell r="O1208" t="str">
            <v>GEN 40 30min</v>
          </cell>
          <cell r="P1208">
            <v>42606</v>
          </cell>
          <cell r="Q1208">
            <v>40504</v>
          </cell>
          <cell r="R1208">
            <v>43072</v>
          </cell>
          <cell r="S1208">
            <v>6.5000000000000002E-2</v>
          </cell>
          <cell r="T1208">
            <v>25</v>
          </cell>
          <cell r="U1208" t="str">
            <v>RN</v>
          </cell>
          <cell r="V1208">
            <v>1E-4</v>
          </cell>
          <cell r="W1208">
            <v>1.1999999999999999E-3</v>
          </cell>
          <cell r="X1208" t="str">
            <v>Gifford Medical - 40</v>
          </cell>
          <cell r="Y1208" t="str">
            <v>Med/Surg</v>
          </cell>
          <cell r="Z1208" t="str">
            <v>Biweekly</v>
          </cell>
        </row>
        <row r="1209">
          <cell r="B1209">
            <v>1690</v>
          </cell>
          <cell r="D1209" t="str">
            <v>Llalla</v>
          </cell>
          <cell r="E1209" t="str">
            <v>Shahar</v>
          </cell>
          <cell r="F1209" t="str">
            <v>H</v>
          </cell>
          <cell r="G1209" t="str">
            <v>LNA Per Diem</v>
          </cell>
          <cell r="H1209" t="str">
            <v>Clinical</v>
          </cell>
          <cell r="I1209" t="str">
            <v>Patient Care Services</v>
          </cell>
          <cell r="J1209" t="str">
            <v>Med Surg</v>
          </cell>
          <cell r="K1209" t="str">
            <v>Terminated</v>
          </cell>
          <cell r="L1209" t="str">
            <v>Per Diem Active</v>
          </cell>
          <cell r="M1209" t="str">
            <v>Part Time</v>
          </cell>
          <cell r="N1209" t="str">
            <v>LNA Per Diem</v>
          </cell>
          <cell r="O1209" t="str">
            <v>GEN 40 30min</v>
          </cell>
          <cell r="P1209">
            <v>40514</v>
          </cell>
          <cell r="Q1209">
            <v>40514</v>
          </cell>
          <cell r="R1209">
            <v>40889</v>
          </cell>
          <cell r="S1209">
            <v>2.5999999999999999E-2</v>
          </cell>
          <cell r="T1209">
            <v>10.19</v>
          </cell>
          <cell r="U1209" t="str">
            <v>Admin/Support</v>
          </cell>
          <cell r="V1209">
            <v>1E-4</v>
          </cell>
          <cell r="W1209">
            <v>5.0000000000000001E-4</v>
          </cell>
          <cell r="X1209" t="str">
            <v>Gifford Medical - 40</v>
          </cell>
          <cell r="Y1209" t="str">
            <v>Med/Surg</v>
          </cell>
          <cell r="Z1209" t="str">
            <v>Biweekly</v>
          </cell>
        </row>
        <row r="1210">
          <cell r="B1210">
            <v>1691</v>
          </cell>
          <cell r="D1210" t="str">
            <v>Elizabeth</v>
          </cell>
          <cell r="E1210" t="str">
            <v>Baez</v>
          </cell>
          <cell r="F1210" t="str">
            <v>J</v>
          </cell>
          <cell r="G1210" t="str">
            <v>Nurse Practitioner</v>
          </cell>
          <cell r="H1210" t="str">
            <v>Clinical</v>
          </cell>
          <cell r="I1210" t="str">
            <v>Medical Staff</v>
          </cell>
          <cell r="J1210" t="str">
            <v>Clinic Primary Care</v>
          </cell>
          <cell r="K1210" t="str">
            <v>Terminated</v>
          </cell>
          <cell r="L1210" t="str">
            <v>Full Time - Full Benefits</v>
          </cell>
          <cell r="M1210" t="str">
            <v>Full Time</v>
          </cell>
          <cell r="N1210" t="str">
            <v>Nurse Practitioner</v>
          </cell>
          <cell r="O1210" t="str">
            <v>PHYSICIANS</v>
          </cell>
          <cell r="P1210">
            <v>40518</v>
          </cell>
          <cell r="Q1210">
            <v>40518</v>
          </cell>
          <cell r="R1210">
            <v>40658</v>
          </cell>
          <cell r="S1210">
            <v>75000</v>
          </cell>
          <cell r="T1210">
            <v>36.057699999999997</v>
          </cell>
          <cell r="U1210" t="str">
            <v>NP &amp; PA</v>
          </cell>
          <cell r="V1210">
            <v>80</v>
          </cell>
          <cell r="W1210">
            <v>1442.3077000000001</v>
          </cell>
          <cell r="X1210" t="str">
            <v>Primary Care Clinic - 41</v>
          </cell>
          <cell r="Y1210" t="str">
            <v>Medical Staff</v>
          </cell>
          <cell r="Z1210" t="str">
            <v>Biweekly</v>
          </cell>
        </row>
        <row r="1211">
          <cell r="B1211">
            <v>1692</v>
          </cell>
          <cell r="D1211" t="str">
            <v>Lark</v>
          </cell>
          <cell r="E1211" t="str">
            <v>Delaney</v>
          </cell>
          <cell r="F1211" t="str">
            <v>A</v>
          </cell>
          <cell r="G1211" t="str">
            <v>Nutrition Assistant 1 PD</v>
          </cell>
          <cell r="H1211" t="str">
            <v>Maint, Hskpg, Food, Dayca</v>
          </cell>
          <cell r="I1211" t="str">
            <v>Operations</v>
          </cell>
          <cell r="J1211" t="str">
            <v>Dietary</v>
          </cell>
          <cell r="K1211" t="str">
            <v>Terminated</v>
          </cell>
          <cell r="L1211" t="str">
            <v>Per Diem Active</v>
          </cell>
          <cell r="M1211" t="str">
            <v>Part Time</v>
          </cell>
          <cell r="N1211" t="str">
            <v>Nutrition Assistant 1 PD</v>
          </cell>
          <cell r="O1211" t="str">
            <v>GEN 40 30min</v>
          </cell>
          <cell r="P1211">
            <v>40518</v>
          </cell>
          <cell r="Q1211">
            <v>40518</v>
          </cell>
          <cell r="R1211">
            <v>40756</v>
          </cell>
          <cell r="S1211">
            <v>2.3400000000000001E-2</v>
          </cell>
          <cell r="T1211">
            <v>9</v>
          </cell>
          <cell r="U1211" t="str">
            <v>Admin/Support</v>
          </cell>
          <cell r="V1211">
            <v>1E-4</v>
          </cell>
          <cell r="W1211">
            <v>4.0000000000000002E-4</v>
          </cell>
          <cell r="X1211" t="str">
            <v>Gifford Medical - 40</v>
          </cell>
          <cell r="Y1211" t="str">
            <v>Nutrition &amp; Food Service</v>
          </cell>
          <cell r="Z1211" t="str">
            <v>Biweekly</v>
          </cell>
        </row>
        <row r="1212">
          <cell r="B1212">
            <v>1693</v>
          </cell>
          <cell r="D1212" t="str">
            <v>William</v>
          </cell>
          <cell r="E1212" t="str">
            <v>Koucky</v>
          </cell>
          <cell r="F1212" t="str">
            <v>J</v>
          </cell>
          <cell r="G1212" t="str">
            <v>Hospitality Food Svs Mgr</v>
          </cell>
          <cell r="H1212" t="str">
            <v>Maint, Hskpg, Food, Dayca</v>
          </cell>
          <cell r="I1212" t="str">
            <v>Operations</v>
          </cell>
          <cell r="J1212" t="str">
            <v>Dietary</v>
          </cell>
          <cell r="K1212" t="str">
            <v>Terminated</v>
          </cell>
          <cell r="L1212" t="str">
            <v>Full Time - Full Benefits</v>
          </cell>
          <cell r="M1212" t="str">
            <v>Full Time</v>
          </cell>
          <cell r="N1212" t="str">
            <v>Hospitality Food Svs Mgr</v>
          </cell>
          <cell r="O1212" t="str">
            <v>EXEMPT 8 FT</v>
          </cell>
          <cell r="P1212">
            <v>42359</v>
          </cell>
          <cell r="Q1212">
            <v>40525</v>
          </cell>
          <cell r="R1212">
            <v>43618</v>
          </cell>
          <cell r="S1212">
            <v>65561.600000000006</v>
          </cell>
          <cell r="T1212">
            <v>31.52</v>
          </cell>
          <cell r="U1212" t="str">
            <v>Management</v>
          </cell>
          <cell r="V1212">
            <v>80</v>
          </cell>
          <cell r="W1212">
            <v>1260.8</v>
          </cell>
          <cell r="X1212" t="str">
            <v>Gifford Medical - 40</v>
          </cell>
          <cell r="Y1212" t="str">
            <v>Nutrition &amp; Food Service</v>
          </cell>
          <cell r="Z1212" t="str">
            <v>Biweekly</v>
          </cell>
        </row>
        <row r="1213">
          <cell r="B1213">
            <v>1694</v>
          </cell>
          <cell r="D1213" t="str">
            <v>Megan</v>
          </cell>
          <cell r="E1213" t="str">
            <v>Dean</v>
          </cell>
          <cell r="F1213" t="str">
            <v>P</v>
          </cell>
          <cell r="G1213" t="str">
            <v>Medical Secretary Offsite</v>
          </cell>
          <cell r="H1213" t="str">
            <v>Administrative</v>
          </cell>
          <cell r="I1213" t="str">
            <v>Provider Practices</v>
          </cell>
          <cell r="J1213" t="str">
            <v>Sharon Clinic</v>
          </cell>
          <cell r="K1213" t="str">
            <v>Terminated</v>
          </cell>
          <cell r="L1213" t="str">
            <v>Full Time - Full Benefits</v>
          </cell>
          <cell r="M1213" t="str">
            <v>Full Time</v>
          </cell>
          <cell r="N1213" t="str">
            <v>Medical Secretary Offsite</v>
          </cell>
          <cell r="O1213" t="str">
            <v>GEN 40 30min</v>
          </cell>
          <cell r="P1213">
            <v>40532</v>
          </cell>
          <cell r="Q1213">
            <v>40532</v>
          </cell>
          <cell r="R1213">
            <v>40879</v>
          </cell>
          <cell r="S1213">
            <v>22880</v>
          </cell>
          <cell r="T1213">
            <v>11</v>
          </cell>
          <cell r="U1213" t="str">
            <v>Admin/Support</v>
          </cell>
          <cell r="V1213">
            <v>80</v>
          </cell>
          <cell r="W1213">
            <v>440</v>
          </cell>
          <cell r="X1213" t="str">
            <v>Sharon Clinic - 40</v>
          </cell>
          <cell r="Y1213" t="str">
            <v>Provider Practice</v>
          </cell>
          <cell r="Z1213" t="str">
            <v>Biweekly</v>
          </cell>
        </row>
        <row r="1214">
          <cell r="B1214">
            <v>1695</v>
          </cell>
          <cell r="D1214" t="str">
            <v>Anne</v>
          </cell>
          <cell r="E1214" t="str">
            <v>Pietryka</v>
          </cell>
          <cell r="F1214" t="str">
            <v>E</v>
          </cell>
          <cell r="G1214" t="str">
            <v>Patient Access Representa</v>
          </cell>
          <cell r="H1214" t="str">
            <v>Administrative</v>
          </cell>
          <cell r="I1214" t="str">
            <v>Finance</v>
          </cell>
          <cell r="J1214" t="str">
            <v>Patient Registration</v>
          </cell>
          <cell r="K1214" t="str">
            <v>Terminated</v>
          </cell>
          <cell r="L1214" t="str">
            <v>Full Time - Full Benefits</v>
          </cell>
          <cell r="M1214" t="str">
            <v>Full Time</v>
          </cell>
          <cell r="N1214" t="str">
            <v>Patient Access Representa</v>
          </cell>
          <cell r="O1214" t="str">
            <v>GEN 40 30min</v>
          </cell>
          <cell r="P1214">
            <v>40539</v>
          </cell>
          <cell r="Q1214">
            <v>40539</v>
          </cell>
          <cell r="R1214">
            <v>44883</v>
          </cell>
          <cell r="S1214">
            <v>42307.199999999997</v>
          </cell>
          <cell r="T1214">
            <v>20.34</v>
          </cell>
          <cell r="U1214" t="str">
            <v>Admin/Support</v>
          </cell>
          <cell r="V1214">
            <v>80</v>
          </cell>
          <cell r="W1214">
            <v>813.6</v>
          </cell>
          <cell r="X1214" t="str">
            <v>Patient Registration - 49</v>
          </cell>
          <cell r="Y1214" t="str">
            <v>Patient Admin Services</v>
          </cell>
          <cell r="Z1214" t="str">
            <v>Biweekly</v>
          </cell>
        </row>
        <row r="1215">
          <cell r="B1215">
            <v>1696</v>
          </cell>
          <cell r="D1215" t="str">
            <v>Pamela</v>
          </cell>
          <cell r="E1215" t="str">
            <v>Udomprasert</v>
          </cell>
          <cell r="F1215" t="str">
            <v>S</v>
          </cell>
          <cell r="G1215" t="str">
            <v>Physician</v>
          </cell>
          <cell r="H1215" t="str">
            <v>Clinical</v>
          </cell>
          <cell r="I1215" t="str">
            <v>Medical Staff</v>
          </cell>
          <cell r="J1215" t="str">
            <v>Clinic Primary Care</v>
          </cell>
          <cell r="K1215" t="str">
            <v>Terminated</v>
          </cell>
          <cell r="L1215" t="str">
            <v>PartTime - Full Benefits</v>
          </cell>
          <cell r="M1215" t="str">
            <v>Part Time</v>
          </cell>
          <cell r="N1215" t="str">
            <v>Physician</v>
          </cell>
          <cell r="O1215" t="str">
            <v>PHYSICIANS</v>
          </cell>
          <cell r="P1215">
            <v>40539</v>
          </cell>
          <cell r="Q1215">
            <v>40539</v>
          </cell>
          <cell r="R1215">
            <v>42040</v>
          </cell>
          <cell r="S1215">
            <v>118299.99739999999</v>
          </cell>
          <cell r="T1215">
            <v>62.5</v>
          </cell>
          <cell r="U1215" t="str">
            <v>Providers</v>
          </cell>
          <cell r="V1215">
            <v>72.8</v>
          </cell>
          <cell r="W1215">
            <v>2275</v>
          </cell>
          <cell r="X1215" t="str">
            <v>Primary Care Clinic - 41</v>
          </cell>
          <cell r="Y1215" t="str">
            <v>Medical Staff</v>
          </cell>
          <cell r="Z1215" t="str">
            <v>Biweekly</v>
          </cell>
        </row>
        <row r="1216">
          <cell r="B1216">
            <v>1697</v>
          </cell>
          <cell r="D1216" t="str">
            <v>Christine</v>
          </cell>
          <cell r="E1216" t="str">
            <v>Bristow</v>
          </cell>
          <cell r="F1216" t="str">
            <v>M</v>
          </cell>
          <cell r="G1216" t="str">
            <v>Medical Secretary Offsite</v>
          </cell>
          <cell r="H1216" t="str">
            <v>Administrative</v>
          </cell>
          <cell r="I1216" t="str">
            <v>Provider Practices</v>
          </cell>
          <cell r="J1216" t="str">
            <v>Orthopedics Clinic</v>
          </cell>
          <cell r="K1216" t="str">
            <v>Terminated</v>
          </cell>
          <cell r="L1216" t="str">
            <v>Full Time - Full Benefits</v>
          </cell>
          <cell r="M1216" t="str">
            <v>Full Time</v>
          </cell>
          <cell r="N1216" t="str">
            <v>Medical Secretary Offsite</v>
          </cell>
          <cell r="O1216" t="str">
            <v>GEN 40 60min</v>
          </cell>
          <cell r="P1216">
            <v>40546</v>
          </cell>
          <cell r="Q1216">
            <v>40546</v>
          </cell>
          <cell r="R1216">
            <v>40585</v>
          </cell>
          <cell r="S1216">
            <v>24440</v>
          </cell>
          <cell r="T1216">
            <v>11.75</v>
          </cell>
          <cell r="U1216" t="str">
            <v>Admin/Support</v>
          </cell>
          <cell r="V1216">
            <v>80</v>
          </cell>
          <cell r="W1216">
            <v>470</v>
          </cell>
          <cell r="X1216" t="str">
            <v>Orthopedics - 40</v>
          </cell>
          <cell r="Y1216" t="str">
            <v>Provider Practice</v>
          </cell>
          <cell r="Z1216" t="str">
            <v>Biweekly</v>
          </cell>
        </row>
        <row r="1217">
          <cell r="B1217">
            <v>1698</v>
          </cell>
          <cell r="D1217" t="str">
            <v>Dawn</v>
          </cell>
          <cell r="E1217" t="str">
            <v>Arnold</v>
          </cell>
          <cell r="F1217" t="str">
            <v>R</v>
          </cell>
          <cell r="G1217" t="str">
            <v>Physical Therapist</v>
          </cell>
          <cell r="H1217" t="str">
            <v>Ancillary</v>
          </cell>
          <cell r="I1217" t="str">
            <v>Operations</v>
          </cell>
          <cell r="J1217" t="str">
            <v>Rehab</v>
          </cell>
          <cell r="K1217" t="str">
            <v>Active</v>
          </cell>
          <cell r="L1217" t="str">
            <v>Full Time - Full Benefits</v>
          </cell>
          <cell r="M1217" t="str">
            <v>Full Time</v>
          </cell>
          <cell r="N1217" t="str">
            <v>Physical Therapist</v>
          </cell>
          <cell r="O1217" t="str">
            <v>GEN 40 30min</v>
          </cell>
          <cell r="P1217">
            <v>43605</v>
          </cell>
          <cell r="Q1217">
            <v>40550</v>
          </cell>
          <cell r="S1217">
            <v>98696</v>
          </cell>
          <cell r="T1217">
            <v>47.45</v>
          </cell>
          <cell r="U1217" t="str">
            <v>Tech &amp; Profess</v>
          </cell>
          <cell r="V1217">
            <v>80</v>
          </cell>
          <cell r="W1217">
            <v>1898</v>
          </cell>
          <cell r="X1217" t="str">
            <v>Physicial Therapy - 40</v>
          </cell>
          <cell r="Y1217" t="str">
            <v>None</v>
          </cell>
          <cell r="Z1217" t="str">
            <v>Biweekly</v>
          </cell>
        </row>
        <row r="1218">
          <cell r="B1218">
            <v>1699</v>
          </cell>
          <cell r="D1218" t="str">
            <v>Dacia</v>
          </cell>
          <cell r="E1218" t="str">
            <v>Coy</v>
          </cell>
          <cell r="F1218" t="str">
            <v>M</v>
          </cell>
          <cell r="G1218" t="str">
            <v>Cert Resp Therapist</v>
          </cell>
          <cell r="H1218" t="str">
            <v>Ancillary</v>
          </cell>
          <cell r="I1218" t="str">
            <v>Professional Services</v>
          </cell>
          <cell r="J1218" t="str">
            <v>Respiratory</v>
          </cell>
          <cell r="K1218" t="str">
            <v>Terminated</v>
          </cell>
          <cell r="L1218" t="str">
            <v>PartTime-No Benefits</v>
          </cell>
          <cell r="M1218" t="str">
            <v>Part Time</v>
          </cell>
          <cell r="N1218" t="str">
            <v>Cert Resp Therapist</v>
          </cell>
          <cell r="O1218" t="str">
            <v>GEN 40 30min</v>
          </cell>
          <cell r="P1218">
            <v>40553</v>
          </cell>
          <cell r="Q1218">
            <v>40553</v>
          </cell>
          <cell r="R1218">
            <v>40561</v>
          </cell>
          <cell r="S1218">
            <v>11232</v>
          </cell>
          <cell r="T1218">
            <v>18</v>
          </cell>
          <cell r="U1218" t="str">
            <v>Tech &amp; Professi</v>
          </cell>
          <cell r="V1218">
            <v>24</v>
          </cell>
          <cell r="W1218">
            <v>216</v>
          </cell>
          <cell r="X1218" t="str">
            <v>Gifford Medical - 40</v>
          </cell>
          <cell r="Y1218" t="str">
            <v>Respiratory Therapy</v>
          </cell>
          <cell r="Z1218" t="str">
            <v>Biweekly</v>
          </cell>
        </row>
        <row r="1219">
          <cell r="B1219">
            <v>1700</v>
          </cell>
          <cell r="D1219" t="str">
            <v>Danny</v>
          </cell>
          <cell r="E1219" t="str">
            <v>Ryan</v>
          </cell>
          <cell r="F1219" t="str">
            <v>A</v>
          </cell>
          <cell r="G1219" t="str">
            <v>Echocardiology Tech-PD</v>
          </cell>
          <cell r="H1219" t="str">
            <v>Clinical</v>
          </cell>
          <cell r="I1219" t="str">
            <v>Operations</v>
          </cell>
          <cell r="J1219" t="str">
            <v>Electrocardiology</v>
          </cell>
          <cell r="K1219" t="str">
            <v>Terminated</v>
          </cell>
          <cell r="L1219" t="str">
            <v>Per Diem Active</v>
          </cell>
          <cell r="M1219" t="str">
            <v>Part Time</v>
          </cell>
          <cell r="N1219" t="str">
            <v>Echocardiology Tech-PD</v>
          </cell>
          <cell r="O1219" t="str">
            <v>GEN 40 30min</v>
          </cell>
          <cell r="P1219">
            <v>40554</v>
          </cell>
          <cell r="Q1219">
            <v>40554</v>
          </cell>
          <cell r="R1219">
            <v>40904</v>
          </cell>
          <cell r="S1219">
            <v>8.0600000000000005E-2</v>
          </cell>
          <cell r="T1219">
            <v>31.29</v>
          </cell>
          <cell r="U1219" t="str">
            <v>Tech &amp; Professi</v>
          </cell>
          <cell r="V1219">
            <v>1E-4</v>
          </cell>
          <cell r="W1219">
            <v>1.6000000000000001E-3</v>
          </cell>
          <cell r="X1219" t="str">
            <v>Gifford Medical - 40</v>
          </cell>
          <cell r="Y1219" t="str">
            <v>Respiratory Therapy</v>
          </cell>
          <cell r="Z1219" t="str">
            <v>Biweekly</v>
          </cell>
        </row>
        <row r="1220">
          <cell r="B1220">
            <v>1701</v>
          </cell>
          <cell r="D1220" t="str">
            <v>Brenda</v>
          </cell>
          <cell r="E1220" t="str">
            <v>Wright</v>
          </cell>
          <cell r="F1220" t="str">
            <v>J</v>
          </cell>
          <cell r="G1220" t="str">
            <v>ES Project Worker</v>
          </cell>
          <cell r="H1220" t="str">
            <v>Maint, Hskpg, Food, Dayca</v>
          </cell>
          <cell r="I1220" t="str">
            <v>Operations</v>
          </cell>
          <cell r="J1220" t="str">
            <v>Housekeeping</v>
          </cell>
          <cell r="K1220" t="str">
            <v>Terminated</v>
          </cell>
          <cell r="L1220" t="str">
            <v>Full Time - Full Benefits</v>
          </cell>
          <cell r="M1220" t="str">
            <v>Full Time</v>
          </cell>
          <cell r="N1220" t="str">
            <v>ES Project Worker</v>
          </cell>
          <cell r="O1220" t="str">
            <v>GEN 30min</v>
          </cell>
          <cell r="P1220">
            <v>40555</v>
          </cell>
          <cell r="Q1220">
            <v>40555</v>
          </cell>
          <cell r="R1220">
            <v>41614</v>
          </cell>
          <cell r="S1220">
            <v>24148.799999999999</v>
          </cell>
          <cell r="T1220">
            <v>11.61</v>
          </cell>
          <cell r="U1220" t="str">
            <v>Admin/Support</v>
          </cell>
          <cell r="V1220">
            <v>80</v>
          </cell>
          <cell r="W1220">
            <v>464.4</v>
          </cell>
          <cell r="X1220" t="str">
            <v>Gifford Medical - 40</v>
          </cell>
          <cell r="Y1220" t="str">
            <v>Housekeeping</v>
          </cell>
          <cell r="Z1220" t="str">
            <v>Biweekly</v>
          </cell>
        </row>
        <row r="1221">
          <cell r="B1221">
            <v>1702</v>
          </cell>
          <cell r="D1221" t="str">
            <v>M</v>
          </cell>
          <cell r="E1221" t="str">
            <v>Gould</v>
          </cell>
          <cell r="F1221" t="str">
            <v>C</v>
          </cell>
          <cell r="G1221" t="str">
            <v>Social Worker (BS)</v>
          </cell>
          <cell r="H1221" t="str">
            <v>Ancillary</v>
          </cell>
          <cell r="I1221" t="str">
            <v>Patient Care Services</v>
          </cell>
          <cell r="J1221" t="str">
            <v>Clinic Psychiatry</v>
          </cell>
          <cell r="K1221" t="str">
            <v>Terminated</v>
          </cell>
          <cell r="L1221" t="str">
            <v>PartTime - Full Benefits</v>
          </cell>
          <cell r="M1221" t="str">
            <v>Part Time</v>
          </cell>
          <cell r="N1221" t="str">
            <v>Social Worker (BS)</v>
          </cell>
          <cell r="O1221" t="str">
            <v>EXEMPT 64 hrs</v>
          </cell>
          <cell r="P1221">
            <v>40561</v>
          </cell>
          <cell r="Q1221">
            <v>40561</v>
          </cell>
          <cell r="R1221">
            <v>42356</v>
          </cell>
          <cell r="S1221">
            <v>65684.736000000004</v>
          </cell>
          <cell r="T1221">
            <v>39.473999999999997</v>
          </cell>
          <cell r="U1221" t="str">
            <v>Tech &amp; Professi</v>
          </cell>
          <cell r="V1221">
            <v>64</v>
          </cell>
          <cell r="W1221">
            <v>1263.1679999999999</v>
          </cell>
          <cell r="X1221" t="str">
            <v>Gifford Medical - 40</v>
          </cell>
          <cell r="Y1221" t="str">
            <v>Provider Practice</v>
          </cell>
          <cell r="Z1221" t="str">
            <v>Biweekly</v>
          </cell>
        </row>
        <row r="1222">
          <cell r="B1222">
            <v>1703</v>
          </cell>
          <cell r="D1222" t="str">
            <v>Courtney</v>
          </cell>
          <cell r="E1222" t="str">
            <v>Tabor</v>
          </cell>
          <cell r="F1222" t="str">
            <v>L</v>
          </cell>
          <cell r="G1222" t="str">
            <v>Registered Nurse</v>
          </cell>
          <cell r="H1222" t="str">
            <v>Clinical</v>
          </cell>
          <cell r="I1222" t="str">
            <v>Provider Practices</v>
          </cell>
          <cell r="J1222" t="str">
            <v>Clinic Podiatry</v>
          </cell>
          <cell r="K1222" t="str">
            <v>Terminated</v>
          </cell>
          <cell r="L1222" t="str">
            <v>PartTime - Full Benefits</v>
          </cell>
          <cell r="M1222" t="str">
            <v>Part Time</v>
          </cell>
          <cell r="N1222" t="str">
            <v>Registered Nurse</v>
          </cell>
          <cell r="O1222" t="str">
            <v>GEN 40 30min</v>
          </cell>
          <cell r="P1222">
            <v>40567</v>
          </cell>
          <cell r="Q1222">
            <v>40567</v>
          </cell>
          <cell r="R1222">
            <v>41442</v>
          </cell>
          <cell r="S1222">
            <v>32760</v>
          </cell>
          <cell r="T1222">
            <v>26.25</v>
          </cell>
          <cell r="U1222" t="str">
            <v>RN</v>
          </cell>
          <cell r="V1222">
            <v>48</v>
          </cell>
          <cell r="W1222">
            <v>630</v>
          </cell>
          <cell r="X1222" t="str">
            <v>Nro, Anes, Pod &amp; Sp - 40</v>
          </cell>
          <cell r="Y1222" t="str">
            <v>None</v>
          </cell>
          <cell r="Z1222" t="str">
            <v>Biweekly</v>
          </cell>
        </row>
        <row r="1223">
          <cell r="B1223">
            <v>1704</v>
          </cell>
          <cell r="D1223" t="str">
            <v>Cristine</v>
          </cell>
          <cell r="E1223" t="str">
            <v>Maloney</v>
          </cell>
          <cell r="F1223" t="str">
            <v>J</v>
          </cell>
          <cell r="G1223" t="str">
            <v>Physician</v>
          </cell>
          <cell r="H1223" t="str">
            <v>Clinical</v>
          </cell>
          <cell r="I1223" t="str">
            <v>Medical Staff</v>
          </cell>
          <cell r="J1223" t="str">
            <v>Clinic Primary Care</v>
          </cell>
          <cell r="K1223" t="str">
            <v>Active</v>
          </cell>
          <cell r="L1223" t="str">
            <v>Per Diem Active</v>
          </cell>
          <cell r="M1223" t="str">
            <v>Part Time</v>
          </cell>
          <cell r="N1223" t="str">
            <v>Physician</v>
          </cell>
          <cell r="O1223" t="str">
            <v>PHYSICIANS</v>
          </cell>
          <cell r="P1223">
            <v>42961</v>
          </cell>
          <cell r="Q1223">
            <v>40574</v>
          </cell>
          <cell r="S1223">
            <v>0.28599999999999998</v>
          </cell>
          <cell r="T1223">
            <v>110</v>
          </cell>
          <cell r="U1223" t="str">
            <v>Providers</v>
          </cell>
          <cell r="V1223">
            <v>1E-4</v>
          </cell>
          <cell r="W1223">
            <v>5.4999999999999997E-3</v>
          </cell>
          <cell r="X1223" t="str">
            <v>Primary Care Clinic - 41</v>
          </cell>
          <cell r="Y1223" t="str">
            <v>Medical Staff</v>
          </cell>
          <cell r="Z1223" t="str">
            <v>Biweekly</v>
          </cell>
        </row>
        <row r="1224">
          <cell r="B1224">
            <v>1705</v>
          </cell>
          <cell r="D1224" t="str">
            <v>Kathy</v>
          </cell>
          <cell r="E1224" t="str">
            <v>Avery</v>
          </cell>
          <cell r="F1224" t="str">
            <v>M</v>
          </cell>
          <cell r="G1224" t="str">
            <v>Receptionist</v>
          </cell>
          <cell r="H1224" t="str">
            <v>Administrative</v>
          </cell>
          <cell r="I1224" t="str">
            <v>Finance</v>
          </cell>
          <cell r="J1224" t="str">
            <v>Patient Accounting</v>
          </cell>
          <cell r="K1224" t="str">
            <v>Terminated</v>
          </cell>
          <cell r="L1224" t="str">
            <v>Full Time - Full Benefits</v>
          </cell>
          <cell r="M1224" t="str">
            <v>Full Time</v>
          </cell>
          <cell r="N1224" t="str">
            <v>Receptionist</v>
          </cell>
          <cell r="O1224" t="str">
            <v>GEN 40 30min</v>
          </cell>
          <cell r="P1224">
            <v>40574</v>
          </cell>
          <cell r="Q1224">
            <v>40574</v>
          </cell>
          <cell r="R1224">
            <v>41327</v>
          </cell>
          <cell r="S1224">
            <v>30035.200000000001</v>
          </cell>
          <cell r="T1224">
            <v>14.44</v>
          </cell>
          <cell r="U1224" t="str">
            <v>Admin/Support</v>
          </cell>
          <cell r="V1224">
            <v>80</v>
          </cell>
          <cell r="W1224">
            <v>577.6</v>
          </cell>
          <cell r="X1224" t="str">
            <v>Gifford Medical - 40</v>
          </cell>
          <cell r="Y1224" t="str">
            <v>Patient Financial Service</v>
          </cell>
          <cell r="Z1224" t="str">
            <v>Biweekly</v>
          </cell>
        </row>
        <row r="1225">
          <cell r="B1225">
            <v>1706</v>
          </cell>
          <cell r="D1225" t="str">
            <v>Keith</v>
          </cell>
          <cell r="E1225" t="str">
            <v>Marino</v>
          </cell>
          <cell r="F1225" t="str">
            <v>E</v>
          </cell>
          <cell r="G1225" t="str">
            <v>Care Manager</v>
          </cell>
          <cell r="H1225" t="str">
            <v>Administrative</v>
          </cell>
          <cell r="I1225" t="str">
            <v>Provider Practices</v>
          </cell>
          <cell r="J1225" t="str">
            <v>Medical Home CHT</v>
          </cell>
          <cell r="K1225" t="str">
            <v>Terminated</v>
          </cell>
          <cell r="L1225" t="str">
            <v>Full Time - Full Benefits</v>
          </cell>
          <cell r="M1225" t="str">
            <v>Full Time</v>
          </cell>
          <cell r="N1225" t="str">
            <v>Care Manager</v>
          </cell>
          <cell r="O1225" t="str">
            <v>EXEMPT 8 FT</v>
          </cell>
          <cell r="P1225">
            <v>40574</v>
          </cell>
          <cell r="Q1225">
            <v>40574</v>
          </cell>
          <cell r="R1225">
            <v>41767</v>
          </cell>
          <cell r="S1225">
            <v>61796.800000000003</v>
          </cell>
          <cell r="T1225">
            <v>29.71</v>
          </cell>
          <cell r="U1225" t="str">
            <v>Management</v>
          </cell>
          <cell r="V1225">
            <v>80</v>
          </cell>
          <cell r="W1225">
            <v>1188.4000000000001</v>
          </cell>
          <cell r="X1225" t="str">
            <v>Gifford Medical - 40</v>
          </cell>
          <cell r="Y1225" t="str">
            <v>Provider Practice</v>
          </cell>
          <cell r="Z1225" t="str">
            <v>Biweekly</v>
          </cell>
        </row>
        <row r="1226">
          <cell r="B1226">
            <v>1707</v>
          </cell>
          <cell r="D1226" t="str">
            <v>Leslie</v>
          </cell>
          <cell r="E1226" t="str">
            <v>Papa</v>
          </cell>
          <cell r="F1226" t="str">
            <v>J</v>
          </cell>
          <cell r="G1226" t="str">
            <v>Office Manager</v>
          </cell>
          <cell r="H1226" t="str">
            <v>Administrative</v>
          </cell>
          <cell r="I1226" t="str">
            <v>Provider Practices</v>
          </cell>
          <cell r="J1226" t="str">
            <v>Clinic Administration</v>
          </cell>
          <cell r="K1226" t="str">
            <v>Terminated</v>
          </cell>
          <cell r="L1226" t="str">
            <v>Full Time - Full Benefits</v>
          </cell>
          <cell r="M1226" t="str">
            <v>Full Time</v>
          </cell>
          <cell r="N1226" t="str">
            <v>Office Manager</v>
          </cell>
          <cell r="O1226" t="str">
            <v>EXEMPT 8 FT</v>
          </cell>
          <cell r="P1226">
            <v>40581</v>
          </cell>
          <cell r="Q1226">
            <v>40581</v>
          </cell>
          <cell r="R1226">
            <v>42685</v>
          </cell>
          <cell r="S1226">
            <v>45364.800000000003</v>
          </cell>
          <cell r="T1226">
            <v>21.81</v>
          </cell>
          <cell r="U1226" t="str">
            <v>Office Manager</v>
          </cell>
          <cell r="V1226">
            <v>80</v>
          </cell>
          <cell r="W1226">
            <v>872.4</v>
          </cell>
          <cell r="X1226" t="str">
            <v>Clinic Administration - 4</v>
          </cell>
          <cell r="Y1226" t="str">
            <v>Provider Practice</v>
          </cell>
          <cell r="Z1226" t="str">
            <v>Biweekly</v>
          </cell>
        </row>
        <row r="1227">
          <cell r="B1227">
            <v>1708</v>
          </cell>
          <cell r="D1227" t="str">
            <v>Bonnie</v>
          </cell>
          <cell r="E1227" t="str">
            <v>Barrup</v>
          </cell>
          <cell r="F1227" t="str">
            <v>A</v>
          </cell>
          <cell r="G1227" t="str">
            <v>Billing Representative I</v>
          </cell>
          <cell r="H1227" t="str">
            <v>Administrative</v>
          </cell>
          <cell r="I1227" t="str">
            <v>Finance</v>
          </cell>
          <cell r="J1227" t="str">
            <v>Patient Accounting</v>
          </cell>
          <cell r="K1227" t="str">
            <v>Terminated</v>
          </cell>
          <cell r="L1227" t="str">
            <v>Full Time - Full Benefits</v>
          </cell>
          <cell r="M1227" t="str">
            <v>Full Time</v>
          </cell>
          <cell r="N1227" t="str">
            <v>Billing Representative I</v>
          </cell>
          <cell r="O1227" t="str">
            <v>GEN 40 30min</v>
          </cell>
          <cell r="P1227">
            <v>40602</v>
          </cell>
          <cell r="Q1227">
            <v>40602</v>
          </cell>
          <cell r="R1227">
            <v>40648</v>
          </cell>
          <cell r="S1227">
            <v>31616</v>
          </cell>
          <cell r="T1227">
            <v>15.2</v>
          </cell>
          <cell r="U1227" t="str">
            <v>Admin/Support</v>
          </cell>
          <cell r="V1227">
            <v>80</v>
          </cell>
          <cell r="W1227">
            <v>608</v>
          </cell>
          <cell r="X1227" t="str">
            <v>Gifford Medical - 40</v>
          </cell>
          <cell r="Y1227" t="str">
            <v>Patient Financial Service</v>
          </cell>
          <cell r="Z1227" t="str">
            <v>Biweekly</v>
          </cell>
        </row>
        <row r="1228">
          <cell r="B1228">
            <v>1709</v>
          </cell>
          <cell r="D1228" t="str">
            <v>Lacie</v>
          </cell>
          <cell r="E1228" t="str">
            <v>Thompson</v>
          </cell>
          <cell r="F1228" t="str">
            <v>A</v>
          </cell>
          <cell r="G1228" t="str">
            <v>LNA Per Diem</v>
          </cell>
          <cell r="H1228" t="str">
            <v>Clinical</v>
          </cell>
          <cell r="I1228" t="str">
            <v>Patient Care Services</v>
          </cell>
          <cell r="J1228" t="str">
            <v>MENIG Extended Care</v>
          </cell>
          <cell r="K1228" t="str">
            <v>Terminated</v>
          </cell>
          <cell r="L1228" t="str">
            <v>Per Diem Active</v>
          </cell>
          <cell r="M1228" t="str">
            <v>Part Time</v>
          </cell>
          <cell r="N1228" t="str">
            <v>LNA Per Diem</v>
          </cell>
          <cell r="O1228" t="str">
            <v>GEN 40 30min</v>
          </cell>
          <cell r="P1228">
            <v>40616</v>
          </cell>
          <cell r="Q1228">
            <v>40616</v>
          </cell>
          <cell r="R1228">
            <v>41758</v>
          </cell>
          <cell r="S1228">
            <v>3.1199999999999999E-2</v>
          </cell>
          <cell r="T1228">
            <v>12.12</v>
          </cell>
          <cell r="U1228" t="str">
            <v>Admin/Support</v>
          </cell>
          <cell r="V1228">
            <v>1E-4</v>
          </cell>
          <cell r="W1228">
            <v>5.9999999999999995E-4</v>
          </cell>
          <cell r="X1228" t="str">
            <v>Gifford Medical - 40</v>
          </cell>
          <cell r="Y1228" t="str">
            <v>Menig Extended Care Unit</v>
          </cell>
          <cell r="Z1228" t="str">
            <v>Biweekly</v>
          </cell>
        </row>
        <row r="1229">
          <cell r="B1229">
            <v>1710</v>
          </cell>
          <cell r="D1229" t="str">
            <v>Courtney</v>
          </cell>
          <cell r="E1229" t="str">
            <v>Bowry</v>
          </cell>
          <cell r="F1229" t="str">
            <v>H</v>
          </cell>
          <cell r="G1229" t="str">
            <v>Teaching Associate</v>
          </cell>
          <cell r="H1229" t="str">
            <v>Maint, Hskpg, Food, Dayca</v>
          </cell>
          <cell r="I1229" t="str">
            <v>Human Resources</v>
          </cell>
          <cell r="J1229" t="str">
            <v>Day Care</v>
          </cell>
          <cell r="K1229" t="str">
            <v>Terminated</v>
          </cell>
          <cell r="L1229" t="str">
            <v>Full Time - Full Benefits</v>
          </cell>
          <cell r="M1229" t="str">
            <v>Full Time</v>
          </cell>
          <cell r="N1229" t="str">
            <v>Teaching Associate</v>
          </cell>
          <cell r="O1229" t="str">
            <v>GEN 40 60min</v>
          </cell>
          <cell r="P1229">
            <v>40616</v>
          </cell>
          <cell r="Q1229">
            <v>40616</v>
          </cell>
          <cell r="R1229">
            <v>40738</v>
          </cell>
          <cell r="S1229">
            <v>27040</v>
          </cell>
          <cell r="T1229">
            <v>13</v>
          </cell>
          <cell r="U1229" t="str">
            <v>Tech &amp; Professi</v>
          </cell>
          <cell r="V1229">
            <v>80</v>
          </cell>
          <cell r="W1229">
            <v>520</v>
          </cell>
          <cell r="X1229" t="str">
            <v>Gifford Medical - 40</v>
          </cell>
          <cell r="Y1229" t="str">
            <v>Child Enrichment Center</v>
          </cell>
          <cell r="Z1229" t="str">
            <v>Biweekly</v>
          </cell>
        </row>
        <row r="1230">
          <cell r="B1230">
            <v>1711</v>
          </cell>
          <cell r="D1230" t="str">
            <v>Marc</v>
          </cell>
          <cell r="E1230" t="str">
            <v>Truedson</v>
          </cell>
          <cell r="F1230" t="str">
            <v>W</v>
          </cell>
          <cell r="G1230" t="str">
            <v>Heathcare Assistant PD</v>
          </cell>
          <cell r="H1230" t="str">
            <v>Clinical</v>
          </cell>
          <cell r="I1230" t="str">
            <v>Surgical Services</v>
          </cell>
          <cell r="J1230" t="str">
            <v>Clinic Urology</v>
          </cell>
          <cell r="K1230" t="str">
            <v>Terminated</v>
          </cell>
          <cell r="L1230" t="str">
            <v>Per Diem Active</v>
          </cell>
          <cell r="M1230" t="str">
            <v>Part Time</v>
          </cell>
          <cell r="N1230" t="str">
            <v>Heathcare Assistant PD</v>
          </cell>
          <cell r="O1230" t="str">
            <v>GEN 40 60min</v>
          </cell>
          <cell r="P1230">
            <v>40618</v>
          </cell>
          <cell r="Q1230">
            <v>40618</v>
          </cell>
          <cell r="R1230">
            <v>41502</v>
          </cell>
          <cell r="S1230">
            <v>3.1199999999999999E-2</v>
          </cell>
          <cell r="T1230">
            <v>11.91</v>
          </cell>
          <cell r="U1230" t="str">
            <v>Admin/Support</v>
          </cell>
          <cell r="V1230">
            <v>1E-4</v>
          </cell>
          <cell r="W1230">
            <v>5.9999999999999995E-4</v>
          </cell>
          <cell r="X1230" t="str">
            <v>Nro, Anes, Pod &amp; Sp - 40</v>
          </cell>
          <cell r="Y1230" t="str">
            <v>None</v>
          </cell>
          <cell r="Z1230" t="str">
            <v>Biweekly</v>
          </cell>
        </row>
        <row r="1231">
          <cell r="B1231">
            <v>1712</v>
          </cell>
          <cell r="D1231" t="str">
            <v>Monica</v>
          </cell>
          <cell r="E1231" t="str">
            <v>Boyd</v>
          </cell>
          <cell r="F1231" t="str">
            <v>M</v>
          </cell>
          <cell r="G1231" t="str">
            <v>VP of Quality and Comp</v>
          </cell>
          <cell r="H1231" t="str">
            <v>Administrative</v>
          </cell>
          <cell r="I1231" t="str">
            <v>Quality Mgt &amp; Med Staff S</v>
          </cell>
          <cell r="J1231" t="str">
            <v>UR/QA</v>
          </cell>
          <cell r="K1231" t="str">
            <v>Active</v>
          </cell>
          <cell r="L1231" t="str">
            <v>Full Time - Full Benefits</v>
          </cell>
          <cell r="M1231" t="str">
            <v>Full Time</v>
          </cell>
          <cell r="N1231" t="str">
            <v>VP of Quality and Comp</v>
          </cell>
          <cell r="O1231" t="str">
            <v>EXEMPT 8 FT</v>
          </cell>
          <cell r="P1231">
            <v>40623</v>
          </cell>
          <cell r="Q1231">
            <v>40623</v>
          </cell>
          <cell r="S1231">
            <v>138068</v>
          </cell>
          <cell r="T1231">
            <v>66.378799999999998</v>
          </cell>
          <cell r="U1231" t="str">
            <v>DIR QM/RISK</v>
          </cell>
          <cell r="V1231">
            <v>80</v>
          </cell>
          <cell r="W1231">
            <v>2655.1538</v>
          </cell>
          <cell r="X1231" t="str">
            <v>Gifford Medical - 40</v>
          </cell>
          <cell r="Y1231" t="str">
            <v>Quality Assurance/Risk Mg</v>
          </cell>
          <cell r="Z1231" t="str">
            <v>Biweekly</v>
          </cell>
        </row>
        <row r="1232">
          <cell r="B1232">
            <v>1713</v>
          </cell>
          <cell r="D1232" t="str">
            <v>Casey</v>
          </cell>
          <cell r="E1232" t="str">
            <v>Clark</v>
          </cell>
          <cell r="F1232" t="str">
            <v>M</v>
          </cell>
          <cell r="G1232" t="str">
            <v>Care Manager</v>
          </cell>
          <cell r="H1232" t="str">
            <v>Administrative</v>
          </cell>
          <cell r="I1232" t="str">
            <v>None</v>
          </cell>
          <cell r="J1232" t="str">
            <v>Medical Home CHT</v>
          </cell>
          <cell r="K1232" t="str">
            <v>Terminated</v>
          </cell>
          <cell r="L1232" t="str">
            <v>Full Time - Full Benefits</v>
          </cell>
          <cell r="M1232" t="str">
            <v>Full Time</v>
          </cell>
          <cell r="N1232" t="str">
            <v>Care Manager</v>
          </cell>
          <cell r="O1232" t="str">
            <v>EXEMPT 8 FT</v>
          </cell>
          <cell r="P1232">
            <v>42460</v>
          </cell>
          <cell r="Q1232">
            <v>40630</v>
          </cell>
          <cell r="R1232">
            <v>42460</v>
          </cell>
          <cell r="S1232">
            <v>37440</v>
          </cell>
          <cell r="T1232">
            <v>18</v>
          </cell>
          <cell r="U1232" t="str">
            <v>Management</v>
          </cell>
          <cell r="V1232">
            <v>80</v>
          </cell>
          <cell r="W1232">
            <v>720</v>
          </cell>
          <cell r="X1232" t="str">
            <v>Gifford Medical - 40</v>
          </cell>
          <cell r="Y1232" t="str">
            <v>None</v>
          </cell>
          <cell r="Z1232" t="str">
            <v>Biweekly</v>
          </cell>
        </row>
        <row r="1233">
          <cell r="B1233">
            <v>1714</v>
          </cell>
          <cell r="D1233" t="str">
            <v>Nancy</v>
          </cell>
          <cell r="E1233" t="str">
            <v>Zeno</v>
          </cell>
          <cell r="F1233" t="str">
            <v>C</v>
          </cell>
          <cell r="G1233" t="str">
            <v>Registered Nurse</v>
          </cell>
          <cell r="H1233" t="str">
            <v>Clinical</v>
          </cell>
          <cell r="I1233" t="str">
            <v>Patient Care Services</v>
          </cell>
          <cell r="J1233" t="str">
            <v>Med Surg</v>
          </cell>
          <cell r="K1233" t="str">
            <v>Terminated</v>
          </cell>
          <cell r="L1233" t="str">
            <v>PartTime - Full Benefits</v>
          </cell>
          <cell r="M1233" t="str">
            <v>Part Time</v>
          </cell>
          <cell r="N1233" t="str">
            <v>Registered Nurse</v>
          </cell>
          <cell r="O1233" t="str">
            <v>GEN 40 30min</v>
          </cell>
          <cell r="P1233">
            <v>40630</v>
          </cell>
          <cell r="Q1233">
            <v>40630</v>
          </cell>
          <cell r="R1233">
            <v>40668</v>
          </cell>
          <cell r="S1233">
            <v>44928</v>
          </cell>
          <cell r="T1233">
            <v>27</v>
          </cell>
          <cell r="U1233" t="str">
            <v>RN</v>
          </cell>
          <cell r="V1233">
            <v>64</v>
          </cell>
          <cell r="W1233">
            <v>864</v>
          </cell>
          <cell r="X1233" t="str">
            <v>Gifford Medical - 40</v>
          </cell>
          <cell r="Y1233" t="str">
            <v>Med/Surg</v>
          </cell>
          <cell r="Z1233" t="str">
            <v>Biweekly</v>
          </cell>
        </row>
        <row r="1234">
          <cell r="B1234">
            <v>1715</v>
          </cell>
          <cell r="D1234" t="str">
            <v>Erica</v>
          </cell>
          <cell r="E1234" t="str">
            <v>Andrews</v>
          </cell>
          <cell r="F1234" t="str">
            <v>M</v>
          </cell>
          <cell r="G1234" t="str">
            <v>Licensed Nurse Aide</v>
          </cell>
          <cell r="H1234" t="str">
            <v>Clinical</v>
          </cell>
          <cell r="I1234" t="str">
            <v>Patient Care Services</v>
          </cell>
          <cell r="J1234" t="str">
            <v>MENIG Extended Care</v>
          </cell>
          <cell r="K1234" t="str">
            <v>Terminated</v>
          </cell>
          <cell r="L1234" t="str">
            <v>PartTime - Full Benefits</v>
          </cell>
          <cell r="M1234" t="str">
            <v>Part Time</v>
          </cell>
          <cell r="N1234" t="str">
            <v>Licensed Nurse Aide</v>
          </cell>
          <cell r="O1234" t="str">
            <v>GEN 30min</v>
          </cell>
          <cell r="P1234">
            <v>40637</v>
          </cell>
          <cell r="Q1234">
            <v>40637</v>
          </cell>
          <cell r="R1234">
            <v>41692</v>
          </cell>
          <cell r="S1234">
            <v>21640.32</v>
          </cell>
          <cell r="T1234">
            <v>11.56</v>
          </cell>
          <cell r="U1234" t="str">
            <v>Admin/Support</v>
          </cell>
          <cell r="V1234">
            <v>72</v>
          </cell>
          <cell r="W1234">
            <v>416.16</v>
          </cell>
          <cell r="X1234" t="str">
            <v>Gifford Medical - 40</v>
          </cell>
          <cell r="Y1234" t="str">
            <v>Menig Extended Care Unit</v>
          </cell>
          <cell r="Z1234" t="str">
            <v>Biweekly</v>
          </cell>
        </row>
        <row r="1235">
          <cell r="B1235">
            <v>1716</v>
          </cell>
          <cell r="D1235" t="str">
            <v>Miranda</v>
          </cell>
          <cell r="E1235" t="str">
            <v>Snyder</v>
          </cell>
          <cell r="F1235" t="str">
            <v>R</v>
          </cell>
          <cell r="G1235" t="str">
            <v>Nutrition Assistant 1 PD</v>
          </cell>
          <cell r="H1235" t="str">
            <v>Maint, Hskpg, Food, Dayca</v>
          </cell>
          <cell r="I1235" t="str">
            <v>Operations</v>
          </cell>
          <cell r="J1235" t="str">
            <v>Dietary</v>
          </cell>
          <cell r="K1235" t="str">
            <v>Terminated</v>
          </cell>
          <cell r="L1235" t="str">
            <v>Per Diem Active</v>
          </cell>
          <cell r="M1235" t="str">
            <v>Part Time</v>
          </cell>
          <cell r="N1235" t="str">
            <v>Nutrition Assistant 1 PD</v>
          </cell>
          <cell r="O1235" t="str">
            <v>GEN 40 30min</v>
          </cell>
          <cell r="P1235">
            <v>40637</v>
          </cell>
          <cell r="Q1235">
            <v>40637</v>
          </cell>
          <cell r="R1235">
            <v>40808</v>
          </cell>
          <cell r="S1235">
            <v>2.5999999999999999E-2</v>
          </cell>
          <cell r="T1235">
            <v>9.6999999999999993</v>
          </cell>
          <cell r="U1235" t="str">
            <v>Admin/Support</v>
          </cell>
          <cell r="V1235">
            <v>1E-4</v>
          </cell>
          <cell r="W1235">
            <v>5.0000000000000001E-4</v>
          </cell>
          <cell r="X1235" t="str">
            <v>Gifford Medical - 40</v>
          </cell>
          <cell r="Y1235" t="str">
            <v>Nutrition &amp; Food Service</v>
          </cell>
          <cell r="Z1235" t="str">
            <v>Biweekly</v>
          </cell>
        </row>
        <row r="1236">
          <cell r="B1236">
            <v>1717</v>
          </cell>
          <cell r="D1236" t="str">
            <v>Airilee</v>
          </cell>
          <cell r="E1236" t="str">
            <v>Parker</v>
          </cell>
          <cell r="F1236" t="str">
            <v>M</v>
          </cell>
          <cell r="G1236" t="str">
            <v>LNA Per Diem</v>
          </cell>
          <cell r="H1236" t="str">
            <v>Clinical</v>
          </cell>
          <cell r="I1236" t="str">
            <v>Patient Care Services</v>
          </cell>
          <cell r="J1236" t="str">
            <v>MENIG Extended Care</v>
          </cell>
          <cell r="K1236" t="str">
            <v>Terminated</v>
          </cell>
          <cell r="L1236" t="str">
            <v>Per Diem Active</v>
          </cell>
          <cell r="M1236" t="str">
            <v>Part Time</v>
          </cell>
          <cell r="N1236" t="str">
            <v>LNA Per Diem</v>
          </cell>
          <cell r="O1236" t="str">
            <v>GEN 40 30min</v>
          </cell>
          <cell r="P1236">
            <v>40637</v>
          </cell>
          <cell r="Q1236">
            <v>40637</v>
          </cell>
          <cell r="R1236">
            <v>40693</v>
          </cell>
          <cell r="S1236">
            <v>3.1199999999999999E-2</v>
          </cell>
          <cell r="T1236">
            <v>11.75</v>
          </cell>
          <cell r="U1236" t="str">
            <v>Admin/Support</v>
          </cell>
          <cell r="V1236">
            <v>1E-4</v>
          </cell>
          <cell r="W1236">
            <v>5.9999999999999995E-4</v>
          </cell>
          <cell r="X1236" t="str">
            <v>Gifford Medical - 40</v>
          </cell>
          <cell r="Y1236" t="str">
            <v>Menig Extended Care Unit</v>
          </cell>
          <cell r="Z1236" t="str">
            <v>Biweekly</v>
          </cell>
        </row>
        <row r="1237">
          <cell r="B1237">
            <v>1718</v>
          </cell>
          <cell r="D1237" t="str">
            <v>Bobby</v>
          </cell>
          <cell r="E1237" t="str">
            <v>Mitchell</v>
          </cell>
          <cell r="F1237" t="str">
            <v>D</v>
          </cell>
          <cell r="G1237" t="str">
            <v>Materials Manager</v>
          </cell>
          <cell r="H1237" t="str">
            <v>Administrative</v>
          </cell>
          <cell r="I1237" t="str">
            <v>Finance</v>
          </cell>
          <cell r="J1237" t="str">
            <v>Materials Management</v>
          </cell>
          <cell r="K1237" t="str">
            <v>Terminated</v>
          </cell>
          <cell r="L1237" t="str">
            <v>Full Time - Full Benefits</v>
          </cell>
          <cell r="M1237" t="str">
            <v>Full Time</v>
          </cell>
          <cell r="N1237" t="str">
            <v>Materials Manager</v>
          </cell>
          <cell r="O1237" t="str">
            <v>EXEMPT 8 FT</v>
          </cell>
          <cell r="P1237">
            <v>40644</v>
          </cell>
          <cell r="Q1237">
            <v>40644</v>
          </cell>
          <cell r="R1237">
            <v>40687</v>
          </cell>
          <cell r="S1237">
            <v>57000</v>
          </cell>
          <cell r="T1237">
            <v>27.4038</v>
          </cell>
          <cell r="U1237" t="str">
            <v>Management</v>
          </cell>
          <cell r="V1237">
            <v>80</v>
          </cell>
          <cell r="W1237">
            <v>1096.1538</v>
          </cell>
          <cell r="X1237" t="str">
            <v>Gifford Medical - 40</v>
          </cell>
          <cell r="Y1237" t="str">
            <v>Material Management</v>
          </cell>
          <cell r="Z1237" t="str">
            <v>Biweekly</v>
          </cell>
        </row>
        <row r="1238">
          <cell r="B1238">
            <v>1719</v>
          </cell>
          <cell r="D1238" t="str">
            <v>Karina</v>
          </cell>
          <cell r="E1238" t="str">
            <v>Moore</v>
          </cell>
          <cell r="F1238" t="str">
            <v>C</v>
          </cell>
          <cell r="G1238" t="str">
            <v>LNA Per Diem</v>
          </cell>
          <cell r="H1238" t="str">
            <v>Clinical</v>
          </cell>
          <cell r="I1238" t="str">
            <v>Patient Care Services</v>
          </cell>
          <cell r="J1238" t="str">
            <v>Med Surg</v>
          </cell>
          <cell r="K1238" t="str">
            <v>Terminated</v>
          </cell>
          <cell r="L1238" t="str">
            <v>Per Diem Active</v>
          </cell>
          <cell r="M1238" t="str">
            <v>Part Time</v>
          </cell>
          <cell r="N1238" t="str">
            <v>LNA Per Diem</v>
          </cell>
          <cell r="O1238" t="str">
            <v>GEN 40 30min</v>
          </cell>
          <cell r="P1238">
            <v>41708</v>
          </cell>
          <cell r="Q1238">
            <v>40645</v>
          </cell>
          <cell r="R1238">
            <v>42038</v>
          </cell>
          <cell r="S1238">
            <v>3.1199999999999999E-2</v>
          </cell>
          <cell r="T1238">
            <v>11.5</v>
          </cell>
          <cell r="U1238" t="str">
            <v>Admin/Support</v>
          </cell>
          <cell r="V1238">
            <v>1E-4</v>
          </cell>
          <cell r="W1238">
            <v>5.9999999999999995E-4</v>
          </cell>
          <cell r="X1238" t="str">
            <v>Gifford Medical - 40</v>
          </cell>
          <cell r="Y1238" t="str">
            <v>Med/Surg</v>
          </cell>
          <cell r="Z1238" t="str">
            <v>Biweekly</v>
          </cell>
        </row>
        <row r="1239">
          <cell r="B1239">
            <v>1720</v>
          </cell>
          <cell r="D1239" t="str">
            <v>Erin</v>
          </cell>
          <cell r="E1239" t="str">
            <v>Barry-Fenton</v>
          </cell>
          <cell r="F1239" t="str">
            <v>E</v>
          </cell>
          <cell r="G1239" t="str">
            <v>Director of Ind  Living</v>
          </cell>
          <cell r="H1239" t="str">
            <v>Administrative</v>
          </cell>
          <cell r="I1239" t="str">
            <v>Administration</v>
          </cell>
          <cell r="J1239" t="str">
            <v>Independent Living</v>
          </cell>
          <cell r="K1239" t="str">
            <v>Active</v>
          </cell>
          <cell r="L1239" t="str">
            <v>Full Time - Full Benefits</v>
          </cell>
          <cell r="M1239" t="str">
            <v>Full Time</v>
          </cell>
          <cell r="N1239" t="str">
            <v>Director of Ind  Living</v>
          </cell>
          <cell r="O1239" t="str">
            <v>EXEMPT 8 FT</v>
          </cell>
          <cell r="P1239">
            <v>44942</v>
          </cell>
          <cell r="Q1239">
            <v>40651</v>
          </cell>
          <cell r="S1239">
            <v>100000</v>
          </cell>
          <cell r="T1239">
            <v>48.076900000000002</v>
          </cell>
          <cell r="U1239" t="str">
            <v>Management</v>
          </cell>
          <cell r="V1239">
            <v>80</v>
          </cell>
          <cell r="W1239">
            <v>1923.0769</v>
          </cell>
          <cell r="X1239" t="str">
            <v>Independent Living - 44</v>
          </cell>
          <cell r="Y1239" t="str">
            <v>Menig Extended Care Unit</v>
          </cell>
          <cell r="Z1239" t="str">
            <v>Biweekly</v>
          </cell>
        </row>
        <row r="1240">
          <cell r="B1240">
            <v>1721</v>
          </cell>
          <cell r="D1240" t="str">
            <v>Lisa</v>
          </cell>
          <cell r="E1240" t="str">
            <v>Pratt</v>
          </cell>
          <cell r="F1240" t="str">
            <v>J</v>
          </cell>
          <cell r="G1240" t="str">
            <v>RN - Per Diem</v>
          </cell>
          <cell r="H1240" t="str">
            <v>Clinical</v>
          </cell>
          <cell r="I1240" t="str">
            <v>Surgical Services</v>
          </cell>
          <cell r="J1240" t="str">
            <v>Operating Room</v>
          </cell>
          <cell r="K1240" t="str">
            <v>Terminated</v>
          </cell>
          <cell r="L1240" t="str">
            <v>Per Diem Active</v>
          </cell>
          <cell r="M1240" t="str">
            <v>Part Time</v>
          </cell>
          <cell r="N1240" t="str">
            <v>RN - Per Diem</v>
          </cell>
          <cell r="O1240" t="str">
            <v>GEN 40 30min</v>
          </cell>
          <cell r="P1240">
            <v>40658</v>
          </cell>
          <cell r="Q1240">
            <v>40658</v>
          </cell>
          <cell r="R1240">
            <v>40954</v>
          </cell>
          <cell r="S1240">
            <v>7.2800000000000004E-2</v>
          </cell>
          <cell r="T1240">
            <v>27.5</v>
          </cell>
          <cell r="U1240" t="str">
            <v>RN</v>
          </cell>
          <cell r="V1240">
            <v>1E-4</v>
          </cell>
          <cell r="W1240">
            <v>1.4E-3</v>
          </cell>
          <cell r="X1240" t="str">
            <v>Gifford Medical - 40</v>
          </cell>
          <cell r="Y1240" t="str">
            <v>Ambulatory Care Center</v>
          </cell>
          <cell r="Z1240" t="str">
            <v>Biweekly</v>
          </cell>
        </row>
        <row r="1241">
          <cell r="B1241">
            <v>1722</v>
          </cell>
          <cell r="D1241" t="str">
            <v>Keith</v>
          </cell>
          <cell r="E1241" t="str">
            <v>LaCroix</v>
          </cell>
          <cell r="F1241" t="str">
            <v>D</v>
          </cell>
          <cell r="G1241" t="str">
            <v>Radiology Supervisor</v>
          </cell>
          <cell r="H1241" t="str">
            <v>Ancillary</v>
          </cell>
          <cell r="I1241" t="str">
            <v>Professional Services</v>
          </cell>
          <cell r="J1241" t="str">
            <v>Diagnostic Imaging</v>
          </cell>
          <cell r="K1241" t="str">
            <v>Terminated</v>
          </cell>
          <cell r="L1241" t="str">
            <v>PartTime - Full Benefits</v>
          </cell>
          <cell r="M1241" t="str">
            <v>Part Time</v>
          </cell>
          <cell r="N1241" t="str">
            <v>Radiology Supervisor</v>
          </cell>
          <cell r="O1241" t="str">
            <v>GEN 40 30min</v>
          </cell>
          <cell r="P1241">
            <v>43241</v>
          </cell>
          <cell r="Q1241">
            <v>40658</v>
          </cell>
          <cell r="R1241">
            <v>43241</v>
          </cell>
          <cell r="S1241">
            <v>69619.679999999993</v>
          </cell>
          <cell r="T1241">
            <v>37.19</v>
          </cell>
          <cell r="U1241" t="str">
            <v>Tech &amp; Professi</v>
          </cell>
          <cell r="V1241">
            <v>72</v>
          </cell>
          <cell r="W1241">
            <v>1338.84</v>
          </cell>
          <cell r="X1241" t="str">
            <v>Gifford Medical - 40</v>
          </cell>
          <cell r="Y1241" t="str">
            <v>Radiology</v>
          </cell>
          <cell r="Z1241" t="str">
            <v>Biweekly</v>
          </cell>
        </row>
        <row r="1242">
          <cell r="B1242">
            <v>1723</v>
          </cell>
          <cell r="D1242" t="str">
            <v>Richard</v>
          </cell>
          <cell r="E1242" t="str">
            <v>Graham</v>
          </cell>
          <cell r="F1242" t="str">
            <v>W</v>
          </cell>
          <cell r="G1242" t="str">
            <v>Physician Specialty Clin</v>
          </cell>
          <cell r="H1242" t="str">
            <v>Clinical</v>
          </cell>
          <cell r="I1242" t="str">
            <v>Medical Staff</v>
          </cell>
          <cell r="J1242" t="str">
            <v>Clinic Urology</v>
          </cell>
          <cell r="K1242" t="str">
            <v>Terminated</v>
          </cell>
          <cell r="L1242" t="str">
            <v>Full Time - Full Benefits</v>
          </cell>
          <cell r="M1242" t="str">
            <v>Full Time</v>
          </cell>
          <cell r="N1242" t="str">
            <v>Physician Specialty Clin</v>
          </cell>
          <cell r="O1242" t="str">
            <v>PHYSICIANS</v>
          </cell>
          <cell r="P1242">
            <v>40665</v>
          </cell>
          <cell r="Q1242">
            <v>40665</v>
          </cell>
          <cell r="R1242">
            <v>44316</v>
          </cell>
          <cell r="S1242">
            <v>430000</v>
          </cell>
          <cell r="T1242">
            <v>206.73079999999999</v>
          </cell>
          <cell r="U1242" t="str">
            <v>Providers</v>
          </cell>
          <cell r="V1242">
            <v>80</v>
          </cell>
          <cell r="W1242">
            <v>8269.2307999999994</v>
          </cell>
          <cell r="X1242" t="str">
            <v>Nro, Anes, Pod &amp; Sp - 40</v>
          </cell>
          <cell r="Y1242" t="str">
            <v>Medical Staff</v>
          </cell>
          <cell r="Z1242" t="str">
            <v>Biweekly</v>
          </cell>
        </row>
        <row r="1243">
          <cell r="B1243">
            <v>1724</v>
          </cell>
          <cell r="D1243" t="str">
            <v>Rebecca</v>
          </cell>
          <cell r="E1243" t="str">
            <v>Dezan</v>
          </cell>
          <cell r="F1243" t="str">
            <v>L</v>
          </cell>
          <cell r="G1243" t="str">
            <v>Pt Reg Receptionist 1 PD</v>
          </cell>
          <cell r="H1243" t="str">
            <v>Administrative</v>
          </cell>
          <cell r="I1243" t="str">
            <v>Finance</v>
          </cell>
          <cell r="J1243" t="str">
            <v>Patient Registration</v>
          </cell>
          <cell r="K1243" t="str">
            <v>Terminated</v>
          </cell>
          <cell r="L1243" t="str">
            <v>Per Diem Active</v>
          </cell>
          <cell r="M1243" t="str">
            <v>Part Time</v>
          </cell>
          <cell r="N1243" t="str">
            <v>Pt Reg Receptionist 1 PD</v>
          </cell>
          <cell r="O1243" t="str">
            <v>GEN 40 30min</v>
          </cell>
          <cell r="P1243">
            <v>40666</v>
          </cell>
          <cell r="Q1243">
            <v>40666</v>
          </cell>
          <cell r="R1243">
            <v>40941</v>
          </cell>
          <cell r="S1243">
            <v>2.5999999999999999E-2</v>
          </cell>
          <cell r="T1243">
            <v>10</v>
          </cell>
          <cell r="U1243" t="str">
            <v>Admin/Support</v>
          </cell>
          <cell r="V1243">
            <v>1E-4</v>
          </cell>
          <cell r="W1243">
            <v>5.0000000000000001E-4</v>
          </cell>
          <cell r="X1243" t="str">
            <v>Patient Registration - 49</v>
          </cell>
          <cell r="Y1243" t="str">
            <v>Patient Admin Services</v>
          </cell>
          <cell r="Z1243" t="str">
            <v>Biweekly</v>
          </cell>
        </row>
        <row r="1244">
          <cell r="B1244">
            <v>1725</v>
          </cell>
          <cell r="D1244" t="str">
            <v>Kristi</v>
          </cell>
          <cell r="E1244" t="str">
            <v>Bachelder</v>
          </cell>
          <cell r="F1244" t="str">
            <v>V</v>
          </cell>
          <cell r="G1244" t="str">
            <v>Occupational Therapist PD</v>
          </cell>
          <cell r="H1244" t="str">
            <v>Ancillary</v>
          </cell>
          <cell r="I1244" t="str">
            <v>Operations</v>
          </cell>
          <cell r="J1244" t="str">
            <v>Rehab</v>
          </cell>
          <cell r="K1244" t="str">
            <v>Terminated</v>
          </cell>
          <cell r="L1244" t="str">
            <v>Per Diem Active</v>
          </cell>
          <cell r="M1244" t="str">
            <v>Part Time</v>
          </cell>
          <cell r="N1244" t="str">
            <v>Occupational Therapist PD</v>
          </cell>
          <cell r="O1244" t="str">
            <v>GEN 40 30min</v>
          </cell>
          <cell r="P1244">
            <v>40668</v>
          </cell>
          <cell r="Q1244">
            <v>40668</v>
          </cell>
          <cell r="R1244">
            <v>40675</v>
          </cell>
          <cell r="S1244">
            <v>7.8E-2</v>
          </cell>
          <cell r="T1244">
            <v>30</v>
          </cell>
          <cell r="U1244" t="str">
            <v>Tech &amp; Professi</v>
          </cell>
          <cell r="V1244">
            <v>1E-4</v>
          </cell>
          <cell r="W1244">
            <v>1.5E-3</v>
          </cell>
          <cell r="X1244" t="str">
            <v>Occupational Health - 40</v>
          </cell>
          <cell r="Y1244" t="str">
            <v>Rehab Services</v>
          </cell>
          <cell r="Z1244" t="str">
            <v>Biweekly</v>
          </cell>
        </row>
        <row r="1245">
          <cell r="B1245">
            <v>1727</v>
          </cell>
          <cell r="D1245" t="str">
            <v>Brittany</v>
          </cell>
          <cell r="E1245" t="str">
            <v>Tullar</v>
          </cell>
          <cell r="F1245" t="str">
            <v>M</v>
          </cell>
          <cell r="G1245" t="str">
            <v>Teacher</v>
          </cell>
          <cell r="H1245" t="str">
            <v>Maint, Hskpg, Food, Dayca</v>
          </cell>
          <cell r="I1245" t="str">
            <v>Human Resources</v>
          </cell>
          <cell r="J1245" t="str">
            <v>Day Care</v>
          </cell>
          <cell r="K1245" t="str">
            <v>Terminated</v>
          </cell>
          <cell r="L1245" t="str">
            <v>Full Time - Full Benefits</v>
          </cell>
          <cell r="M1245" t="str">
            <v>Full Time</v>
          </cell>
          <cell r="N1245" t="str">
            <v>Teacher</v>
          </cell>
          <cell r="O1245" t="str">
            <v>GEN 40 60min</v>
          </cell>
          <cell r="P1245">
            <v>40673</v>
          </cell>
          <cell r="Q1245">
            <v>40673</v>
          </cell>
          <cell r="R1245">
            <v>40732</v>
          </cell>
          <cell r="S1245">
            <v>27040</v>
          </cell>
          <cell r="T1245">
            <v>13</v>
          </cell>
          <cell r="U1245" t="str">
            <v>Tech &amp; Professi</v>
          </cell>
          <cell r="V1245">
            <v>80</v>
          </cell>
          <cell r="W1245">
            <v>520</v>
          </cell>
          <cell r="X1245" t="str">
            <v>Gifford Medical - 40</v>
          </cell>
          <cell r="Y1245" t="str">
            <v>Child Enrichment Center</v>
          </cell>
          <cell r="Z1245" t="str">
            <v>Biweekly</v>
          </cell>
        </row>
        <row r="1246">
          <cell r="B1246">
            <v>1728</v>
          </cell>
          <cell r="D1246" t="str">
            <v>Christopher</v>
          </cell>
          <cell r="E1246" t="str">
            <v>Reis</v>
          </cell>
          <cell r="F1246" t="str">
            <v>O</v>
          </cell>
          <cell r="G1246" t="str">
            <v>Administration Consultant</v>
          </cell>
          <cell r="H1246" t="str">
            <v>Administrative</v>
          </cell>
          <cell r="I1246" t="str">
            <v>Administration</v>
          </cell>
          <cell r="J1246" t="str">
            <v>Administration</v>
          </cell>
          <cell r="K1246" t="str">
            <v>Terminated</v>
          </cell>
          <cell r="L1246" t="str">
            <v>Per Diem Active</v>
          </cell>
          <cell r="M1246" t="str">
            <v>Part Time</v>
          </cell>
          <cell r="N1246" t="str">
            <v>Administration Consultant</v>
          </cell>
          <cell r="O1246" t="str">
            <v>GEN 40 30min</v>
          </cell>
          <cell r="P1246">
            <v>40682</v>
          </cell>
          <cell r="Q1246">
            <v>40682</v>
          </cell>
          <cell r="R1246">
            <v>41645</v>
          </cell>
          <cell r="S1246">
            <v>6.5000000000000002E-2</v>
          </cell>
          <cell r="T1246">
            <v>25</v>
          </cell>
          <cell r="U1246" t="str">
            <v>Tech &amp; Professi</v>
          </cell>
          <cell r="V1246">
            <v>1E-4</v>
          </cell>
          <cell r="W1246">
            <v>1.1999999999999999E-3</v>
          </cell>
          <cell r="X1246" t="str">
            <v>Gifford Medical - 40</v>
          </cell>
          <cell r="Y1246" t="str">
            <v>None</v>
          </cell>
          <cell r="Z1246" t="str">
            <v>Biweekly</v>
          </cell>
        </row>
        <row r="1247">
          <cell r="B1247">
            <v>1729</v>
          </cell>
          <cell r="D1247" t="str">
            <v>Dina</v>
          </cell>
          <cell r="E1247" t="str">
            <v>Levin</v>
          </cell>
          <cell r="F1247" t="str">
            <v>J</v>
          </cell>
          <cell r="G1247" t="str">
            <v>Physician</v>
          </cell>
          <cell r="H1247" t="str">
            <v>Clinical</v>
          </cell>
          <cell r="I1247" t="str">
            <v>Medical Staff</v>
          </cell>
          <cell r="J1247" t="str">
            <v>Clinic OB/GYN</v>
          </cell>
          <cell r="K1247" t="str">
            <v>Terminated</v>
          </cell>
          <cell r="L1247" t="str">
            <v>Per Diem Active</v>
          </cell>
          <cell r="M1247" t="str">
            <v>Part Time</v>
          </cell>
          <cell r="N1247" t="str">
            <v>Physician</v>
          </cell>
          <cell r="O1247" t="str">
            <v>PHYSICIANS</v>
          </cell>
          <cell r="P1247">
            <v>40694</v>
          </cell>
          <cell r="Q1247">
            <v>40672</v>
          </cell>
          <cell r="R1247">
            <v>41810</v>
          </cell>
          <cell r="S1247">
            <v>0.31459999999999999</v>
          </cell>
          <cell r="T1247">
            <v>121.1538</v>
          </cell>
          <cell r="U1247" t="str">
            <v>Providers</v>
          </cell>
          <cell r="V1247">
            <v>1E-4</v>
          </cell>
          <cell r="W1247">
            <v>6.0000000000000001E-3</v>
          </cell>
          <cell r="X1247" t="str">
            <v>OB/GYN - 41</v>
          </cell>
          <cell r="Y1247" t="str">
            <v>Medical Staff</v>
          </cell>
          <cell r="Z1247" t="str">
            <v>Biweekly</v>
          </cell>
        </row>
        <row r="1248">
          <cell r="B1248">
            <v>1730</v>
          </cell>
          <cell r="D1248" t="str">
            <v>Andrew</v>
          </cell>
          <cell r="E1248" t="str">
            <v>Roy</v>
          </cell>
          <cell r="F1248" t="str">
            <v>J</v>
          </cell>
          <cell r="G1248" t="str">
            <v>Cert Resp Therapist</v>
          </cell>
          <cell r="H1248" t="str">
            <v>Ancillary</v>
          </cell>
          <cell r="I1248" t="str">
            <v>Professional Services</v>
          </cell>
          <cell r="J1248" t="str">
            <v>Respiratory</v>
          </cell>
          <cell r="K1248" t="str">
            <v>Active</v>
          </cell>
          <cell r="L1248" t="str">
            <v>PartTime - Full Benefits</v>
          </cell>
          <cell r="M1248" t="str">
            <v>Part Time</v>
          </cell>
          <cell r="N1248" t="str">
            <v>Cert Resp Therapist</v>
          </cell>
          <cell r="O1248" t="str">
            <v>GEN 40 30min 16 Hour Shift</v>
          </cell>
          <cell r="P1248">
            <v>40687</v>
          </cell>
          <cell r="Q1248">
            <v>40687</v>
          </cell>
          <cell r="S1248">
            <v>47473.919999999998</v>
          </cell>
          <cell r="T1248">
            <v>28.53</v>
          </cell>
          <cell r="U1248" t="str">
            <v>Tech &amp; Professi</v>
          </cell>
          <cell r="V1248">
            <v>64</v>
          </cell>
          <cell r="W1248">
            <v>912.96</v>
          </cell>
          <cell r="X1248" t="str">
            <v>Gifford Medical - 40</v>
          </cell>
          <cell r="Y1248" t="str">
            <v>Respiratory Therapy</v>
          </cell>
          <cell r="Z1248" t="str">
            <v>Biweekly</v>
          </cell>
        </row>
        <row r="1249">
          <cell r="B1249">
            <v>1731</v>
          </cell>
          <cell r="D1249" t="str">
            <v>Nathon</v>
          </cell>
          <cell r="E1249" t="str">
            <v>Bump</v>
          </cell>
          <cell r="F1249" t="str">
            <v>L</v>
          </cell>
          <cell r="G1249" t="str">
            <v>Chef</v>
          </cell>
          <cell r="H1249" t="str">
            <v>Maint, Hskpg, Food, Dayca</v>
          </cell>
          <cell r="I1249" t="str">
            <v>Operations</v>
          </cell>
          <cell r="J1249" t="str">
            <v>Dietary</v>
          </cell>
          <cell r="K1249" t="str">
            <v>Active</v>
          </cell>
          <cell r="L1249" t="str">
            <v>Full Time - Full Benefits</v>
          </cell>
          <cell r="M1249" t="str">
            <v>Full Time</v>
          </cell>
          <cell r="N1249" t="str">
            <v>Chef</v>
          </cell>
          <cell r="O1249" t="str">
            <v>GEN 40 30min</v>
          </cell>
          <cell r="P1249">
            <v>40700</v>
          </cell>
          <cell r="Q1249">
            <v>40700</v>
          </cell>
          <cell r="S1249">
            <v>58656</v>
          </cell>
          <cell r="T1249">
            <v>28.2</v>
          </cell>
          <cell r="U1249" t="str">
            <v>Tech &amp; Professi</v>
          </cell>
          <cell r="V1249">
            <v>80</v>
          </cell>
          <cell r="W1249">
            <v>1128</v>
          </cell>
          <cell r="X1249" t="str">
            <v>Gifford Medical - 40</v>
          </cell>
          <cell r="Y1249" t="str">
            <v>Nutrition &amp; Food Service</v>
          </cell>
          <cell r="Z1249" t="str">
            <v>Biweekly</v>
          </cell>
        </row>
        <row r="1250">
          <cell r="B1250">
            <v>1732</v>
          </cell>
          <cell r="D1250" t="str">
            <v>Mary</v>
          </cell>
          <cell r="E1250" t="str">
            <v>Kirkpatrick</v>
          </cell>
          <cell r="F1250" t="str">
            <v>B</v>
          </cell>
          <cell r="G1250" t="str">
            <v>Licensed Practical Nurse</v>
          </cell>
          <cell r="H1250" t="str">
            <v>Clinical</v>
          </cell>
          <cell r="I1250" t="str">
            <v>Medical Staff</v>
          </cell>
          <cell r="J1250" t="str">
            <v>MENIG Extended Care</v>
          </cell>
          <cell r="K1250" t="str">
            <v>Terminated</v>
          </cell>
          <cell r="L1250" t="str">
            <v>PartTime - Full Benefits</v>
          </cell>
          <cell r="M1250" t="str">
            <v>Part Time</v>
          </cell>
          <cell r="N1250" t="str">
            <v>Licensed Practical Nurse</v>
          </cell>
          <cell r="O1250" t="str">
            <v>GEN 40 30min</v>
          </cell>
          <cell r="P1250">
            <v>42247</v>
          </cell>
          <cell r="Q1250">
            <v>40700</v>
          </cell>
          <cell r="R1250">
            <v>42307</v>
          </cell>
          <cell r="S1250">
            <v>27289.599999999999</v>
          </cell>
          <cell r="T1250">
            <v>16.399999999999999</v>
          </cell>
          <cell r="U1250" t="str">
            <v>LPN</v>
          </cell>
          <cell r="V1250">
            <v>64</v>
          </cell>
          <cell r="W1250">
            <v>524.79999999999995</v>
          </cell>
          <cell r="X1250" t="str">
            <v>Gifford Medical - 40</v>
          </cell>
          <cell r="Y1250" t="str">
            <v>Menig Extended Care Unit</v>
          </cell>
          <cell r="Z1250" t="str">
            <v>Biweekly</v>
          </cell>
        </row>
        <row r="1251">
          <cell r="B1251">
            <v>1733</v>
          </cell>
          <cell r="D1251" t="str">
            <v>Julie</v>
          </cell>
          <cell r="E1251" t="str">
            <v>Lassner</v>
          </cell>
          <cell r="F1251" t="str">
            <v>M</v>
          </cell>
          <cell r="G1251" t="str">
            <v>RN - Per Diem</v>
          </cell>
          <cell r="H1251" t="str">
            <v>Clinical</v>
          </cell>
          <cell r="I1251" t="str">
            <v>Patient Care Services</v>
          </cell>
          <cell r="J1251" t="str">
            <v>Emergency Room</v>
          </cell>
          <cell r="K1251" t="str">
            <v>Terminated</v>
          </cell>
          <cell r="L1251" t="str">
            <v>Per Diem Active</v>
          </cell>
          <cell r="M1251" t="str">
            <v>Part Time</v>
          </cell>
          <cell r="N1251" t="str">
            <v>RN - Per Diem</v>
          </cell>
          <cell r="O1251" t="str">
            <v>GEN 40 30min</v>
          </cell>
          <cell r="P1251">
            <v>40703</v>
          </cell>
          <cell r="Q1251">
            <v>40703</v>
          </cell>
          <cell r="R1251">
            <v>41037</v>
          </cell>
          <cell r="S1251">
            <v>7.8E-2</v>
          </cell>
          <cell r="T1251">
            <v>29.87</v>
          </cell>
          <cell r="U1251" t="str">
            <v>RN</v>
          </cell>
          <cell r="V1251">
            <v>1E-4</v>
          </cell>
          <cell r="W1251">
            <v>1.5E-3</v>
          </cell>
          <cell r="X1251" t="str">
            <v>Gifford Medical - 40</v>
          </cell>
          <cell r="Y1251" t="str">
            <v>Emergency Room</v>
          </cell>
          <cell r="Z1251" t="str">
            <v>Biweekly</v>
          </cell>
        </row>
        <row r="1252">
          <cell r="B1252">
            <v>1734</v>
          </cell>
          <cell r="D1252" t="str">
            <v>Ann</v>
          </cell>
          <cell r="E1252" t="str">
            <v>Mason</v>
          </cell>
          <cell r="F1252" t="str">
            <v>E</v>
          </cell>
          <cell r="G1252" t="str">
            <v>Occupational Therapist</v>
          </cell>
          <cell r="H1252" t="str">
            <v>Ancillary</v>
          </cell>
          <cell r="I1252" t="str">
            <v>Professional Services</v>
          </cell>
          <cell r="J1252" t="str">
            <v>Occupational Therapy</v>
          </cell>
          <cell r="K1252" t="str">
            <v>Active</v>
          </cell>
          <cell r="L1252" t="str">
            <v>Full Time - Full Benefits</v>
          </cell>
          <cell r="M1252" t="str">
            <v>Full Time</v>
          </cell>
          <cell r="N1252" t="str">
            <v>Occupational Therapist</v>
          </cell>
          <cell r="O1252" t="str">
            <v>GEN 40 30min</v>
          </cell>
          <cell r="P1252">
            <v>40707</v>
          </cell>
          <cell r="Q1252">
            <v>40707</v>
          </cell>
          <cell r="S1252">
            <v>76481.600000000006</v>
          </cell>
          <cell r="T1252">
            <v>36.770000000000003</v>
          </cell>
          <cell r="U1252" t="str">
            <v>Tech &amp; Professi</v>
          </cell>
          <cell r="V1252">
            <v>80</v>
          </cell>
          <cell r="W1252">
            <v>1470.8</v>
          </cell>
          <cell r="X1252" t="str">
            <v>Occupational Health - 40</v>
          </cell>
          <cell r="Y1252" t="str">
            <v>Rehab Services</v>
          </cell>
          <cell r="Z1252" t="str">
            <v>Biweekly</v>
          </cell>
        </row>
        <row r="1253">
          <cell r="B1253">
            <v>1735</v>
          </cell>
          <cell r="D1253" t="str">
            <v>Nancy</v>
          </cell>
          <cell r="E1253" t="str">
            <v>Fulham</v>
          </cell>
          <cell r="F1253" t="str">
            <v>L</v>
          </cell>
          <cell r="G1253" t="str">
            <v>Licensed Nurse Aide</v>
          </cell>
          <cell r="H1253" t="str">
            <v>Clinical</v>
          </cell>
          <cell r="I1253" t="str">
            <v>Patient Care Services</v>
          </cell>
          <cell r="J1253" t="str">
            <v>MENIG Extended Care</v>
          </cell>
          <cell r="K1253" t="str">
            <v>Terminated</v>
          </cell>
          <cell r="L1253" t="str">
            <v>PartTime - Full Benefits</v>
          </cell>
          <cell r="M1253" t="str">
            <v>Part Time</v>
          </cell>
          <cell r="N1253" t="str">
            <v>Licensed Nurse Aide</v>
          </cell>
          <cell r="O1253" t="str">
            <v>GEN 40 30min</v>
          </cell>
          <cell r="P1253">
            <v>40708</v>
          </cell>
          <cell r="Q1253">
            <v>40708</v>
          </cell>
          <cell r="R1253">
            <v>41166</v>
          </cell>
          <cell r="S1253">
            <v>17139.2</v>
          </cell>
          <cell r="T1253">
            <v>10.3</v>
          </cell>
          <cell r="U1253" t="str">
            <v>Admin/Support</v>
          </cell>
          <cell r="V1253">
            <v>64</v>
          </cell>
          <cell r="W1253">
            <v>329.6</v>
          </cell>
          <cell r="X1253" t="str">
            <v>Gifford Medical - 40</v>
          </cell>
          <cell r="Y1253" t="str">
            <v>Menig Extended Care Unit</v>
          </cell>
          <cell r="Z1253" t="str">
            <v>Biweekly</v>
          </cell>
        </row>
        <row r="1254">
          <cell r="B1254">
            <v>1737</v>
          </cell>
          <cell r="D1254" t="str">
            <v>Jennifer</v>
          </cell>
          <cell r="E1254" t="str">
            <v>Watkins</v>
          </cell>
          <cell r="F1254" t="str">
            <v>L</v>
          </cell>
          <cell r="G1254" t="str">
            <v>RN - Per Diem</v>
          </cell>
          <cell r="H1254" t="str">
            <v>Clinical</v>
          </cell>
          <cell r="I1254" t="str">
            <v>Patient Care Services</v>
          </cell>
          <cell r="J1254" t="str">
            <v>Obstetrics/Labor &amp; Delive</v>
          </cell>
          <cell r="K1254" t="str">
            <v>Terminated</v>
          </cell>
          <cell r="L1254" t="str">
            <v>Per Diem Active</v>
          </cell>
          <cell r="M1254" t="str">
            <v>Part Time</v>
          </cell>
          <cell r="N1254" t="str">
            <v>RN - Per Diem</v>
          </cell>
          <cell r="O1254" t="str">
            <v>GEN 40 30min</v>
          </cell>
          <cell r="P1254">
            <v>40714</v>
          </cell>
          <cell r="Q1254">
            <v>40714</v>
          </cell>
          <cell r="R1254">
            <v>44172</v>
          </cell>
          <cell r="S1254">
            <v>8.0600000000000005E-2</v>
          </cell>
          <cell r="T1254">
            <v>30.69</v>
          </cell>
          <cell r="U1254" t="str">
            <v>RN</v>
          </cell>
          <cell r="V1254">
            <v>1E-4</v>
          </cell>
          <cell r="W1254">
            <v>1.6000000000000001E-3</v>
          </cell>
          <cell r="X1254" t="str">
            <v>Gifford Medical - 40</v>
          </cell>
          <cell r="Y1254" t="str">
            <v>Birthing Center</v>
          </cell>
          <cell r="Z1254" t="str">
            <v>Biweekly</v>
          </cell>
        </row>
        <row r="1255">
          <cell r="B1255">
            <v>1738</v>
          </cell>
          <cell r="D1255" t="str">
            <v>Elizabeth</v>
          </cell>
          <cell r="E1255" t="str">
            <v>Clark</v>
          </cell>
          <cell r="F1255" t="str">
            <v>R</v>
          </cell>
          <cell r="G1255" t="str">
            <v>Medical Secretary</v>
          </cell>
          <cell r="H1255" t="str">
            <v>Administrative</v>
          </cell>
          <cell r="I1255" t="str">
            <v>Provider Practices</v>
          </cell>
          <cell r="J1255" t="str">
            <v>Clinic Primary Care</v>
          </cell>
          <cell r="K1255" t="str">
            <v>Terminated</v>
          </cell>
          <cell r="L1255" t="str">
            <v>Full Time - Full Benefits</v>
          </cell>
          <cell r="M1255" t="str">
            <v>Full Time</v>
          </cell>
          <cell r="N1255" t="str">
            <v>Medical Secretary</v>
          </cell>
          <cell r="O1255" t="str">
            <v>GEN 40 60min</v>
          </cell>
          <cell r="P1255">
            <v>40715</v>
          </cell>
          <cell r="Q1255">
            <v>40715</v>
          </cell>
          <cell r="R1255">
            <v>41458</v>
          </cell>
          <cell r="S1255">
            <v>23400</v>
          </cell>
          <cell r="T1255">
            <v>11.25</v>
          </cell>
          <cell r="U1255" t="str">
            <v>Admin/Support</v>
          </cell>
          <cell r="V1255">
            <v>80</v>
          </cell>
          <cell r="W1255">
            <v>450</v>
          </cell>
          <cell r="X1255" t="str">
            <v>Primary Care Clinic - 41</v>
          </cell>
          <cell r="Y1255" t="str">
            <v>Provider Practice</v>
          </cell>
          <cell r="Z1255" t="str">
            <v>Biweekly</v>
          </cell>
        </row>
        <row r="1256">
          <cell r="B1256">
            <v>1739</v>
          </cell>
          <cell r="D1256" t="str">
            <v>Toni</v>
          </cell>
          <cell r="E1256" t="str">
            <v>Apgar</v>
          </cell>
          <cell r="F1256" t="str">
            <v>L</v>
          </cell>
          <cell r="G1256" t="str">
            <v>RN - Per Diem</v>
          </cell>
          <cell r="H1256" t="str">
            <v>Clinical</v>
          </cell>
          <cell r="I1256" t="str">
            <v>Patient Care Services</v>
          </cell>
          <cell r="J1256" t="str">
            <v>Med Surg</v>
          </cell>
          <cell r="K1256" t="str">
            <v>Terminated</v>
          </cell>
          <cell r="L1256" t="str">
            <v>Per Diem Active</v>
          </cell>
          <cell r="M1256" t="str">
            <v>Part Time</v>
          </cell>
          <cell r="N1256" t="str">
            <v>RN - Per Diem</v>
          </cell>
          <cell r="O1256" t="str">
            <v>GEN 40 30min</v>
          </cell>
          <cell r="P1256">
            <v>40715</v>
          </cell>
          <cell r="Q1256">
            <v>40715</v>
          </cell>
          <cell r="R1256">
            <v>41295</v>
          </cell>
          <cell r="S1256">
            <v>6.2399999999999997E-2</v>
          </cell>
          <cell r="T1256">
            <v>23.69</v>
          </cell>
          <cell r="U1256" t="str">
            <v>RN</v>
          </cell>
          <cell r="V1256">
            <v>1E-4</v>
          </cell>
          <cell r="W1256">
            <v>1.1999999999999999E-3</v>
          </cell>
          <cell r="X1256" t="str">
            <v>Gifford Medical - 40</v>
          </cell>
          <cell r="Y1256" t="str">
            <v>Med/Surg</v>
          </cell>
          <cell r="Z1256" t="str">
            <v>Biweekly</v>
          </cell>
        </row>
        <row r="1257">
          <cell r="B1257">
            <v>1740</v>
          </cell>
          <cell r="D1257" t="str">
            <v>Jason</v>
          </cell>
          <cell r="E1257" t="str">
            <v>Aiguier</v>
          </cell>
          <cell r="F1257" t="str">
            <v>L</v>
          </cell>
          <cell r="G1257" t="str">
            <v>Operating Room Technician</v>
          </cell>
          <cell r="H1257" t="str">
            <v>Clinical</v>
          </cell>
          <cell r="I1257" t="str">
            <v>Surgical Services</v>
          </cell>
          <cell r="J1257" t="str">
            <v>Operating Room</v>
          </cell>
          <cell r="K1257" t="str">
            <v>Terminated</v>
          </cell>
          <cell r="L1257" t="str">
            <v>Full Time - Full Benefits</v>
          </cell>
          <cell r="M1257" t="str">
            <v>Full Time</v>
          </cell>
          <cell r="N1257" t="str">
            <v>Operating Room Technician</v>
          </cell>
          <cell r="O1257" t="str">
            <v>GEN 40 30min</v>
          </cell>
          <cell r="P1257">
            <v>40729</v>
          </cell>
          <cell r="Q1257">
            <v>40729</v>
          </cell>
          <cell r="R1257">
            <v>41411</v>
          </cell>
          <cell r="S1257">
            <v>46196.800000000003</v>
          </cell>
          <cell r="T1257">
            <v>22.21</v>
          </cell>
          <cell r="U1257" t="str">
            <v>Tech &amp; Professi</v>
          </cell>
          <cell r="V1257">
            <v>80</v>
          </cell>
          <cell r="W1257">
            <v>888.4</v>
          </cell>
          <cell r="X1257" t="str">
            <v>Gifford Medical - 40</v>
          </cell>
          <cell r="Y1257" t="str">
            <v>Operating Room</v>
          </cell>
          <cell r="Z1257" t="str">
            <v>Biweekly</v>
          </cell>
        </row>
        <row r="1258">
          <cell r="B1258">
            <v>1741</v>
          </cell>
          <cell r="D1258" t="str">
            <v>Lee</v>
          </cell>
          <cell r="E1258" t="str">
            <v>Balaklaw</v>
          </cell>
          <cell r="F1258" t="str">
            <v>A</v>
          </cell>
          <cell r="G1258" t="str">
            <v>Anesthesiologist</v>
          </cell>
          <cell r="H1258" t="str">
            <v>Clinical</v>
          </cell>
          <cell r="I1258" t="str">
            <v>Medical Staff</v>
          </cell>
          <cell r="J1258" t="str">
            <v>Cardiology</v>
          </cell>
          <cell r="K1258" t="str">
            <v>Terminated</v>
          </cell>
          <cell r="L1258" t="str">
            <v>Full Time - Full Benefits</v>
          </cell>
          <cell r="M1258" t="str">
            <v>Full Time</v>
          </cell>
          <cell r="N1258" t="str">
            <v>Anesthesiologist</v>
          </cell>
          <cell r="O1258" t="str">
            <v>PHYSICIANS</v>
          </cell>
          <cell r="P1258">
            <v>40735</v>
          </cell>
          <cell r="Q1258">
            <v>40735</v>
          </cell>
          <cell r="R1258">
            <v>41075</v>
          </cell>
          <cell r="S1258">
            <v>280000</v>
          </cell>
          <cell r="T1258">
            <v>134.61539999999999</v>
          </cell>
          <cell r="U1258" t="str">
            <v>Providers</v>
          </cell>
          <cell r="V1258">
            <v>80</v>
          </cell>
          <cell r="W1258">
            <v>5384.6153999999997</v>
          </cell>
          <cell r="X1258" t="str">
            <v>Nro, Anes, Pod &amp; Sp - 40</v>
          </cell>
          <cell r="Y1258" t="str">
            <v>Medical Staff</v>
          </cell>
          <cell r="Z1258" t="str">
            <v>Biweekly</v>
          </cell>
        </row>
        <row r="1259">
          <cell r="B1259">
            <v>1742</v>
          </cell>
          <cell r="D1259" t="str">
            <v>Elizabeth</v>
          </cell>
          <cell r="E1259" t="str">
            <v>Flannigan</v>
          </cell>
          <cell r="F1259" t="str">
            <v>L</v>
          </cell>
          <cell r="G1259" t="str">
            <v>RN - Per Diem</v>
          </cell>
          <cell r="H1259" t="str">
            <v>Clinical</v>
          </cell>
          <cell r="I1259" t="str">
            <v>Patient Care Services</v>
          </cell>
          <cell r="J1259" t="str">
            <v>Med Surg</v>
          </cell>
          <cell r="K1259" t="str">
            <v>Terminated</v>
          </cell>
          <cell r="L1259" t="str">
            <v>Per Diem Active</v>
          </cell>
          <cell r="M1259" t="str">
            <v>Part Time</v>
          </cell>
          <cell r="N1259" t="str">
            <v>RN - Per Diem</v>
          </cell>
          <cell r="O1259" t="str">
            <v>GEN 40 30min</v>
          </cell>
          <cell r="P1259">
            <v>40736</v>
          </cell>
          <cell r="Q1259">
            <v>40736</v>
          </cell>
          <cell r="R1259">
            <v>42107</v>
          </cell>
          <cell r="S1259">
            <v>6.5000000000000002E-2</v>
          </cell>
          <cell r="T1259">
            <v>25.01</v>
          </cell>
          <cell r="U1259" t="str">
            <v>RN</v>
          </cell>
          <cell r="V1259">
            <v>1E-4</v>
          </cell>
          <cell r="W1259">
            <v>1.1999999999999999E-3</v>
          </cell>
          <cell r="X1259" t="str">
            <v>Gifford Medical - 40</v>
          </cell>
          <cell r="Y1259" t="str">
            <v>Med/Surg</v>
          </cell>
          <cell r="Z1259" t="str">
            <v>Biweekly</v>
          </cell>
        </row>
        <row r="1260">
          <cell r="B1260">
            <v>1743</v>
          </cell>
          <cell r="D1260" t="str">
            <v>Fabienne</v>
          </cell>
          <cell r="E1260" t="str">
            <v>Pattison</v>
          </cell>
          <cell r="F1260" t="str">
            <v>L</v>
          </cell>
          <cell r="G1260" t="str">
            <v>Registered Nurse</v>
          </cell>
          <cell r="H1260" t="str">
            <v>Clinical</v>
          </cell>
          <cell r="I1260" t="str">
            <v>Patient Care Services</v>
          </cell>
          <cell r="J1260" t="str">
            <v>Emergency Room</v>
          </cell>
          <cell r="K1260" t="str">
            <v>Terminated</v>
          </cell>
          <cell r="L1260" t="str">
            <v>PartTime - Full Benefits</v>
          </cell>
          <cell r="M1260" t="str">
            <v>Part Time</v>
          </cell>
          <cell r="N1260" t="str">
            <v>Registered Nurse</v>
          </cell>
          <cell r="O1260" t="str">
            <v>GEN 40 30min</v>
          </cell>
          <cell r="P1260">
            <v>40736</v>
          </cell>
          <cell r="Q1260">
            <v>40736</v>
          </cell>
          <cell r="R1260">
            <v>40902</v>
          </cell>
          <cell r="S1260">
            <v>50918.400000000001</v>
          </cell>
          <cell r="T1260">
            <v>30.6</v>
          </cell>
          <cell r="U1260" t="str">
            <v>RN</v>
          </cell>
          <cell r="V1260">
            <v>64</v>
          </cell>
          <cell r="W1260">
            <v>979.2</v>
          </cell>
          <cell r="X1260" t="str">
            <v>Gifford Medical - 40</v>
          </cell>
          <cell r="Y1260" t="str">
            <v>Emergency Room</v>
          </cell>
          <cell r="Z1260" t="str">
            <v>Biweekly</v>
          </cell>
        </row>
        <row r="1261">
          <cell r="B1261">
            <v>1744</v>
          </cell>
          <cell r="D1261" t="str">
            <v>Desiree</v>
          </cell>
          <cell r="E1261" t="str">
            <v>Frappier</v>
          </cell>
          <cell r="F1261" t="str">
            <v>C</v>
          </cell>
          <cell r="G1261" t="str">
            <v>RN - Physician Practice</v>
          </cell>
          <cell r="H1261" t="str">
            <v>Clinical</v>
          </cell>
          <cell r="I1261" t="str">
            <v>Patient Care Services</v>
          </cell>
          <cell r="J1261" t="str">
            <v>Clinic Primary Care</v>
          </cell>
          <cell r="K1261" t="str">
            <v>Active</v>
          </cell>
          <cell r="L1261" t="str">
            <v>Full Time - Full Benefits</v>
          </cell>
          <cell r="M1261" t="str">
            <v>Part Time</v>
          </cell>
          <cell r="N1261" t="str">
            <v>RN - Physician Practice</v>
          </cell>
          <cell r="O1261" t="str">
            <v>GEN 40 30min</v>
          </cell>
          <cell r="P1261">
            <v>44181</v>
          </cell>
          <cell r="Q1261">
            <v>40737</v>
          </cell>
          <cell r="S1261">
            <v>74422.399999999994</v>
          </cell>
          <cell r="T1261">
            <v>35.78</v>
          </cell>
          <cell r="U1261" t="str">
            <v>RN PP</v>
          </cell>
          <cell r="V1261">
            <v>80</v>
          </cell>
          <cell r="W1261">
            <v>1431.2</v>
          </cell>
          <cell r="X1261" t="str">
            <v>Primary Care Clinic - 41</v>
          </cell>
          <cell r="Y1261" t="str">
            <v>Provider Practice</v>
          </cell>
          <cell r="Z1261" t="str">
            <v>Biweekly</v>
          </cell>
        </row>
        <row r="1262">
          <cell r="B1262">
            <v>1745</v>
          </cell>
          <cell r="D1262" t="str">
            <v>Latisa</v>
          </cell>
          <cell r="E1262" t="str">
            <v>Mercer</v>
          </cell>
          <cell r="F1262" t="str">
            <v>N</v>
          </cell>
          <cell r="G1262" t="str">
            <v>LNA Per Diem</v>
          </cell>
          <cell r="H1262" t="str">
            <v>Clinical</v>
          </cell>
          <cell r="I1262" t="str">
            <v>Patient Care Services</v>
          </cell>
          <cell r="J1262" t="str">
            <v>MENIG Extended Care</v>
          </cell>
          <cell r="K1262" t="str">
            <v>Terminated</v>
          </cell>
          <cell r="L1262" t="str">
            <v>Per Diem Active</v>
          </cell>
          <cell r="M1262" t="str">
            <v>Part Time</v>
          </cell>
          <cell r="N1262" t="str">
            <v>LNA Per Diem</v>
          </cell>
          <cell r="O1262" t="str">
            <v>GEN 40 30min</v>
          </cell>
          <cell r="P1262">
            <v>40742</v>
          </cell>
          <cell r="Q1262">
            <v>40742</v>
          </cell>
          <cell r="R1262">
            <v>41166</v>
          </cell>
          <cell r="S1262">
            <v>3.9E-2</v>
          </cell>
          <cell r="T1262">
            <v>15</v>
          </cell>
          <cell r="U1262" t="str">
            <v>Admin/Support</v>
          </cell>
          <cell r="V1262">
            <v>1E-4</v>
          </cell>
          <cell r="W1262">
            <v>8.0000000000000004E-4</v>
          </cell>
          <cell r="X1262" t="str">
            <v>Gifford Medical - 40</v>
          </cell>
          <cell r="Y1262" t="str">
            <v>Menig Extended Care Unit</v>
          </cell>
          <cell r="Z1262" t="str">
            <v>Biweekly</v>
          </cell>
        </row>
        <row r="1263">
          <cell r="B1263">
            <v>1746</v>
          </cell>
          <cell r="D1263" t="str">
            <v>Natalie</v>
          </cell>
          <cell r="E1263" t="str">
            <v>Martin</v>
          </cell>
          <cell r="F1263" t="str">
            <v>R</v>
          </cell>
          <cell r="G1263" t="str">
            <v>Registered Nurse</v>
          </cell>
          <cell r="H1263" t="str">
            <v>Clinical</v>
          </cell>
          <cell r="I1263" t="str">
            <v>Patient Care Services</v>
          </cell>
          <cell r="J1263" t="str">
            <v>Med Surg</v>
          </cell>
          <cell r="K1263" t="str">
            <v>Terminated</v>
          </cell>
          <cell r="L1263" t="str">
            <v>PartTime - Full Benefits</v>
          </cell>
          <cell r="M1263" t="str">
            <v>Part Time</v>
          </cell>
          <cell r="N1263" t="str">
            <v>Registered Nurse</v>
          </cell>
          <cell r="O1263" t="str">
            <v>GEN 40 30min</v>
          </cell>
          <cell r="P1263">
            <v>40765</v>
          </cell>
          <cell r="Q1263">
            <v>40765</v>
          </cell>
          <cell r="R1263">
            <v>41445</v>
          </cell>
          <cell r="S1263">
            <v>39237.120000000003</v>
          </cell>
          <cell r="T1263">
            <v>23.58</v>
          </cell>
          <cell r="U1263" t="str">
            <v>RN</v>
          </cell>
          <cell r="V1263">
            <v>64</v>
          </cell>
          <cell r="W1263">
            <v>754.56</v>
          </cell>
          <cell r="X1263" t="str">
            <v>Gifford Medical - 40</v>
          </cell>
          <cell r="Y1263" t="str">
            <v>Med/Surg</v>
          </cell>
          <cell r="Z1263" t="str">
            <v>Biweekly</v>
          </cell>
        </row>
        <row r="1264">
          <cell r="B1264">
            <v>1747</v>
          </cell>
          <cell r="D1264" t="str">
            <v>Kristy</v>
          </cell>
          <cell r="E1264" t="str">
            <v>Kimball</v>
          </cell>
          <cell r="F1264" t="str">
            <v>M</v>
          </cell>
          <cell r="G1264" t="str">
            <v>Child Care Asst Director</v>
          </cell>
          <cell r="H1264" t="str">
            <v>Maint, Hskpg, Food, Dayca</v>
          </cell>
          <cell r="I1264" t="str">
            <v>Administration</v>
          </cell>
          <cell r="J1264" t="str">
            <v>Day Care</v>
          </cell>
          <cell r="K1264" t="str">
            <v>Active</v>
          </cell>
          <cell r="L1264" t="str">
            <v>Full Time - Full Benefits</v>
          </cell>
          <cell r="M1264" t="str">
            <v>Full Time</v>
          </cell>
          <cell r="N1264" t="str">
            <v>Child Care Asst Director</v>
          </cell>
          <cell r="O1264" t="str">
            <v>GEN 40 60min</v>
          </cell>
          <cell r="P1264">
            <v>40771</v>
          </cell>
          <cell r="Q1264">
            <v>40771</v>
          </cell>
          <cell r="S1264">
            <v>51459.199999999997</v>
          </cell>
          <cell r="T1264">
            <v>24.74</v>
          </cell>
          <cell r="U1264" t="str">
            <v>Management</v>
          </cell>
          <cell r="V1264">
            <v>80</v>
          </cell>
          <cell r="W1264">
            <v>989.6</v>
          </cell>
          <cell r="X1264" t="str">
            <v>Gifford Medical - 40</v>
          </cell>
          <cell r="Y1264" t="str">
            <v>Child Enrichment Center</v>
          </cell>
          <cell r="Z1264" t="str">
            <v>Biweekly</v>
          </cell>
        </row>
        <row r="1265">
          <cell r="B1265">
            <v>1748</v>
          </cell>
          <cell r="D1265" t="str">
            <v>Kaylee</v>
          </cell>
          <cell r="E1265" t="str">
            <v>Hallstrom</v>
          </cell>
          <cell r="F1265" t="str">
            <v>J</v>
          </cell>
          <cell r="G1265" t="str">
            <v>Nutrition Assistant 1</v>
          </cell>
          <cell r="H1265" t="str">
            <v>Maint, Hskpg, Food, Dayca</v>
          </cell>
          <cell r="I1265" t="str">
            <v>Operations</v>
          </cell>
          <cell r="J1265" t="str">
            <v>Dietary</v>
          </cell>
          <cell r="K1265" t="str">
            <v>Terminated</v>
          </cell>
          <cell r="L1265" t="str">
            <v>PartTime-Partial Benefits</v>
          </cell>
          <cell r="M1265" t="str">
            <v>Part Time</v>
          </cell>
          <cell r="N1265" t="str">
            <v>Nutrition Assistant 1</v>
          </cell>
          <cell r="O1265" t="str">
            <v>GEN 40 30min</v>
          </cell>
          <cell r="P1265">
            <v>41201</v>
          </cell>
          <cell r="Q1265">
            <v>40773</v>
          </cell>
          <cell r="R1265">
            <v>41201</v>
          </cell>
          <cell r="S1265">
            <v>13104</v>
          </cell>
          <cell r="T1265">
            <v>9</v>
          </cell>
          <cell r="U1265" t="str">
            <v>Admin/Support</v>
          </cell>
          <cell r="V1265">
            <v>56</v>
          </cell>
          <cell r="W1265">
            <v>252</v>
          </cell>
          <cell r="X1265" t="str">
            <v>Gifford Medical - 40</v>
          </cell>
          <cell r="Y1265" t="str">
            <v>Nutrition &amp; Food Service</v>
          </cell>
          <cell r="Z1265" t="str">
            <v>Biweekly</v>
          </cell>
        </row>
        <row r="1266">
          <cell r="B1266">
            <v>1749</v>
          </cell>
          <cell r="D1266" t="str">
            <v>Sean</v>
          </cell>
          <cell r="E1266" t="str">
            <v>Patrick</v>
          </cell>
          <cell r="F1266" t="str">
            <v>M</v>
          </cell>
          <cell r="G1266" t="str">
            <v>Information Systems Mgr</v>
          </cell>
          <cell r="H1266" t="str">
            <v>Administrative</v>
          </cell>
          <cell r="I1266" t="str">
            <v>Finance</v>
          </cell>
          <cell r="J1266" t="str">
            <v>Data Processing</v>
          </cell>
          <cell r="K1266" t="str">
            <v>Terminated</v>
          </cell>
          <cell r="L1266" t="str">
            <v>Full Time - Full Benefits</v>
          </cell>
          <cell r="M1266" t="str">
            <v>Full Time</v>
          </cell>
          <cell r="N1266" t="str">
            <v>Information Systems Mgr</v>
          </cell>
          <cell r="O1266" t="str">
            <v>EXEMPT 8 FT</v>
          </cell>
          <cell r="P1266">
            <v>40779</v>
          </cell>
          <cell r="Q1266">
            <v>40779</v>
          </cell>
          <cell r="R1266">
            <v>42759</v>
          </cell>
          <cell r="S1266">
            <v>108472</v>
          </cell>
          <cell r="T1266">
            <v>52.15</v>
          </cell>
          <cell r="U1266" t="str">
            <v>Management</v>
          </cell>
          <cell r="V1266">
            <v>80</v>
          </cell>
          <cell r="W1266">
            <v>2086</v>
          </cell>
          <cell r="X1266" t="str">
            <v>Gifford Medical - 40</v>
          </cell>
          <cell r="Y1266" t="str">
            <v>Information Systems</v>
          </cell>
          <cell r="Z1266" t="str">
            <v>Biweekly</v>
          </cell>
        </row>
        <row r="1267">
          <cell r="B1267">
            <v>1750</v>
          </cell>
          <cell r="D1267" t="str">
            <v>Lauren</v>
          </cell>
          <cell r="E1267" t="str">
            <v>Blanchard</v>
          </cell>
          <cell r="F1267" t="str">
            <v>A</v>
          </cell>
          <cell r="G1267" t="str">
            <v>Teacher</v>
          </cell>
          <cell r="H1267" t="str">
            <v>Maint, Hskpg, Food, Dayca</v>
          </cell>
          <cell r="I1267" t="str">
            <v>Human Resources</v>
          </cell>
          <cell r="J1267" t="str">
            <v>Day Care</v>
          </cell>
          <cell r="K1267" t="str">
            <v>Terminated</v>
          </cell>
          <cell r="L1267" t="str">
            <v>Full Time - Full Benefits</v>
          </cell>
          <cell r="M1267" t="str">
            <v>Full Time</v>
          </cell>
          <cell r="N1267" t="str">
            <v>Teacher</v>
          </cell>
          <cell r="O1267" t="str">
            <v>Gen 40 60min</v>
          </cell>
          <cell r="P1267">
            <v>42031</v>
          </cell>
          <cell r="Q1267">
            <v>40784</v>
          </cell>
          <cell r="R1267">
            <v>42269</v>
          </cell>
          <cell r="S1267">
            <v>24960</v>
          </cell>
          <cell r="T1267">
            <v>12</v>
          </cell>
          <cell r="U1267" t="str">
            <v>Tech &amp; Professi</v>
          </cell>
          <cell r="V1267">
            <v>80</v>
          </cell>
          <cell r="W1267">
            <v>480</v>
          </cell>
          <cell r="X1267" t="str">
            <v>After School Program - 43</v>
          </cell>
          <cell r="Y1267" t="str">
            <v>Child Enrichment Center</v>
          </cell>
          <cell r="Z1267" t="str">
            <v>Biweekly</v>
          </cell>
        </row>
        <row r="1268">
          <cell r="B1268">
            <v>1751</v>
          </cell>
          <cell r="D1268" t="str">
            <v>Lawrence</v>
          </cell>
          <cell r="E1268" t="str">
            <v>Slocki</v>
          </cell>
          <cell r="F1268" t="str">
            <v>M</v>
          </cell>
          <cell r="G1268" t="str">
            <v>Physician</v>
          </cell>
          <cell r="H1268" t="str">
            <v>Clinical</v>
          </cell>
          <cell r="I1268" t="str">
            <v>Medical Staff</v>
          </cell>
          <cell r="J1268" t="str">
            <v>Clinic OB/GYN</v>
          </cell>
          <cell r="K1268" t="str">
            <v>Terminated</v>
          </cell>
          <cell r="L1268" t="str">
            <v>Full Time - Full Benefits</v>
          </cell>
          <cell r="M1268" t="str">
            <v>Full Time</v>
          </cell>
          <cell r="N1268" t="str">
            <v>Physician</v>
          </cell>
          <cell r="O1268" t="str">
            <v>PHYSICIANS</v>
          </cell>
          <cell r="P1268">
            <v>40847</v>
          </cell>
          <cell r="Q1268">
            <v>40847</v>
          </cell>
          <cell r="R1268">
            <v>41019</v>
          </cell>
          <cell r="S1268">
            <v>230000</v>
          </cell>
          <cell r="T1268">
            <v>110.57689999999999</v>
          </cell>
          <cell r="U1268" t="str">
            <v>Providers</v>
          </cell>
          <cell r="V1268">
            <v>80</v>
          </cell>
          <cell r="W1268">
            <v>4423.0769</v>
          </cell>
          <cell r="X1268" t="str">
            <v>OB/GYN - 41</v>
          </cell>
          <cell r="Y1268" t="str">
            <v>Medical Staff</v>
          </cell>
          <cell r="Z1268" t="str">
            <v>Biweekly</v>
          </cell>
        </row>
        <row r="1269">
          <cell r="B1269">
            <v>1752</v>
          </cell>
          <cell r="D1269" t="str">
            <v>Francis</v>
          </cell>
          <cell r="E1269" t="str">
            <v>Landry</v>
          </cell>
          <cell r="F1269" t="str">
            <v>D</v>
          </cell>
          <cell r="G1269" t="str">
            <v>Skilled Maintenance</v>
          </cell>
          <cell r="H1269" t="str">
            <v>Maint, Hskpg, Food, Dayca</v>
          </cell>
          <cell r="I1269" t="str">
            <v>Operations</v>
          </cell>
          <cell r="J1269" t="str">
            <v>Facilities</v>
          </cell>
          <cell r="K1269" t="str">
            <v>Terminated</v>
          </cell>
          <cell r="L1269" t="str">
            <v>Full Time - Full Benefits</v>
          </cell>
          <cell r="M1269" t="str">
            <v>Full Time</v>
          </cell>
          <cell r="N1269" t="str">
            <v>Skilled Maintenance</v>
          </cell>
          <cell r="O1269" t="str">
            <v>GEN 40 30min</v>
          </cell>
          <cell r="P1269">
            <v>42614</v>
          </cell>
          <cell r="Q1269">
            <v>40786</v>
          </cell>
          <cell r="R1269">
            <v>42614</v>
          </cell>
          <cell r="S1269">
            <v>48048</v>
          </cell>
          <cell r="T1269">
            <v>23.1</v>
          </cell>
          <cell r="U1269" t="str">
            <v>Admin/Support</v>
          </cell>
          <cell r="V1269">
            <v>80</v>
          </cell>
          <cell r="W1269">
            <v>924</v>
          </cell>
          <cell r="X1269" t="str">
            <v>Gifford Medical - 40</v>
          </cell>
          <cell r="Y1269" t="str">
            <v>Maintenance</v>
          </cell>
          <cell r="Z1269" t="str">
            <v>Biweekly</v>
          </cell>
        </row>
        <row r="1270">
          <cell r="B1270">
            <v>1753</v>
          </cell>
          <cell r="D1270" t="str">
            <v>Rebecca</v>
          </cell>
          <cell r="E1270" t="str">
            <v>Adams</v>
          </cell>
          <cell r="F1270" t="str">
            <v>P</v>
          </cell>
          <cell r="G1270" t="str">
            <v>Nutrition Assistant 1 PD</v>
          </cell>
          <cell r="H1270" t="str">
            <v>Maint, Hskpg, Food, Dayca</v>
          </cell>
          <cell r="I1270" t="str">
            <v>Operations</v>
          </cell>
          <cell r="J1270" t="str">
            <v>Dietary</v>
          </cell>
          <cell r="K1270" t="str">
            <v>Terminated</v>
          </cell>
          <cell r="L1270" t="str">
            <v>Per Diem Active</v>
          </cell>
          <cell r="M1270" t="str">
            <v>Part Time</v>
          </cell>
          <cell r="N1270" t="str">
            <v>Nutrition Assistant 1 PD</v>
          </cell>
          <cell r="O1270" t="str">
            <v>GEN 40 30min</v>
          </cell>
          <cell r="P1270">
            <v>40787</v>
          </cell>
          <cell r="Q1270">
            <v>40787</v>
          </cell>
          <cell r="R1270">
            <v>41201</v>
          </cell>
          <cell r="S1270">
            <v>2.5999999999999999E-2</v>
          </cell>
          <cell r="T1270">
            <v>9.5</v>
          </cell>
          <cell r="U1270" t="str">
            <v>Admin/Support</v>
          </cell>
          <cell r="V1270">
            <v>1E-4</v>
          </cell>
          <cell r="W1270">
            <v>5.0000000000000001E-4</v>
          </cell>
          <cell r="X1270" t="str">
            <v>Gifford Medical - 40</v>
          </cell>
          <cell r="Y1270" t="str">
            <v>Nutrition &amp; Food Service</v>
          </cell>
          <cell r="Z1270" t="str">
            <v>Biweekly</v>
          </cell>
        </row>
        <row r="1271">
          <cell r="B1271">
            <v>1754</v>
          </cell>
          <cell r="D1271" t="str">
            <v>Kristin</v>
          </cell>
          <cell r="E1271" t="str">
            <v>McElroy</v>
          </cell>
          <cell r="F1271" t="str">
            <v>R</v>
          </cell>
          <cell r="G1271" t="str">
            <v>Licensed Nurse Aide</v>
          </cell>
          <cell r="H1271" t="str">
            <v>Clinical</v>
          </cell>
          <cell r="I1271" t="str">
            <v>Patient Care Services</v>
          </cell>
          <cell r="J1271" t="str">
            <v>MENIG Extended Care</v>
          </cell>
          <cell r="K1271" t="str">
            <v>Terminated</v>
          </cell>
          <cell r="L1271" t="str">
            <v>PartTime - Full Benefits</v>
          </cell>
          <cell r="M1271" t="str">
            <v>Part Time</v>
          </cell>
          <cell r="N1271" t="str">
            <v>Licensed Nurse Aide</v>
          </cell>
          <cell r="O1271" t="str">
            <v>GEN 40 30min</v>
          </cell>
          <cell r="P1271">
            <v>40792</v>
          </cell>
          <cell r="Q1271">
            <v>40792</v>
          </cell>
          <cell r="R1271">
            <v>41117</v>
          </cell>
          <cell r="S1271">
            <v>17804.8</v>
          </cell>
          <cell r="T1271">
            <v>10.7</v>
          </cell>
          <cell r="U1271" t="str">
            <v>Admin/Support</v>
          </cell>
          <cell r="V1271">
            <v>64</v>
          </cell>
          <cell r="W1271">
            <v>342.4</v>
          </cell>
          <cell r="X1271" t="str">
            <v>Gifford Medical - 40</v>
          </cell>
          <cell r="Y1271" t="str">
            <v>Menig Extended Care Unit</v>
          </cell>
          <cell r="Z1271" t="str">
            <v>Biweekly</v>
          </cell>
        </row>
        <row r="1272">
          <cell r="B1272">
            <v>1755</v>
          </cell>
          <cell r="D1272" t="str">
            <v>Kerrie</v>
          </cell>
          <cell r="E1272" t="str">
            <v>Patrick</v>
          </cell>
          <cell r="F1272" t="str">
            <v>A</v>
          </cell>
          <cell r="G1272" t="str">
            <v>Clinical Analyst Per Diem</v>
          </cell>
          <cell r="H1272" t="str">
            <v>Administrative</v>
          </cell>
          <cell r="I1272" t="str">
            <v>Patient Care Services</v>
          </cell>
          <cell r="J1272" t="str">
            <v>Clinic Administration</v>
          </cell>
          <cell r="K1272" t="str">
            <v>Terminated</v>
          </cell>
          <cell r="L1272" t="str">
            <v>Per Diem Active</v>
          </cell>
          <cell r="M1272" t="str">
            <v>Part Time</v>
          </cell>
          <cell r="N1272" t="str">
            <v>Clinical Analyst Per Diem</v>
          </cell>
          <cell r="O1272" t="str">
            <v>GEN 40 30min</v>
          </cell>
          <cell r="P1272">
            <v>40792</v>
          </cell>
          <cell r="Q1272">
            <v>40792</v>
          </cell>
          <cell r="R1272">
            <v>43073</v>
          </cell>
          <cell r="S1272">
            <v>9.8799999999999999E-2</v>
          </cell>
          <cell r="T1272">
            <v>38.19</v>
          </cell>
          <cell r="U1272" t="str">
            <v>Tech &amp; Profess</v>
          </cell>
          <cell r="V1272">
            <v>1E-4</v>
          </cell>
          <cell r="W1272">
            <v>1.9E-3</v>
          </cell>
          <cell r="X1272" t="str">
            <v>Clinic Administration - 4</v>
          </cell>
          <cell r="Y1272" t="str">
            <v>None</v>
          </cell>
          <cell r="Z1272" t="str">
            <v>Biweekly</v>
          </cell>
        </row>
        <row r="1273">
          <cell r="B1273">
            <v>1756</v>
          </cell>
          <cell r="D1273" t="str">
            <v>Phillip</v>
          </cell>
          <cell r="E1273" t="str">
            <v>Lease</v>
          </cell>
          <cell r="F1273" t="str">
            <v>L</v>
          </cell>
          <cell r="G1273" t="str">
            <v>Nutrition Assistant 1 PD</v>
          </cell>
          <cell r="H1273" t="str">
            <v>Maint, Hskpg, Food, Dayca</v>
          </cell>
          <cell r="I1273" t="str">
            <v>Operations</v>
          </cell>
          <cell r="J1273" t="str">
            <v>Dietary</v>
          </cell>
          <cell r="K1273" t="str">
            <v>Terminated</v>
          </cell>
          <cell r="L1273" t="str">
            <v>Per Diem Active</v>
          </cell>
          <cell r="M1273" t="str">
            <v>Part Time</v>
          </cell>
          <cell r="N1273" t="str">
            <v>Nutrition Assistant 1 PD</v>
          </cell>
          <cell r="O1273" t="str">
            <v>GEN 40 30min</v>
          </cell>
          <cell r="P1273">
            <v>40793</v>
          </cell>
          <cell r="Q1273">
            <v>40793</v>
          </cell>
          <cell r="R1273">
            <v>41738</v>
          </cell>
          <cell r="S1273">
            <v>2.3400000000000001E-2</v>
          </cell>
          <cell r="T1273">
            <v>9.23</v>
          </cell>
          <cell r="U1273" t="str">
            <v>Admin/Support</v>
          </cell>
          <cell r="V1273">
            <v>1E-4</v>
          </cell>
          <cell r="W1273">
            <v>4.0000000000000002E-4</v>
          </cell>
          <cell r="X1273" t="str">
            <v>Gifford Medical - 40</v>
          </cell>
          <cell r="Y1273" t="str">
            <v>Nutrition &amp; Food Service</v>
          </cell>
          <cell r="Z1273" t="str">
            <v>Biweekly</v>
          </cell>
        </row>
        <row r="1274">
          <cell r="B1274">
            <v>1757</v>
          </cell>
          <cell r="D1274" t="str">
            <v>Samantha</v>
          </cell>
          <cell r="E1274" t="str">
            <v>Manning</v>
          </cell>
          <cell r="F1274" t="str">
            <v>J</v>
          </cell>
          <cell r="G1274" t="str">
            <v>Licensed Nurse Aide</v>
          </cell>
          <cell r="H1274" t="str">
            <v>Clinical</v>
          </cell>
          <cell r="I1274" t="str">
            <v>Patient Care Services</v>
          </cell>
          <cell r="J1274" t="str">
            <v>Emergency Room</v>
          </cell>
          <cell r="K1274" t="str">
            <v>Terminated</v>
          </cell>
          <cell r="L1274" t="str">
            <v>PartTime - Full Benefits</v>
          </cell>
          <cell r="M1274" t="str">
            <v>Part Time</v>
          </cell>
          <cell r="N1274" t="str">
            <v>Licensed Nurse Aide</v>
          </cell>
          <cell r="O1274" t="str">
            <v>GEN 40 30min</v>
          </cell>
          <cell r="P1274">
            <v>40793</v>
          </cell>
          <cell r="Q1274">
            <v>40793</v>
          </cell>
          <cell r="R1274">
            <v>41051</v>
          </cell>
          <cell r="S1274">
            <v>16640</v>
          </cell>
          <cell r="T1274">
            <v>10</v>
          </cell>
          <cell r="U1274" t="str">
            <v>Admin/Support</v>
          </cell>
          <cell r="V1274">
            <v>64</v>
          </cell>
          <cell r="W1274">
            <v>320</v>
          </cell>
          <cell r="X1274" t="str">
            <v>Gifford Medical - 40</v>
          </cell>
          <cell r="Y1274" t="str">
            <v>Emergency Room</v>
          </cell>
          <cell r="Z1274" t="str">
            <v>Biweekly</v>
          </cell>
        </row>
        <row r="1275">
          <cell r="B1275">
            <v>1758</v>
          </cell>
          <cell r="D1275" t="str">
            <v>Patricia</v>
          </cell>
          <cell r="E1275" t="str">
            <v>Barnett</v>
          </cell>
          <cell r="F1275" t="str">
            <v>L</v>
          </cell>
          <cell r="G1275" t="str">
            <v>RN - Per Diem</v>
          </cell>
          <cell r="H1275" t="str">
            <v>Clinical</v>
          </cell>
          <cell r="I1275" t="str">
            <v>Patient Care Services</v>
          </cell>
          <cell r="J1275" t="str">
            <v>MENIG Extended Care</v>
          </cell>
          <cell r="K1275" t="str">
            <v>Terminated</v>
          </cell>
          <cell r="L1275" t="str">
            <v>Per Diem Active</v>
          </cell>
          <cell r="M1275" t="str">
            <v>Part Time</v>
          </cell>
          <cell r="N1275" t="str">
            <v>RN - Per Diem</v>
          </cell>
          <cell r="O1275" t="str">
            <v>GEN 40 30min</v>
          </cell>
          <cell r="P1275">
            <v>40793</v>
          </cell>
          <cell r="Q1275">
            <v>40793</v>
          </cell>
          <cell r="R1275">
            <v>41547</v>
          </cell>
          <cell r="S1275">
            <v>9.3600000000000003E-2</v>
          </cell>
          <cell r="T1275">
            <v>35.71</v>
          </cell>
          <cell r="U1275" t="str">
            <v>RN</v>
          </cell>
          <cell r="V1275">
            <v>1E-4</v>
          </cell>
          <cell r="W1275">
            <v>1.8E-3</v>
          </cell>
          <cell r="X1275" t="str">
            <v>Gifford Medical - 40</v>
          </cell>
          <cell r="Y1275" t="str">
            <v>Menig Extended Care Unit</v>
          </cell>
          <cell r="Z1275" t="str">
            <v>Biweekly</v>
          </cell>
        </row>
        <row r="1276">
          <cell r="B1276">
            <v>1759</v>
          </cell>
          <cell r="D1276" t="str">
            <v>Renee</v>
          </cell>
          <cell r="E1276" t="str">
            <v>Tracy-Veilleux</v>
          </cell>
          <cell r="F1276" t="str">
            <v>C</v>
          </cell>
          <cell r="G1276" t="str">
            <v>Medical Secretary</v>
          </cell>
          <cell r="H1276" t="str">
            <v>Administrative</v>
          </cell>
          <cell r="I1276" t="str">
            <v>Provider Practices</v>
          </cell>
          <cell r="J1276" t="str">
            <v>Clinic Primary Care</v>
          </cell>
          <cell r="K1276" t="str">
            <v>Terminated</v>
          </cell>
          <cell r="L1276" t="str">
            <v>Full Time - Full Benefits</v>
          </cell>
          <cell r="M1276" t="str">
            <v>Full Time</v>
          </cell>
          <cell r="N1276" t="str">
            <v>Medical Secretary</v>
          </cell>
          <cell r="O1276" t="str">
            <v>GEN 40 60min</v>
          </cell>
          <cell r="P1276">
            <v>43173</v>
          </cell>
          <cell r="Q1276">
            <v>40798</v>
          </cell>
          <cell r="R1276">
            <v>43427</v>
          </cell>
          <cell r="S1276">
            <v>31200</v>
          </cell>
          <cell r="T1276">
            <v>15</v>
          </cell>
          <cell r="U1276" t="str">
            <v>Admin/Support</v>
          </cell>
          <cell r="V1276">
            <v>80</v>
          </cell>
          <cell r="W1276">
            <v>600</v>
          </cell>
          <cell r="X1276" t="str">
            <v>Gifford Medical - 40</v>
          </cell>
          <cell r="Y1276" t="str">
            <v>Provider Practice</v>
          </cell>
          <cell r="Z1276" t="str">
            <v>Biweekly</v>
          </cell>
        </row>
        <row r="1277">
          <cell r="B1277">
            <v>1760</v>
          </cell>
          <cell r="D1277" t="str">
            <v>Crystal</v>
          </cell>
          <cell r="E1277" t="str">
            <v>Bartlett</v>
          </cell>
          <cell r="F1277" t="str">
            <v>M</v>
          </cell>
          <cell r="G1277" t="str">
            <v>Teacher</v>
          </cell>
          <cell r="H1277" t="str">
            <v>Maint, Hskpg, Food, Dayca</v>
          </cell>
          <cell r="I1277" t="str">
            <v>Human Resources</v>
          </cell>
          <cell r="J1277" t="str">
            <v>Day Care</v>
          </cell>
          <cell r="K1277" t="str">
            <v>Terminated</v>
          </cell>
          <cell r="L1277" t="str">
            <v>Full Time - Full Benefits</v>
          </cell>
          <cell r="M1277" t="str">
            <v>Full Time</v>
          </cell>
          <cell r="N1277" t="str">
            <v>Teacher</v>
          </cell>
          <cell r="O1277" t="str">
            <v>GEN 40 60min</v>
          </cell>
          <cell r="P1277">
            <v>40798</v>
          </cell>
          <cell r="Q1277">
            <v>40798</v>
          </cell>
          <cell r="R1277">
            <v>41159</v>
          </cell>
          <cell r="S1277">
            <v>29120</v>
          </cell>
          <cell r="T1277">
            <v>14</v>
          </cell>
          <cell r="U1277" t="str">
            <v>Tech &amp; Professi</v>
          </cell>
          <cell r="V1277">
            <v>80</v>
          </cell>
          <cell r="W1277">
            <v>560</v>
          </cell>
          <cell r="X1277" t="str">
            <v>Gifford Medical - 40</v>
          </cell>
          <cell r="Y1277" t="str">
            <v>Child Enrichment Center</v>
          </cell>
          <cell r="Z1277" t="str">
            <v>Biweekly</v>
          </cell>
        </row>
        <row r="1278">
          <cell r="B1278">
            <v>1761</v>
          </cell>
          <cell r="D1278" t="str">
            <v>Nisachon</v>
          </cell>
          <cell r="E1278" t="str">
            <v>Morgan</v>
          </cell>
          <cell r="F1278" t="str">
            <v>T</v>
          </cell>
          <cell r="G1278" t="str">
            <v>ES Worker - Per Diem</v>
          </cell>
          <cell r="H1278" t="str">
            <v>Maint, Hskpg, Food, Dayca</v>
          </cell>
          <cell r="I1278" t="str">
            <v>Operations</v>
          </cell>
          <cell r="J1278" t="str">
            <v>Housekeeping</v>
          </cell>
          <cell r="K1278" t="str">
            <v>Terminated</v>
          </cell>
          <cell r="L1278" t="str">
            <v>Per Diem Active</v>
          </cell>
          <cell r="M1278" t="str">
            <v>Part Time</v>
          </cell>
          <cell r="N1278" t="str">
            <v>ES Worker - Per Diem</v>
          </cell>
          <cell r="O1278" t="str">
            <v>GEN 40 30min</v>
          </cell>
          <cell r="P1278">
            <v>40799</v>
          </cell>
          <cell r="Q1278">
            <v>40799</v>
          </cell>
          <cell r="R1278">
            <v>41348</v>
          </cell>
          <cell r="S1278">
            <v>3.1199999999999999E-2</v>
          </cell>
          <cell r="T1278">
            <v>12</v>
          </cell>
          <cell r="U1278" t="str">
            <v>Admin/Support</v>
          </cell>
          <cell r="V1278">
            <v>1E-4</v>
          </cell>
          <cell r="W1278">
            <v>5.9999999999999995E-4</v>
          </cell>
          <cell r="X1278" t="str">
            <v>Gifford Medical - 40</v>
          </cell>
          <cell r="Y1278" t="str">
            <v>Housekeeping</v>
          </cell>
          <cell r="Z1278" t="str">
            <v>Biweekly</v>
          </cell>
        </row>
        <row r="1279">
          <cell r="B1279">
            <v>1762</v>
          </cell>
          <cell r="D1279" t="str">
            <v>Kerri</v>
          </cell>
          <cell r="E1279" t="str">
            <v>Juergens</v>
          </cell>
          <cell r="F1279" t="str">
            <v>A</v>
          </cell>
          <cell r="G1279" t="str">
            <v>Registered Nurse</v>
          </cell>
          <cell r="H1279" t="str">
            <v>Clinical</v>
          </cell>
          <cell r="I1279" t="str">
            <v>Patient Care Services</v>
          </cell>
          <cell r="J1279" t="str">
            <v>Med Surg</v>
          </cell>
          <cell r="K1279" t="str">
            <v>Terminated</v>
          </cell>
          <cell r="L1279" t="str">
            <v>PartTime - Full Benefits</v>
          </cell>
          <cell r="M1279" t="str">
            <v>Part Time</v>
          </cell>
          <cell r="N1279" t="str">
            <v>Registered Nurse</v>
          </cell>
          <cell r="O1279" t="str">
            <v>GEN 40 30min</v>
          </cell>
          <cell r="P1279">
            <v>40807</v>
          </cell>
          <cell r="Q1279">
            <v>40807</v>
          </cell>
          <cell r="R1279">
            <v>41365</v>
          </cell>
          <cell r="S1279">
            <v>38272</v>
          </cell>
          <cell r="T1279">
            <v>23</v>
          </cell>
          <cell r="U1279" t="str">
            <v>RN</v>
          </cell>
          <cell r="V1279">
            <v>64</v>
          </cell>
          <cell r="W1279">
            <v>736</v>
          </cell>
          <cell r="X1279" t="str">
            <v>Gifford Medical - 40</v>
          </cell>
          <cell r="Y1279" t="str">
            <v>Med/Surg</v>
          </cell>
          <cell r="Z1279" t="str">
            <v>Biweekly</v>
          </cell>
        </row>
        <row r="1280">
          <cell r="B1280">
            <v>1763</v>
          </cell>
          <cell r="D1280" t="str">
            <v>Paula</v>
          </cell>
          <cell r="E1280" t="str">
            <v>Brown</v>
          </cell>
          <cell r="F1280" t="str">
            <v>S</v>
          </cell>
          <cell r="G1280" t="str">
            <v>Laboratory Assistant</v>
          </cell>
          <cell r="H1280" t="str">
            <v>Clinical</v>
          </cell>
          <cell r="I1280" t="str">
            <v>Operations</v>
          </cell>
          <cell r="J1280" t="str">
            <v>Laboratory</v>
          </cell>
          <cell r="K1280" t="str">
            <v>Terminated</v>
          </cell>
          <cell r="L1280" t="str">
            <v>PartTime - Full Benefits</v>
          </cell>
          <cell r="M1280" t="str">
            <v>Part Time</v>
          </cell>
          <cell r="N1280" t="str">
            <v>Laboratory Assistant</v>
          </cell>
          <cell r="O1280" t="str">
            <v>GEN 40 30min</v>
          </cell>
          <cell r="P1280">
            <v>40808</v>
          </cell>
          <cell r="Q1280">
            <v>40808</v>
          </cell>
          <cell r="R1280">
            <v>43331</v>
          </cell>
          <cell r="S1280">
            <v>23046.400000000001</v>
          </cell>
          <cell r="T1280">
            <v>13.85</v>
          </cell>
          <cell r="U1280" t="str">
            <v>Admin/Support</v>
          </cell>
          <cell r="V1280">
            <v>64</v>
          </cell>
          <cell r="W1280">
            <v>443.2</v>
          </cell>
          <cell r="X1280" t="str">
            <v>Gifford Medical - 40</v>
          </cell>
          <cell r="Y1280" t="str">
            <v>Laboratory</v>
          </cell>
          <cell r="Z1280" t="str">
            <v>Biweekly</v>
          </cell>
        </row>
        <row r="1281">
          <cell r="B1281">
            <v>1765</v>
          </cell>
          <cell r="D1281" t="str">
            <v>Amanda</v>
          </cell>
          <cell r="E1281" t="str">
            <v>Beattie</v>
          </cell>
          <cell r="F1281" t="str">
            <v>S</v>
          </cell>
          <cell r="G1281" t="str">
            <v>Teacher</v>
          </cell>
          <cell r="H1281" t="str">
            <v>Maint, Hskpg, Food, Dayca</v>
          </cell>
          <cell r="I1281" t="str">
            <v>Administration</v>
          </cell>
          <cell r="J1281" t="str">
            <v>Day Care</v>
          </cell>
          <cell r="K1281" t="str">
            <v>Active</v>
          </cell>
          <cell r="L1281" t="str">
            <v>Full Time - Full Benefits</v>
          </cell>
          <cell r="M1281" t="str">
            <v>Full Time</v>
          </cell>
          <cell r="N1281" t="str">
            <v>Teacher</v>
          </cell>
          <cell r="O1281" t="str">
            <v>GEN 40 60min</v>
          </cell>
          <cell r="P1281">
            <v>40813</v>
          </cell>
          <cell r="Q1281">
            <v>40813</v>
          </cell>
          <cell r="S1281">
            <v>42390.400000000001</v>
          </cell>
          <cell r="T1281">
            <v>20.38</v>
          </cell>
          <cell r="U1281" t="str">
            <v>Tech &amp; Professi</v>
          </cell>
          <cell r="V1281">
            <v>80</v>
          </cell>
          <cell r="W1281">
            <v>815.2</v>
          </cell>
          <cell r="X1281" t="str">
            <v>After School Program - 43</v>
          </cell>
          <cell r="Y1281" t="str">
            <v>Child Enrichment Center</v>
          </cell>
          <cell r="Z1281" t="str">
            <v>Biweekly</v>
          </cell>
        </row>
        <row r="1282">
          <cell r="B1282">
            <v>1766</v>
          </cell>
          <cell r="D1282" t="str">
            <v>Kathy</v>
          </cell>
          <cell r="E1282" t="str">
            <v>Hayes</v>
          </cell>
          <cell r="F1282" t="str">
            <v>C</v>
          </cell>
          <cell r="G1282" t="str">
            <v>RN - Per Diem</v>
          </cell>
          <cell r="H1282" t="str">
            <v>Clinical</v>
          </cell>
          <cell r="I1282" t="str">
            <v>Patient Care Services</v>
          </cell>
          <cell r="J1282" t="str">
            <v>Emergency Room</v>
          </cell>
          <cell r="K1282" t="str">
            <v>Terminated</v>
          </cell>
          <cell r="L1282" t="str">
            <v>Per Diem Active</v>
          </cell>
          <cell r="M1282" t="str">
            <v>Part Time</v>
          </cell>
          <cell r="N1282" t="str">
            <v>RN - Per Diem</v>
          </cell>
          <cell r="O1282" t="str">
            <v>GEN 40 30min</v>
          </cell>
          <cell r="P1282">
            <v>40827</v>
          </cell>
          <cell r="Q1282">
            <v>40827</v>
          </cell>
          <cell r="R1282">
            <v>43640</v>
          </cell>
          <cell r="S1282">
            <v>9.3600000000000003E-2</v>
          </cell>
          <cell r="T1282">
            <v>36.479999999999997</v>
          </cell>
          <cell r="U1282" t="str">
            <v>RN</v>
          </cell>
          <cell r="V1282">
            <v>1E-4</v>
          </cell>
          <cell r="W1282">
            <v>1.8E-3</v>
          </cell>
          <cell r="X1282" t="str">
            <v>Gifford Medical - 40</v>
          </cell>
          <cell r="Y1282" t="str">
            <v>Emergency Room</v>
          </cell>
          <cell r="Z1282" t="str">
            <v>Biweekly</v>
          </cell>
        </row>
        <row r="1283">
          <cell r="B1283">
            <v>1767</v>
          </cell>
          <cell r="D1283" t="str">
            <v>Kelsey</v>
          </cell>
          <cell r="E1283" t="str">
            <v>LaCroix</v>
          </cell>
          <cell r="F1283" t="str">
            <v>E</v>
          </cell>
          <cell r="G1283" t="str">
            <v>RADTECH 2</v>
          </cell>
          <cell r="H1283" t="str">
            <v>Clinical</v>
          </cell>
          <cell r="I1283" t="str">
            <v>Operations</v>
          </cell>
          <cell r="J1283" t="str">
            <v>Diagnostic Imaging</v>
          </cell>
          <cell r="K1283" t="str">
            <v>Terminated</v>
          </cell>
          <cell r="L1283" t="str">
            <v>Per Diem Active</v>
          </cell>
          <cell r="M1283" t="str">
            <v>Part Time</v>
          </cell>
          <cell r="N1283" t="str">
            <v>RADTECH 2</v>
          </cell>
          <cell r="O1283" t="str">
            <v>GEN 40 30min</v>
          </cell>
          <cell r="P1283">
            <v>42255</v>
          </cell>
          <cell r="Q1283">
            <v>40827</v>
          </cell>
          <cell r="R1283">
            <v>42430</v>
          </cell>
          <cell r="S1283">
            <v>5.7200000000000001E-2</v>
          </cell>
          <cell r="T1283">
            <v>22</v>
          </cell>
          <cell r="U1283" t="str">
            <v>RAD 2</v>
          </cell>
          <cell r="V1283">
            <v>1E-4</v>
          </cell>
          <cell r="W1283">
            <v>1.1000000000000001E-3</v>
          </cell>
          <cell r="X1283" t="str">
            <v>Gifford Medical - 40</v>
          </cell>
          <cell r="Y1283" t="str">
            <v>Radiology</v>
          </cell>
          <cell r="Z1283" t="str">
            <v>Biweekly</v>
          </cell>
        </row>
        <row r="1284">
          <cell r="B1284">
            <v>1768</v>
          </cell>
          <cell r="D1284" t="str">
            <v>Timothy</v>
          </cell>
          <cell r="E1284" t="str">
            <v>Eberhardt</v>
          </cell>
          <cell r="F1284" t="str">
            <v>C</v>
          </cell>
          <cell r="G1284" t="str">
            <v>Chaplaincy Program Coord</v>
          </cell>
          <cell r="H1284" t="str">
            <v>Administrative</v>
          </cell>
          <cell r="I1284" t="str">
            <v>Administration</v>
          </cell>
          <cell r="J1284" t="str">
            <v>Development</v>
          </cell>
          <cell r="K1284" t="str">
            <v>Active</v>
          </cell>
          <cell r="L1284" t="str">
            <v>PartTime-No Benefits</v>
          </cell>
          <cell r="M1284" t="str">
            <v>Part Time</v>
          </cell>
          <cell r="N1284" t="str">
            <v>Chaplaincy Program Coord</v>
          </cell>
          <cell r="O1284" t="str">
            <v>GEN 40 No Meal</v>
          </cell>
          <cell r="P1284">
            <v>40829</v>
          </cell>
          <cell r="Q1284">
            <v>40829</v>
          </cell>
          <cell r="S1284">
            <v>23462.400000000001</v>
          </cell>
          <cell r="T1284">
            <v>28.2</v>
          </cell>
          <cell r="U1284" t="str">
            <v>Tech &amp; Professi</v>
          </cell>
          <cell r="V1284">
            <v>32</v>
          </cell>
          <cell r="W1284">
            <v>451.2</v>
          </cell>
          <cell r="X1284" t="str">
            <v>Gifford Medical - 40</v>
          </cell>
          <cell r="Y1284" t="str">
            <v>Volunteers</v>
          </cell>
          <cell r="Z1284" t="str">
            <v>Biweekly</v>
          </cell>
        </row>
        <row r="1285">
          <cell r="B1285">
            <v>1769</v>
          </cell>
          <cell r="D1285" t="str">
            <v>Gage</v>
          </cell>
          <cell r="E1285" t="str">
            <v>Moss</v>
          </cell>
          <cell r="F1285" t="str">
            <v>A</v>
          </cell>
          <cell r="G1285" t="str">
            <v>Radiology Technologist PD</v>
          </cell>
          <cell r="H1285" t="str">
            <v>Ancillary</v>
          </cell>
          <cell r="I1285" t="str">
            <v>Professional Services</v>
          </cell>
          <cell r="J1285" t="str">
            <v>Diagnostic Imaging</v>
          </cell>
          <cell r="K1285" t="str">
            <v>Terminated</v>
          </cell>
          <cell r="L1285" t="str">
            <v>Per Diem Active</v>
          </cell>
          <cell r="M1285" t="str">
            <v>Part Time</v>
          </cell>
          <cell r="N1285" t="str">
            <v>Radiology Technologist PD</v>
          </cell>
          <cell r="O1285" t="str">
            <v>GEN 40 30min</v>
          </cell>
          <cell r="P1285">
            <v>40834</v>
          </cell>
          <cell r="Q1285">
            <v>40834</v>
          </cell>
          <cell r="R1285">
            <v>42675</v>
          </cell>
          <cell r="S1285">
            <v>5.1999999999999998E-2</v>
          </cell>
          <cell r="T1285">
            <v>20.16</v>
          </cell>
          <cell r="U1285" t="str">
            <v>Tech &amp; Professi</v>
          </cell>
          <cell r="V1285">
            <v>1E-4</v>
          </cell>
          <cell r="W1285">
            <v>1E-3</v>
          </cell>
          <cell r="X1285" t="str">
            <v>Gifford Medical - 40</v>
          </cell>
          <cell r="Y1285" t="str">
            <v>Radiology</v>
          </cell>
          <cell r="Z1285" t="str">
            <v>Biweekly</v>
          </cell>
        </row>
        <row r="1286">
          <cell r="B1286">
            <v>1770</v>
          </cell>
          <cell r="D1286" t="str">
            <v>Elizabeth</v>
          </cell>
          <cell r="E1286" t="str">
            <v>Jameson</v>
          </cell>
          <cell r="F1286" t="str">
            <v>A</v>
          </cell>
          <cell r="G1286" t="str">
            <v>Sonographer-Per Diem</v>
          </cell>
          <cell r="H1286" t="str">
            <v>Ancillary</v>
          </cell>
          <cell r="I1286" t="str">
            <v>Operations</v>
          </cell>
          <cell r="J1286" t="str">
            <v>Diagnostic Imaging</v>
          </cell>
          <cell r="K1286" t="str">
            <v>Terminated</v>
          </cell>
          <cell r="L1286" t="str">
            <v>Per Diem Active</v>
          </cell>
          <cell r="M1286" t="str">
            <v>Part Time</v>
          </cell>
          <cell r="N1286" t="str">
            <v>Sonographer-Per Diem</v>
          </cell>
          <cell r="O1286" t="str">
            <v>GEN 40 30min</v>
          </cell>
          <cell r="P1286">
            <v>40837</v>
          </cell>
          <cell r="Q1286">
            <v>40837</v>
          </cell>
          <cell r="R1286">
            <v>41485</v>
          </cell>
          <cell r="S1286">
            <v>5.1999999999999998E-2</v>
          </cell>
          <cell r="T1286">
            <v>20.21</v>
          </cell>
          <cell r="U1286" t="str">
            <v>Tech &amp; Professi</v>
          </cell>
          <cell r="V1286">
            <v>1E-4</v>
          </cell>
          <cell r="W1286">
            <v>1E-3</v>
          </cell>
          <cell r="X1286" t="str">
            <v>Gifford Medical - 40</v>
          </cell>
          <cell r="Y1286" t="str">
            <v>Radiology</v>
          </cell>
          <cell r="Z1286" t="str">
            <v>Biweekly</v>
          </cell>
        </row>
        <row r="1287">
          <cell r="B1287">
            <v>1771</v>
          </cell>
          <cell r="D1287" t="str">
            <v>Louisa</v>
          </cell>
          <cell r="E1287" t="str">
            <v>Kapitanski</v>
          </cell>
          <cell r="F1287" t="str">
            <v>A</v>
          </cell>
          <cell r="G1287" t="str">
            <v>Teaching Assistant PD</v>
          </cell>
          <cell r="H1287" t="str">
            <v>Maint, Hskpg, Food, Dayca</v>
          </cell>
          <cell r="I1287" t="str">
            <v>Human Resources</v>
          </cell>
          <cell r="J1287" t="str">
            <v>Day Care</v>
          </cell>
          <cell r="K1287" t="str">
            <v>Terminated</v>
          </cell>
          <cell r="L1287" t="str">
            <v>Per Diem Active</v>
          </cell>
          <cell r="M1287" t="str">
            <v>Part Time</v>
          </cell>
          <cell r="N1287" t="str">
            <v>Teaching Assistant PD</v>
          </cell>
          <cell r="O1287" t="str">
            <v>GEN 40 No Meal</v>
          </cell>
          <cell r="P1287">
            <v>40840</v>
          </cell>
          <cell r="Q1287">
            <v>40840</v>
          </cell>
          <cell r="R1287">
            <v>41508</v>
          </cell>
          <cell r="S1287">
            <v>2.5999999999999999E-2</v>
          </cell>
          <cell r="T1287">
            <v>9.74</v>
          </cell>
          <cell r="U1287" t="str">
            <v>Admin/Support</v>
          </cell>
          <cell r="V1287">
            <v>1E-4</v>
          </cell>
          <cell r="W1287">
            <v>5.0000000000000001E-4</v>
          </cell>
          <cell r="X1287" t="str">
            <v>Gifford Medical - 40</v>
          </cell>
          <cell r="Y1287" t="str">
            <v>Child Enrichment Center</v>
          </cell>
          <cell r="Z1287" t="str">
            <v>Biweekly</v>
          </cell>
        </row>
        <row r="1288">
          <cell r="B1288">
            <v>1772</v>
          </cell>
          <cell r="D1288" t="str">
            <v>Martha</v>
          </cell>
          <cell r="E1288" t="str">
            <v>Clelia</v>
          </cell>
          <cell r="F1288" t="str">
            <v>C</v>
          </cell>
          <cell r="G1288" t="str">
            <v>Certified Coder</v>
          </cell>
          <cell r="H1288" t="str">
            <v>Administrative</v>
          </cell>
          <cell r="I1288" t="str">
            <v>Finance</v>
          </cell>
          <cell r="J1288" t="str">
            <v>Medical Records</v>
          </cell>
          <cell r="K1288" t="str">
            <v>Terminated</v>
          </cell>
          <cell r="L1288" t="str">
            <v>Full Time - Full Benefits</v>
          </cell>
          <cell r="M1288" t="str">
            <v>Full Time</v>
          </cell>
          <cell r="N1288" t="str">
            <v>Certified Coder</v>
          </cell>
          <cell r="O1288" t="str">
            <v>GEN 40 30min</v>
          </cell>
          <cell r="P1288">
            <v>40841</v>
          </cell>
          <cell r="Q1288">
            <v>40841</v>
          </cell>
          <cell r="R1288">
            <v>42004</v>
          </cell>
          <cell r="S1288">
            <v>30742.400000000001</v>
          </cell>
          <cell r="T1288">
            <v>14.78</v>
          </cell>
          <cell r="U1288" t="str">
            <v>Admin/Support</v>
          </cell>
          <cell r="V1288">
            <v>80</v>
          </cell>
          <cell r="W1288">
            <v>591.20000000000005</v>
          </cell>
          <cell r="X1288" t="str">
            <v>Health Information - 49</v>
          </cell>
          <cell r="Y1288" t="str">
            <v>Patient Admin Services</v>
          </cell>
          <cell r="Z1288" t="str">
            <v>Biweekly</v>
          </cell>
        </row>
        <row r="1289">
          <cell r="B1289">
            <v>1773</v>
          </cell>
          <cell r="D1289" t="str">
            <v>Terry</v>
          </cell>
          <cell r="E1289" t="str">
            <v>Warshavsky</v>
          </cell>
          <cell r="F1289" t="str">
            <v>R</v>
          </cell>
          <cell r="G1289" t="str">
            <v>Pt Reg Receptionist 1 PD</v>
          </cell>
          <cell r="H1289" t="str">
            <v>Administrative</v>
          </cell>
          <cell r="I1289" t="str">
            <v>Finance</v>
          </cell>
          <cell r="J1289" t="str">
            <v>Patient Registration</v>
          </cell>
          <cell r="K1289" t="str">
            <v>Terminated</v>
          </cell>
          <cell r="L1289" t="str">
            <v>Per Diem Active</v>
          </cell>
          <cell r="M1289" t="str">
            <v>Part Time</v>
          </cell>
          <cell r="N1289" t="str">
            <v>Pt Reg Receptionist 1 PD</v>
          </cell>
          <cell r="O1289" t="str">
            <v>GEN 40 30min</v>
          </cell>
          <cell r="P1289">
            <v>40842</v>
          </cell>
          <cell r="Q1289">
            <v>40842</v>
          </cell>
          <cell r="R1289">
            <v>41714</v>
          </cell>
          <cell r="S1289">
            <v>3.9E-2</v>
          </cell>
          <cell r="T1289">
            <v>15.38</v>
          </cell>
          <cell r="U1289" t="str">
            <v>Admin/Support</v>
          </cell>
          <cell r="V1289">
            <v>1E-4</v>
          </cell>
          <cell r="W1289">
            <v>8.0000000000000004E-4</v>
          </cell>
          <cell r="X1289" t="str">
            <v>Patient Registration - 49</v>
          </cell>
          <cell r="Y1289" t="str">
            <v>Patient Admin Services</v>
          </cell>
          <cell r="Z1289" t="str">
            <v>Biweekly</v>
          </cell>
        </row>
        <row r="1290">
          <cell r="B1290">
            <v>1774</v>
          </cell>
          <cell r="D1290" t="str">
            <v>Nicholas</v>
          </cell>
          <cell r="E1290" t="str">
            <v>Matheson</v>
          </cell>
          <cell r="F1290" t="str">
            <v>J</v>
          </cell>
          <cell r="G1290" t="str">
            <v>Materials Clerk I</v>
          </cell>
          <cell r="H1290" t="str">
            <v>Administrative</v>
          </cell>
          <cell r="I1290" t="str">
            <v>Finance</v>
          </cell>
          <cell r="J1290" t="str">
            <v>Materials Management</v>
          </cell>
          <cell r="K1290" t="str">
            <v>Terminated</v>
          </cell>
          <cell r="L1290" t="str">
            <v>Full Time - Full Benefits</v>
          </cell>
          <cell r="M1290" t="str">
            <v>Full Time</v>
          </cell>
          <cell r="N1290" t="str">
            <v>Materials Clerk I</v>
          </cell>
          <cell r="O1290" t="str">
            <v>GEN 40 60min</v>
          </cell>
          <cell r="P1290">
            <v>40842</v>
          </cell>
          <cell r="Q1290">
            <v>40842</v>
          </cell>
          <cell r="R1290">
            <v>41039</v>
          </cell>
          <cell r="S1290">
            <v>20800</v>
          </cell>
          <cell r="T1290">
            <v>10</v>
          </cell>
          <cell r="U1290" t="str">
            <v>Admin/Support</v>
          </cell>
          <cell r="V1290">
            <v>80</v>
          </cell>
          <cell r="W1290">
            <v>400</v>
          </cell>
          <cell r="X1290" t="str">
            <v>Gifford Medical - 40</v>
          </cell>
          <cell r="Y1290" t="str">
            <v>Material Management</v>
          </cell>
          <cell r="Z1290" t="str">
            <v>Biweekly</v>
          </cell>
        </row>
        <row r="1291">
          <cell r="B1291">
            <v>1775</v>
          </cell>
          <cell r="D1291" t="str">
            <v>Chelsea</v>
          </cell>
          <cell r="E1291" t="str">
            <v>Snodgrass</v>
          </cell>
          <cell r="F1291" t="str">
            <v>M</v>
          </cell>
          <cell r="G1291" t="str">
            <v>RN - Per Diem</v>
          </cell>
          <cell r="H1291" t="str">
            <v>Clinical</v>
          </cell>
          <cell r="I1291" t="str">
            <v>Patient Care Services</v>
          </cell>
          <cell r="J1291" t="str">
            <v>Med Surg</v>
          </cell>
          <cell r="K1291" t="str">
            <v>Terminated</v>
          </cell>
          <cell r="L1291" t="str">
            <v>Per Diem Active</v>
          </cell>
          <cell r="M1291" t="str">
            <v>Part Time</v>
          </cell>
          <cell r="N1291" t="str">
            <v>RN - Per Diem</v>
          </cell>
          <cell r="O1291" t="str">
            <v>GEN 40 30min</v>
          </cell>
          <cell r="P1291">
            <v>40847</v>
          </cell>
          <cell r="Q1291">
            <v>40847</v>
          </cell>
          <cell r="R1291">
            <v>41099</v>
          </cell>
          <cell r="S1291">
            <v>5.9799999999999999E-2</v>
          </cell>
          <cell r="T1291">
            <v>23</v>
          </cell>
          <cell r="U1291" t="str">
            <v>RN</v>
          </cell>
          <cell r="V1291">
            <v>1E-4</v>
          </cell>
          <cell r="W1291">
            <v>1.1999999999999999E-3</v>
          </cell>
          <cell r="X1291" t="str">
            <v>Gifford Medical - 40</v>
          </cell>
          <cell r="Y1291" t="str">
            <v>Med/Surg</v>
          </cell>
          <cell r="Z1291" t="str">
            <v>Biweekly</v>
          </cell>
        </row>
        <row r="1292">
          <cell r="B1292">
            <v>1776</v>
          </cell>
          <cell r="D1292" t="str">
            <v>Johanna</v>
          </cell>
          <cell r="E1292" t="str">
            <v>McCoy</v>
          </cell>
          <cell r="F1292" t="str">
            <v>J</v>
          </cell>
          <cell r="G1292" t="str">
            <v>RN - Per Diem</v>
          </cell>
          <cell r="H1292" t="str">
            <v>Clinical</v>
          </cell>
          <cell r="I1292" t="str">
            <v>Patient Care Services</v>
          </cell>
          <cell r="J1292" t="str">
            <v>Med Surg</v>
          </cell>
          <cell r="K1292" t="str">
            <v>Terminated</v>
          </cell>
          <cell r="L1292" t="str">
            <v>Per Diem Active</v>
          </cell>
          <cell r="M1292" t="str">
            <v>Part Time</v>
          </cell>
          <cell r="N1292" t="str">
            <v>RN - Per Diem</v>
          </cell>
          <cell r="O1292" t="str">
            <v>GEN 40 30min</v>
          </cell>
          <cell r="P1292">
            <v>40848</v>
          </cell>
          <cell r="Q1292">
            <v>40848</v>
          </cell>
          <cell r="R1292">
            <v>41450</v>
          </cell>
          <cell r="S1292">
            <v>7.0199999999999999E-2</v>
          </cell>
          <cell r="T1292">
            <v>26.91</v>
          </cell>
          <cell r="U1292" t="str">
            <v>RN</v>
          </cell>
          <cell r="V1292">
            <v>1E-4</v>
          </cell>
          <cell r="W1292">
            <v>1.4E-3</v>
          </cell>
          <cell r="X1292" t="str">
            <v>Gifford Medical - 40</v>
          </cell>
          <cell r="Y1292" t="str">
            <v>Med/Surg</v>
          </cell>
          <cell r="Z1292" t="str">
            <v>Biweekly</v>
          </cell>
        </row>
        <row r="1293">
          <cell r="B1293">
            <v>1778</v>
          </cell>
          <cell r="D1293" t="str">
            <v>Charles</v>
          </cell>
          <cell r="E1293" t="str">
            <v>Hoffert</v>
          </cell>
          <cell r="F1293" t="str">
            <v>E</v>
          </cell>
          <cell r="G1293" t="str">
            <v>Associate Chef</v>
          </cell>
          <cell r="I1293" t="str">
            <v>Operations</v>
          </cell>
          <cell r="J1293" t="str">
            <v>Dietary</v>
          </cell>
          <cell r="K1293" t="str">
            <v>Terminated</v>
          </cell>
          <cell r="L1293" t="str">
            <v>Full Time - Full Benefits</v>
          </cell>
          <cell r="M1293" t="str">
            <v>Full Time</v>
          </cell>
          <cell r="N1293" t="str">
            <v>Associate Chef</v>
          </cell>
          <cell r="O1293" t="str">
            <v>EXEMPT 8 FT</v>
          </cell>
          <cell r="P1293">
            <v>40855</v>
          </cell>
          <cell r="Q1293">
            <v>40855</v>
          </cell>
          <cell r="R1293">
            <v>41602</v>
          </cell>
          <cell r="S1293">
            <v>35588.800000000003</v>
          </cell>
          <cell r="T1293">
            <v>17.11</v>
          </cell>
          <cell r="U1293" t="str">
            <v>Tech &amp; Professi</v>
          </cell>
          <cell r="V1293">
            <v>80</v>
          </cell>
          <cell r="W1293">
            <v>684.4</v>
          </cell>
          <cell r="X1293" t="str">
            <v>Gifford Medical - 40</v>
          </cell>
          <cell r="Y1293" t="str">
            <v>Nutrition &amp; Food Service</v>
          </cell>
          <cell r="Z1293" t="str">
            <v>Biweekly</v>
          </cell>
        </row>
        <row r="1294">
          <cell r="B1294">
            <v>1779</v>
          </cell>
          <cell r="D1294" t="str">
            <v>Stephen</v>
          </cell>
          <cell r="E1294" t="str">
            <v>Scheindel</v>
          </cell>
          <cell r="F1294" t="str">
            <v>W</v>
          </cell>
          <cell r="G1294" t="str">
            <v>Kitchen Assistant</v>
          </cell>
          <cell r="H1294" t="str">
            <v>Maint, Hskpg, Food, Dayca</v>
          </cell>
          <cell r="I1294" t="str">
            <v>Operations</v>
          </cell>
          <cell r="J1294" t="str">
            <v>Dietary</v>
          </cell>
          <cell r="K1294" t="str">
            <v>Active</v>
          </cell>
          <cell r="L1294" t="str">
            <v>Full Time - Full Benefits</v>
          </cell>
          <cell r="M1294" t="str">
            <v>Full Time</v>
          </cell>
          <cell r="N1294" t="str">
            <v>Kitchen Assistant</v>
          </cell>
          <cell r="O1294" t="str">
            <v>GEN 40 30min</v>
          </cell>
          <cell r="P1294">
            <v>40855</v>
          </cell>
          <cell r="Q1294">
            <v>40855</v>
          </cell>
          <cell r="S1294">
            <v>39249.599999999999</v>
          </cell>
          <cell r="T1294">
            <v>18.87</v>
          </cell>
          <cell r="U1294" t="str">
            <v>Admin/Support</v>
          </cell>
          <cell r="V1294">
            <v>80</v>
          </cell>
          <cell r="W1294">
            <v>754.8</v>
          </cell>
          <cell r="X1294" t="str">
            <v>Gifford Medical - 40</v>
          </cell>
          <cell r="Y1294" t="str">
            <v>Nutrition &amp; Food Service</v>
          </cell>
          <cell r="Z1294" t="str">
            <v>Biweekly</v>
          </cell>
        </row>
        <row r="1295">
          <cell r="B1295">
            <v>1780</v>
          </cell>
          <cell r="D1295" t="str">
            <v>Amy</v>
          </cell>
          <cell r="E1295" t="str">
            <v>Henzig</v>
          </cell>
          <cell r="F1295" t="str">
            <v>D</v>
          </cell>
          <cell r="G1295" t="str">
            <v>Laboratory Tech Per Diem</v>
          </cell>
          <cell r="H1295" t="str">
            <v>Ancillary</v>
          </cell>
          <cell r="I1295" t="str">
            <v>Professional Services</v>
          </cell>
          <cell r="J1295" t="str">
            <v>Laboratory</v>
          </cell>
          <cell r="K1295" t="str">
            <v>Terminated</v>
          </cell>
          <cell r="L1295" t="str">
            <v>Per Diem Active</v>
          </cell>
          <cell r="M1295" t="str">
            <v>Part Time</v>
          </cell>
          <cell r="N1295" t="str">
            <v>Laboratory Tech Per Diem</v>
          </cell>
          <cell r="O1295" t="str">
            <v>GEN 40 30min</v>
          </cell>
          <cell r="P1295">
            <v>40868</v>
          </cell>
          <cell r="Q1295">
            <v>40868</v>
          </cell>
          <cell r="R1295">
            <v>42027</v>
          </cell>
          <cell r="S1295">
            <v>5.4600000000000003E-2</v>
          </cell>
          <cell r="T1295">
            <v>21.34</v>
          </cell>
          <cell r="U1295" t="str">
            <v>Tech &amp; Professi</v>
          </cell>
          <cell r="V1295">
            <v>1E-4</v>
          </cell>
          <cell r="W1295">
            <v>1E-3</v>
          </cell>
          <cell r="X1295" t="str">
            <v>Gifford Medical - 40</v>
          </cell>
          <cell r="Y1295" t="str">
            <v>Laboratory</v>
          </cell>
          <cell r="Z1295" t="str">
            <v>Biweekly</v>
          </cell>
        </row>
        <row r="1296">
          <cell r="B1296">
            <v>1781</v>
          </cell>
          <cell r="D1296" t="str">
            <v>Ruth</v>
          </cell>
          <cell r="E1296" t="str">
            <v>Dorain</v>
          </cell>
          <cell r="F1296" t="str">
            <v>B</v>
          </cell>
          <cell r="G1296" t="str">
            <v>Medical Secretary Offsite</v>
          </cell>
          <cell r="H1296" t="str">
            <v>Administrative</v>
          </cell>
          <cell r="I1296" t="str">
            <v>Operations</v>
          </cell>
          <cell r="J1296" t="str">
            <v>Wilder PT</v>
          </cell>
          <cell r="K1296" t="str">
            <v>Terminated</v>
          </cell>
          <cell r="L1296" t="str">
            <v>Full Time - Full Benefits</v>
          </cell>
          <cell r="M1296" t="str">
            <v>Full Time</v>
          </cell>
          <cell r="N1296" t="str">
            <v>Medical Secretary Offsite</v>
          </cell>
          <cell r="O1296" t="str">
            <v>GEN 40 30min</v>
          </cell>
          <cell r="P1296">
            <v>40879</v>
          </cell>
          <cell r="Q1296">
            <v>40879</v>
          </cell>
          <cell r="R1296">
            <v>44034</v>
          </cell>
          <cell r="S1296">
            <v>36649.599999999999</v>
          </cell>
          <cell r="T1296">
            <v>17.62</v>
          </cell>
          <cell r="U1296" t="str">
            <v>Admin/Support</v>
          </cell>
          <cell r="V1296">
            <v>80</v>
          </cell>
          <cell r="W1296">
            <v>704.8</v>
          </cell>
          <cell r="X1296" t="str">
            <v>Physicial Therapy - 40</v>
          </cell>
          <cell r="Y1296" t="str">
            <v>Rehab Services</v>
          </cell>
          <cell r="Z1296" t="str">
            <v>Biweekly</v>
          </cell>
        </row>
        <row r="1297">
          <cell r="B1297">
            <v>1782</v>
          </cell>
          <cell r="D1297" t="str">
            <v>Amanda</v>
          </cell>
          <cell r="E1297" t="str">
            <v>Flyckt</v>
          </cell>
          <cell r="F1297" t="str">
            <v>R</v>
          </cell>
          <cell r="G1297" t="str">
            <v>Nurse Practitioner</v>
          </cell>
          <cell r="H1297" t="str">
            <v>Clinical</v>
          </cell>
          <cell r="I1297" t="str">
            <v>Medical Staff</v>
          </cell>
          <cell r="J1297" t="str">
            <v>Hospitalist</v>
          </cell>
          <cell r="K1297" t="str">
            <v>Terminated</v>
          </cell>
          <cell r="L1297" t="str">
            <v>Full Time - Full Benefits</v>
          </cell>
          <cell r="M1297" t="str">
            <v>Full Time</v>
          </cell>
          <cell r="N1297" t="str">
            <v>Nurse Practitioner</v>
          </cell>
          <cell r="O1297" t="str">
            <v>PHYSICIANS</v>
          </cell>
          <cell r="P1297">
            <v>40889</v>
          </cell>
          <cell r="Q1297">
            <v>40889</v>
          </cell>
          <cell r="R1297">
            <v>41994</v>
          </cell>
          <cell r="S1297">
            <v>70000</v>
          </cell>
          <cell r="T1297">
            <v>33.653799999999997</v>
          </cell>
          <cell r="U1297" t="str">
            <v>NP &amp; PA</v>
          </cell>
          <cell r="V1297">
            <v>80</v>
          </cell>
          <cell r="W1297">
            <v>1346.1538</v>
          </cell>
          <cell r="X1297" t="str">
            <v>Gifford Medical - 40</v>
          </cell>
          <cell r="Y1297" t="str">
            <v>Medical Staff</v>
          </cell>
          <cell r="Z1297" t="str">
            <v>Biweekly</v>
          </cell>
        </row>
        <row r="1298">
          <cell r="B1298">
            <v>1783</v>
          </cell>
          <cell r="D1298" t="str">
            <v>Lea</v>
          </cell>
          <cell r="E1298" t="str">
            <v>Rembisz</v>
          </cell>
          <cell r="F1298" t="str">
            <v>R</v>
          </cell>
          <cell r="G1298" t="str">
            <v>LPN - Provider Practice</v>
          </cell>
          <cell r="H1298" t="str">
            <v>Clinical</v>
          </cell>
          <cell r="I1298" t="str">
            <v>Provider Practices</v>
          </cell>
          <cell r="J1298" t="str">
            <v>Clinic Primary Care</v>
          </cell>
          <cell r="K1298" t="str">
            <v>Terminated</v>
          </cell>
          <cell r="L1298" t="str">
            <v>PartTime - Full Benefits</v>
          </cell>
          <cell r="M1298" t="str">
            <v>Part Time</v>
          </cell>
          <cell r="N1298" t="str">
            <v>LPN - Provider Practice</v>
          </cell>
          <cell r="O1298" t="str">
            <v>GEN 40 60min</v>
          </cell>
          <cell r="P1298">
            <v>40891</v>
          </cell>
          <cell r="Q1298">
            <v>40891</v>
          </cell>
          <cell r="R1298">
            <v>41104</v>
          </cell>
          <cell r="S1298">
            <v>25792</v>
          </cell>
          <cell r="T1298">
            <v>15.5</v>
          </cell>
          <cell r="U1298" t="str">
            <v>LPN PP</v>
          </cell>
          <cell r="V1298">
            <v>64</v>
          </cell>
          <cell r="W1298">
            <v>496</v>
          </cell>
          <cell r="X1298" t="str">
            <v>Primary Care Clinic - 41</v>
          </cell>
          <cell r="Y1298" t="str">
            <v>Provider Practice</v>
          </cell>
          <cell r="Z1298" t="str">
            <v>Biweekly</v>
          </cell>
        </row>
        <row r="1299">
          <cell r="B1299">
            <v>1784</v>
          </cell>
          <cell r="D1299" t="str">
            <v>Lauren</v>
          </cell>
          <cell r="E1299" t="str">
            <v>Elmore</v>
          </cell>
          <cell r="F1299" t="str">
            <v>M</v>
          </cell>
          <cell r="G1299" t="str">
            <v>Medical Secretary Offsite</v>
          </cell>
          <cell r="H1299" t="str">
            <v>Administrative</v>
          </cell>
          <cell r="I1299" t="str">
            <v>Provider Practices</v>
          </cell>
          <cell r="J1299" t="str">
            <v>Sharon Clinic</v>
          </cell>
          <cell r="K1299" t="str">
            <v>Terminated</v>
          </cell>
          <cell r="L1299" t="str">
            <v>PartTime - Full Benefits</v>
          </cell>
          <cell r="M1299" t="str">
            <v>Part Time</v>
          </cell>
          <cell r="N1299" t="str">
            <v>Medical Secretary Offsite</v>
          </cell>
          <cell r="O1299" t="str">
            <v>GEN 40 60min</v>
          </cell>
          <cell r="P1299">
            <v>40893</v>
          </cell>
          <cell r="Q1299">
            <v>40893</v>
          </cell>
          <cell r="R1299">
            <v>41617</v>
          </cell>
          <cell r="S1299">
            <v>18769.919999999998</v>
          </cell>
          <cell r="T1299">
            <v>11.28</v>
          </cell>
          <cell r="U1299" t="str">
            <v>Admin/Support</v>
          </cell>
          <cell r="V1299">
            <v>64</v>
          </cell>
          <cell r="W1299">
            <v>360.96</v>
          </cell>
          <cell r="X1299" t="str">
            <v>Sharon Clinic - 40</v>
          </cell>
          <cell r="Y1299" t="str">
            <v>Provider Practice</v>
          </cell>
          <cell r="Z1299" t="str">
            <v>Biweekly</v>
          </cell>
        </row>
        <row r="1300">
          <cell r="B1300">
            <v>1785</v>
          </cell>
          <cell r="D1300" t="str">
            <v>Karen</v>
          </cell>
          <cell r="E1300" t="str">
            <v>Boguzewski</v>
          </cell>
          <cell r="F1300" t="str">
            <v>A</v>
          </cell>
          <cell r="G1300" t="str">
            <v>Teaching Assistant</v>
          </cell>
          <cell r="H1300" t="str">
            <v>Maint, Hskpg, Food, Dayca</v>
          </cell>
          <cell r="I1300" t="str">
            <v>Administration</v>
          </cell>
          <cell r="J1300" t="str">
            <v>After School</v>
          </cell>
          <cell r="K1300" t="str">
            <v>Active</v>
          </cell>
          <cell r="L1300" t="str">
            <v>PartTime-No Benefits</v>
          </cell>
          <cell r="M1300" t="str">
            <v>Part Time</v>
          </cell>
          <cell r="N1300" t="str">
            <v>Teaching Assistant</v>
          </cell>
          <cell r="O1300" t="str">
            <v>GEN 40 No Meal</v>
          </cell>
          <cell r="P1300">
            <v>40911</v>
          </cell>
          <cell r="Q1300">
            <v>40911</v>
          </cell>
          <cell r="S1300">
            <v>17635.8</v>
          </cell>
          <cell r="T1300">
            <v>22.61</v>
          </cell>
          <cell r="U1300" t="str">
            <v>Admin/Support</v>
          </cell>
          <cell r="V1300">
            <v>30</v>
          </cell>
          <cell r="W1300">
            <v>339.15</v>
          </cell>
          <cell r="X1300" t="str">
            <v>Gifford Medical - 40</v>
          </cell>
          <cell r="Y1300" t="str">
            <v>Child Enrichment Center</v>
          </cell>
          <cell r="Z1300" t="str">
            <v>Biweekly</v>
          </cell>
        </row>
        <row r="1301">
          <cell r="B1301">
            <v>1787</v>
          </cell>
          <cell r="D1301" t="str">
            <v>Dianne</v>
          </cell>
          <cell r="E1301" t="str">
            <v>Culbertson-Jacques</v>
          </cell>
          <cell r="F1301" t="str">
            <v>L</v>
          </cell>
          <cell r="G1301" t="str">
            <v>Medical Secretary Offsite</v>
          </cell>
          <cell r="H1301" t="str">
            <v>Administrative</v>
          </cell>
          <cell r="I1301" t="str">
            <v>Provider Practices</v>
          </cell>
          <cell r="J1301" t="str">
            <v>Sharon Clinic</v>
          </cell>
          <cell r="K1301" t="str">
            <v>Terminated</v>
          </cell>
          <cell r="L1301" t="str">
            <v>PartTime-Partial Benefits</v>
          </cell>
          <cell r="M1301" t="str">
            <v>Part Time</v>
          </cell>
          <cell r="N1301" t="str">
            <v>Medical Secretary Offsite</v>
          </cell>
          <cell r="O1301" t="str">
            <v>GEN 40 60min</v>
          </cell>
          <cell r="P1301">
            <v>40924</v>
          </cell>
          <cell r="Q1301">
            <v>40924</v>
          </cell>
          <cell r="R1301">
            <v>41011</v>
          </cell>
          <cell r="S1301">
            <v>16224</v>
          </cell>
          <cell r="T1301">
            <v>13</v>
          </cell>
          <cell r="U1301" t="str">
            <v>Admin/Support</v>
          </cell>
          <cell r="V1301">
            <v>48</v>
          </cell>
          <cell r="W1301">
            <v>312</v>
          </cell>
          <cell r="X1301" t="str">
            <v>Sharon Clinic - 40</v>
          </cell>
          <cell r="Y1301" t="str">
            <v>Provider Practice</v>
          </cell>
          <cell r="Z1301" t="str">
            <v>Biweekly</v>
          </cell>
        </row>
        <row r="1302">
          <cell r="B1302">
            <v>1788</v>
          </cell>
          <cell r="D1302" t="str">
            <v>Jennifer</v>
          </cell>
          <cell r="E1302" t="str">
            <v>Cartier</v>
          </cell>
          <cell r="F1302" t="str">
            <v>L</v>
          </cell>
          <cell r="G1302" t="str">
            <v>Sonographer-Per Diem</v>
          </cell>
          <cell r="H1302" t="str">
            <v>Ancillary</v>
          </cell>
          <cell r="I1302" t="str">
            <v>Operations</v>
          </cell>
          <cell r="J1302" t="str">
            <v>Diagnostic Imaging</v>
          </cell>
          <cell r="K1302" t="str">
            <v>Terminated</v>
          </cell>
          <cell r="L1302" t="str">
            <v>Per Diem Active</v>
          </cell>
          <cell r="M1302" t="str">
            <v>Full Time</v>
          </cell>
          <cell r="N1302" t="str">
            <v>Sonographer-Per Diem</v>
          </cell>
          <cell r="O1302" t="str">
            <v>GEN 40 30min</v>
          </cell>
          <cell r="P1302">
            <v>40928</v>
          </cell>
          <cell r="Q1302">
            <v>40928</v>
          </cell>
          <cell r="R1302">
            <v>41015</v>
          </cell>
          <cell r="S1302">
            <v>7.5399999999999995E-2</v>
          </cell>
          <cell r="T1302">
            <v>29.48</v>
          </cell>
          <cell r="U1302" t="str">
            <v>Tech &amp; Professi</v>
          </cell>
          <cell r="V1302">
            <v>1E-4</v>
          </cell>
          <cell r="W1302">
            <v>1.4E-3</v>
          </cell>
          <cell r="X1302" t="str">
            <v>Gifford Medical - 40</v>
          </cell>
          <cell r="Y1302" t="str">
            <v>Radiology</v>
          </cell>
          <cell r="Z1302" t="str">
            <v>Biweekly</v>
          </cell>
        </row>
        <row r="1303">
          <cell r="B1303">
            <v>1789</v>
          </cell>
          <cell r="D1303" t="str">
            <v>Victoria</v>
          </cell>
          <cell r="E1303" t="str">
            <v>Pulie</v>
          </cell>
          <cell r="F1303" t="str">
            <v>M</v>
          </cell>
          <cell r="G1303" t="str">
            <v>Registered Nurse</v>
          </cell>
          <cell r="H1303" t="str">
            <v>Clinical</v>
          </cell>
          <cell r="I1303" t="str">
            <v>Surgical Services</v>
          </cell>
          <cell r="J1303" t="str">
            <v>Operating Room</v>
          </cell>
          <cell r="K1303" t="str">
            <v>Terminated</v>
          </cell>
          <cell r="L1303" t="str">
            <v>PartTime - Full Benefits</v>
          </cell>
          <cell r="M1303" t="str">
            <v>Part Time</v>
          </cell>
          <cell r="N1303" t="str">
            <v>Registered Nurse</v>
          </cell>
          <cell r="O1303" t="str">
            <v>GEN 30min</v>
          </cell>
          <cell r="P1303">
            <v>40938</v>
          </cell>
          <cell r="Q1303">
            <v>40938</v>
          </cell>
          <cell r="R1303">
            <v>42572</v>
          </cell>
          <cell r="S1303">
            <v>43297.279999999999</v>
          </cell>
          <cell r="T1303">
            <v>26.02</v>
          </cell>
          <cell r="U1303" t="str">
            <v>RN</v>
          </cell>
          <cell r="V1303">
            <v>64</v>
          </cell>
          <cell r="W1303">
            <v>832.64</v>
          </cell>
          <cell r="X1303" t="str">
            <v>Gifford Medical - 40</v>
          </cell>
          <cell r="Y1303" t="str">
            <v>Operating Room</v>
          </cell>
          <cell r="Z1303" t="str">
            <v>Biweekly</v>
          </cell>
        </row>
        <row r="1304">
          <cell r="B1304">
            <v>1790</v>
          </cell>
          <cell r="D1304" t="str">
            <v>William</v>
          </cell>
          <cell r="E1304" t="str">
            <v>Craig</v>
          </cell>
          <cell r="F1304" t="str">
            <v>A</v>
          </cell>
          <cell r="G1304" t="str">
            <v>Physician</v>
          </cell>
          <cell r="H1304" t="str">
            <v>Clinical</v>
          </cell>
          <cell r="I1304" t="str">
            <v>Medical Staff</v>
          </cell>
          <cell r="J1304" t="str">
            <v>Hospitalist</v>
          </cell>
          <cell r="K1304" t="str">
            <v>Active</v>
          </cell>
          <cell r="L1304" t="str">
            <v>Full Time - Full Benefits</v>
          </cell>
          <cell r="M1304" t="str">
            <v>Full Time</v>
          </cell>
          <cell r="N1304" t="str">
            <v>Physician</v>
          </cell>
          <cell r="O1304" t="str">
            <v>PHYSICIANS</v>
          </cell>
          <cell r="P1304">
            <v>40953</v>
          </cell>
          <cell r="Q1304">
            <v>40953</v>
          </cell>
          <cell r="S1304">
            <v>250000</v>
          </cell>
          <cell r="T1304">
            <v>120.1923</v>
          </cell>
          <cell r="U1304" t="str">
            <v>Providers</v>
          </cell>
          <cell r="V1304">
            <v>80</v>
          </cell>
          <cell r="W1304">
            <v>4807.6922999999997</v>
          </cell>
          <cell r="X1304" t="str">
            <v>Gifford Medical - 40</v>
          </cell>
          <cell r="Y1304" t="str">
            <v>Medical Staff</v>
          </cell>
          <cell r="Z1304" t="str">
            <v>Biweekly</v>
          </cell>
        </row>
        <row r="1305">
          <cell r="B1305">
            <v>1791</v>
          </cell>
          <cell r="D1305" t="str">
            <v>Savanna</v>
          </cell>
          <cell r="E1305" t="str">
            <v>Andress</v>
          </cell>
          <cell r="F1305" t="str">
            <v>L</v>
          </cell>
          <cell r="G1305" t="str">
            <v>Medical Assistant</v>
          </cell>
          <cell r="H1305" t="str">
            <v>Clinical</v>
          </cell>
          <cell r="I1305" t="str">
            <v>Patient Care Services</v>
          </cell>
          <cell r="J1305" t="str">
            <v>Clinic Surgical Associate</v>
          </cell>
          <cell r="K1305" t="str">
            <v>Terminated</v>
          </cell>
          <cell r="L1305" t="str">
            <v>Full Time - Full Benefits</v>
          </cell>
          <cell r="M1305" t="str">
            <v>Full Time</v>
          </cell>
          <cell r="N1305" t="str">
            <v>Medical Assistant</v>
          </cell>
          <cell r="O1305" t="str">
            <v>GEN 40 60min</v>
          </cell>
          <cell r="P1305">
            <v>42842</v>
          </cell>
          <cell r="Q1305">
            <v>40959</v>
          </cell>
          <cell r="R1305">
            <v>44102</v>
          </cell>
          <cell r="S1305">
            <v>32094.400000000001</v>
          </cell>
          <cell r="T1305">
            <v>15.43</v>
          </cell>
          <cell r="U1305" t="str">
            <v>Admin/Support</v>
          </cell>
          <cell r="V1305">
            <v>80</v>
          </cell>
          <cell r="W1305">
            <v>617.20000000000005</v>
          </cell>
          <cell r="X1305" t="str">
            <v>Gifford Medical - 40</v>
          </cell>
          <cell r="Y1305" t="str">
            <v>Provider Practice</v>
          </cell>
          <cell r="Z1305" t="str">
            <v>Biweekly</v>
          </cell>
        </row>
        <row r="1306">
          <cell r="B1306">
            <v>1792</v>
          </cell>
          <cell r="D1306" t="str">
            <v>Jason</v>
          </cell>
          <cell r="E1306" t="str">
            <v>Johns</v>
          </cell>
          <cell r="F1306" t="str">
            <v>A</v>
          </cell>
          <cell r="G1306" t="str">
            <v>LNA Per Diem</v>
          </cell>
          <cell r="H1306" t="str">
            <v>Clinical</v>
          </cell>
          <cell r="I1306" t="str">
            <v>Patient Care Services</v>
          </cell>
          <cell r="J1306" t="str">
            <v>Med Surg</v>
          </cell>
          <cell r="K1306" t="str">
            <v>Terminated</v>
          </cell>
          <cell r="L1306" t="str">
            <v>Per Diem Active</v>
          </cell>
          <cell r="M1306" t="str">
            <v>Part Time</v>
          </cell>
          <cell r="N1306" t="str">
            <v>LNA Per Diem</v>
          </cell>
          <cell r="O1306" t="str">
            <v>GEN 40 30min</v>
          </cell>
          <cell r="P1306">
            <v>40968</v>
          </cell>
          <cell r="Q1306">
            <v>40968</v>
          </cell>
          <cell r="R1306">
            <v>41103</v>
          </cell>
          <cell r="S1306">
            <v>2.5999999999999999E-2</v>
          </cell>
          <cell r="T1306">
            <v>10</v>
          </cell>
          <cell r="U1306" t="str">
            <v>Admin/Support</v>
          </cell>
          <cell r="V1306">
            <v>1E-4</v>
          </cell>
          <cell r="W1306">
            <v>5.0000000000000001E-4</v>
          </cell>
          <cell r="X1306" t="str">
            <v>Gifford Medical - 40</v>
          </cell>
          <cell r="Y1306" t="str">
            <v>Med/Surg</v>
          </cell>
          <cell r="Z1306" t="str">
            <v>Biweekly</v>
          </cell>
        </row>
        <row r="1307">
          <cell r="B1307">
            <v>1793</v>
          </cell>
          <cell r="D1307" t="str">
            <v>Michael</v>
          </cell>
          <cell r="E1307" t="str">
            <v>Dunham</v>
          </cell>
          <cell r="F1307" t="str">
            <v>W</v>
          </cell>
          <cell r="G1307" t="str">
            <v>Pharmacist Per Diem</v>
          </cell>
          <cell r="H1307" t="str">
            <v>Ancillary</v>
          </cell>
          <cell r="I1307" t="str">
            <v>Patient Care Services</v>
          </cell>
          <cell r="J1307" t="str">
            <v>Pharmacy</v>
          </cell>
          <cell r="K1307" t="str">
            <v>Terminated</v>
          </cell>
          <cell r="L1307" t="str">
            <v>Per Diem Active</v>
          </cell>
          <cell r="M1307" t="str">
            <v>Part Time</v>
          </cell>
          <cell r="N1307" t="str">
            <v>Pharmacist Per Diem</v>
          </cell>
          <cell r="O1307" t="str">
            <v>GEN 40 30min</v>
          </cell>
          <cell r="P1307">
            <v>40978</v>
          </cell>
          <cell r="Q1307">
            <v>40978</v>
          </cell>
          <cell r="R1307">
            <v>42548</v>
          </cell>
          <cell r="S1307">
            <v>0.12479999999999999</v>
          </cell>
          <cell r="T1307">
            <v>48.26</v>
          </cell>
          <cell r="U1307" t="str">
            <v>Tech &amp; Profess</v>
          </cell>
          <cell r="V1307">
            <v>1E-4</v>
          </cell>
          <cell r="W1307">
            <v>2.3999999999999998E-3</v>
          </cell>
          <cell r="X1307" t="str">
            <v>Gifford Medical - 40</v>
          </cell>
          <cell r="Y1307" t="str">
            <v>Pharmacy</v>
          </cell>
          <cell r="Z1307" t="str">
            <v>Biweekly</v>
          </cell>
        </row>
        <row r="1308">
          <cell r="B1308">
            <v>1794</v>
          </cell>
          <cell r="D1308" t="str">
            <v>Marie</v>
          </cell>
          <cell r="E1308" t="str">
            <v>Safford</v>
          </cell>
          <cell r="F1308" t="str">
            <v>E</v>
          </cell>
          <cell r="G1308" t="str">
            <v>Laboratory Technician 3</v>
          </cell>
          <cell r="H1308" t="str">
            <v>Ancillary</v>
          </cell>
          <cell r="I1308" t="str">
            <v>Operations</v>
          </cell>
          <cell r="J1308" t="str">
            <v>Laboratory</v>
          </cell>
          <cell r="K1308" t="str">
            <v>Terminated</v>
          </cell>
          <cell r="L1308" t="str">
            <v>PartTime - Full Benefits</v>
          </cell>
          <cell r="M1308" t="str">
            <v>Part Time</v>
          </cell>
          <cell r="N1308" t="str">
            <v>Laboratory Technician 3</v>
          </cell>
          <cell r="O1308" t="str">
            <v>GEN 40 30min</v>
          </cell>
          <cell r="P1308">
            <v>40987</v>
          </cell>
          <cell r="Q1308">
            <v>40987</v>
          </cell>
          <cell r="R1308">
            <v>41074</v>
          </cell>
          <cell r="S1308">
            <v>38272</v>
          </cell>
          <cell r="T1308">
            <v>23</v>
          </cell>
          <cell r="U1308" t="str">
            <v>Tech &amp; Professi</v>
          </cell>
          <cell r="V1308">
            <v>64</v>
          </cell>
          <cell r="W1308">
            <v>736</v>
          </cell>
          <cell r="X1308" t="str">
            <v>Gifford Medical - 40</v>
          </cell>
          <cell r="Y1308" t="str">
            <v>Laboratory</v>
          </cell>
          <cell r="Z1308" t="str">
            <v>Biweekly</v>
          </cell>
        </row>
        <row r="1309">
          <cell r="B1309">
            <v>1795</v>
          </cell>
          <cell r="D1309" t="str">
            <v>Rachel</v>
          </cell>
          <cell r="E1309" t="str">
            <v>MacAdams</v>
          </cell>
          <cell r="F1309" t="str">
            <v>L</v>
          </cell>
          <cell r="G1309" t="str">
            <v>LNA Retirement Com PD</v>
          </cell>
          <cell r="H1309" t="str">
            <v>Clinical</v>
          </cell>
          <cell r="I1309" t="str">
            <v>Patient Care Services</v>
          </cell>
          <cell r="J1309" t="str">
            <v>MENIG Extended Care</v>
          </cell>
          <cell r="K1309" t="str">
            <v>Active</v>
          </cell>
          <cell r="L1309" t="str">
            <v>Per Diem Active</v>
          </cell>
          <cell r="M1309" t="str">
            <v>Part Time</v>
          </cell>
          <cell r="N1309" t="str">
            <v>LNA Retirement Com PD</v>
          </cell>
          <cell r="O1309" t="str">
            <v>GEN 40 30min</v>
          </cell>
          <cell r="P1309">
            <v>44559</v>
          </cell>
          <cell r="Q1309">
            <v>40988</v>
          </cell>
          <cell r="S1309">
            <v>4.4200000000000003E-2</v>
          </cell>
          <cell r="T1309">
            <v>17.440000000000001</v>
          </cell>
          <cell r="U1309" t="str">
            <v>Admin/Support</v>
          </cell>
          <cell r="V1309">
            <v>1E-4</v>
          </cell>
          <cell r="W1309">
            <v>8.0000000000000004E-4</v>
          </cell>
          <cell r="X1309" t="str">
            <v>Menig Nursing Home - 42</v>
          </cell>
          <cell r="Y1309" t="str">
            <v>Menig Extended Care Unit</v>
          </cell>
          <cell r="Z1309" t="str">
            <v>Biweekly</v>
          </cell>
        </row>
        <row r="1310">
          <cell r="B1310">
            <v>1796</v>
          </cell>
          <cell r="D1310" t="str">
            <v>Melissa</v>
          </cell>
          <cell r="E1310" t="str">
            <v>Carpenter</v>
          </cell>
          <cell r="F1310" t="str">
            <v>A</v>
          </cell>
          <cell r="G1310" t="str">
            <v>Care Manager</v>
          </cell>
          <cell r="H1310" t="str">
            <v>Administrative</v>
          </cell>
          <cell r="I1310" t="str">
            <v>Patient Care Services</v>
          </cell>
          <cell r="J1310" t="str">
            <v>Obstetrics/Labor &amp; Delive</v>
          </cell>
          <cell r="K1310" t="str">
            <v>Terminated</v>
          </cell>
          <cell r="L1310" t="str">
            <v>Per Diem Active</v>
          </cell>
          <cell r="M1310" t="str">
            <v>Part Time</v>
          </cell>
          <cell r="N1310" t="str">
            <v>Care Manager</v>
          </cell>
          <cell r="O1310" t="str">
            <v>GEN 40 30min</v>
          </cell>
          <cell r="P1310">
            <v>42177</v>
          </cell>
          <cell r="Q1310">
            <v>41002</v>
          </cell>
          <cell r="R1310">
            <v>42246</v>
          </cell>
          <cell r="S1310">
            <v>7.2800000000000004E-2</v>
          </cell>
          <cell r="T1310">
            <v>28</v>
          </cell>
          <cell r="U1310" t="str">
            <v>Management</v>
          </cell>
          <cell r="V1310">
            <v>1E-4</v>
          </cell>
          <cell r="W1310">
            <v>1.4E-3</v>
          </cell>
          <cell r="X1310" t="str">
            <v>Gifford Medical - 40</v>
          </cell>
          <cell r="Y1310" t="str">
            <v>Birthing Center</v>
          </cell>
          <cell r="Z1310" t="str">
            <v>Biweekly</v>
          </cell>
        </row>
        <row r="1311">
          <cell r="B1311">
            <v>1797</v>
          </cell>
          <cell r="D1311" t="str">
            <v>Anne</v>
          </cell>
          <cell r="E1311" t="str">
            <v>Galante</v>
          </cell>
          <cell r="F1311" t="str">
            <v>L</v>
          </cell>
          <cell r="G1311" t="str">
            <v>Physician</v>
          </cell>
          <cell r="H1311" t="str">
            <v>Clinical</v>
          </cell>
          <cell r="I1311" t="str">
            <v>Medical Staff</v>
          </cell>
          <cell r="J1311" t="str">
            <v>Clinic OB/GYN</v>
          </cell>
          <cell r="K1311" t="str">
            <v>Terminated</v>
          </cell>
          <cell r="L1311" t="str">
            <v>PartTime - Full Benefits</v>
          </cell>
          <cell r="M1311" t="str">
            <v>Part Time</v>
          </cell>
          <cell r="N1311" t="str">
            <v>Physician</v>
          </cell>
          <cell r="O1311" t="str">
            <v>PHYSICIANS</v>
          </cell>
          <cell r="P1311">
            <v>41687</v>
          </cell>
          <cell r="Q1311">
            <v>41004</v>
          </cell>
          <cell r="R1311">
            <v>41687</v>
          </cell>
          <cell r="S1311">
            <v>183999.96160000001</v>
          </cell>
          <cell r="T1311">
            <v>110.57689999999999</v>
          </cell>
          <cell r="U1311" t="str">
            <v>Providers</v>
          </cell>
          <cell r="V1311">
            <v>64</v>
          </cell>
          <cell r="W1311">
            <v>3538.4607999999998</v>
          </cell>
          <cell r="X1311" t="str">
            <v>Nro, Anes, Pod &amp; Sp - 40</v>
          </cell>
          <cell r="Y1311" t="str">
            <v>Medical Staff</v>
          </cell>
          <cell r="Z1311" t="str">
            <v>Biweekly</v>
          </cell>
        </row>
        <row r="1312">
          <cell r="B1312">
            <v>1798</v>
          </cell>
          <cell r="D1312" t="str">
            <v>Lindsay</v>
          </cell>
          <cell r="E1312" t="str">
            <v>Mangani</v>
          </cell>
          <cell r="F1312" t="str">
            <v>C</v>
          </cell>
          <cell r="G1312" t="str">
            <v>Registered Nurse</v>
          </cell>
          <cell r="H1312" t="str">
            <v>Clinical</v>
          </cell>
          <cell r="I1312" t="str">
            <v>Patient Care Services</v>
          </cell>
          <cell r="J1312" t="str">
            <v>Obstetrics/Labor &amp; Delive</v>
          </cell>
          <cell r="K1312" t="str">
            <v>Terminated</v>
          </cell>
          <cell r="L1312" t="str">
            <v>PartTime - Full Benefits</v>
          </cell>
          <cell r="M1312" t="str">
            <v>Part Time</v>
          </cell>
          <cell r="N1312" t="str">
            <v>Registered Nurse</v>
          </cell>
          <cell r="O1312" t="str">
            <v>GEN 40 30min</v>
          </cell>
          <cell r="P1312">
            <v>41008</v>
          </cell>
          <cell r="Q1312">
            <v>41008</v>
          </cell>
          <cell r="R1312">
            <v>41336</v>
          </cell>
          <cell r="S1312">
            <v>44928</v>
          </cell>
          <cell r="T1312">
            <v>24</v>
          </cell>
          <cell r="U1312" t="str">
            <v>RN</v>
          </cell>
          <cell r="V1312">
            <v>72</v>
          </cell>
          <cell r="W1312">
            <v>864</v>
          </cell>
          <cell r="X1312" t="str">
            <v>Gifford Medical - 40</v>
          </cell>
          <cell r="Y1312" t="str">
            <v>Birthing Center</v>
          </cell>
          <cell r="Z1312" t="str">
            <v>Biweekly</v>
          </cell>
        </row>
        <row r="1313">
          <cell r="B1313">
            <v>1799</v>
          </cell>
          <cell r="D1313" t="str">
            <v>Samantha</v>
          </cell>
          <cell r="E1313" t="str">
            <v>Medved</v>
          </cell>
          <cell r="F1313" t="str">
            <v>B</v>
          </cell>
          <cell r="G1313" t="str">
            <v>Social Worker (MSW)</v>
          </cell>
          <cell r="H1313" t="str">
            <v>Ancillary</v>
          </cell>
          <cell r="I1313" t="str">
            <v>Patient Care Services</v>
          </cell>
          <cell r="J1313" t="str">
            <v>Med Surg</v>
          </cell>
          <cell r="K1313" t="str">
            <v>Terminated</v>
          </cell>
          <cell r="L1313" t="str">
            <v>PartTime - Full Benefits</v>
          </cell>
          <cell r="M1313" t="str">
            <v>Part Time</v>
          </cell>
          <cell r="N1313" t="str">
            <v>Social Worker (MSW)</v>
          </cell>
          <cell r="O1313" t="str">
            <v>EXEMPT 64 HRS</v>
          </cell>
          <cell r="P1313">
            <v>41610</v>
          </cell>
          <cell r="Q1313">
            <v>41008</v>
          </cell>
          <cell r="R1313">
            <v>42153</v>
          </cell>
          <cell r="S1313">
            <v>48555.519999999997</v>
          </cell>
          <cell r="T1313">
            <v>29.18</v>
          </cell>
          <cell r="U1313" t="str">
            <v>Tech &amp; Professi</v>
          </cell>
          <cell r="V1313">
            <v>64</v>
          </cell>
          <cell r="W1313">
            <v>933.76</v>
          </cell>
          <cell r="X1313" t="str">
            <v>Gifford Medical - 40</v>
          </cell>
          <cell r="Y1313" t="str">
            <v>Med/Surg</v>
          </cell>
          <cell r="Z1313" t="str">
            <v>Biweekly</v>
          </cell>
        </row>
        <row r="1314">
          <cell r="B1314">
            <v>1800</v>
          </cell>
          <cell r="D1314" t="str">
            <v>Douglas</v>
          </cell>
          <cell r="E1314" t="str">
            <v>Davies</v>
          </cell>
          <cell r="F1314" t="str">
            <v>M</v>
          </cell>
          <cell r="G1314" t="str">
            <v>Registered Nurse</v>
          </cell>
          <cell r="H1314" t="str">
            <v>Clinical</v>
          </cell>
          <cell r="I1314" t="str">
            <v>Patient Care Services</v>
          </cell>
          <cell r="J1314" t="str">
            <v>Emergency Room</v>
          </cell>
          <cell r="K1314" t="str">
            <v>Terminated</v>
          </cell>
          <cell r="L1314" t="str">
            <v>PartTime - Full Benefits</v>
          </cell>
          <cell r="M1314" t="str">
            <v>Part Time</v>
          </cell>
          <cell r="N1314" t="str">
            <v>Registered Nurse</v>
          </cell>
          <cell r="O1314" t="str">
            <v>GEN 40 30min</v>
          </cell>
          <cell r="P1314">
            <v>41015</v>
          </cell>
          <cell r="Q1314">
            <v>41015</v>
          </cell>
          <cell r="R1314">
            <v>41086</v>
          </cell>
          <cell r="S1314">
            <v>44928</v>
          </cell>
          <cell r="T1314">
            <v>27</v>
          </cell>
          <cell r="U1314" t="str">
            <v>RN</v>
          </cell>
          <cell r="V1314">
            <v>64</v>
          </cell>
          <cell r="W1314">
            <v>864</v>
          </cell>
          <cell r="X1314" t="str">
            <v>Gifford Medical - 40</v>
          </cell>
          <cell r="Y1314" t="str">
            <v>Emergency Room</v>
          </cell>
          <cell r="Z1314" t="str">
            <v>Biweekly</v>
          </cell>
        </row>
        <row r="1315">
          <cell r="B1315">
            <v>1801</v>
          </cell>
          <cell r="D1315" t="str">
            <v>Janice</v>
          </cell>
          <cell r="E1315" t="str">
            <v>Gallandt</v>
          </cell>
          <cell r="F1315" t="str">
            <v>M</v>
          </cell>
          <cell r="G1315" t="str">
            <v>Licensed Nurse Aide</v>
          </cell>
          <cell r="H1315" t="str">
            <v>Clinical</v>
          </cell>
          <cell r="I1315" t="str">
            <v>Patient Care Services</v>
          </cell>
          <cell r="J1315" t="str">
            <v>MENIG Extended Care</v>
          </cell>
          <cell r="K1315" t="str">
            <v>Terminated</v>
          </cell>
          <cell r="L1315" t="str">
            <v>PartTime - Full Benefits</v>
          </cell>
          <cell r="M1315" t="str">
            <v>Part Time</v>
          </cell>
          <cell r="N1315" t="str">
            <v>Licensed Nurse Aide</v>
          </cell>
          <cell r="O1315" t="str">
            <v>GEN 40 30min</v>
          </cell>
          <cell r="P1315">
            <v>41017</v>
          </cell>
          <cell r="Q1315">
            <v>41017</v>
          </cell>
          <cell r="R1315">
            <v>42610</v>
          </cell>
          <cell r="S1315">
            <v>34632</v>
          </cell>
          <cell r="T1315">
            <v>18.5</v>
          </cell>
          <cell r="U1315" t="str">
            <v>Admin/Support</v>
          </cell>
          <cell r="V1315">
            <v>72</v>
          </cell>
          <cell r="W1315">
            <v>666</v>
          </cell>
          <cell r="X1315" t="str">
            <v>Gifford Medical - 40</v>
          </cell>
          <cell r="Y1315" t="str">
            <v>Menig Extended Care Unit</v>
          </cell>
          <cell r="Z1315" t="str">
            <v>Biweekly</v>
          </cell>
        </row>
        <row r="1316">
          <cell r="B1316">
            <v>1802</v>
          </cell>
          <cell r="D1316" t="str">
            <v>Ashley</v>
          </cell>
          <cell r="E1316" t="str">
            <v>Rogers</v>
          </cell>
          <cell r="F1316" t="str">
            <v>C</v>
          </cell>
          <cell r="G1316" t="str">
            <v>Medical Secretary Offsite</v>
          </cell>
          <cell r="H1316" t="str">
            <v>Administrative</v>
          </cell>
          <cell r="I1316" t="str">
            <v>Patient Care Services</v>
          </cell>
          <cell r="J1316" t="str">
            <v>Sharon Clinic</v>
          </cell>
          <cell r="K1316" t="str">
            <v>Terminated</v>
          </cell>
          <cell r="L1316" t="str">
            <v>PartTime - Full Benefits</v>
          </cell>
          <cell r="M1316" t="str">
            <v>Part Time</v>
          </cell>
          <cell r="N1316" t="str">
            <v>Medical Secretary Offsite</v>
          </cell>
          <cell r="O1316" t="str">
            <v>GEN 40 60min</v>
          </cell>
          <cell r="P1316">
            <v>41022</v>
          </cell>
          <cell r="Q1316">
            <v>41022</v>
          </cell>
          <cell r="R1316">
            <v>44441</v>
          </cell>
          <cell r="S1316">
            <v>27489.279999999999</v>
          </cell>
          <cell r="T1316">
            <v>16.52</v>
          </cell>
          <cell r="U1316" t="str">
            <v>Admin/Support</v>
          </cell>
          <cell r="V1316">
            <v>64</v>
          </cell>
          <cell r="W1316">
            <v>528.64</v>
          </cell>
          <cell r="X1316" t="str">
            <v>Gifford Medical - 40</v>
          </cell>
          <cell r="Y1316" t="str">
            <v>None</v>
          </cell>
          <cell r="Z1316" t="str">
            <v>Biweekly</v>
          </cell>
        </row>
        <row r="1317">
          <cell r="B1317">
            <v>1803</v>
          </cell>
          <cell r="D1317" t="str">
            <v>Holly</v>
          </cell>
          <cell r="E1317" t="str">
            <v>Ketchum</v>
          </cell>
          <cell r="F1317" t="str">
            <v>S</v>
          </cell>
          <cell r="G1317" t="str">
            <v>Laboratory Assistant</v>
          </cell>
          <cell r="H1317" t="str">
            <v>Clinical</v>
          </cell>
          <cell r="I1317" t="str">
            <v>Professional Services</v>
          </cell>
          <cell r="J1317" t="str">
            <v>Laboratory</v>
          </cell>
          <cell r="K1317" t="str">
            <v>Terminated</v>
          </cell>
          <cell r="L1317" t="str">
            <v>PartTime - Full Benefits</v>
          </cell>
          <cell r="M1317" t="str">
            <v>Part Time</v>
          </cell>
          <cell r="N1317" t="str">
            <v>Laboratory Assistant</v>
          </cell>
          <cell r="O1317" t="str">
            <v>GEN 40 30min</v>
          </cell>
          <cell r="P1317">
            <v>43449</v>
          </cell>
          <cell r="Q1317">
            <v>41036</v>
          </cell>
          <cell r="R1317">
            <v>43475</v>
          </cell>
          <cell r="S1317">
            <v>21864.959999999999</v>
          </cell>
          <cell r="T1317">
            <v>13.14</v>
          </cell>
          <cell r="U1317" t="str">
            <v>Admin/Support</v>
          </cell>
          <cell r="V1317">
            <v>64</v>
          </cell>
          <cell r="W1317">
            <v>420.48</v>
          </cell>
          <cell r="X1317" t="str">
            <v>Gifford Medical - 40</v>
          </cell>
          <cell r="Y1317" t="str">
            <v>Laboratory</v>
          </cell>
          <cell r="Z1317" t="str">
            <v>Biweekly</v>
          </cell>
        </row>
        <row r="1318">
          <cell r="B1318">
            <v>1804</v>
          </cell>
          <cell r="D1318" t="str">
            <v>Zachary</v>
          </cell>
          <cell r="E1318" t="str">
            <v>Bean</v>
          </cell>
          <cell r="F1318" t="str">
            <v>J</v>
          </cell>
          <cell r="G1318" t="str">
            <v>Care Manager</v>
          </cell>
          <cell r="H1318" t="str">
            <v>Administrative</v>
          </cell>
          <cell r="I1318" t="str">
            <v>Patient Care Services</v>
          </cell>
          <cell r="J1318" t="str">
            <v>Med Surg</v>
          </cell>
          <cell r="K1318" t="str">
            <v>Terminated</v>
          </cell>
          <cell r="L1318" t="str">
            <v>Full Time - Full Benefits</v>
          </cell>
          <cell r="M1318" t="str">
            <v>Full Time</v>
          </cell>
          <cell r="N1318" t="str">
            <v>Care Manager</v>
          </cell>
          <cell r="O1318" t="str">
            <v>GEN 40 30min</v>
          </cell>
          <cell r="P1318">
            <v>41036</v>
          </cell>
          <cell r="Q1318">
            <v>41036</v>
          </cell>
          <cell r="R1318">
            <v>42220</v>
          </cell>
          <cell r="S1318">
            <v>46342.400000000001</v>
          </cell>
          <cell r="T1318">
            <v>22.28</v>
          </cell>
          <cell r="U1318" t="str">
            <v>Management</v>
          </cell>
          <cell r="V1318">
            <v>80</v>
          </cell>
          <cell r="W1318">
            <v>891.2</v>
          </cell>
          <cell r="X1318" t="str">
            <v>Gifford Medical - 40</v>
          </cell>
          <cell r="Y1318" t="str">
            <v>Med/Surg</v>
          </cell>
          <cell r="Z1318" t="str">
            <v>Biweekly</v>
          </cell>
        </row>
        <row r="1319">
          <cell r="B1319">
            <v>1805</v>
          </cell>
          <cell r="D1319" t="str">
            <v>Lindsay</v>
          </cell>
          <cell r="E1319" t="str">
            <v>Ballard</v>
          </cell>
          <cell r="F1319" t="str">
            <v>M</v>
          </cell>
          <cell r="G1319" t="str">
            <v>Laboratory Assistant PD</v>
          </cell>
          <cell r="H1319" t="str">
            <v>Clinical</v>
          </cell>
          <cell r="I1319" t="str">
            <v>Professional Services</v>
          </cell>
          <cell r="J1319" t="str">
            <v>Laboratory</v>
          </cell>
          <cell r="K1319" t="str">
            <v>Terminated</v>
          </cell>
          <cell r="L1319" t="str">
            <v>Per Diem Active</v>
          </cell>
          <cell r="M1319" t="str">
            <v>Part Time</v>
          </cell>
          <cell r="N1319" t="str">
            <v>Laboratory Assistant PD</v>
          </cell>
          <cell r="O1319" t="str">
            <v>GEN 40 30min</v>
          </cell>
          <cell r="P1319">
            <v>41037</v>
          </cell>
          <cell r="Q1319">
            <v>41037</v>
          </cell>
          <cell r="R1319">
            <v>41037</v>
          </cell>
          <cell r="S1319">
            <v>2.86E-2</v>
          </cell>
          <cell r="T1319">
            <v>11</v>
          </cell>
          <cell r="U1319" t="str">
            <v>Admin/Support</v>
          </cell>
          <cell r="V1319">
            <v>1E-4</v>
          </cell>
          <cell r="W1319">
            <v>5.9999999999999995E-4</v>
          </cell>
          <cell r="X1319" t="str">
            <v>Gifford Medical - 40</v>
          </cell>
          <cell r="Y1319" t="str">
            <v>Laboratory</v>
          </cell>
          <cell r="Z1319" t="str">
            <v>Biweekly</v>
          </cell>
        </row>
        <row r="1320">
          <cell r="B1320">
            <v>1806</v>
          </cell>
          <cell r="D1320" t="str">
            <v>Diane</v>
          </cell>
          <cell r="E1320" t="str">
            <v>Tensen</v>
          </cell>
          <cell r="F1320" t="str">
            <v>M</v>
          </cell>
          <cell r="G1320" t="str">
            <v>Physical Therapist PD</v>
          </cell>
          <cell r="H1320" t="str">
            <v>Ancillary</v>
          </cell>
          <cell r="I1320" t="str">
            <v>Operations</v>
          </cell>
          <cell r="J1320" t="str">
            <v>Wilder PT</v>
          </cell>
          <cell r="K1320" t="str">
            <v>Terminated</v>
          </cell>
          <cell r="L1320" t="str">
            <v>Per Diem Active</v>
          </cell>
          <cell r="M1320" t="str">
            <v>Part Time</v>
          </cell>
          <cell r="N1320" t="str">
            <v>Physical Therapist PD</v>
          </cell>
          <cell r="O1320" t="str">
            <v>GEN 40 30min</v>
          </cell>
          <cell r="P1320">
            <v>41043</v>
          </cell>
          <cell r="Q1320">
            <v>41043</v>
          </cell>
          <cell r="R1320">
            <v>42474</v>
          </cell>
          <cell r="S1320">
            <v>0.1014</v>
          </cell>
          <cell r="T1320">
            <v>38.96</v>
          </cell>
          <cell r="U1320" t="str">
            <v>Tech &amp; Profess</v>
          </cell>
          <cell r="V1320">
            <v>1E-4</v>
          </cell>
          <cell r="W1320">
            <v>2E-3</v>
          </cell>
          <cell r="X1320" t="str">
            <v>Physicial Therapy - 40</v>
          </cell>
          <cell r="Y1320" t="str">
            <v>None</v>
          </cell>
          <cell r="Z1320" t="str">
            <v>Biweekly</v>
          </cell>
        </row>
        <row r="1321">
          <cell r="B1321">
            <v>1807</v>
          </cell>
          <cell r="D1321" t="str">
            <v>Eileen</v>
          </cell>
          <cell r="E1321" t="str">
            <v>Yourell</v>
          </cell>
          <cell r="F1321" t="str">
            <v>M</v>
          </cell>
          <cell r="G1321" t="str">
            <v>LPN - Provider Practice</v>
          </cell>
          <cell r="H1321" t="str">
            <v>Clinical</v>
          </cell>
          <cell r="I1321" t="str">
            <v>Provider Practices</v>
          </cell>
          <cell r="J1321" t="str">
            <v>Clinic Primary Care</v>
          </cell>
          <cell r="K1321" t="str">
            <v>Terminated</v>
          </cell>
          <cell r="L1321" t="str">
            <v>PartTime - Full Benefits</v>
          </cell>
          <cell r="M1321" t="str">
            <v>Part Time</v>
          </cell>
          <cell r="N1321" t="str">
            <v>LPN - Provider Practice</v>
          </cell>
          <cell r="O1321" t="str">
            <v>GEN 40 60min</v>
          </cell>
          <cell r="P1321">
            <v>41050</v>
          </cell>
          <cell r="Q1321">
            <v>41050</v>
          </cell>
          <cell r="R1321">
            <v>41051</v>
          </cell>
          <cell r="S1321">
            <v>29952</v>
          </cell>
          <cell r="T1321">
            <v>18</v>
          </cell>
          <cell r="U1321" t="str">
            <v>LPN PP</v>
          </cell>
          <cell r="V1321">
            <v>64</v>
          </cell>
          <cell r="W1321">
            <v>576</v>
          </cell>
          <cell r="X1321" t="str">
            <v>Primary Care Clinic - 41</v>
          </cell>
          <cell r="Y1321" t="str">
            <v>Provider Practice</v>
          </cell>
          <cell r="Z1321" t="str">
            <v>Biweekly</v>
          </cell>
        </row>
        <row r="1322">
          <cell r="B1322">
            <v>1808</v>
          </cell>
          <cell r="D1322" t="str">
            <v>Michael</v>
          </cell>
          <cell r="E1322" t="str">
            <v>Colbeth</v>
          </cell>
          <cell r="F1322" t="str">
            <v>A</v>
          </cell>
          <cell r="G1322" t="str">
            <v>Registered Nurse</v>
          </cell>
          <cell r="H1322" t="str">
            <v>Clinical</v>
          </cell>
          <cell r="I1322" t="str">
            <v>Patient Care Services</v>
          </cell>
          <cell r="J1322" t="str">
            <v>Emergency Room</v>
          </cell>
          <cell r="K1322" t="str">
            <v>Terminated</v>
          </cell>
          <cell r="L1322" t="str">
            <v>PartTime - Full Benefits</v>
          </cell>
          <cell r="M1322" t="str">
            <v>Part Time</v>
          </cell>
          <cell r="N1322" t="str">
            <v>Registered Nurse</v>
          </cell>
          <cell r="O1322" t="str">
            <v>GEN 40 30min</v>
          </cell>
          <cell r="P1322">
            <v>43159</v>
          </cell>
          <cell r="Q1322">
            <v>41052</v>
          </cell>
          <cell r="R1322">
            <v>44768</v>
          </cell>
          <cell r="S1322">
            <v>82461.600000000006</v>
          </cell>
          <cell r="T1322">
            <v>44.05</v>
          </cell>
          <cell r="U1322" t="str">
            <v>RN</v>
          </cell>
          <cell r="V1322">
            <v>72</v>
          </cell>
          <cell r="W1322">
            <v>1585.8</v>
          </cell>
          <cell r="X1322" t="str">
            <v>Gifford Medical Ctr - 40</v>
          </cell>
          <cell r="Y1322" t="str">
            <v>Emergency Room</v>
          </cell>
          <cell r="Z1322" t="str">
            <v>Biweekly</v>
          </cell>
        </row>
        <row r="1323">
          <cell r="B1323">
            <v>1809</v>
          </cell>
          <cell r="D1323" t="str">
            <v>Deborah</v>
          </cell>
          <cell r="E1323" t="str">
            <v>Maurer</v>
          </cell>
          <cell r="F1323" t="str">
            <v>J</v>
          </cell>
          <cell r="G1323" t="str">
            <v>HR Generalist</v>
          </cell>
          <cell r="I1323" t="str">
            <v>Human Resources</v>
          </cell>
          <cell r="J1323" t="str">
            <v>Human Resources</v>
          </cell>
          <cell r="K1323" t="str">
            <v>Terminated</v>
          </cell>
          <cell r="L1323" t="str">
            <v>Full Time - Full Benefits</v>
          </cell>
          <cell r="M1323" t="str">
            <v>Full Time</v>
          </cell>
          <cell r="N1323" t="str">
            <v>HR Generalist</v>
          </cell>
          <cell r="O1323" t="str">
            <v>EXEMPT 8 FT</v>
          </cell>
          <cell r="P1323">
            <v>41058</v>
          </cell>
          <cell r="Q1323">
            <v>41058</v>
          </cell>
          <cell r="R1323">
            <v>41758</v>
          </cell>
          <cell r="S1323">
            <v>54828.800000000003</v>
          </cell>
          <cell r="T1323">
            <v>26.36</v>
          </cell>
          <cell r="U1323" t="str">
            <v>Tech &amp; Professi</v>
          </cell>
          <cell r="V1323">
            <v>80</v>
          </cell>
          <cell r="W1323">
            <v>1054.4000000000001</v>
          </cell>
          <cell r="X1323" t="str">
            <v>Staffing &amp; Recruiting - 4</v>
          </cell>
          <cell r="Y1323" t="str">
            <v>Human Resources</v>
          </cell>
          <cell r="Z1323" t="str">
            <v>Biweekly</v>
          </cell>
        </row>
        <row r="1324">
          <cell r="B1324">
            <v>1810</v>
          </cell>
          <cell r="D1324" t="str">
            <v>Vicki</v>
          </cell>
          <cell r="E1324" t="str">
            <v>Burke</v>
          </cell>
          <cell r="F1324" t="str">
            <v>L</v>
          </cell>
          <cell r="G1324" t="str">
            <v>Radiology Technologist PD</v>
          </cell>
          <cell r="H1324" t="str">
            <v>Ancillary</v>
          </cell>
          <cell r="I1324" t="str">
            <v>Operations</v>
          </cell>
          <cell r="J1324" t="str">
            <v>Diagnostic Imaging</v>
          </cell>
          <cell r="K1324" t="str">
            <v>Terminated</v>
          </cell>
          <cell r="L1324" t="str">
            <v>Per Diem Active</v>
          </cell>
          <cell r="M1324" t="str">
            <v>Part Time</v>
          </cell>
          <cell r="N1324" t="str">
            <v>Radiology Technologist PD</v>
          </cell>
          <cell r="O1324" t="str">
            <v>GEN 40 30min</v>
          </cell>
          <cell r="P1324">
            <v>41058</v>
          </cell>
          <cell r="Q1324">
            <v>41058</v>
          </cell>
          <cell r="R1324">
            <v>43104</v>
          </cell>
          <cell r="S1324">
            <v>8.0600000000000005E-2</v>
          </cell>
          <cell r="T1324">
            <v>30.55</v>
          </cell>
          <cell r="U1324" t="str">
            <v>Tech &amp; Professi</v>
          </cell>
          <cell r="V1324">
            <v>1E-4</v>
          </cell>
          <cell r="W1324">
            <v>1.6000000000000001E-3</v>
          </cell>
          <cell r="X1324" t="str">
            <v>Gifford Medical - 40</v>
          </cell>
          <cell r="Y1324" t="str">
            <v>Radiology</v>
          </cell>
          <cell r="Z1324" t="str">
            <v>Biweekly</v>
          </cell>
        </row>
        <row r="1325">
          <cell r="B1325">
            <v>1811</v>
          </cell>
          <cell r="D1325" t="str">
            <v>Brittney</v>
          </cell>
          <cell r="E1325" t="str">
            <v>Hallock</v>
          </cell>
          <cell r="F1325" t="str">
            <v>L</v>
          </cell>
          <cell r="G1325" t="str">
            <v>LNA Per Diem</v>
          </cell>
          <cell r="H1325" t="str">
            <v>Clinical</v>
          </cell>
          <cell r="I1325" t="str">
            <v>Patient Care Services</v>
          </cell>
          <cell r="J1325" t="str">
            <v>MENIG Extended Care</v>
          </cell>
          <cell r="K1325" t="str">
            <v>Terminated</v>
          </cell>
          <cell r="L1325" t="str">
            <v>Per Diem Active</v>
          </cell>
          <cell r="M1325" t="str">
            <v>Part Time</v>
          </cell>
          <cell r="N1325" t="str">
            <v>LNA Per Diem</v>
          </cell>
          <cell r="O1325" t="str">
            <v>GEN 40 30min</v>
          </cell>
          <cell r="P1325">
            <v>41064</v>
          </cell>
          <cell r="Q1325">
            <v>41064</v>
          </cell>
          <cell r="R1325">
            <v>41478</v>
          </cell>
          <cell r="S1325">
            <v>3.1199999999999999E-2</v>
          </cell>
          <cell r="T1325">
            <v>11.79</v>
          </cell>
          <cell r="U1325" t="str">
            <v>Admin/Support</v>
          </cell>
          <cell r="V1325">
            <v>1E-4</v>
          </cell>
          <cell r="W1325">
            <v>5.9999999999999995E-4</v>
          </cell>
          <cell r="X1325" t="str">
            <v>Gifford Medical - 40</v>
          </cell>
          <cell r="Y1325" t="str">
            <v>Menig Extended Care Unit</v>
          </cell>
          <cell r="Z1325" t="str">
            <v>Biweekly</v>
          </cell>
        </row>
        <row r="1326">
          <cell r="B1326">
            <v>1812</v>
          </cell>
          <cell r="D1326" t="str">
            <v>Tiffany</v>
          </cell>
          <cell r="E1326" t="str">
            <v>Brown</v>
          </cell>
          <cell r="F1326" t="str">
            <v>M</v>
          </cell>
          <cell r="G1326" t="str">
            <v>Licensed Nurse Aide</v>
          </cell>
          <cell r="H1326" t="str">
            <v>Clinical</v>
          </cell>
          <cell r="I1326" t="str">
            <v>Patient Care Services</v>
          </cell>
          <cell r="J1326" t="str">
            <v>MENIG Extended Care</v>
          </cell>
          <cell r="K1326" t="str">
            <v>Terminated</v>
          </cell>
          <cell r="L1326" t="str">
            <v>PartTime - Full Benefits</v>
          </cell>
          <cell r="M1326" t="str">
            <v>Part Time</v>
          </cell>
          <cell r="N1326" t="str">
            <v>Licensed Nurse Aide</v>
          </cell>
          <cell r="O1326" t="str">
            <v>GEN 40 30min</v>
          </cell>
          <cell r="P1326">
            <v>41064</v>
          </cell>
          <cell r="Q1326">
            <v>41064</v>
          </cell>
          <cell r="R1326">
            <v>41128</v>
          </cell>
          <cell r="S1326">
            <v>16640</v>
          </cell>
          <cell r="T1326">
            <v>10</v>
          </cell>
          <cell r="U1326" t="str">
            <v>Admin/Support</v>
          </cell>
          <cell r="V1326">
            <v>64</v>
          </cell>
          <cell r="W1326">
            <v>320</v>
          </cell>
          <cell r="X1326" t="str">
            <v>Gifford Medical - 40</v>
          </cell>
          <cell r="Y1326" t="str">
            <v>Menig Extended Care Unit</v>
          </cell>
          <cell r="Z1326" t="str">
            <v>Biweekly</v>
          </cell>
        </row>
        <row r="1327">
          <cell r="B1327">
            <v>1813</v>
          </cell>
          <cell r="D1327" t="str">
            <v>Morgan</v>
          </cell>
          <cell r="E1327" t="str">
            <v>Donahue</v>
          </cell>
          <cell r="F1327" t="str">
            <v>A</v>
          </cell>
          <cell r="G1327" t="str">
            <v>Central Sterile Supp Tech</v>
          </cell>
          <cell r="H1327" t="str">
            <v>Ancillary</v>
          </cell>
          <cell r="I1327" t="str">
            <v>Patient Care Services</v>
          </cell>
          <cell r="J1327" t="str">
            <v>Operating Room</v>
          </cell>
          <cell r="K1327" t="str">
            <v>Terminated</v>
          </cell>
          <cell r="L1327" t="str">
            <v>PartTime - Full Benefits</v>
          </cell>
          <cell r="M1327" t="str">
            <v>Part Time</v>
          </cell>
          <cell r="N1327" t="str">
            <v>Central Sterile Supp Tech</v>
          </cell>
          <cell r="O1327" t="str">
            <v>GEN 40 30min</v>
          </cell>
          <cell r="P1327">
            <v>41064</v>
          </cell>
          <cell r="Q1327">
            <v>41064</v>
          </cell>
          <cell r="R1327">
            <v>41117</v>
          </cell>
          <cell r="S1327">
            <v>20592</v>
          </cell>
          <cell r="T1327">
            <v>11</v>
          </cell>
          <cell r="U1327" t="str">
            <v>Admin/Support</v>
          </cell>
          <cell r="V1327">
            <v>72</v>
          </cell>
          <cell r="W1327">
            <v>396</v>
          </cell>
          <cell r="X1327" t="str">
            <v>Gifford Medical - 40</v>
          </cell>
          <cell r="Y1327" t="str">
            <v>Operating Room</v>
          </cell>
          <cell r="Z1327" t="str">
            <v>Biweekly</v>
          </cell>
        </row>
        <row r="1328">
          <cell r="B1328">
            <v>1814</v>
          </cell>
          <cell r="D1328" t="str">
            <v>Elizabeth</v>
          </cell>
          <cell r="E1328" t="str">
            <v>Ashline</v>
          </cell>
          <cell r="F1328" t="str">
            <v>A</v>
          </cell>
          <cell r="G1328" t="str">
            <v>LPN Per Diem</v>
          </cell>
          <cell r="H1328" t="str">
            <v>Clinical</v>
          </cell>
          <cell r="I1328" t="str">
            <v>Surgical Services</v>
          </cell>
          <cell r="J1328" t="str">
            <v>Clinic Urology</v>
          </cell>
          <cell r="K1328" t="str">
            <v>Terminated</v>
          </cell>
          <cell r="L1328" t="str">
            <v>Per Diem Active</v>
          </cell>
          <cell r="M1328" t="str">
            <v>Part Time</v>
          </cell>
          <cell r="N1328" t="str">
            <v>LPN Per Diem</v>
          </cell>
          <cell r="O1328" t="str">
            <v>GEN 40 30min</v>
          </cell>
          <cell r="P1328">
            <v>41066</v>
          </cell>
          <cell r="Q1328">
            <v>41066</v>
          </cell>
          <cell r="R1328">
            <v>41529</v>
          </cell>
          <cell r="S1328">
            <v>4.1599999999999998E-2</v>
          </cell>
          <cell r="T1328">
            <v>16.25</v>
          </cell>
          <cell r="U1328" t="str">
            <v>LPN</v>
          </cell>
          <cell r="V1328">
            <v>1E-4</v>
          </cell>
          <cell r="W1328">
            <v>8.0000000000000004E-4</v>
          </cell>
          <cell r="X1328" t="str">
            <v>Nro, Anes, Pod &amp; Sp - 40</v>
          </cell>
          <cell r="Y1328" t="str">
            <v>None</v>
          </cell>
          <cell r="Z1328" t="str">
            <v>Biweekly</v>
          </cell>
        </row>
        <row r="1329">
          <cell r="B1329">
            <v>1820</v>
          </cell>
          <cell r="D1329" t="str">
            <v>Katherine</v>
          </cell>
          <cell r="E1329" t="str">
            <v>Clemente</v>
          </cell>
          <cell r="F1329" t="str">
            <v>F</v>
          </cell>
          <cell r="G1329" t="str">
            <v>Physician Assistant</v>
          </cell>
          <cell r="H1329" t="str">
            <v>Clinical</v>
          </cell>
          <cell r="I1329" t="str">
            <v>Medical Staff</v>
          </cell>
          <cell r="J1329" t="str">
            <v>Sharon Clinic</v>
          </cell>
          <cell r="K1329" t="str">
            <v>Active</v>
          </cell>
          <cell r="L1329" t="str">
            <v>PartTime - Full Benefits</v>
          </cell>
          <cell r="M1329" t="str">
            <v>Part Time</v>
          </cell>
          <cell r="N1329" t="str">
            <v>Physician Assistant</v>
          </cell>
          <cell r="O1329" t="str">
            <v>PHYSICIANS</v>
          </cell>
          <cell r="P1329">
            <v>43395</v>
          </cell>
          <cell r="Q1329">
            <v>41071</v>
          </cell>
          <cell r="S1329">
            <v>107635</v>
          </cell>
          <cell r="T1329">
            <v>54.471200000000003</v>
          </cell>
          <cell r="U1329" t="str">
            <v>NP &amp; PA</v>
          </cell>
          <cell r="V1329">
            <v>76</v>
          </cell>
          <cell r="W1329">
            <v>2069.9038</v>
          </cell>
          <cell r="X1329" t="str">
            <v>Orthopedics - 40</v>
          </cell>
          <cell r="Y1329" t="str">
            <v>Medical Staff</v>
          </cell>
          <cell r="Z1329" t="str">
            <v>Biweekly</v>
          </cell>
        </row>
        <row r="1330">
          <cell r="B1330">
            <v>1821</v>
          </cell>
          <cell r="D1330" t="str">
            <v>Jacob</v>
          </cell>
          <cell r="E1330" t="str">
            <v>Bartlett</v>
          </cell>
          <cell r="F1330" t="str">
            <v>L</v>
          </cell>
          <cell r="G1330" t="str">
            <v>General Maintenance Worke</v>
          </cell>
          <cell r="H1330" t="str">
            <v>Maint, Hskpg, Food, Dayca</v>
          </cell>
          <cell r="I1330" t="str">
            <v>Operations</v>
          </cell>
          <cell r="J1330" t="str">
            <v>Facilities</v>
          </cell>
          <cell r="K1330" t="str">
            <v>Terminated</v>
          </cell>
          <cell r="L1330" t="str">
            <v>Temporary Part Time</v>
          </cell>
          <cell r="M1330" t="str">
            <v>Part Time</v>
          </cell>
          <cell r="N1330" t="str">
            <v>General Maintenance Worke</v>
          </cell>
          <cell r="O1330" t="str">
            <v>GEN 40 30min</v>
          </cell>
          <cell r="P1330">
            <v>41071</v>
          </cell>
          <cell r="Q1330">
            <v>41071</v>
          </cell>
          <cell r="R1330">
            <v>41382</v>
          </cell>
          <cell r="S1330">
            <v>9360</v>
          </cell>
          <cell r="T1330">
            <v>9</v>
          </cell>
          <cell r="U1330" t="str">
            <v>Admin/Support</v>
          </cell>
          <cell r="V1330">
            <v>40</v>
          </cell>
          <cell r="W1330">
            <v>180</v>
          </cell>
          <cell r="X1330" t="str">
            <v>Gifford Medical - 40</v>
          </cell>
          <cell r="Y1330" t="str">
            <v>Maintenance</v>
          </cell>
          <cell r="Z1330" t="str">
            <v>Biweekly</v>
          </cell>
        </row>
        <row r="1331">
          <cell r="B1331">
            <v>1822</v>
          </cell>
          <cell r="D1331" t="str">
            <v>Krystal</v>
          </cell>
          <cell r="E1331" t="str">
            <v>McGovern</v>
          </cell>
          <cell r="F1331" t="str">
            <v>M</v>
          </cell>
          <cell r="G1331" t="str">
            <v>RN - Per Diem</v>
          </cell>
          <cell r="H1331" t="str">
            <v>Clinical</v>
          </cell>
          <cell r="I1331" t="str">
            <v>Patient Care Services</v>
          </cell>
          <cell r="J1331" t="str">
            <v>Med Surg</v>
          </cell>
          <cell r="K1331" t="str">
            <v>Terminated</v>
          </cell>
          <cell r="L1331" t="str">
            <v>Per Diem Active</v>
          </cell>
          <cell r="M1331" t="str">
            <v>Part Time</v>
          </cell>
          <cell r="N1331" t="str">
            <v>RN - Per Diem</v>
          </cell>
          <cell r="O1331" t="str">
            <v>GEN 40 30min</v>
          </cell>
          <cell r="P1331">
            <v>41071</v>
          </cell>
          <cell r="Q1331">
            <v>41071</v>
          </cell>
          <cell r="R1331">
            <v>41598</v>
          </cell>
          <cell r="S1331">
            <v>6.2399999999999997E-2</v>
          </cell>
          <cell r="T1331">
            <v>23.58</v>
          </cell>
          <cell r="U1331" t="str">
            <v>RN</v>
          </cell>
          <cell r="V1331">
            <v>1E-4</v>
          </cell>
          <cell r="W1331">
            <v>1.1999999999999999E-3</v>
          </cell>
          <cell r="X1331" t="str">
            <v>Gifford Medical - 40</v>
          </cell>
          <cell r="Y1331" t="str">
            <v>Med/Surg</v>
          </cell>
          <cell r="Z1331" t="str">
            <v>Biweekly</v>
          </cell>
        </row>
        <row r="1332">
          <cell r="B1332">
            <v>1823</v>
          </cell>
          <cell r="D1332" t="str">
            <v>Donna</v>
          </cell>
          <cell r="E1332" t="str">
            <v>Venner</v>
          </cell>
          <cell r="F1332" t="str">
            <v>L</v>
          </cell>
          <cell r="G1332" t="str">
            <v>Medical Secretary</v>
          </cell>
          <cell r="H1332" t="str">
            <v>Administrative</v>
          </cell>
          <cell r="I1332" t="str">
            <v>Surgical Services</v>
          </cell>
          <cell r="J1332" t="str">
            <v>Clinic Primary Care</v>
          </cell>
          <cell r="K1332" t="str">
            <v>Terminated</v>
          </cell>
          <cell r="L1332" t="str">
            <v>Full Time - Full Benefits</v>
          </cell>
          <cell r="M1332" t="str">
            <v>Full Time</v>
          </cell>
          <cell r="N1332" t="str">
            <v>Medical Secretary</v>
          </cell>
          <cell r="O1332" t="str">
            <v>GEN 40 60min</v>
          </cell>
          <cell r="P1332">
            <v>41071</v>
          </cell>
          <cell r="Q1332">
            <v>41071</v>
          </cell>
          <cell r="R1332">
            <v>41215</v>
          </cell>
          <cell r="S1332">
            <v>32240</v>
          </cell>
          <cell r="T1332">
            <v>15.5</v>
          </cell>
          <cell r="U1332" t="str">
            <v>Admin/Support</v>
          </cell>
          <cell r="V1332">
            <v>80</v>
          </cell>
          <cell r="W1332">
            <v>620</v>
          </cell>
          <cell r="X1332" t="str">
            <v>Gifford Medical - 40</v>
          </cell>
          <cell r="Y1332" t="str">
            <v>None</v>
          </cell>
          <cell r="Z1332" t="str">
            <v>Biweekly</v>
          </cell>
        </row>
        <row r="1333">
          <cell r="B1333">
            <v>1824</v>
          </cell>
          <cell r="D1333" t="str">
            <v>Timothy</v>
          </cell>
          <cell r="E1333" t="str">
            <v>Woodin</v>
          </cell>
          <cell r="F1333" t="str">
            <v>J</v>
          </cell>
          <cell r="G1333" t="str">
            <v>LNA Per Diem</v>
          </cell>
          <cell r="H1333" t="str">
            <v>Clinical</v>
          </cell>
          <cell r="I1333" t="str">
            <v>Patient Care Services</v>
          </cell>
          <cell r="J1333" t="str">
            <v>Med Surg</v>
          </cell>
          <cell r="K1333" t="str">
            <v>Terminated</v>
          </cell>
          <cell r="L1333" t="str">
            <v>Per Diem Active</v>
          </cell>
          <cell r="M1333" t="str">
            <v>Part Time</v>
          </cell>
          <cell r="N1333" t="str">
            <v>LNA Per Diem</v>
          </cell>
          <cell r="O1333" t="str">
            <v>GEN 40 30min</v>
          </cell>
          <cell r="P1333">
            <v>41071</v>
          </cell>
          <cell r="Q1333">
            <v>41071</v>
          </cell>
          <cell r="R1333">
            <v>42459</v>
          </cell>
          <cell r="S1333">
            <v>3.1199999999999999E-2</v>
          </cell>
          <cell r="T1333">
            <v>11.5</v>
          </cell>
          <cell r="U1333" t="str">
            <v>Admin/Support</v>
          </cell>
          <cell r="V1333">
            <v>1E-4</v>
          </cell>
          <cell r="W1333">
            <v>5.9999999999999995E-4</v>
          </cell>
          <cell r="X1333" t="str">
            <v>Gifford Medical - 40</v>
          </cell>
          <cell r="Y1333" t="str">
            <v>Med/Surg</v>
          </cell>
          <cell r="Z1333" t="str">
            <v>Biweekly</v>
          </cell>
        </row>
        <row r="1334">
          <cell r="B1334">
            <v>1825</v>
          </cell>
          <cell r="D1334" t="str">
            <v>Whitney</v>
          </cell>
          <cell r="E1334" t="str">
            <v>Ladd</v>
          </cell>
          <cell r="F1334" t="str">
            <v>A</v>
          </cell>
          <cell r="G1334" t="str">
            <v>ES Worker - Per Diem</v>
          </cell>
          <cell r="H1334" t="str">
            <v>Maint, Hskpg, Food, Dayca</v>
          </cell>
          <cell r="I1334" t="str">
            <v>Operations</v>
          </cell>
          <cell r="J1334" t="str">
            <v>Housekeeping</v>
          </cell>
          <cell r="K1334" t="str">
            <v>Terminated</v>
          </cell>
          <cell r="L1334" t="str">
            <v>Per Diem Active</v>
          </cell>
          <cell r="M1334" t="str">
            <v>Part Time</v>
          </cell>
          <cell r="N1334" t="str">
            <v>ES Worker - Per Diem</v>
          </cell>
          <cell r="O1334" t="str">
            <v>GEN 40 30min</v>
          </cell>
          <cell r="P1334">
            <v>41078</v>
          </cell>
          <cell r="Q1334">
            <v>41078</v>
          </cell>
          <cell r="R1334">
            <v>41796</v>
          </cell>
          <cell r="S1334">
            <v>2.5999999999999999E-2</v>
          </cell>
          <cell r="T1334">
            <v>10.029999999999999</v>
          </cell>
          <cell r="U1334" t="str">
            <v>Admin/Support</v>
          </cell>
          <cell r="V1334">
            <v>1E-4</v>
          </cell>
          <cell r="W1334">
            <v>5.0000000000000001E-4</v>
          </cell>
          <cell r="X1334" t="str">
            <v>Gifford Medical - 40</v>
          </cell>
          <cell r="Y1334" t="str">
            <v>Housekeeping</v>
          </cell>
          <cell r="Z1334" t="str">
            <v>Biweekly</v>
          </cell>
        </row>
        <row r="1335">
          <cell r="B1335">
            <v>1826</v>
          </cell>
          <cell r="D1335" t="str">
            <v>Shannon</v>
          </cell>
          <cell r="E1335" t="str">
            <v>Morse</v>
          </cell>
          <cell r="F1335" t="str">
            <v>L</v>
          </cell>
          <cell r="G1335" t="str">
            <v>Medical Assistant Offsite</v>
          </cell>
          <cell r="H1335" t="str">
            <v>Clinical</v>
          </cell>
          <cell r="I1335" t="str">
            <v>Provider Practices</v>
          </cell>
          <cell r="J1335" t="str">
            <v>Clinic Primary Care</v>
          </cell>
          <cell r="K1335" t="str">
            <v>Terminated</v>
          </cell>
          <cell r="L1335" t="str">
            <v>Full Time - Full Benefits</v>
          </cell>
          <cell r="M1335" t="str">
            <v>Full Time</v>
          </cell>
          <cell r="N1335" t="str">
            <v>Medical Assistant Offsite</v>
          </cell>
          <cell r="O1335" t="str">
            <v>GEN 40 30min</v>
          </cell>
          <cell r="P1335">
            <v>41078</v>
          </cell>
          <cell r="Q1335">
            <v>41078</v>
          </cell>
          <cell r="R1335">
            <v>41166</v>
          </cell>
          <cell r="S1335">
            <v>26000</v>
          </cell>
          <cell r="T1335">
            <v>12.5</v>
          </cell>
          <cell r="U1335" t="str">
            <v>Admin/Support</v>
          </cell>
          <cell r="V1335">
            <v>80</v>
          </cell>
          <cell r="W1335">
            <v>500</v>
          </cell>
          <cell r="X1335" t="str">
            <v>Gifford Medical - 40</v>
          </cell>
          <cell r="Y1335" t="str">
            <v>None</v>
          </cell>
          <cell r="Z1335" t="str">
            <v>Biweekly</v>
          </cell>
        </row>
        <row r="1336">
          <cell r="B1336">
            <v>1827</v>
          </cell>
          <cell r="D1336" t="str">
            <v>Kevin</v>
          </cell>
          <cell r="E1336" t="str">
            <v>Scott</v>
          </cell>
          <cell r="F1336" t="str">
            <v>D</v>
          </cell>
          <cell r="G1336" t="str">
            <v>Nurse Mgr Surgical Srvcs</v>
          </cell>
          <cell r="H1336" t="str">
            <v>Administrative</v>
          </cell>
          <cell r="I1336" t="str">
            <v>Patient Care Services</v>
          </cell>
          <cell r="J1336" t="str">
            <v>Surgical Administration</v>
          </cell>
          <cell r="K1336" t="str">
            <v>Terminated</v>
          </cell>
          <cell r="L1336" t="str">
            <v>Full Time - Full Benefits</v>
          </cell>
          <cell r="M1336" t="str">
            <v>Part Time</v>
          </cell>
          <cell r="N1336" t="str">
            <v>Nurse Mgr Surgical Srvcs</v>
          </cell>
          <cell r="O1336" t="str">
            <v>EXEMPT 8 FT</v>
          </cell>
          <cell r="P1336">
            <v>43334</v>
          </cell>
          <cell r="Q1336">
            <v>41078</v>
          </cell>
          <cell r="R1336">
            <v>43864</v>
          </cell>
          <cell r="S1336">
            <v>79268.800000000003</v>
          </cell>
          <cell r="T1336">
            <v>38.11</v>
          </cell>
          <cell r="U1336" t="str">
            <v>Management</v>
          </cell>
          <cell r="V1336">
            <v>80</v>
          </cell>
          <cell r="W1336">
            <v>1524.4</v>
          </cell>
          <cell r="X1336" t="str">
            <v>Gifford Medical - 40</v>
          </cell>
          <cell r="Y1336" t="str">
            <v>Nursing Administration</v>
          </cell>
          <cell r="Z1336" t="str">
            <v>Biweekly</v>
          </cell>
        </row>
        <row r="1337">
          <cell r="B1337">
            <v>1828</v>
          </cell>
          <cell r="D1337" t="str">
            <v>Jessica</v>
          </cell>
          <cell r="E1337" t="str">
            <v>Cotnoir</v>
          </cell>
          <cell r="F1337" t="str">
            <v>L</v>
          </cell>
          <cell r="G1337" t="str">
            <v>Registered Nurse</v>
          </cell>
          <cell r="H1337" t="str">
            <v>Clinical</v>
          </cell>
          <cell r="I1337" t="str">
            <v>Patient Care Services</v>
          </cell>
          <cell r="J1337" t="str">
            <v>Operating Room</v>
          </cell>
          <cell r="K1337" t="str">
            <v>Terminated</v>
          </cell>
          <cell r="L1337" t="str">
            <v>PartTime - Full Benefits</v>
          </cell>
          <cell r="M1337" t="str">
            <v>Full Time</v>
          </cell>
          <cell r="N1337" t="str">
            <v>Registered Nurse</v>
          </cell>
          <cell r="O1337" t="str">
            <v>GEN 30min</v>
          </cell>
          <cell r="P1337">
            <v>41078</v>
          </cell>
          <cell r="Q1337">
            <v>41078</v>
          </cell>
          <cell r="R1337">
            <v>42170</v>
          </cell>
          <cell r="S1337">
            <v>44279.040000000001</v>
          </cell>
          <cell r="T1337">
            <v>26.61</v>
          </cell>
          <cell r="U1337" t="str">
            <v>RN</v>
          </cell>
          <cell r="V1337">
            <v>64</v>
          </cell>
          <cell r="W1337">
            <v>851.52</v>
          </cell>
          <cell r="X1337" t="str">
            <v>Gifford Medical - 40</v>
          </cell>
          <cell r="Y1337" t="str">
            <v>Operating Room</v>
          </cell>
          <cell r="Z1337" t="str">
            <v>Biweekly</v>
          </cell>
        </row>
        <row r="1338">
          <cell r="B1338">
            <v>1829</v>
          </cell>
          <cell r="D1338" t="str">
            <v>Carol</v>
          </cell>
          <cell r="E1338" t="str">
            <v>Perkins</v>
          </cell>
          <cell r="F1338" t="str">
            <v>J</v>
          </cell>
          <cell r="G1338" t="str">
            <v>LPN - Provider Practice</v>
          </cell>
          <cell r="H1338" t="str">
            <v>Clinical</v>
          </cell>
          <cell r="I1338" t="str">
            <v>Provider Practices</v>
          </cell>
          <cell r="J1338" t="str">
            <v>Clinic Primary Care</v>
          </cell>
          <cell r="K1338" t="str">
            <v>Terminated</v>
          </cell>
          <cell r="L1338" t="str">
            <v>PartTime - Full Benefits</v>
          </cell>
          <cell r="M1338" t="str">
            <v>Part Time</v>
          </cell>
          <cell r="N1338" t="str">
            <v>LPN - Provider Practice</v>
          </cell>
          <cell r="O1338" t="str">
            <v>GEN 40 60min</v>
          </cell>
          <cell r="P1338">
            <v>41085</v>
          </cell>
          <cell r="Q1338">
            <v>41085</v>
          </cell>
          <cell r="R1338">
            <v>41530</v>
          </cell>
          <cell r="S1338">
            <v>28791.360000000001</v>
          </cell>
          <cell r="T1338">
            <v>15.38</v>
          </cell>
          <cell r="U1338" t="str">
            <v>LPN PP</v>
          </cell>
          <cell r="V1338">
            <v>72</v>
          </cell>
          <cell r="W1338">
            <v>553.67999999999995</v>
          </cell>
          <cell r="X1338" t="str">
            <v>Primary Care Clinic - 41</v>
          </cell>
          <cell r="Y1338" t="str">
            <v>Provider Practice</v>
          </cell>
          <cell r="Z1338" t="str">
            <v>Biweekly</v>
          </cell>
        </row>
        <row r="1339">
          <cell r="B1339">
            <v>1830</v>
          </cell>
          <cell r="D1339" t="str">
            <v>Renee</v>
          </cell>
          <cell r="E1339" t="str">
            <v>Champany</v>
          </cell>
          <cell r="F1339" t="str">
            <v>C</v>
          </cell>
          <cell r="G1339" t="str">
            <v>RN - Per Diem</v>
          </cell>
          <cell r="H1339" t="str">
            <v>Clinical</v>
          </cell>
          <cell r="I1339" t="str">
            <v>Patient Care Services</v>
          </cell>
          <cell r="J1339" t="str">
            <v>Med Surg</v>
          </cell>
          <cell r="K1339" t="str">
            <v>Terminated</v>
          </cell>
          <cell r="L1339" t="str">
            <v>Per Diem Active</v>
          </cell>
          <cell r="M1339" t="str">
            <v>Part Time</v>
          </cell>
          <cell r="N1339" t="str">
            <v>RN - Per Diem</v>
          </cell>
          <cell r="O1339" t="str">
            <v>Gen 40 30min</v>
          </cell>
          <cell r="P1339">
            <v>42023</v>
          </cell>
          <cell r="Q1339">
            <v>41085</v>
          </cell>
          <cell r="R1339">
            <v>42190</v>
          </cell>
          <cell r="S1339">
            <v>6.5000000000000002E-2</v>
          </cell>
          <cell r="T1339">
            <v>25</v>
          </cell>
          <cell r="U1339" t="str">
            <v>RN</v>
          </cell>
          <cell r="V1339">
            <v>1E-4</v>
          </cell>
          <cell r="W1339">
            <v>1.1999999999999999E-3</v>
          </cell>
          <cell r="X1339" t="str">
            <v>Gifford Medical - 40</v>
          </cell>
          <cell r="Y1339" t="str">
            <v>Med/Surg</v>
          </cell>
          <cell r="Z1339" t="str">
            <v>Biweekly</v>
          </cell>
        </row>
        <row r="1340">
          <cell r="B1340">
            <v>1831</v>
          </cell>
          <cell r="D1340" t="str">
            <v>Nazek</v>
          </cell>
          <cell r="E1340" t="str">
            <v>Shabayek</v>
          </cell>
          <cell r="F1340" t="str">
            <v>R</v>
          </cell>
          <cell r="G1340" t="str">
            <v>Anesthesiologist</v>
          </cell>
          <cell r="H1340" t="str">
            <v>Clinical</v>
          </cell>
          <cell r="I1340" t="str">
            <v>Medical Staff</v>
          </cell>
          <cell r="J1340" t="str">
            <v>Cardiology</v>
          </cell>
          <cell r="K1340" t="str">
            <v>Terminated</v>
          </cell>
          <cell r="L1340" t="str">
            <v>Full Time - Full Benefits</v>
          </cell>
          <cell r="M1340" t="str">
            <v>Full Time</v>
          </cell>
          <cell r="N1340" t="str">
            <v>Anesthesiologist</v>
          </cell>
          <cell r="O1340" t="str">
            <v>PHYSICIANS</v>
          </cell>
          <cell r="P1340">
            <v>41085</v>
          </cell>
          <cell r="Q1340">
            <v>41085</v>
          </cell>
          <cell r="R1340">
            <v>41515</v>
          </cell>
          <cell r="S1340">
            <v>300000</v>
          </cell>
          <cell r="T1340">
            <v>144.23079999999999</v>
          </cell>
          <cell r="U1340" t="str">
            <v>Providers</v>
          </cell>
          <cell r="V1340">
            <v>80</v>
          </cell>
          <cell r="W1340">
            <v>5769.2308000000003</v>
          </cell>
          <cell r="X1340" t="str">
            <v>Nro, Anes, Pod &amp; Sp - 40</v>
          </cell>
          <cell r="Y1340" t="str">
            <v>Medical Staff</v>
          </cell>
          <cell r="Z1340" t="str">
            <v>Biweekly</v>
          </cell>
        </row>
        <row r="1341">
          <cell r="B1341">
            <v>1832</v>
          </cell>
          <cell r="D1341" t="str">
            <v>Steven</v>
          </cell>
          <cell r="E1341" t="str">
            <v>Doyle</v>
          </cell>
          <cell r="F1341" t="str">
            <v>P</v>
          </cell>
          <cell r="G1341" t="str">
            <v>LPN Per Diem</v>
          </cell>
          <cell r="H1341" t="str">
            <v>Clinical</v>
          </cell>
          <cell r="I1341" t="str">
            <v>Patient Care Services</v>
          </cell>
          <cell r="J1341" t="str">
            <v>Operating Room</v>
          </cell>
          <cell r="K1341" t="str">
            <v>Terminated</v>
          </cell>
          <cell r="L1341" t="str">
            <v>Per Diem Active</v>
          </cell>
          <cell r="M1341" t="str">
            <v>Part Time</v>
          </cell>
          <cell r="N1341" t="str">
            <v>LPN Per Diem</v>
          </cell>
          <cell r="O1341" t="str">
            <v>GEN 40 30min</v>
          </cell>
          <cell r="P1341">
            <v>41376</v>
          </cell>
          <cell r="Q1341">
            <v>41086</v>
          </cell>
          <cell r="R1341">
            <v>41547</v>
          </cell>
          <cell r="S1341">
            <v>3.6400000000000002E-2</v>
          </cell>
          <cell r="T1341">
            <v>13.95</v>
          </cell>
          <cell r="U1341" t="str">
            <v>LPN</v>
          </cell>
          <cell r="V1341">
            <v>1E-4</v>
          </cell>
          <cell r="W1341">
            <v>6.9999999999999999E-4</v>
          </cell>
          <cell r="X1341" t="str">
            <v>Gifford Medical - 40</v>
          </cell>
          <cell r="Y1341" t="str">
            <v>Ambulatory Care Center</v>
          </cell>
          <cell r="Z1341" t="str">
            <v>Biweekly</v>
          </cell>
        </row>
        <row r="1342">
          <cell r="B1342">
            <v>1833</v>
          </cell>
          <cell r="D1342" t="str">
            <v>Aidan</v>
          </cell>
          <cell r="E1342" t="str">
            <v>Howe</v>
          </cell>
          <cell r="F1342" t="str">
            <v>J</v>
          </cell>
          <cell r="G1342" t="str">
            <v>IS Analyst</v>
          </cell>
          <cell r="H1342" t="str">
            <v>&lt;None&gt;</v>
          </cell>
          <cell r="I1342" t="str">
            <v>Finance</v>
          </cell>
          <cell r="J1342" t="str">
            <v>Data Processing</v>
          </cell>
          <cell r="K1342" t="str">
            <v>Terminated</v>
          </cell>
          <cell r="L1342" t="str">
            <v>Full Time - Full Benefits</v>
          </cell>
          <cell r="M1342" t="str">
            <v>Full Time</v>
          </cell>
          <cell r="N1342" t="str">
            <v>IS Analyst</v>
          </cell>
          <cell r="O1342" t="str">
            <v>EXEMPT 10 FT</v>
          </cell>
          <cell r="P1342">
            <v>41092</v>
          </cell>
          <cell r="Q1342">
            <v>41092</v>
          </cell>
          <cell r="R1342">
            <v>41936</v>
          </cell>
          <cell r="S1342">
            <v>44907.199999999997</v>
          </cell>
          <cell r="T1342">
            <v>21.59</v>
          </cell>
          <cell r="U1342" t="str">
            <v>Tech &amp; Professi</v>
          </cell>
          <cell r="V1342">
            <v>80</v>
          </cell>
          <cell r="W1342">
            <v>863.6</v>
          </cell>
          <cell r="X1342" t="str">
            <v>Gifford Medical - 40</v>
          </cell>
          <cell r="Y1342" t="str">
            <v>Information Systems</v>
          </cell>
          <cell r="Z1342" t="str">
            <v>Biweekly</v>
          </cell>
        </row>
        <row r="1343">
          <cell r="B1343">
            <v>1834</v>
          </cell>
          <cell r="D1343" t="str">
            <v>Karen</v>
          </cell>
          <cell r="E1343" t="str">
            <v>Bushway</v>
          </cell>
          <cell r="F1343" t="str">
            <v>A</v>
          </cell>
          <cell r="G1343" t="str">
            <v>ES Technician</v>
          </cell>
          <cell r="H1343" t="str">
            <v>Maint, Hskpg, Food, Dayca</v>
          </cell>
          <cell r="I1343" t="str">
            <v>Operations</v>
          </cell>
          <cell r="J1343" t="str">
            <v>Housekeeping</v>
          </cell>
          <cell r="K1343" t="str">
            <v>Active</v>
          </cell>
          <cell r="L1343" t="str">
            <v>Full Time - Full Benefits</v>
          </cell>
          <cell r="M1343" t="str">
            <v>Full Time</v>
          </cell>
          <cell r="N1343" t="str">
            <v>ES Technician</v>
          </cell>
          <cell r="O1343" t="str">
            <v>GEN 40 30min</v>
          </cell>
          <cell r="P1343">
            <v>41092</v>
          </cell>
          <cell r="Q1343">
            <v>41092</v>
          </cell>
          <cell r="S1343">
            <v>38396.800000000003</v>
          </cell>
          <cell r="T1343">
            <v>18.46</v>
          </cell>
          <cell r="U1343" t="str">
            <v>Admin/Support</v>
          </cell>
          <cell r="V1343">
            <v>80</v>
          </cell>
          <cell r="W1343">
            <v>738.4</v>
          </cell>
          <cell r="X1343" t="str">
            <v>Gifford Medical - 40</v>
          </cell>
          <cell r="Y1343" t="str">
            <v>Housekeeping</v>
          </cell>
          <cell r="Z1343" t="str">
            <v>Biweekly</v>
          </cell>
        </row>
        <row r="1344">
          <cell r="B1344">
            <v>1835</v>
          </cell>
          <cell r="D1344" t="str">
            <v>Erin</v>
          </cell>
          <cell r="E1344" t="str">
            <v>Lilienthal</v>
          </cell>
          <cell r="F1344" t="str">
            <v>B</v>
          </cell>
          <cell r="G1344" t="str">
            <v>Office Manager</v>
          </cell>
          <cell r="H1344" t="str">
            <v>Administrative</v>
          </cell>
          <cell r="I1344" t="str">
            <v>Provider Practices</v>
          </cell>
          <cell r="J1344" t="str">
            <v>Clinic Administration</v>
          </cell>
          <cell r="K1344" t="str">
            <v>Terminated</v>
          </cell>
          <cell r="L1344" t="str">
            <v>Full Time - Full Benefits</v>
          </cell>
          <cell r="M1344" t="str">
            <v>Full Time</v>
          </cell>
          <cell r="N1344" t="str">
            <v>Office Manager</v>
          </cell>
          <cell r="O1344" t="str">
            <v>EXEMPT 8 FT</v>
          </cell>
          <cell r="P1344">
            <v>41575</v>
          </cell>
          <cell r="Q1344">
            <v>41099</v>
          </cell>
          <cell r="R1344">
            <v>41575</v>
          </cell>
          <cell r="S1344">
            <v>39291.199999999997</v>
          </cell>
          <cell r="T1344">
            <v>18.89</v>
          </cell>
          <cell r="U1344" t="str">
            <v>Office Manager</v>
          </cell>
          <cell r="V1344">
            <v>80</v>
          </cell>
          <cell r="W1344">
            <v>755.6</v>
          </cell>
          <cell r="X1344" t="str">
            <v>Clinic Administration - 4</v>
          </cell>
          <cell r="Y1344" t="str">
            <v>Provider Practice</v>
          </cell>
          <cell r="Z1344" t="str">
            <v>Biweekly</v>
          </cell>
        </row>
        <row r="1345">
          <cell r="B1345">
            <v>1836</v>
          </cell>
          <cell r="D1345" t="str">
            <v>Chelsea</v>
          </cell>
          <cell r="E1345" t="str">
            <v>VanBoening</v>
          </cell>
          <cell r="F1345" t="str">
            <v>M</v>
          </cell>
          <cell r="G1345" t="str">
            <v>Registered Nurse</v>
          </cell>
          <cell r="H1345" t="str">
            <v>Clinical</v>
          </cell>
          <cell r="I1345" t="str">
            <v>Patient Care Services</v>
          </cell>
          <cell r="J1345" t="str">
            <v>Med Surg</v>
          </cell>
          <cell r="K1345" t="str">
            <v>Terminated</v>
          </cell>
          <cell r="L1345" t="str">
            <v>PartTime - Full Benefits</v>
          </cell>
          <cell r="M1345" t="str">
            <v>Part Time</v>
          </cell>
          <cell r="N1345" t="str">
            <v>Registered Nurse</v>
          </cell>
          <cell r="O1345" t="str">
            <v>GEN 40 30min</v>
          </cell>
          <cell r="P1345">
            <v>41099</v>
          </cell>
          <cell r="Q1345">
            <v>41099</v>
          </cell>
          <cell r="R1345">
            <v>41917</v>
          </cell>
          <cell r="S1345">
            <v>38272</v>
          </cell>
          <cell r="T1345">
            <v>23</v>
          </cell>
          <cell r="U1345" t="str">
            <v>RN</v>
          </cell>
          <cell r="V1345">
            <v>64</v>
          </cell>
          <cell r="W1345">
            <v>736</v>
          </cell>
          <cell r="X1345" t="str">
            <v>Gifford Medical - 40</v>
          </cell>
          <cell r="Y1345" t="str">
            <v>Med/Surg</v>
          </cell>
          <cell r="Z1345" t="str">
            <v>Biweekly</v>
          </cell>
        </row>
        <row r="1346">
          <cell r="B1346">
            <v>1837</v>
          </cell>
          <cell r="D1346" t="str">
            <v>Annette</v>
          </cell>
          <cell r="E1346" t="str">
            <v>Weydener</v>
          </cell>
          <cell r="F1346" t="str">
            <v>L</v>
          </cell>
          <cell r="G1346" t="str">
            <v>RN Retirement Community</v>
          </cell>
          <cell r="H1346" t="str">
            <v>Clinical</v>
          </cell>
          <cell r="I1346" t="str">
            <v>Patient Care Services</v>
          </cell>
          <cell r="J1346" t="str">
            <v>MENIG Extended Care</v>
          </cell>
          <cell r="K1346" t="str">
            <v>Terminated</v>
          </cell>
          <cell r="L1346" t="str">
            <v>PartTime - Full Benefits</v>
          </cell>
          <cell r="M1346" t="str">
            <v>Part Time</v>
          </cell>
          <cell r="N1346" t="str">
            <v>RN Retirement Community</v>
          </cell>
          <cell r="O1346" t="str">
            <v>GEN 40 30min</v>
          </cell>
          <cell r="P1346">
            <v>41099</v>
          </cell>
          <cell r="Q1346">
            <v>41099</v>
          </cell>
          <cell r="R1346">
            <v>44515</v>
          </cell>
          <cell r="S1346">
            <v>56825.599999999999</v>
          </cell>
          <cell r="T1346">
            <v>34.15</v>
          </cell>
          <cell r="U1346" t="str">
            <v>RN</v>
          </cell>
          <cell r="V1346">
            <v>64</v>
          </cell>
          <cell r="W1346">
            <v>1092.8</v>
          </cell>
          <cell r="X1346" t="str">
            <v>Gifford Medical - 40</v>
          </cell>
          <cell r="Y1346" t="str">
            <v>Menig Extended Care Unit</v>
          </cell>
          <cell r="Z1346" t="str">
            <v>Biweekly</v>
          </cell>
        </row>
        <row r="1347">
          <cell r="B1347">
            <v>1839</v>
          </cell>
          <cell r="D1347" t="str">
            <v>Adrienne</v>
          </cell>
          <cell r="E1347" t="str">
            <v>Lothridge</v>
          </cell>
          <cell r="F1347" t="str">
            <v>M</v>
          </cell>
          <cell r="G1347" t="str">
            <v>ES Project Worker</v>
          </cell>
          <cell r="H1347" t="str">
            <v>Maint, Hskpg, Food, Dayca</v>
          </cell>
          <cell r="I1347" t="str">
            <v>Operations</v>
          </cell>
          <cell r="J1347" t="str">
            <v>Housekeeping</v>
          </cell>
          <cell r="K1347" t="str">
            <v>Terminated</v>
          </cell>
          <cell r="L1347" t="str">
            <v>Full Time - Full Benefits</v>
          </cell>
          <cell r="M1347" t="str">
            <v>Full Time</v>
          </cell>
          <cell r="N1347" t="str">
            <v>ES Project Worker</v>
          </cell>
          <cell r="O1347" t="str">
            <v>GEN 40 30min</v>
          </cell>
          <cell r="P1347">
            <v>41953</v>
          </cell>
          <cell r="Q1347">
            <v>41099</v>
          </cell>
          <cell r="R1347">
            <v>42020</v>
          </cell>
          <cell r="S1347">
            <v>24960</v>
          </cell>
          <cell r="T1347">
            <v>12</v>
          </cell>
          <cell r="U1347" t="str">
            <v>Admin/Support</v>
          </cell>
          <cell r="V1347">
            <v>80</v>
          </cell>
          <cell r="W1347">
            <v>480</v>
          </cell>
          <cell r="X1347" t="str">
            <v>Gifford Medical - 40</v>
          </cell>
          <cell r="Y1347" t="str">
            <v>Housekeeping</v>
          </cell>
          <cell r="Z1347" t="str">
            <v>Biweekly</v>
          </cell>
        </row>
        <row r="1348">
          <cell r="B1348">
            <v>1840</v>
          </cell>
          <cell r="D1348" t="str">
            <v>Kiersten</v>
          </cell>
          <cell r="E1348" t="str">
            <v>Needham</v>
          </cell>
          <cell r="F1348" t="str">
            <v>E</v>
          </cell>
          <cell r="G1348" t="str">
            <v>Licensed Nurse Aide</v>
          </cell>
          <cell r="H1348" t="str">
            <v>Clinical</v>
          </cell>
          <cell r="I1348" t="str">
            <v>Patient Care Services</v>
          </cell>
          <cell r="J1348" t="str">
            <v>MENIG Extended Care</v>
          </cell>
          <cell r="K1348" t="str">
            <v>Terminated</v>
          </cell>
          <cell r="L1348" t="str">
            <v>PartTime - Full Benefits</v>
          </cell>
          <cell r="M1348" t="str">
            <v>Part Time</v>
          </cell>
          <cell r="N1348" t="str">
            <v>Licensed Nurse Aide</v>
          </cell>
          <cell r="O1348" t="str">
            <v>GEN 40 30min</v>
          </cell>
          <cell r="P1348">
            <v>41100</v>
          </cell>
          <cell r="Q1348">
            <v>41100</v>
          </cell>
          <cell r="R1348">
            <v>41225</v>
          </cell>
          <cell r="S1348">
            <v>16640</v>
          </cell>
          <cell r="T1348">
            <v>10</v>
          </cell>
          <cell r="U1348" t="str">
            <v>Admin/Support</v>
          </cell>
          <cell r="V1348">
            <v>64</v>
          </cell>
          <cell r="W1348">
            <v>320</v>
          </cell>
          <cell r="X1348" t="str">
            <v>Gifford Medical - 40</v>
          </cell>
          <cell r="Y1348" t="str">
            <v>Menig Extended Care Unit</v>
          </cell>
          <cell r="Z1348" t="str">
            <v>Biweekly</v>
          </cell>
        </row>
        <row r="1349">
          <cell r="B1349">
            <v>1841</v>
          </cell>
          <cell r="D1349" t="str">
            <v>Melissa</v>
          </cell>
          <cell r="E1349" t="str">
            <v>Baraw</v>
          </cell>
          <cell r="F1349" t="str">
            <v>S</v>
          </cell>
          <cell r="G1349" t="str">
            <v>Teaching Associate</v>
          </cell>
          <cell r="H1349" t="str">
            <v>Maint, Hskpg, Food, Dayca</v>
          </cell>
          <cell r="I1349" t="str">
            <v>Human Resources</v>
          </cell>
          <cell r="J1349" t="str">
            <v>Day Care</v>
          </cell>
          <cell r="K1349" t="str">
            <v>Terminated</v>
          </cell>
          <cell r="L1349" t="str">
            <v>Full Time - Full Benefits</v>
          </cell>
          <cell r="M1349" t="str">
            <v>Full Time</v>
          </cell>
          <cell r="N1349" t="str">
            <v>Teaching Associate</v>
          </cell>
          <cell r="O1349" t="str">
            <v>GEN 40 60min</v>
          </cell>
          <cell r="P1349">
            <v>41101</v>
          </cell>
          <cell r="Q1349">
            <v>41101</v>
          </cell>
          <cell r="R1349">
            <v>42517</v>
          </cell>
          <cell r="S1349">
            <v>31075.200000000001</v>
          </cell>
          <cell r="T1349">
            <v>14.94</v>
          </cell>
          <cell r="U1349" t="str">
            <v>Tech &amp; Professi</v>
          </cell>
          <cell r="V1349">
            <v>80</v>
          </cell>
          <cell r="W1349">
            <v>597.6</v>
          </cell>
          <cell r="X1349" t="str">
            <v>Gifford Medical - 40</v>
          </cell>
          <cell r="Y1349" t="str">
            <v>Child Enrichment Center</v>
          </cell>
          <cell r="Z1349" t="str">
            <v>Biweekly</v>
          </cell>
        </row>
        <row r="1350">
          <cell r="B1350">
            <v>1842</v>
          </cell>
          <cell r="D1350" t="str">
            <v>Emily</v>
          </cell>
          <cell r="E1350" t="str">
            <v>Huff</v>
          </cell>
          <cell r="F1350" t="str">
            <v>E</v>
          </cell>
          <cell r="G1350" t="str">
            <v>ES Project Worker</v>
          </cell>
          <cell r="H1350" t="str">
            <v>Maint, Hskpg, Food, Dayca</v>
          </cell>
          <cell r="I1350" t="str">
            <v>Operations</v>
          </cell>
          <cell r="J1350" t="str">
            <v>Housekeeping</v>
          </cell>
          <cell r="K1350" t="str">
            <v>Terminated</v>
          </cell>
          <cell r="L1350" t="str">
            <v>PartTime-Partial Benefits</v>
          </cell>
          <cell r="M1350" t="str">
            <v>Part Time</v>
          </cell>
          <cell r="N1350" t="str">
            <v>ES Project Worker</v>
          </cell>
          <cell r="O1350" t="str">
            <v>GEN 40 No Meal</v>
          </cell>
          <cell r="P1350">
            <v>41113</v>
          </cell>
          <cell r="Q1350">
            <v>41113</v>
          </cell>
          <cell r="R1350">
            <v>42013</v>
          </cell>
          <cell r="S1350">
            <v>10920</v>
          </cell>
          <cell r="T1350">
            <v>10.5</v>
          </cell>
          <cell r="U1350" t="str">
            <v>Admin/Support</v>
          </cell>
          <cell r="V1350">
            <v>40</v>
          </cell>
          <cell r="W1350">
            <v>210</v>
          </cell>
          <cell r="X1350" t="str">
            <v>Gifford Medical - 40</v>
          </cell>
          <cell r="Y1350" t="str">
            <v>Housekeeping</v>
          </cell>
          <cell r="Z1350" t="str">
            <v>Biweekly</v>
          </cell>
        </row>
        <row r="1351">
          <cell r="B1351">
            <v>1843</v>
          </cell>
          <cell r="D1351" t="str">
            <v>Anna</v>
          </cell>
          <cell r="E1351" t="str">
            <v>Glockler</v>
          </cell>
          <cell r="F1351" t="str">
            <v>C</v>
          </cell>
          <cell r="G1351" t="str">
            <v>Healthcare Assistant</v>
          </cell>
          <cell r="H1351" t="str">
            <v>Clinical</v>
          </cell>
          <cell r="I1351" t="str">
            <v>Surgical Services</v>
          </cell>
          <cell r="J1351" t="str">
            <v>Orthopedics Clinic</v>
          </cell>
          <cell r="K1351" t="str">
            <v>Terminated</v>
          </cell>
          <cell r="L1351" t="str">
            <v>Full Time - Full Benefits</v>
          </cell>
          <cell r="M1351" t="str">
            <v>Full Time</v>
          </cell>
          <cell r="N1351" t="str">
            <v>Healthcare Assistant</v>
          </cell>
          <cell r="O1351" t="str">
            <v>GEN 40 60min</v>
          </cell>
          <cell r="P1351">
            <v>41116</v>
          </cell>
          <cell r="Q1351">
            <v>41116</v>
          </cell>
          <cell r="R1351">
            <v>41250</v>
          </cell>
          <cell r="S1351">
            <v>24960</v>
          </cell>
          <cell r="T1351">
            <v>12</v>
          </cell>
          <cell r="U1351" t="str">
            <v>Admin/Support</v>
          </cell>
          <cell r="V1351">
            <v>80</v>
          </cell>
          <cell r="W1351">
            <v>480</v>
          </cell>
          <cell r="X1351" t="str">
            <v>Orthopedics - 40</v>
          </cell>
          <cell r="Y1351" t="str">
            <v>None</v>
          </cell>
          <cell r="Z1351" t="str">
            <v>Biweekly</v>
          </cell>
        </row>
        <row r="1352">
          <cell r="B1352">
            <v>1844</v>
          </cell>
          <cell r="D1352" t="str">
            <v>Emma</v>
          </cell>
          <cell r="E1352" t="str">
            <v>Landry</v>
          </cell>
          <cell r="F1352" t="str">
            <v>J</v>
          </cell>
          <cell r="G1352" t="str">
            <v>Pt Reg Receptionist 1 PD</v>
          </cell>
          <cell r="H1352" t="str">
            <v>Administrative</v>
          </cell>
          <cell r="I1352" t="str">
            <v>Finance</v>
          </cell>
          <cell r="J1352" t="str">
            <v>Patient Registration</v>
          </cell>
          <cell r="K1352" t="str">
            <v>Terminated</v>
          </cell>
          <cell r="L1352" t="str">
            <v>Per Diem Active</v>
          </cell>
          <cell r="M1352" t="str">
            <v>Part Time</v>
          </cell>
          <cell r="N1352" t="str">
            <v>Pt Reg Receptionist 1 PD</v>
          </cell>
          <cell r="O1352" t="str">
            <v>GEN 40 30min</v>
          </cell>
          <cell r="P1352">
            <v>41708</v>
          </cell>
          <cell r="Q1352">
            <v>41120</v>
          </cell>
          <cell r="R1352">
            <v>42534</v>
          </cell>
          <cell r="S1352">
            <v>2.86E-2</v>
          </cell>
          <cell r="T1352">
            <v>11.33</v>
          </cell>
          <cell r="U1352" t="str">
            <v>Admin/Support</v>
          </cell>
          <cell r="V1352">
            <v>1E-4</v>
          </cell>
          <cell r="W1352">
            <v>5.9999999999999995E-4</v>
          </cell>
          <cell r="X1352" t="str">
            <v>Patient Registration - 49</v>
          </cell>
          <cell r="Y1352" t="str">
            <v>Patient Admin Services</v>
          </cell>
          <cell r="Z1352" t="str">
            <v>Biweekly</v>
          </cell>
        </row>
        <row r="1353">
          <cell r="B1353">
            <v>1845</v>
          </cell>
          <cell r="D1353" t="str">
            <v>Tammy</v>
          </cell>
          <cell r="E1353" t="str">
            <v>Atkins</v>
          </cell>
          <cell r="F1353" t="str">
            <v>L</v>
          </cell>
          <cell r="G1353" t="str">
            <v>Office Manager Offsite</v>
          </cell>
          <cell r="H1353" t="str">
            <v>Administrative</v>
          </cell>
          <cell r="I1353" t="str">
            <v>Provider Practices</v>
          </cell>
          <cell r="J1353" t="str">
            <v>Clinic Chelsea</v>
          </cell>
          <cell r="K1353" t="str">
            <v>Terminated</v>
          </cell>
          <cell r="L1353" t="str">
            <v>Full Time - Full Benefits</v>
          </cell>
          <cell r="M1353" t="str">
            <v>Full Time</v>
          </cell>
          <cell r="N1353" t="str">
            <v>Office Manager Offsite</v>
          </cell>
          <cell r="O1353" t="str">
            <v>EXEMPT 8FT</v>
          </cell>
          <cell r="P1353">
            <v>41120</v>
          </cell>
          <cell r="Q1353">
            <v>41120</v>
          </cell>
          <cell r="R1353">
            <v>41578</v>
          </cell>
          <cell r="S1353">
            <v>60320</v>
          </cell>
          <cell r="T1353">
            <v>29</v>
          </cell>
          <cell r="U1353" t="str">
            <v>Office Manager</v>
          </cell>
          <cell r="V1353">
            <v>80</v>
          </cell>
          <cell r="W1353">
            <v>1160</v>
          </cell>
          <cell r="X1353" t="str">
            <v>Chelsea Clinic - 41</v>
          </cell>
          <cell r="Y1353" t="str">
            <v>Provider Practice</v>
          </cell>
          <cell r="Z1353" t="str">
            <v>Biweekly</v>
          </cell>
        </row>
        <row r="1354">
          <cell r="B1354">
            <v>1846</v>
          </cell>
          <cell r="D1354" t="str">
            <v>Chrystal</v>
          </cell>
          <cell r="E1354" t="str">
            <v>Wescott</v>
          </cell>
          <cell r="F1354" t="str">
            <v>C</v>
          </cell>
          <cell r="G1354" t="str">
            <v>Licensed Nurse Aide</v>
          </cell>
          <cell r="H1354" t="str">
            <v>Clinical</v>
          </cell>
          <cell r="I1354" t="str">
            <v>Patient Care Services</v>
          </cell>
          <cell r="J1354" t="str">
            <v>MENIG Extended Care</v>
          </cell>
          <cell r="K1354" t="str">
            <v>Terminated</v>
          </cell>
          <cell r="L1354" t="str">
            <v>PartTime - Full Benefits</v>
          </cell>
          <cell r="M1354" t="str">
            <v>Full Time</v>
          </cell>
          <cell r="N1354" t="str">
            <v>Licensed Nurse Aide</v>
          </cell>
          <cell r="O1354" t="str">
            <v>GEN 40 30min</v>
          </cell>
          <cell r="P1354">
            <v>41120</v>
          </cell>
          <cell r="Q1354">
            <v>41120</v>
          </cell>
          <cell r="R1354">
            <v>41136</v>
          </cell>
          <cell r="S1354">
            <v>17139.2</v>
          </cell>
          <cell r="T1354">
            <v>10.3</v>
          </cell>
          <cell r="U1354" t="str">
            <v>Admin/Support</v>
          </cell>
          <cell r="V1354">
            <v>64</v>
          </cell>
          <cell r="W1354">
            <v>329.6</v>
          </cell>
          <cell r="X1354" t="str">
            <v>Gifford Medical - 40</v>
          </cell>
          <cell r="Y1354" t="str">
            <v>Menig Extended Care Unit</v>
          </cell>
          <cell r="Z1354" t="str">
            <v>Biweekly</v>
          </cell>
        </row>
        <row r="1355">
          <cell r="B1355">
            <v>1847</v>
          </cell>
          <cell r="D1355" t="str">
            <v>Thomas</v>
          </cell>
          <cell r="E1355" t="str">
            <v>Leeson</v>
          </cell>
          <cell r="F1355" t="str">
            <v>A</v>
          </cell>
          <cell r="G1355" t="str">
            <v>Physician</v>
          </cell>
          <cell r="H1355" t="str">
            <v>Clinical</v>
          </cell>
          <cell r="I1355" t="str">
            <v>Medical Staff</v>
          </cell>
          <cell r="J1355" t="str">
            <v>Professional Emergency</v>
          </cell>
          <cell r="K1355" t="str">
            <v>Terminated</v>
          </cell>
          <cell r="L1355" t="str">
            <v>Per Diem Active</v>
          </cell>
          <cell r="M1355" t="str">
            <v>Part Time</v>
          </cell>
          <cell r="N1355" t="str">
            <v>Physician</v>
          </cell>
          <cell r="O1355" t="str">
            <v>PHYSICIANS</v>
          </cell>
          <cell r="P1355">
            <v>41120</v>
          </cell>
          <cell r="Q1355">
            <v>41120</v>
          </cell>
          <cell r="R1355">
            <v>41515</v>
          </cell>
          <cell r="S1355">
            <v>0.26</v>
          </cell>
          <cell r="T1355">
            <v>100</v>
          </cell>
          <cell r="U1355" t="str">
            <v>Providers</v>
          </cell>
          <cell r="V1355">
            <v>1E-4</v>
          </cell>
          <cell r="W1355">
            <v>5.0000000000000001E-3</v>
          </cell>
          <cell r="X1355" t="str">
            <v>Gifford Medical - 40</v>
          </cell>
          <cell r="Y1355" t="str">
            <v>Emergency Room</v>
          </cell>
          <cell r="Z1355" t="str">
            <v>Biweekly</v>
          </cell>
        </row>
        <row r="1356">
          <cell r="B1356">
            <v>1848</v>
          </cell>
          <cell r="D1356" t="str">
            <v>Michaeline</v>
          </cell>
          <cell r="E1356" t="str">
            <v>Kadlub</v>
          </cell>
          <cell r="F1356" t="str">
            <v>A</v>
          </cell>
          <cell r="G1356" t="str">
            <v>Medical Secretary Offsite</v>
          </cell>
          <cell r="H1356" t="str">
            <v>Administrative</v>
          </cell>
          <cell r="I1356" t="str">
            <v>Provider Practices</v>
          </cell>
          <cell r="J1356" t="str">
            <v>Orthopedics Clinic</v>
          </cell>
          <cell r="K1356" t="str">
            <v>Terminated</v>
          </cell>
          <cell r="L1356" t="str">
            <v>PartTime - Full Benefits</v>
          </cell>
          <cell r="M1356" t="str">
            <v>Part Time</v>
          </cell>
          <cell r="N1356" t="str">
            <v>Medical Secretary Offsite</v>
          </cell>
          <cell r="O1356" t="str">
            <v>GEN 40 60min</v>
          </cell>
          <cell r="P1356">
            <v>41127</v>
          </cell>
          <cell r="Q1356">
            <v>41127</v>
          </cell>
          <cell r="R1356">
            <v>42128</v>
          </cell>
          <cell r="S1356">
            <v>22830.080000000002</v>
          </cell>
          <cell r="T1356">
            <v>13.72</v>
          </cell>
          <cell r="U1356" t="str">
            <v>Admin/Support</v>
          </cell>
          <cell r="V1356">
            <v>64</v>
          </cell>
          <cell r="W1356">
            <v>439.04</v>
          </cell>
          <cell r="X1356" t="str">
            <v>Orthopedics - 40</v>
          </cell>
          <cell r="Y1356" t="str">
            <v>Provider Practice</v>
          </cell>
          <cell r="Z1356" t="str">
            <v>Biweekly</v>
          </cell>
        </row>
        <row r="1357">
          <cell r="B1357">
            <v>1849</v>
          </cell>
          <cell r="D1357" t="str">
            <v>Theresa</v>
          </cell>
          <cell r="E1357" t="str">
            <v>Larocque</v>
          </cell>
          <cell r="F1357" t="str">
            <v>A</v>
          </cell>
          <cell r="G1357" t="str">
            <v>LNA Per Diem</v>
          </cell>
          <cell r="H1357" t="str">
            <v>Clinical</v>
          </cell>
          <cell r="I1357" t="str">
            <v>Patient Care Services</v>
          </cell>
          <cell r="J1357" t="str">
            <v>Med Surg</v>
          </cell>
          <cell r="K1357" t="str">
            <v>Terminated</v>
          </cell>
          <cell r="L1357" t="str">
            <v>Per Diem Active</v>
          </cell>
          <cell r="M1357" t="str">
            <v>Part Time</v>
          </cell>
          <cell r="N1357" t="str">
            <v>LNA Per Diem</v>
          </cell>
          <cell r="O1357" t="str">
            <v>GEN 40 30min</v>
          </cell>
          <cell r="P1357">
            <v>41127</v>
          </cell>
          <cell r="Q1357">
            <v>41127</v>
          </cell>
          <cell r="R1357">
            <v>44935</v>
          </cell>
          <cell r="S1357">
            <v>5.1999999999999998E-2</v>
          </cell>
          <cell r="T1357">
            <v>19.940000000000001</v>
          </cell>
          <cell r="U1357" t="str">
            <v>Admin/Support</v>
          </cell>
          <cell r="V1357">
            <v>1E-4</v>
          </cell>
          <cell r="W1357">
            <v>1E-3</v>
          </cell>
          <cell r="X1357" t="str">
            <v>Gifford Medical Ctr - 40</v>
          </cell>
          <cell r="Y1357" t="str">
            <v>Med/Surg</v>
          </cell>
          <cell r="Z1357" t="str">
            <v>Biweekly</v>
          </cell>
        </row>
        <row r="1358">
          <cell r="B1358">
            <v>1850</v>
          </cell>
          <cell r="D1358" t="str">
            <v>Patricia</v>
          </cell>
          <cell r="E1358" t="str">
            <v>Phelps</v>
          </cell>
          <cell r="F1358" t="str">
            <v>A</v>
          </cell>
          <cell r="G1358" t="str">
            <v>ES Project Worker</v>
          </cell>
          <cell r="H1358" t="str">
            <v>Maint, Hskpg, Food, Dayca</v>
          </cell>
          <cell r="I1358" t="str">
            <v>Operations</v>
          </cell>
          <cell r="J1358" t="str">
            <v>Menig Housekeeping</v>
          </cell>
          <cell r="K1358" t="str">
            <v>Terminated</v>
          </cell>
          <cell r="L1358" t="str">
            <v>Full Time - Full Benefits</v>
          </cell>
          <cell r="M1358" t="str">
            <v>Full Time</v>
          </cell>
          <cell r="N1358" t="str">
            <v>ES Project Worker</v>
          </cell>
          <cell r="O1358" t="str">
            <v>GEN 30min</v>
          </cell>
          <cell r="P1358">
            <v>44076</v>
          </cell>
          <cell r="Q1358">
            <v>41127</v>
          </cell>
          <cell r="R1358">
            <v>44076</v>
          </cell>
          <cell r="S1358">
            <v>27705.599999999999</v>
          </cell>
          <cell r="T1358">
            <v>13.32</v>
          </cell>
          <cell r="U1358" t="str">
            <v>Admin/Support</v>
          </cell>
          <cell r="V1358">
            <v>80</v>
          </cell>
          <cell r="W1358">
            <v>532.79999999999995</v>
          </cell>
          <cell r="X1358" t="str">
            <v>Gifford Medical - 40</v>
          </cell>
          <cell r="Y1358" t="str">
            <v>Housekeeping</v>
          </cell>
          <cell r="Z1358" t="str">
            <v>Biweekly</v>
          </cell>
        </row>
        <row r="1359">
          <cell r="B1359">
            <v>1851</v>
          </cell>
          <cell r="D1359" t="str">
            <v>Bethany</v>
          </cell>
          <cell r="E1359" t="str">
            <v>Silloway</v>
          </cell>
          <cell r="F1359" t="str">
            <v>O</v>
          </cell>
          <cell r="G1359" t="str">
            <v>Office Manager</v>
          </cell>
          <cell r="H1359" t="str">
            <v>Administrative</v>
          </cell>
          <cell r="I1359" t="str">
            <v>Provider Practices</v>
          </cell>
          <cell r="J1359" t="str">
            <v>Clinic Surgical Associate</v>
          </cell>
          <cell r="K1359" t="str">
            <v>Active</v>
          </cell>
          <cell r="L1359" t="str">
            <v>Full Time - Full Benefits</v>
          </cell>
          <cell r="M1359" t="str">
            <v>Full Time</v>
          </cell>
          <cell r="N1359" t="str">
            <v>Office Manager</v>
          </cell>
          <cell r="O1359" t="str">
            <v>EXEMPT 8 FT</v>
          </cell>
          <cell r="P1359">
            <v>41134</v>
          </cell>
          <cell r="Q1359">
            <v>41134</v>
          </cell>
          <cell r="S1359">
            <v>80579.199999999997</v>
          </cell>
          <cell r="T1359">
            <v>38.74</v>
          </cell>
          <cell r="U1359" t="str">
            <v>Office Manager</v>
          </cell>
          <cell r="V1359">
            <v>80</v>
          </cell>
          <cell r="W1359">
            <v>1549.6</v>
          </cell>
          <cell r="X1359" t="str">
            <v>Nro, Anes, Pod &amp; Sp - 40</v>
          </cell>
          <cell r="Y1359" t="str">
            <v>Provider Practice</v>
          </cell>
          <cell r="Z1359" t="str">
            <v>Biweekly</v>
          </cell>
        </row>
        <row r="1360">
          <cell r="B1360">
            <v>1852</v>
          </cell>
          <cell r="D1360" t="str">
            <v>Elizabeth</v>
          </cell>
          <cell r="E1360" t="str">
            <v>Taylor</v>
          </cell>
          <cell r="F1360" t="str">
            <v>C</v>
          </cell>
          <cell r="G1360" t="str">
            <v>Operating Room Technician</v>
          </cell>
          <cell r="H1360" t="str">
            <v>Clinical</v>
          </cell>
          <cell r="I1360" t="str">
            <v>Surgical Services</v>
          </cell>
          <cell r="J1360" t="str">
            <v>Operating Room</v>
          </cell>
          <cell r="K1360" t="str">
            <v>Terminated</v>
          </cell>
          <cell r="L1360" t="str">
            <v>PartTime - Full Benefits</v>
          </cell>
          <cell r="M1360" t="str">
            <v>Part Time</v>
          </cell>
          <cell r="N1360" t="str">
            <v>Operating Room Technician</v>
          </cell>
          <cell r="O1360" t="str">
            <v>GEN 40 30min</v>
          </cell>
          <cell r="P1360">
            <v>41134</v>
          </cell>
          <cell r="Q1360">
            <v>41134</v>
          </cell>
          <cell r="R1360">
            <v>41309</v>
          </cell>
          <cell r="S1360">
            <v>32760</v>
          </cell>
          <cell r="T1360">
            <v>17.5</v>
          </cell>
          <cell r="U1360" t="str">
            <v>Tech &amp; Professi</v>
          </cell>
          <cell r="V1360">
            <v>72</v>
          </cell>
          <cell r="W1360">
            <v>630</v>
          </cell>
          <cell r="X1360" t="str">
            <v>Gifford Medical - 40</v>
          </cell>
          <cell r="Y1360" t="str">
            <v>Operating Room</v>
          </cell>
          <cell r="Z1360" t="str">
            <v>Biweekly</v>
          </cell>
        </row>
        <row r="1361">
          <cell r="B1361">
            <v>1853</v>
          </cell>
          <cell r="D1361" t="str">
            <v>Andrea</v>
          </cell>
          <cell r="E1361" t="str">
            <v>Kannas</v>
          </cell>
          <cell r="F1361" t="str">
            <v>K</v>
          </cell>
          <cell r="G1361" t="str">
            <v>Chiropractor</v>
          </cell>
          <cell r="H1361" t="str">
            <v>Clinical</v>
          </cell>
          <cell r="I1361" t="str">
            <v>Medical Staff</v>
          </cell>
          <cell r="J1361" t="str">
            <v>Sharon Clinic</v>
          </cell>
          <cell r="K1361" t="str">
            <v>Terminated</v>
          </cell>
          <cell r="L1361" t="str">
            <v>PartTime-No Benefits</v>
          </cell>
          <cell r="M1361" t="str">
            <v>Part Time</v>
          </cell>
          <cell r="N1361" t="str">
            <v>Chiropractor</v>
          </cell>
          <cell r="O1361" t="str">
            <v>PHYSICIANS</v>
          </cell>
          <cell r="P1361">
            <v>41127</v>
          </cell>
          <cell r="Q1361">
            <v>41127</v>
          </cell>
          <cell r="R1361">
            <v>41563</v>
          </cell>
          <cell r="S1361">
            <v>30000</v>
          </cell>
          <cell r="T1361">
            <v>36.057699999999997</v>
          </cell>
          <cell r="U1361" t="str">
            <v>Providers/Other</v>
          </cell>
          <cell r="V1361">
            <v>32</v>
          </cell>
          <cell r="W1361">
            <v>576.92309999999998</v>
          </cell>
          <cell r="X1361" t="str">
            <v>Sharon Clinic - 40</v>
          </cell>
          <cell r="Y1361" t="str">
            <v>Medical Staff</v>
          </cell>
          <cell r="Z1361" t="str">
            <v>Biweekly</v>
          </cell>
        </row>
        <row r="1362">
          <cell r="B1362">
            <v>1854</v>
          </cell>
          <cell r="D1362" t="str">
            <v>Wayne</v>
          </cell>
          <cell r="E1362" t="str">
            <v>Parezo</v>
          </cell>
          <cell r="F1362" t="str">
            <v>C</v>
          </cell>
          <cell r="G1362" t="str">
            <v>ES Project Worker</v>
          </cell>
          <cell r="H1362" t="str">
            <v>Maint, Hskpg, Food, Dayca</v>
          </cell>
          <cell r="I1362" t="str">
            <v>Operations</v>
          </cell>
          <cell r="J1362" t="str">
            <v>Housekeeping</v>
          </cell>
          <cell r="K1362" t="str">
            <v>Terminated</v>
          </cell>
          <cell r="L1362" t="str">
            <v>Full Time - Full Benefits</v>
          </cell>
          <cell r="M1362" t="str">
            <v>Full Time</v>
          </cell>
          <cell r="N1362" t="str">
            <v>ES Project Worker</v>
          </cell>
          <cell r="O1362" t="str">
            <v>GEN 40 30min</v>
          </cell>
          <cell r="P1362">
            <v>41141</v>
          </cell>
          <cell r="Q1362">
            <v>41141</v>
          </cell>
          <cell r="R1362">
            <v>43308</v>
          </cell>
          <cell r="S1362">
            <v>26416</v>
          </cell>
          <cell r="T1362">
            <v>12.7</v>
          </cell>
          <cell r="U1362" t="str">
            <v>Admin/Support</v>
          </cell>
          <cell r="V1362">
            <v>80</v>
          </cell>
          <cell r="W1362">
            <v>508</v>
          </cell>
          <cell r="X1362" t="str">
            <v>Gifford Medical - 40</v>
          </cell>
          <cell r="Y1362" t="str">
            <v>Housekeeping</v>
          </cell>
          <cell r="Z1362" t="str">
            <v>Biweekly</v>
          </cell>
        </row>
        <row r="1363">
          <cell r="B1363">
            <v>1855</v>
          </cell>
          <cell r="D1363" t="str">
            <v>Patrick</v>
          </cell>
          <cell r="E1363" t="str">
            <v>Giordano</v>
          </cell>
          <cell r="F1363" t="str">
            <v>C</v>
          </cell>
          <cell r="G1363" t="str">
            <v>Plant Superintendent</v>
          </cell>
          <cell r="H1363" t="str">
            <v>Administrative</v>
          </cell>
          <cell r="I1363" t="str">
            <v>Operations</v>
          </cell>
          <cell r="J1363" t="str">
            <v>Facilities</v>
          </cell>
          <cell r="K1363" t="str">
            <v>Active</v>
          </cell>
          <cell r="L1363" t="str">
            <v>Full Time - Full Benefits</v>
          </cell>
          <cell r="M1363" t="str">
            <v>Full Time</v>
          </cell>
          <cell r="N1363" t="str">
            <v>Plant Superintendent</v>
          </cell>
          <cell r="O1363" t="str">
            <v>EXEMPT 8 FT</v>
          </cell>
          <cell r="P1363">
            <v>41148</v>
          </cell>
          <cell r="Q1363">
            <v>41148</v>
          </cell>
          <cell r="S1363">
            <v>95368</v>
          </cell>
          <cell r="T1363">
            <v>45.85</v>
          </cell>
          <cell r="U1363" t="str">
            <v>DIR PLANT OPS</v>
          </cell>
          <cell r="V1363">
            <v>80</v>
          </cell>
          <cell r="W1363">
            <v>1834</v>
          </cell>
          <cell r="X1363" t="str">
            <v>Gifford Medical - 40</v>
          </cell>
          <cell r="Y1363" t="str">
            <v>Maintenance</v>
          </cell>
          <cell r="Z1363" t="str">
            <v>Biweekly</v>
          </cell>
        </row>
        <row r="1364">
          <cell r="B1364">
            <v>1857</v>
          </cell>
          <cell r="D1364" t="str">
            <v>Juvy</v>
          </cell>
          <cell r="E1364" t="str">
            <v>Smith</v>
          </cell>
          <cell r="F1364" t="str">
            <v>Y</v>
          </cell>
          <cell r="G1364" t="str">
            <v>LNA Per Diem</v>
          </cell>
          <cell r="H1364" t="str">
            <v>Clinical</v>
          </cell>
          <cell r="I1364" t="str">
            <v>Patient Care Services</v>
          </cell>
          <cell r="J1364" t="str">
            <v>Med Surg</v>
          </cell>
          <cell r="K1364" t="str">
            <v>Terminated</v>
          </cell>
          <cell r="L1364" t="str">
            <v>Per Diem Active</v>
          </cell>
          <cell r="M1364" t="str">
            <v>Part Time</v>
          </cell>
          <cell r="N1364" t="str">
            <v>LNA Per Diem</v>
          </cell>
          <cell r="O1364" t="str">
            <v>GEN 40 30min</v>
          </cell>
          <cell r="P1364">
            <v>42191</v>
          </cell>
          <cell r="Q1364">
            <v>41162</v>
          </cell>
          <cell r="R1364">
            <v>42265</v>
          </cell>
          <cell r="S1364">
            <v>3.1199999999999999E-2</v>
          </cell>
          <cell r="T1364">
            <v>12</v>
          </cell>
          <cell r="U1364" t="str">
            <v>Admin/Support</v>
          </cell>
          <cell r="V1364">
            <v>1E-4</v>
          </cell>
          <cell r="W1364">
            <v>5.9999999999999995E-4</v>
          </cell>
          <cell r="X1364" t="str">
            <v>Gifford Medical - 40</v>
          </cell>
          <cell r="Y1364" t="str">
            <v>Med/Surg</v>
          </cell>
          <cell r="Z1364" t="str">
            <v>Biweekly</v>
          </cell>
        </row>
        <row r="1365">
          <cell r="B1365">
            <v>1858</v>
          </cell>
          <cell r="D1365" t="str">
            <v>Shanyse</v>
          </cell>
          <cell r="E1365" t="str">
            <v>Lingham</v>
          </cell>
          <cell r="F1365" t="str">
            <v>M</v>
          </cell>
          <cell r="G1365" t="str">
            <v>OR Technician Per Diem</v>
          </cell>
          <cell r="H1365" t="str">
            <v>Clinical</v>
          </cell>
          <cell r="I1365" t="str">
            <v>Surgical Services</v>
          </cell>
          <cell r="J1365" t="str">
            <v>Operating Room</v>
          </cell>
          <cell r="K1365" t="str">
            <v>Terminated</v>
          </cell>
          <cell r="L1365" t="str">
            <v>Per Diem Active</v>
          </cell>
          <cell r="M1365" t="str">
            <v>Part Time</v>
          </cell>
          <cell r="N1365" t="str">
            <v>OR Technician Per Diem</v>
          </cell>
          <cell r="O1365" t="str">
            <v>GEN 40 30min</v>
          </cell>
          <cell r="P1365">
            <v>41163</v>
          </cell>
          <cell r="Q1365">
            <v>41163</v>
          </cell>
          <cell r="R1365">
            <v>41640</v>
          </cell>
          <cell r="S1365">
            <v>4.4200000000000003E-2</v>
          </cell>
          <cell r="T1365">
            <v>17</v>
          </cell>
          <cell r="V1365">
            <v>1E-4</v>
          </cell>
          <cell r="W1365">
            <v>8.0000000000000004E-4</v>
          </cell>
          <cell r="X1365" t="str">
            <v>Gifford Medical - 40</v>
          </cell>
          <cell r="Y1365" t="str">
            <v>Operating Room</v>
          </cell>
          <cell r="Z1365" t="str">
            <v>Biweekly</v>
          </cell>
        </row>
        <row r="1366">
          <cell r="B1366">
            <v>1859</v>
          </cell>
          <cell r="D1366" t="str">
            <v>John</v>
          </cell>
          <cell r="E1366" t="str">
            <v>Lichty</v>
          </cell>
          <cell r="F1366" t="str">
            <v>B</v>
          </cell>
          <cell r="G1366" t="str">
            <v>LNA Per Diem</v>
          </cell>
          <cell r="H1366" t="str">
            <v>Clinical</v>
          </cell>
          <cell r="I1366" t="str">
            <v>Patient Care Services</v>
          </cell>
          <cell r="J1366" t="str">
            <v>Med Surg</v>
          </cell>
          <cell r="K1366" t="str">
            <v>Terminated</v>
          </cell>
          <cell r="L1366" t="str">
            <v>Per Diem Active</v>
          </cell>
          <cell r="M1366" t="str">
            <v>Part Time</v>
          </cell>
          <cell r="N1366" t="str">
            <v>LNA Per Diem</v>
          </cell>
          <cell r="P1366">
            <v>41162</v>
          </cell>
          <cell r="Q1366">
            <v>41162</v>
          </cell>
          <cell r="R1366">
            <v>41644</v>
          </cell>
          <cell r="S1366">
            <v>5.1999999999999998E-3</v>
          </cell>
          <cell r="T1366">
            <v>16</v>
          </cell>
          <cell r="U1366" t="str">
            <v>Admin/Support</v>
          </cell>
          <cell r="V1366">
            <v>0</v>
          </cell>
          <cell r="W1366">
            <v>1E-4</v>
          </cell>
          <cell r="X1366" t="str">
            <v>Gifford Medical - 40</v>
          </cell>
          <cell r="Y1366" t="str">
            <v>Med/Surg</v>
          </cell>
          <cell r="Z1366" t="str">
            <v>Biweekly</v>
          </cell>
        </row>
        <row r="1367">
          <cell r="B1367">
            <v>1860</v>
          </cell>
          <cell r="D1367" t="str">
            <v>Jessica</v>
          </cell>
          <cell r="E1367" t="str">
            <v>Bresett</v>
          </cell>
          <cell r="F1367" t="str">
            <v>A</v>
          </cell>
          <cell r="G1367" t="str">
            <v>Registered Nurse</v>
          </cell>
          <cell r="H1367" t="str">
            <v>Clinical</v>
          </cell>
          <cell r="I1367" t="str">
            <v>Patient Care Services</v>
          </cell>
          <cell r="J1367" t="str">
            <v>Med Surg</v>
          </cell>
          <cell r="K1367" t="str">
            <v>Active</v>
          </cell>
          <cell r="L1367" t="str">
            <v>PartTime - Full Benefits</v>
          </cell>
          <cell r="M1367" t="str">
            <v>Part Time</v>
          </cell>
          <cell r="N1367" t="str">
            <v>Registered Nurse</v>
          </cell>
          <cell r="O1367" t="str">
            <v>GEN 40 30min</v>
          </cell>
          <cell r="P1367">
            <v>41169</v>
          </cell>
          <cell r="Q1367">
            <v>41169</v>
          </cell>
          <cell r="S1367">
            <v>65769.600000000006</v>
          </cell>
          <cell r="T1367">
            <v>37.200000000000003</v>
          </cell>
          <cell r="U1367" t="str">
            <v>RN</v>
          </cell>
          <cell r="V1367">
            <v>68</v>
          </cell>
          <cell r="W1367">
            <v>1264.8</v>
          </cell>
          <cell r="X1367" t="str">
            <v>Gifford Medical Ctr - 40</v>
          </cell>
          <cell r="Y1367" t="str">
            <v>Med/Surg</v>
          </cell>
          <cell r="Z1367" t="str">
            <v>Biweekly</v>
          </cell>
        </row>
        <row r="1368">
          <cell r="B1368">
            <v>1861</v>
          </cell>
          <cell r="D1368" t="str">
            <v>Melinda</v>
          </cell>
          <cell r="E1368" t="str">
            <v>Nadeau</v>
          </cell>
          <cell r="F1368" t="str">
            <v>K</v>
          </cell>
          <cell r="G1368" t="str">
            <v>Teaching Assistant</v>
          </cell>
          <cell r="H1368" t="str">
            <v>Maint, Hskpg, Food, Dayca</v>
          </cell>
          <cell r="I1368" t="str">
            <v>Operations</v>
          </cell>
          <cell r="J1368" t="str">
            <v>Day Care</v>
          </cell>
          <cell r="K1368" t="str">
            <v>Active</v>
          </cell>
          <cell r="L1368" t="str">
            <v>Full Time - Full Benefits</v>
          </cell>
          <cell r="M1368" t="str">
            <v>Full Time</v>
          </cell>
          <cell r="N1368" t="str">
            <v>Teaching Assistant</v>
          </cell>
          <cell r="O1368" t="str">
            <v>GEN 40 60min</v>
          </cell>
          <cell r="P1368">
            <v>42164</v>
          </cell>
          <cell r="Q1368">
            <v>41169</v>
          </cell>
          <cell r="S1368">
            <v>33217.599999999999</v>
          </cell>
          <cell r="T1368">
            <v>15.97</v>
          </cell>
          <cell r="U1368" t="str">
            <v>Admin/Support</v>
          </cell>
          <cell r="V1368">
            <v>80</v>
          </cell>
          <cell r="W1368">
            <v>638.79999999999995</v>
          </cell>
          <cell r="X1368" t="str">
            <v>Gifford Medical - 40</v>
          </cell>
          <cell r="Y1368" t="str">
            <v>Child Enrichment Center</v>
          </cell>
          <cell r="Z1368" t="str">
            <v>Biweekly</v>
          </cell>
        </row>
        <row r="1369">
          <cell r="B1369">
            <v>1862</v>
          </cell>
          <cell r="D1369" t="str">
            <v>Joshua</v>
          </cell>
          <cell r="E1369" t="str">
            <v>Winauski</v>
          </cell>
          <cell r="F1369" t="str">
            <v>M</v>
          </cell>
          <cell r="G1369" t="str">
            <v>Materials Clerk I</v>
          </cell>
          <cell r="H1369" t="str">
            <v>Administrative</v>
          </cell>
          <cell r="I1369" t="str">
            <v>Finance</v>
          </cell>
          <cell r="J1369" t="str">
            <v>Materials Management</v>
          </cell>
          <cell r="K1369" t="str">
            <v>Terminated</v>
          </cell>
          <cell r="L1369" t="str">
            <v>Full Time - Full Benefits</v>
          </cell>
          <cell r="M1369" t="str">
            <v>Full Time</v>
          </cell>
          <cell r="N1369" t="str">
            <v>Materials Clerk I</v>
          </cell>
          <cell r="O1369" t="str">
            <v>GEN 40 60min</v>
          </cell>
          <cell r="P1369">
            <v>41176</v>
          </cell>
          <cell r="Q1369">
            <v>41176</v>
          </cell>
          <cell r="R1369">
            <v>41264</v>
          </cell>
          <cell r="S1369">
            <v>23920</v>
          </cell>
          <cell r="T1369">
            <v>11.5</v>
          </cell>
          <cell r="U1369" t="str">
            <v>Admin/Support</v>
          </cell>
          <cell r="V1369">
            <v>80</v>
          </cell>
          <cell r="W1369">
            <v>460</v>
          </cell>
          <cell r="X1369" t="str">
            <v>Gifford Medical - 40</v>
          </cell>
          <cell r="Y1369" t="str">
            <v>Material Management</v>
          </cell>
          <cell r="Z1369" t="str">
            <v>Biweekly</v>
          </cell>
        </row>
        <row r="1370">
          <cell r="B1370">
            <v>1863</v>
          </cell>
          <cell r="D1370" t="str">
            <v>Diane</v>
          </cell>
          <cell r="E1370" t="str">
            <v>Leigh</v>
          </cell>
          <cell r="G1370" t="str">
            <v>Pharmacist Per Diem</v>
          </cell>
          <cell r="H1370" t="str">
            <v>Ancillary</v>
          </cell>
          <cell r="I1370" t="str">
            <v>Patient Care Services</v>
          </cell>
          <cell r="J1370" t="str">
            <v>Pharmacy</v>
          </cell>
          <cell r="K1370" t="str">
            <v>Terminated</v>
          </cell>
          <cell r="L1370" t="str">
            <v>Per Diem Active</v>
          </cell>
          <cell r="M1370" t="str">
            <v>Part Time</v>
          </cell>
          <cell r="N1370" t="str">
            <v>Pharmacist Per Diem</v>
          </cell>
          <cell r="O1370" t="str">
            <v>GEN 40 30min</v>
          </cell>
          <cell r="P1370">
            <v>42303</v>
          </cell>
          <cell r="Q1370">
            <v>41176</v>
          </cell>
          <cell r="R1370">
            <v>44133</v>
          </cell>
          <cell r="S1370">
            <v>0.15859999999999999</v>
          </cell>
          <cell r="T1370">
            <v>61.01</v>
          </cell>
          <cell r="U1370" t="str">
            <v>Tech &amp; Profess</v>
          </cell>
          <cell r="V1370">
            <v>1E-4</v>
          </cell>
          <cell r="W1370">
            <v>3.0000000000000001E-3</v>
          </cell>
          <cell r="X1370" t="str">
            <v>Gifford Medical - 40</v>
          </cell>
          <cell r="Y1370" t="str">
            <v>Pharmacy</v>
          </cell>
          <cell r="Z1370" t="str">
            <v>Biweekly</v>
          </cell>
        </row>
        <row r="1371">
          <cell r="B1371">
            <v>1864</v>
          </cell>
          <cell r="D1371" t="str">
            <v>Shelby</v>
          </cell>
          <cell r="E1371" t="str">
            <v>Chicoine</v>
          </cell>
          <cell r="F1371" t="str">
            <v>E</v>
          </cell>
          <cell r="G1371" t="str">
            <v>LPN - Provider Practice</v>
          </cell>
          <cell r="H1371" t="str">
            <v>Clinical</v>
          </cell>
          <cell r="I1371" t="str">
            <v>Provider Practices</v>
          </cell>
          <cell r="J1371" t="str">
            <v>Clinic Primary Care</v>
          </cell>
          <cell r="K1371" t="str">
            <v>Terminated</v>
          </cell>
          <cell r="L1371" t="str">
            <v>PartTime - Full Benefits</v>
          </cell>
          <cell r="M1371" t="str">
            <v>Part Time</v>
          </cell>
          <cell r="N1371" t="str">
            <v>LPN - Provider Practice</v>
          </cell>
          <cell r="O1371" t="str">
            <v>GEN 40 30min</v>
          </cell>
          <cell r="P1371">
            <v>41176</v>
          </cell>
          <cell r="Q1371">
            <v>41176</v>
          </cell>
          <cell r="R1371">
            <v>41227</v>
          </cell>
          <cell r="S1371">
            <v>27040</v>
          </cell>
          <cell r="T1371">
            <v>16.25</v>
          </cell>
          <cell r="U1371" t="str">
            <v>LPN PP</v>
          </cell>
          <cell r="V1371">
            <v>64</v>
          </cell>
          <cell r="W1371">
            <v>520</v>
          </cell>
          <cell r="X1371" t="str">
            <v>Primary Care Clinic - 41</v>
          </cell>
          <cell r="Y1371" t="str">
            <v>Provider Practice</v>
          </cell>
          <cell r="Z1371" t="str">
            <v>Biweekly</v>
          </cell>
        </row>
        <row r="1372">
          <cell r="B1372">
            <v>1865</v>
          </cell>
          <cell r="D1372" t="str">
            <v>Meredith</v>
          </cell>
          <cell r="E1372" t="str">
            <v>Manning</v>
          </cell>
          <cell r="F1372" t="str">
            <v>T</v>
          </cell>
          <cell r="G1372" t="str">
            <v>Healthcare Assist Float</v>
          </cell>
          <cell r="H1372" t="str">
            <v>Clinical</v>
          </cell>
          <cell r="I1372" t="str">
            <v>Provider Practices</v>
          </cell>
          <cell r="J1372" t="str">
            <v>Clinic Administration</v>
          </cell>
          <cell r="K1372" t="str">
            <v>Terminated</v>
          </cell>
          <cell r="L1372" t="str">
            <v>Full Time - Full Benefits</v>
          </cell>
          <cell r="M1372" t="str">
            <v>Full Time</v>
          </cell>
          <cell r="N1372" t="str">
            <v>Healthcare Assist Float</v>
          </cell>
          <cell r="O1372" t="str">
            <v>GEN 40 60min</v>
          </cell>
          <cell r="P1372">
            <v>41180</v>
          </cell>
          <cell r="Q1372">
            <v>41180</v>
          </cell>
          <cell r="R1372">
            <v>41338</v>
          </cell>
          <cell r="S1372">
            <v>24960</v>
          </cell>
          <cell r="T1372">
            <v>12</v>
          </cell>
          <cell r="U1372" t="str">
            <v>Admin/Support</v>
          </cell>
          <cell r="V1372">
            <v>80</v>
          </cell>
          <cell r="W1372">
            <v>480</v>
          </cell>
          <cell r="X1372" t="str">
            <v>Clinic Administration - 4</v>
          </cell>
          <cell r="Y1372" t="str">
            <v>Provider Practice</v>
          </cell>
          <cell r="Z1372" t="str">
            <v>Biweekly</v>
          </cell>
        </row>
        <row r="1373">
          <cell r="B1373">
            <v>1866</v>
          </cell>
          <cell r="D1373" t="str">
            <v>Christine</v>
          </cell>
          <cell r="E1373" t="str">
            <v>Covino</v>
          </cell>
          <cell r="F1373" t="str">
            <v>M</v>
          </cell>
          <cell r="G1373" t="str">
            <v>Licensed Practical Nurse</v>
          </cell>
          <cell r="H1373" t="str">
            <v>Clinical</v>
          </cell>
          <cell r="I1373" t="str">
            <v>Provider Practices</v>
          </cell>
          <cell r="J1373" t="str">
            <v>Clinic Primary Care</v>
          </cell>
          <cell r="K1373" t="str">
            <v>Active</v>
          </cell>
          <cell r="L1373" t="str">
            <v>PartTime - Full Benefits</v>
          </cell>
          <cell r="M1373" t="str">
            <v>Part Time</v>
          </cell>
          <cell r="N1373" t="str">
            <v>Licensed Practical Nurse</v>
          </cell>
          <cell r="O1373" t="str">
            <v>GEN 40 30min</v>
          </cell>
          <cell r="P1373">
            <v>41183</v>
          </cell>
          <cell r="Q1373">
            <v>41183</v>
          </cell>
          <cell r="S1373">
            <v>53547.519999999997</v>
          </cell>
          <cell r="T1373">
            <v>32.18</v>
          </cell>
          <cell r="U1373" t="str">
            <v>LPN</v>
          </cell>
          <cell r="V1373">
            <v>64</v>
          </cell>
          <cell r="W1373">
            <v>1029.76</v>
          </cell>
          <cell r="X1373" t="str">
            <v>Nro, Anes, Pod &amp; Sp - 40</v>
          </cell>
          <cell r="Y1373" t="str">
            <v>Provider Practice</v>
          </cell>
          <cell r="Z1373" t="str">
            <v>Biweekly</v>
          </cell>
        </row>
        <row r="1374">
          <cell r="B1374">
            <v>1867</v>
          </cell>
          <cell r="D1374" t="str">
            <v>Kathleen</v>
          </cell>
          <cell r="E1374" t="str">
            <v>Buck</v>
          </cell>
          <cell r="F1374" t="str">
            <v>P</v>
          </cell>
          <cell r="G1374" t="str">
            <v>Medical Secretary</v>
          </cell>
          <cell r="H1374" t="str">
            <v>Administrative</v>
          </cell>
          <cell r="I1374" t="str">
            <v>Provider Practices</v>
          </cell>
          <cell r="J1374" t="str">
            <v>Clinic Primary Care</v>
          </cell>
          <cell r="K1374" t="str">
            <v>Terminated</v>
          </cell>
          <cell r="L1374" t="str">
            <v>Full Time - Full Benefits</v>
          </cell>
          <cell r="M1374" t="str">
            <v>Full Time</v>
          </cell>
          <cell r="N1374" t="str">
            <v>Medical Secretary</v>
          </cell>
          <cell r="O1374" t="str">
            <v>GEN 40 60min</v>
          </cell>
          <cell r="P1374">
            <v>41190</v>
          </cell>
          <cell r="Q1374">
            <v>41190</v>
          </cell>
          <cell r="R1374">
            <v>41544</v>
          </cell>
          <cell r="S1374">
            <v>27040</v>
          </cell>
          <cell r="T1374">
            <v>13</v>
          </cell>
          <cell r="U1374" t="str">
            <v>Admin/Support</v>
          </cell>
          <cell r="V1374">
            <v>80</v>
          </cell>
          <cell r="W1374">
            <v>520</v>
          </cell>
          <cell r="X1374" t="str">
            <v>Primary Care Clinic - 41</v>
          </cell>
          <cell r="Y1374" t="str">
            <v>Provider Practice</v>
          </cell>
          <cell r="Z1374" t="str">
            <v>Biweekly</v>
          </cell>
        </row>
        <row r="1375">
          <cell r="B1375">
            <v>1868</v>
          </cell>
          <cell r="D1375" t="str">
            <v>Eric</v>
          </cell>
          <cell r="E1375" t="str">
            <v>Koch</v>
          </cell>
          <cell r="F1375" t="str">
            <v>R</v>
          </cell>
          <cell r="G1375" t="str">
            <v>Laboratory Technician 3</v>
          </cell>
          <cell r="H1375" t="str">
            <v>Ancillary</v>
          </cell>
          <cell r="I1375" t="str">
            <v>Professional Services</v>
          </cell>
          <cell r="J1375" t="str">
            <v>Laboratory</v>
          </cell>
          <cell r="K1375" t="str">
            <v>Active</v>
          </cell>
          <cell r="L1375" t="str">
            <v>PartTime - Full Benefits</v>
          </cell>
          <cell r="M1375" t="str">
            <v>Part Time</v>
          </cell>
          <cell r="N1375" t="str">
            <v>Laboratory Technician 3</v>
          </cell>
          <cell r="O1375" t="str">
            <v>GEN 40 30min</v>
          </cell>
          <cell r="P1375">
            <v>41190</v>
          </cell>
          <cell r="Q1375">
            <v>41190</v>
          </cell>
          <cell r="S1375">
            <v>59398.559999999998</v>
          </cell>
          <cell r="T1375">
            <v>31.73</v>
          </cell>
          <cell r="U1375" t="str">
            <v>Tech &amp; Professi</v>
          </cell>
          <cell r="V1375">
            <v>72</v>
          </cell>
          <cell r="W1375">
            <v>1142.28</v>
          </cell>
          <cell r="X1375" t="str">
            <v>Gifford Medical - 40</v>
          </cell>
          <cell r="Y1375" t="str">
            <v>Laboratory</v>
          </cell>
          <cell r="Z1375" t="str">
            <v>Biweekly</v>
          </cell>
        </row>
        <row r="1376">
          <cell r="B1376">
            <v>1869</v>
          </cell>
          <cell r="D1376" t="str">
            <v>Tyler</v>
          </cell>
          <cell r="E1376" t="str">
            <v>Gurdak</v>
          </cell>
          <cell r="F1376" t="str">
            <v>J</v>
          </cell>
          <cell r="G1376" t="str">
            <v>Nutrition Assistant 1 PD</v>
          </cell>
          <cell r="H1376" t="str">
            <v>Maint, Hskpg, Food, Dayca</v>
          </cell>
          <cell r="I1376" t="str">
            <v>Operations</v>
          </cell>
          <cell r="J1376" t="str">
            <v>Dietary</v>
          </cell>
          <cell r="K1376" t="str">
            <v>Terminated</v>
          </cell>
          <cell r="L1376" t="str">
            <v>Per Diem Active</v>
          </cell>
          <cell r="M1376" t="str">
            <v>Part Time</v>
          </cell>
          <cell r="N1376" t="str">
            <v>Nutrition Assistant 1 PD</v>
          </cell>
          <cell r="O1376" t="str">
            <v>GEN 40 30min</v>
          </cell>
          <cell r="P1376">
            <v>41190</v>
          </cell>
          <cell r="Q1376">
            <v>41190</v>
          </cell>
          <cell r="R1376">
            <v>41199</v>
          </cell>
          <cell r="S1376">
            <v>2.3400000000000001E-2</v>
          </cell>
          <cell r="T1376">
            <v>9.25</v>
          </cell>
          <cell r="U1376" t="str">
            <v>Admin/Support</v>
          </cell>
          <cell r="V1376">
            <v>1E-4</v>
          </cell>
          <cell r="W1376">
            <v>4.0000000000000002E-4</v>
          </cell>
          <cell r="X1376" t="str">
            <v>Gifford Medical - 40</v>
          </cell>
          <cell r="Y1376" t="str">
            <v>Nutrition &amp; Food Service</v>
          </cell>
          <cell r="Z1376" t="str">
            <v>Biweekly</v>
          </cell>
        </row>
        <row r="1377">
          <cell r="B1377">
            <v>1870</v>
          </cell>
          <cell r="D1377" t="str">
            <v>Jennifer</v>
          </cell>
          <cell r="E1377" t="str">
            <v>Powell</v>
          </cell>
          <cell r="F1377" t="str">
            <v>A</v>
          </cell>
          <cell r="G1377" t="str">
            <v>RN - Per Diem</v>
          </cell>
          <cell r="H1377" t="str">
            <v>Clinical</v>
          </cell>
          <cell r="I1377" t="str">
            <v>Patient Care Services</v>
          </cell>
          <cell r="J1377" t="str">
            <v>Emergency Room</v>
          </cell>
          <cell r="K1377" t="str">
            <v>Terminated</v>
          </cell>
          <cell r="L1377" t="str">
            <v>Per Diem Active</v>
          </cell>
          <cell r="M1377" t="str">
            <v>Part Time</v>
          </cell>
          <cell r="N1377" t="str">
            <v>RN - Per Diem</v>
          </cell>
          <cell r="O1377" t="str">
            <v>GEN 40 30min</v>
          </cell>
          <cell r="P1377">
            <v>41197</v>
          </cell>
          <cell r="Q1377">
            <v>41197</v>
          </cell>
          <cell r="R1377">
            <v>41323</v>
          </cell>
          <cell r="S1377">
            <v>6.5000000000000002E-2</v>
          </cell>
          <cell r="T1377">
            <v>24.5</v>
          </cell>
          <cell r="U1377" t="str">
            <v>RN</v>
          </cell>
          <cell r="V1377">
            <v>1E-4</v>
          </cell>
          <cell r="W1377">
            <v>1.1999999999999999E-3</v>
          </cell>
          <cell r="X1377" t="str">
            <v>Gifford Medical - 40</v>
          </cell>
          <cell r="Y1377" t="str">
            <v>Emergency Room</v>
          </cell>
          <cell r="Z1377" t="str">
            <v>Biweekly</v>
          </cell>
        </row>
        <row r="1378">
          <cell r="B1378">
            <v>1871</v>
          </cell>
          <cell r="D1378" t="str">
            <v>Bonnie</v>
          </cell>
          <cell r="E1378" t="str">
            <v>McConologue</v>
          </cell>
          <cell r="F1378" t="str">
            <v>E</v>
          </cell>
          <cell r="G1378" t="str">
            <v>RN - Per Diem</v>
          </cell>
          <cell r="H1378" t="str">
            <v>Clinical</v>
          </cell>
          <cell r="I1378" t="str">
            <v>Patient Care Services</v>
          </cell>
          <cell r="J1378" t="str">
            <v>Med Surg</v>
          </cell>
          <cell r="K1378" t="str">
            <v>Active</v>
          </cell>
          <cell r="L1378" t="str">
            <v>Per Diem Active</v>
          </cell>
          <cell r="M1378" t="str">
            <v>Part Time</v>
          </cell>
          <cell r="N1378" t="str">
            <v>RN - Per Diem</v>
          </cell>
          <cell r="O1378" t="str">
            <v>GEN 40 30min</v>
          </cell>
          <cell r="P1378">
            <v>41197</v>
          </cell>
          <cell r="Q1378">
            <v>41197</v>
          </cell>
          <cell r="S1378">
            <v>0.104</v>
          </cell>
          <cell r="T1378">
            <v>40.049999999999997</v>
          </cell>
          <cell r="U1378" t="str">
            <v>RN</v>
          </cell>
          <cell r="V1378">
            <v>1E-4</v>
          </cell>
          <cell r="W1378">
            <v>2E-3</v>
          </cell>
          <cell r="X1378" t="str">
            <v>Gifford Medical Ctr - 40</v>
          </cell>
          <cell r="Y1378" t="str">
            <v>Med/Surg</v>
          </cell>
          <cell r="Z1378" t="str">
            <v>Biweekly</v>
          </cell>
        </row>
        <row r="1379">
          <cell r="B1379">
            <v>1872</v>
          </cell>
          <cell r="D1379" t="str">
            <v>Amanda</v>
          </cell>
          <cell r="E1379" t="str">
            <v>LaPlante</v>
          </cell>
          <cell r="F1379" t="str">
            <v>J</v>
          </cell>
          <cell r="G1379" t="str">
            <v>Licensed Nurse Aide</v>
          </cell>
          <cell r="H1379" t="str">
            <v>Clinical</v>
          </cell>
          <cell r="I1379" t="str">
            <v>Patient Care Services</v>
          </cell>
          <cell r="J1379" t="str">
            <v>MENIG Extended Care</v>
          </cell>
          <cell r="K1379" t="str">
            <v>Terminated</v>
          </cell>
          <cell r="L1379" t="str">
            <v>PartTime - Full Benefits</v>
          </cell>
          <cell r="M1379" t="str">
            <v>Part Time</v>
          </cell>
          <cell r="N1379" t="str">
            <v>Licensed Nurse Aide</v>
          </cell>
          <cell r="O1379" t="str">
            <v>GEN 40 30min</v>
          </cell>
          <cell r="P1379">
            <v>41199</v>
          </cell>
          <cell r="Q1379">
            <v>41199</v>
          </cell>
          <cell r="R1379">
            <v>41327</v>
          </cell>
          <cell r="S1379">
            <v>17139.2</v>
          </cell>
          <cell r="T1379">
            <v>10.3</v>
          </cell>
          <cell r="U1379" t="str">
            <v>Admin/Support</v>
          </cell>
          <cell r="V1379">
            <v>64</v>
          </cell>
          <cell r="W1379">
            <v>329.6</v>
          </cell>
          <cell r="X1379" t="str">
            <v>Gifford Medical - 40</v>
          </cell>
          <cell r="Y1379" t="str">
            <v>Menig Extended Care Unit</v>
          </cell>
          <cell r="Z1379" t="str">
            <v>Biweekly</v>
          </cell>
        </row>
        <row r="1380">
          <cell r="B1380">
            <v>1873</v>
          </cell>
          <cell r="D1380" t="str">
            <v>Vivian</v>
          </cell>
          <cell r="E1380" t="str">
            <v>Jones</v>
          </cell>
          <cell r="F1380" t="str">
            <v>A</v>
          </cell>
          <cell r="G1380" t="str">
            <v>RN - Per Diem</v>
          </cell>
          <cell r="H1380" t="str">
            <v>Clinical</v>
          </cell>
          <cell r="I1380" t="str">
            <v>Patient Care Services</v>
          </cell>
          <cell r="J1380" t="str">
            <v>Med Surg</v>
          </cell>
          <cell r="K1380" t="str">
            <v>Active</v>
          </cell>
          <cell r="L1380" t="str">
            <v>Per Diem Active</v>
          </cell>
          <cell r="M1380" t="str">
            <v>Part Time</v>
          </cell>
          <cell r="N1380" t="str">
            <v>RN - Per Diem</v>
          </cell>
          <cell r="O1380" t="str">
            <v>GEN 40 30min</v>
          </cell>
          <cell r="P1380">
            <v>42821</v>
          </cell>
          <cell r="Q1380">
            <v>41201</v>
          </cell>
          <cell r="S1380">
            <v>0.104</v>
          </cell>
          <cell r="T1380">
            <v>39.630000000000003</v>
          </cell>
          <cell r="U1380" t="str">
            <v>RN</v>
          </cell>
          <cell r="V1380">
            <v>1E-4</v>
          </cell>
          <cell r="W1380">
            <v>2E-3</v>
          </cell>
          <cell r="X1380" t="str">
            <v>Gifford Medical Ctr - 40</v>
          </cell>
          <cell r="Y1380" t="str">
            <v>Med/Surg</v>
          </cell>
          <cell r="Z1380" t="str">
            <v>Biweekly</v>
          </cell>
        </row>
        <row r="1381">
          <cell r="B1381">
            <v>1874</v>
          </cell>
          <cell r="D1381" t="str">
            <v>Patricia</v>
          </cell>
          <cell r="E1381" t="str">
            <v>Boule</v>
          </cell>
          <cell r="F1381" t="str">
            <v>B</v>
          </cell>
          <cell r="G1381" t="str">
            <v>LPN - Provider Practice</v>
          </cell>
          <cell r="H1381" t="str">
            <v>Clinical</v>
          </cell>
          <cell r="I1381" t="str">
            <v>Provider Practices</v>
          </cell>
          <cell r="J1381" t="str">
            <v>Clinic Primary Care</v>
          </cell>
          <cell r="K1381" t="str">
            <v>Terminated</v>
          </cell>
          <cell r="L1381" t="str">
            <v>PartTime - Full Benefits</v>
          </cell>
          <cell r="M1381" t="str">
            <v>Part Time</v>
          </cell>
          <cell r="N1381" t="str">
            <v>LPN - Provider Practice</v>
          </cell>
          <cell r="O1381" t="str">
            <v>GEN 40 60min</v>
          </cell>
          <cell r="P1381">
            <v>41225</v>
          </cell>
          <cell r="Q1381">
            <v>41225</v>
          </cell>
          <cell r="R1381">
            <v>41467</v>
          </cell>
          <cell r="S1381">
            <v>29952</v>
          </cell>
          <cell r="T1381">
            <v>18</v>
          </cell>
          <cell r="U1381" t="str">
            <v>LPN PP</v>
          </cell>
          <cell r="V1381">
            <v>64</v>
          </cell>
          <cell r="W1381">
            <v>576</v>
          </cell>
          <cell r="X1381" t="str">
            <v>Primary Care Clinic - 41</v>
          </cell>
          <cell r="Y1381" t="str">
            <v>Provider Practice</v>
          </cell>
          <cell r="Z1381" t="str">
            <v>Biweekly</v>
          </cell>
        </row>
        <row r="1382">
          <cell r="B1382">
            <v>1875</v>
          </cell>
          <cell r="D1382" t="str">
            <v>Wendy</v>
          </cell>
          <cell r="E1382" t="str">
            <v>Benedict</v>
          </cell>
          <cell r="F1382" t="str">
            <v>S</v>
          </cell>
          <cell r="G1382" t="str">
            <v>Social Worker (BS)</v>
          </cell>
          <cell r="H1382" t="str">
            <v>Ancillary</v>
          </cell>
          <cell r="I1382" t="str">
            <v>Patient Care Services</v>
          </cell>
          <cell r="J1382" t="str">
            <v>Med Surg</v>
          </cell>
          <cell r="K1382" t="str">
            <v>Active</v>
          </cell>
          <cell r="L1382" t="str">
            <v>Full Time - Full Benefits</v>
          </cell>
          <cell r="M1382" t="str">
            <v>Full Time</v>
          </cell>
          <cell r="N1382" t="str">
            <v>Social Worker (BS)</v>
          </cell>
          <cell r="O1382" t="str">
            <v>GEN 40 30min</v>
          </cell>
          <cell r="P1382">
            <v>44924</v>
          </cell>
          <cell r="Q1382">
            <v>41239</v>
          </cell>
          <cell r="S1382">
            <v>65000</v>
          </cell>
          <cell r="T1382">
            <v>31.25</v>
          </cell>
          <cell r="U1382" t="str">
            <v>Tech &amp; Professi</v>
          </cell>
          <cell r="V1382">
            <v>80</v>
          </cell>
          <cell r="W1382">
            <v>1250</v>
          </cell>
          <cell r="X1382" t="str">
            <v>Gifford Medical Ctr - 40</v>
          </cell>
          <cell r="Y1382" t="str">
            <v>Med/Surg</v>
          </cell>
          <cell r="Z1382" t="str">
            <v>Biweekly</v>
          </cell>
        </row>
        <row r="1383">
          <cell r="B1383">
            <v>1876</v>
          </cell>
          <cell r="D1383" t="str">
            <v>Meredith</v>
          </cell>
          <cell r="E1383" t="str">
            <v>Underhill</v>
          </cell>
          <cell r="F1383" t="str">
            <v>J</v>
          </cell>
          <cell r="G1383" t="str">
            <v>Healthcare Asst Offsite</v>
          </cell>
          <cell r="I1383" t="str">
            <v>Provider Practices</v>
          </cell>
          <cell r="J1383" t="str">
            <v>Sharon Clinic</v>
          </cell>
          <cell r="K1383" t="str">
            <v>Terminated</v>
          </cell>
          <cell r="L1383" t="str">
            <v>Per Diem Active</v>
          </cell>
          <cell r="M1383" t="str">
            <v>Part Time</v>
          </cell>
          <cell r="N1383" t="str">
            <v>Healthcare Asst Offsite</v>
          </cell>
          <cell r="O1383" t="str">
            <v>GEN 40 60min</v>
          </cell>
          <cell r="P1383">
            <v>41240</v>
          </cell>
          <cell r="Q1383">
            <v>41240</v>
          </cell>
          <cell r="R1383">
            <v>41487</v>
          </cell>
          <cell r="S1383">
            <v>3.3799999999999997E-2</v>
          </cell>
          <cell r="T1383">
            <v>13</v>
          </cell>
          <cell r="U1383" t="str">
            <v>Admin/Support</v>
          </cell>
          <cell r="V1383">
            <v>1E-4</v>
          </cell>
          <cell r="W1383">
            <v>5.9999999999999995E-4</v>
          </cell>
          <cell r="X1383" t="str">
            <v>Sharon Clinic - 40</v>
          </cell>
          <cell r="Y1383" t="str">
            <v>Provider Practice</v>
          </cell>
          <cell r="Z1383" t="str">
            <v>Biweekly</v>
          </cell>
        </row>
        <row r="1384">
          <cell r="B1384">
            <v>1877</v>
          </cell>
          <cell r="D1384" t="str">
            <v>Dawn</v>
          </cell>
          <cell r="E1384" t="str">
            <v>Morse</v>
          </cell>
          <cell r="F1384" t="str">
            <v>A</v>
          </cell>
          <cell r="G1384" t="str">
            <v>Nutrition Assistant 1 PD</v>
          </cell>
          <cell r="H1384" t="str">
            <v>Maint, Hskpg, Food, Dayca</v>
          </cell>
          <cell r="I1384" t="str">
            <v>Operations</v>
          </cell>
          <cell r="J1384" t="str">
            <v>Dietary</v>
          </cell>
          <cell r="K1384" t="str">
            <v>Terminated</v>
          </cell>
          <cell r="L1384" t="str">
            <v>Per Diem Active</v>
          </cell>
          <cell r="M1384" t="str">
            <v>Part Time</v>
          </cell>
          <cell r="N1384" t="str">
            <v>Nutrition Assistant 1 PD</v>
          </cell>
          <cell r="O1384" t="str">
            <v>GEN 40 30min</v>
          </cell>
          <cell r="P1384">
            <v>41239</v>
          </cell>
          <cell r="Q1384">
            <v>41239</v>
          </cell>
          <cell r="R1384">
            <v>41933</v>
          </cell>
          <cell r="S1384">
            <v>2.86E-2</v>
          </cell>
          <cell r="T1384">
            <v>10.82</v>
          </cell>
          <cell r="U1384" t="str">
            <v>Admin/Support</v>
          </cell>
          <cell r="V1384">
            <v>1E-4</v>
          </cell>
          <cell r="W1384">
            <v>5.9999999999999995E-4</v>
          </cell>
          <cell r="X1384" t="str">
            <v>Gifford Medical - 40</v>
          </cell>
          <cell r="Y1384" t="str">
            <v>Nutrition &amp; Food Service</v>
          </cell>
          <cell r="Z1384" t="str">
            <v>Biweekly</v>
          </cell>
        </row>
        <row r="1385">
          <cell r="B1385">
            <v>1878</v>
          </cell>
          <cell r="D1385" t="str">
            <v>Barbara</v>
          </cell>
          <cell r="E1385" t="str">
            <v>Lazar</v>
          </cell>
          <cell r="F1385" t="str">
            <v>B</v>
          </cell>
          <cell r="G1385" t="str">
            <v>Physician</v>
          </cell>
          <cell r="H1385" t="str">
            <v>Clinical</v>
          </cell>
          <cell r="I1385" t="str">
            <v>Medical Staff</v>
          </cell>
          <cell r="J1385" t="str">
            <v>Clinic Primary Care</v>
          </cell>
          <cell r="K1385" t="str">
            <v>Terminated</v>
          </cell>
          <cell r="L1385" t="str">
            <v>PartTime-Partial Benefits</v>
          </cell>
          <cell r="M1385" t="str">
            <v>Part Time</v>
          </cell>
          <cell r="N1385" t="str">
            <v>Physician</v>
          </cell>
          <cell r="O1385" t="str">
            <v>PHYSICIANS</v>
          </cell>
          <cell r="P1385">
            <v>41239</v>
          </cell>
          <cell r="Q1385">
            <v>41239</v>
          </cell>
          <cell r="R1385">
            <v>42305</v>
          </cell>
          <cell r="S1385">
            <v>93130</v>
          </cell>
          <cell r="T1385">
            <v>66.826899999999995</v>
          </cell>
          <cell r="U1385" t="str">
            <v>Providers</v>
          </cell>
          <cell r="V1385">
            <v>53.6</v>
          </cell>
          <cell r="W1385">
            <v>1790.9614999999999</v>
          </cell>
          <cell r="X1385" t="str">
            <v>Primary Care Clinic - 41</v>
          </cell>
          <cell r="Y1385" t="str">
            <v>Medical Staff</v>
          </cell>
          <cell r="Z1385" t="str">
            <v>Biweekly</v>
          </cell>
        </row>
        <row r="1386">
          <cell r="B1386">
            <v>1879</v>
          </cell>
          <cell r="D1386" t="str">
            <v>Lauren</v>
          </cell>
          <cell r="E1386" t="str">
            <v>Pratt</v>
          </cell>
          <cell r="F1386" t="str">
            <v>R</v>
          </cell>
          <cell r="G1386" t="str">
            <v>LNA Per Diem</v>
          </cell>
          <cell r="H1386" t="str">
            <v>Clinical</v>
          </cell>
          <cell r="I1386" t="str">
            <v>Patient Care Services</v>
          </cell>
          <cell r="J1386" t="str">
            <v>MENIG Extended Care</v>
          </cell>
          <cell r="K1386" t="str">
            <v>Terminated</v>
          </cell>
          <cell r="L1386" t="str">
            <v>Per Diem Active</v>
          </cell>
          <cell r="M1386" t="str">
            <v>Part Time</v>
          </cell>
          <cell r="N1386" t="str">
            <v>LNA Per Diem</v>
          </cell>
          <cell r="O1386" t="str">
            <v>GEN 40 30min</v>
          </cell>
          <cell r="P1386">
            <v>41243</v>
          </cell>
          <cell r="Q1386">
            <v>41243</v>
          </cell>
          <cell r="R1386">
            <v>41844</v>
          </cell>
          <cell r="S1386">
            <v>2.5999999999999999E-2</v>
          </cell>
          <cell r="T1386">
            <v>10.3</v>
          </cell>
          <cell r="U1386" t="str">
            <v>Admin/Support</v>
          </cell>
          <cell r="V1386">
            <v>1E-4</v>
          </cell>
          <cell r="W1386">
            <v>5.0000000000000001E-4</v>
          </cell>
          <cell r="X1386" t="str">
            <v>Gifford Medical - 40</v>
          </cell>
          <cell r="Y1386" t="str">
            <v>Menig Extended Care Unit</v>
          </cell>
          <cell r="Z1386" t="str">
            <v>Biweekly</v>
          </cell>
        </row>
        <row r="1387">
          <cell r="B1387">
            <v>1880</v>
          </cell>
          <cell r="D1387" t="str">
            <v>Stephanie</v>
          </cell>
          <cell r="E1387" t="str">
            <v>Antiuk</v>
          </cell>
          <cell r="F1387" t="str">
            <v>A</v>
          </cell>
          <cell r="G1387" t="str">
            <v>Administrative Assistant</v>
          </cell>
          <cell r="H1387" t="str">
            <v>Maint, Hskpg, Food, Dayca</v>
          </cell>
          <cell r="I1387" t="str">
            <v>Administration</v>
          </cell>
          <cell r="J1387" t="str">
            <v>Data Processing</v>
          </cell>
          <cell r="K1387" t="str">
            <v>Terminated</v>
          </cell>
          <cell r="L1387" t="str">
            <v>PartTime - Full Benefits</v>
          </cell>
          <cell r="M1387" t="str">
            <v>Full Time</v>
          </cell>
          <cell r="N1387" t="str">
            <v>Administrative Assistant</v>
          </cell>
          <cell r="O1387" t="str">
            <v>GEN 40 30min</v>
          </cell>
          <cell r="P1387">
            <v>41253</v>
          </cell>
          <cell r="Q1387">
            <v>41253</v>
          </cell>
          <cell r="R1387">
            <v>41320</v>
          </cell>
          <cell r="S1387">
            <v>20800</v>
          </cell>
          <cell r="T1387">
            <v>12.5</v>
          </cell>
          <cell r="U1387" t="str">
            <v>Admin/Support</v>
          </cell>
          <cell r="V1387">
            <v>64</v>
          </cell>
          <cell r="W1387">
            <v>400</v>
          </cell>
          <cell r="X1387" t="str">
            <v>Gifford Medical - 40</v>
          </cell>
          <cell r="Y1387" t="str">
            <v>None</v>
          </cell>
          <cell r="Z1387" t="str">
            <v>Biweekly</v>
          </cell>
        </row>
        <row r="1388">
          <cell r="B1388">
            <v>1881</v>
          </cell>
          <cell r="D1388" t="str">
            <v>Danielle</v>
          </cell>
          <cell r="E1388" t="str">
            <v>Nickerson</v>
          </cell>
          <cell r="F1388" t="str">
            <v>N</v>
          </cell>
          <cell r="G1388" t="str">
            <v>HR Coordinator</v>
          </cell>
          <cell r="H1388" t="str">
            <v>Administrative</v>
          </cell>
          <cell r="I1388" t="str">
            <v>Human Resources</v>
          </cell>
          <cell r="J1388" t="str">
            <v>Human Resources</v>
          </cell>
          <cell r="K1388" t="str">
            <v>Terminated</v>
          </cell>
          <cell r="L1388" t="str">
            <v>Full Time - Full Benefits</v>
          </cell>
          <cell r="M1388" t="str">
            <v>Full Time</v>
          </cell>
          <cell r="N1388" t="str">
            <v>HR Coordinator</v>
          </cell>
          <cell r="O1388" t="str">
            <v>GEN 40 30min</v>
          </cell>
          <cell r="P1388">
            <v>42499</v>
          </cell>
          <cell r="Q1388">
            <v>41253</v>
          </cell>
          <cell r="R1388">
            <v>42944</v>
          </cell>
          <cell r="S1388">
            <v>42432</v>
          </cell>
          <cell r="T1388">
            <v>20.399999999999999</v>
          </cell>
          <cell r="U1388" t="str">
            <v>Tech &amp; Professi</v>
          </cell>
          <cell r="V1388">
            <v>80</v>
          </cell>
          <cell r="W1388">
            <v>816</v>
          </cell>
          <cell r="X1388" t="str">
            <v>Gifford Medical - 40</v>
          </cell>
          <cell r="Y1388" t="str">
            <v>Human Resources</v>
          </cell>
          <cell r="Z1388" t="str">
            <v>Biweekly</v>
          </cell>
        </row>
        <row r="1389">
          <cell r="B1389">
            <v>1882</v>
          </cell>
          <cell r="D1389" t="str">
            <v>Ashley</v>
          </cell>
          <cell r="E1389" t="str">
            <v>Pulsifer</v>
          </cell>
          <cell r="F1389" t="str">
            <v>R</v>
          </cell>
          <cell r="G1389" t="str">
            <v>File Clerk</v>
          </cell>
          <cell r="H1389" t="str">
            <v>Administrative</v>
          </cell>
          <cell r="I1389" t="str">
            <v>Patient Care Services</v>
          </cell>
          <cell r="J1389" t="str">
            <v>Medical Records</v>
          </cell>
          <cell r="K1389" t="str">
            <v>Terminated</v>
          </cell>
          <cell r="L1389" t="str">
            <v>Full Time - Full Benefits</v>
          </cell>
          <cell r="M1389" t="str">
            <v>Part Time</v>
          </cell>
          <cell r="N1389" t="str">
            <v>File Clerk</v>
          </cell>
          <cell r="O1389" t="str">
            <v>GEN 40 60min</v>
          </cell>
          <cell r="P1389">
            <v>41260</v>
          </cell>
          <cell r="Q1389">
            <v>41260</v>
          </cell>
          <cell r="R1389">
            <v>41969</v>
          </cell>
          <cell r="S1389">
            <v>24211.200000000001</v>
          </cell>
          <cell r="T1389">
            <v>11.64</v>
          </cell>
          <cell r="U1389" t="str">
            <v>Admin/Support</v>
          </cell>
          <cell r="V1389">
            <v>80</v>
          </cell>
          <cell r="W1389">
            <v>465.6</v>
          </cell>
          <cell r="X1389" t="str">
            <v>Health Information - 49</v>
          </cell>
          <cell r="Y1389" t="str">
            <v>Patient Admin Services</v>
          </cell>
          <cell r="Z1389" t="str">
            <v>Biweekly</v>
          </cell>
        </row>
        <row r="1390">
          <cell r="B1390">
            <v>1883</v>
          </cell>
          <cell r="D1390" t="str">
            <v>Anke</v>
          </cell>
          <cell r="E1390" t="str">
            <v>Starke</v>
          </cell>
          <cell r="G1390" t="str">
            <v>RN - Physician Practice O</v>
          </cell>
          <cell r="H1390" t="str">
            <v>Clinical</v>
          </cell>
          <cell r="I1390" t="str">
            <v>Provider Practices</v>
          </cell>
          <cell r="J1390" t="str">
            <v>Clinic Chelsea</v>
          </cell>
          <cell r="K1390" t="str">
            <v>Terminated</v>
          </cell>
          <cell r="L1390" t="str">
            <v>PartTime - Full Benefits</v>
          </cell>
          <cell r="M1390" t="str">
            <v>Part Time</v>
          </cell>
          <cell r="N1390" t="str">
            <v>RN - Physician Practice O</v>
          </cell>
          <cell r="O1390" t="str">
            <v>GEN 40 60min</v>
          </cell>
          <cell r="P1390">
            <v>41260</v>
          </cell>
          <cell r="Q1390">
            <v>41260</v>
          </cell>
          <cell r="R1390">
            <v>41613</v>
          </cell>
          <cell r="S1390">
            <v>34944</v>
          </cell>
          <cell r="T1390">
            <v>21</v>
          </cell>
          <cell r="U1390" t="str">
            <v>RN PP</v>
          </cell>
          <cell r="V1390">
            <v>64</v>
          </cell>
          <cell r="W1390">
            <v>672</v>
          </cell>
          <cell r="X1390" t="str">
            <v>Chelsea Clinic - 41</v>
          </cell>
          <cell r="Y1390" t="str">
            <v>Medical Staff</v>
          </cell>
          <cell r="Z1390" t="str">
            <v>Biweekly</v>
          </cell>
        </row>
        <row r="1391">
          <cell r="B1391">
            <v>1884</v>
          </cell>
          <cell r="D1391" t="str">
            <v>Lynn</v>
          </cell>
          <cell r="E1391" t="str">
            <v>Howe</v>
          </cell>
          <cell r="F1391" t="str">
            <v>M</v>
          </cell>
          <cell r="G1391" t="str">
            <v>Medical Secretary</v>
          </cell>
          <cell r="H1391" t="str">
            <v>Administrative</v>
          </cell>
          <cell r="I1391" t="str">
            <v>Human Resources</v>
          </cell>
          <cell r="J1391" t="str">
            <v>Clinic Primary Care</v>
          </cell>
          <cell r="K1391" t="str">
            <v>Terminated</v>
          </cell>
          <cell r="L1391" t="str">
            <v>Full Time - Full Benefits</v>
          </cell>
          <cell r="M1391" t="str">
            <v>Full Time</v>
          </cell>
          <cell r="N1391" t="str">
            <v>Medical Secretary</v>
          </cell>
          <cell r="O1391" t="str">
            <v>GEN 40 60min</v>
          </cell>
          <cell r="P1391">
            <v>42366</v>
          </cell>
          <cell r="Q1391">
            <v>41260</v>
          </cell>
          <cell r="R1391">
            <v>42479</v>
          </cell>
          <cell r="S1391">
            <v>31200</v>
          </cell>
          <cell r="T1391">
            <v>15</v>
          </cell>
          <cell r="U1391" t="str">
            <v>Admin/Support</v>
          </cell>
          <cell r="V1391">
            <v>80</v>
          </cell>
          <cell r="W1391">
            <v>600</v>
          </cell>
          <cell r="X1391" t="str">
            <v>Primary Care Clinic - 41</v>
          </cell>
          <cell r="Y1391" t="str">
            <v>Provider Practice</v>
          </cell>
          <cell r="Z1391" t="str">
            <v>Biweekly</v>
          </cell>
        </row>
        <row r="1392">
          <cell r="B1392">
            <v>1885</v>
          </cell>
          <cell r="D1392" t="str">
            <v>Seth</v>
          </cell>
          <cell r="E1392" t="str">
            <v>Klink</v>
          </cell>
          <cell r="F1392" t="str">
            <v>T</v>
          </cell>
          <cell r="G1392" t="str">
            <v>Nutrition Assistant 1 PD</v>
          </cell>
          <cell r="H1392" t="str">
            <v>Maint, Hskpg, Food, Dayca</v>
          </cell>
          <cell r="I1392" t="str">
            <v>Operations</v>
          </cell>
          <cell r="J1392" t="str">
            <v>Dietary</v>
          </cell>
          <cell r="K1392" t="str">
            <v>Terminated</v>
          </cell>
          <cell r="L1392" t="str">
            <v>Per Diem Active</v>
          </cell>
          <cell r="M1392" t="str">
            <v>Part Time</v>
          </cell>
          <cell r="N1392" t="str">
            <v>Nutrition Assistant 1 PD</v>
          </cell>
          <cell r="O1392" t="str">
            <v>GEN 40 30min</v>
          </cell>
          <cell r="P1392">
            <v>41261</v>
          </cell>
          <cell r="Q1392">
            <v>41261</v>
          </cell>
          <cell r="R1392">
            <v>41434</v>
          </cell>
          <cell r="S1392">
            <v>2.3400000000000001E-2</v>
          </cell>
          <cell r="T1392">
            <v>9</v>
          </cell>
          <cell r="U1392" t="str">
            <v>Admin/Support</v>
          </cell>
          <cell r="V1392">
            <v>1E-4</v>
          </cell>
          <cell r="W1392">
            <v>4.0000000000000002E-4</v>
          </cell>
          <cell r="X1392" t="str">
            <v>Gifford Medical - 40</v>
          </cell>
          <cell r="Y1392" t="str">
            <v>Nutrition &amp; Food Service</v>
          </cell>
          <cell r="Z1392" t="str">
            <v>Biweekly</v>
          </cell>
        </row>
        <row r="1393">
          <cell r="B1393">
            <v>1886</v>
          </cell>
          <cell r="D1393" t="str">
            <v>Carrie</v>
          </cell>
          <cell r="E1393" t="str">
            <v>Thompson</v>
          </cell>
          <cell r="F1393" t="str">
            <v>A</v>
          </cell>
          <cell r="G1393" t="str">
            <v>Licensed Nurse Aide</v>
          </cell>
          <cell r="H1393" t="str">
            <v>Clinical</v>
          </cell>
          <cell r="I1393" t="str">
            <v>Patient Care Services</v>
          </cell>
          <cell r="J1393" t="str">
            <v>MENIG Extended Care</v>
          </cell>
          <cell r="K1393" t="str">
            <v>Terminated</v>
          </cell>
          <cell r="L1393" t="str">
            <v>PartTime - Full Benefits</v>
          </cell>
          <cell r="M1393" t="str">
            <v>Part Time</v>
          </cell>
          <cell r="N1393" t="str">
            <v>Licensed Nurse Aide</v>
          </cell>
          <cell r="O1393" t="str">
            <v>GEN 30min</v>
          </cell>
          <cell r="P1393">
            <v>41269</v>
          </cell>
          <cell r="Q1393">
            <v>41269</v>
          </cell>
          <cell r="R1393">
            <v>41430</v>
          </cell>
          <cell r="S1393">
            <v>19281.599999999999</v>
          </cell>
          <cell r="T1393">
            <v>10.3</v>
          </cell>
          <cell r="U1393" t="str">
            <v>Admin/Support</v>
          </cell>
          <cell r="V1393">
            <v>72</v>
          </cell>
          <cell r="W1393">
            <v>370.8</v>
          </cell>
          <cell r="X1393" t="str">
            <v>Gifford Medical - 40</v>
          </cell>
          <cell r="Y1393" t="str">
            <v>Menig Extended Care Unit</v>
          </cell>
          <cell r="Z1393" t="str">
            <v>Biweekly</v>
          </cell>
        </row>
        <row r="1394">
          <cell r="B1394">
            <v>1888</v>
          </cell>
          <cell r="D1394" t="str">
            <v>Alyshia</v>
          </cell>
          <cell r="E1394" t="str">
            <v>Jones</v>
          </cell>
          <cell r="F1394" t="str">
            <v>C</v>
          </cell>
          <cell r="G1394" t="str">
            <v>Architectural &amp; Engineer</v>
          </cell>
          <cell r="H1394" t="str">
            <v>Maint, Hskpg, Food, Dayca</v>
          </cell>
          <cell r="I1394" t="str">
            <v>Administration</v>
          </cell>
          <cell r="J1394" t="str">
            <v>Facilities</v>
          </cell>
          <cell r="K1394" t="str">
            <v>Terminated</v>
          </cell>
          <cell r="L1394" t="str">
            <v>Temporary Part Time</v>
          </cell>
          <cell r="M1394" t="str">
            <v>Part Time</v>
          </cell>
          <cell r="N1394" t="str">
            <v>Architectural &amp; Engineer</v>
          </cell>
          <cell r="O1394" t="str">
            <v>GEN 40 30min</v>
          </cell>
          <cell r="P1394">
            <v>41276</v>
          </cell>
          <cell r="Q1394">
            <v>41276</v>
          </cell>
          <cell r="R1394">
            <v>41395</v>
          </cell>
          <cell r="S1394">
            <v>5200</v>
          </cell>
          <cell r="T1394">
            <v>10</v>
          </cell>
          <cell r="U1394" t="str">
            <v>Admin/Support</v>
          </cell>
          <cell r="V1394">
            <v>20</v>
          </cell>
          <cell r="W1394">
            <v>100</v>
          </cell>
          <cell r="X1394" t="str">
            <v>Gifford Medical - 40</v>
          </cell>
          <cell r="Y1394" t="str">
            <v>None</v>
          </cell>
          <cell r="Z1394" t="str">
            <v>Biweekly</v>
          </cell>
        </row>
        <row r="1395">
          <cell r="B1395">
            <v>1889</v>
          </cell>
          <cell r="D1395" t="str">
            <v>Jessica</v>
          </cell>
          <cell r="E1395" t="str">
            <v>Foz</v>
          </cell>
          <cell r="F1395" t="str">
            <v>A</v>
          </cell>
          <cell r="G1395" t="str">
            <v>RN - Per Diem</v>
          </cell>
          <cell r="H1395" t="str">
            <v>Clinical</v>
          </cell>
          <cell r="I1395" t="str">
            <v>Patient Care Services</v>
          </cell>
          <cell r="J1395" t="str">
            <v>Med Surg</v>
          </cell>
          <cell r="K1395" t="str">
            <v>Terminated</v>
          </cell>
          <cell r="L1395" t="str">
            <v>Per Diem Active</v>
          </cell>
          <cell r="M1395" t="str">
            <v>Part Time</v>
          </cell>
          <cell r="N1395" t="str">
            <v>RN - Per Diem</v>
          </cell>
          <cell r="O1395" t="str">
            <v>GEN 40 30min</v>
          </cell>
          <cell r="P1395">
            <v>41276</v>
          </cell>
          <cell r="Q1395">
            <v>41276</v>
          </cell>
          <cell r="R1395">
            <v>42611</v>
          </cell>
          <cell r="S1395">
            <v>6.5000000000000002E-2</v>
          </cell>
          <cell r="T1395">
            <v>24.89</v>
          </cell>
          <cell r="U1395" t="str">
            <v>RN</v>
          </cell>
          <cell r="V1395">
            <v>1E-4</v>
          </cell>
          <cell r="W1395">
            <v>1.1999999999999999E-3</v>
          </cell>
          <cell r="X1395" t="str">
            <v>Gifford Medical - 40</v>
          </cell>
          <cell r="Y1395" t="str">
            <v>Med/Surg</v>
          </cell>
          <cell r="Z1395" t="str">
            <v>Biweekly</v>
          </cell>
        </row>
        <row r="1396">
          <cell r="B1396">
            <v>1890</v>
          </cell>
          <cell r="D1396" t="str">
            <v>Tara</v>
          </cell>
          <cell r="E1396" t="str">
            <v>Meyer</v>
          </cell>
          <cell r="F1396" t="str">
            <v>B</v>
          </cell>
          <cell r="G1396" t="str">
            <v>Nurse Practitioner</v>
          </cell>
          <cell r="H1396" t="str">
            <v>Clinical</v>
          </cell>
          <cell r="I1396" t="str">
            <v>Medical Staff</v>
          </cell>
          <cell r="J1396" t="str">
            <v>Clinic Primary Care</v>
          </cell>
          <cell r="K1396" t="str">
            <v>Terminated</v>
          </cell>
          <cell r="L1396" t="str">
            <v>Full Time - Full Benefits</v>
          </cell>
          <cell r="M1396" t="str">
            <v>Full Time</v>
          </cell>
          <cell r="N1396" t="str">
            <v>Nurse Practitioner</v>
          </cell>
          <cell r="O1396" t="str">
            <v>PHYSICIANS</v>
          </cell>
          <cell r="P1396">
            <v>41288</v>
          </cell>
          <cell r="Q1396">
            <v>41288</v>
          </cell>
          <cell r="R1396">
            <v>42223</v>
          </cell>
          <cell r="S1396">
            <v>81000</v>
          </cell>
          <cell r="T1396">
            <v>38.942300000000003</v>
          </cell>
          <cell r="U1396" t="str">
            <v>NP &amp; PA</v>
          </cell>
          <cell r="V1396">
            <v>80</v>
          </cell>
          <cell r="W1396">
            <v>1557.6922999999999</v>
          </cell>
          <cell r="X1396" t="str">
            <v>Primary Care Clinic - 41</v>
          </cell>
          <cell r="Y1396" t="str">
            <v>Medical Staff</v>
          </cell>
          <cell r="Z1396" t="str">
            <v>Biweekly</v>
          </cell>
        </row>
        <row r="1397">
          <cell r="B1397">
            <v>1891</v>
          </cell>
          <cell r="D1397" t="str">
            <v>Dane</v>
          </cell>
          <cell r="E1397" t="str">
            <v>Swanson</v>
          </cell>
          <cell r="F1397" t="str">
            <v>A</v>
          </cell>
          <cell r="G1397" t="str">
            <v>LNA Per Diem</v>
          </cell>
          <cell r="H1397" t="str">
            <v>Clinical</v>
          </cell>
          <cell r="I1397" t="str">
            <v>Patient Care Services</v>
          </cell>
          <cell r="J1397" t="str">
            <v>MENIG Extended Care</v>
          </cell>
          <cell r="K1397" t="str">
            <v>Terminated</v>
          </cell>
          <cell r="L1397" t="str">
            <v>Per Diem Active</v>
          </cell>
          <cell r="M1397" t="str">
            <v>Part Time</v>
          </cell>
          <cell r="N1397" t="str">
            <v>LNA Per Diem</v>
          </cell>
          <cell r="P1397">
            <v>41288</v>
          </cell>
          <cell r="Q1397">
            <v>41288</v>
          </cell>
          <cell r="R1397">
            <v>41379</v>
          </cell>
          <cell r="S1397">
            <v>2.5999999999999999E-3</v>
          </cell>
          <cell r="T1397">
            <v>10</v>
          </cell>
          <cell r="U1397" t="str">
            <v>Admin/Support</v>
          </cell>
          <cell r="V1397">
            <v>0</v>
          </cell>
          <cell r="W1397">
            <v>0</v>
          </cell>
          <cell r="X1397" t="str">
            <v>Gifford Medical - 40</v>
          </cell>
          <cell r="Y1397" t="str">
            <v>Menig Extended Care Unit</v>
          </cell>
          <cell r="Z1397" t="str">
            <v>Biweekly</v>
          </cell>
        </row>
        <row r="1398">
          <cell r="B1398">
            <v>1892</v>
          </cell>
          <cell r="D1398" t="str">
            <v>Brook</v>
          </cell>
          <cell r="E1398" t="str">
            <v>Sargeant</v>
          </cell>
          <cell r="F1398" t="str">
            <v>A</v>
          </cell>
          <cell r="G1398" t="str">
            <v>Laboratory Assistant PD</v>
          </cell>
          <cell r="H1398" t="str">
            <v>Clinical</v>
          </cell>
          <cell r="I1398" t="str">
            <v>Patient Care Services</v>
          </cell>
          <cell r="J1398" t="str">
            <v>Laboratory</v>
          </cell>
          <cell r="K1398" t="str">
            <v>Terminated</v>
          </cell>
          <cell r="L1398" t="str">
            <v>Per Diem Active</v>
          </cell>
          <cell r="M1398" t="str">
            <v>Part Time</v>
          </cell>
          <cell r="N1398" t="str">
            <v>Laboratory Assistant PD</v>
          </cell>
          <cell r="O1398" t="str">
            <v>GEN 40 30min</v>
          </cell>
          <cell r="P1398">
            <v>41288</v>
          </cell>
          <cell r="Q1398">
            <v>41288</v>
          </cell>
          <cell r="R1398">
            <v>42284</v>
          </cell>
          <cell r="S1398">
            <v>3.1199999999999999E-2</v>
          </cell>
          <cell r="T1398">
            <v>11.5</v>
          </cell>
          <cell r="U1398" t="str">
            <v>Admin/Support</v>
          </cell>
          <cell r="V1398">
            <v>1E-4</v>
          </cell>
          <cell r="W1398">
            <v>5.9999999999999995E-4</v>
          </cell>
          <cell r="X1398" t="str">
            <v>Gifford Medical - 40</v>
          </cell>
          <cell r="Y1398" t="str">
            <v>Laboratory</v>
          </cell>
          <cell r="Z1398" t="str">
            <v>Biweekly</v>
          </cell>
        </row>
        <row r="1399">
          <cell r="B1399">
            <v>1893</v>
          </cell>
          <cell r="D1399" t="str">
            <v>Morgan</v>
          </cell>
          <cell r="E1399" t="str">
            <v>Brown</v>
          </cell>
          <cell r="F1399" t="str">
            <v>M</v>
          </cell>
          <cell r="G1399" t="str">
            <v>Marketing Specialist</v>
          </cell>
          <cell r="H1399" t="str">
            <v>Administrative</v>
          </cell>
          <cell r="I1399" t="str">
            <v>Administration</v>
          </cell>
          <cell r="J1399" t="str">
            <v>Development</v>
          </cell>
          <cell r="K1399" t="str">
            <v>Terminated</v>
          </cell>
          <cell r="L1399" t="str">
            <v>Full Time - Full Benefits</v>
          </cell>
          <cell r="M1399" t="str">
            <v>Full Time</v>
          </cell>
          <cell r="N1399" t="str">
            <v>Marketing Specialist</v>
          </cell>
          <cell r="O1399" t="str">
            <v>GEN 40 30min</v>
          </cell>
          <cell r="P1399">
            <v>41302</v>
          </cell>
          <cell r="Q1399">
            <v>41302</v>
          </cell>
          <cell r="R1399">
            <v>43154</v>
          </cell>
          <cell r="S1399">
            <v>39520</v>
          </cell>
          <cell r="T1399">
            <v>19</v>
          </cell>
          <cell r="U1399" t="str">
            <v>Admin/Support</v>
          </cell>
          <cell r="V1399">
            <v>80</v>
          </cell>
          <cell r="W1399">
            <v>760</v>
          </cell>
          <cell r="X1399" t="str">
            <v>Gifford Medical - 40</v>
          </cell>
          <cell r="Y1399" t="str">
            <v>Development &amp; Marketing</v>
          </cell>
          <cell r="Z1399" t="str">
            <v>Biweekly</v>
          </cell>
        </row>
        <row r="1400">
          <cell r="B1400">
            <v>1894</v>
          </cell>
          <cell r="D1400" t="str">
            <v>Allison</v>
          </cell>
          <cell r="E1400" t="str">
            <v>Moulton</v>
          </cell>
          <cell r="F1400" t="str">
            <v>K</v>
          </cell>
          <cell r="G1400" t="str">
            <v>Volunteer Specialist</v>
          </cell>
          <cell r="H1400" t="str">
            <v>Administrative</v>
          </cell>
          <cell r="I1400" t="str">
            <v>Quality Mgt &amp; Med Staff S</v>
          </cell>
          <cell r="J1400" t="str">
            <v>RISEVT</v>
          </cell>
          <cell r="K1400" t="str">
            <v>Terminated</v>
          </cell>
          <cell r="L1400" t="str">
            <v>PartTime - Full Benefits</v>
          </cell>
          <cell r="M1400" t="str">
            <v>Part Time</v>
          </cell>
          <cell r="N1400" t="str">
            <v>Volunteer Specialist</v>
          </cell>
          <cell r="O1400" t="str">
            <v>GEN 40 30min</v>
          </cell>
          <cell r="P1400">
            <v>41306</v>
          </cell>
          <cell r="Q1400">
            <v>41306</v>
          </cell>
          <cell r="R1400">
            <v>41647</v>
          </cell>
          <cell r="S1400">
            <v>15600</v>
          </cell>
          <cell r="T1400">
            <v>25</v>
          </cell>
          <cell r="U1400" t="str">
            <v>Admin/Support</v>
          </cell>
          <cell r="V1400">
            <v>24</v>
          </cell>
          <cell r="W1400">
            <v>300</v>
          </cell>
          <cell r="X1400" t="str">
            <v>Gifford Medical - 40</v>
          </cell>
          <cell r="Y1400" t="str">
            <v>Grant Programs</v>
          </cell>
          <cell r="Z1400" t="str">
            <v>Biweekly</v>
          </cell>
        </row>
        <row r="1401">
          <cell r="B1401">
            <v>1895</v>
          </cell>
          <cell r="D1401" t="str">
            <v>Stephen</v>
          </cell>
          <cell r="E1401" t="str">
            <v>Conti</v>
          </cell>
          <cell r="F1401" t="str">
            <v>G</v>
          </cell>
          <cell r="G1401" t="str">
            <v>Controller</v>
          </cell>
          <cell r="H1401" t="str">
            <v>Administrative</v>
          </cell>
          <cell r="I1401" t="str">
            <v>Finance</v>
          </cell>
          <cell r="J1401" t="str">
            <v>General Accounting</v>
          </cell>
          <cell r="K1401" t="str">
            <v>Active</v>
          </cell>
          <cell r="L1401" t="str">
            <v>Full Time - Full Benefits</v>
          </cell>
          <cell r="M1401" t="str">
            <v>Full Time</v>
          </cell>
          <cell r="N1401" t="str">
            <v>Controller</v>
          </cell>
          <cell r="O1401" t="str">
            <v>EXEMPT 8 FT</v>
          </cell>
          <cell r="P1401">
            <v>41316</v>
          </cell>
          <cell r="Q1401">
            <v>41316</v>
          </cell>
          <cell r="S1401">
            <v>105000</v>
          </cell>
          <cell r="T1401">
            <v>50.480800000000002</v>
          </cell>
          <cell r="U1401" t="str">
            <v>Management</v>
          </cell>
          <cell r="V1401">
            <v>80</v>
          </cell>
          <cell r="W1401">
            <v>2019.2308</v>
          </cell>
          <cell r="X1401" t="str">
            <v>Gifford Medical - 40</v>
          </cell>
          <cell r="Y1401" t="str">
            <v>Accounting</v>
          </cell>
          <cell r="Z1401" t="str">
            <v>Biweekly</v>
          </cell>
        </row>
        <row r="1402">
          <cell r="B1402">
            <v>1896</v>
          </cell>
          <cell r="D1402" t="str">
            <v>Joshua</v>
          </cell>
          <cell r="E1402" t="str">
            <v>Fahnestock</v>
          </cell>
          <cell r="F1402" t="str">
            <v>A</v>
          </cell>
          <cell r="G1402" t="str">
            <v>Materials Clerk I</v>
          </cell>
          <cell r="H1402" t="str">
            <v>Administrative</v>
          </cell>
          <cell r="I1402" t="str">
            <v>Finance</v>
          </cell>
          <cell r="J1402" t="str">
            <v>Materials Management</v>
          </cell>
          <cell r="K1402" t="str">
            <v>Terminated</v>
          </cell>
          <cell r="L1402" t="str">
            <v>Full Time - Full Benefits</v>
          </cell>
          <cell r="M1402" t="str">
            <v>Full Time</v>
          </cell>
          <cell r="N1402" t="str">
            <v>Materials Clerk I</v>
          </cell>
          <cell r="O1402" t="str">
            <v>GEN 40 30min</v>
          </cell>
          <cell r="P1402">
            <v>41323</v>
          </cell>
          <cell r="Q1402">
            <v>41323</v>
          </cell>
          <cell r="R1402">
            <v>41701</v>
          </cell>
          <cell r="S1402">
            <v>26000</v>
          </cell>
          <cell r="T1402">
            <v>12.5</v>
          </cell>
          <cell r="U1402" t="str">
            <v>Admin/Support</v>
          </cell>
          <cell r="V1402">
            <v>80</v>
          </cell>
          <cell r="W1402">
            <v>500</v>
          </cell>
          <cell r="X1402" t="str">
            <v>Gifford Medical - 40</v>
          </cell>
          <cell r="Y1402" t="str">
            <v>Material Management</v>
          </cell>
          <cell r="Z1402" t="str">
            <v>Biweekly</v>
          </cell>
        </row>
        <row r="1403">
          <cell r="B1403">
            <v>1897</v>
          </cell>
          <cell r="D1403" t="str">
            <v>Hannah</v>
          </cell>
          <cell r="E1403" t="str">
            <v>Tomeny</v>
          </cell>
          <cell r="F1403" t="str">
            <v>M</v>
          </cell>
          <cell r="G1403" t="str">
            <v>Medical Assistant</v>
          </cell>
          <cell r="H1403" t="str">
            <v>Clinical</v>
          </cell>
          <cell r="I1403" t="str">
            <v>Provider Practices</v>
          </cell>
          <cell r="J1403" t="str">
            <v>Clinic Primary Care</v>
          </cell>
          <cell r="K1403" t="str">
            <v>Terminated</v>
          </cell>
          <cell r="L1403" t="str">
            <v>Full Time - Full Benefits</v>
          </cell>
          <cell r="M1403" t="str">
            <v>Full Time</v>
          </cell>
          <cell r="N1403" t="str">
            <v>Medical Assistant</v>
          </cell>
          <cell r="O1403" t="str">
            <v>GEN 40 60min</v>
          </cell>
          <cell r="P1403">
            <v>41323</v>
          </cell>
          <cell r="Q1403">
            <v>41323</v>
          </cell>
          <cell r="R1403">
            <v>41659</v>
          </cell>
          <cell r="S1403">
            <v>27040</v>
          </cell>
          <cell r="T1403">
            <v>13</v>
          </cell>
          <cell r="U1403" t="str">
            <v>Admin/Support</v>
          </cell>
          <cell r="V1403">
            <v>80</v>
          </cell>
          <cell r="W1403">
            <v>520</v>
          </cell>
          <cell r="X1403" t="str">
            <v>Primary Care Clinic - 41</v>
          </cell>
          <cell r="Y1403" t="str">
            <v>Provider Practice</v>
          </cell>
          <cell r="Z1403" t="str">
            <v>Biweekly</v>
          </cell>
        </row>
        <row r="1404">
          <cell r="B1404">
            <v>1898</v>
          </cell>
          <cell r="D1404" t="str">
            <v>Rebecca</v>
          </cell>
          <cell r="E1404" t="str">
            <v>Young</v>
          </cell>
          <cell r="F1404" t="str">
            <v>L</v>
          </cell>
          <cell r="G1404" t="str">
            <v>RN Surgical Offsite Clin</v>
          </cell>
          <cell r="H1404" t="str">
            <v>Clinical</v>
          </cell>
          <cell r="I1404" t="str">
            <v>Surgical Services</v>
          </cell>
          <cell r="J1404" t="str">
            <v>Clinic Urology</v>
          </cell>
          <cell r="K1404" t="str">
            <v>Terminated</v>
          </cell>
          <cell r="L1404" t="str">
            <v>PartTime - Full Benefits</v>
          </cell>
          <cell r="M1404" t="str">
            <v>Part Time</v>
          </cell>
          <cell r="N1404" t="str">
            <v>RN Surgical Offsite Clin</v>
          </cell>
          <cell r="O1404" t="str">
            <v>GEN 40 30min</v>
          </cell>
          <cell r="P1404">
            <v>41331</v>
          </cell>
          <cell r="Q1404">
            <v>41331</v>
          </cell>
          <cell r="R1404">
            <v>41416</v>
          </cell>
          <cell r="S1404">
            <v>33280</v>
          </cell>
          <cell r="T1404">
            <v>20</v>
          </cell>
          <cell r="U1404" t="str">
            <v>RN PP</v>
          </cell>
          <cell r="V1404">
            <v>64</v>
          </cell>
          <cell r="W1404">
            <v>640</v>
          </cell>
          <cell r="X1404" t="str">
            <v>Nro, Anes, Pod &amp; Sp - 40</v>
          </cell>
          <cell r="Y1404" t="str">
            <v>None</v>
          </cell>
          <cell r="Z1404" t="str">
            <v>Biweekly</v>
          </cell>
        </row>
        <row r="1405">
          <cell r="B1405">
            <v>1899</v>
          </cell>
          <cell r="D1405" t="str">
            <v>Bradford</v>
          </cell>
          <cell r="E1405" t="str">
            <v>Salzmann</v>
          </cell>
          <cell r="F1405" t="str">
            <v>R</v>
          </cell>
          <cell r="G1405" t="str">
            <v>Physician Assistant</v>
          </cell>
          <cell r="H1405" t="str">
            <v>Clinical</v>
          </cell>
          <cell r="I1405" t="str">
            <v>Medical Staff</v>
          </cell>
          <cell r="J1405" t="str">
            <v>Orthopedics Clinic</v>
          </cell>
          <cell r="K1405" t="str">
            <v>Active</v>
          </cell>
          <cell r="L1405" t="str">
            <v>Full Time - Full Benefits</v>
          </cell>
          <cell r="M1405" t="str">
            <v>Full Time</v>
          </cell>
          <cell r="N1405" t="str">
            <v>Physician Assistant</v>
          </cell>
          <cell r="O1405" t="str">
            <v>PHYSICIANS</v>
          </cell>
          <cell r="P1405">
            <v>41337</v>
          </cell>
          <cell r="Q1405">
            <v>41337</v>
          </cell>
          <cell r="S1405">
            <v>117275</v>
          </cell>
          <cell r="T1405">
            <v>56.382199999999997</v>
          </cell>
          <cell r="U1405" t="str">
            <v>NP &amp; PA</v>
          </cell>
          <cell r="V1405">
            <v>80</v>
          </cell>
          <cell r="W1405">
            <v>2255.2885000000001</v>
          </cell>
          <cell r="X1405" t="str">
            <v>Orthopedics - 40</v>
          </cell>
          <cell r="Y1405" t="str">
            <v>Medical Staff</v>
          </cell>
          <cell r="Z1405" t="str">
            <v>Biweekly</v>
          </cell>
        </row>
        <row r="1406">
          <cell r="B1406">
            <v>1900</v>
          </cell>
          <cell r="D1406" t="str">
            <v>Jamie</v>
          </cell>
          <cell r="E1406" t="str">
            <v>Cerasoli-Delyea</v>
          </cell>
          <cell r="F1406" t="str">
            <v>L</v>
          </cell>
          <cell r="G1406" t="str">
            <v>Medical Assistant Offsite</v>
          </cell>
          <cell r="H1406" t="str">
            <v>Clinical</v>
          </cell>
          <cell r="I1406" t="str">
            <v>Provider Practices</v>
          </cell>
          <cell r="J1406" t="str">
            <v>Clinic Urology</v>
          </cell>
          <cell r="K1406" t="str">
            <v>Terminated</v>
          </cell>
          <cell r="L1406" t="str">
            <v>Full Time - Full Benefits</v>
          </cell>
          <cell r="M1406" t="str">
            <v>Full Time</v>
          </cell>
          <cell r="N1406" t="str">
            <v>Medical Assistant Offsite</v>
          </cell>
          <cell r="O1406" t="str">
            <v>GEN 40 60min</v>
          </cell>
          <cell r="P1406">
            <v>41337</v>
          </cell>
          <cell r="Q1406">
            <v>41337</v>
          </cell>
          <cell r="R1406">
            <v>43318</v>
          </cell>
          <cell r="S1406">
            <v>31553.599999999999</v>
          </cell>
          <cell r="T1406">
            <v>15.17</v>
          </cell>
          <cell r="U1406" t="str">
            <v>Admin/Support</v>
          </cell>
          <cell r="V1406">
            <v>80</v>
          </cell>
          <cell r="W1406">
            <v>606.79999999999995</v>
          </cell>
          <cell r="X1406" t="str">
            <v>Primary Care Clinic - 41</v>
          </cell>
          <cell r="Y1406" t="str">
            <v>Provider Practice</v>
          </cell>
          <cell r="Z1406" t="str">
            <v>Biweekly</v>
          </cell>
        </row>
        <row r="1407">
          <cell r="B1407">
            <v>1901</v>
          </cell>
          <cell r="D1407" t="str">
            <v>Benjamin</v>
          </cell>
          <cell r="E1407" t="str">
            <v>Nagar</v>
          </cell>
          <cell r="F1407" t="str">
            <v>J</v>
          </cell>
          <cell r="G1407" t="str">
            <v>Nutrition Assistant 1 PD</v>
          </cell>
          <cell r="H1407" t="str">
            <v>Maint, Hskpg, Food, Dayca</v>
          </cell>
          <cell r="I1407" t="str">
            <v>Operations</v>
          </cell>
          <cell r="J1407" t="str">
            <v>Dietary</v>
          </cell>
          <cell r="K1407" t="str">
            <v>Terminated</v>
          </cell>
          <cell r="L1407" t="str">
            <v>Per Diem Active</v>
          </cell>
          <cell r="M1407" t="str">
            <v>Part Time</v>
          </cell>
          <cell r="N1407" t="str">
            <v>Nutrition Assistant 1 PD</v>
          </cell>
          <cell r="O1407" t="str">
            <v>GEN 40 30min</v>
          </cell>
          <cell r="P1407">
            <v>41337</v>
          </cell>
          <cell r="Q1407">
            <v>41337</v>
          </cell>
          <cell r="R1407">
            <v>41820</v>
          </cell>
          <cell r="S1407">
            <v>2.3400000000000001E-2</v>
          </cell>
          <cell r="T1407">
            <v>9.27</v>
          </cell>
          <cell r="U1407" t="str">
            <v>Admin/Support</v>
          </cell>
          <cell r="V1407">
            <v>1E-4</v>
          </cell>
          <cell r="W1407">
            <v>4.0000000000000002E-4</v>
          </cell>
          <cell r="X1407" t="str">
            <v>Gifford Medical - 40</v>
          </cell>
          <cell r="Y1407" t="str">
            <v>Nutrition &amp; Food Service</v>
          </cell>
          <cell r="Z1407" t="str">
            <v>Biweekly</v>
          </cell>
        </row>
        <row r="1408">
          <cell r="B1408">
            <v>1902</v>
          </cell>
          <cell r="D1408" t="str">
            <v>Laurie</v>
          </cell>
          <cell r="E1408" t="str">
            <v>Swanson</v>
          </cell>
          <cell r="F1408" t="str">
            <v>J</v>
          </cell>
          <cell r="G1408" t="str">
            <v>HR Generalist</v>
          </cell>
          <cell r="I1408" t="str">
            <v>Human Resources</v>
          </cell>
          <cell r="J1408" t="str">
            <v>Human Resources</v>
          </cell>
          <cell r="K1408" t="str">
            <v>Terminated</v>
          </cell>
          <cell r="L1408" t="str">
            <v>Full Time - Full Benefits</v>
          </cell>
          <cell r="M1408" t="str">
            <v>Full Time</v>
          </cell>
          <cell r="N1408" t="str">
            <v>HR Generalist</v>
          </cell>
          <cell r="O1408" t="str">
            <v>EXEMPT 8 FT</v>
          </cell>
          <cell r="P1408">
            <v>41344</v>
          </cell>
          <cell r="Q1408">
            <v>41344</v>
          </cell>
          <cell r="R1408">
            <v>42171</v>
          </cell>
          <cell r="S1408">
            <v>51937.599999999999</v>
          </cell>
          <cell r="T1408">
            <v>24.97</v>
          </cell>
          <cell r="U1408" t="str">
            <v>Tech &amp; Professi</v>
          </cell>
          <cell r="V1408">
            <v>80</v>
          </cell>
          <cell r="W1408">
            <v>998.8</v>
          </cell>
          <cell r="X1408" t="str">
            <v>Staffing &amp; Recruiting - 4</v>
          </cell>
          <cell r="Y1408" t="str">
            <v>Human Resources</v>
          </cell>
          <cell r="Z1408" t="str">
            <v>Biweekly</v>
          </cell>
        </row>
        <row r="1409">
          <cell r="B1409">
            <v>1903</v>
          </cell>
          <cell r="D1409" t="str">
            <v>Jessica</v>
          </cell>
          <cell r="E1409" t="str">
            <v>Ryan</v>
          </cell>
          <cell r="F1409" t="str">
            <v>L</v>
          </cell>
          <cell r="G1409" t="str">
            <v>Director of Nursing</v>
          </cell>
          <cell r="H1409" t="str">
            <v>Administrative</v>
          </cell>
          <cell r="I1409" t="str">
            <v>Administration</v>
          </cell>
          <cell r="J1409" t="str">
            <v>Nursing Administration</v>
          </cell>
          <cell r="K1409" t="str">
            <v>Terminated</v>
          </cell>
          <cell r="L1409" t="str">
            <v>Full Time - Full Benefits</v>
          </cell>
          <cell r="M1409" t="str">
            <v>Full Time</v>
          </cell>
          <cell r="N1409" t="str">
            <v>Director of Nursing</v>
          </cell>
          <cell r="O1409" t="str">
            <v>EXEMPT 8 FT</v>
          </cell>
          <cell r="P1409">
            <v>41344</v>
          </cell>
          <cell r="Q1409">
            <v>41344</v>
          </cell>
          <cell r="R1409">
            <v>42762</v>
          </cell>
          <cell r="S1409">
            <v>121305</v>
          </cell>
          <cell r="T1409">
            <v>58.319699999999997</v>
          </cell>
          <cell r="U1409" t="str">
            <v>Management</v>
          </cell>
          <cell r="V1409">
            <v>80</v>
          </cell>
          <cell r="W1409">
            <v>2332.7885000000001</v>
          </cell>
          <cell r="X1409" t="str">
            <v>Gifford Medical - 40</v>
          </cell>
          <cell r="Y1409" t="str">
            <v>Nursing Administration</v>
          </cell>
          <cell r="Z1409" t="str">
            <v>Biweekly</v>
          </cell>
        </row>
        <row r="1410">
          <cell r="B1410">
            <v>1904</v>
          </cell>
          <cell r="D1410" t="str">
            <v>Christopher</v>
          </cell>
          <cell r="E1410" t="str">
            <v>Marsh</v>
          </cell>
          <cell r="F1410" t="str">
            <v>C</v>
          </cell>
          <cell r="G1410" t="str">
            <v>Nutrition Assistant 1 PD</v>
          </cell>
          <cell r="H1410" t="str">
            <v>Maint, Hskpg, Food, Dayca</v>
          </cell>
          <cell r="I1410" t="str">
            <v>Operations</v>
          </cell>
          <cell r="J1410" t="str">
            <v>Dietary</v>
          </cell>
          <cell r="K1410" t="str">
            <v>Terminated</v>
          </cell>
          <cell r="L1410" t="str">
            <v>Per Diem Active</v>
          </cell>
          <cell r="M1410" t="str">
            <v>Part Time</v>
          </cell>
          <cell r="N1410" t="str">
            <v>Nutrition Assistant 1 PD</v>
          </cell>
          <cell r="O1410" t="str">
            <v>GEN 40 30min</v>
          </cell>
          <cell r="P1410">
            <v>41344</v>
          </cell>
          <cell r="Q1410">
            <v>41344</v>
          </cell>
          <cell r="R1410">
            <v>41404</v>
          </cell>
          <cell r="S1410">
            <v>2.5999999999999999E-2</v>
          </cell>
          <cell r="T1410">
            <v>10</v>
          </cell>
          <cell r="U1410" t="str">
            <v>Admin/Support</v>
          </cell>
          <cell r="V1410">
            <v>1E-4</v>
          </cell>
          <cell r="W1410">
            <v>5.0000000000000001E-4</v>
          </cell>
          <cell r="X1410" t="str">
            <v>Gifford Medical - 40</v>
          </cell>
          <cell r="Y1410" t="str">
            <v>Nutrition &amp; Food Service</v>
          </cell>
          <cell r="Z1410" t="str">
            <v>Biweekly</v>
          </cell>
        </row>
        <row r="1411">
          <cell r="B1411">
            <v>1906</v>
          </cell>
          <cell r="D1411" t="str">
            <v>Bobbi</v>
          </cell>
          <cell r="E1411" t="str">
            <v>Davis</v>
          </cell>
          <cell r="F1411" t="str">
            <v>J</v>
          </cell>
          <cell r="G1411" t="str">
            <v>Registered Nurse</v>
          </cell>
          <cell r="H1411" t="str">
            <v>Clinical</v>
          </cell>
          <cell r="I1411" t="str">
            <v>Patient Care Services</v>
          </cell>
          <cell r="J1411" t="str">
            <v>Med Surg</v>
          </cell>
          <cell r="K1411" t="str">
            <v>Terminated</v>
          </cell>
          <cell r="L1411" t="str">
            <v>PartTime - Full Benefits</v>
          </cell>
          <cell r="M1411" t="str">
            <v>Part Time</v>
          </cell>
          <cell r="N1411" t="str">
            <v>Registered Nurse</v>
          </cell>
          <cell r="O1411" t="str">
            <v>GEN 40 30min</v>
          </cell>
          <cell r="P1411">
            <v>41365</v>
          </cell>
          <cell r="Q1411">
            <v>41365</v>
          </cell>
          <cell r="R1411">
            <v>43095</v>
          </cell>
          <cell r="S1411">
            <v>47523.839999999997</v>
          </cell>
          <cell r="T1411">
            <v>28.56</v>
          </cell>
          <cell r="U1411" t="str">
            <v>RN</v>
          </cell>
          <cell r="V1411">
            <v>64</v>
          </cell>
          <cell r="W1411">
            <v>913.92</v>
          </cell>
          <cell r="X1411" t="str">
            <v>Gifford Medical - 40</v>
          </cell>
          <cell r="Y1411" t="str">
            <v>Med/Surg</v>
          </cell>
          <cell r="Z1411" t="str">
            <v>Biweekly</v>
          </cell>
        </row>
        <row r="1412">
          <cell r="B1412">
            <v>1907</v>
          </cell>
          <cell r="D1412" t="str">
            <v>Gretchen</v>
          </cell>
          <cell r="E1412" t="str">
            <v>Andrews</v>
          </cell>
          <cell r="F1412" t="str">
            <v>M</v>
          </cell>
          <cell r="G1412" t="str">
            <v>Physician</v>
          </cell>
          <cell r="H1412" t="str">
            <v>Clinical</v>
          </cell>
          <cell r="I1412" t="str">
            <v>Medical Staff</v>
          </cell>
          <cell r="J1412" t="str">
            <v>Professional Emergency</v>
          </cell>
          <cell r="K1412" t="str">
            <v>Terminated</v>
          </cell>
          <cell r="L1412" t="str">
            <v>Per Diem Active</v>
          </cell>
          <cell r="M1412" t="str">
            <v>Part Time</v>
          </cell>
          <cell r="N1412" t="str">
            <v>Physician</v>
          </cell>
          <cell r="O1412" t="str">
            <v>PHYSICIANS</v>
          </cell>
          <cell r="P1412">
            <v>41372</v>
          </cell>
          <cell r="Q1412">
            <v>41372</v>
          </cell>
          <cell r="R1412">
            <v>41533</v>
          </cell>
          <cell r="S1412">
            <v>0.312</v>
          </cell>
          <cell r="T1412">
            <v>120</v>
          </cell>
          <cell r="U1412" t="str">
            <v>Providers</v>
          </cell>
          <cell r="V1412">
            <v>1E-4</v>
          </cell>
          <cell r="W1412">
            <v>6.0000000000000001E-3</v>
          </cell>
          <cell r="X1412" t="str">
            <v>Gifford Medical - 40</v>
          </cell>
          <cell r="Y1412" t="str">
            <v>Emergency Room</v>
          </cell>
          <cell r="Z1412" t="str">
            <v>Biweekly</v>
          </cell>
        </row>
        <row r="1413">
          <cell r="B1413">
            <v>1908</v>
          </cell>
          <cell r="D1413" t="str">
            <v>Todd</v>
          </cell>
          <cell r="E1413" t="str">
            <v>Arbogast</v>
          </cell>
          <cell r="F1413" t="str">
            <v>A</v>
          </cell>
          <cell r="G1413" t="str">
            <v>Radiology Technologist PD</v>
          </cell>
          <cell r="H1413" t="str">
            <v>Ancillary</v>
          </cell>
          <cell r="I1413" t="str">
            <v>Operations</v>
          </cell>
          <cell r="J1413" t="str">
            <v>Diagnostic Imaging</v>
          </cell>
          <cell r="K1413" t="str">
            <v>Terminated</v>
          </cell>
          <cell r="L1413" t="str">
            <v>Per Diem Active</v>
          </cell>
          <cell r="M1413" t="str">
            <v>Part Time</v>
          </cell>
          <cell r="N1413" t="str">
            <v>Radiology Technologist PD</v>
          </cell>
          <cell r="O1413" t="str">
            <v>GEN 40 30min</v>
          </cell>
          <cell r="P1413">
            <v>41372</v>
          </cell>
          <cell r="Q1413">
            <v>41372</v>
          </cell>
          <cell r="R1413">
            <v>41505</v>
          </cell>
          <cell r="S1413">
            <v>7.8E-2</v>
          </cell>
          <cell r="T1413">
            <v>30</v>
          </cell>
          <cell r="U1413" t="str">
            <v>Tech &amp; Professi</v>
          </cell>
          <cell r="V1413">
            <v>1E-4</v>
          </cell>
          <cell r="W1413">
            <v>1.5E-3</v>
          </cell>
          <cell r="X1413" t="str">
            <v>Gifford Medical - 40</v>
          </cell>
          <cell r="Y1413" t="str">
            <v>Radiology</v>
          </cell>
          <cell r="Z1413" t="str">
            <v>Biweekly</v>
          </cell>
        </row>
        <row r="1414">
          <cell r="B1414">
            <v>1909</v>
          </cell>
          <cell r="D1414" t="str">
            <v>Patricia</v>
          </cell>
          <cell r="E1414" t="str">
            <v>Lloyd</v>
          </cell>
          <cell r="F1414" t="str">
            <v>L</v>
          </cell>
          <cell r="G1414" t="str">
            <v>ES Project Worker</v>
          </cell>
          <cell r="H1414" t="str">
            <v>Maint, Hskpg, Food, Dayca</v>
          </cell>
          <cell r="I1414" t="str">
            <v>Operations</v>
          </cell>
          <cell r="J1414" t="str">
            <v>Housekeeping</v>
          </cell>
          <cell r="K1414" t="str">
            <v>Terminated</v>
          </cell>
          <cell r="L1414" t="str">
            <v>PartTime-Partial Benefits</v>
          </cell>
          <cell r="M1414" t="str">
            <v>Part Time</v>
          </cell>
          <cell r="N1414" t="str">
            <v>ES Project Worker</v>
          </cell>
          <cell r="O1414" t="str">
            <v>GEN 40 No Meal</v>
          </cell>
          <cell r="P1414">
            <v>41372</v>
          </cell>
          <cell r="Q1414">
            <v>41372</v>
          </cell>
          <cell r="R1414">
            <v>41578</v>
          </cell>
          <cell r="S1414">
            <v>10400</v>
          </cell>
          <cell r="T1414">
            <v>10</v>
          </cell>
          <cell r="U1414" t="str">
            <v>Admin/Support</v>
          </cell>
          <cell r="V1414">
            <v>40</v>
          </cell>
          <cell r="W1414">
            <v>200</v>
          </cell>
          <cell r="X1414" t="str">
            <v>Gifford Medical - 40</v>
          </cell>
          <cell r="Y1414" t="str">
            <v>Housekeeping</v>
          </cell>
          <cell r="Z1414" t="str">
            <v>Biweekly</v>
          </cell>
        </row>
        <row r="1415">
          <cell r="B1415">
            <v>1910</v>
          </cell>
          <cell r="D1415" t="str">
            <v>Bernd</v>
          </cell>
          <cell r="E1415" t="str">
            <v>Dotzauer</v>
          </cell>
          <cell r="G1415" t="str">
            <v>Anesthesiologist</v>
          </cell>
          <cell r="H1415" t="str">
            <v>Clinical</v>
          </cell>
          <cell r="I1415" t="str">
            <v>Patient Care Services</v>
          </cell>
          <cell r="J1415" t="str">
            <v>Cardiology</v>
          </cell>
          <cell r="K1415" t="str">
            <v>Terminated</v>
          </cell>
          <cell r="L1415" t="str">
            <v>PartTime-Partial Benefits</v>
          </cell>
          <cell r="M1415" t="str">
            <v>Full Time</v>
          </cell>
          <cell r="N1415" t="str">
            <v>Anesthesiologist</v>
          </cell>
          <cell r="O1415" t="str">
            <v>PHYSICIANS</v>
          </cell>
          <cell r="P1415">
            <v>41358</v>
          </cell>
          <cell r="Q1415">
            <v>41358</v>
          </cell>
          <cell r="R1415">
            <v>42913</v>
          </cell>
          <cell r="S1415">
            <v>150000</v>
          </cell>
          <cell r="T1415">
            <v>144.23079999999999</v>
          </cell>
          <cell r="U1415" t="str">
            <v>Providers</v>
          </cell>
          <cell r="V1415">
            <v>40</v>
          </cell>
          <cell r="W1415">
            <v>2884.6154000000001</v>
          </cell>
          <cell r="X1415" t="str">
            <v>Gifford Medical - 40</v>
          </cell>
          <cell r="Y1415" t="str">
            <v>Operating Room</v>
          </cell>
          <cell r="Z1415" t="str">
            <v>Biweekly</v>
          </cell>
        </row>
        <row r="1416">
          <cell r="B1416">
            <v>1912</v>
          </cell>
          <cell r="D1416" t="str">
            <v>Katie</v>
          </cell>
          <cell r="E1416" t="str">
            <v>Rice</v>
          </cell>
          <cell r="F1416" t="str">
            <v>H</v>
          </cell>
          <cell r="G1416" t="str">
            <v>Clinic Coordinator</v>
          </cell>
          <cell r="H1416" t="str">
            <v>Clinical</v>
          </cell>
          <cell r="I1416" t="str">
            <v>Patient Care Services</v>
          </cell>
          <cell r="J1416" t="str">
            <v>Clinic Administration</v>
          </cell>
          <cell r="K1416" t="str">
            <v>Terminated</v>
          </cell>
          <cell r="L1416" t="str">
            <v>Full Time - Full Benefits</v>
          </cell>
          <cell r="M1416" t="str">
            <v>Full Time</v>
          </cell>
          <cell r="N1416" t="str">
            <v>Clinic Coordinator</v>
          </cell>
          <cell r="O1416" t="str">
            <v>GEN 40 30min</v>
          </cell>
          <cell r="P1416">
            <v>42107</v>
          </cell>
          <cell r="Q1416">
            <v>41379</v>
          </cell>
          <cell r="R1416">
            <v>42107</v>
          </cell>
          <cell r="S1416">
            <v>31200</v>
          </cell>
          <cell r="T1416">
            <v>15</v>
          </cell>
          <cell r="U1416" t="str">
            <v>LPN PP</v>
          </cell>
          <cell r="V1416">
            <v>80</v>
          </cell>
          <cell r="W1416">
            <v>600</v>
          </cell>
          <cell r="X1416" t="str">
            <v>Primary Care Clinic - 41</v>
          </cell>
          <cell r="Y1416" t="str">
            <v>Provider Practice</v>
          </cell>
          <cell r="Z1416" t="str">
            <v>Biweekly</v>
          </cell>
        </row>
        <row r="1417">
          <cell r="B1417">
            <v>1913</v>
          </cell>
          <cell r="D1417" t="str">
            <v>Katie</v>
          </cell>
          <cell r="E1417" t="str">
            <v>Orr</v>
          </cell>
          <cell r="F1417" t="str">
            <v>B</v>
          </cell>
          <cell r="G1417" t="str">
            <v>Receptionist</v>
          </cell>
          <cell r="H1417" t="str">
            <v>Administrative</v>
          </cell>
          <cell r="I1417" t="str">
            <v>Finance</v>
          </cell>
          <cell r="J1417" t="str">
            <v>Patient Accounting</v>
          </cell>
          <cell r="K1417" t="str">
            <v>Terminated</v>
          </cell>
          <cell r="L1417" t="str">
            <v>Full Time - Full Benefits</v>
          </cell>
          <cell r="M1417" t="str">
            <v>Full Time</v>
          </cell>
          <cell r="N1417" t="str">
            <v>Receptionist</v>
          </cell>
          <cell r="O1417" t="str">
            <v>GEN 40 30min</v>
          </cell>
          <cell r="P1417">
            <v>41379</v>
          </cell>
          <cell r="Q1417">
            <v>41379</v>
          </cell>
          <cell r="R1417">
            <v>41402</v>
          </cell>
          <cell r="S1417">
            <v>22880</v>
          </cell>
          <cell r="T1417">
            <v>11</v>
          </cell>
          <cell r="U1417" t="str">
            <v>Admin/Support</v>
          </cell>
          <cell r="V1417">
            <v>80</v>
          </cell>
          <cell r="W1417">
            <v>440</v>
          </cell>
          <cell r="X1417" t="str">
            <v>Gifford Medical - 40</v>
          </cell>
          <cell r="Y1417" t="str">
            <v>Patient Financial Service</v>
          </cell>
          <cell r="Z1417" t="str">
            <v>Biweekly</v>
          </cell>
        </row>
        <row r="1418">
          <cell r="B1418">
            <v>1914</v>
          </cell>
          <cell r="D1418" t="str">
            <v>Diane</v>
          </cell>
          <cell r="E1418" t="str">
            <v>Becker</v>
          </cell>
          <cell r="F1418" t="str">
            <v>M</v>
          </cell>
          <cell r="G1418" t="str">
            <v>RN - Physician Practice</v>
          </cell>
          <cell r="H1418" t="str">
            <v>Clinical</v>
          </cell>
          <cell r="I1418" t="str">
            <v>Provider Practices</v>
          </cell>
          <cell r="J1418" t="str">
            <v>Clinic Primary Care</v>
          </cell>
          <cell r="K1418" t="str">
            <v>Terminated</v>
          </cell>
          <cell r="L1418" t="str">
            <v>PartTime - Full Benefits</v>
          </cell>
          <cell r="M1418" t="str">
            <v>Part Time</v>
          </cell>
          <cell r="N1418" t="str">
            <v>RN - Physician Practice</v>
          </cell>
          <cell r="O1418" t="str">
            <v>GEN 40 60min</v>
          </cell>
          <cell r="P1418">
            <v>41380</v>
          </cell>
          <cell r="Q1418">
            <v>41380</v>
          </cell>
          <cell r="R1418">
            <v>41915</v>
          </cell>
          <cell r="S1418">
            <v>51667.199999999997</v>
          </cell>
          <cell r="T1418">
            <v>31.05</v>
          </cell>
          <cell r="U1418" t="str">
            <v>RN PP</v>
          </cell>
          <cell r="V1418">
            <v>64</v>
          </cell>
          <cell r="W1418">
            <v>993.6</v>
          </cell>
          <cell r="X1418" t="str">
            <v>Primary Care Clinic - 41</v>
          </cell>
          <cell r="Y1418" t="str">
            <v>Provider Practice</v>
          </cell>
          <cell r="Z1418" t="str">
            <v>Biweekly</v>
          </cell>
        </row>
        <row r="1419">
          <cell r="B1419">
            <v>1915</v>
          </cell>
          <cell r="D1419" t="str">
            <v>Jennifer</v>
          </cell>
          <cell r="E1419" t="str">
            <v>Whitaker</v>
          </cell>
          <cell r="F1419" t="str">
            <v>M</v>
          </cell>
          <cell r="G1419" t="str">
            <v>Registered Nurse</v>
          </cell>
          <cell r="H1419" t="str">
            <v>Clinical</v>
          </cell>
          <cell r="I1419" t="str">
            <v>Patient Care Services</v>
          </cell>
          <cell r="J1419" t="str">
            <v>Med Surg</v>
          </cell>
          <cell r="K1419" t="str">
            <v>Terminated</v>
          </cell>
          <cell r="L1419" t="str">
            <v>PartTime - Full Benefits</v>
          </cell>
          <cell r="M1419" t="str">
            <v>Part Time</v>
          </cell>
          <cell r="N1419" t="str">
            <v>Registered Nurse</v>
          </cell>
          <cell r="O1419" t="str">
            <v>GEN 40 30min</v>
          </cell>
          <cell r="P1419">
            <v>43040</v>
          </cell>
          <cell r="Q1419">
            <v>41380</v>
          </cell>
          <cell r="R1419">
            <v>43918</v>
          </cell>
          <cell r="S1419">
            <v>53033.760000000002</v>
          </cell>
          <cell r="T1419">
            <v>28.33</v>
          </cell>
          <cell r="U1419" t="str">
            <v>RN</v>
          </cell>
          <cell r="V1419">
            <v>72</v>
          </cell>
          <cell r="W1419">
            <v>1019.88</v>
          </cell>
          <cell r="X1419" t="str">
            <v>Gifford Medical - 40</v>
          </cell>
          <cell r="Y1419" t="str">
            <v>Med/Surg</v>
          </cell>
          <cell r="Z1419" t="str">
            <v>Biweekly</v>
          </cell>
        </row>
        <row r="1420">
          <cell r="B1420">
            <v>1916</v>
          </cell>
          <cell r="D1420" t="str">
            <v>Robert</v>
          </cell>
          <cell r="E1420" t="str">
            <v>Moramarco</v>
          </cell>
          <cell r="G1420" t="str">
            <v>Occupational Therapist PD</v>
          </cell>
          <cell r="H1420" t="str">
            <v>Ancillary</v>
          </cell>
          <cell r="I1420" t="str">
            <v>Operations</v>
          </cell>
          <cell r="J1420" t="str">
            <v>Occupational Therapy</v>
          </cell>
          <cell r="K1420" t="str">
            <v>Terminated</v>
          </cell>
          <cell r="L1420" t="str">
            <v>Per Diem Active</v>
          </cell>
          <cell r="M1420" t="str">
            <v>Part Time</v>
          </cell>
          <cell r="N1420" t="str">
            <v>Occupational Therapist PD</v>
          </cell>
          <cell r="O1420" t="str">
            <v>GEN 40 30min</v>
          </cell>
          <cell r="P1420">
            <v>41388</v>
          </cell>
          <cell r="Q1420">
            <v>41388</v>
          </cell>
          <cell r="R1420">
            <v>44013</v>
          </cell>
          <cell r="S1420">
            <v>8.8400000000000006E-2</v>
          </cell>
          <cell r="T1420">
            <v>34.1</v>
          </cell>
          <cell r="U1420" t="str">
            <v>Tech &amp; Professi</v>
          </cell>
          <cell r="V1420">
            <v>1E-4</v>
          </cell>
          <cell r="W1420">
            <v>1.6999999999999999E-3</v>
          </cell>
          <cell r="X1420" t="str">
            <v>Occupational Health - 40</v>
          </cell>
          <cell r="Y1420" t="str">
            <v>Rehab Services</v>
          </cell>
          <cell r="Z1420" t="str">
            <v>Biweekly</v>
          </cell>
        </row>
        <row r="1421">
          <cell r="B1421">
            <v>1917</v>
          </cell>
          <cell r="D1421" t="str">
            <v>Amy</v>
          </cell>
          <cell r="E1421" t="str">
            <v>Eaton</v>
          </cell>
          <cell r="F1421" t="str">
            <v>K</v>
          </cell>
          <cell r="G1421" t="str">
            <v>Medical Secretary</v>
          </cell>
          <cell r="H1421" t="str">
            <v>Administrative</v>
          </cell>
          <cell r="I1421" t="str">
            <v>Provider Practices</v>
          </cell>
          <cell r="J1421" t="str">
            <v>Clinic Primary Care</v>
          </cell>
          <cell r="K1421" t="str">
            <v>Terminated</v>
          </cell>
          <cell r="L1421" t="str">
            <v>Full Time - Full Benefits</v>
          </cell>
          <cell r="M1421" t="str">
            <v>Full Time</v>
          </cell>
          <cell r="N1421" t="str">
            <v>Medical Secretary</v>
          </cell>
          <cell r="O1421" t="str">
            <v>GEN 40 60min</v>
          </cell>
          <cell r="P1421">
            <v>41400</v>
          </cell>
          <cell r="Q1421">
            <v>41400</v>
          </cell>
          <cell r="R1421">
            <v>41669</v>
          </cell>
          <cell r="S1421">
            <v>27040</v>
          </cell>
          <cell r="T1421">
            <v>13</v>
          </cell>
          <cell r="U1421" t="str">
            <v>Admin/Support</v>
          </cell>
          <cell r="V1421">
            <v>80</v>
          </cell>
          <cell r="W1421">
            <v>520</v>
          </cell>
          <cell r="X1421" t="str">
            <v>Clinic Administration - 4</v>
          </cell>
          <cell r="Y1421" t="str">
            <v>Provider Practice</v>
          </cell>
          <cell r="Z1421" t="str">
            <v>Biweekly</v>
          </cell>
        </row>
        <row r="1422">
          <cell r="B1422">
            <v>1918</v>
          </cell>
          <cell r="D1422" t="str">
            <v>Daniel</v>
          </cell>
          <cell r="E1422" t="str">
            <v>Herlihy</v>
          </cell>
          <cell r="F1422" t="str">
            <v>M</v>
          </cell>
          <cell r="G1422" t="str">
            <v>Computer Operator</v>
          </cell>
          <cell r="H1422" t="str">
            <v>Administrative</v>
          </cell>
          <cell r="I1422" t="str">
            <v>Finance</v>
          </cell>
          <cell r="J1422" t="str">
            <v>Data Processing</v>
          </cell>
          <cell r="K1422" t="str">
            <v>Terminated</v>
          </cell>
          <cell r="L1422" t="str">
            <v>Full Time - Full Benefits</v>
          </cell>
          <cell r="M1422" t="str">
            <v>Full Time</v>
          </cell>
          <cell r="N1422" t="str">
            <v>Computer Operator</v>
          </cell>
          <cell r="O1422" t="str">
            <v>EXEMPT 8 FT</v>
          </cell>
          <cell r="P1422">
            <v>43788</v>
          </cell>
          <cell r="Q1422">
            <v>41407</v>
          </cell>
          <cell r="R1422">
            <v>43788</v>
          </cell>
          <cell r="S1422">
            <v>42848</v>
          </cell>
          <cell r="T1422">
            <v>20.6</v>
          </cell>
          <cell r="U1422" t="str">
            <v>Admin/Support</v>
          </cell>
          <cell r="V1422">
            <v>80</v>
          </cell>
          <cell r="W1422">
            <v>824</v>
          </cell>
          <cell r="X1422" t="str">
            <v>Gifford Medical - 40</v>
          </cell>
          <cell r="Y1422" t="str">
            <v>Information Systems</v>
          </cell>
          <cell r="Z1422" t="str">
            <v>Biweekly</v>
          </cell>
        </row>
        <row r="1423">
          <cell r="B1423">
            <v>1919</v>
          </cell>
          <cell r="D1423" t="str">
            <v>Terra</v>
          </cell>
          <cell r="E1423" t="str">
            <v>Whipple</v>
          </cell>
          <cell r="F1423" t="str">
            <v>B</v>
          </cell>
          <cell r="G1423" t="str">
            <v>RN - Per Diem</v>
          </cell>
          <cell r="H1423" t="str">
            <v>Clinical</v>
          </cell>
          <cell r="I1423" t="str">
            <v>Patient Care Services</v>
          </cell>
          <cell r="J1423" t="str">
            <v>Med Surg</v>
          </cell>
          <cell r="K1423" t="str">
            <v>Terminated</v>
          </cell>
          <cell r="L1423" t="str">
            <v>Per Diem Active</v>
          </cell>
          <cell r="M1423" t="str">
            <v>Part Time</v>
          </cell>
          <cell r="N1423" t="str">
            <v>RN - Per Diem</v>
          </cell>
          <cell r="O1423" t="str">
            <v>GEN 40 30min</v>
          </cell>
          <cell r="P1423">
            <v>41407</v>
          </cell>
          <cell r="Q1423">
            <v>41407</v>
          </cell>
          <cell r="R1423">
            <v>41722</v>
          </cell>
          <cell r="S1423">
            <v>6.2399999999999997E-2</v>
          </cell>
          <cell r="T1423">
            <v>24</v>
          </cell>
          <cell r="U1423" t="str">
            <v>RN</v>
          </cell>
          <cell r="V1423">
            <v>1E-4</v>
          </cell>
          <cell r="W1423">
            <v>1.1999999999999999E-3</v>
          </cell>
          <cell r="X1423" t="str">
            <v>Gifford Medical - 40</v>
          </cell>
          <cell r="Y1423" t="str">
            <v>Med/Surg</v>
          </cell>
          <cell r="Z1423" t="str">
            <v>Biweekly</v>
          </cell>
        </row>
        <row r="1424">
          <cell r="B1424">
            <v>1920</v>
          </cell>
          <cell r="D1424" t="str">
            <v>Kaitlyn</v>
          </cell>
          <cell r="E1424" t="str">
            <v>Giles</v>
          </cell>
          <cell r="F1424" t="str">
            <v>M</v>
          </cell>
          <cell r="G1424" t="str">
            <v>Registered Nurse</v>
          </cell>
          <cell r="H1424" t="str">
            <v>Clinical</v>
          </cell>
          <cell r="I1424" t="str">
            <v>Surgical Services</v>
          </cell>
          <cell r="J1424" t="str">
            <v>Operating Room</v>
          </cell>
          <cell r="K1424" t="str">
            <v>Active</v>
          </cell>
          <cell r="L1424" t="str">
            <v>PartTime - Full Benefits</v>
          </cell>
          <cell r="M1424" t="str">
            <v>Part Time</v>
          </cell>
          <cell r="N1424" t="str">
            <v>Registered Nurse</v>
          </cell>
          <cell r="O1424" t="str">
            <v>GEN 40 30min</v>
          </cell>
          <cell r="P1424">
            <v>44818</v>
          </cell>
          <cell r="Q1424">
            <v>41407</v>
          </cell>
          <cell r="S1424">
            <v>71866.080000000002</v>
          </cell>
          <cell r="T1424">
            <v>38.39</v>
          </cell>
          <cell r="U1424" t="str">
            <v>RN</v>
          </cell>
          <cell r="V1424">
            <v>72</v>
          </cell>
          <cell r="W1424">
            <v>1382.04</v>
          </cell>
          <cell r="X1424" t="str">
            <v>Gifford Medical Ctr - 40</v>
          </cell>
          <cell r="Y1424" t="str">
            <v>Ambulatory Care Center</v>
          </cell>
          <cell r="Z1424" t="str">
            <v>Biweekly</v>
          </cell>
        </row>
        <row r="1425">
          <cell r="B1425">
            <v>1921</v>
          </cell>
          <cell r="D1425" t="str">
            <v>Devin</v>
          </cell>
          <cell r="E1425" t="str">
            <v>Bourassa</v>
          </cell>
          <cell r="F1425" t="str">
            <v>R</v>
          </cell>
          <cell r="G1425" t="str">
            <v>LNA Per Diem</v>
          </cell>
          <cell r="H1425" t="str">
            <v>Clinical</v>
          </cell>
          <cell r="I1425" t="str">
            <v>Patient Care Services</v>
          </cell>
          <cell r="J1425" t="str">
            <v>MENIG Extended Care</v>
          </cell>
          <cell r="K1425" t="str">
            <v>Terminated</v>
          </cell>
          <cell r="L1425" t="str">
            <v>Per Diem Active</v>
          </cell>
          <cell r="M1425" t="str">
            <v>Part Time</v>
          </cell>
          <cell r="N1425" t="str">
            <v>LNA Per Diem</v>
          </cell>
          <cell r="O1425" t="str">
            <v>GEN 40 30min</v>
          </cell>
          <cell r="P1425">
            <v>41407</v>
          </cell>
          <cell r="Q1425">
            <v>41407</v>
          </cell>
          <cell r="R1425">
            <v>41563</v>
          </cell>
          <cell r="S1425">
            <v>2.5999999999999999E-2</v>
          </cell>
          <cell r="T1425">
            <v>10</v>
          </cell>
          <cell r="U1425" t="str">
            <v>Admin/Support</v>
          </cell>
          <cell r="V1425">
            <v>1E-4</v>
          </cell>
          <cell r="W1425">
            <v>5.0000000000000001E-4</v>
          </cell>
          <cell r="X1425" t="str">
            <v>Gifford Medical - 40</v>
          </cell>
          <cell r="Y1425" t="str">
            <v>Menig Extended Care Unit</v>
          </cell>
          <cell r="Z1425" t="str">
            <v>Biweekly</v>
          </cell>
        </row>
        <row r="1426">
          <cell r="B1426">
            <v>1922</v>
          </cell>
          <cell r="D1426" t="str">
            <v>Anne</v>
          </cell>
          <cell r="E1426" t="str">
            <v>Jeka</v>
          </cell>
          <cell r="F1426" t="str">
            <v>E</v>
          </cell>
          <cell r="G1426" t="str">
            <v>Echocardiology Tech-PD</v>
          </cell>
          <cell r="H1426" t="str">
            <v>Clinical</v>
          </cell>
          <cell r="I1426" t="str">
            <v>Operations</v>
          </cell>
          <cell r="J1426" t="str">
            <v>Electrocardiology</v>
          </cell>
          <cell r="K1426" t="str">
            <v>Active</v>
          </cell>
          <cell r="L1426" t="str">
            <v>Per Diem Active</v>
          </cell>
          <cell r="M1426" t="str">
            <v>Part Time</v>
          </cell>
          <cell r="N1426" t="str">
            <v>Echocardiology Tech-PD</v>
          </cell>
          <cell r="O1426" t="str">
            <v>GEN 40 30min</v>
          </cell>
          <cell r="P1426">
            <v>41414</v>
          </cell>
          <cell r="Q1426">
            <v>41414</v>
          </cell>
          <cell r="S1426">
            <v>0.1118</v>
          </cell>
          <cell r="T1426">
            <v>42.86</v>
          </cell>
          <cell r="U1426" t="str">
            <v>Tech &amp; Professi</v>
          </cell>
          <cell r="V1426">
            <v>1E-4</v>
          </cell>
          <cell r="W1426">
            <v>2.2000000000000001E-3</v>
          </cell>
          <cell r="X1426" t="str">
            <v>Gifford Medical - 40</v>
          </cell>
          <cell r="Y1426" t="str">
            <v>Respiratory Therapy</v>
          </cell>
          <cell r="Z1426" t="str">
            <v>Biweekly</v>
          </cell>
        </row>
        <row r="1427">
          <cell r="B1427">
            <v>1923</v>
          </cell>
          <cell r="D1427" t="str">
            <v>Erica</v>
          </cell>
          <cell r="E1427" t="str">
            <v>Johnson</v>
          </cell>
          <cell r="F1427" t="str">
            <v>M</v>
          </cell>
          <cell r="G1427" t="str">
            <v>Teacher</v>
          </cell>
          <cell r="H1427" t="str">
            <v>Maint, Hskpg, Food, Dayca</v>
          </cell>
          <cell r="I1427" t="str">
            <v>Human Resources</v>
          </cell>
          <cell r="J1427" t="str">
            <v>Day Care</v>
          </cell>
          <cell r="K1427" t="str">
            <v>Terminated</v>
          </cell>
          <cell r="L1427" t="str">
            <v>Full Time - Full Benefits</v>
          </cell>
          <cell r="M1427" t="str">
            <v>Full Time</v>
          </cell>
          <cell r="N1427" t="str">
            <v>Teacher</v>
          </cell>
          <cell r="O1427" t="str">
            <v>GEN 40 60min</v>
          </cell>
          <cell r="P1427">
            <v>41414</v>
          </cell>
          <cell r="Q1427">
            <v>41414</v>
          </cell>
          <cell r="R1427">
            <v>41893</v>
          </cell>
          <cell r="S1427">
            <v>32052.799999999999</v>
          </cell>
          <cell r="T1427">
            <v>15.41</v>
          </cell>
          <cell r="U1427" t="str">
            <v>Tech &amp; Professi</v>
          </cell>
          <cell r="V1427">
            <v>80</v>
          </cell>
          <cell r="W1427">
            <v>616.4</v>
          </cell>
          <cell r="X1427" t="str">
            <v>Gifford Medical - 40</v>
          </cell>
          <cell r="Y1427" t="str">
            <v>Child Enrichment Center</v>
          </cell>
          <cell r="Z1427" t="str">
            <v>Biweekly</v>
          </cell>
        </row>
        <row r="1428">
          <cell r="B1428">
            <v>1924</v>
          </cell>
          <cell r="D1428" t="str">
            <v>Jennifer</v>
          </cell>
          <cell r="E1428" t="str">
            <v>Bingham</v>
          </cell>
          <cell r="F1428" t="str">
            <v>M</v>
          </cell>
          <cell r="G1428" t="str">
            <v>CHT Care Manager</v>
          </cell>
          <cell r="H1428" t="str">
            <v>Administrative</v>
          </cell>
          <cell r="I1428" t="str">
            <v>Patient Care Services</v>
          </cell>
          <cell r="J1428" t="str">
            <v>Medical Home CHT</v>
          </cell>
          <cell r="K1428" t="str">
            <v>Terminated</v>
          </cell>
          <cell r="L1428" t="str">
            <v>PartTime - Full Benefits</v>
          </cell>
          <cell r="M1428" t="str">
            <v>Part Time</v>
          </cell>
          <cell r="N1428" t="str">
            <v>CHT Care Manager</v>
          </cell>
          <cell r="O1428" t="str">
            <v>EXEMPT 64 HRS</v>
          </cell>
          <cell r="P1428">
            <v>44309</v>
          </cell>
          <cell r="Q1428">
            <v>41428</v>
          </cell>
          <cell r="R1428">
            <v>44309</v>
          </cell>
          <cell r="S1428">
            <v>49920</v>
          </cell>
          <cell r="T1428">
            <v>30</v>
          </cell>
          <cell r="U1428" t="str">
            <v>Management</v>
          </cell>
          <cell r="V1428">
            <v>64</v>
          </cell>
          <cell r="W1428">
            <v>960</v>
          </cell>
          <cell r="X1428" t="str">
            <v>Gifford Medical - 40</v>
          </cell>
          <cell r="Y1428" t="str">
            <v>None</v>
          </cell>
          <cell r="Z1428" t="str">
            <v>Biweekly</v>
          </cell>
        </row>
        <row r="1429">
          <cell r="B1429">
            <v>1925</v>
          </cell>
          <cell r="D1429" t="str">
            <v>Alicia</v>
          </cell>
          <cell r="E1429" t="str">
            <v>Panko</v>
          </cell>
          <cell r="F1429" t="str">
            <v>M</v>
          </cell>
          <cell r="G1429" t="str">
            <v>RN - Per Diem</v>
          </cell>
          <cell r="H1429" t="str">
            <v>Clinical</v>
          </cell>
          <cell r="I1429" t="str">
            <v>Patient Care Services</v>
          </cell>
          <cell r="J1429" t="str">
            <v>Med Surg</v>
          </cell>
          <cell r="K1429" t="str">
            <v>Terminated</v>
          </cell>
          <cell r="L1429" t="str">
            <v>Per Diem Active</v>
          </cell>
          <cell r="M1429" t="str">
            <v>Part Time</v>
          </cell>
          <cell r="N1429" t="str">
            <v>RN - Per Diem</v>
          </cell>
          <cell r="O1429" t="str">
            <v>GEN 40 30min</v>
          </cell>
          <cell r="P1429">
            <v>41428</v>
          </cell>
          <cell r="Q1429">
            <v>41428</v>
          </cell>
          <cell r="R1429">
            <v>42288</v>
          </cell>
          <cell r="S1429">
            <v>6.7599999999999993E-2</v>
          </cell>
          <cell r="T1429">
            <v>25.63</v>
          </cell>
          <cell r="U1429" t="str">
            <v>RN</v>
          </cell>
          <cell r="V1429">
            <v>1E-4</v>
          </cell>
          <cell r="W1429">
            <v>1.2999999999999999E-3</v>
          </cell>
          <cell r="X1429" t="str">
            <v>Gifford Medical - 40</v>
          </cell>
          <cell r="Y1429" t="str">
            <v>Med/Surg</v>
          </cell>
          <cell r="Z1429" t="str">
            <v>Biweekly</v>
          </cell>
        </row>
        <row r="1430">
          <cell r="B1430">
            <v>1926</v>
          </cell>
          <cell r="D1430" t="str">
            <v>Dale</v>
          </cell>
          <cell r="E1430" t="str">
            <v>Benson</v>
          </cell>
          <cell r="F1430" t="str">
            <v>E</v>
          </cell>
          <cell r="G1430" t="str">
            <v>Nutrition Assistant 1 PD</v>
          </cell>
          <cell r="H1430" t="str">
            <v>Maint, Hskpg, Food, Dayca</v>
          </cell>
          <cell r="I1430" t="str">
            <v>Operations</v>
          </cell>
          <cell r="J1430" t="str">
            <v>Dietary</v>
          </cell>
          <cell r="K1430" t="str">
            <v>Terminated</v>
          </cell>
          <cell r="L1430" t="str">
            <v>Per Diem Active</v>
          </cell>
          <cell r="M1430" t="str">
            <v>Part Time</v>
          </cell>
          <cell r="N1430" t="str">
            <v>Nutrition Assistant 1 PD</v>
          </cell>
          <cell r="O1430" t="str">
            <v>GEN 40 30min</v>
          </cell>
          <cell r="P1430">
            <v>41428</v>
          </cell>
          <cell r="Q1430">
            <v>41428</v>
          </cell>
          <cell r="R1430">
            <v>41500</v>
          </cell>
          <cell r="S1430">
            <v>2.5999999999999999E-2</v>
          </cell>
          <cell r="T1430">
            <v>10</v>
          </cell>
          <cell r="U1430" t="str">
            <v>Admin/Support</v>
          </cell>
          <cell r="V1430">
            <v>1E-4</v>
          </cell>
          <cell r="W1430">
            <v>5.0000000000000001E-4</v>
          </cell>
          <cell r="X1430" t="str">
            <v>Gifford Medical - 40</v>
          </cell>
          <cell r="Y1430" t="str">
            <v>Nutrition &amp; Food Service</v>
          </cell>
          <cell r="Z1430" t="str">
            <v>Biweekly</v>
          </cell>
        </row>
        <row r="1431">
          <cell r="B1431">
            <v>1927</v>
          </cell>
          <cell r="D1431" t="str">
            <v>Kate</v>
          </cell>
          <cell r="E1431" t="str">
            <v>Kramer</v>
          </cell>
          <cell r="F1431" t="str">
            <v>H</v>
          </cell>
          <cell r="G1431" t="str">
            <v>RN - Per Diem</v>
          </cell>
          <cell r="H1431" t="str">
            <v>Clinical</v>
          </cell>
          <cell r="I1431" t="str">
            <v>Patient Care Services</v>
          </cell>
          <cell r="J1431" t="str">
            <v>Med Surg</v>
          </cell>
          <cell r="K1431" t="str">
            <v>Active</v>
          </cell>
          <cell r="L1431" t="str">
            <v>Per Diem Active</v>
          </cell>
          <cell r="M1431" t="str">
            <v>Part Time</v>
          </cell>
          <cell r="N1431" t="str">
            <v>RN - Per Diem</v>
          </cell>
          <cell r="O1431" t="str">
            <v>GEN 40 30min</v>
          </cell>
          <cell r="P1431">
            <v>41435</v>
          </cell>
          <cell r="Q1431">
            <v>41435</v>
          </cell>
          <cell r="S1431">
            <v>0.104</v>
          </cell>
          <cell r="T1431">
            <v>40.43</v>
          </cell>
          <cell r="U1431" t="str">
            <v>RN</v>
          </cell>
          <cell r="V1431">
            <v>1E-4</v>
          </cell>
          <cell r="W1431">
            <v>2E-3</v>
          </cell>
          <cell r="X1431" t="str">
            <v>Gifford Medical Ctr - 40</v>
          </cell>
          <cell r="Y1431" t="str">
            <v>Med/Surg</v>
          </cell>
          <cell r="Z1431" t="str">
            <v>Biweekly</v>
          </cell>
        </row>
        <row r="1432">
          <cell r="B1432">
            <v>1928</v>
          </cell>
          <cell r="D1432" t="str">
            <v>Joan</v>
          </cell>
          <cell r="E1432" t="str">
            <v>Wortman</v>
          </cell>
          <cell r="F1432" t="str">
            <v>N</v>
          </cell>
          <cell r="G1432" t="str">
            <v>RN - Per Diem</v>
          </cell>
          <cell r="H1432" t="str">
            <v>Clinical</v>
          </cell>
          <cell r="I1432" t="str">
            <v>Patient Care Services</v>
          </cell>
          <cell r="J1432" t="str">
            <v>Med Surg</v>
          </cell>
          <cell r="K1432" t="str">
            <v>Active</v>
          </cell>
          <cell r="L1432" t="str">
            <v>Per Diem Active</v>
          </cell>
          <cell r="M1432" t="str">
            <v>Part Time</v>
          </cell>
          <cell r="N1432" t="str">
            <v>RN - Per Diem</v>
          </cell>
          <cell r="O1432" t="str">
            <v>GEN 40 30min</v>
          </cell>
          <cell r="P1432">
            <v>41435</v>
          </cell>
          <cell r="Q1432">
            <v>41435</v>
          </cell>
          <cell r="S1432">
            <v>0.1144</v>
          </cell>
          <cell r="T1432">
            <v>44.05</v>
          </cell>
          <cell r="U1432" t="str">
            <v>RN</v>
          </cell>
          <cell r="V1432">
            <v>1E-4</v>
          </cell>
          <cell r="W1432">
            <v>2.2000000000000001E-3</v>
          </cell>
          <cell r="X1432" t="str">
            <v>Gifford Medical Ctr - 40</v>
          </cell>
          <cell r="Y1432" t="str">
            <v>Med/Surg</v>
          </cell>
          <cell r="Z1432" t="str">
            <v>Biweekly</v>
          </cell>
        </row>
        <row r="1433">
          <cell r="B1433">
            <v>1929</v>
          </cell>
          <cell r="D1433" t="str">
            <v>George</v>
          </cell>
          <cell r="E1433" t="str">
            <v>Sincyr</v>
          </cell>
          <cell r="F1433" t="str">
            <v>R</v>
          </cell>
          <cell r="G1433" t="str">
            <v>Registered Nurse</v>
          </cell>
          <cell r="H1433" t="str">
            <v>Clinical</v>
          </cell>
          <cell r="I1433" t="str">
            <v>Surgical Services</v>
          </cell>
          <cell r="J1433" t="str">
            <v>Operating Room</v>
          </cell>
          <cell r="K1433" t="str">
            <v>Terminated</v>
          </cell>
          <cell r="L1433" t="str">
            <v>PartTime - Full Benefits</v>
          </cell>
          <cell r="M1433" t="str">
            <v>Part Time</v>
          </cell>
          <cell r="N1433" t="str">
            <v>Registered Nurse</v>
          </cell>
          <cell r="O1433" t="str">
            <v>GEN 40 30min</v>
          </cell>
          <cell r="P1433">
            <v>44307</v>
          </cell>
          <cell r="Q1433">
            <v>41438</v>
          </cell>
          <cell r="R1433">
            <v>44638</v>
          </cell>
          <cell r="S1433">
            <v>68040.960000000006</v>
          </cell>
          <cell r="T1433">
            <v>40.89</v>
          </cell>
          <cell r="U1433" t="str">
            <v>RN</v>
          </cell>
          <cell r="V1433">
            <v>64</v>
          </cell>
          <cell r="W1433">
            <v>1308.48</v>
          </cell>
          <cell r="X1433" t="str">
            <v>Gifford Medical - 40</v>
          </cell>
          <cell r="Y1433" t="str">
            <v>Ambulatory Care Center</v>
          </cell>
          <cell r="Z1433" t="str">
            <v>Biweekly</v>
          </cell>
        </row>
        <row r="1434">
          <cell r="B1434">
            <v>1930</v>
          </cell>
          <cell r="D1434" t="str">
            <v>Garry</v>
          </cell>
          <cell r="E1434" t="str">
            <v>Weischedel</v>
          </cell>
          <cell r="F1434" t="str">
            <v>R</v>
          </cell>
          <cell r="G1434" t="str">
            <v>Physician</v>
          </cell>
          <cell r="H1434" t="str">
            <v>Clinical</v>
          </cell>
          <cell r="I1434" t="str">
            <v>Medical Staff</v>
          </cell>
          <cell r="J1434" t="str">
            <v>Professional Emergency</v>
          </cell>
          <cell r="K1434" t="str">
            <v>Terminated</v>
          </cell>
          <cell r="L1434" t="str">
            <v>PartTime-Partial Benefits</v>
          </cell>
          <cell r="M1434" t="str">
            <v>Part Time</v>
          </cell>
          <cell r="N1434" t="str">
            <v>Physician</v>
          </cell>
          <cell r="O1434" t="str">
            <v>PHYSICIANS</v>
          </cell>
          <cell r="P1434">
            <v>41435</v>
          </cell>
          <cell r="Q1434">
            <v>41435</v>
          </cell>
          <cell r="R1434">
            <v>41485</v>
          </cell>
          <cell r="S1434">
            <v>130000</v>
          </cell>
          <cell r="T1434">
            <v>125</v>
          </cell>
          <cell r="U1434" t="str">
            <v>Providers</v>
          </cell>
          <cell r="V1434">
            <v>40</v>
          </cell>
          <cell r="W1434">
            <v>2500</v>
          </cell>
          <cell r="X1434" t="str">
            <v>Gifford Medical - 40</v>
          </cell>
          <cell r="Y1434" t="str">
            <v>Emergency Room</v>
          </cell>
          <cell r="Z1434" t="str">
            <v>Biweekly</v>
          </cell>
        </row>
        <row r="1435">
          <cell r="B1435">
            <v>1931</v>
          </cell>
          <cell r="D1435" t="str">
            <v>Heather</v>
          </cell>
          <cell r="E1435" t="str">
            <v>Quillia</v>
          </cell>
          <cell r="F1435" t="str">
            <v>L</v>
          </cell>
          <cell r="G1435" t="str">
            <v>Nutrition Assistant 2</v>
          </cell>
          <cell r="H1435" t="str">
            <v>Maint, Hskpg, Food, Dayca</v>
          </cell>
          <cell r="I1435" t="str">
            <v>Operations</v>
          </cell>
          <cell r="J1435" t="str">
            <v>Dietary</v>
          </cell>
          <cell r="K1435" t="str">
            <v>Terminated</v>
          </cell>
          <cell r="L1435" t="str">
            <v>Full Time - Full Benefits</v>
          </cell>
          <cell r="M1435" t="str">
            <v>Full Time</v>
          </cell>
          <cell r="N1435" t="str">
            <v>Nutrition Assistant 2</v>
          </cell>
          <cell r="O1435" t="str">
            <v>GEN 40 30min</v>
          </cell>
          <cell r="P1435">
            <v>41449</v>
          </cell>
          <cell r="Q1435">
            <v>41449</v>
          </cell>
          <cell r="R1435">
            <v>41508</v>
          </cell>
          <cell r="S1435">
            <v>21840</v>
          </cell>
          <cell r="T1435">
            <v>10.5</v>
          </cell>
          <cell r="U1435" t="str">
            <v>Admin/Support</v>
          </cell>
          <cell r="V1435">
            <v>80</v>
          </cell>
          <cell r="W1435">
            <v>420</v>
          </cell>
          <cell r="X1435" t="str">
            <v>Gifford Medical - 40</v>
          </cell>
          <cell r="Y1435" t="str">
            <v>Nutrition &amp; Food Service</v>
          </cell>
          <cell r="Z1435" t="str">
            <v>Biweekly</v>
          </cell>
        </row>
        <row r="1436">
          <cell r="B1436">
            <v>1932</v>
          </cell>
          <cell r="D1436" t="str">
            <v>Carol</v>
          </cell>
          <cell r="E1436" t="str">
            <v>Richards</v>
          </cell>
          <cell r="F1436" t="str">
            <v>D</v>
          </cell>
          <cell r="G1436" t="str">
            <v>RN - Per Diem</v>
          </cell>
          <cell r="H1436" t="str">
            <v>Clinical</v>
          </cell>
          <cell r="I1436" t="str">
            <v>Patient Care Services</v>
          </cell>
          <cell r="J1436" t="str">
            <v>MENIG Extended Care</v>
          </cell>
          <cell r="K1436" t="str">
            <v>Terminated</v>
          </cell>
          <cell r="L1436" t="str">
            <v>Per Diem Active</v>
          </cell>
          <cell r="M1436" t="str">
            <v>Full Time</v>
          </cell>
          <cell r="N1436" t="str">
            <v>RN - Per Diem</v>
          </cell>
          <cell r="O1436" t="str">
            <v>GEN 40 30min</v>
          </cell>
          <cell r="P1436">
            <v>41449</v>
          </cell>
          <cell r="Q1436">
            <v>41449</v>
          </cell>
          <cell r="R1436">
            <v>41450</v>
          </cell>
          <cell r="S1436">
            <v>6.2399999999999997E-2</v>
          </cell>
          <cell r="T1436">
            <v>24</v>
          </cell>
          <cell r="U1436" t="str">
            <v>RN</v>
          </cell>
          <cell r="V1436">
            <v>1E-4</v>
          </cell>
          <cell r="W1436">
            <v>1.1999999999999999E-3</v>
          </cell>
          <cell r="X1436" t="str">
            <v>Gifford Medical - 40</v>
          </cell>
          <cell r="Y1436" t="str">
            <v>Menig Extended Care Unit</v>
          </cell>
          <cell r="Z1436" t="str">
            <v>Biweekly</v>
          </cell>
        </row>
        <row r="1437">
          <cell r="B1437">
            <v>1933</v>
          </cell>
          <cell r="D1437" t="str">
            <v>Hannah</v>
          </cell>
          <cell r="E1437" t="str">
            <v>Williams</v>
          </cell>
          <cell r="F1437" t="str">
            <v>E</v>
          </cell>
          <cell r="G1437" t="str">
            <v>LNA Per Diem</v>
          </cell>
          <cell r="H1437" t="str">
            <v>Clinical</v>
          </cell>
          <cell r="I1437" t="str">
            <v>Patient Care Services</v>
          </cell>
          <cell r="J1437" t="str">
            <v>Emergency Room</v>
          </cell>
          <cell r="K1437" t="str">
            <v>Terminated</v>
          </cell>
          <cell r="L1437" t="str">
            <v>Per Diem Active</v>
          </cell>
          <cell r="M1437" t="str">
            <v>Part Time</v>
          </cell>
          <cell r="N1437" t="str">
            <v>LNA Per Diem</v>
          </cell>
          <cell r="O1437" t="str">
            <v>GEN 40 30min</v>
          </cell>
          <cell r="P1437">
            <v>41463</v>
          </cell>
          <cell r="Q1437">
            <v>41463</v>
          </cell>
          <cell r="R1437">
            <v>41613</v>
          </cell>
          <cell r="S1437">
            <v>2.86E-2</v>
          </cell>
          <cell r="T1437">
            <v>11</v>
          </cell>
          <cell r="U1437" t="str">
            <v>Admin/Support</v>
          </cell>
          <cell r="V1437">
            <v>1E-4</v>
          </cell>
          <cell r="W1437">
            <v>5.9999999999999995E-4</v>
          </cell>
          <cell r="X1437" t="str">
            <v>Gifford Medical - 40</v>
          </cell>
          <cell r="Y1437" t="str">
            <v>Emergency Room</v>
          </cell>
          <cell r="Z1437" t="str">
            <v>Biweekly</v>
          </cell>
        </row>
        <row r="1438">
          <cell r="B1438">
            <v>1934</v>
          </cell>
          <cell r="D1438" t="str">
            <v>Jessica</v>
          </cell>
          <cell r="E1438" t="str">
            <v>Cooper</v>
          </cell>
          <cell r="G1438" t="str">
            <v>Registered Nurse</v>
          </cell>
          <cell r="H1438" t="str">
            <v>Clinical</v>
          </cell>
          <cell r="I1438" t="str">
            <v>Patient Care Services</v>
          </cell>
          <cell r="J1438" t="str">
            <v>Med Surg</v>
          </cell>
          <cell r="K1438" t="str">
            <v>Terminated</v>
          </cell>
          <cell r="L1438" t="str">
            <v>Full Time - Full Benefits</v>
          </cell>
          <cell r="M1438" t="str">
            <v>Full Time</v>
          </cell>
          <cell r="N1438" t="str">
            <v>Registered Nurse</v>
          </cell>
          <cell r="O1438" t="str">
            <v>GEN 40 30min</v>
          </cell>
          <cell r="P1438">
            <v>41464</v>
          </cell>
          <cell r="Q1438">
            <v>41464</v>
          </cell>
          <cell r="R1438">
            <v>43072</v>
          </cell>
          <cell r="S1438">
            <v>47736</v>
          </cell>
          <cell r="T1438">
            <v>25.5</v>
          </cell>
          <cell r="U1438" t="str">
            <v>RN</v>
          </cell>
          <cell r="V1438">
            <v>72</v>
          </cell>
          <cell r="W1438">
            <v>918</v>
          </cell>
          <cell r="X1438" t="str">
            <v>Gifford Medical - 40</v>
          </cell>
          <cell r="Y1438" t="str">
            <v>Med/Surg</v>
          </cell>
          <cell r="Z1438" t="str">
            <v>Biweekly</v>
          </cell>
        </row>
        <row r="1439">
          <cell r="B1439">
            <v>1935</v>
          </cell>
          <cell r="D1439" t="str">
            <v>Madeline</v>
          </cell>
          <cell r="E1439" t="str">
            <v>Waid</v>
          </cell>
          <cell r="F1439" t="str">
            <v>I</v>
          </cell>
          <cell r="G1439" t="str">
            <v>Anesthesiologist</v>
          </cell>
          <cell r="H1439" t="str">
            <v>Clinical</v>
          </cell>
          <cell r="I1439" t="str">
            <v>Medical Staff</v>
          </cell>
          <cell r="J1439" t="str">
            <v>Cardiology</v>
          </cell>
          <cell r="K1439" t="str">
            <v>Terminated</v>
          </cell>
          <cell r="L1439" t="str">
            <v>PartTime - Full Benefits</v>
          </cell>
          <cell r="M1439" t="str">
            <v>Part Time</v>
          </cell>
          <cell r="N1439" t="str">
            <v>Anesthesiologist</v>
          </cell>
          <cell r="O1439" t="str">
            <v>PHYSICIANS</v>
          </cell>
          <cell r="P1439">
            <v>41463</v>
          </cell>
          <cell r="Q1439">
            <v>41463</v>
          </cell>
          <cell r="R1439">
            <v>43712</v>
          </cell>
          <cell r="S1439">
            <v>284800</v>
          </cell>
          <cell r="T1439">
            <v>153.84620000000001</v>
          </cell>
          <cell r="U1439" t="str">
            <v>Providers</v>
          </cell>
          <cell r="V1439">
            <v>71.2</v>
          </cell>
          <cell r="W1439">
            <v>5476.9231</v>
          </cell>
          <cell r="X1439" t="str">
            <v>Nro, Anes, Pod &amp; Sp - 40</v>
          </cell>
          <cell r="Y1439" t="str">
            <v>Medical Staff</v>
          </cell>
          <cell r="Z1439" t="str">
            <v>Biweekly</v>
          </cell>
        </row>
        <row r="1440">
          <cell r="B1440">
            <v>1936</v>
          </cell>
          <cell r="D1440" t="str">
            <v>Kate</v>
          </cell>
          <cell r="E1440" t="str">
            <v>Healy</v>
          </cell>
          <cell r="F1440" t="str">
            <v>T</v>
          </cell>
          <cell r="G1440" t="str">
            <v>RN - Per Diem</v>
          </cell>
          <cell r="H1440" t="str">
            <v>Clinical</v>
          </cell>
          <cell r="I1440" t="str">
            <v>Patient Care Services</v>
          </cell>
          <cell r="J1440" t="str">
            <v>Med Surg</v>
          </cell>
          <cell r="K1440" t="str">
            <v>Terminated</v>
          </cell>
          <cell r="L1440" t="str">
            <v>Per Diem Active</v>
          </cell>
          <cell r="M1440" t="str">
            <v>Part Time</v>
          </cell>
          <cell r="N1440" t="str">
            <v>RN - Per Diem</v>
          </cell>
          <cell r="O1440" t="str">
            <v>GEN 40 30min</v>
          </cell>
          <cell r="P1440">
            <v>41464</v>
          </cell>
          <cell r="Q1440">
            <v>41464</v>
          </cell>
          <cell r="R1440">
            <v>42162</v>
          </cell>
          <cell r="S1440">
            <v>7.8E-2</v>
          </cell>
          <cell r="T1440">
            <v>29.53</v>
          </cell>
          <cell r="U1440" t="str">
            <v>RN</v>
          </cell>
          <cell r="V1440">
            <v>1E-4</v>
          </cell>
          <cell r="W1440">
            <v>1.5E-3</v>
          </cell>
          <cell r="X1440" t="str">
            <v>Gifford Medical - 40</v>
          </cell>
          <cell r="Y1440" t="str">
            <v>Med/Surg</v>
          </cell>
          <cell r="Z1440" t="str">
            <v>Biweekly</v>
          </cell>
        </row>
        <row r="1441">
          <cell r="B1441">
            <v>1937</v>
          </cell>
          <cell r="D1441" t="str">
            <v>Robert</v>
          </cell>
          <cell r="E1441" t="str">
            <v>Smith</v>
          </cell>
          <cell r="F1441" t="str">
            <v>A</v>
          </cell>
          <cell r="G1441" t="str">
            <v>Physician</v>
          </cell>
          <cell r="H1441" t="str">
            <v>Clinical</v>
          </cell>
          <cell r="I1441" t="str">
            <v>Medical Staff</v>
          </cell>
          <cell r="J1441" t="str">
            <v>Clinic Primary Care</v>
          </cell>
          <cell r="K1441" t="str">
            <v>Terminated</v>
          </cell>
          <cell r="L1441" t="str">
            <v>Full Time - Full Benefits</v>
          </cell>
          <cell r="M1441" t="str">
            <v>Full Time</v>
          </cell>
          <cell r="N1441" t="str">
            <v>Physician</v>
          </cell>
          <cell r="O1441" t="str">
            <v>PHYSICIANS</v>
          </cell>
          <cell r="P1441">
            <v>41967</v>
          </cell>
          <cell r="Q1441">
            <v>41463</v>
          </cell>
          <cell r="R1441">
            <v>41967</v>
          </cell>
          <cell r="S1441">
            <v>160000.04800000001</v>
          </cell>
          <cell r="T1441">
            <v>76.923100000000005</v>
          </cell>
          <cell r="U1441" t="str">
            <v>Providers</v>
          </cell>
          <cell r="V1441">
            <v>80</v>
          </cell>
          <cell r="W1441">
            <v>3076.924</v>
          </cell>
          <cell r="X1441" t="str">
            <v>Primary Care Clinic - 41</v>
          </cell>
          <cell r="Y1441" t="str">
            <v>Medical Staff</v>
          </cell>
          <cell r="Z1441" t="str">
            <v>Biweekly</v>
          </cell>
        </row>
        <row r="1442">
          <cell r="B1442">
            <v>1938</v>
          </cell>
          <cell r="D1442" t="str">
            <v>Casey</v>
          </cell>
          <cell r="E1442" t="str">
            <v>Townsend</v>
          </cell>
          <cell r="F1442" t="str">
            <v>B</v>
          </cell>
          <cell r="G1442" t="str">
            <v>LNA General Surgery</v>
          </cell>
          <cell r="H1442" t="str">
            <v>Clinical</v>
          </cell>
          <cell r="I1442" t="str">
            <v>Surgical Services</v>
          </cell>
          <cell r="J1442" t="str">
            <v>Clinic Surgical Associate</v>
          </cell>
          <cell r="K1442" t="str">
            <v>Terminated</v>
          </cell>
          <cell r="L1442" t="str">
            <v>Full Time - Full Benefits</v>
          </cell>
          <cell r="M1442" t="str">
            <v>Full Time</v>
          </cell>
          <cell r="N1442" t="str">
            <v>LNA General Surgery</v>
          </cell>
          <cell r="O1442" t="str">
            <v>GEN 40 30min</v>
          </cell>
          <cell r="P1442">
            <v>41470</v>
          </cell>
          <cell r="Q1442">
            <v>41470</v>
          </cell>
          <cell r="R1442">
            <v>42088</v>
          </cell>
          <cell r="S1442">
            <v>21840</v>
          </cell>
          <cell r="T1442">
            <v>10.5</v>
          </cell>
          <cell r="U1442" t="str">
            <v>Admin/Support</v>
          </cell>
          <cell r="V1442">
            <v>80</v>
          </cell>
          <cell r="W1442">
            <v>420</v>
          </cell>
          <cell r="X1442" t="str">
            <v>Nro, Anes, Pod &amp; Sp - 40</v>
          </cell>
          <cell r="Y1442" t="str">
            <v>None</v>
          </cell>
          <cell r="Z1442" t="str">
            <v>Biweekly</v>
          </cell>
        </row>
        <row r="1443">
          <cell r="B1443">
            <v>1939</v>
          </cell>
          <cell r="D1443" t="str">
            <v>Aline</v>
          </cell>
          <cell r="E1443" t="str">
            <v>Winot</v>
          </cell>
          <cell r="F1443" t="str">
            <v>E</v>
          </cell>
          <cell r="G1443" t="str">
            <v>LNA Per Diem</v>
          </cell>
          <cell r="H1443" t="str">
            <v>Clinical</v>
          </cell>
          <cell r="I1443" t="str">
            <v>Patient Care Services</v>
          </cell>
          <cell r="J1443" t="str">
            <v>MENIG Extended Care</v>
          </cell>
          <cell r="K1443" t="str">
            <v>Terminated</v>
          </cell>
          <cell r="L1443" t="str">
            <v>Per Diem Active</v>
          </cell>
          <cell r="M1443" t="str">
            <v>Part Time</v>
          </cell>
          <cell r="N1443" t="str">
            <v>LNA Per Diem</v>
          </cell>
          <cell r="O1443" t="str">
            <v>GEN 40 30min</v>
          </cell>
          <cell r="P1443">
            <v>41890</v>
          </cell>
          <cell r="Q1443">
            <v>41470</v>
          </cell>
          <cell r="R1443">
            <v>41961</v>
          </cell>
          <cell r="S1443">
            <v>2.86E-2</v>
          </cell>
          <cell r="T1443">
            <v>11</v>
          </cell>
          <cell r="U1443" t="str">
            <v>Admin/Support</v>
          </cell>
          <cell r="V1443">
            <v>1E-4</v>
          </cell>
          <cell r="W1443">
            <v>5.9999999999999995E-4</v>
          </cell>
          <cell r="X1443" t="str">
            <v>Gifford Medical - 40</v>
          </cell>
          <cell r="Y1443" t="str">
            <v>Menig Extended Care Unit</v>
          </cell>
          <cell r="Z1443" t="str">
            <v>Biweekly</v>
          </cell>
        </row>
        <row r="1444">
          <cell r="B1444">
            <v>1940</v>
          </cell>
          <cell r="D1444" t="str">
            <v>Brooke</v>
          </cell>
          <cell r="E1444" t="str">
            <v>Owen</v>
          </cell>
          <cell r="G1444" t="str">
            <v>Licensed Nurse Aide</v>
          </cell>
          <cell r="H1444" t="str">
            <v>Clinical</v>
          </cell>
          <cell r="I1444" t="str">
            <v>Patient Care Services</v>
          </cell>
          <cell r="J1444" t="str">
            <v>MENIG Extended Care</v>
          </cell>
          <cell r="K1444" t="str">
            <v>Terminated</v>
          </cell>
          <cell r="L1444" t="str">
            <v>PartTime-Partial Benefits</v>
          </cell>
          <cell r="M1444" t="str">
            <v>Part Time</v>
          </cell>
          <cell r="N1444" t="str">
            <v>Licensed Nurse Aide</v>
          </cell>
          <cell r="O1444" t="str">
            <v>GEN 40 30min</v>
          </cell>
          <cell r="P1444">
            <v>41470</v>
          </cell>
          <cell r="Q1444">
            <v>41470</v>
          </cell>
          <cell r="R1444">
            <v>41580</v>
          </cell>
          <cell r="S1444">
            <v>11440</v>
          </cell>
          <cell r="T1444">
            <v>11</v>
          </cell>
          <cell r="U1444" t="str">
            <v>Admin/Support</v>
          </cell>
          <cell r="V1444">
            <v>40</v>
          </cell>
          <cell r="W1444">
            <v>220</v>
          </cell>
          <cell r="X1444" t="str">
            <v>Gifford Medical - 40</v>
          </cell>
          <cell r="Y1444" t="str">
            <v>Menig Extended Care Unit</v>
          </cell>
          <cell r="Z1444" t="str">
            <v>Biweekly</v>
          </cell>
        </row>
        <row r="1445">
          <cell r="B1445">
            <v>1941</v>
          </cell>
          <cell r="D1445" t="str">
            <v>Fasika</v>
          </cell>
          <cell r="E1445" t="str">
            <v>Adugna</v>
          </cell>
          <cell r="F1445" t="str">
            <v>B</v>
          </cell>
          <cell r="G1445" t="str">
            <v>Laboratory Technician 3</v>
          </cell>
          <cell r="H1445" t="str">
            <v>Ancillary</v>
          </cell>
          <cell r="I1445" t="str">
            <v>Professional Services</v>
          </cell>
          <cell r="J1445" t="str">
            <v>Laboratory</v>
          </cell>
          <cell r="K1445" t="str">
            <v>Terminated</v>
          </cell>
          <cell r="L1445" t="str">
            <v>PartTime - Full Benefits</v>
          </cell>
          <cell r="M1445" t="str">
            <v>Part Time</v>
          </cell>
          <cell r="N1445" t="str">
            <v>Laboratory Technician 3</v>
          </cell>
          <cell r="O1445" t="str">
            <v>GEN 40 No Meal</v>
          </cell>
          <cell r="P1445">
            <v>41471</v>
          </cell>
          <cell r="Q1445">
            <v>41471</v>
          </cell>
          <cell r="R1445">
            <v>41586</v>
          </cell>
          <cell r="S1445">
            <v>38272</v>
          </cell>
          <cell r="T1445">
            <v>23</v>
          </cell>
          <cell r="U1445" t="str">
            <v>Tech &amp; Professi</v>
          </cell>
          <cell r="V1445">
            <v>64</v>
          </cell>
          <cell r="W1445">
            <v>736</v>
          </cell>
          <cell r="X1445" t="str">
            <v>Gifford Medical - 40</v>
          </cell>
          <cell r="Y1445" t="str">
            <v>Laboratory</v>
          </cell>
          <cell r="Z1445" t="str">
            <v>Biweekly</v>
          </cell>
        </row>
        <row r="1446">
          <cell r="B1446">
            <v>1944</v>
          </cell>
          <cell r="D1446" t="str">
            <v>Keith</v>
          </cell>
          <cell r="E1446" t="str">
            <v>Mills</v>
          </cell>
          <cell r="F1446" t="str">
            <v>W</v>
          </cell>
          <cell r="G1446" t="str">
            <v>Nutrition Assistant 1 PD</v>
          </cell>
          <cell r="H1446" t="str">
            <v>Maint, Hskpg, Food, Dayca</v>
          </cell>
          <cell r="I1446" t="str">
            <v>Operations</v>
          </cell>
          <cell r="J1446" t="str">
            <v>Dietary</v>
          </cell>
          <cell r="K1446" t="str">
            <v>Terminated</v>
          </cell>
          <cell r="L1446" t="str">
            <v>Per Diem Active</v>
          </cell>
          <cell r="M1446" t="str">
            <v>Part Time</v>
          </cell>
          <cell r="N1446" t="str">
            <v>Nutrition Assistant 1 PD</v>
          </cell>
          <cell r="O1446" t="str">
            <v>GEN 40 30min</v>
          </cell>
          <cell r="P1446">
            <v>41477</v>
          </cell>
          <cell r="Q1446">
            <v>41477</v>
          </cell>
          <cell r="R1446">
            <v>41583</v>
          </cell>
          <cell r="S1446">
            <v>3.3799999999999997E-2</v>
          </cell>
          <cell r="T1446">
            <v>13</v>
          </cell>
          <cell r="U1446" t="str">
            <v>Admin/Support</v>
          </cell>
          <cell r="V1446">
            <v>1E-4</v>
          </cell>
          <cell r="W1446">
            <v>5.9999999999999995E-4</v>
          </cell>
          <cell r="X1446" t="str">
            <v>Gifford Medical - 40</v>
          </cell>
          <cell r="Y1446" t="str">
            <v>Nutrition &amp; Food Service</v>
          </cell>
          <cell r="Z1446" t="str">
            <v>Biweekly</v>
          </cell>
        </row>
        <row r="1447">
          <cell r="B1447">
            <v>1945</v>
          </cell>
          <cell r="D1447" t="str">
            <v>Jennifer</v>
          </cell>
          <cell r="E1447" t="str">
            <v>Joseph</v>
          </cell>
          <cell r="F1447" t="str">
            <v>T</v>
          </cell>
          <cell r="G1447" t="str">
            <v>LNA Per Diem</v>
          </cell>
          <cell r="H1447" t="str">
            <v>Clinical</v>
          </cell>
          <cell r="I1447" t="str">
            <v>Patient Care Services</v>
          </cell>
          <cell r="J1447" t="str">
            <v>MENIG Extended Care</v>
          </cell>
          <cell r="K1447" t="str">
            <v>Terminated</v>
          </cell>
          <cell r="L1447" t="str">
            <v>Per Diem Active</v>
          </cell>
          <cell r="M1447" t="str">
            <v>Part Time</v>
          </cell>
          <cell r="N1447" t="str">
            <v>LNA Per Diem</v>
          </cell>
          <cell r="O1447" t="str">
            <v>GEN 30min</v>
          </cell>
          <cell r="P1447">
            <v>41477</v>
          </cell>
          <cell r="Q1447">
            <v>41477</v>
          </cell>
          <cell r="R1447">
            <v>41491</v>
          </cell>
          <cell r="S1447">
            <v>2.86E-2</v>
          </cell>
          <cell r="T1447">
            <v>10.5</v>
          </cell>
          <cell r="U1447" t="str">
            <v>Admin/Support</v>
          </cell>
          <cell r="V1447">
            <v>1E-4</v>
          </cell>
          <cell r="W1447">
            <v>5.9999999999999995E-4</v>
          </cell>
          <cell r="X1447" t="str">
            <v>Gifford Medical - 40</v>
          </cell>
          <cell r="Y1447" t="str">
            <v>Menig Extended Care Unit</v>
          </cell>
          <cell r="Z1447" t="str">
            <v>Biweekly</v>
          </cell>
        </row>
        <row r="1448">
          <cell r="B1448">
            <v>1946</v>
          </cell>
          <cell r="D1448" t="str">
            <v>Jennifer</v>
          </cell>
          <cell r="E1448" t="str">
            <v>Humphries</v>
          </cell>
          <cell r="F1448" t="str">
            <v>G</v>
          </cell>
          <cell r="G1448" t="str">
            <v>Registered Nurse</v>
          </cell>
          <cell r="H1448" t="str">
            <v>Clinical</v>
          </cell>
          <cell r="I1448" t="str">
            <v>Patient Care Services</v>
          </cell>
          <cell r="J1448" t="str">
            <v>Med Surg</v>
          </cell>
          <cell r="K1448" t="str">
            <v>Terminated</v>
          </cell>
          <cell r="L1448" t="str">
            <v>PartTime - Full Benefits</v>
          </cell>
          <cell r="M1448" t="str">
            <v>Part Time</v>
          </cell>
          <cell r="N1448" t="str">
            <v>Registered Nurse</v>
          </cell>
          <cell r="O1448" t="str">
            <v>GEN 40 30min</v>
          </cell>
          <cell r="P1448">
            <v>41484</v>
          </cell>
          <cell r="Q1448">
            <v>41484</v>
          </cell>
          <cell r="R1448">
            <v>41656</v>
          </cell>
          <cell r="S1448">
            <v>39936</v>
          </cell>
          <cell r="T1448">
            <v>24</v>
          </cell>
          <cell r="U1448" t="str">
            <v>RN</v>
          </cell>
          <cell r="V1448">
            <v>64</v>
          </cell>
          <cell r="W1448">
            <v>768</v>
          </cell>
          <cell r="X1448" t="str">
            <v>Gifford Medical - 40</v>
          </cell>
          <cell r="Y1448" t="str">
            <v>Med/Surg</v>
          </cell>
          <cell r="Z1448" t="str">
            <v>Biweekly</v>
          </cell>
        </row>
        <row r="1449">
          <cell r="B1449">
            <v>1947</v>
          </cell>
          <cell r="D1449" t="str">
            <v>Brooke</v>
          </cell>
          <cell r="E1449" t="str">
            <v>Bento</v>
          </cell>
          <cell r="F1449" t="str">
            <v>E</v>
          </cell>
          <cell r="G1449" t="str">
            <v>Registered Nurse</v>
          </cell>
          <cell r="H1449" t="str">
            <v>Clinical</v>
          </cell>
          <cell r="I1449" t="str">
            <v>Patient Care Services</v>
          </cell>
          <cell r="J1449" t="str">
            <v>Obstetrics/Labor &amp; Delive</v>
          </cell>
          <cell r="K1449" t="str">
            <v>Terminated</v>
          </cell>
          <cell r="L1449" t="str">
            <v>PartTime - Full Benefits</v>
          </cell>
          <cell r="M1449" t="str">
            <v>Part Time</v>
          </cell>
          <cell r="N1449" t="str">
            <v>Registered Nurse</v>
          </cell>
          <cell r="O1449" t="str">
            <v>GEN 40 30min</v>
          </cell>
          <cell r="P1449">
            <v>41485</v>
          </cell>
          <cell r="Q1449">
            <v>41485</v>
          </cell>
          <cell r="R1449">
            <v>43030</v>
          </cell>
          <cell r="S1449">
            <v>52172.639999999999</v>
          </cell>
          <cell r="T1449">
            <v>27.87</v>
          </cell>
          <cell r="U1449" t="str">
            <v>RN</v>
          </cell>
          <cell r="V1449">
            <v>72</v>
          </cell>
          <cell r="W1449">
            <v>1003.32</v>
          </cell>
          <cell r="X1449" t="str">
            <v>Gifford Medical - 40</v>
          </cell>
          <cell r="Y1449" t="str">
            <v>Birthing Center</v>
          </cell>
          <cell r="Z1449" t="str">
            <v>Biweekly</v>
          </cell>
        </row>
        <row r="1450">
          <cell r="B1450">
            <v>1948</v>
          </cell>
          <cell r="D1450" t="str">
            <v>Toby</v>
          </cell>
          <cell r="E1450" t="str">
            <v>Tucker</v>
          </cell>
          <cell r="F1450" t="str">
            <v>C</v>
          </cell>
          <cell r="G1450" t="str">
            <v>Registered Nurse</v>
          </cell>
          <cell r="H1450" t="str">
            <v>Clinical</v>
          </cell>
          <cell r="I1450" t="str">
            <v>Patient Care Services</v>
          </cell>
          <cell r="J1450" t="str">
            <v>Emergency Room</v>
          </cell>
          <cell r="K1450" t="str">
            <v>Terminated</v>
          </cell>
          <cell r="L1450" t="str">
            <v>PartTime - Full Benefits</v>
          </cell>
          <cell r="M1450" t="str">
            <v>Part Time</v>
          </cell>
          <cell r="N1450" t="str">
            <v>Registered Nurse</v>
          </cell>
          <cell r="O1450" t="str">
            <v>GEN 40 30min</v>
          </cell>
          <cell r="P1450">
            <v>41491</v>
          </cell>
          <cell r="Q1450">
            <v>41491</v>
          </cell>
          <cell r="R1450">
            <v>42614</v>
          </cell>
          <cell r="S1450">
            <v>54629.120000000003</v>
          </cell>
          <cell r="T1450">
            <v>32.83</v>
          </cell>
          <cell r="U1450" t="str">
            <v>RN</v>
          </cell>
          <cell r="V1450">
            <v>64</v>
          </cell>
          <cell r="W1450">
            <v>1050.56</v>
          </cell>
          <cell r="X1450" t="str">
            <v>Gifford Medical - 40</v>
          </cell>
          <cell r="Y1450" t="str">
            <v>Emergency Room</v>
          </cell>
          <cell r="Z1450" t="str">
            <v>Biweekly</v>
          </cell>
        </row>
        <row r="1451">
          <cell r="B1451">
            <v>1949</v>
          </cell>
          <cell r="D1451" t="str">
            <v>Jesse</v>
          </cell>
          <cell r="E1451" t="str">
            <v>Hahn</v>
          </cell>
          <cell r="F1451" t="str">
            <v>C</v>
          </cell>
          <cell r="G1451" t="str">
            <v>Physician Offsite Clinic</v>
          </cell>
          <cell r="H1451" t="str">
            <v>Clinical</v>
          </cell>
          <cell r="I1451" t="str">
            <v>Medical Staff</v>
          </cell>
          <cell r="J1451" t="str">
            <v>Orthopedics Clinic</v>
          </cell>
          <cell r="K1451" t="str">
            <v>Terminated</v>
          </cell>
          <cell r="L1451" t="str">
            <v>Full Time - Full Benefits</v>
          </cell>
          <cell r="M1451" t="str">
            <v>Full Time</v>
          </cell>
          <cell r="N1451" t="str">
            <v>Physician Offsite Clinic</v>
          </cell>
          <cell r="O1451" t="str">
            <v>PHYSICIANS</v>
          </cell>
          <cell r="P1451">
            <v>41491</v>
          </cell>
          <cell r="Q1451">
            <v>41491</v>
          </cell>
          <cell r="R1451">
            <v>41639</v>
          </cell>
          <cell r="S1451">
            <v>260000</v>
          </cell>
          <cell r="T1451">
            <v>125</v>
          </cell>
          <cell r="U1451" t="str">
            <v>Providers/Other</v>
          </cell>
          <cell r="V1451">
            <v>80</v>
          </cell>
          <cell r="W1451">
            <v>5000</v>
          </cell>
          <cell r="X1451" t="str">
            <v>Orthopedics - 40</v>
          </cell>
          <cell r="Y1451" t="str">
            <v>Medical Staff</v>
          </cell>
          <cell r="Z1451" t="str">
            <v>Biweekly</v>
          </cell>
        </row>
        <row r="1452">
          <cell r="B1452">
            <v>1950</v>
          </cell>
          <cell r="D1452" t="str">
            <v>Catherine</v>
          </cell>
          <cell r="E1452" t="str">
            <v>Clark</v>
          </cell>
          <cell r="F1452" t="str">
            <v>W</v>
          </cell>
          <cell r="G1452" t="str">
            <v>Registered Nurse</v>
          </cell>
          <cell r="H1452" t="str">
            <v>Clinical</v>
          </cell>
          <cell r="I1452" t="str">
            <v>Provider Practices</v>
          </cell>
          <cell r="J1452" t="str">
            <v>GMC Contract wages other</v>
          </cell>
          <cell r="K1452" t="str">
            <v>Terminated</v>
          </cell>
          <cell r="L1452" t="str">
            <v>PartTime-No Benefits</v>
          </cell>
          <cell r="M1452" t="str">
            <v>Part Time</v>
          </cell>
          <cell r="N1452" t="str">
            <v>Registered Nurse</v>
          </cell>
          <cell r="O1452" t="str">
            <v>GEN 40 30min</v>
          </cell>
          <cell r="P1452">
            <v>41491</v>
          </cell>
          <cell r="Q1452">
            <v>41491</v>
          </cell>
          <cell r="R1452">
            <v>43423</v>
          </cell>
          <cell r="S1452">
            <v>12176.32</v>
          </cell>
          <cell r="T1452">
            <v>29.27</v>
          </cell>
          <cell r="U1452" t="str">
            <v>RN</v>
          </cell>
          <cell r="V1452">
            <v>16</v>
          </cell>
          <cell r="W1452">
            <v>234.16</v>
          </cell>
          <cell r="X1452" t="str">
            <v>Gifford Medical - 40</v>
          </cell>
          <cell r="Y1452" t="str">
            <v>None</v>
          </cell>
          <cell r="Z1452" t="str">
            <v>Biweekly</v>
          </cell>
        </row>
        <row r="1453">
          <cell r="B1453">
            <v>1951</v>
          </cell>
          <cell r="D1453" t="str">
            <v>Morgan</v>
          </cell>
          <cell r="E1453" t="str">
            <v>Dion</v>
          </cell>
          <cell r="F1453" t="str">
            <v>R</v>
          </cell>
          <cell r="G1453" t="str">
            <v>Social Worker (BS)</v>
          </cell>
          <cell r="H1453" t="str">
            <v>Ancillary</v>
          </cell>
          <cell r="I1453" t="str">
            <v>Patient Care Services</v>
          </cell>
          <cell r="J1453" t="str">
            <v>Clinic Psychiatry</v>
          </cell>
          <cell r="K1453" t="str">
            <v>Terminated</v>
          </cell>
          <cell r="L1453" t="str">
            <v>Full Time - Full Benefits</v>
          </cell>
          <cell r="M1453" t="str">
            <v>Full Time</v>
          </cell>
          <cell r="N1453" t="str">
            <v>Social Worker (BS)</v>
          </cell>
          <cell r="O1453" t="str">
            <v>GEN 40 30min</v>
          </cell>
          <cell r="P1453">
            <v>42555</v>
          </cell>
          <cell r="Q1453">
            <v>41498</v>
          </cell>
          <cell r="R1453">
            <v>43035</v>
          </cell>
          <cell r="S1453">
            <v>51554.879999999997</v>
          </cell>
          <cell r="T1453">
            <v>27.54</v>
          </cell>
          <cell r="U1453" t="str">
            <v>Tech &amp; Professi</v>
          </cell>
          <cell r="V1453">
            <v>72</v>
          </cell>
          <cell r="W1453">
            <v>991.44</v>
          </cell>
          <cell r="X1453" t="str">
            <v>Gifford Medical - 40</v>
          </cell>
          <cell r="Y1453" t="str">
            <v>Provider Practice</v>
          </cell>
          <cell r="Z1453" t="str">
            <v>Biweekly</v>
          </cell>
        </row>
        <row r="1454">
          <cell r="B1454">
            <v>1952</v>
          </cell>
          <cell r="D1454" t="str">
            <v>Samantha</v>
          </cell>
          <cell r="E1454" t="str">
            <v>Bruce</v>
          </cell>
          <cell r="F1454" t="str">
            <v>J</v>
          </cell>
          <cell r="G1454" t="str">
            <v>LNA Per Diem</v>
          </cell>
          <cell r="H1454" t="str">
            <v>Clinical</v>
          </cell>
          <cell r="I1454" t="str">
            <v>Patient Care Services</v>
          </cell>
          <cell r="J1454" t="str">
            <v>Emergency Room</v>
          </cell>
          <cell r="K1454" t="str">
            <v>Active</v>
          </cell>
          <cell r="L1454" t="str">
            <v>Per Diem Active</v>
          </cell>
          <cell r="M1454" t="str">
            <v>Part Time</v>
          </cell>
          <cell r="N1454" t="str">
            <v>LNA Per Diem</v>
          </cell>
          <cell r="O1454" t="str">
            <v>GEN 40 30min</v>
          </cell>
          <cell r="P1454">
            <v>41498</v>
          </cell>
          <cell r="Q1454">
            <v>41498</v>
          </cell>
          <cell r="S1454">
            <v>5.1999999999999998E-2</v>
          </cell>
          <cell r="T1454">
            <v>19.78</v>
          </cell>
          <cell r="U1454" t="str">
            <v>Admin/Support</v>
          </cell>
          <cell r="V1454">
            <v>1E-4</v>
          </cell>
          <cell r="W1454">
            <v>1E-3</v>
          </cell>
          <cell r="X1454" t="str">
            <v>Gifford Medical - 40</v>
          </cell>
          <cell r="Y1454" t="str">
            <v>None</v>
          </cell>
          <cell r="Z1454" t="str">
            <v>Biweekly</v>
          </cell>
        </row>
        <row r="1455">
          <cell r="B1455">
            <v>1953</v>
          </cell>
          <cell r="D1455" t="str">
            <v>Casey</v>
          </cell>
          <cell r="E1455" t="str">
            <v>Booth</v>
          </cell>
          <cell r="F1455" t="str">
            <v>L</v>
          </cell>
          <cell r="G1455" t="str">
            <v>Payroll/Billing Assistant</v>
          </cell>
          <cell r="H1455" t="str">
            <v>Administrative</v>
          </cell>
          <cell r="I1455" t="str">
            <v>Finance</v>
          </cell>
          <cell r="J1455" t="str">
            <v>General Accounting</v>
          </cell>
          <cell r="K1455" t="str">
            <v>Active</v>
          </cell>
          <cell r="L1455" t="str">
            <v>Full Time - Full Benefits</v>
          </cell>
          <cell r="M1455" t="str">
            <v>Full Time</v>
          </cell>
          <cell r="N1455" t="str">
            <v>Payroll/Billing Assistant</v>
          </cell>
          <cell r="O1455" t="str">
            <v>GEN 40 30min</v>
          </cell>
          <cell r="P1455">
            <v>41505</v>
          </cell>
          <cell r="Q1455">
            <v>41505</v>
          </cell>
          <cell r="S1455">
            <v>47216</v>
          </cell>
          <cell r="T1455">
            <v>22.7</v>
          </cell>
          <cell r="U1455" t="str">
            <v>Admin/Support</v>
          </cell>
          <cell r="V1455">
            <v>80</v>
          </cell>
          <cell r="W1455">
            <v>908</v>
          </cell>
          <cell r="X1455" t="str">
            <v>Gifford Medical - 40</v>
          </cell>
          <cell r="Y1455" t="str">
            <v>Accounting</v>
          </cell>
          <cell r="Z1455" t="str">
            <v>Biweekly</v>
          </cell>
        </row>
        <row r="1456">
          <cell r="B1456">
            <v>1954</v>
          </cell>
          <cell r="D1456" t="str">
            <v>Vicki-Lynn</v>
          </cell>
          <cell r="E1456" t="str">
            <v>Braley</v>
          </cell>
          <cell r="F1456" t="str">
            <v>L</v>
          </cell>
          <cell r="G1456" t="str">
            <v>Pt Reg Receptionist I</v>
          </cell>
          <cell r="H1456" t="str">
            <v>Administrative</v>
          </cell>
          <cell r="I1456" t="str">
            <v>Provider Practices</v>
          </cell>
          <cell r="J1456" t="str">
            <v>Patient Registration</v>
          </cell>
          <cell r="K1456" t="str">
            <v>Terminated</v>
          </cell>
          <cell r="L1456" t="str">
            <v>Full Time - Full Benefits</v>
          </cell>
          <cell r="M1456" t="str">
            <v>Full Time</v>
          </cell>
          <cell r="N1456" t="str">
            <v>Pt Reg Receptionist I</v>
          </cell>
          <cell r="O1456" t="str">
            <v>GEN 40 30min</v>
          </cell>
          <cell r="P1456">
            <v>41505</v>
          </cell>
          <cell r="Q1456">
            <v>41505</v>
          </cell>
          <cell r="R1456">
            <v>44155</v>
          </cell>
          <cell r="S1456">
            <v>37502.400000000001</v>
          </cell>
          <cell r="T1456">
            <v>18.03</v>
          </cell>
          <cell r="U1456" t="str">
            <v>Admin/Support</v>
          </cell>
          <cell r="V1456">
            <v>80</v>
          </cell>
          <cell r="W1456">
            <v>721.2</v>
          </cell>
          <cell r="X1456" t="str">
            <v>Gifford Medical - 40</v>
          </cell>
          <cell r="Y1456" t="str">
            <v>Provider Practice</v>
          </cell>
          <cell r="Z1456" t="str">
            <v>Biweekly</v>
          </cell>
        </row>
        <row r="1457">
          <cell r="B1457">
            <v>1955</v>
          </cell>
          <cell r="D1457" t="str">
            <v>Jared</v>
          </cell>
          <cell r="E1457" t="str">
            <v>Blum</v>
          </cell>
          <cell r="F1457" t="str">
            <v>A</v>
          </cell>
          <cell r="G1457" t="str">
            <v>Physician</v>
          </cell>
          <cell r="H1457" t="str">
            <v>Clinical</v>
          </cell>
          <cell r="I1457" t="str">
            <v>Medical Staff</v>
          </cell>
          <cell r="J1457" t="str">
            <v>Professional Emergency</v>
          </cell>
          <cell r="K1457" t="str">
            <v>Active</v>
          </cell>
          <cell r="L1457" t="str">
            <v>Per Diem Active</v>
          </cell>
          <cell r="M1457" t="str">
            <v>Part Time</v>
          </cell>
          <cell r="N1457" t="str">
            <v>Physician</v>
          </cell>
          <cell r="O1457" t="str">
            <v>PHYSICIANS</v>
          </cell>
          <cell r="P1457">
            <v>43564</v>
          </cell>
          <cell r="Q1457">
            <v>41511</v>
          </cell>
          <cell r="S1457">
            <v>0.48099999999999998</v>
          </cell>
          <cell r="T1457">
            <v>185</v>
          </cell>
          <cell r="U1457" t="str">
            <v>Providers</v>
          </cell>
          <cell r="V1457">
            <v>1E-4</v>
          </cell>
          <cell r="W1457">
            <v>9.1999999999999998E-3</v>
          </cell>
          <cell r="X1457" t="str">
            <v>Gifford Medical - 40</v>
          </cell>
          <cell r="Y1457" t="str">
            <v>Emergency Room</v>
          </cell>
          <cell r="Z1457" t="str">
            <v>Biweekly</v>
          </cell>
        </row>
        <row r="1458">
          <cell r="B1458">
            <v>1956</v>
          </cell>
          <cell r="D1458" t="str">
            <v>Emily</v>
          </cell>
          <cell r="E1458" t="str">
            <v>Carpenter</v>
          </cell>
          <cell r="F1458" t="str">
            <v>A</v>
          </cell>
          <cell r="G1458" t="str">
            <v>RN - Per Diem</v>
          </cell>
          <cell r="H1458" t="str">
            <v>Clinical</v>
          </cell>
          <cell r="I1458" t="str">
            <v>Patient Care Services</v>
          </cell>
          <cell r="J1458" t="str">
            <v>Med Surg</v>
          </cell>
          <cell r="K1458" t="str">
            <v>Terminated</v>
          </cell>
          <cell r="L1458" t="str">
            <v>Per Diem Active</v>
          </cell>
          <cell r="M1458" t="str">
            <v>Part Time</v>
          </cell>
          <cell r="N1458" t="str">
            <v>RN - Per Diem</v>
          </cell>
          <cell r="O1458" t="str">
            <v>GEN 40 30min+</v>
          </cell>
          <cell r="P1458">
            <v>41512</v>
          </cell>
          <cell r="Q1458">
            <v>41512</v>
          </cell>
          <cell r="R1458">
            <v>42204</v>
          </cell>
          <cell r="S1458">
            <v>7.0199999999999999E-2</v>
          </cell>
          <cell r="T1458">
            <v>27.16</v>
          </cell>
          <cell r="U1458" t="str">
            <v>RN</v>
          </cell>
          <cell r="V1458">
            <v>1E-4</v>
          </cell>
          <cell r="W1458">
            <v>1.4E-3</v>
          </cell>
          <cell r="X1458" t="str">
            <v>Gifford Medical - 40</v>
          </cell>
          <cell r="Y1458" t="str">
            <v>Med/Surg</v>
          </cell>
          <cell r="Z1458" t="str">
            <v>Biweekly</v>
          </cell>
        </row>
        <row r="1459">
          <cell r="B1459">
            <v>1957</v>
          </cell>
          <cell r="D1459" t="str">
            <v>Jennifer</v>
          </cell>
          <cell r="E1459" t="str">
            <v>Tucker</v>
          </cell>
          <cell r="F1459" t="str">
            <v>M</v>
          </cell>
          <cell r="G1459" t="str">
            <v>LPN Retirement Community</v>
          </cell>
          <cell r="H1459" t="str">
            <v>Clinical</v>
          </cell>
          <cell r="I1459" t="str">
            <v>Provider Practices</v>
          </cell>
          <cell r="J1459" t="str">
            <v>MENIG Extended Care</v>
          </cell>
          <cell r="K1459" t="str">
            <v>Terminated</v>
          </cell>
          <cell r="L1459" t="str">
            <v>PartTime - Full Benefits</v>
          </cell>
          <cell r="M1459" t="str">
            <v>Part Time</v>
          </cell>
          <cell r="N1459" t="str">
            <v>LPN Retirement Community</v>
          </cell>
          <cell r="O1459" t="str">
            <v>GEN 40 30min</v>
          </cell>
          <cell r="P1459">
            <v>43775</v>
          </cell>
          <cell r="Q1459">
            <v>41520</v>
          </cell>
          <cell r="R1459">
            <v>44501</v>
          </cell>
          <cell r="S1459">
            <v>45264.959999999999</v>
          </cell>
          <cell r="T1459">
            <v>24.18</v>
          </cell>
          <cell r="U1459" t="str">
            <v>LPN</v>
          </cell>
          <cell r="V1459">
            <v>72</v>
          </cell>
          <cell r="W1459">
            <v>870.48</v>
          </cell>
          <cell r="X1459" t="str">
            <v>Gifford Medical - 40</v>
          </cell>
          <cell r="Y1459" t="str">
            <v>Menig Extended Care Unit</v>
          </cell>
          <cell r="Z1459" t="str">
            <v>Biweekly</v>
          </cell>
        </row>
        <row r="1460">
          <cell r="B1460">
            <v>1958</v>
          </cell>
          <cell r="D1460" t="str">
            <v>Susan</v>
          </cell>
          <cell r="E1460" t="str">
            <v>Therrien</v>
          </cell>
          <cell r="F1460" t="str">
            <v>M</v>
          </cell>
          <cell r="G1460" t="str">
            <v>Registered Nurse</v>
          </cell>
          <cell r="H1460" t="str">
            <v>Clinical</v>
          </cell>
          <cell r="I1460" t="str">
            <v>Provider Practices</v>
          </cell>
          <cell r="J1460" t="str">
            <v>Medical Home CHT</v>
          </cell>
          <cell r="K1460" t="str">
            <v>Active</v>
          </cell>
          <cell r="L1460" t="str">
            <v>PartTime - Full Benefits</v>
          </cell>
          <cell r="M1460" t="str">
            <v>Part Time</v>
          </cell>
          <cell r="N1460" t="str">
            <v>Registered Nurse</v>
          </cell>
          <cell r="O1460" t="str">
            <v>GEN 40 30min</v>
          </cell>
          <cell r="P1460">
            <v>41520</v>
          </cell>
          <cell r="Q1460">
            <v>41520</v>
          </cell>
          <cell r="S1460">
            <v>66892.800000000003</v>
          </cell>
          <cell r="T1460">
            <v>40.200000000000003</v>
          </cell>
          <cell r="U1460" t="str">
            <v>RN</v>
          </cell>
          <cell r="V1460">
            <v>64</v>
          </cell>
          <cell r="W1460">
            <v>1286.4000000000001</v>
          </cell>
          <cell r="X1460" t="str">
            <v>Gifford Health Care - 41</v>
          </cell>
          <cell r="Y1460" t="str">
            <v>Grant Programs</v>
          </cell>
          <cell r="Z1460" t="str">
            <v>Biweekly</v>
          </cell>
        </row>
        <row r="1461">
          <cell r="B1461">
            <v>1959</v>
          </cell>
          <cell r="D1461" t="str">
            <v>Joanne</v>
          </cell>
          <cell r="E1461" t="str">
            <v>Herrick</v>
          </cell>
          <cell r="F1461" t="str">
            <v>E</v>
          </cell>
          <cell r="G1461" t="str">
            <v>Teacher</v>
          </cell>
          <cell r="H1461" t="str">
            <v>Maint, Hskpg, Food, Dayca</v>
          </cell>
          <cell r="I1461" t="str">
            <v>Human Resources</v>
          </cell>
          <cell r="J1461" t="str">
            <v>Day Care</v>
          </cell>
          <cell r="K1461" t="str">
            <v>Terminated</v>
          </cell>
          <cell r="L1461" t="str">
            <v>Full Time - Full Benefits</v>
          </cell>
          <cell r="M1461" t="str">
            <v>Full Time</v>
          </cell>
          <cell r="N1461" t="str">
            <v>Teacher</v>
          </cell>
          <cell r="O1461" t="str">
            <v>GEN 40 60min</v>
          </cell>
          <cell r="P1461">
            <v>41520</v>
          </cell>
          <cell r="Q1461">
            <v>41520</v>
          </cell>
          <cell r="R1461">
            <v>41817</v>
          </cell>
          <cell r="S1461">
            <v>35360</v>
          </cell>
          <cell r="T1461">
            <v>17</v>
          </cell>
          <cell r="U1461" t="str">
            <v>Tech &amp; Professi</v>
          </cell>
          <cell r="V1461">
            <v>80</v>
          </cell>
          <cell r="W1461">
            <v>680</v>
          </cell>
          <cell r="X1461" t="str">
            <v>Gifford Medical - 40</v>
          </cell>
          <cell r="Y1461" t="str">
            <v>Child Enrichment Center</v>
          </cell>
          <cell r="Z1461" t="str">
            <v>Biweekly</v>
          </cell>
        </row>
        <row r="1462">
          <cell r="B1462">
            <v>1960</v>
          </cell>
          <cell r="D1462" t="str">
            <v>Christina</v>
          </cell>
          <cell r="E1462" t="str">
            <v>Bearish</v>
          </cell>
          <cell r="F1462" t="str">
            <v>M</v>
          </cell>
          <cell r="G1462" t="str">
            <v>RN - Per Diem</v>
          </cell>
          <cell r="H1462" t="str">
            <v>Clinical</v>
          </cell>
          <cell r="I1462" t="str">
            <v>Patient Care Services</v>
          </cell>
          <cell r="J1462" t="str">
            <v>MENIG Extended Care</v>
          </cell>
          <cell r="K1462" t="str">
            <v>Terminated</v>
          </cell>
          <cell r="L1462" t="str">
            <v>Per Diem Active</v>
          </cell>
          <cell r="M1462" t="str">
            <v>Part Time</v>
          </cell>
          <cell r="N1462" t="str">
            <v>RN - Per Diem</v>
          </cell>
          <cell r="O1462" t="str">
            <v>GEN 40 30min</v>
          </cell>
          <cell r="P1462">
            <v>41523</v>
          </cell>
          <cell r="Q1462">
            <v>41523</v>
          </cell>
          <cell r="R1462">
            <v>42583</v>
          </cell>
          <cell r="S1462">
            <v>6.7599999999999993E-2</v>
          </cell>
          <cell r="T1462">
            <v>25.74</v>
          </cell>
          <cell r="U1462" t="str">
            <v>RN</v>
          </cell>
          <cell r="V1462">
            <v>1E-4</v>
          </cell>
          <cell r="W1462">
            <v>1.2999999999999999E-3</v>
          </cell>
          <cell r="X1462" t="str">
            <v>Gifford Medical - 40</v>
          </cell>
          <cell r="Y1462" t="str">
            <v>Menig Extended Care Unit</v>
          </cell>
          <cell r="Z1462" t="str">
            <v>Biweekly</v>
          </cell>
        </row>
        <row r="1463">
          <cell r="B1463">
            <v>1961</v>
          </cell>
          <cell r="D1463" t="str">
            <v>Douglas</v>
          </cell>
          <cell r="E1463" t="str">
            <v>Pfohl</v>
          </cell>
          <cell r="F1463" t="str">
            <v>B</v>
          </cell>
          <cell r="G1463" t="str">
            <v>VP Of Support Services</v>
          </cell>
          <cell r="H1463" t="str">
            <v>Administrative</v>
          </cell>
          <cell r="I1463" t="str">
            <v>Operations</v>
          </cell>
          <cell r="J1463" t="str">
            <v>Administration</v>
          </cell>
          <cell r="K1463" t="str">
            <v>Active</v>
          </cell>
          <cell r="L1463" t="str">
            <v>Full Time - Full Benefits</v>
          </cell>
          <cell r="M1463" t="str">
            <v>Full Time</v>
          </cell>
          <cell r="N1463" t="str">
            <v>VP Of Support Services</v>
          </cell>
          <cell r="O1463" t="str">
            <v>EXEMPT 8 FT</v>
          </cell>
          <cell r="P1463">
            <v>41526</v>
          </cell>
          <cell r="Q1463">
            <v>41526</v>
          </cell>
          <cell r="S1463">
            <v>162433</v>
          </cell>
          <cell r="T1463">
            <v>78.092799999999997</v>
          </cell>
          <cell r="U1463" t="str">
            <v>VP OPS</v>
          </cell>
          <cell r="V1463">
            <v>80</v>
          </cell>
          <cell r="W1463">
            <v>3123.7114999999999</v>
          </cell>
          <cell r="X1463" t="str">
            <v>Gifford Medical - 40</v>
          </cell>
          <cell r="Y1463" t="str">
            <v>None</v>
          </cell>
          <cell r="Z1463" t="str">
            <v>Biweekly</v>
          </cell>
        </row>
        <row r="1464">
          <cell r="B1464">
            <v>1962</v>
          </cell>
          <cell r="D1464" t="str">
            <v>Jayne</v>
          </cell>
          <cell r="E1464" t="str">
            <v>Collins</v>
          </cell>
          <cell r="F1464" t="str">
            <v>D</v>
          </cell>
          <cell r="G1464" t="str">
            <v>Physician Assistant</v>
          </cell>
          <cell r="H1464" t="str">
            <v>Clinical</v>
          </cell>
          <cell r="I1464" t="str">
            <v>Surgical Services</v>
          </cell>
          <cell r="J1464" t="str">
            <v>Orthopedics Clinic</v>
          </cell>
          <cell r="K1464" t="str">
            <v>Terminated</v>
          </cell>
          <cell r="L1464" t="str">
            <v>PartTime-Partial Benefits</v>
          </cell>
          <cell r="M1464" t="str">
            <v>Part Time</v>
          </cell>
          <cell r="N1464" t="str">
            <v>Physician Assistant</v>
          </cell>
          <cell r="O1464" t="str">
            <v>PHYSICIANS</v>
          </cell>
          <cell r="P1464">
            <v>41533</v>
          </cell>
          <cell r="Q1464">
            <v>41533</v>
          </cell>
          <cell r="R1464">
            <v>43102</v>
          </cell>
          <cell r="S1464">
            <v>35000</v>
          </cell>
          <cell r="T1464">
            <v>33.653799999999997</v>
          </cell>
          <cell r="U1464" t="str">
            <v>NP &amp; PA</v>
          </cell>
          <cell r="V1464">
            <v>40</v>
          </cell>
          <cell r="W1464">
            <v>673.07690000000002</v>
          </cell>
          <cell r="X1464" t="str">
            <v>Orthopedics - 40</v>
          </cell>
          <cell r="Y1464" t="str">
            <v>Medical Staff</v>
          </cell>
          <cell r="Z1464" t="str">
            <v>Biweekly</v>
          </cell>
        </row>
        <row r="1465">
          <cell r="B1465">
            <v>1963</v>
          </cell>
          <cell r="D1465" t="str">
            <v>Deborah</v>
          </cell>
          <cell r="E1465" t="str">
            <v>Williams</v>
          </cell>
          <cell r="F1465" t="str">
            <v>L</v>
          </cell>
          <cell r="G1465" t="str">
            <v>LNA Per Diem</v>
          </cell>
          <cell r="H1465" t="str">
            <v>Clinical</v>
          </cell>
          <cell r="I1465" t="str">
            <v>Patient Care Services</v>
          </cell>
          <cell r="J1465" t="str">
            <v>MENIG Extended Care</v>
          </cell>
          <cell r="K1465" t="str">
            <v>Terminated</v>
          </cell>
          <cell r="L1465" t="str">
            <v>Per Diem Active</v>
          </cell>
          <cell r="M1465" t="str">
            <v>Part Time</v>
          </cell>
          <cell r="N1465" t="str">
            <v>LNA Per Diem</v>
          </cell>
          <cell r="O1465" t="str">
            <v>GEN 40 30min</v>
          </cell>
          <cell r="P1465">
            <v>41533</v>
          </cell>
          <cell r="Q1465">
            <v>41533</v>
          </cell>
          <cell r="R1465">
            <v>41609</v>
          </cell>
          <cell r="S1465">
            <v>3.3799999999999997E-2</v>
          </cell>
          <cell r="T1465">
            <v>13</v>
          </cell>
          <cell r="U1465" t="str">
            <v>Admin/Support</v>
          </cell>
          <cell r="V1465">
            <v>1E-4</v>
          </cell>
          <cell r="W1465">
            <v>5.9999999999999995E-4</v>
          </cell>
          <cell r="X1465" t="str">
            <v>Gifford Medical - 40</v>
          </cell>
          <cell r="Y1465" t="str">
            <v>Menig Extended Care Unit</v>
          </cell>
          <cell r="Z1465" t="str">
            <v>Biweekly</v>
          </cell>
        </row>
        <row r="1466">
          <cell r="B1466">
            <v>1964</v>
          </cell>
          <cell r="D1466" t="str">
            <v>Mandy</v>
          </cell>
          <cell r="E1466" t="str">
            <v>Ketchum</v>
          </cell>
          <cell r="F1466" t="str">
            <v>J</v>
          </cell>
          <cell r="G1466" t="str">
            <v>Nutrition Assistant 1</v>
          </cell>
          <cell r="H1466" t="str">
            <v>Maint, Hskpg, Food, Dayca</v>
          </cell>
          <cell r="I1466" t="str">
            <v>Operations</v>
          </cell>
          <cell r="J1466" t="str">
            <v>Dietary</v>
          </cell>
          <cell r="K1466" t="str">
            <v>Terminated</v>
          </cell>
          <cell r="L1466" t="str">
            <v>Full Time - Full Benefits</v>
          </cell>
          <cell r="M1466" t="str">
            <v>Full Time</v>
          </cell>
          <cell r="N1466" t="str">
            <v>Nutrition Assistant 1</v>
          </cell>
          <cell r="O1466" t="str">
            <v>GEN 40 60min</v>
          </cell>
          <cell r="P1466">
            <v>41540</v>
          </cell>
          <cell r="Q1466">
            <v>41540</v>
          </cell>
          <cell r="R1466">
            <v>41572</v>
          </cell>
          <cell r="S1466">
            <v>22880</v>
          </cell>
          <cell r="T1466">
            <v>11</v>
          </cell>
          <cell r="U1466" t="str">
            <v>Admin/Support</v>
          </cell>
          <cell r="V1466">
            <v>80</v>
          </cell>
          <cell r="W1466">
            <v>440</v>
          </cell>
          <cell r="X1466" t="str">
            <v>Gifford Medical - 40</v>
          </cell>
          <cell r="Y1466" t="str">
            <v>Nutrition &amp; Food Service</v>
          </cell>
          <cell r="Z1466" t="str">
            <v>Biweekly</v>
          </cell>
        </row>
        <row r="1467">
          <cell r="B1467">
            <v>1965</v>
          </cell>
          <cell r="D1467" t="str">
            <v>Kimberly</v>
          </cell>
          <cell r="E1467" t="str">
            <v>Therrien</v>
          </cell>
          <cell r="F1467" t="str">
            <v>J</v>
          </cell>
          <cell r="G1467" t="str">
            <v>Grant Worker</v>
          </cell>
          <cell r="H1467" t="str">
            <v>&lt;None&gt;</v>
          </cell>
          <cell r="I1467" t="str">
            <v>Provider Practices</v>
          </cell>
          <cell r="J1467" t="str">
            <v>Medical Home CHT</v>
          </cell>
          <cell r="K1467" t="str">
            <v>Terminated</v>
          </cell>
          <cell r="L1467" t="str">
            <v>Full Time - Full Benefits</v>
          </cell>
          <cell r="M1467" t="str">
            <v>Full Time</v>
          </cell>
          <cell r="N1467" t="str">
            <v>Grant Worker</v>
          </cell>
          <cell r="O1467" t="str">
            <v>EXEMPT 8 FT</v>
          </cell>
          <cell r="P1467">
            <v>41540</v>
          </cell>
          <cell r="Q1467">
            <v>41540</v>
          </cell>
          <cell r="R1467">
            <v>42041</v>
          </cell>
          <cell r="S1467">
            <v>56160</v>
          </cell>
          <cell r="T1467">
            <v>27</v>
          </cell>
          <cell r="U1467" t="str">
            <v>Providers/Other</v>
          </cell>
          <cell r="V1467">
            <v>80</v>
          </cell>
          <cell r="W1467">
            <v>1080</v>
          </cell>
          <cell r="X1467" t="str">
            <v>Gifford Medical - 40</v>
          </cell>
          <cell r="Y1467" t="str">
            <v>Grant Programs</v>
          </cell>
          <cell r="Z1467" t="str">
            <v>Biweekly</v>
          </cell>
        </row>
        <row r="1468">
          <cell r="B1468">
            <v>1966</v>
          </cell>
          <cell r="D1468" t="str">
            <v>Brooke</v>
          </cell>
          <cell r="E1468" t="str">
            <v>Jacques</v>
          </cell>
          <cell r="F1468" t="str">
            <v>C</v>
          </cell>
          <cell r="G1468" t="str">
            <v>Licensed Nurse Aide</v>
          </cell>
          <cell r="H1468" t="str">
            <v>Clinical</v>
          </cell>
          <cell r="I1468" t="str">
            <v>Medical Staff</v>
          </cell>
          <cell r="J1468" t="str">
            <v>Orthopedics Clinic</v>
          </cell>
          <cell r="K1468" t="str">
            <v>Terminated</v>
          </cell>
          <cell r="L1468" t="str">
            <v>Full Time - Full Benefits</v>
          </cell>
          <cell r="M1468" t="str">
            <v>Full Time</v>
          </cell>
          <cell r="N1468" t="str">
            <v>Licensed Nurse Aide</v>
          </cell>
          <cell r="O1468" t="str">
            <v>GEN 40 60min</v>
          </cell>
          <cell r="P1468">
            <v>41939</v>
          </cell>
          <cell r="Q1468">
            <v>41540</v>
          </cell>
          <cell r="R1468">
            <v>42104</v>
          </cell>
          <cell r="S1468">
            <v>22880</v>
          </cell>
          <cell r="T1468">
            <v>11</v>
          </cell>
          <cell r="U1468" t="str">
            <v>Admin/Support</v>
          </cell>
          <cell r="V1468">
            <v>80</v>
          </cell>
          <cell r="W1468">
            <v>440</v>
          </cell>
          <cell r="X1468" t="str">
            <v>Orthopedics - 40</v>
          </cell>
          <cell r="Y1468" t="str">
            <v>Provider Practice</v>
          </cell>
          <cell r="Z1468" t="str">
            <v>Biweekly</v>
          </cell>
        </row>
        <row r="1469">
          <cell r="B1469">
            <v>1967</v>
          </cell>
          <cell r="D1469" t="str">
            <v>Carolyn</v>
          </cell>
          <cell r="E1469" t="str">
            <v>Lumbra</v>
          </cell>
          <cell r="F1469" t="str">
            <v>A</v>
          </cell>
          <cell r="G1469" t="str">
            <v>Pt Reg Receptionist 1 PD</v>
          </cell>
          <cell r="H1469" t="str">
            <v>Administrative</v>
          </cell>
          <cell r="I1469" t="str">
            <v>Finance</v>
          </cell>
          <cell r="J1469" t="str">
            <v>Patient Registration</v>
          </cell>
          <cell r="K1469" t="str">
            <v>Terminated</v>
          </cell>
          <cell r="L1469" t="str">
            <v>Per Diem Active</v>
          </cell>
          <cell r="M1469" t="str">
            <v>Part Time</v>
          </cell>
          <cell r="N1469" t="str">
            <v>Pt Reg Receptionist 1 PD</v>
          </cell>
          <cell r="O1469" t="str">
            <v>GEN 40 30min</v>
          </cell>
          <cell r="P1469">
            <v>41540</v>
          </cell>
          <cell r="Q1469">
            <v>41540</v>
          </cell>
          <cell r="R1469">
            <v>42527</v>
          </cell>
          <cell r="S1469">
            <v>3.6400000000000002E-2</v>
          </cell>
          <cell r="T1469">
            <v>13.66</v>
          </cell>
          <cell r="U1469" t="str">
            <v>Admin/Support</v>
          </cell>
          <cell r="V1469">
            <v>1E-4</v>
          </cell>
          <cell r="W1469">
            <v>6.9999999999999999E-4</v>
          </cell>
          <cell r="X1469" t="str">
            <v>Patient Registration - 49</v>
          </cell>
          <cell r="Y1469" t="str">
            <v>Patient Admin Services</v>
          </cell>
          <cell r="Z1469" t="str">
            <v>Biweekly</v>
          </cell>
        </row>
        <row r="1470">
          <cell r="B1470">
            <v>1968</v>
          </cell>
          <cell r="D1470" t="str">
            <v>Lisa</v>
          </cell>
          <cell r="E1470" t="str">
            <v>Colombo</v>
          </cell>
          <cell r="F1470" t="str">
            <v>A</v>
          </cell>
          <cell r="G1470" t="str">
            <v>Physical Therapist</v>
          </cell>
          <cell r="H1470" t="str">
            <v>Ancillary</v>
          </cell>
          <cell r="I1470" t="str">
            <v>Professional Services</v>
          </cell>
          <cell r="J1470" t="str">
            <v>Rehab</v>
          </cell>
          <cell r="K1470" t="str">
            <v>Terminated</v>
          </cell>
          <cell r="L1470" t="str">
            <v>Full Time - Full Benefits</v>
          </cell>
          <cell r="M1470" t="str">
            <v>Full Time</v>
          </cell>
          <cell r="N1470" t="str">
            <v>Physical Therapist</v>
          </cell>
          <cell r="O1470" t="str">
            <v>GEN 40 30min</v>
          </cell>
          <cell r="P1470">
            <v>41540</v>
          </cell>
          <cell r="Q1470">
            <v>41540</v>
          </cell>
          <cell r="R1470">
            <v>41992</v>
          </cell>
          <cell r="S1470">
            <v>56160</v>
          </cell>
          <cell r="T1470">
            <v>27</v>
          </cell>
          <cell r="U1470" t="str">
            <v>Tech &amp; Profess</v>
          </cell>
          <cell r="V1470">
            <v>80</v>
          </cell>
          <cell r="W1470">
            <v>1080</v>
          </cell>
          <cell r="X1470" t="str">
            <v>Physicial Therapy - 40</v>
          </cell>
          <cell r="Y1470" t="str">
            <v>Rehab Services</v>
          </cell>
          <cell r="Z1470" t="str">
            <v>Biweekly</v>
          </cell>
        </row>
        <row r="1471">
          <cell r="B1471">
            <v>1969</v>
          </cell>
          <cell r="D1471" t="str">
            <v>Patricia</v>
          </cell>
          <cell r="E1471" t="str">
            <v>Haupt</v>
          </cell>
          <cell r="F1471" t="str">
            <v>M</v>
          </cell>
          <cell r="G1471" t="str">
            <v>Chef</v>
          </cell>
          <cell r="H1471" t="str">
            <v>Maint, Hskpg, Food, Dayca</v>
          </cell>
          <cell r="I1471" t="str">
            <v>Operations</v>
          </cell>
          <cell r="J1471" t="str">
            <v>Project Independence</v>
          </cell>
          <cell r="K1471" t="str">
            <v>Terminated</v>
          </cell>
          <cell r="L1471" t="str">
            <v>Full Time - Full Benefits</v>
          </cell>
          <cell r="M1471" t="str">
            <v>Full Time</v>
          </cell>
          <cell r="N1471" t="str">
            <v>Chef</v>
          </cell>
          <cell r="O1471" t="str">
            <v>EXEMPT 8 FT</v>
          </cell>
          <cell r="P1471">
            <v>41548</v>
          </cell>
          <cell r="Q1471">
            <v>41548</v>
          </cell>
          <cell r="R1471">
            <v>42856</v>
          </cell>
          <cell r="S1471">
            <v>40518.400000000001</v>
          </cell>
          <cell r="T1471">
            <v>19.48</v>
          </cell>
          <cell r="U1471" t="str">
            <v>Tech &amp; Professi</v>
          </cell>
          <cell r="V1471">
            <v>80</v>
          </cell>
          <cell r="W1471">
            <v>779.2</v>
          </cell>
          <cell r="X1471" t="str">
            <v>Gifford Medical - 40</v>
          </cell>
          <cell r="Y1471" t="str">
            <v>Project Independence</v>
          </cell>
          <cell r="Z1471" t="str">
            <v>Biweekly</v>
          </cell>
        </row>
        <row r="1472">
          <cell r="B1472">
            <v>1970</v>
          </cell>
          <cell r="D1472" t="str">
            <v>Denise</v>
          </cell>
          <cell r="E1472" t="str">
            <v>Glatzer</v>
          </cell>
          <cell r="F1472" t="str">
            <v>F</v>
          </cell>
          <cell r="G1472" t="str">
            <v>Activities Specialist</v>
          </cell>
          <cell r="H1472" t="str">
            <v>Clinical</v>
          </cell>
          <cell r="I1472" t="str">
            <v>Patient Care Services</v>
          </cell>
          <cell r="J1472" t="str">
            <v>Activities</v>
          </cell>
          <cell r="K1472" t="str">
            <v>Active</v>
          </cell>
          <cell r="L1472" t="str">
            <v>PartTime - Full Benefits</v>
          </cell>
          <cell r="M1472" t="str">
            <v>Part Time</v>
          </cell>
          <cell r="N1472" t="str">
            <v>Activities Specialist</v>
          </cell>
          <cell r="O1472" t="str">
            <v>GEN 40 30min</v>
          </cell>
          <cell r="P1472">
            <v>41561</v>
          </cell>
          <cell r="Q1472">
            <v>41561</v>
          </cell>
          <cell r="S1472">
            <v>37440</v>
          </cell>
          <cell r="T1472">
            <v>22.5</v>
          </cell>
          <cell r="U1472" t="str">
            <v>Admin/Support</v>
          </cell>
          <cell r="V1472">
            <v>64</v>
          </cell>
          <cell r="W1472">
            <v>720</v>
          </cell>
          <cell r="X1472" t="str">
            <v>Gifford Medical - 40</v>
          </cell>
          <cell r="Y1472" t="str">
            <v>Menig Extended Care Unit</v>
          </cell>
          <cell r="Z1472" t="str">
            <v>Biweekly</v>
          </cell>
        </row>
        <row r="1473">
          <cell r="B1473">
            <v>1971</v>
          </cell>
          <cell r="D1473" t="str">
            <v>Alicia</v>
          </cell>
          <cell r="E1473" t="str">
            <v>Stauff</v>
          </cell>
          <cell r="F1473" t="str">
            <v>M</v>
          </cell>
          <cell r="G1473" t="str">
            <v>Licensed Nurse Aide</v>
          </cell>
          <cell r="H1473" t="str">
            <v>Clinical</v>
          </cell>
          <cell r="I1473" t="str">
            <v>Provider Practices</v>
          </cell>
          <cell r="J1473" t="str">
            <v>Clinic Primary Care</v>
          </cell>
          <cell r="K1473" t="str">
            <v>Terminated</v>
          </cell>
          <cell r="L1473" t="str">
            <v>Full Time - Full Benefits</v>
          </cell>
          <cell r="M1473" t="str">
            <v>Full Time</v>
          </cell>
          <cell r="N1473" t="str">
            <v>Licensed Nurse Aide</v>
          </cell>
          <cell r="O1473" t="str">
            <v>GEN 40 60min</v>
          </cell>
          <cell r="P1473">
            <v>41564</v>
          </cell>
          <cell r="Q1473">
            <v>41564</v>
          </cell>
          <cell r="R1473">
            <v>41732</v>
          </cell>
          <cell r="S1473">
            <v>24960</v>
          </cell>
          <cell r="T1473">
            <v>12</v>
          </cell>
          <cell r="U1473" t="str">
            <v>Admin/Support</v>
          </cell>
          <cell r="V1473">
            <v>80</v>
          </cell>
          <cell r="W1473">
            <v>480</v>
          </cell>
          <cell r="X1473" t="str">
            <v>Primary Care Clinic - 41</v>
          </cell>
          <cell r="Y1473" t="str">
            <v>Provider Practice</v>
          </cell>
          <cell r="Z1473" t="str">
            <v>Biweekly</v>
          </cell>
        </row>
        <row r="1474">
          <cell r="B1474">
            <v>1972</v>
          </cell>
          <cell r="D1474" t="str">
            <v>Jennifer</v>
          </cell>
          <cell r="E1474" t="str">
            <v>Berwick</v>
          </cell>
          <cell r="F1474" t="str">
            <v>R</v>
          </cell>
          <cell r="G1474" t="str">
            <v>LNA Per Diem</v>
          </cell>
          <cell r="H1474" t="str">
            <v>Clinical</v>
          </cell>
          <cell r="I1474" t="str">
            <v>Patient Care Services</v>
          </cell>
          <cell r="J1474" t="str">
            <v>MENIG Extended Care</v>
          </cell>
          <cell r="K1474" t="str">
            <v>Terminated</v>
          </cell>
          <cell r="L1474" t="str">
            <v>Per Diem Active</v>
          </cell>
          <cell r="M1474" t="str">
            <v>Part Time</v>
          </cell>
          <cell r="N1474" t="str">
            <v>LNA Per Diem</v>
          </cell>
          <cell r="O1474" t="str">
            <v>GEN 40 30min</v>
          </cell>
          <cell r="P1474">
            <v>41568</v>
          </cell>
          <cell r="Q1474">
            <v>41568</v>
          </cell>
          <cell r="R1474">
            <v>41809</v>
          </cell>
          <cell r="S1474">
            <v>2.86E-2</v>
          </cell>
          <cell r="T1474">
            <v>11</v>
          </cell>
          <cell r="U1474" t="str">
            <v>Admin/Support</v>
          </cell>
          <cell r="V1474">
            <v>1E-4</v>
          </cell>
          <cell r="W1474">
            <v>5.9999999999999995E-4</v>
          </cell>
          <cell r="X1474" t="str">
            <v>Gifford Medical - 40</v>
          </cell>
          <cell r="Y1474" t="str">
            <v>Menig Extended Care Unit</v>
          </cell>
          <cell r="Z1474" t="str">
            <v>Biweekly</v>
          </cell>
        </row>
        <row r="1475">
          <cell r="B1475">
            <v>1973</v>
          </cell>
          <cell r="D1475" t="str">
            <v>Paul</v>
          </cell>
          <cell r="E1475" t="str">
            <v>Newton</v>
          </cell>
          <cell r="F1475" t="str">
            <v>M</v>
          </cell>
          <cell r="G1475" t="str">
            <v>Physician</v>
          </cell>
          <cell r="H1475" t="str">
            <v>Clinical</v>
          </cell>
          <cell r="I1475" t="str">
            <v>Medical Staff</v>
          </cell>
          <cell r="J1475" t="str">
            <v>Professional Emergency</v>
          </cell>
          <cell r="K1475" t="str">
            <v>Terminated</v>
          </cell>
          <cell r="L1475" t="str">
            <v>Per Diem Active</v>
          </cell>
          <cell r="M1475" t="str">
            <v>Part Time</v>
          </cell>
          <cell r="N1475" t="str">
            <v>Physician</v>
          </cell>
          <cell r="O1475" t="str">
            <v>PHYSICIANS</v>
          </cell>
          <cell r="P1475">
            <v>41571</v>
          </cell>
          <cell r="Q1475">
            <v>41571</v>
          </cell>
          <cell r="R1475">
            <v>41882</v>
          </cell>
          <cell r="S1475">
            <v>0.33800000000000002</v>
          </cell>
          <cell r="T1475">
            <v>130</v>
          </cell>
          <cell r="U1475" t="str">
            <v>Providers</v>
          </cell>
          <cell r="V1475">
            <v>1E-4</v>
          </cell>
          <cell r="W1475">
            <v>6.4999999999999997E-3</v>
          </cell>
          <cell r="X1475" t="str">
            <v>Gifford Medical - 40</v>
          </cell>
          <cell r="Y1475" t="str">
            <v>Emergency Room</v>
          </cell>
          <cell r="Z1475" t="str">
            <v>Biweekly</v>
          </cell>
        </row>
        <row r="1476">
          <cell r="B1476">
            <v>1974</v>
          </cell>
          <cell r="D1476" t="str">
            <v>Wayne</v>
          </cell>
          <cell r="E1476" t="str">
            <v>Misselbeck</v>
          </cell>
          <cell r="F1476" t="str">
            <v>J</v>
          </cell>
          <cell r="G1476" t="str">
            <v>Physician</v>
          </cell>
          <cell r="H1476" t="str">
            <v>Clinical</v>
          </cell>
          <cell r="I1476" t="str">
            <v>Medical Staff</v>
          </cell>
          <cell r="J1476" t="str">
            <v>Professional Emergency</v>
          </cell>
          <cell r="K1476" t="str">
            <v>Terminated</v>
          </cell>
          <cell r="L1476" t="str">
            <v>Per Diem Active</v>
          </cell>
          <cell r="M1476" t="str">
            <v>Part Time</v>
          </cell>
          <cell r="N1476" t="str">
            <v>Physician</v>
          </cell>
          <cell r="O1476" t="str">
            <v>PHYSICIANS</v>
          </cell>
          <cell r="P1476">
            <v>41575</v>
          </cell>
          <cell r="Q1476">
            <v>41575</v>
          </cell>
          <cell r="R1476">
            <v>43865</v>
          </cell>
          <cell r="S1476">
            <v>0.41599999999999998</v>
          </cell>
          <cell r="T1476">
            <v>160</v>
          </cell>
          <cell r="U1476" t="str">
            <v>Providers</v>
          </cell>
          <cell r="V1476">
            <v>1E-4</v>
          </cell>
          <cell r="W1476">
            <v>8.0000000000000002E-3</v>
          </cell>
          <cell r="X1476" t="str">
            <v>Gifford Medical - 40</v>
          </cell>
          <cell r="Y1476" t="str">
            <v>Emergency Room</v>
          </cell>
          <cell r="Z1476" t="str">
            <v>Biweekly</v>
          </cell>
        </row>
        <row r="1477">
          <cell r="B1477">
            <v>1975</v>
          </cell>
          <cell r="D1477" t="str">
            <v>Alexandra</v>
          </cell>
          <cell r="E1477" t="str">
            <v>Thran</v>
          </cell>
          <cell r="F1477" t="str">
            <v>N</v>
          </cell>
          <cell r="G1477" t="str">
            <v>Physician</v>
          </cell>
          <cell r="H1477" t="str">
            <v>Clinical</v>
          </cell>
          <cell r="I1477" t="str">
            <v>Medical Staff</v>
          </cell>
          <cell r="J1477" t="str">
            <v>Professional Emergency</v>
          </cell>
          <cell r="K1477" t="str">
            <v>Active</v>
          </cell>
          <cell r="L1477" t="str">
            <v>PartTime - Full Benefits</v>
          </cell>
          <cell r="M1477" t="str">
            <v>Part Time</v>
          </cell>
          <cell r="N1477" t="str">
            <v>Physician</v>
          </cell>
          <cell r="O1477" t="str">
            <v>PHYSICIANS</v>
          </cell>
          <cell r="P1477">
            <v>41576</v>
          </cell>
          <cell r="Q1477">
            <v>41576</v>
          </cell>
          <cell r="S1477">
            <v>230399.93599999999</v>
          </cell>
          <cell r="T1477">
            <v>160</v>
          </cell>
          <cell r="U1477" t="str">
            <v>Providers</v>
          </cell>
          <cell r="V1477">
            <v>55.384599999999999</v>
          </cell>
          <cell r="W1477">
            <v>4430.768</v>
          </cell>
          <cell r="X1477" t="str">
            <v>Gifford Medical - 40</v>
          </cell>
          <cell r="Y1477" t="str">
            <v>Emergency Room</v>
          </cell>
          <cell r="Z1477" t="str">
            <v>Biweekly</v>
          </cell>
        </row>
        <row r="1478">
          <cell r="B1478">
            <v>1976</v>
          </cell>
          <cell r="D1478" t="str">
            <v>Brandy</v>
          </cell>
          <cell r="E1478" t="str">
            <v>Peck</v>
          </cell>
          <cell r="F1478" t="str">
            <v>G</v>
          </cell>
          <cell r="G1478" t="str">
            <v>ES Worker - Per Diem</v>
          </cell>
          <cell r="H1478" t="str">
            <v>Maint, Hskpg, Food, Dayca</v>
          </cell>
          <cell r="I1478" t="str">
            <v>Operations</v>
          </cell>
          <cell r="J1478" t="str">
            <v>Housekeeping</v>
          </cell>
          <cell r="K1478" t="str">
            <v>Terminated</v>
          </cell>
          <cell r="L1478" t="str">
            <v>Per Diem Active</v>
          </cell>
          <cell r="M1478" t="str">
            <v>Part Time</v>
          </cell>
          <cell r="N1478" t="str">
            <v>ES Worker - Per Diem</v>
          </cell>
          <cell r="O1478" t="str">
            <v>GEN 40 30min</v>
          </cell>
          <cell r="P1478">
            <v>41582</v>
          </cell>
          <cell r="Q1478">
            <v>41582</v>
          </cell>
          <cell r="R1478">
            <v>42220</v>
          </cell>
          <cell r="S1478">
            <v>2.5999999999999999E-2</v>
          </cell>
          <cell r="T1478">
            <v>10.25</v>
          </cell>
          <cell r="U1478" t="str">
            <v>Admin/Support</v>
          </cell>
          <cell r="V1478">
            <v>1E-4</v>
          </cell>
          <cell r="W1478">
            <v>5.0000000000000001E-4</v>
          </cell>
          <cell r="X1478" t="str">
            <v>Gifford Medical - 40</v>
          </cell>
          <cell r="Y1478" t="str">
            <v>Housekeeping</v>
          </cell>
          <cell r="Z1478" t="str">
            <v>Biweekly</v>
          </cell>
        </row>
        <row r="1479">
          <cell r="B1479">
            <v>1977</v>
          </cell>
          <cell r="D1479" t="str">
            <v>Kevin</v>
          </cell>
          <cell r="E1479" t="str">
            <v>Brislin</v>
          </cell>
          <cell r="F1479" t="str">
            <v>J</v>
          </cell>
          <cell r="G1479" t="str">
            <v>LPN Per Diem</v>
          </cell>
          <cell r="H1479" t="str">
            <v>Clinical</v>
          </cell>
          <cell r="I1479" t="str">
            <v>Patient Care Services</v>
          </cell>
          <cell r="J1479" t="str">
            <v>MENIG Extended Care</v>
          </cell>
          <cell r="K1479" t="str">
            <v>Terminated</v>
          </cell>
          <cell r="L1479" t="str">
            <v>Per Diem Active</v>
          </cell>
          <cell r="M1479" t="str">
            <v>Part Time</v>
          </cell>
          <cell r="N1479" t="str">
            <v>LPN Per Diem</v>
          </cell>
          <cell r="O1479" t="str">
            <v>GEN 30min</v>
          </cell>
          <cell r="P1479">
            <v>41583</v>
          </cell>
          <cell r="Q1479">
            <v>41583</v>
          </cell>
          <cell r="R1479">
            <v>41760</v>
          </cell>
          <cell r="S1479">
            <v>5.4600000000000003E-2</v>
          </cell>
          <cell r="T1479">
            <v>21</v>
          </cell>
          <cell r="U1479" t="str">
            <v>LPN</v>
          </cell>
          <cell r="V1479">
            <v>1E-4</v>
          </cell>
          <cell r="W1479">
            <v>1E-3</v>
          </cell>
          <cell r="X1479" t="str">
            <v>Gifford Medical - 40</v>
          </cell>
          <cell r="Y1479" t="str">
            <v>Menig Extended Care Unit</v>
          </cell>
          <cell r="Z1479" t="str">
            <v>Biweekly</v>
          </cell>
        </row>
        <row r="1480">
          <cell r="B1480">
            <v>1978</v>
          </cell>
          <cell r="D1480" t="str">
            <v>Samantha</v>
          </cell>
          <cell r="E1480" t="str">
            <v>Beede</v>
          </cell>
          <cell r="F1480" t="str">
            <v>M</v>
          </cell>
          <cell r="G1480" t="str">
            <v>LNA Per Diem</v>
          </cell>
          <cell r="H1480" t="str">
            <v>Clinical</v>
          </cell>
          <cell r="I1480" t="str">
            <v>Patient Care Services</v>
          </cell>
          <cell r="J1480" t="str">
            <v>MENIG Extended Care</v>
          </cell>
          <cell r="K1480" t="str">
            <v>Terminated</v>
          </cell>
          <cell r="L1480" t="str">
            <v>Per Diem Active</v>
          </cell>
          <cell r="M1480" t="str">
            <v>Part Time</v>
          </cell>
          <cell r="N1480" t="str">
            <v>LNA Per Diem</v>
          </cell>
          <cell r="O1480" t="str">
            <v>GEN 40 30min</v>
          </cell>
          <cell r="P1480">
            <v>41589</v>
          </cell>
          <cell r="Q1480">
            <v>41589</v>
          </cell>
          <cell r="R1480">
            <v>41712</v>
          </cell>
          <cell r="S1480">
            <v>3.9E-2</v>
          </cell>
          <cell r="T1480">
            <v>14.5</v>
          </cell>
          <cell r="U1480" t="str">
            <v>Admin/Support</v>
          </cell>
          <cell r="V1480">
            <v>1E-4</v>
          </cell>
          <cell r="W1480">
            <v>8.0000000000000004E-4</v>
          </cell>
          <cell r="X1480" t="str">
            <v>Gifford Medical - 40</v>
          </cell>
          <cell r="Y1480" t="str">
            <v>Menig Extended Care Unit</v>
          </cell>
          <cell r="Z1480" t="str">
            <v>Biweekly</v>
          </cell>
        </row>
        <row r="1481">
          <cell r="B1481">
            <v>1979</v>
          </cell>
          <cell r="D1481" t="str">
            <v>Bryarlie</v>
          </cell>
          <cell r="E1481" t="str">
            <v>Buckley</v>
          </cell>
          <cell r="F1481" t="str">
            <v>D</v>
          </cell>
          <cell r="G1481" t="str">
            <v>LNA Per Diem</v>
          </cell>
          <cell r="H1481" t="str">
            <v>Clinical</v>
          </cell>
          <cell r="I1481" t="str">
            <v>Patient Care Services</v>
          </cell>
          <cell r="J1481" t="str">
            <v>MENIG Extended Care</v>
          </cell>
          <cell r="K1481" t="str">
            <v>Terminated</v>
          </cell>
          <cell r="L1481" t="str">
            <v>Per Diem Active</v>
          </cell>
          <cell r="M1481" t="str">
            <v>Part Time</v>
          </cell>
          <cell r="N1481" t="str">
            <v>LNA Per Diem</v>
          </cell>
          <cell r="O1481" t="str">
            <v>GEN 40 30min</v>
          </cell>
          <cell r="P1481">
            <v>41589</v>
          </cell>
          <cell r="Q1481">
            <v>41589</v>
          </cell>
          <cell r="R1481">
            <v>41646</v>
          </cell>
          <cell r="S1481">
            <v>2.86E-2</v>
          </cell>
          <cell r="T1481">
            <v>11</v>
          </cell>
          <cell r="U1481" t="str">
            <v>Admin/Support</v>
          </cell>
          <cell r="V1481">
            <v>1E-4</v>
          </cell>
          <cell r="W1481">
            <v>5.9999999999999995E-4</v>
          </cell>
          <cell r="X1481" t="str">
            <v>Gifford Medical - 40</v>
          </cell>
          <cell r="Y1481" t="str">
            <v>Menig Extended Care Unit</v>
          </cell>
          <cell r="Z1481" t="str">
            <v>Biweekly</v>
          </cell>
        </row>
        <row r="1482">
          <cell r="B1482">
            <v>1980</v>
          </cell>
          <cell r="D1482" t="str">
            <v>Erica</v>
          </cell>
          <cell r="E1482" t="str">
            <v>Sears</v>
          </cell>
          <cell r="F1482" t="str">
            <v>K</v>
          </cell>
          <cell r="G1482" t="str">
            <v>Nutrition Assistant 1</v>
          </cell>
          <cell r="H1482" t="str">
            <v>Maint, Hskpg, Food, Dayca</v>
          </cell>
          <cell r="I1482" t="str">
            <v>Operations</v>
          </cell>
          <cell r="J1482" t="str">
            <v>Dietary</v>
          </cell>
          <cell r="K1482" t="str">
            <v>Terminated</v>
          </cell>
          <cell r="L1482" t="str">
            <v>Full Time - Full Benefits</v>
          </cell>
          <cell r="M1482" t="str">
            <v>Full Time</v>
          </cell>
          <cell r="N1482" t="str">
            <v>Nutrition Assistant 1</v>
          </cell>
          <cell r="O1482" t="str">
            <v>GEN 40 30min</v>
          </cell>
          <cell r="P1482">
            <v>41596</v>
          </cell>
          <cell r="Q1482">
            <v>41596</v>
          </cell>
          <cell r="R1482">
            <v>42160</v>
          </cell>
          <cell r="S1482">
            <v>21528</v>
          </cell>
          <cell r="T1482">
            <v>10.35</v>
          </cell>
          <cell r="U1482" t="str">
            <v>Admin/Support</v>
          </cell>
          <cell r="V1482">
            <v>80</v>
          </cell>
          <cell r="W1482">
            <v>414</v>
          </cell>
          <cell r="X1482" t="str">
            <v>Gifford Medical - 40</v>
          </cell>
          <cell r="Y1482" t="str">
            <v>Nutrition &amp; Food Service</v>
          </cell>
          <cell r="Z1482" t="str">
            <v>Biweekly</v>
          </cell>
        </row>
        <row r="1483">
          <cell r="B1483">
            <v>1981</v>
          </cell>
          <cell r="D1483" t="str">
            <v>Robert</v>
          </cell>
          <cell r="E1483" t="str">
            <v>Meesig-LaFave</v>
          </cell>
          <cell r="F1483" t="str">
            <v>T</v>
          </cell>
          <cell r="G1483" t="str">
            <v>Cook</v>
          </cell>
          <cell r="H1483" t="str">
            <v>Maint, Hskpg, Food, Dayca</v>
          </cell>
          <cell r="I1483" t="str">
            <v>Operations</v>
          </cell>
          <cell r="J1483" t="str">
            <v>Menig Dietary</v>
          </cell>
          <cell r="K1483" t="str">
            <v>Terminated</v>
          </cell>
          <cell r="L1483" t="str">
            <v>Full Time - Full Benefits</v>
          </cell>
          <cell r="M1483" t="str">
            <v>Full Time</v>
          </cell>
          <cell r="N1483" t="str">
            <v>Cook</v>
          </cell>
          <cell r="O1483" t="str">
            <v>GEN 40 30min</v>
          </cell>
          <cell r="P1483">
            <v>41596</v>
          </cell>
          <cell r="Q1483">
            <v>41596</v>
          </cell>
          <cell r="R1483">
            <v>42587</v>
          </cell>
          <cell r="S1483">
            <v>26603.200000000001</v>
          </cell>
          <cell r="T1483">
            <v>12.79</v>
          </cell>
          <cell r="U1483" t="str">
            <v>Admin/Support</v>
          </cell>
          <cell r="V1483">
            <v>80</v>
          </cell>
          <cell r="W1483">
            <v>511.6</v>
          </cell>
          <cell r="X1483" t="str">
            <v>Gifford Medical - 40</v>
          </cell>
          <cell r="Y1483" t="str">
            <v>Nutrition &amp; Food Service</v>
          </cell>
          <cell r="Z1483" t="str">
            <v>Biweekly</v>
          </cell>
        </row>
        <row r="1484">
          <cell r="B1484">
            <v>1982</v>
          </cell>
          <cell r="D1484" t="str">
            <v>Lisa</v>
          </cell>
          <cell r="E1484" t="str">
            <v>Locke</v>
          </cell>
          <cell r="F1484" t="str">
            <v>R</v>
          </cell>
          <cell r="G1484" t="str">
            <v>Nutrition Assistant 2</v>
          </cell>
          <cell r="H1484" t="str">
            <v>Maint, Hskpg, Food, Dayca</v>
          </cell>
          <cell r="I1484" t="str">
            <v>Professional Services</v>
          </cell>
          <cell r="J1484" t="str">
            <v>Dietary</v>
          </cell>
          <cell r="K1484" t="str">
            <v>Terminated</v>
          </cell>
          <cell r="L1484" t="str">
            <v>Full Time - Full Benefits</v>
          </cell>
          <cell r="M1484" t="str">
            <v>Full Time</v>
          </cell>
          <cell r="N1484" t="str">
            <v>Nutrition Assistant 2</v>
          </cell>
          <cell r="O1484" t="str">
            <v>GEN 40 30min</v>
          </cell>
          <cell r="P1484">
            <v>41596</v>
          </cell>
          <cell r="Q1484">
            <v>41596</v>
          </cell>
          <cell r="R1484">
            <v>44673</v>
          </cell>
          <cell r="S1484">
            <v>39582.400000000001</v>
          </cell>
          <cell r="T1484">
            <v>19.03</v>
          </cell>
          <cell r="U1484" t="str">
            <v>Admin/Support</v>
          </cell>
          <cell r="V1484">
            <v>80</v>
          </cell>
          <cell r="W1484">
            <v>761.2</v>
          </cell>
          <cell r="X1484" t="str">
            <v>Gifford Medical - 40</v>
          </cell>
          <cell r="Y1484" t="str">
            <v>Nutrition &amp; Food Service</v>
          </cell>
          <cell r="Z1484" t="str">
            <v>Biweekly</v>
          </cell>
        </row>
        <row r="1485">
          <cell r="B1485">
            <v>1983</v>
          </cell>
          <cell r="D1485" t="str">
            <v>Kaysie</v>
          </cell>
          <cell r="E1485" t="str">
            <v>Breer</v>
          </cell>
          <cell r="F1485" t="str">
            <v>M</v>
          </cell>
          <cell r="G1485" t="str">
            <v>LPN - Provider Practice</v>
          </cell>
          <cell r="H1485" t="str">
            <v>Clinical</v>
          </cell>
          <cell r="I1485" t="str">
            <v>Provider Practices</v>
          </cell>
          <cell r="J1485" t="str">
            <v>Clinic Primary Care</v>
          </cell>
          <cell r="K1485" t="str">
            <v>Terminated</v>
          </cell>
          <cell r="L1485" t="str">
            <v>Full Time - Full Benefits</v>
          </cell>
          <cell r="M1485" t="str">
            <v>Part Time</v>
          </cell>
          <cell r="N1485" t="str">
            <v>LPN - Provider Practice</v>
          </cell>
          <cell r="O1485" t="str">
            <v>GEN 40 60min</v>
          </cell>
          <cell r="P1485">
            <v>41598</v>
          </cell>
          <cell r="Q1485">
            <v>41598</v>
          </cell>
          <cell r="R1485">
            <v>42321</v>
          </cell>
          <cell r="S1485">
            <v>42016</v>
          </cell>
          <cell r="T1485">
            <v>20.2</v>
          </cell>
          <cell r="U1485" t="str">
            <v>LPN PP</v>
          </cell>
          <cell r="V1485">
            <v>80</v>
          </cell>
          <cell r="W1485">
            <v>808</v>
          </cell>
          <cell r="X1485" t="str">
            <v>Primary Care Clinic - 41</v>
          </cell>
          <cell r="Y1485" t="str">
            <v>Provider Practice</v>
          </cell>
          <cell r="Z1485" t="str">
            <v>Biweekly</v>
          </cell>
        </row>
        <row r="1486">
          <cell r="B1486">
            <v>1984</v>
          </cell>
          <cell r="D1486" t="str">
            <v>Chelsea</v>
          </cell>
          <cell r="E1486" t="str">
            <v>Fullam</v>
          </cell>
          <cell r="F1486" t="str">
            <v>M</v>
          </cell>
          <cell r="G1486" t="str">
            <v>Non Certified Coder</v>
          </cell>
          <cell r="H1486" t="str">
            <v>Administrative</v>
          </cell>
          <cell r="I1486" t="str">
            <v>Finance</v>
          </cell>
          <cell r="J1486" t="str">
            <v>Medical Records</v>
          </cell>
          <cell r="K1486" t="str">
            <v>Active</v>
          </cell>
          <cell r="L1486" t="str">
            <v>PartTime - Full Benefits</v>
          </cell>
          <cell r="M1486" t="str">
            <v>Part Time</v>
          </cell>
          <cell r="N1486" t="str">
            <v>Non Certified Coder</v>
          </cell>
          <cell r="O1486" t="str">
            <v>GEN 40 No Meal</v>
          </cell>
          <cell r="P1486">
            <v>41610</v>
          </cell>
          <cell r="Q1486">
            <v>41610</v>
          </cell>
          <cell r="S1486">
            <v>32198.400000000001</v>
          </cell>
          <cell r="T1486">
            <v>19.350000000000001</v>
          </cell>
          <cell r="U1486" t="str">
            <v>Admin/Support</v>
          </cell>
          <cell r="V1486">
            <v>64</v>
          </cell>
          <cell r="W1486">
            <v>619.20000000000005</v>
          </cell>
          <cell r="X1486" t="str">
            <v>Health Information - 49</v>
          </cell>
          <cell r="Y1486" t="str">
            <v>Patient Admin Services</v>
          </cell>
          <cell r="Z1486" t="str">
            <v>Biweekly</v>
          </cell>
        </row>
        <row r="1487">
          <cell r="B1487">
            <v>1985</v>
          </cell>
          <cell r="D1487" t="str">
            <v>Jeremy</v>
          </cell>
          <cell r="E1487" t="str">
            <v>Cameron</v>
          </cell>
          <cell r="F1487" t="str">
            <v>R</v>
          </cell>
          <cell r="G1487" t="str">
            <v>RN - OB/GYN Clinic</v>
          </cell>
          <cell r="H1487" t="str">
            <v>Clinical</v>
          </cell>
          <cell r="I1487" t="str">
            <v>Provider Practices</v>
          </cell>
          <cell r="J1487" t="str">
            <v>Clinic OB/GYN</v>
          </cell>
          <cell r="K1487" t="str">
            <v>Active</v>
          </cell>
          <cell r="L1487" t="str">
            <v>Full Time - Full Benefits</v>
          </cell>
          <cell r="M1487" t="str">
            <v>Full Time</v>
          </cell>
          <cell r="N1487" t="str">
            <v>RN - OB/GYN Clinic</v>
          </cell>
          <cell r="O1487" t="str">
            <v>GEN 40 60min</v>
          </cell>
          <cell r="P1487">
            <v>41610</v>
          </cell>
          <cell r="Q1487">
            <v>41610</v>
          </cell>
          <cell r="S1487">
            <v>73652.800000000003</v>
          </cell>
          <cell r="T1487">
            <v>35.409999999999997</v>
          </cell>
          <cell r="U1487" t="str">
            <v>Tech &amp; Professi</v>
          </cell>
          <cell r="V1487">
            <v>80</v>
          </cell>
          <cell r="W1487">
            <v>1416.4</v>
          </cell>
          <cell r="X1487" t="str">
            <v>Primary Care Clinic - 41</v>
          </cell>
          <cell r="Y1487" t="str">
            <v>Provider Practice</v>
          </cell>
          <cell r="Z1487" t="str">
            <v>Biweekly</v>
          </cell>
        </row>
        <row r="1488">
          <cell r="B1488">
            <v>1987</v>
          </cell>
          <cell r="D1488" t="str">
            <v>Katelyn</v>
          </cell>
          <cell r="E1488" t="str">
            <v>Duprey</v>
          </cell>
          <cell r="F1488" t="str">
            <v>M</v>
          </cell>
          <cell r="G1488" t="str">
            <v>Registered Nurse</v>
          </cell>
          <cell r="H1488" t="str">
            <v>Clinical</v>
          </cell>
          <cell r="I1488" t="str">
            <v>Patient Care Services</v>
          </cell>
          <cell r="J1488" t="str">
            <v>Med Surg</v>
          </cell>
          <cell r="K1488" t="str">
            <v>Active</v>
          </cell>
          <cell r="L1488" t="str">
            <v>PartTime - Full Benefits</v>
          </cell>
          <cell r="M1488" t="str">
            <v>Part Time</v>
          </cell>
          <cell r="N1488" t="str">
            <v>Registered Nurse</v>
          </cell>
          <cell r="O1488" t="str">
            <v>GEN 40 30min</v>
          </cell>
          <cell r="P1488">
            <v>41617</v>
          </cell>
          <cell r="Q1488">
            <v>41617</v>
          </cell>
          <cell r="S1488">
            <v>70808.399999999994</v>
          </cell>
          <cell r="T1488">
            <v>40.049999999999997</v>
          </cell>
          <cell r="U1488" t="str">
            <v>RN</v>
          </cell>
          <cell r="V1488">
            <v>68</v>
          </cell>
          <cell r="W1488">
            <v>1361.7</v>
          </cell>
          <cell r="X1488" t="str">
            <v>Gifford Medical Ctr - 40</v>
          </cell>
          <cell r="Y1488" t="str">
            <v>Med/Surg</v>
          </cell>
          <cell r="Z1488" t="str">
            <v>Biweekly</v>
          </cell>
        </row>
        <row r="1489">
          <cell r="B1489">
            <v>1989</v>
          </cell>
          <cell r="D1489" t="str">
            <v>Danice</v>
          </cell>
          <cell r="E1489" t="str">
            <v>Jacques</v>
          </cell>
          <cell r="F1489" t="str">
            <v>N</v>
          </cell>
          <cell r="G1489" t="str">
            <v>Coder Per Diem</v>
          </cell>
          <cell r="H1489" t="str">
            <v>Administrative</v>
          </cell>
          <cell r="I1489" t="str">
            <v>Finance</v>
          </cell>
          <cell r="J1489" t="str">
            <v>Medical Records</v>
          </cell>
          <cell r="K1489" t="str">
            <v>Terminated</v>
          </cell>
          <cell r="L1489" t="str">
            <v>Per Diem Active</v>
          </cell>
          <cell r="M1489" t="str">
            <v>Full Time</v>
          </cell>
          <cell r="N1489" t="str">
            <v>Coder Per Diem</v>
          </cell>
          <cell r="O1489" t="str">
            <v>GEN 40 30min</v>
          </cell>
          <cell r="P1489">
            <v>41624</v>
          </cell>
          <cell r="Q1489">
            <v>41624</v>
          </cell>
          <cell r="R1489">
            <v>43511</v>
          </cell>
          <cell r="S1489">
            <v>5.7200000000000001E-2</v>
          </cell>
          <cell r="T1489">
            <v>22.28</v>
          </cell>
          <cell r="U1489" t="str">
            <v>Admin/Support</v>
          </cell>
          <cell r="V1489">
            <v>1E-4</v>
          </cell>
          <cell r="W1489">
            <v>1.1000000000000001E-3</v>
          </cell>
          <cell r="X1489" t="str">
            <v>Health Information - 49</v>
          </cell>
          <cell r="Y1489" t="str">
            <v>Patient Admin Services</v>
          </cell>
          <cell r="Z1489" t="str">
            <v>Biweekly</v>
          </cell>
        </row>
        <row r="1490">
          <cell r="B1490">
            <v>1990</v>
          </cell>
          <cell r="D1490" t="str">
            <v>Sean</v>
          </cell>
          <cell r="E1490" t="str">
            <v>Tubens</v>
          </cell>
          <cell r="F1490" t="str">
            <v>R</v>
          </cell>
          <cell r="G1490" t="str">
            <v>Physician</v>
          </cell>
          <cell r="H1490" t="str">
            <v>Clinical</v>
          </cell>
          <cell r="I1490" t="str">
            <v>Medical Staff</v>
          </cell>
          <cell r="J1490" t="str">
            <v>Clinic OB/GYN</v>
          </cell>
          <cell r="K1490" t="str">
            <v>Terminated</v>
          </cell>
          <cell r="L1490" t="str">
            <v>Full Time - Full Benefits</v>
          </cell>
          <cell r="M1490" t="str">
            <v>Full Time</v>
          </cell>
          <cell r="N1490" t="str">
            <v>Physician</v>
          </cell>
          <cell r="O1490" t="str">
            <v>PHYSICIANS</v>
          </cell>
          <cell r="P1490">
            <v>41858</v>
          </cell>
          <cell r="Q1490">
            <v>41617</v>
          </cell>
          <cell r="R1490">
            <v>42692</v>
          </cell>
          <cell r="S1490">
            <v>260000</v>
          </cell>
          <cell r="T1490">
            <v>125</v>
          </cell>
          <cell r="U1490" t="str">
            <v>Providers</v>
          </cell>
          <cell r="V1490">
            <v>80</v>
          </cell>
          <cell r="W1490">
            <v>5000</v>
          </cell>
          <cell r="X1490" t="str">
            <v>Nro, Anes, Pod &amp; Sp - 40</v>
          </cell>
          <cell r="Y1490" t="str">
            <v>Medical Staff</v>
          </cell>
          <cell r="Z1490" t="str">
            <v>Biweekly</v>
          </cell>
        </row>
        <row r="1491">
          <cell r="B1491">
            <v>1991</v>
          </cell>
          <cell r="D1491" t="str">
            <v>Rebecca</v>
          </cell>
          <cell r="E1491" t="str">
            <v>Savidge</v>
          </cell>
          <cell r="F1491" t="str">
            <v>D</v>
          </cell>
          <cell r="G1491" t="str">
            <v>Physician Assistant Offsi</v>
          </cell>
          <cell r="H1491" t="str">
            <v>Clinical</v>
          </cell>
          <cell r="I1491" t="str">
            <v>Medical Staff</v>
          </cell>
          <cell r="J1491" t="str">
            <v>Clinic Chelsea</v>
          </cell>
          <cell r="K1491" t="str">
            <v>Active</v>
          </cell>
          <cell r="L1491" t="str">
            <v>Full Time - Full Benefits</v>
          </cell>
          <cell r="M1491" t="str">
            <v>Part Time</v>
          </cell>
          <cell r="N1491" t="str">
            <v>Physician Assistant Offsi</v>
          </cell>
          <cell r="O1491" t="str">
            <v>PHYSICIANS</v>
          </cell>
          <cell r="P1491">
            <v>41638</v>
          </cell>
          <cell r="Q1491">
            <v>41638</v>
          </cell>
          <cell r="S1491">
            <v>91863</v>
          </cell>
          <cell r="T1491">
            <v>55.206099999999999</v>
          </cell>
          <cell r="U1491" t="str">
            <v>NP &amp; PA</v>
          </cell>
          <cell r="V1491">
            <v>64</v>
          </cell>
          <cell r="W1491">
            <v>1766.5962</v>
          </cell>
          <cell r="X1491" t="str">
            <v>Chelsea Clinic - 41</v>
          </cell>
          <cell r="Y1491" t="str">
            <v>Medical Staff</v>
          </cell>
          <cell r="Z1491" t="str">
            <v>Biweekly</v>
          </cell>
        </row>
        <row r="1492">
          <cell r="B1492">
            <v>1992</v>
          </cell>
          <cell r="D1492" t="str">
            <v>Whitney</v>
          </cell>
          <cell r="E1492" t="str">
            <v>Stratton</v>
          </cell>
          <cell r="F1492" t="str">
            <v>A</v>
          </cell>
          <cell r="G1492" t="str">
            <v>File Clerk</v>
          </cell>
          <cell r="H1492" t="str">
            <v>Administrative</v>
          </cell>
          <cell r="I1492" t="str">
            <v>Finance</v>
          </cell>
          <cell r="J1492" t="str">
            <v>Medical Records</v>
          </cell>
          <cell r="K1492" t="str">
            <v>Terminated</v>
          </cell>
          <cell r="L1492" t="str">
            <v>Temporary Full Time</v>
          </cell>
          <cell r="M1492" t="str">
            <v>Full Time</v>
          </cell>
          <cell r="N1492" t="str">
            <v>File Clerk</v>
          </cell>
          <cell r="O1492" t="str">
            <v>GEN 40 60min</v>
          </cell>
          <cell r="P1492">
            <v>41645</v>
          </cell>
          <cell r="Q1492">
            <v>41645</v>
          </cell>
          <cell r="R1492">
            <v>41885</v>
          </cell>
          <cell r="S1492">
            <v>21840</v>
          </cell>
          <cell r="T1492">
            <v>10.5</v>
          </cell>
          <cell r="U1492" t="str">
            <v>Admin/Support</v>
          </cell>
          <cell r="V1492">
            <v>80</v>
          </cell>
          <cell r="W1492">
            <v>420</v>
          </cell>
          <cell r="X1492" t="str">
            <v>Health Information - 49</v>
          </cell>
          <cell r="Y1492" t="str">
            <v>Patient Admin Services</v>
          </cell>
          <cell r="Z1492" t="str">
            <v>Biweekly</v>
          </cell>
        </row>
        <row r="1493">
          <cell r="B1493">
            <v>1993</v>
          </cell>
          <cell r="D1493" t="str">
            <v>Sandra</v>
          </cell>
          <cell r="E1493" t="str">
            <v>Evangelista</v>
          </cell>
          <cell r="F1493" t="str">
            <v>L</v>
          </cell>
          <cell r="G1493" t="str">
            <v>Information Systems Tech</v>
          </cell>
          <cell r="H1493" t="str">
            <v>Administrative</v>
          </cell>
          <cell r="I1493" t="str">
            <v>Finance</v>
          </cell>
          <cell r="J1493" t="str">
            <v>Data Processing</v>
          </cell>
          <cell r="K1493" t="str">
            <v>Terminated</v>
          </cell>
          <cell r="L1493" t="str">
            <v>Temporary Full Time</v>
          </cell>
          <cell r="M1493" t="str">
            <v>Full Time</v>
          </cell>
          <cell r="N1493" t="str">
            <v>Information Systems Tech</v>
          </cell>
          <cell r="O1493" t="str">
            <v>GEN 40 30min</v>
          </cell>
          <cell r="P1493">
            <v>41645</v>
          </cell>
          <cell r="Q1493">
            <v>41645</v>
          </cell>
          <cell r="R1493">
            <v>41963</v>
          </cell>
          <cell r="S1493">
            <v>29120</v>
          </cell>
          <cell r="T1493">
            <v>14</v>
          </cell>
          <cell r="U1493" t="str">
            <v>Tech &amp; Professi</v>
          </cell>
          <cell r="V1493">
            <v>80</v>
          </cell>
          <cell r="W1493">
            <v>560</v>
          </cell>
          <cell r="X1493" t="str">
            <v>Health Information - 49</v>
          </cell>
          <cell r="Y1493" t="str">
            <v>Patient Admin Services</v>
          </cell>
          <cell r="Z1493" t="str">
            <v>Biweekly</v>
          </cell>
        </row>
        <row r="1494">
          <cell r="B1494">
            <v>1994</v>
          </cell>
          <cell r="D1494" t="str">
            <v>Patricia</v>
          </cell>
          <cell r="E1494" t="str">
            <v>Porter</v>
          </cell>
          <cell r="F1494" t="str">
            <v>E</v>
          </cell>
          <cell r="G1494" t="str">
            <v>Medical Staff Coordinator</v>
          </cell>
          <cell r="I1494" t="str">
            <v>Quality Mgt &amp; Med Staff S</v>
          </cell>
          <cell r="J1494" t="str">
            <v>UR/QA</v>
          </cell>
          <cell r="K1494" t="str">
            <v>Terminated</v>
          </cell>
          <cell r="L1494" t="str">
            <v>Full Time - Full Benefits</v>
          </cell>
          <cell r="M1494" t="str">
            <v>Full Time</v>
          </cell>
          <cell r="N1494" t="str">
            <v>Medical Staff Coordinator</v>
          </cell>
          <cell r="O1494" t="str">
            <v>GEN 40 30min</v>
          </cell>
          <cell r="P1494">
            <v>41645</v>
          </cell>
          <cell r="Q1494">
            <v>41645</v>
          </cell>
          <cell r="R1494">
            <v>42157</v>
          </cell>
          <cell r="S1494">
            <v>42640</v>
          </cell>
          <cell r="T1494">
            <v>20.5</v>
          </cell>
          <cell r="U1494" t="str">
            <v>Tech &amp; Professi</v>
          </cell>
          <cell r="V1494">
            <v>80</v>
          </cell>
          <cell r="W1494">
            <v>820</v>
          </cell>
          <cell r="X1494" t="str">
            <v>Gifford Medical - 40</v>
          </cell>
          <cell r="Y1494" t="str">
            <v>Quality Assurance/Risk Mg</v>
          </cell>
          <cell r="Z1494" t="str">
            <v>Biweekly</v>
          </cell>
        </row>
        <row r="1495">
          <cell r="B1495">
            <v>1995</v>
          </cell>
          <cell r="D1495" t="str">
            <v>Elizabeth</v>
          </cell>
          <cell r="E1495" t="str">
            <v>Bailey</v>
          </cell>
          <cell r="F1495" t="str">
            <v>A</v>
          </cell>
          <cell r="G1495" t="str">
            <v>RN Retirement Com PD</v>
          </cell>
          <cell r="H1495" t="str">
            <v>Clinical</v>
          </cell>
          <cell r="I1495" t="str">
            <v>Patient Care Services</v>
          </cell>
          <cell r="J1495" t="str">
            <v>MENIG Extended Care</v>
          </cell>
          <cell r="K1495" t="str">
            <v>Terminated</v>
          </cell>
          <cell r="L1495" t="str">
            <v>Per Diem Active</v>
          </cell>
          <cell r="M1495" t="str">
            <v>Part Time</v>
          </cell>
          <cell r="N1495" t="str">
            <v>RN Retirement Com PD</v>
          </cell>
          <cell r="O1495" t="str">
            <v>GEN 40 30min</v>
          </cell>
          <cell r="P1495">
            <v>41652</v>
          </cell>
          <cell r="Q1495">
            <v>41652</v>
          </cell>
          <cell r="R1495">
            <v>42776</v>
          </cell>
          <cell r="S1495">
            <v>7.0199999999999999E-2</v>
          </cell>
          <cell r="T1495">
            <v>26.79</v>
          </cell>
          <cell r="U1495" t="str">
            <v>RN</v>
          </cell>
          <cell r="V1495">
            <v>1E-4</v>
          </cell>
          <cell r="W1495">
            <v>1.4E-3</v>
          </cell>
          <cell r="X1495" t="str">
            <v>Gifford Medical - 40</v>
          </cell>
          <cell r="Y1495" t="str">
            <v>Menig Extended Care Unit</v>
          </cell>
          <cell r="Z1495" t="str">
            <v>Biweekly</v>
          </cell>
        </row>
        <row r="1496">
          <cell r="B1496">
            <v>1996</v>
          </cell>
          <cell r="D1496" t="str">
            <v>Alison</v>
          </cell>
          <cell r="E1496" t="str">
            <v>White</v>
          </cell>
          <cell r="F1496" t="str">
            <v>B</v>
          </cell>
          <cell r="G1496" t="str">
            <v>Spec Projects Coordinator</v>
          </cell>
          <cell r="H1496" t="str">
            <v>Administrative</v>
          </cell>
          <cell r="I1496" t="str">
            <v>Administration</v>
          </cell>
          <cell r="J1496" t="str">
            <v>Nursing Administration</v>
          </cell>
          <cell r="K1496" t="str">
            <v>Terminated</v>
          </cell>
          <cell r="L1496" t="str">
            <v>Per Diem Active</v>
          </cell>
          <cell r="M1496" t="str">
            <v>Part Time</v>
          </cell>
          <cell r="N1496" t="str">
            <v>Spec Projects Coordinator</v>
          </cell>
          <cell r="O1496" t="str">
            <v>GEN 40 30min</v>
          </cell>
          <cell r="P1496">
            <v>41659</v>
          </cell>
          <cell r="Q1496">
            <v>41659</v>
          </cell>
          <cell r="R1496">
            <v>43198</v>
          </cell>
          <cell r="S1496">
            <v>0.13</v>
          </cell>
          <cell r="T1496">
            <v>50</v>
          </cell>
          <cell r="U1496" t="str">
            <v>Management</v>
          </cell>
          <cell r="V1496">
            <v>1E-4</v>
          </cell>
          <cell r="W1496">
            <v>2.5000000000000001E-3</v>
          </cell>
          <cell r="X1496" t="str">
            <v>Gifford Medical - 40</v>
          </cell>
          <cell r="Y1496" t="str">
            <v>Provider Practice</v>
          </cell>
          <cell r="Z1496" t="str">
            <v>Biweekly</v>
          </cell>
        </row>
        <row r="1497">
          <cell r="B1497">
            <v>1998</v>
          </cell>
          <cell r="D1497" t="str">
            <v>Eleanor</v>
          </cell>
          <cell r="E1497" t="str">
            <v>Gardner</v>
          </cell>
          <cell r="F1497" t="str">
            <v>M</v>
          </cell>
          <cell r="G1497" t="str">
            <v>Nurse Midwife</v>
          </cell>
          <cell r="H1497" t="str">
            <v>Clinical</v>
          </cell>
          <cell r="I1497" t="str">
            <v>Medical Staff</v>
          </cell>
          <cell r="J1497" t="str">
            <v>Clinic OB/GYN</v>
          </cell>
          <cell r="K1497" t="str">
            <v>Terminated</v>
          </cell>
          <cell r="L1497" t="str">
            <v>Per Diem Active</v>
          </cell>
          <cell r="M1497" t="str">
            <v>Part Time</v>
          </cell>
          <cell r="N1497" t="str">
            <v>Nurse Midwife</v>
          </cell>
          <cell r="O1497" t="str">
            <v>PHYSICIANS</v>
          </cell>
          <cell r="P1497">
            <v>42005</v>
          </cell>
          <cell r="Q1497">
            <v>41666</v>
          </cell>
          <cell r="R1497">
            <v>42692</v>
          </cell>
          <cell r="S1497">
            <v>0.1144</v>
          </cell>
          <cell r="T1497">
            <v>44</v>
          </cell>
          <cell r="U1497" t="str">
            <v>Tech &amp; Profess</v>
          </cell>
          <cell r="V1497">
            <v>1E-4</v>
          </cell>
          <cell r="W1497">
            <v>2.2000000000000001E-3</v>
          </cell>
          <cell r="X1497" t="str">
            <v>OB/GYN - 41</v>
          </cell>
          <cell r="Y1497" t="str">
            <v>Medical Staff</v>
          </cell>
          <cell r="Z1497" t="str">
            <v>Biweekly</v>
          </cell>
        </row>
        <row r="1498">
          <cell r="B1498">
            <v>1999</v>
          </cell>
          <cell r="D1498" t="str">
            <v>Sara</v>
          </cell>
          <cell r="E1498" t="str">
            <v>Lamie</v>
          </cell>
          <cell r="F1498" t="str">
            <v>D</v>
          </cell>
          <cell r="G1498" t="str">
            <v>Physical Therapist</v>
          </cell>
          <cell r="H1498" t="str">
            <v>Ancillary</v>
          </cell>
          <cell r="I1498" t="str">
            <v>Professional Services</v>
          </cell>
          <cell r="J1498" t="str">
            <v>Wilder PT</v>
          </cell>
          <cell r="K1498" t="str">
            <v>Terminated</v>
          </cell>
          <cell r="L1498" t="str">
            <v>PartTime - Full Benefits</v>
          </cell>
          <cell r="M1498" t="str">
            <v>Full Time</v>
          </cell>
          <cell r="N1498" t="str">
            <v>Physical Therapist</v>
          </cell>
          <cell r="O1498" t="str">
            <v>GEN 40 30min</v>
          </cell>
          <cell r="P1498">
            <v>41666</v>
          </cell>
          <cell r="Q1498">
            <v>41666</v>
          </cell>
          <cell r="R1498">
            <v>43545</v>
          </cell>
          <cell r="S1498">
            <v>50668.800000000003</v>
          </cell>
          <cell r="T1498">
            <v>30.45</v>
          </cell>
          <cell r="U1498" t="str">
            <v>Tech &amp; Profess</v>
          </cell>
          <cell r="V1498">
            <v>64</v>
          </cell>
          <cell r="W1498">
            <v>974.4</v>
          </cell>
          <cell r="X1498" t="str">
            <v>Physicial Therapy - 40</v>
          </cell>
          <cell r="Y1498" t="str">
            <v>Rehab Services</v>
          </cell>
          <cell r="Z1498" t="str">
            <v>Biweekly</v>
          </cell>
        </row>
        <row r="1499">
          <cell r="B1499">
            <v>2000</v>
          </cell>
          <cell r="D1499" t="str">
            <v>Megan</v>
          </cell>
          <cell r="E1499" t="str">
            <v>La Torre</v>
          </cell>
          <cell r="F1499" t="str">
            <v>M</v>
          </cell>
          <cell r="G1499" t="str">
            <v>ES Project Worker</v>
          </cell>
          <cell r="H1499" t="str">
            <v>Maint, Hskpg, Food, Dayca</v>
          </cell>
          <cell r="I1499" t="str">
            <v>Operations</v>
          </cell>
          <cell r="J1499" t="str">
            <v>Housekeeping</v>
          </cell>
          <cell r="K1499" t="str">
            <v>Terminated</v>
          </cell>
          <cell r="L1499" t="str">
            <v>Full Time - Full Benefits</v>
          </cell>
          <cell r="M1499" t="str">
            <v>Full Time</v>
          </cell>
          <cell r="N1499" t="str">
            <v>ES Project Worker</v>
          </cell>
          <cell r="O1499" t="str">
            <v>GEN 30min</v>
          </cell>
          <cell r="P1499">
            <v>41666</v>
          </cell>
          <cell r="Q1499">
            <v>41666</v>
          </cell>
          <cell r="R1499">
            <v>42247</v>
          </cell>
          <cell r="S1499">
            <v>23691.200000000001</v>
          </cell>
          <cell r="T1499">
            <v>11.39</v>
          </cell>
          <cell r="U1499" t="str">
            <v>Admin/Support</v>
          </cell>
          <cell r="V1499">
            <v>80</v>
          </cell>
          <cell r="W1499">
            <v>455.6</v>
          </cell>
          <cell r="X1499" t="str">
            <v>Gifford Medical - 40</v>
          </cell>
          <cell r="Y1499" t="str">
            <v>Housekeeping</v>
          </cell>
          <cell r="Z1499" t="str">
            <v>Biweekly</v>
          </cell>
        </row>
        <row r="1500">
          <cell r="B1500">
            <v>2001</v>
          </cell>
          <cell r="D1500" t="str">
            <v>Michael</v>
          </cell>
          <cell r="E1500" t="str">
            <v>Forrest</v>
          </cell>
          <cell r="F1500" t="str">
            <v>D</v>
          </cell>
          <cell r="G1500" t="str">
            <v>Chef</v>
          </cell>
          <cell r="H1500" t="str">
            <v>Maint, Hskpg, Food, Dayca</v>
          </cell>
          <cell r="I1500" t="str">
            <v>Operations</v>
          </cell>
          <cell r="J1500" t="str">
            <v>Dietary</v>
          </cell>
          <cell r="K1500" t="str">
            <v>Terminated</v>
          </cell>
          <cell r="L1500" t="str">
            <v>Full Time - Full Benefits</v>
          </cell>
          <cell r="M1500" t="str">
            <v>Full Time</v>
          </cell>
          <cell r="N1500" t="str">
            <v>Chef</v>
          </cell>
          <cell r="O1500" t="str">
            <v>EXEMPT 8 FT</v>
          </cell>
          <cell r="P1500">
            <v>41666</v>
          </cell>
          <cell r="Q1500">
            <v>41666</v>
          </cell>
          <cell r="R1500">
            <v>43791</v>
          </cell>
          <cell r="S1500">
            <v>48401.599999999999</v>
          </cell>
          <cell r="T1500">
            <v>23.27</v>
          </cell>
          <cell r="U1500" t="str">
            <v>Tech &amp; Professi</v>
          </cell>
          <cell r="V1500">
            <v>80</v>
          </cell>
          <cell r="W1500">
            <v>930.8</v>
          </cell>
          <cell r="X1500" t="str">
            <v>Gifford Medical - 40</v>
          </cell>
          <cell r="Y1500" t="str">
            <v>Nutrition &amp; Food Service</v>
          </cell>
          <cell r="Z1500" t="str">
            <v>Biweekly</v>
          </cell>
        </row>
        <row r="1501">
          <cell r="B1501">
            <v>2002</v>
          </cell>
          <cell r="D1501" t="str">
            <v>Robert</v>
          </cell>
          <cell r="E1501" t="str">
            <v>Cochrane</v>
          </cell>
          <cell r="F1501" t="str">
            <v>T</v>
          </cell>
          <cell r="G1501" t="str">
            <v>Physician</v>
          </cell>
          <cell r="H1501" t="str">
            <v>Clinical</v>
          </cell>
          <cell r="I1501" t="str">
            <v>Medical Staff</v>
          </cell>
          <cell r="J1501" t="str">
            <v>Hospitalist</v>
          </cell>
          <cell r="K1501" t="str">
            <v>Terminated</v>
          </cell>
          <cell r="L1501" t="str">
            <v>Full Time - Full Benefits</v>
          </cell>
          <cell r="M1501" t="str">
            <v>Full Time</v>
          </cell>
          <cell r="N1501" t="str">
            <v>Physician</v>
          </cell>
          <cell r="O1501" t="str">
            <v>PHYSICIANS</v>
          </cell>
          <cell r="P1501">
            <v>41669</v>
          </cell>
          <cell r="Q1501">
            <v>41669</v>
          </cell>
          <cell r="R1501">
            <v>43387</v>
          </cell>
          <cell r="S1501">
            <v>236500</v>
          </cell>
          <cell r="T1501">
            <v>113.70189999999999</v>
          </cell>
          <cell r="U1501" t="str">
            <v>Providers</v>
          </cell>
          <cell r="V1501">
            <v>80</v>
          </cell>
          <cell r="W1501">
            <v>4548.0769</v>
          </cell>
          <cell r="X1501" t="str">
            <v>Gifford Medical - 40</v>
          </cell>
          <cell r="Y1501" t="str">
            <v>Medical Staff</v>
          </cell>
          <cell r="Z1501" t="str">
            <v>Biweekly</v>
          </cell>
        </row>
        <row r="1502">
          <cell r="B1502">
            <v>2003</v>
          </cell>
          <cell r="D1502" t="str">
            <v>Anne</v>
          </cell>
          <cell r="E1502" t="str">
            <v>Holbrook</v>
          </cell>
          <cell r="F1502" t="str">
            <v>T</v>
          </cell>
          <cell r="G1502" t="str">
            <v>Pt Reg Receptionist I</v>
          </cell>
          <cell r="H1502" t="str">
            <v>Administrative</v>
          </cell>
          <cell r="I1502" t="str">
            <v>Finance</v>
          </cell>
          <cell r="J1502" t="str">
            <v>Patient Registration</v>
          </cell>
          <cell r="K1502" t="str">
            <v>Terminated</v>
          </cell>
          <cell r="L1502" t="str">
            <v>PartTime - Full Benefits</v>
          </cell>
          <cell r="M1502" t="str">
            <v>Part Time</v>
          </cell>
          <cell r="N1502" t="str">
            <v>Pt Reg Receptionist I</v>
          </cell>
          <cell r="O1502" t="str">
            <v>GEN 40 30min</v>
          </cell>
          <cell r="P1502">
            <v>41673</v>
          </cell>
          <cell r="Q1502">
            <v>41673</v>
          </cell>
          <cell r="R1502">
            <v>43247</v>
          </cell>
          <cell r="S1502">
            <v>24593.919999999998</v>
          </cell>
          <cell r="T1502">
            <v>14.78</v>
          </cell>
          <cell r="U1502" t="str">
            <v>Admin/Support</v>
          </cell>
          <cell r="V1502">
            <v>64</v>
          </cell>
          <cell r="W1502">
            <v>472.96</v>
          </cell>
          <cell r="X1502" t="str">
            <v>Patient Registration - 49</v>
          </cell>
          <cell r="Y1502" t="str">
            <v>Patient Admin Services</v>
          </cell>
          <cell r="Z1502" t="str">
            <v>Biweekly</v>
          </cell>
        </row>
        <row r="1503">
          <cell r="B1503">
            <v>2004</v>
          </cell>
          <cell r="D1503" t="str">
            <v>Susan</v>
          </cell>
          <cell r="E1503" t="str">
            <v>Watts-Cooney</v>
          </cell>
          <cell r="F1503" t="str">
            <v>E</v>
          </cell>
          <cell r="G1503" t="str">
            <v>LPN Per Diem</v>
          </cell>
          <cell r="H1503" t="str">
            <v>Clinical</v>
          </cell>
          <cell r="I1503" t="str">
            <v>Patient Care Services</v>
          </cell>
          <cell r="J1503" t="str">
            <v>MENIG Extended Care</v>
          </cell>
          <cell r="K1503" t="str">
            <v>Terminated</v>
          </cell>
          <cell r="L1503" t="str">
            <v>Per Diem Active</v>
          </cell>
          <cell r="M1503" t="str">
            <v>Part Time</v>
          </cell>
          <cell r="N1503" t="str">
            <v>LPN Per Diem</v>
          </cell>
          <cell r="O1503" t="str">
            <v>GEN 40 30min</v>
          </cell>
          <cell r="P1503">
            <v>41673</v>
          </cell>
          <cell r="Q1503">
            <v>41673</v>
          </cell>
          <cell r="R1503">
            <v>42803</v>
          </cell>
          <cell r="S1503">
            <v>5.9799999999999999E-2</v>
          </cell>
          <cell r="T1503">
            <v>23.23</v>
          </cell>
          <cell r="U1503" t="str">
            <v>LPN</v>
          </cell>
          <cell r="V1503">
            <v>1E-4</v>
          </cell>
          <cell r="W1503">
            <v>1.1999999999999999E-3</v>
          </cell>
          <cell r="X1503" t="str">
            <v>Gifford Medical - 40</v>
          </cell>
          <cell r="Y1503" t="str">
            <v>Menig Extended Care Unit</v>
          </cell>
          <cell r="Z1503" t="str">
            <v>Biweekly</v>
          </cell>
        </row>
        <row r="1504">
          <cell r="B1504">
            <v>2005</v>
          </cell>
          <cell r="D1504" t="str">
            <v>Corinne</v>
          </cell>
          <cell r="E1504" t="str">
            <v>Ingraham</v>
          </cell>
          <cell r="F1504" t="str">
            <v>G</v>
          </cell>
          <cell r="G1504" t="str">
            <v>Medical Secretary Offsite</v>
          </cell>
          <cell r="H1504" t="str">
            <v>Administrative</v>
          </cell>
          <cell r="I1504" t="str">
            <v>Provider Practices</v>
          </cell>
          <cell r="J1504" t="str">
            <v>Clinic Bethel</v>
          </cell>
          <cell r="K1504" t="str">
            <v>Terminated</v>
          </cell>
          <cell r="L1504" t="str">
            <v>PartTime-No Benefits</v>
          </cell>
          <cell r="M1504" t="str">
            <v>Part Time</v>
          </cell>
          <cell r="N1504" t="str">
            <v>Medical Secretary Offsite</v>
          </cell>
          <cell r="O1504" t="str">
            <v>GEN 40 60min</v>
          </cell>
          <cell r="P1504">
            <v>41680</v>
          </cell>
          <cell r="Q1504">
            <v>41680</v>
          </cell>
          <cell r="R1504">
            <v>44235</v>
          </cell>
          <cell r="S1504">
            <v>12604.8</v>
          </cell>
          <cell r="T1504">
            <v>15.15</v>
          </cell>
          <cell r="U1504" t="str">
            <v>Admin/Support</v>
          </cell>
          <cell r="V1504">
            <v>32</v>
          </cell>
          <cell r="W1504">
            <v>242.4</v>
          </cell>
          <cell r="X1504" t="str">
            <v>Gifford Medical - 40</v>
          </cell>
          <cell r="Y1504" t="str">
            <v>Provider Practice</v>
          </cell>
          <cell r="Z1504" t="str">
            <v>Biweekly</v>
          </cell>
        </row>
        <row r="1505">
          <cell r="B1505">
            <v>2006</v>
          </cell>
          <cell r="D1505" t="str">
            <v>Katherine</v>
          </cell>
          <cell r="E1505" t="str">
            <v>Perine</v>
          </cell>
          <cell r="G1505" t="str">
            <v>Medical Secretary</v>
          </cell>
          <cell r="H1505" t="str">
            <v>Administrative</v>
          </cell>
          <cell r="I1505" t="str">
            <v>Patient Care Services</v>
          </cell>
          <cell r="J1505" t="str">
            <v>Clinic Primary Care</v>
          </cell>
          <cell r="K1505" t="str">
            <v>Terminated</v>
          </cell>
          <cell r="L1505" t="str">
            <v>Full Time - Full Benefits</v>
          </cell>
          <cell r="M1505" t="str">
            <v>Full Time</v>
          </cell>
          <cell r="N1505" t="str">
            <v>Medical Secretary</v>
          </cell>
          <cell r="O1505" t="str">
            <v>GEN 40 60min</v>
          </cell>
          <cell r="P1505">
            <v>42416</v>
          </cell>
          <cell r="Q1505">
            <v>41680</v>
          </cell>
          <cell r="R1505">
            <v>42416</v>
          </cell>
          <cell r="S1505">
            <v>29120</v>
          </cell>
          <cell r="T1505">
            <v>14</v>
          </cell>
          <cell r="U1505" t="str">
            <v>Admin/Support</v>
          </cell>
          <cell r="V1505">
            <v>80</v>
          </cell>
          <cell r="W1505">
            <v>560</v>
          </cell>
          <cell r="X1505" t="str">
            <v>Gifford Medical - 40</v>
          </cell>
          <cell r="Y1505" t="str">
            <v>Provider Practice</v>
          </cell>
          <cell r="Z1505" t="str">
            <v>Biweekly</v>
          </cell>
        </row>
        <row r="1506">
          <cell r="B1506">
            <v>2007</v>
          </cell>
          <cell r="D1506" t="str">
            <v>Jolene</v>
          </cell>
          <cell r="E1506" t="str">
            <v>Snelling</v>
          </cell>
          <cell r="F1506" t="str">
            <v>N</v>
          </cell>
          <cell r="G1506" t="str">
            <v>Medical Assistant</v>
          </cell>
          <cell r="H1506" t="str">
            <v>Clinical</v>
          </cell>
          <cell r="I1506" t="str">
            <v>Patient Care Services</v>
          </cell>
          <cell r="J1506" t="str">
            <v>HRSA Quality Grant</v>
          </cell>
          <cell r="K1506" t="str">
            <v>Terminated</v>
          </cell>
          <cell r="L1506" t="str">
            <v>Full Time - Full Benefits</v>
          </cell>
          <cell r="M1506" t="str">
            <v>Full Time</v>
          </cell>
          <cell r="N1506" t="str">
            <v>Medical Assistant</v>
          </cell>
          <cell r="O1506" t="str">
            <v>GEN 40 60MIN</v>
          </cell>
          <cell r="P1506">
            <v>41680</v>
          </cell>
          <cell r="Q1506">
            <v>41680</v>
          </cell>
          <cell r="R1506">
            <v>43936</v>
          </cell>
          <cell r="S1506">
            <v>33280</v>
          </cell>
          <cell r="T1506">
            <v>16</v>
          </cell>
          <cell r="U1506" t="str">
            <v>Admin/Support</v>
          </cell>
          <cell r="V1506">
            <v>80</v>
          </cell>
          <cell r="W1506">
            <v>640</v>
          </cell>
          <cell r="X1506" t="str">
            <v>Gifford Medical - 40</v>
          </cell>
          <cell r="Y1506" t="str">
            <v>Provider Practice</v>
          </cell>
          <cell r="Z1506" t="str">
            <v>Biweekly</v>
          </cell>
        </row>
        <row r="1507">
          <cell r="B1507">
            <v>2008</v>
          </cell>
          <cell r="D1507" t="str">
            <v>Kristen</v>
          </cell>
          <cell r="E1507" t="str">
            <v>Greene</v>
          </cell>
          <cell r="F1507" t="str">
            <v>A</v>
          </cell>
          <cell r="G1507" t="str">
            <v>Licensed Nurse Aide</v>
          </cell>
          <cell r="H1507" t="str">
            <v>Clinical</v>
          </cell>
          <cell r="I1507" t="str">
            <v>Provider Practices</v>
          </cell>
          <cell r="J1507" t="str">
            <v>Clinic Bethel</v>
          </cell>
          <cell r="K1507" t="str">
            <v>Terminated</v>
          </cell>
          <cell r="L1507" t="str">
            <v>PartTime - Full Benefits</v>
          </cell>
          <cell r="M1507" t="str">
            <v>Part Time</v>
          </cell>
          <cell r="N1507" t="str">
            <v>Licensed Nurse Aide</v>
          </cell>
          <cell r="O1507" t="str">
            <v>GEN 40 30min</v>
          </cell>
          <cell r="P1507">
            <v>41687</v>
          </cell>
          <cell r="Q1507">
            <v>41687</v>
          </cell>
          <cell r="R1507">
            <v>41778</v>
          </cell>
          <cell r="S1507">
            <v>17472</v>
          </cell>
          <cell r="T1507">
            <v>10.5</v>
          </cell>
          <cell r="U1507" t="str">
            <v>Admin/Support</v>
          </cell>
          <cell r="V1507">
            <v>64</v>
          </cell>
          <cell r="W1507">
            <v>336</v>
          </cell>
          <cell r="X1507" t="str">
            <v>Bethel Clinic - 41</v>
          </cell>
          <cell r="Y1507" t="str">
            <v>None</v>
          </cell>
          <cell r="Z1507" t="str">
            <v>Biweekly</v>
          </cell>
        </row>
        <row r="1508">
          <cell r="B1508">
            <v>2009</v>
          </cell>
          <cell r="D1508" t="str">
            <v>Cody</v>
          </cell>
          <cell r="E1508" t="str">
            <v>Farrell</v>
          </cell>
          <cell r="F1508" t="str">
            <v>L</v>
          </cell>
          <cell r="G1508" t="str">
            <v>Human Resources Assistant</v>
          </cell>
          <cell r="H1508" t="str">
            <v>Administrative</v>
          </cell>
          <cell r="I1508" t="str">
            <v>Human Resources</v>
          </cell>
          <cell r="J1508" t="str">
            <v>Human Resources</v>
          </cell>
          <cell r="K1508" t="str">
            <v>Terminated</v>
          </cell>
          <cell r="L1508" t="str">
            <v>Full Time - Full Benefits</v>
          </cell>
          <cell r="M1508" t="str">
            <v>Full Time</v>
          </cell>
          <cell r="N1508" t="str">
            <v>Human Resources Assistant</v>
          </cell>
          <cell r="O1508" t="str">
            <v>GEN 40 30min</v>
          </cell>
          <cell r="P1508">
            <v>41694</v>
          </cell>
          <cell r="Q1508">
            <v>41694</v>
          </cell>
          <cell r="R1508">
            <v>41809</v>
          </cell>
          <cell r="S1508">
            <v>32240</v>
          </cell>
          <cell r="T1508">
            <v>15.5</v>
          </cell>
          <cell r="U1508" t="str">
            <v>Admin/Support</v>
          </cell>
          <cell r="V1508">
            <v>80</v>
          </cell>
          <cell r="W1508">
            <v>620</v>
          </cell>
          <cell r="X1508" t="str">
            <v>Staffing &amp; Recruiting - 4</v>
          </cell>
          <cell r="Y1508" t="str">
            <v>Human Resources</v>
          </cell>
          <cell r="Z1508" t="str">
            <v>Biweekly</v>
          </cell>
        </row>
        <row r="1509">
          <cell r="B1509">
            <v>2010</v>
          </cell>
          <cell r="D1509" t="str">
            <v>Ashley</v>
          </cell>
          <cell r="E1509" t="str">
            <v>Jacques</v>
          </cell>
          <cell r="F1509" t="str">
            <v>A</v>
          </cell>
          <cell r="G1509" t="str">
            <v>Operations Coordinator</v>
          </cell>
          <cell r="H1509" t="str">
            <v>Administrative</v>
          </cell>
          <cell r="I1509" t="str">
            <v>Surgical Services</v>
          </cell>
          <cell r="J1509" t="str">
            <v>Surgical Administration</v>
          </cell>
          <cell r="K1509" t="str">
            <v>Terminated</v>
          </cell>
          <cell r="L1509" t="str">
            <v>Full Time - Full Benefits</v>
          </cell>
          <cell r="M1509" t="str">
            <v>Full Time</v>
          </cell>
          <cell r="N1509" t="str">
            <v>Operations Coordinator</v>
          </cell>
          <cell r="O1509" t="str">
            <v>GEN 40 30min</v>
          </cell>
          <cell r="P1509">
            <v>42023</v>
          </cell>
          <cell r="Q1509">
            <v>41694</v>
          </cell>
          <cell r="R1509">
            <v>43326</v>
          </cell>
          <cell r="S1509">
            <v>33280</v>
          </cell>
          <cell r="T1509">
            <v>16</v>
          </cell>
          <cell r="U1509" t="str">
            <v>Admin/Support</v>
          </cell>
          <cell r="V1509">
            <v>80</v>
          </cell>
          <cell r="W1509">
            <v>640</v>
          </cell>
          <cell r="X1509" t="str">
            <v>Gifford Medical - 40</v>
          </cell>
          <cell r="Y1509" t="str">
            <v>Patient Admin Services</v>
          </cell>
          <cell r="Z1509" t="str">
            <v>Biweekly</v>
          </cell>
        </row>
        <row r="1510">
          <cell r="B1510">
            <v>2011</v>
          </cell>
          <cell r="D1510" t="str">
            <v>Sharon</v>
          </cell>
          <cell r="E1510" t="str">
            <v>Butler</v>
          </cell>
          <cell r="F1510" t="str">
            <v>M</v>
          </cell>
          <cell r="G1510" t="str">
            <v>Office Representative</v>
          </cell>
          <cell r="H1510" t="str">
            <v>Administrative</v>
          </cell>
          <cell r="I1510" t="str">
            <v>Patient Care Services</v>
          </cell>
          <cell r="J1510" t="str">
            <v>Clinic OB/GYN</v>
          </cell>
          <cell r="K1510" t="str">
            <v>Active</v>
          </cell>
          <cell r="L1510" t="str">
            <v>Temporary Part Time</v>
          </cell>
          <cell r="M1510" t="str">
            <v>Part Time</v>
          </cell>
          <cell r="N1510" t="str">
            <v>Office Representative</v>
          </cell>
          <cell r="O1510" t="str">
            <v>GEN 40 60min</v>
          </cell>
          <cell r="P1510">
            <v>44993</v>
          </cell>
          <cell r="Q1510">
            <v>41694</v>
          </cell>
          <cell r="S1510">
            <v>40185.599999999999</v>
          </cell>
          <cell r="T1510">
            <v>24.15</v>
          </cell>
          <cell r="U1510" t="str">
            <v>Admin/Support</v>
          </cell>
          <cell r="V1510">
            <v>64</v>
          </cell>
          <cell r="W1510">
            <v>772.8</v>
          </cell>
          <cell r="X1510" t="str">
            <v>OB/GYN - 41</v>
          </cell>
          <cell r="Y1510" t="str">
            <v>Provider Practice</v>
          </cell>
          <cell r="Z1510" t="str">
            <v>Biweekly</v>
          </cell>
        </row>
        <row r="1511">
          <cell r="B1511">
            <v>2012</v>
          </cell>
          <cell r="D1511" t="str">
            <v>Danielle</v>
          </cell>
          <cell r="E1511" t="str">
            <v>Braley-Winkle</v>
          </cell>
          <cell r="F1511" t="str">
            <v>R</v>
          </cell>
          <cell r="G1511" t="str">
            <v>Medical Secretary Offsite</v>
          </cell>
          <cell r="H1511" t="str">
            <v>Administrative</v>
          </cell>
          <cell r="I1511" t="str">
            <v>Provider Practices</v>
          </cell>
          <cell r="J1511" t="str">
            <v>Sharon Clinic</v>
          </cell>
          <cell r="K1511" t="str">
            <v>Terminated</v>
          </cell>
          <cell r="L1511" t="str">
            <v>PartTime - Full Benefits</v>
          </cell>
          <cell r="M1511" t="str">
            <v>Part Time</v>
          </cell>
          <cell r="N1511" t="str">
            <v>Medical Secretary Offsite</v>
          </cell>
          <cell r="O1511" t="str">
            <v>GEN 40 60min</v>
          </cell>
          <cell r="P1511">
            <v>41701</v>
          </cell>
          <cell r="Q1511">
            <v>41701</v>
          </cell>
          <cell r="R1511">
            <v>42426</v>
          </cell>
          <cell r="S1511">
            <v>25592.32</v>
          </cell>
          <cell r="T1511">
            <v>15.38</v>
          </cell>
          <cell r="U1511" t="str">
            <v>Admin/Support</v>
          </cell>
          <cell r="V1511">
            <v>64</v>
          </cell>
          <cell r="W1511">
            <v>492.16</v>
          </cell>
          <cell r="X1511" t="str">
            <v>Sharon Clinic - 40</v>
          </cell>
          <cell r="Y1511" t="str">
            <v>Provider Practice</v>
          </cell>
          <cell r="Z1511" t="str">
            <v>Biweekly</v>
          </cell>
        </row>
        <row r="1512">
          <cell r="B1512">
            <v>2013</v>
          </cell>
          <cell r="D1512" t="str">
            <v>Michael</v>
          </cell>
          <cell r="E1512" t="str">
            <v>Chamberland</v>
          </cell>
          <cell r="F1512" t="str">
            <v>J</v>
          </cell>
          <cell r="G1512" t="str">
            <v>Chiropractor</v>
          </cell>
          <cell r="H1512" t="str">
            <v>Clinical</v>
          </cell>
          <cell r="I1512" t="str">
            <v>Medical Staff</v>
          </cell>
          <cell r="J1512" t="str">
            <v>Sharon Clinic</v>
          </cell>
          <cell r="K1512" t="str">
            <v>Active</v>
          </cell>
          <cell r="L1512" t="str">
            <v>Full Time - Full Benefits</v>
          </cell>
          <cell r="M1512" t="str">
            <v>Full Time</v>
          </cell>
          <cell r="N1512" t="str">
            <v>Chiropractor</v>
          </cell>
          <cell r="O1512" t="str">
            <v>PHYSICIANS</v>
          </cell>
          <cell r="P1512">
            <v>41701</v>
          </cell>
          <cell r="Q1512">
            <v>41701</v>
          </cell>
          <cell r="S1512">
            <v>130000</v>
          </cell>
          <cell r="T1512">
            <v>62.5</v>
          </cell>
          <cell r="U1512" t="str">
            <v>Providers/Other</v>
          </cell>
          <cell r="V1512">
            <v>80</v>
          </cell>
          <cell r="W1512">
            <v>2500</v>
          </cell>
          <cell r="X1512" t="str">
            <v>Sharon Clinic - 40</v>
          </cell>
          <cell r="Y1512" t="str">
            <v>Medical Staff</v>
          </cell>
          <cell r="Z1512" t="str">
            <v>Biweekly</v>
          </cell>
        </row>
        <row r="1513">
          <cell r="B1513">
            <v>2014</v>
          </cell>
          <cell r="D1513" t="str">
            <v>Ileene</v>
          </cell>
          <cell r="E1513" t="str">
            <v>Therrien</v>
          </cell>
          <cell r="F1513" t="str">
            <v>R</v>
          </cell>
          <cell r="G1513" t="str">
            <v>Certified Coder</v>
          </cell>
          <cell r="H1513" t="str">
            <v>Administrative</v>
          </cell>
          <cell r="I1513" t="str">
            <v>Finance</v>
          </cell>
          <cell r="J1513" t="str">
            <v>Medical Records</v>
          </cell>
          <cell r="K1513" t="str">
            <v>Terminated</v>
          </cell>
          <cell r="L1513" t="str">
            <v>Full Time - Full Benefits</v>
          </cell>
          <cell r="M1513" t="str">
            <v>Full Time</v>
          </cell>
          <cell r="N1513" t="str">
            <v>Certified Coder</v>
          </cell>
          <cell r="O1513" t="str">
            <v>GEN 40 30min</v>
          </cell>
          <cell r="P1513">
            <v>41702</v>
          </cell>
          <cell r="Q1513">
            <v>41702</v>
          </cell>
          <cell r="R1513">
            <v>41929</v>
          </cell>
          <cell r="S1513">
            <v>30160</v>
          </cell>
          <cell r="T1513">
            <v>14.5</v>
          </cell>
          <cell r="U1513" t="str">
            <v>Admin/Support</v>
          </cell>
          <cell r="V1513">
            <v>80</v>
          </cell>
          <cell r="W1513">
            <v>580</v>
          </cell>
          <cell r="X1513" t="str">
            <v>Health Information - 49</v>
          </cell>
          <cell r="Y1513" t="str">
            <v>Patient Admin Services</v>
          </cell>
          <cell r="Z1513" t="str">
            <v>Biweekly</v>
          </cell>
        </row>
        <row r="1514">
          <cell r="B1514">
            <v>2015</v>
          </cell>
          <cell r="D1514" t="str">
            <v>Karen</v>
          </cell>
          <cell r="E1514" t="str">
            <v>Hart</v>
          </cell>
          <cell r="F1514" t="str">
            <v>Z</v>
          </cell>
          <cell r="G1514" t="str">
            <v>Registered Nurse</v>
          </cell>
          <cell r="H1514" t="str">
            <v>Clinical</v>
          </cell>
          <cell r="I1514" t="str">
            <v>Surgical Services</v>
          </cell>
          <cell r="J1514" t="str">
            <v>Operating Room</v>
          </cell>
          <cell r="K1514" t="str">
            <v>Terminated</v>
          </cell>
          <cell r="L1514" t="str">
            <v>PartTime - Full Benefits</v>
          </cell>
          <cell r="M1514" t="str">
            <v>Part Time</v>
          </cell>
          <cell r="N1514" t="str">
            <v>Registered Nurse</v>
          </cell>
          <cell r="O1514" t="str">
            <v>GEN 40 30min</v>
          </cell>
          <cell r="P1514">
            <v>41708</v>
          </cell>
          <cell r="Q1514">
            <v>41708</v>
          </cell>
          <cell r="R1514">
            <v>42258</v>
          </cell>
          <cell r="S1514">
            <v>42625.440000000002</v>
          </cell>
          <cell r="T1514">
            <v>22.77</v>
          </cell>
          <cell r="U1514" t="str">
            <v>RN</v>
          </cell>
          <cell r="V1514">
            <v>72</v>
          </cell>
          <cell r="W1514">
            <v>819.72</v>
          </cell>
          <cell r="X1514" t="str">
            <v>Gifford Medical - 40</v>
          </cell>
          <cell r="Y1514" t="str">
            <v>Operating Room</v>
          </cell>
          <cell r="Z1514" t="str">
            <v>Biweekly</v>
          </cell>
        </row>
        <row r="1515">
          <cell r="B1515">
            <v>2016</v>
          </cell>
          <cell r="D1515" t="str">
            <v>Michele</v>
          </cell>
          <cell r="E1515" t="str">
            <v>Wilkie</v>
          </cell>
          <cell r="F1515" t="str">
            <v>L</v>
          </cell>
          <cell r="G1515" t="str">
            <v>Laboratory Technician 3</v>
          </cell>
          <cell r="H1515" t="str">
            <v>Ancillary</v>
          </cell>
          <cell r="I1515" t="str">
            <v>Professional Services</v>
          </cell>
          <cell r="J1515" t="str">
            <v>Laboratory</v>
          </cell>
          <cell r="K1515" t="str">
            <v>Terminated</v>
          </cell>
          <cell r="L1515" t="str">
            <v>Full Time - Full Benefits</v>
          </cell>
          <cell r="M1515" t="str">
            <v>Full Time</v>
          </cell>
          <cell r="N1515" t="str">
            <v>Laboratory Technician 3</v>
          </cell>
          <cell r="O1515" t="str">
            <v>GEN 40 No Meal</v>
          </cell>
          <cell r="P1515">
            <v>41708</v>
          </cell>
          <cell r="Q1515">
            <v>41708</v>
          </cell>
          <cell r="R1515">
            <v>43952</v>
          </cell>
          <cell r="S1515">
            <v>60840</v>
          </cell>
          <cell r="T1515">
            <v>29.25</v>
          </cell>
          <cell r="U1515" t="str">
            <v>Tech &amp; Professi</v>
          </cell>
          <cell r="V1515">
            <v>80</v>
          </cell>
          <cell r="W1515">
            <v>1170</v>
          </cell>
          <cell r="X1515" t="str">
            <v>Gifford Medical - 40</v>
          </cell>
          <cell r="Y1515" t="str">
            <v>Laboratory</v>
          </cell>
          <cell r="Z1515" t="str">
            <v>Biweekly</v>
          </cell>
        </row>
        <row r="1516">
          <cell r="B1516">
            <v>2017</v>
          </cell>
          <cell r="D1516" t="str">
            <v>Jason</v>
          </cell>
          <cell r="E1516" t="str">
            <v>Lewis</v>
          </cell>
          <cell r="F1516" t="str">
            <v>R</v>
          </cell>
          <cell r="G1516" t="str">
            <v>Surgical Technologist</v>
          </cell>
          <cell r="H1516" t="str">
            <v>Ancillary</v>
          </cell>
          <cell r="I1516" t="str">
            <v>Patient Care Services</v>
          </cell>
          <cell r="J1516" t="str">
            <v>Operating Room</v>
          </cell>
          <cell r="K1516" t="str">
            <v>Terminated</v>
          </cell>
          <cell r="L1516" t="str">
            <v>Full Time - Full Benefits</v>
          </cell>
          <cell r="M1516" t="str">
            <v>Full Time</v>
          </cell>
          <cell r="N1516" t="str">
            <v>Surgical Technologist</v>
          </cell>
          <cell r="O1516" t="str">
            <v>GEN 30min</v>
          </cell>
          <cell r="P1516">
            <v>41708</v>
          </cell>
          <cell r="Q1516">
            <v>41708</v>
          </cell>
          <cell r="R1516">
            <v>44145</v>
          </cell>
          <cell r="S1516">
            <v>38563.199999999997</v>
          </cell>
          <cell r="T1516">
            <v>18.54</v>
          </cell>
          <cell r="U1516" t="str">
            <v>Tech &amp; Professi</v>
          </cell>
          <cell r="V1516">
            <v>80</v>
          </cell>
          <cell r="W1516">
            <v>741.6</v>
          </cell>
          <cell r="X1516" t="str">
            <v>Gifford Medical - 40</v>
          </cell>
          <cell r="Y1516" t="str">
            <v>Operating Room</v>
          </cell>
          <cell r="Z1516" t="str">
            <v>Biweekly</v>
          </cell>
        </row>
        <row r="1517">
          <cell r="B1517">
            <v>2018</v>
          </cell>
          <cell r="D1517" t="str">
            <v>Amanda</v>
          </cell>
          <cell r="E1517" t="str">
            <v>Hepler</v>
          </cell>
          <cell r="F1517" t="str">
            <v>J</v>
          </cell>
          <cell r="G1517" t="str">
            <v>Physician Offsite Clinic</v>
          </cell>
          <cell r="H1517" t="str">
            <v>Clinical</v>
          </cell>
          <cell r="I1517" t="str">
            <v>Medical Staff</v>
          </cell>
          <cell r="J1517" t="str">
            <v>Clinic Chelsea</v>
          </cell>
          <cell r="K1517" t="str">
            <v>Terminated</v>
          </cell>
          <cell r="L1517" t="str">
            <v>PartTime - Full Benefits</v>
          </cell>
          <cell r="M1517" t="str">
            <v>Part Time</v>
          </cell>
          <cell r="N1517" t="str">
            <v>Physician Offsite Clinic</v>
          </cell>
          <cell r="O1517" t="str">
            <v>PHYSICIANS</v>
          </cell>
          <cell r="P1517">
            <v>41709</v>
          </cell>
          <cell r="Q1517">
            <v>41709</v>
          </cell>
          <cell r="R1517">
            <v>41957</v>
          </cell>
          <cell r="S1517">
            <v>120150</v>
          </cell>
          <cell r="T1517">
            <v>64.903800000000004</v>
          </cell>
          <cell r="U1517" t="str">
            <v>Providers/Other</v>
          </cell>
          <cell r="V1517">
            <v>71.2</v>
          </cell>
          <cell r="W1517">
            <v>2310.5769</v>
          </cell>
          <cell r="X1517" t="str">
            <v>Chelsea Clinic - 41</v>
          </cell>
          <cell r="Y1517" t="str">
            <v>Medical Staff</v>
          </cell>
          <cell r="Z1517" t="str">
            <v>Biweekly</v>
          </cell>
        </row>
        <row r="1518">
          <cell r="B1518">
            <v>2019</v>
          </cell>
          <cell r="D1518" t="str">
            <v>Terrie</v>
          </cell>
          <cell r="E1518" t="str">
            <v>Farnham</v>
          </cell>
          <cell r="F1518" t="str">
            <v>L</v>
          </cell>
          <cell r="G1518" t="str">
            <v>RN - Per Diem</v>
          </cell>
          <cell r="H1518" t="str">
            <v>Clinical</v>
          </cell>
          <cell r="I1518" t="str">
            <v>Patient Care Services</v>
          </cell>
          <cell r="J1518" t="str">
            <v>Staff Education</v>
          </cell>
          <cell r="K1518" t="str">
            <v>Terminated</v>
          </cell>
          <cell r="L1518" t="str">
            <v>Per Diem Active</v>
          </cell>
          <cell r="M1518" t="str">
            <v>Part Time</v>
          </cell>
          <cell r="N1518" t="str">
            <v>RN - Per Diem</v>
          </cell>
          <cell r="O1518" t="str">
            <v>GEN 40 30min</v>
          </cell>
          <cell r="P1518">
            <v>41710</v>
          </cell>
          <cell r="Q1518">
            <v>41710</v>
          </cell>
          <cell r="R1518">
            <v>44113</v>
          </cell>
          <cell r="S1518">
            <v>0.11700000000000001</v>
          </cell>
          <cell r="T1518">
            <v>45.23</v>
          </cell>
          <cell r="U1518" t="str">
            <v>RN</v>
          </cell>
          <cell r="V1518">
            <v>1E-4</v>
          </cell>
          <cell r="W1518">
            <v>2.2000000000000001E-3</v>
          </cell>
          <cell r="X1518" t="str">
            <v>Gifford Medical - 40</v>
          </cell>
          <cell r="Y1518" t="str">
            <v>Nursing Administration</v>
          </cell>
          <cell r="Z1518" t="str">
            <v>Biweekly</v>
          </cell>
        </row>
        <row r="1519">
          <cell r="B1519">
            <v>2020</v>
          </cell>
          <cell r="D1519" t="str">
            <v>April</v>
          </cell>
          <cell r="E1519" t="str">
            <v>Vanderveer</v>
          </cell>
          <cell r="F1519" t="str">
            <v>E</v>
          </cell>
          <cell r="G1519" t="str">
            <v>Nurse Midwife</v>
          </cell>
          <cell r="H1519" t="str">
            <v>Clinical</v>
          </cell>
          <cell r="I1519" t="str">
            <v>Medical Staff</v>
          </cell>
          <cell r="J1519" t="str">
            <v>Clinic OB/GYN</v>
          </cell>
          <cell r="K1519" t="str">
            <v>Terminated</v>
          </cell>
          <cell r="L1519" t="str">
            <v>PartTime - Full Benefits</v>
          </cell>
          <cell r="M1519" t="str">
            <v>Part Time</v>
          </cell>
          <cell r="N1519" t="str">
            <v>Nurse Midwife</v>
          </cell>
          <cell r="O1519" t="str">
            <v>PHYSICIANS</v>
          </cell>
          <cell r="P1519">
            <v>41715</v>
          </cell>
          <cell r="Q1519">
            <v>41715</v>
          </cell>
          <cell r="R1519">
            <v>42495</v>
          </cell>
          <cell r="S1519">
            <v>77064</v>
          </cell>
          <cell r="T1519">
            <v>39</v>
          </cell>
          <cell r="U1519" t="str">
            <v>Tech &amp; Profess</v>
          </cell>
          <cell r="V1519">
            <v>76</v>
          </cell>
          <cell r="W1519">
            <v>1482</v>
          </cell>
          <cell r="X1519" t="str">
            <v>OB/GYN - 41</v>
          </cell>
          <cell r="Y1519" t="str">
            <v>Medical Staff</v>
          </cell>
          <cell r="Z1519" t="str">
            <v>Biweekly</v>
          </cell>
        </row>
        <row r="1520">
          <cell r="B1520">
            <v>2021</v>
          </cell>
          <cell r="D1520" t="str">
            <v>Bonnie</v>
          </cell>
          <cell r="E1520" t="str">
            <v>Cooper</v>
          </cell>
          <cell r="F1520" t="str">
            <v>L</v>
          </cell>
          <cell r="G1520" t="str">
            <v>Care Manager</v>
          </cell>
          <cell r="H1520" t="str">
            <v>Administrative</v>
          </cell>
          <cell r="I1520" t="str">
            <v>Provider Practices</v>
          </cell>
          <cell r="J1520" t="str">
            <v>Medical Home CHT</v>
          </cell>
          <cell r="K1520" t="str">
            <v>Terminated</v>
          </cell>
          <cell r="L1520" t="str">
            <v>Full Time - Full Benefits</v>
          </cell>
          <cell r="M1520" t="str">
            <v>Full Time</v>
          </cell>
          <cell r="N1520" t="str">
            <v>Care Manager</v>
          </cell>
          <cell r="O1520" t="str">
            <v>EXEMPT 8 FT</v>
          </cell>
          <cell r="P1520">
            <v>41715</v>
          </cell>
          <cell r="Q1520">
            <v>41715</v>
          </cell>
          <cell r="R1520">
            <v>42187</v>
          </cell>
          <cell r="S1520">
            <v>41600</v>
          </cell>
          <cell r="T1520">
            <v>20</v>
          </cell>
          <cell r="U1520" t="str">
            <v>Management</v>
          </cell>
          <cell r="V1520">
            <v>80</v>
          </cell>
          <cell r="W1520">
            <v>800</v>
          </cell>
          <cell r="X1520" t="str">
            <v>Gifford Medical - 40</v>
          </cell>
          <cell r="Y1520" t="str">
            <v>Provider Practice</v>
          </cell>
          <cell r="Z1520" t="str">
            <v>Biweekly</v>
          </cell>
        </row>
        <row r="1521">
          <cell r="B1521">
            <v>2022</v>
          </cell>
          <cell r="D1521" t="str">
            <v>Danielle</v>
          </cell>
          <cell r="E1521" t="str">
            <v>Pettingell</v>
          </cell>
          <cell r="F1521" t="str">
            <v>M</v>
          </cell>
          <cell r="G1521" t="str">
            <v>Laboratory Assistant PD</v>
          </cell>
          <cell r="H1521" t="str">
            <v>Clinical</v>
          </cell>
          <cell r="I1521" t="str">
            <v>Professional Services</v>
          </cell>
          <cell r="J1521" t="str">
            <v>Laboratory</v>
          </cell>
          <cell r="K1521" t="str">
            <v>Terminated</v>
          </cell>
          <cell r="L1521" t="str">
            <v>Per Diem Active</v>
          </cell>
          <cell r="M1521" t="str">
            <v>Part Time</v>
          </cell>
          <cell r="N1521" t="str">
            <v>Laboratory Assistant PD</v>
          </cell>
          <cell r="O1521" t="str">
            <v>GEN 40 30min</v>
          </cell>
          <cell r="P1521">
            <v>41722</v>
          </cell>
          <cell r="Q1521">
            <v>41722</v>
          </cell>
          <cell r="R1521">
            <v>42534</v>
          </cell>
          <cell r="S1521">
            <v>3.1199999999999999E-2</v>
          </cell>
          <cell r="T1521">
            <v>12.46</v>
          </cell>
          <cell r="U1521" t="str">
            <v>Admin/Support</v>
          </cell>
          <cell r="V1521">
            <v>1E-4</v>
          </cell>
          <cell r="W1521">
            <v>5.9999999999999995E-4</v>
          </cell>
          <cell r="X1521" t="str">
            <v>Gifford Medical - 40</v>
          </cell>
          <cell r="Y1521" t="str">
            <v>Laboratory</v>
          </cell>
          <cell r="Z1521" t="str">
            <v>Biweekly</v>
          </cell>
        </row>
        <row r="1522">
          <cell r="B1522">
            <v>2023</v>
          </cell>
          <cell r="D1522" t="str">
            <v>Mona</v>
          </cell>
          <cell r="E1522" t="str">
            <v>Colton</v>
          </cell>
          <cell r="F1522" t="str">
            <v>M</v>
          </cell>
          <cell r="G1522" t="str">
            <v>Director of HR</v>
          </cell>
          <cell r="H1522" t="str">
            <v>Administrative</v>
          </cell>
          <cell r="I1522" t="str">
            <v>Human Resources</v>
          </cell>
          <cell r="J1522" t="str">
            <v>Human Resources</v>
          </cell>
          <cell r="K1522" t="str">
            <v>Terminated</v>
          </cell>
          <cell r="L1522" t="str">
            <v>Full Time - Full Benefits</v>
          </cell>
          <cell r="M1522" t="str">
            <v>Full Time</v>
          </cell>
          <cell r="N1522" t="str">
            <v>Director of HR</v>
          </cell>
          <cell r="O1522" t="str">
            <v>EXEMPT 8 FT</v>
          </cell>
          <cell r="P1522">
            <v>41729</v>
          </cell>
          <cell r="Q1522">
            <v>41729</v>
          </cell>
          <cell r="R1522">
            <v>43350</v>
          </cell>
          <cell r="S1522">
            <v>95000</v>
          </cell>
          <cell r="T1522">
            <v>45.673099999999998</v>
          </cell>
          <cell r="U1522" t="str">
            <v>DIR HR</v>
          </cell>
          <cell r="V1522">
            <v>80</v>
          </cell>
          <cell r="W1522">
            <v>1826.9231</v>
          </cell>
          <cell r="X1522" t="str">
            <v>Staffing &amp; Recruiting - 4</v>
          </cell>
          <cell r="Y1522" t="str">
            <v>Human Resources</v>
          </cell>
          <cell r="Z1522" t="str">
            <v>Biweekly</v>
          </cell>
        </row>
        <row r="1523">
          <cell r="B1523">
            <v>2024</v>
          </cell>
          <cell r="D1523" t="str">
            <v>Kelsie</v>
          </cell>
          <cell r="E1523" t="str">
            <v>Taylor</v>
          </cell>
          <cell r="F1523" t="str">
            <v>E</v>
          </cell>
          <cell r="G1523" t="str">
            <v>Medical Secretary</v>
          </cell>
          <cell r="H1523" t="str">
            <v>Administrative</v>
          </cell>
          <cell r="I1523" t="str">
            <v>Provider Practices</v>
          </cell>
          <cell r="J1523" t="str">
            <v>Clinic Primary Care</v>
          </cell>
          <cell r="K1523" t="str">
            <v>Terminated</v>
          </cell>
          <cell r="L1523" t="str">
            <v>PartTime - Full Benefits</v>
          </cell>
          <cell r="M1523" t="str">
            <v>Part Time</v>
          </cell>
          <cell r="N1523" t="str">
            <v>Medical Secretary</v>
          </cell>
          <cell r="O1523" t="str">
            <v>GEN 40 60min</v>
          </cell>
          <cell r="P1523">
            <v>41729</v>
          </cell>
          <cell r="Q1523">
            <v>41729</v>
          </cell>
          <cell r="R1523">
            <v>41808</v>
          </cell>
          <cell r="S1523">
            <v>18304</v>
          </cell>
          <cell r="T1523">
            <v>11</v>
          </cell>
          <cell r="U1523" t="str">
            <v>Admin/Support</v>
          </cell>
          <cell r="V1523">
            <v>64</v>
          </cell>
          <cell r="W1523">
            <v>352</v>
          </cell>
          <cell r="X1523" t="str">
            <v>Primary Care Clinic - 41</v>
          </cell>
          <cell r="Y1523" t="str">
            <v>Provider Practice</v>
          </cell>
          <cell r="Z1523" t="str">
            <v>Biweekly</v>
          </cell>
        </row>
        <row r="1524">
          <cell r="B1524">
            <v>2025</v>
          </cell>
          <cell r="D1524" t="str">
            <v>Wanda</v>
          </cell>
          <cell r="E1524" t="str">
            <v>White</v>
          </cell>
          <cell r="F1524" t="str">
            <v>L</v>
          </cell>
          <cell r="G1524" t="str">
            <v>LNA Retirement Community</v>
          </cell>
          <cell r="H1524" t="str">
            <v>Clinical</v>
          </cell>
          <cell r="I1524" t="str">
            <v>Patient Care Services</v>
          </cell>
          <cell r="J1524" t="str">
            <v>MENIG Extended Care</v>
          </cell>
          <cell r="K1524" t="str">
            <v>Terminated</v>
          </cell>
          <cell r="L1524" t="str">
            <v>PartTime-Partial Benefits</v>
          </cell>
          <cell r="M1524" t="str">
            <v>Part Time</v>
          </cell>
          <cell r="N1524" t="str">
            <v>LNA Retirement Community</v>
          </cell>
          <cell r="O1524" t="str">
            <v>GEN 40 30min</v>
          </cell>
          <cell r="P1524">
            <v>44523</v>
          </cell>
          <cell r="Q1524">
            <v>41729</v>
          </cell>
          <cell r="R1524">
            <v>44524</v>
          </cell>
          <cell r="S1524">
            <v>23410.400000000001</v>
          </cell>
          <cell r="T1524">
            <v>22.51</v>
          </cell>
          <cell r="U1524" t="str">
            <v>Admin/Support</v>
          </cell>
          <cell r="V1524">
            <v>40</v>
          </cell>
          <cell r="W1524">
            <v>450.2</v>
          </cell>
          <cell r="X1524" t="str">
            <v>Gifford Medical - 40</v>
          </cell>
          <cell r="Y1524" t="str">
            <v>Menig Extended Care Unit</v>
          </cell>
          <cell r="Z1524" t="str">
            <v>Biweekly</v>
          </cell>
        </row>
        <row r="1525">
          <cell r="B1525">
            <v>2026</v>
          </cell>
          <cell r="D1525" t="str">
            <v>Paula</v>
          </cell>
          <cell r="E1525" t="str">
            <v>Buckley</v>
          </cell>
          <cell r="F1525" t="str">
            <v>M</v>
          </cell>
          <cell r="G1525" t="str">
            <v>Licensed Practical Nurse</v>
          </cell>
          <cell r="H1525" t="str">
            <v>Clinical</v>
          </cell>
          <cell r="I1525" t="str">
            <v>Patient Care Services</v>
          </cell>
          <cell r="J1525" t="str">
            <v>MENIG Extended Care</v>
          </cell>
          <cell r="K1525" t="str">
            <v>Terminated</v>
          </cell>
          <cell r="L1525" t="str">
            <v>PartTime - Full Benefits</v>
          </cell>
          <cell r="M1525" t="str">
            <v>Part Time</v>
          </cell>
          <cell r="N1525" t="str">
            <v>Licensed Practical Nurse</v>
          </cell>
          <cell r="O1525" t="str">
            <v>GEN 40 30min</v>
          </cell>
          <cell r="P1525">
            <v>41729</v>
          </cell>
          <cell r="Q1525">
            <v>41729</v>
          </cell>
          <cell r="R1525">
            <v>42243</v>
          </cell>
          <cell r="S1525">
            <v>27289.599999999999</v>
          </cell>
          <cell r="T1525">
            <v>16.399999999999999</v>
          </cell>
          <cell r="U1525" t="str">
            <v>LPN</v>
          </cell>
          <cell r="V1525">
            <v>64</v>
          </cell>
          <cell r="W1525">
            <v>524.79999999999995</v>
          </cell>
          <cell r="X1525" t="str">
            <v>Gifford Medical - 40</v>
          </cell>
          <cell r="Y1525" t="str">
            <v>Menig Extended Care Unit</v>
          </cell>
          <cell r="Z1525" t="str">
            <v>Biweekly</v>
          </cell>
        </row>
        <row r="1526">
          <cell r="B1526">
            <v>2027</v>
          </cell>
          <cell r="D1526" t="str">
            <v>Stephanie</v>
          </cell>
          <cell r="E1526" t="str">
            <v>Perkins</v>
          </cell>
          <cell r="F1526" t="str">
            <v>R</v>
          </cell>
          <cell r="G1526" t="str">
            <v>Teacher</v>
          </cell>
          <cell r="H1526" t="str">
            <v>Maint, Hskpg, Food, Dayca</v>
          </cell>
          <cell r="I1526" t="str">
            <v>Human Resources</v>
          </cell>
          <cell r="J1526" t="str">
            <v>Day Care</v>
          </cell>
          <cell r="K1526" t="str">
            <v>Terminated</v>
          </cell>
          <cell r="L1526" t="str">
            <v>Full Time - Full Benefits</v>
          </cell>
          <cell r="M1526" t="str">
            <v>Full Time</v>
          </cell>
          <cell r="N1526" t="str">
            <v>Teacher</v>
          </cell>
          <cell r="O1526" t="str">
            <v>GEN 40 60min</v>
          </cell>
          <cell r="P1526">
            <v>41730</v>
          </cell>
          <cell r="Q1526">
            <v>41730</v>
          </cell>
          <cell r="R1526">
            <v>42006</v>
          </cell>
          <cell r="S1526">
            <v>27040</v>
          </cell>
          <cell r="T1526">
            <v>13</v>
          </cell>
          <cell r="U1526" t="str">
            <v>Tech &amp; Professi</v>
          </cell>
          <cell r="V1526">
            <v>80</v>
          </cell>
          <cell r="W1526">
            <v>520</v>
          </cell>
          <cell r="X1526" t="str">
            <v>Gifford Medical - 40</v>
          </cell>
          <cell r="Y1526" t="str">
            <v>Child Enrichment Center</v>
          </cell>
          <cell r="Z1526" t="str">
            <v>Biweekly</v>
          </cell>
        </row>
        <row r="1527">
          <cell r="B1527">
            <v>2028</v>
          </cell>
          <cell r="D1527" t="str">
            <v>Ashley</v>
          </cell>
          <cell r="E1527" t="str">
            <v>Bell</v>
          </cell>
          <cell r="F1527" t="str">
            <v>L</v>
          </cell>
          <cell r="G1527" t="str">
            <v>Medical Assistant</v>
          </cell>
          <cell r="H1527" t="str">
            <v>Clinical</v>
          </cell>
          <cell r="I1527" t="str">
            <v>Provider Practices</v>
          </cell>
          <cell r="J1527" t="str">
            <v>Clinic Primary Care</v>
          </cell>
          <cell r="K1527" t="str">
            <v>Terminated</v>
          </cell>
          <cell r="L1527" t="str">
            <v>Full Time - Full Benefits</v>
          </cell>
          <cell r="M1527" t="str">
            <v>Full Time</v>
          </cell>
          <cell r="N1527" t="str">
            <v>Medical Assistant</v>
          </cell>
          <cell r="O1527" t="str">
            <v>GEN 40 60min</v>
          </cell>
          <cell r="P1527">
            <v>41736</v>
          </cell>
          <cell r="Q1527">
            <v>41736</v>
          </cell>
          <cell r="R1527">
            <v>41751</v>
          </cell>
          <cell r="S1527">
            <v>27040</v>
          </cell>
          <cell r="T1527">
            <v>13</v>
          </cell>
          <cell r="U1527" t="str">
            <v>Admin/Support</v>
          </cell>
          <cell r="V1527">
            <v>80</v>
          </cell>
          <cell r="W1527">
            <v>520</v>
          </cell>
          <cell r="X1527" t="str">
            <v>Primary Care Clinic - 41</v>
          </cell>
          <cell r="Y1527" t="str">
            <v>Provider Practice</v>
          </cell>
          <cell r="Z1527" t="str">
            <v>Biweekly</v>
          </cell>
        </row>
        <row r="1528">
          <cell r="B1528">
            <v>2029</v>
          </cell>
          <cell r="D1528" t="str">
            <v>Gabrielle</v>
          </cell>
          <cell r="E1528" t="str">
            <v>Blanchard</v>
          </cell>
          <cell r="F1528" t="str">
            <v>E</v>
          </cell>
          <cell r="G1528" t="str">
            <v>Teaching Assistant</v>
          </cell>
          <cell r="H1528" t="str">
            <v>Maint, Hskpg, Food, Dayca</v>
          </cell>
          <cell r="I1528" t="str">
            <v>Human Resources</v>
          </cell>
          <cell r="J1528" t="str">
            <v>Day Care</v>
          </cell>
          <cell r="K1528" t="str">
            <v>Terminated</v>
          </cell>
          <cell r="L1528" t="str">
            <v>Temporary Part Time</v>
          </cell>
          <cell r="M1528" t="str">
            <v>Part Time</v>
          </cell>
          <cell r="N1528" t="str">
            <v>Teaching Assistant</v>
          </cell>
          <cell r="O1528" t="str">
            <v>GEN 40 60min</v>
          </cell>
          <cell r="P1528">
            <v>41743</v>
          </cell>
          <cell r="Q1528">
            <v>41743</v>
          </cell>
          <cell r="R1528">
            <v>41786</v>
          </cell>
          <cell r="S1528">
            <v>10920</v>
          </cell>
          <cell r="T1528">
            <v>10.5</v>
          </cell>
          <cell r="U1528" t="str">
            <v>Admin/Support</v>
          </cell>
          <cell r="V1528">
            <v>40</v>
          </cell>
          <cell r="W1528">
            <v>210</v>
          </cell>
          <cell r="X1528" t="str">
            <v>Gifford Medical - 40</v>
          </cell>
          <cell r="Y1528" t="str">
            <v>Child Enrichment Center</v>
          </cell>
          <cell r="Z1528" t="str">
            <v>Biweekly</v>
          </cell>
        </row>
        <row r="1529">
          <cell r="B1529">
            <v>2030</v>
          </cell>
          <cell r="D1529" t="str">
            <v>Amanda</v>
          </cell>
          <cell r="E1529" t="str">
            <v>Perkins</v>
          </cell>
          <cell r="F1529" t="str">
            <v>M</v>
          </cell>
          <cell r="G1529" t="str">
            <v>RN - Per Diem</v>
          </cell>
          <cell r="H1529" t="str">
            <v>Clinical</v>
          </cell>
          <cell r="I1529" t="str">
            <v>Patient Care Services</v>
          </cell>
          <cell r="J1529" t="str">
            <v>Med Surg</v>
          </cell>
          <cell r="K1529" t="str">
            <v>Active</v>
          </cell>
          <cell r="L1529" t="str">
            <v>Per Diem Active</v>
          </cell>
          <cell r="M1529" t="str">
            <v>Part Time</v>
          </cell>
          <cell r="N1529" t="str">
            <v>RN - Per Diem</v>
          </cell>
          <cell r="O1529" t="str">
            <v>GEN 40 30min</v>
          </cell>
          <cell r="P1529">
            <v>41745</v>
          </cell>
          <cell r="Q1529">
            <v>41745</v>
          </cell>
          <cell r="S1529">
            <v>0.1066</v>
          </cell>
          <cell r="T1529">
            <v>40.82</v>
          </cell>
          <cell r="U1529" t="str">
            <v>RN</v>
          </cell>
          <cell r="V1529">
            <v>1E-4</v>
          </cell>
          <cell r="W1529">
            <v>2E-3</v>
          </cell>
          <cell r="X1529" t="str">
            <v>Gifford Medical Ctr - 40</v>
          </cell>
          <cell r="Y1529" t="str">
            <v>Med/Surg</v>
          </cell>
          <cell r="Z1529" t="str">
            <v>Biweekly</v>
          </cell>
        </row>
        <row r="1530">
          <cell r="B1530">
            <v>2031</v>
          </cell>
          <cell r="D1530" t="str">
            <v>Jennifer</v>
          </cell>
          <cell r="E1530" t="str">
            <v>Baxter</v>
          </cell>
          <cell r="F1530" t="str">
            <v>M</v>
          </cell>
          <cell r="G1530" t="str">
            <v>Accountant</v>
          </cell>
          <cell r="H1530" t="str">
            <v>Administrative</v>
          </cell>
          <cell r="I1530" t="str">
            <v>Finance</v>
          </cell>
          <cell r="J1530" t="str">
            <v>General Accounting</v>
          </cell>
          <cell r="K1530" t="str">
            <v>Terminated</v>
          </cell>
          <cell r="L1530" t="str">
            <v>Full Time - Full Benefits</v>
          </cell>
          <cell r="M1530" t="str">
            <v>Full Time</v>
          </cell>
          <cell r="N1530" t="str">
            <v>Accountant</v>
          </cell>
          <cell r="O1530" t="str">
            <v>EXEMPT 8 FT</v>
          </cell>
          <cell r="P1530">
            <v>41750</v>
          </cell>
          <cell r="Q1530">
            <v>41750</v>
          </cell>
          <cell r="R1530">
            <v>41940</v>
          </cell>
          <cell r="S1530">
            <v>55000</v>
          </cell>
          <cell r="T1530">
            <v>26.442299999999999</v>
          </cell>
          <cell r="U1530" t="str">
            <v>Tech &amp; Professi</v>
          </cell>
          <cell r="V1530">
            <v>80</v>
          </cell>
          <cell r="W1530">
            <v>1057.6922999999999</v>
          </cell>
          <cell r="X1530" t="str">
            <v>Gifford Medical - 40</v>
          </cell>
          <cell r="Y1530" t="str">
            <v>Accounting</v>
          </cell>
          <cell r="Z1530" t="str">
            <v>Biweekly</v>
          </cell>
        </row>
        <row r="1531">
          <cell r="B1531">
            <v>2032</v>
          </cell>
          <cell r="D1531" t="str">
            <v>Rachel</v>
          </cell>
          <cell r="E1531" t="str">
            <v>Couture</v>
          </cell>
          <cell r="F1531" t="str">
            <v>E</v>
          </cell>
          <cell r="G1531" t="str">
            <v>Licensed Nurse Aide</v>
          </cell>
          <cell r="H1531" t="str">
            <v>Clinical</v>
          </cell>
          <cell r="I1531" t="str">
            <v>Patient Care Services</v>
          </cell>
          <cell r="J1531" t="str">
            <v>MENIG Extended Care</v>
          </cell>
          <cell r="K1531" t="str">
            <v>Terminated</v>
          </cell>
          <cell r="L1531" t="str">
            <v>PartTime-No Benefits</v>
          </cell>
          <cell r="M1531" t="str">
            <v>Part Time</v>
          </cell>
          <cell r="N1531" t="str">
            <v>Licensed Nurse Aide</v>
          </cell>
          <cell r="O1531" t="str">
            <v>GEN 40 30min</v>
          </cell>
          <cell r="P1531">
            <v>41757</v>
          </cell>
          <cell r="Q1531">
            <v>41757</v>
          </cell>
          <cell r="R1531">
            <v>42216</v>
          </cell>
          <cell r="S1531">
            <v>5328.96</v>
          </cell>
          <cell r="T1531">
            <v>12.81</v>
          </cell>
          <cell r="U1531" t="str">
            <v>Admin/Support</v>
          </cell>
          <cell r="V1531">
            <v>16</v>
          </cell>
          <cell r="W1531">
            <v>102.48</v>
          </cell>
          <cell r="X1531" t="str">
            <v>Gifford Medical - 40</v>
          </cell>
          <cell r="Y1531" t="str">
            <v>Menig Extended Care Unit</v>
          </cell>
          <cell r="Z1531" t="str">
            <v>Biweekly</v>
          </cell>
        </row>
        <row r="1532">
          <cell r="B1532">
            <v>2033</v>
          </cell>
          <cell r="D1532" t="str">
            <v>Noah</v>
          </cell>
          <cell r="E1532" t="str">
            <v>Miller</v>
          </cell>
          <cell r="F1532" t="str">
            <v>D</v>
          </cell>
          <cell r="G1532" t="str">
            <v>Nutrition Assistant 1 PD</v>
          </cell>
          <cell r="H1532" t="str">
            <v>Maint, Hskpg, Food, Dayca</v>
          </cell>
          <cell r="I1532" t="str">
            <v>Operations</v>
          </cell>
          <cell r="J1532" t="str">
            <v>Dietary</v>
          </cell>
          <cell r="K1532" t="str">
            <v>Terminated</v>
          </cell>
          <cell r="L1532" t="str">
            <v>Per Diem Active</v>
          </cell>
          <cell r="M1532" t="str">
            <v>Part Time</v>
          </cell>
          <cell r="N1532" t="str">
            <v>Nutrition Assistant 1 PD</v>
          </cell>
          <cell r="O1532" t="str">
            <v>GEN 40 30min</v>
          </cell>
          <cell r="P1532">
            <v>41757</v>
          </cell>
          <cell r="Q1532">
            <v>41757</v>
          </cell>
          <cell r="R1532">
            <v>42082</v>
          </cell>
          <cell r="S1532">
            <v>2.3400000000000001E-2</v>
          </cell>
          <cell r="T1532">
            <v>9.15</v>
          </cell>
          <cell r="U1532" t="str">
            <v>Admin/Support</v>
          </cell>
          <cell r="V1532">
            <v>1E-4</v>
          </cell>
          <cell r="W1532">
            <v>4.0000000000000002E-4</v>
          </cell>
          <cell r="X1532" t="str">
            <v>Gifford Medical - 40</v>
          </cell>
          <cell r="Y1532" t="str">
            <v>Nutrition &amp; Food Service</v>
          </cell>
          <cell r="Z1532" t="str">
            <v>Biweekly</v>
          </cell>
        </row>
        <row r="1533">
          <cell r="B1533">
            <v>2034</v>
          </cell>
          <cell r="D1533" t="str">
            <v>Lindsay</v>
          </cell>
          <cell r="E1533" t="str">
            <v>Choiniere</v>
          </cell>
          <cell r="F1533" t="str">
            <v>A</v>
          </cell>
          <cell r="G1533" t="str">
            <v>Materials Specialist</v>
          </cell>
          <cell r="H1533" t="str">
            <v>Administrative</v>
          </cell>
          <cell r="I1533" t="str">
            <v>Finance</v>
          </cell>
          <cell r="J1533" t="str">
            <v>Materials Management</v>
          </cell>
          <cell r="K1533" t="str">
            <v>Terminated</v>
          </cell>
          <cell r="L1533" t="str">
            <v>Full Time - Full Benefits</v>
          </cell>
          <cell r="M1533" t="str">
            <v>Full Time</v>
          </cell>
          <cell r="N1533" t="str">
            <v>Materials Specialist</v>
          </cell>
          <cell r="O1533" t="str">
            <v>GEN 40 30min</v>
          </cell>
          <cell r="P1533">
            <v>41757</v>
          </cell>
          <cell r="Q1533">
            <v>41757</v>
          </cell>
          <cell r="R1533">
            <v>42888</v>
          </cell>
          <cell r="S1533">
            <v>35401.599999999999</v>
          </cell>
          <cell r="T1533">
            <v>17.02</v>
          </cell>
          <cell r="U1533" t="str">
            <v>Admin/Support</v>
          </cell>
          <cell r="V1533">
            <v>80</v>
          </cell>
          <cell r="W1533">
            <v>680.8</v>
          </cell>
          <cell r="X1533" t="str">
            <v>Gifford Medical - 40</v>
          </cell>
          <cell r="Y1533" t="str">
            <v>Material Management</v>
          </cell>
          <cell r="Z1533" t="str">
            <v>Biweekly</v>
          </cell>
        </row>
        <row r="1534">
          <cell r="B1534">
            <v>2035</v>
          </cell>
          <cell r="D1534" t="str">
            <v>Tara</v>
          </cell>
          <cell r="E1534" t="str">
            <v>Aucoin</v>
          </cell>
          <cell r="F1534" t="str">
            <v>G</v>
          </cell>
          <cell r="G1534" t="str">
            <v>RN - Per Diem</v>
          </cell>
          <cell r="H1534" t="str">
            <v>Clinical</v>
          </cell>
          <cell r="I1534" t="str">
            <v>Patient Care Services</v>
          </cell>
          <cell r="J1534" t="str">
            <v>Med Surg</v>
          </cell>
          <cell r="K1534" t="str">
            <v>Terminated</v>
          </cell>
          <cell r="L1534" t="str">
            <v>Per Diem Active</v>
          </cell>
          <cell r="M1534" t="str">
            <v>Part Time</v>
          </cell>
          <cell r="N1534" t="str">
            <v>RN - Per Diem</v>
          </cell>
          <cell r="O1534" t="str">
            <v>GEN 40 30min</v>
          </cell>
          <cell r="P1534">
            <v>42739</v>
          </cell>
          <cell r="Q1534">
            <v>41778</v>
          </cell>
          <cell r="R1534">
            <v>42870</v>
          </cell>
          <cell r="S1534">
            <v>7.0199999999999999E-2</v>
          </cell>
          <cell r="T1534">
            <v>27</v>
          </cell>
          <cell r="U1534" t="str">
            <v>RN</v>
          </cell>
          <cell r="V1534">
            <v>1E-4</v>
          </cell>
          <cell r="W1534">
            <v>1.4E-3</v>
          </cell>
          <cell r="X1534" t="str">
            <v>Gifford Medical - 40</v>
          </cell>
          <cell r="Y1534" t="str">
            <v>Med/Surg</v>
          </cell>
          <cell r="Z1534" t="str">
            <v>Biweekly</v>
          </cell>
        </row>
        <row r="1535">
          <cell r="B1535">
            <v>2036</v>
          </cell>
          <cell r="D1535" t="str">
            <v>Matthew</v>
          </cell>
          <cell r="E1535" t="str">
            <v>Clayton</v>
          </cell>
          <cell r="F1535" t="str">
            <v>E</v>
          </cell>
          <cell r="G1535" t="str">
            <v>Laboratory Manager</v>
          </cell>
          <cell r="H1535" t="str">
            <v>Ancillary</v>
          </cell>
          <cell r="I1535" t="str">
            <v>Professional Services</v>
          </cell>
          <cell r="J1535" t="str">
            <v>Laboratory</v>
          </cell>
          <cell r="K1535" t="str">
            <v>Active</v>
          </cell>
          <cell r="L1535" t="str">
            <v>Full Time - Full Benefits</v>
          </cell>
          <cell r="M1535" t="str">
            <v>Full Time</v>
          </cell>
          <cell r="N1535" t="str">
            <v>Laboratory Manager</v>
          </cell>
          <cell r="O1535" t="str">
            <v>EXEMPT 8 FT</v>
          </cell>
          <cell r="P1535">
            <v>41786</v>
          </cell>
          <cell r="Q1535">
            <v>41786</v>
          </cell>
          <cell r="S1535">
            <v>87734.399999999994</v>
          </cell>
          <cell r="T1535">
            <v>42.18</v>
          </cell>
          <cell r="U1535" t="str">
            <v>Management</v>
          </cell>
          <cell r="V1535">
            <v>80</v>
          </cell>
          <cell r="W1535">
            <v>1687.2</v>
          </cell>
          <cell r="X1535" t="str">
            <v>Gifford Medical - 40</v>
          </cell>
          <cell r="Y1535" t="str">
            <v>Laboratory</v>
          </cell>
          <cell r="Z1535" t="str">
            <v>Biweekly</v>
          </cell>
        </row>
        <row r="1536">
          <cell r="B1536">
            <v>2037</v>
          </cell>
          <cell r="D1536" t="str">
            <v>Rebekah</v>
          </cell>
          <cell r="E1536" t="str">
            <v>Jensen</v>
          </cell>
          <cell r="F1536" t="str">
            <v>A</v>
          </cell>
          <cell r="G1536" t="str">
            <v>RN Retirement Com PD</v>
          </cell>
          <cell r="H1536" t="str">
            <v>Clinical</v>
          </cell>
          <cell r="I1536" t="str">
            <v>Patient Care Services</v>
          </cell>
          <cell r="J1536" t="str">
            <v>MENIG Extended Care</v>
          </cell>
          <cell r="K1536" t="str">
            <v>Terminated</v>
          </cell>
          <cell r="L1536" t="str">
            <v>Per Diem Active</v>
          </cell>
          <cell r="M1536" t="str">
            <v>Part Time</v>
          </cell>
          <cell r="N1536" t="str">
            <v>RN Retirement Com PD</v>
          </cell>
          <cell r="O1536" t="str">
            <v>GEN 40 30min</v>
          </cell>
          <cell r="P1536">
            <v>42548</v>
          </cell>
          <cell r="Q1536">
            <v>41792</v>
          </cell>
          <cell r="R1536">
            <v>43077</v>
          </cell>
          <cell r="S1536">
            <v>6.7599999999999993E-2</v>
          </cell>
          <cell r="T1536">
            <v>25.5</v>
          </cell>
          <cell r="U1536" t="str">
            <v>RN</v>
          </cell>
          <cell r="V1536">
            <v>1E-4</v>
          </cell>
          <cell r="W1536">
            <v>1.2999999999999999E-3</v>
          </cell>
          <cell r="X1536" t="str">
            <v>Gifford Medical - 40</v>
          </cell>
          <cell r="Y1536" t="str">
            <v>Menig Extended Care Unit</v>
          </cell>
          <cell r="Z1536" t="str">
            <v>Biweekly</v>
          </cell>
        </row>
        <row r="1537">
          <cell r="B1537">
            <v>2038</v>
          </cell>
          <cell r="D1537" t="str">
            <v>Jamie</v>
          </cell>
          <cell r="E1537" t="str">
            <v>Greenslit</v>
          </cell>
          <cell r="F1537" t="str">
            <v>L</v>
          </cell>
          <cell r="G1537" t="str">
            <v>Teaching Assistant</v>
          </cell>
          <cell r="H1537" t="str">
            <v>Maint, Hskpg, Food, Dayca</v>
          </cell>
          <cell r="I1537" t="str">
            <v>Human Resources</v>
          </cell>
          <cell r="J1537" t="str">
            <v>Day Care</v>
          </cell>
          <cell r="K1537" t="str">
            <v>Terminated</v>
          </cell>
          <cell r="L1537" t="str">
            <v>Full Time - Full Benefits</v>
          </cell>
          <cell r="M1537" t="str">
            <v>Full Time</v>
          </cell>
          <cell r="N1537" t="str">
            <v>Teaching Assistant</v>
          </cell>
          <cell r="O1537" t="str">
            <v>GEN 40 60min</v>
          </cell>
          <cell r="P1537">
            <v>41792</v>
          </cell>
          <cell r="Q1537">
            <v>41792</v>
          </cell>
          <cell r="R1537">
            <v>42228</v>
          </cell>
          <cell r="S1537">
            <v>25209.599999999999</v>
          </cell>
          <cell r="T1537">
            <v>12.12</v>
          </cell>
          <cell r="U1537" t="str">
            <v>Admin/Support</v>
          </cell>
          <cell r="V1537">
            <v>80</v>
          </cell>
          <cell r="W1537">
            <v>484.8</v>
          </cell>
          <cell r="X1537" t="str">
            <v>Gifford Medical - 40</v>
          </cell>
          <cell r="Y1537" t="str">
            <v>Child Enrichment Center</v>
          </cell>
          <cell r="Z1537" t="str">
            <v>Biweekly</v>
          </cell>
        </row>
        <row r="1538">
          <cell r="B1538">
            <v>2039</v>
          </cell>
          <cell r="D1538" t="str">
            <v>Blake</v>
          </cell>
          <cell r="E1538" t="str">
            <v>McKnight</v>
          </cell>
          <cell r="F1538" t="str">
            <v>C</v>
          </cell>
          <cell r="G1538" t="str">
            <v>RN - Per Diem</v>
          </cell>
          <cell r="H1538" t="str">
            <v>Clinical</v>
          </cell>
          <cell r="I1538" t="str">
            <v>Patient Care Services</v>
          </cell>
          <cell r="J1538" t="str">
            <v>MENIG Extended Care</v>
          </cell>
          <cell r="K1538" t="str">
            <v>Terminated</v>
          </cell>
          <cell r="L1538" t="str">
            <v>Per Diem Active</v>
          </cell>
          <cell r="M1538" t="str">
            <v>Part Time</v>
          </cell>
          <cell r="N1538" t="str">
            <v>RN - Per Diem</v>
          </cell>
          <cell r="O1538" t="str">
            <v>GEN 40 30min</v>
          </cell>
          <cell r="P1538">
            <v>41799</v>
          </cell>
          <cell r="Q1538">
            <v>41799</v>
          </cell>
          <cell r="R1538">
            <v>42241</v>
          </cell>
          <cell r="S1538">
            <v>6.7599999999999993E-2</v>
          </cell>
          <cell r="T1538">
            <v>25.63</v>
          </cell>
          <cell r="U1538" t="str">
            <v>RN</v>
          </cell>
          <cell r="V1538">
            <v>1E-4</v>
          </cell>
          <cell r="W1538">
            <v>1.2999999999999999E-3</v>
          </cell>
          <cell r="X1538" t="str">
            <v>Gifford Medical - 40</v>
          </cell>
          <cell r="Y1538" t="str">
            <v>Menig Extended Care Unit</v>
          </cell>
          <cell r="Z1538" t="str">
            <v>Biweekly</v>
          </cell>
        </row>
        <row r="1539">
          <cell r="B1539">
            <v>2040</v>
          </cell>
          <cell r="D1539" t="str">
            <v>Brandy</v>
          </cell>
          <cell r="E1539" t="str">
            <v>Shodunke</v>
          </cell>
          <cell r="F1539" t="str">
            <v>L</v>
          </cell>
          <cell r="G1539" t="str">
            <v>RN - Physician Practice O</v>
          </cell>
          <cell r="H1539" t="str">
            <v>Clinical</v>
          </cell>
          <cell r="I1539" t="str">
            <v>Provider Practices</v>
          </cell>
          <cell r="J1539" t="str">
            <v>Clinic Chelsea</v>
          </cell>
          <cell r="K1539" t="str">
            <v>Terminated</v>
          </cell>
          <cell r="L1539" t="str">
            <v>PartTime - Full Benefits</v>
          </cell>
          <cell r="M1539" t="str">
            <v>Part Time</v>
          </cell>
          <cell r="N1539" t="str">
            <v>RN - Physician Practice O</v>
          </cell>
          <cell r="O1539" t="str">
            <v>GEN 40 30min</v>
          </cell>
          <cell r="P1539">
            <v>41799</v>
          </cell>
          <cell r="Q1539">
            <v>41799</v>
          </cell>
          <cell r="R1539">
            <v>42474</v>
          </cell>
          <cell r="S1539">
            <v>35825.919999999998</v>
          </cell>
          <cell r="T1539">
            <v>21.53</v>
          </cell>
          <cell r="U1539" t="str">
            <v>RN PP</v>
          </cell>
          <cell r="V1539">
            <v>64</v>
          </cell>
          <cell r="W1539">
            <v>688.96</v>
          </cell>
          <cell r="X1539" t="str">
            <v>Chelsea Clinic - 41</v>
          </cell>
          <cell r="Y1539" t="str">
            <v>Provider Practice</v>
          </cell>
          <cell r="Z1539" t="str">
            <v>Biweekly</v>
          </cell>
        </row>
        <row r="1540">
          <cell r="B1540">
            <v>2041</v>
          </cell>
          <cell r="D1540" t="str">
            <v>Caroline</v>
          </cell>
          <cell r="E1540" t="str">
            <v>Gilbert</v>
          </cell>
          <cell r="F1540" t="str">
            <v>E</v>
          </cell>
          <cell r="G1540" t="str">
            <v>RN - Per Diem</v>
          </cell>
          <cell r="H1540" t="str">
            <v>Clinical</v>
          </cell>
          <cell r="I1540" t="str">
            <v>Patient Care Services</v>
          </cell>
          <cell r="J1540" t="str">
            <v>Med Surg</v>
          </cell>
          <cell r="K1540" t="str">
            <v>Terminated</v>
          </cell>
          <cell r="L1540" t="str">
            <v>Per Diem Active</v>
          </cell>
          <cell r="M1540" t="str">
            <v>Part Time</v>
          </cell>
          <cell r="N1540" t="str">
            <v>RN - Per Diem</v>
          </cell>
          <cell r="O1540" t="str">
            <v>GEN 40 30min</v>
          </cell>
          <cell r="P1540">
            <v>42121</v>
          </cell>
          <cell r="Q1540">
            <v>41799</v>
          </cell>
          <cell r="R1540">
            <v>42910</v>
          </cell>
          <cell r="S1540">
            <v>6.7599999999999993E-2</v>
          </cell>
          <cell r="T1540">
            <v>26.14</v>
          </cell>
          <cell r="U1540" t="str">
            <v>RN</v>
          </cell>
          <cell r="V1540">
            <v>1E-4</v>
          </cell>
          <cell r="W1540">
            <v>1.2999999999999999E-3</v>
          </cell>
          <cell r="X1540" t="str">
            <v>Gifford Medical - 40</v>
          </cell>
          <cell r="Y1540" t="str">
            <v>Med/Surg</v>
          </cell>
          <cell r="Z1540" t="str">
            <v>Biweekly</v>
          </cell>
        </row>
        <row r="1541">
          <cell r="B1541">
            <v>2042</v>
          </cell>
          <cell r="D1541" t="str">
            <v>Webster</v>
          </cell>
          <cell r="E1541" t="str">
            <v>Savidge</v>
          </cell>
          <cell r="F1541" t="str">
            <v>W</v>
          </cell>
          <cell r="G1541" t="str">
            <v>ES Project Worker</v>
          </cell>
          <cell r="H1541" t="str">
            <v>Maint, Hskpg, Food, Dayca</v>
          </cell>
          <cell r="I1541" t="str">
            <v>Operations</v>
          </cell>
          <cell r="J1541" t="str">
            <v>Housekeeping</v>
          </cell>
          <cell r="K1541" t="str">
            <v>Terminated</v>
          </cell>
          <cell r="L1541" t="str">
            <v>PartTime-Partial Benefits</v>
          </cell>
          <cell r="M1541" t="str">
            <v>Part Time</v>
          </cell>
          <cell r="N1541" t="str">
            <v>ES Project Worker</v>
          </cell>
          <cell r="O1541" t="str">
            <v>GEN 40 No Meal</v>
          </cell>
          <cell r="P1541">
            <v>41799</v>
          </cell>
          <cell r="Q1541">
            <v>41799</v>
          </cell>
          <cell r="R1541">
            <v>41856</v>
          </cell>
          <cell r="S1541">
            <v>10400</v>
          </cell>
          <cell r="T1541">
            <v>10</v>
          </cell>
          <cell r="U1541" t="str">
            <v>Admin/Support</v>
          </cell>
          <cell r="V1541">
            <v>40</v>
          </cell>
          <cell r="W1541">
            <v>200</v>
          </cell>
          <cell r="X1541" t="str">
            <v>Gifford Medical - 40</v>
          </cell>
          <cell r="Y1541" t="str">
            <v>Housekeeping</v>
          </cell>
          <cell r="Z1541" t="str">
            <v>Biweekly</v>
          </cell>
        </row>
        <row r="1542">
          <cell r="B1542">
            <v>2043</v>
          </cell>
          <cell r="D1542" t="str">
            <v>Judy</v>
          </cell>
          <cell r="E1542" t="str">
            <v>Daly</v>
          </cell>
          <cell r="F1542" t="str">
            <v>A</v>
          </cell>
          <cell r="G1542" t="str">
            <v>ES Worker - Per Diem</v>
          </cell>
          <cell r="H1542" t="str">
            <v>Maint, Hskpg, Food, Dayca</v>
          </cell>
          <cell r="I1542" t="str">
            <v>Operations</v>
          </cell>
          <cell r="J1542" t="str">
            <v>Housekeeping</v>
          </cell>
          <cell r="K1542" t="str">
            <v>Terminated</v>
          </cell>
          <cell r="L1542" t="str">
            <v>Per Diem Active</v>
          </cell>
          <cell r="M1542" t="str">
            <v>Part Time</v>
          </cell>
          <cell r="N1542" t="str">
            <v>ES Worker - Per Diem</v>
          </cell>
          <cell r="O1542" t="str">
            <v>GEN 40 30min</v>
          </cell>
          <cell r="P1542">
            <v>41799</v>
          </cell>
          <cell r="Q1542">
            <v>41799</v>
          </cell>
          <cell r="R1542">
            <v>42897</v>
          </cell>
          <cell r="S1542">
            <v>3.3799999999999997E-2</v>
          </cell>
          <cell r="T1542">
            <v>12.86</v>
          </cell>
          <cell r="U1542" t="str">
            <v>Admin/Support</v>
          </cell>
          <cell r="V1542">
            <v>1E-4</v>
          </cell>
          <cell r="W1542">
            <v>5.9999999999999995E-4</v>
          </cell>
          <cell r="X1542" t="str">
            <v>Gifford Medical - 40</v>
          </cell>
          <cell r="Y1542" t="str">
            <v>Housekeeping</v>
          </cell>
          <cell r="Z1542" t="str">
            <v>Biweekly</v>
          </cell>
        </row>
        <row r="1543">
          <cell r="B1543">
            <v>2044</v>
          </cell>
          <cell r="D1543" t="str">
            <v>Dakotah</v>
          </cell>
          <cell r="E1543" t="str">
            <v>Badger</v>
          </cell>
          <cell r="F1543" t="str">
            <v>J</v>
          </cell>
          <cell r="G1543" t="str">
            <v>General Maintenance Worke</v>
          </cell>
          <cell r="H1543" t="str">
            <v>Maint, Hskpg, Food, Dayca</v>
          </cell>
          <cell r="I1543" t="str">
            <v>Operations</v>
          </cell>
          <cell r="J1543" t="str">
            <v>Facilities</v>
          </cell>
          <cell r="K1543" t="str">
            <v>Terminated</v>
          </cell>
          <cell r="L1543" t="str">
            <v>Temporary Full Time</v>
          </cell>
          <cell r="M1543" t="str">
            <v>Full Time</v>
          </cell>
          <cell r="N1543" t="str">
            <v>General Maintenance Worke</v>
          </cell>
          <cell r="O1543" t="str">
            <v>GEN 40 30min</v>
          </cell>
          <cell r="P1543">
            <v>41806</v>
          </cell>
          <cell r="Q1543">
            <v>41806</v>
          </cell>
          <cell r="R1543">
            <v>41894</v>
          </cell>
          <cell r="S1543">
            <v>20800</v>
          </cell>
          <cell r="T1543">
            <v>10</v>
          </cell>
          <cell r="U1543" t="str">
            <v>Admin/Support</v>
          </cell>
          <cell r="V1543">
            <v>80</v>
          </cell>
          <cell r="W1543">
            <v>400</v>
          </cell>
          <cell r="X1543" t="str">
            <v>Gifford Medical - 40</v>
          </cell>
          <cell r="Y1543" t="str">
            <v>Maintenance</v>
          </cell>
          <cell r="Z1543" t="str">
            <v>Biweekly</v>
          </cell>
        </row>
        <row r="1544">
          <cell r="B1544">
            <v>2045</v>
          </cell>
          <cell r="D1544" t="str">
            <v>Brian</v>
          </cell>
          <cell r="E1544" t="str">
            <v>Kaplan</v>
          </cell>
          <cell r="F1544" t="str">
            <v>M</v>
          </cell>
          <cell r="G1544" t="str">
            <v>RN - Per Diem</v>
          </cell>
          <cell r="H1544" t="str">
            <v>Clinical</v>
          </cell>
          <cell r="I1544" t="str">
            <v>Patient Care Services</v>
          </cell>
          <cell r="J1544" t="str">
            <v>Med Surg</v>
          </cell>
          <cell r="K1544" t="str">
            <v>Terminated</v>
          </cell>
          <cell r="L1544" t="str">
            <v>Per Diem Active</v>
          </cell>
          <cell r="M1544" t="str">
            <v>Part Time</v>
          </cell>
          <cell r="N1544" t="str">
            <v>RN - Per Diem</v>
          </cell>
          <cell r="P1544">
            <v>41807</v>
          </cell>
          <cell r="Q1544">
            <v>41807</v>
          </cell>
          <cell r="R1544">
            <v>41974</v>
          </cell>
          <cell r="S1544">
            <v>6.2399999999999997E-2</v>
          </cell>
          <cell r="T1544">
            <v>24</v>
          </cell>
          <cell r="U1544" t="str">
            <v>RN</v>
          </cell>
          <cell r="V1544">
            <v>1E-4</v>
          </cell>
          <cell r="W1544">
            <v>1.1999999999999999E-3</v>
          </cell>
          <cell r="X1544" t="str">
            <v>Gifford Medical - 40</v>
          </cell>
          <cell r="Y1544" t="str">
            <v>Med/Surg</v>
          </cell>
          <cell r="Z1544" t="str">
            <v>Biweekly</v>
          </cell>
        </row>
        <row r="1545">
          <cell r="B1545">
            <v>2046</v>
          </cell>
          <cell r="D1545" t="str">
            <v>Judith</v>
          </cell>
          <cell r="E1545" t="str">
            <v>Brock</v>
          </cell>
          <cell r="G1545" t="str">
            <v>Nurse Midwife</v>
          </cell>
          <cell r="H1545" t="str">
            <v>Clinical</v>
          </cell>
          <cell r="I1545" t="str">
            <v>Medical Staff</v>
          </cell>
          <cell r="J1545" t="str">
            <v>Clinic OB/GYN</v>
          </cell>
          <cell r="K1545" t="str">
            <v>Terminated</v>
          </cell>
          <cell r="L1545" t="str">
            <v>Per Diem Active</v>
          </cell>
          <cell r="M1545" t="str">
            <v>Part Time</v>
          </cell>
          <cell r="N1545" t="str">
            <v>Nurse Midwife</v>
          </cell>
          <cell r="O1545" t="str">
            <v>PHYSICIANS</v>
          </cell>
          <cell r="P1545">
            <v>41821</v>
          </cell>
          <cell r="Q1545">
            <v>41821</v>
          </cell>
          <cell r="R1545">
            <v>43100</v>
          </cell>
          <cell r="S1545">
            <v>0.1144</v>
          </cell>
          <cell r="T1545">
            <v>44</v>
          </cell>
          <cell r="U1545" t="str">
            <v>Tech &amp; Profess</v>
          </cell>
          <cell r="V1545">
            <v>1E-4</v>
          </cell>
          <cell r="W1545">
            <v>2.2000000000000001E-3</v>
          </cell>
          <cell r="X1545" t="str">
            <v>OB/GYN - 41</v>
          </cell>
          <cell r="Y1545" t="str">
            <v>Medical Staff</v>
          </cell>
          <cell r="Z1545" t="str">
            <v>Biweekly</v>
          </cell>
        </row>
        <row r="1546">
          <cell r="B1546">
            <v>2047</v>
          </cell>
          <cell r="D1546" t="str">
            <v>Bryanna</v>
          </cell>
          <cell r="E1546" t="str">
            <v>Morris</v>
          </cell>
          <cell r="F1546" t="str">
            <v>L</v>
          </cell>
          <cell r="G1546" t="str">
            <v>Office Manager Offsite</v>
          </cell>
          <cell r="H1546" t="str">
            <v>Administrative</v>
          </cell>
          <cell r="I1546" t="str">
            <v>Provider Practices</v>
          </cell>
          <cell r="J1546" t="str">
            <v>Berlin Expansion PC</v>
          </cell>
          <cell r="K1546" t="str">
            <v>Terminated</v>
          </cell>
          <cell r="L1546" t="str">
            <v>Full Time - Full Benefits</v>
          </cell>
          <cell r="M1546" t="str">
            <v>Full Time</v>
          </cell>
          <cell r="N1546" t="str">
            <v>Office Manager Offsite</v>
          </cell>
          <cell r="O1546" t="str">
            <v>EXEMPT 8 FT</v>
          </cell>
          <cell r="P1546">
            <v>42877</v>
          </cell>
          <cell r="Q1546">
            <v>41827</v>
          </cell>
          <cell r="R1546">
            <v>43830</v>
          </cell>
          <cell r="S1546">
            <v>52000</v>
          </cell>
          <cell r="T1546">
            <v>25</v>
          </cell>
          <cell r="U1546" t="str">
            <v>Office Manager</v>
          </cell>
          <cell r="V1546">
            <v>80</v>
          </cell>
          <cell r="W1546">
            <v>1000</v>
          </cell>
          <cell r="X1546" t="str">
            <v>Primary Care Clinic - 41</v>
          </cell>
          <cell r="Y1546" t="str">
            <v>Provider Practice</v>
          </cell>
          <cell r="Z1546" t="str">
            <v>Biweekly</v>
          </cell>
        </row>
        <row r="1547">
          <cell r="B1547">
            <v>2048</v>
          </cell>
          <cell r="D1547" t="str">
            <v>Samantha</v>
          </cell>
          <cell r="E1547" t="str">
            <v>Harris</v>
          </cell>
          <cell r="F1547" t="str">
            <v>Y</v>
          </cell>
          <cell r="G1547" t="str">
            <v>Physician Specialty Clin</v>
          </cell>
          <cell r="H1547" t="str">
            <v>Clinical</v>
          </cell>
          <cell r="I1547" t="str">
            <v>Medical Staff</v>
          </cell>
          <cell r="J1547" t="str">
            <v>Clinic Podiatry</v>
          </cell>
          <cell r="K1547" t="str">
            <v>Terminated</v>
          </cell>
          <cell r="L1547" t="str">
            <v>Full Time - Full Benefits</v>
          </cell>
          <cell r="M1547" t="str">
            <v>Full Time</v>
          </cell>
          <cell r="N1547" t="str">
            <v>Physician Specialty Clin</v>
          </cell>
          <cell r="O1547" t="str">
            <v>PHYSICIANS</v>
          </cell>
          <cell r="P1547">
            <v>41827</v>
          </cell>
          <cell r="Q1547">
            <v>41827</v>
          </cell>
          <cell r="R1547">
            <v>42988</v>
          </cell>
          <cell r="S1547">
            <v>135000</v>
          </cell>
          <cell r="T1547">
            <v>64.903800000000004</v>
          </cell>
          <cell r="U1547" t="str">
            <v>Providers</v>
          </cell>
          <cell r="V1547">
            <v>80</v>
          </cell>
          <cell r="W1547">
            <v>2596.1538</v>
          </cell>
          <cell r="X1547" t="str">
            <v>Nro, Anes, Pod &amp; Sp - 40</v>
          </cell>
          <cell r="Y1547" t="str">
            <v>Medical Staff</v>
          </cell>
          <cell r="Z1547" t="str">
            <v>Biweekly</v>
          </cell>
        </row>
        <row r="1548">
          <cell r="B1548">
            <v>2049</v>
          </cell>
          <cell r="D1548" t="str">
            <v>Alexis</v>
          </cell>
          <cell r="E1548" t="str">
            <v>Burnham</v>
          </cell>
          <cell r="F1548" t="str">
            <v>J</v>
          </cell>
          <cell r="G1548" t="str">
            <v>RN Retirement Community</v>
          </cell>
          <cell r="H1548" t="str">
            <v>Clinical</v>
          </cell>
          <cell r="I1548" t="str">
            <v>Patient Care Services</v>
          </cell>
          <cell r="J1548" t="str">
            <v>MENIG Extended Care</v>
          </cell>
          <cell r="K1548" t="str">
            <v>Active</v>
          </cell>
          <cell r="L1548" t="str">
            <v>PartTime - Full Benefits</v>
          </cell>
          <cell r="M1548" t="str">
            <v>Part Time</v>
          </cell>
          <cell r="N1548" t="str">
            <v>RN Retirement Community</v>
          </cell>
          <cell r="O1548" t="str">
            <v>GEN 40 30min</v>
          </cell>
          <cell r="P1548">
            <v>43178</v>
          </cell>
          <cell r="Q1548">
            <v>41827</v>
          </cell>
          <cell r="S1548">
            <v>61251.839999999997</v>
          </cell>
          <cell r="T1548">
            <v>36.81</v>
          </cell>
          <cell r="U1548" t="str">
            <v>RN</v>
          </cell>
          <cell r="V1548">
            <v>64</v>
          </cell>
          <cell r="W1548">
            <v>1177.92</v>
          </cell>
          <cell r="X1548" t="str">
            <v>Menig Nursing Home - 42</v>
          </cell>
          <cell r="Y1548" t="str">
            <v>Menig Extended Care Unit</v>
          </cell>
          <cell r="Z1548" t="str">
            <v>Biweekly</v>
          </cell>
        </row>
        <row r="1549">
          <cell r="B1549">
            <v>2050</v>
          </cell>
          <cell r="D1549" t="str">
            <v>Jared</v>
          </cell>
          <cell r="E1549" t="str">
            <v>Walker</v>
          </cell>
          <cell r="F1549" t="str">
            <v>M</v>
          </cell>
          <cell r="G1549" t="str">
            <v>Laboratory Technician 3</v>
          </cell>
          <cell r="H1549" t="str">
            <v>Ancillary</v>
          </cell>
          <cell r="I1549" t="str">
            <v>Professional Services</v>
          </cell>
          <cell r="J1549" t="str">
            <v>Laboratory</v>
          </cell>
          <cell r="K1549" t="str">
            <v>Active</v>
          </cell>
          <cell r="L1549" t="str">
            <v>PartTime - Full Benefits</v>
          </cell>
          <cell r="M1549" t="str">
            <v>Part Time</v>
          </cell>
          <cell r="N1549" t="str">
            <v>Laboratory Technician 3</v>
          </cell>
          <cell r="O1549" t="str">
            <v>GEN 40 No Meal</v>
          </cell>
          <cell r="P1549">
            <v>41828</v>
          </cell>
          <cell r="Q1549">
            <v>41828</v>
          </cell>
          <cell r="S1549">
            <v>49004.800000000003</v>
          </cell>
          <cell r="T1549">
            <v>29.45</v>
          </cell>
          <cell r="U1549" t="str">
            <v>Tech &amp; Professi</v>
          </cell>
          <cell r="V1549">
            <v>64</v>
          </cell>
          <cell r="W1549">
            <v>942.4</v>
          </cell>
          <cell r="X1549" t="str">
            <v>Gifford Medical - 40</v>
          </cell>
          <cell r="Y1549" t="str">
            <v>Laboratory</v>
          </cell>
          <cell r="Z1549" t="str">
            <v>Biweekly</v>
          </cell>
        </row>
        <row r="1550">
          <cell r="B1550">
            <v>2051</v>
          </cell>
          <cell r="D1550" t="str">
            <v>Megan</v>
          </cell>
          <cell r="E1550" t="str">
            <v>LaPerle</v>
          </cell>
          <cell r="F1550" t="str">
            <v>E</v>
          </cell>
          <cell r="G1550" t="str">
            <v>Chart Analyst</v>
          </cell>
          <cell r="H1550" t="str">
            <v>Administrative</v>
          </cell>
          <cell r="I1550" t="str">
            <v>Finance</v>
          </cell>
          <cell r="J1550" t="str">
            <v>Medical Records</v>
          </cell>
          <cell r="K1550" t="str">
            <v>Terminated</v>
          </cell>
          <cell r="L1550" t="str">
            <v>Full Time - Full Benefits</v>
          </cell>
          <cell r="M1550" t="str">
            <v>Full Time</v>
          </cell>
          <cell r="N1550" t="str">
            <v>Chart Analyst</v>
          </cell>
          <cell r="O1550" t="str">
            <v>GEN 40 30min</v>
          </cell>
          <cell r="P1550">
            <v>41834</v>
          </cell>
          <cell r="Q1550">
            <v>41834</v>
          </cell>
          <cell r="R1550">
            <v>44071</v>
          </cell>
          <cell r="S1550">
            <v>26020.799999999999</v>
          </cell>
          <cell r="T1550">
            <v>12.51</v>
          </cell>
          <cell r="U1550" t="str">
            <v>Admin/Support</v>
          </cell>
          <cell r="V1550">
            <v>80</v>
          </cell>
          <cell r="W1550">
            <v>500.4</v>
          </cell>
          <cell r="X1550" t="str">
            <v>Health Information - 49</v>
          </cell>
          <cell r="Y1550" t="str">
            <v>Patient Admin Services</v>
          </cell>
          <cell r="Z1550" t="str">
            <v>Biweekly</v>
          </cell>
        </row>
        <row r="1551">
          <cell r="B1551">
            <v>2052</v>
          </cell>
          <cell r="D1551" t="str">
            <v>Joshua</v>
          </cell>
          <cell r="E1551" t="str">
            <v>Doolittle</v>
          </cell>
          <cell r="F1551" t="str">
            <v>D</v>
          </cell>
          <cell r="G1551" t="str">
            <v>Maintenance Supervisor</v>
          </cell>
          <cell r="H1551" t="str">
            <v>Maint, Hskpg, Food, Dayca</v>
          </cell>
          <cell r="I1551" t="str">
            <v>Operations</v>
          </cell>
          <cell r="J1551" t="str">
            <v>Facilities</v>
          </cell>
          <cell r="K1551" t="str">
            <v>Active</v>
          </cell>
          <cell r="L1551" t="str">
            <v>Full Time - Full Benefits</v>
          </cell>
          <cell r="M1551" t="str">
            <v>Full Time</v>
          </cell>
          <cell r="N1551" t="str">
            <v>Maintenance Supervisor</v>
          </cell>
          <cell r="O1551" t="str">
            <v>GEN 40 30min</v>
          </cell>
          <cell r="P1551">
            <v>41834</v>
          </cell>
          <cell r="Q1551">
            <v>41834</v>
          </cell>
          <cell r="S1551">
            <v>67704</v>
          </cell>
          <cell r="T1551">
            <v>32.549999999999997</v>
          </cell>
          <cell r="U1551" t="str">
            <v>Tech &amp; Professi</v>
          </cell>
          <cell r="V1551">
            <v>80</v>
          </cell>
          <cell r="W1551">
            <v>1302</v>
          </cell>
          <cell r="X1551" t="str">
            <v>Gifford Medical - 40</v>
          </cell>
          <cell r="Y1551" t="str">
            <v>Maintenance</v>
          </cell>
          <cell r="Z1551" t="str">
            <v>Biweekly</v>
          </cell>
        </row>
        <row r="1552">
          <cell r="B1552">
            <v>2053</v>
          </cell>
          <cell r="D1552" t="str">
            <v>Sarah</v>
          </cell>
          <cell r="E1552" t="str">
            <v>Odonahoe</v>
          </cell>
          <cell r="F1552" t="str">
            <v>A</v>
          </cell>
          <cell r="G1552" t="str">
            <v>Certified Coder</v>
          </cell>
          <cell r="H1552" t="str">
            <v>Administrative</v>
          </cell>
          <cell r="I1552" t="str">
            <v>Finance</v>
          </cell>
          <cell r="J1552" t="str">
            <v>Medical Records</v>
          </cell>
          <cell r="K1552" t="str">
            <v>Terminated</v>
          </cell>
          <cell r="L1552" t="str">
            <v>PartTime-No Benefits</v>
          </cell>
          <cell r="M1552" t="str">
            <v>Part Time</v>
          </cell>
          <cell r="N1552" t="str">
            <v>Certified Coder</v>
          </cell>
          <cell r="O1552" t="str">
            <v>GEN 40 30min</v>
          </cell>
          <cell r="P1552">
            <v>43185</v>
          </cell>
          <cell r="Q1552">
            <v>41841</v>
          </cell>
          <cell r="R1552">
            <v>44643</v>
          </cell>
          <cell r="S1552">
            <v>22039.68</v>
          </cell>
          <cell r="T1552">
            <v>26.49</v>
          </cell>
          <cell r="U1552" t="str">
            <v>Admin/Support</v>
          </cell>
          <cell r="V1552">
            <v>32</v>
          </cell>
          <cell r="W1552">
            <v>423.84</v>
          </cell>
          <cell r="X1552" t="str">
            <v>Health Information - 49</v>
          </cell>
          <cell r="Y1552" t="str">
            <v>Patient Admin Services</v>
          </cell>
          <cell r="Z1552" t="str">
            <v>Biweekly</v>
          </cell>
        </row>
        <row r="1553">
          <cell r="B1553">
            <v>2054</v>
          </cell>
          <cell r="D1553" t="str">
            <v>Anissa</v>
          </cell>
          <cell r="E1553" t="str">
            <v>Cassinell</v>
          </cell>
          <cell r="F1553" t="str">
            <v>K</v>
          </cell>
          <cell r="G1553" t="str">
            <v>Nutrition Assistant 1 PD</v>
          </cell>
          <cell r="H1553" t="str">
            <v>Maint, Hskpg, Food, Dayca</v>
          </cell>
          <cell r="I1553" t="str">
            <v>Operations</v>
          </cell>
          <cell r="J1553" t="str">
            <v>Dietary</v>
          </cell>
          <cell r="K1553" t="str">
            <v>Terminated</v>
          </cell>
          <cell r="L1553" t="str">
            <v>Per Diem Active</v>
          </cell>
          <cell r="M1553" t="str">
            <v>Part Time</v>
          </cell>
          <cell r="N1553" t="str">
            <v>Nutrition Assistant 1 PD</v>
          </cell>
          <cell r="O1553" t="str">
            <v>GEN 40 30min</v>
          </cell>
          <cell r="P1553">
            <v>41841</v>
          </cell>
          <cell r="Q1553">
            <v>41841</v>
          </cell>
          <cell r="R1553">
            <v>41875</v>
          </cell>
          <cell r="S1553">
            <v>2.5999999999999999E-2</v>
          </cell>
          <cell r="T1553">
            <v>10</v>
          </cell>
          <cell r="U1553" t="str">
            <v>Admin/Support</v>
          </cell>
          <cell r="V1553">
            <v>1E-4</v>
          </cell>
          <cell r="W1553">
            <v>5.0000000000000001E-4</v>
          </cell>
          <cell r="X1553" t="str">
            <v>Gifford Medical - 40</v>
          </cell>
          <cell r="Y1553" t="str">
            <v>Nutrition &amp; Food Service</v>
          </cell>
          <cell r="Z1553" t="str">
            <v>Biweekly</v>
          </cell>
        </row>
        <row r="1554">
          <cell r="B1554">
            <v>2055</v>
          </cell>
          <cell r="D1554" t="str">
            <v>Diana</v>
          </cell>
          <cell r="E1554" t="str">
            <v>Putney</v>
          </cell>
          <cell r="G1554" t="str">
            <v>Pharmacist</v>
          </cell>
          <cell r="H1554" t="str">
            <v>Ancillary</v>
          </cell>
          <cell r="I1554" t="str">
            <v>Patient Care Services</v>
          </cell>
          <cell r="J1554" t="str">
            <v>Pharmacy</v>
          </cell>
          <cell r="K1554" t="str">
            <v>Active</v>
          </cell>
          <cell r="L1554" t="str">
            <v>PartTime - Full Benefits</v>
          </cell>
          <cell r="M1554" t="str">
            <v>Part Time</v>
          </cell>
          <cell r="N1554" t="str">
            <v>Pharmacist</v>
          </cell>
          <cell r="O1554" t="str">
            <v>EXEMPT 64 HRS</v>
          </cell>
          <cell r="P1554">
            <v>41843</v>
          </cell>
          <cell r="Q1554">
            <v>41843</v>
          </cell>
          <cell r="S1554">
            <v>101903.36</v>
          </cell>
          <cell r="T1554">
            <v>61.24</v>
          </cell>
          <cell r="U1554" t="str">
            <v>Tech &amp; Profess</v>
          </cell>
          <cell r="V1554">
            <v>64</v>
          </cell>
          <cell r="W1554">
            <v>1959.68</v>
          </cell>
          <cell r="X1554" t="str">
            <v>Gifford Medical - 40</v>
          </cell>
          <cell r="Y1554" t="str">
            <v>Pharmacy</v>
          </cell>
          <cell r="Z1554" t="str">
            <v>Biweekly</v>
          </cell>
        </row>
        <row r="1555">
          <cell r="B1555">
            <v>2057</v>
          </cell>
          <cell r="D1555" t="str">
            <v>Michael</v>
          </cell>
          <cell r="E1555" t="str">
            <v>Isaacson</v>
          </cell>
          <cell r="F1555" t="str">
            <v>J</v>
          </cell>
          <cell r="G1555" t="str">
            <v>Chef</v>
          </cell>
          <cell r="H1555" t="str">
            <v>Maint, Hskpg, Food, Dayca</v>
          </cell>
          <cell r="I1555" t="str">
            <v>Operations</v>
          </cell>
          <cell r="J1555" t="str">
            <v>Menig Dietary</v>
          </cell>
          <cell r="K1555" t="str">
            <v>Terminated</v>
          </cell>
          <cell r="L1555" t="str">
            <v>Full Time - Full Benefits</v>
          </cell>
          <cell r="M1555" t="str">
            <v>Full Time</v>
          </cell>
          <cell r="N1555" t="str">
            <v>Chef</v>
          </cell>
          <cell r="O1555" t="str">
            <v>EXEMPT 8 FT</v>
          </cell>
          <cell r="P1555">
            <v>41855</v>
          </cell>
          <cell r="Q1555">
            <v>41855</v>
          </cell>
          <cell r="R1555">
            <v>42291</v>
          </cell>
          <cell r="S1555">
            <v>49920</v>
          </cell>
          <cell r="T1555">
            <v>24</v>
          </cell>
          <cell r="U1555" t="str">
            <v>Tech &amp; Professi</v>
          </cell>
          <cell r="V1555">
            <v>80</v>
          </cell>
          <cell r="W1555">
            <v>960</v>
          </cell>
          <cell r="X1555" t="str">
            <v>Gifford Medical - 40</v>
          </cell>
          <cell r="Y1555" t="str">
            <v>Nutrition &amp; Food Service</v>
          </cell>
          <cell r="Z1555" t="str">
            <v>Biweekly</v>
          </cell>
        </row>
        <row r="1556">
          <cell r="B1556">
            <v>2058</v>
          </cell>
          <cell r="D1556" t="str">
            <v>Kenyatta</v>
          </cell>
          <cell r="E1556" t="str">
            <v>Norman</v>
          </cell>
          <cell r="F1556" t="str">
            <v>D</v>
          </cell>
          <cell r="G1556" t="str">
            <v>Physician Offsite Clinic</v>
          </cell>
          <cell r="H1556" t="str">
            <v>Clinical</v>
          </cell>
          <cell r="I1556" t="str">
            <v>Medical Staff</v>
          </cell>
          <cell r="J1556" t="str">
            <v>Orthopedics Clinic</v>
          </cell>
          <cell r="K1556" t="str">
            <v>Terminated</v>
          </cell>
          <cell r="L1556" t="str">
            <v>Full Time - Full Benefits</v>
          </cell>
          <cell r="M1556" t="str">
            <v>Full Time</v>
          </cell>
          <cell r="N1556" t="str">
            <v>Physician Offsite Clinic</v>
          </cell>
          <cell r="O1556" t="str">
            <v>PHYSICIANS</v>
          </cell>
          <cell r="P1556">
            <v>41855</v>
          </cell>
          <cell r="Q1556">
            <v>41855</v>
          </cell>
          <cell r="R1556">
            <v>42678</v>
          </cell>
          <cell r="S1556">
            <v>425000</v>
          </cell>
          <cell r="T1556">
            <v>204.32689999999999</v>
          </cell>
          <cell r="U1556" t="str">
            <v>Providers/Other</v>
          </cell>
          <cell r="V1556">
            <v>80</v>
          </cell>
          <cell r="W1556">
            <v>8173.0769</v>
          </cell>
          <cell r="X1556" t="str">
            <v>Orthopedics - 40</v>
          </cell>
          <cell r="Y1556" t="str">
            <v>Medical Staff</v>
          </cell>
          <cell r="Z1556" t="str">
            <v>Biweekly</v>
          </cell>
        </row>
        <row r="1557">
          <cell r="B1557">
            <v>2059</v>
          </cell>
          <cell r="D1557" t="str">
            <v>Tyler</v>
          </cell>
          <cell r="E1557" t="str">
            <v>Aruzza</v>
          </cell>
          <cell r="F1557" t="str">
            <v>J</v>
          </cell>
          <cell r="G1557" t="str">
            <v>Physical Therapist</v>
          </cell>
          <cell r="H1557" t="str">
            <v>Ancillary</v>
          </cell>
          <cell r="I1557" t="str">
            <v>Professional Services</v>
          </cell>
          <cell r="J1557" t="str">
            <v>Rehab</v>
          </cell>
          <cell r="K1557" t="str">
            <v>Terminated</v>
          </cell>
          <cell r="L1557" t="str">
            <v>Full Time - Full Benefits</v>
          </cell>
          <cell r="M1557" t="str">
            <v>Full Time</v>
          </cell>
          <cell r="N1557" t="str">
            <v>Physical Therapist</v>
          </cell>
          <cell r="O1557" t="str">
            <v>GEN 40 30min</v>
          </cell>
          <cell r="P1557">
            <v>41862</v>
          </cell>
          <cell r="Q1557">
            <v>41862</v>
          </cell>
          <cell r="R1557">
            <v>42146</v>
          </cell>
          <cell r="S1557">
            <v>54080</v>
          </cell>
          <cell r="T1557">
            <v>26</v>
          </cell>
          <cell r="U1557" t="str">
            <v>Tech &amp; Profess</v>
          </cell>
          <cell r="V1557">
            <v>80</v>
          </cell>
          <cell r="W1557">
            <v>1040</v>
          </cell>
          <cell r="X1557" t="str">
            <v>Physicial Therapy - 40</v>
          </cell>
          <cell r="Y1557" t="str">
            <v>Rehab Services</v>
          </cell>
          <cell r="Z1557" t="str">
            <v>Biweekly</v>
          </cell>
        </row>
        <row r="1558">
          <cell r="B1558">
            <v>2060</v>
          </cell>
          <cell r="D1558" t="str">
            <v>Diane</v>
          </cell>
          <cell r="E1558" t="str">
            <v>Teetsel</v>
          </cell>
          <cell r="F1558" t="str">
            <v>M</v>
          </cell>
          <cell r="G1558" t="str">
            <v>RN Retirement Community</v>
          </cell>
          <cell r="H1558" t="str">
            <v>Clinical</v>
          </cell>
          <cell r="I1558" t="str">
            <v>Patient Care Services</v>
          </cell>
          <cell r="J1558" t="str">
            <v>MENIG Extended Care</v>
          </cell>
          <cell r="K1558" t="str">
            <v>Terminated</v>
          </cell>
          <cell r="L1558" t="str">
            <v>PartTime - Full Benefits</v>
          </cell>
          <cell r="M1558" t="str">
            <v>Part Time</v>
          </cell>
          <cell r="N1558" t="str">
            <v>RN Retirement Community</v>
          </cell>
          <cell r="O1558" t="str">
            <v>GEN 40 30min</v>
          </cell>
          <cell r="P1558">
            <v>41869</v>
          </cell>
          <cell r="Q1558">
            <v>41869</v>
          </cell>
          <cell r="R1558">
            <v>43843</v>
          </cell>
          <cell r="S1558">
            <v>51966.720000000001</v>
          </cell>
          <cell r="T1558">
            <v>31.23</v>
          </cell>
          <cell r="U1558" t="str">
            <v>RN</v>
          </cell>
          <cell r="V1558">
            <v>64</v>
          </cell>
          <cell r="W1558">
            <v>999.36</v>
          </cell>
          <cell r="X1558" t="str">
            <v>Gifford Medical - 40</v>
          </cell>
          <cell r="Y1558" t="str">
            <v>Menig Extended Care Unit</v>
          </cell>
          <cell r="Z1558" t="str">
            <v>Biweekly</v>
          </cell>
        </row>
        <row r="1559">
          <cell r="B1559">
            <v>2061</v>
          </cell>
          <cell r="D1559" t="str">
            <v>Kara</v>
          </cell>
          <cell r="E1559" t="str">
            <v>Thurston</v>
          </cell>
          <cell r="F1559" t="str">
            <v>B</v>
          </cell>
          <cell r="G1559" t="str">
            <v>Registered Nurse</v>
          </cell>
          <cell r="H1559" t="str">
            <v>Clinical</v>
          </cell>
          <cell r="I1559" t="str">
            <v>Patient Care Services</v>
          </cell>
          <cell r="J1559" t="str">
            <v>Med Surg</v>
          </cell>
          <cell r="K1559" t="str">
            <v>Terminated</v>
          </cell>
          <cell r="L1559" t="str">
            <v>PartTime - Full Benefits</v>
          </cell>
          <cell r="M1559" t="str">
            <v>Part Time</v>
          </cell>
          <cell r="N1559" t="str">
            <v>Registered Nurse</v>
          </cell>
          <cell r="O1559" t="str">
            <v>GEN 40 30min</v>
          </cell>
          <cell r="P1559">
            <v>41876</v>
          </cell>
          <cell r="Q1559">
            <v>41876</v>
          </cell>
          <cell r="R1559">
            <v>42561</v>
          </cell>
          <cell r="S1559">
            <v>42648.32</v>
          </cell>
          <cell r="T1559">
            <v>25.63</v>
          </cell>
          <cell r="U1559" t="str">
            <v>RN</v>
          </cell>
          <cell r="V1559">
            <v>64</v>
          </cell>
          <cell r="W1559">
            <v>820.16</v>
          </cell>
          <cell r="X1559" t="str">
            <v>Gifford Medical - 40</v>
          </cell>
          <cell r="Y1559" t="str">
            <v>Med/Surg</v>
          </cell>
          <cell r="Z1559" t="str">
            <v>Biweekly</v>
          </cell>
        </row>
        <row r="1560">
          <cell r="B1560">
            <v>2062</v>
          </cell>
          <cell r="D1560" t="str">
            <v>Stefaine</v>
          </cell>
          <cell r="E1560" t="str">
            <v>Fitzgerald</v>
          </cell>
          <cell r="F1560" t="str">
            <v>M</v>
          </cell>
          <cell r="G1560" t="str">
            <v>LNA Per Diem</v>
          </cell>
          <cell r="H1560" t="str">
            <v>Clinical</v>
          </cell>
          <cell r="I1560" t="str">
            <v>Patient Care Services</v>
          </cell>
          <cell r="J1560" t="str">
            <v>Med Surg</v>
          </cell>
          <cell r="K1560" t="str">
            <v>Terminated</v>
          </cell>
          <cell r="L1560" t="str">
            <v>Per Diem Active</v>
          </cell>
          <cell r="M1560" t="str">
            <v>Part Time</v>
          </cell>
          <cell r="N1560" t="str">
            <v>LNA Per Diem</v>
          </cell>
          <cell r="O1560" t="str">
            <v>GEN 40 30min</v>
          </cell>
          <cell r="P1560">
            <v>41876</v>
          </cell>
          <cell r="Q1560">
            <v>41876</v>
          </cell>
          <cell r="R1560">
            <v>42547</v>
          </cell>
          <cell r="S1560">
            <v>4.1599999999999998E-2</v>
          </cell>
          <cell r="T1560">
            <v>15.89</v>
          </cell>
          <cell r="U1560" t="str">
            <v>Admin/Support</v>
          </cell>
          <cell r="V1560">
            <v>1E-4</v>
          </cell>
          <cell r="W1560">
            <v>8.0000000000000004E-4</v>
          </cell>
          <cell r="X1560" t="str">
            <v>Gifford Medical - 40</v>
          </cell>
          <cell r="Y1560" t="str">
            <v>Med/Surg</v>
          </cell>
          <cell r="Z1560" t="str">
            <v>Biweekly</v>
          </cell>
        </row>
        <row r="1561">
          <cell r="B1561">
            <v>2063</v>
          </cell>
          <cell r="D1561" t="str">
            <v>Melissa</v>
          </cell>
          <cell r="E1561" t="str">
            <v>Scalera</v>
          </cell>
          <cell r="F1561" t="str">
            <v>M</v>
          </cell>
          <cell r="G1561" t="str">
            <v>Physician Specialty Clin</v>
          </cell>
          <cell r="H1561" t="str">
            <v>Clinical</v>
          </cell>
          <cell r="I1561" t="str">
            <v>Medical Staff</v>
          </cell>
          <cell r="J1561" t="str">
            <v>Clinic OB/GYN</v>
          </cell>
          <cell r="K1561" t="str">
            <v>Terminated</v>
          </cell>
          <cell r="L1561" t="str">
            <v>PartTime - Full Benefits</v>
          </cell>
          <cell r="M1561" t="str">
            <v>Part Time</v>
          </cell>
          <cell r="N1561" t="str">
            <v>Physician Specialty Clin</v>
          </cell>
          <cell r="O1561" t="str">
            <v>PHYSICIANS</v>
          </cell>
          <cell r="P1561">
            <v>41878</v>
          </cell>
          <cell r="Q1561">
            <v>41878</v>
          </cell>
          <cell r="R1561">
            <v>43555</v>
          </cell>
          <cell r="S1561">
            <v>0.32240000000000002</v>
          </cell>
          <cell r="T1561">
            <v>123.79810000000001</v>
          </cell>
          <cell r="U1561" t="str">
            <v>Providers</v>
          </cell>
          <cell r="V1561">
            <v>1E-4</v>
          </cell>
          <cell r="W1561">
            <v>6.1999999999999998E-3</v>
          </cell>
          <cell r="X1561" t="str">
            <v>OB/GYN - 41</v>
          </cell>
          <cell r="Y1561" t="str">
            <v>Medical Staff</v>
          </cell>
          <cell r="Z1561" t="str">
            <v>Biweekly</v>
          </cell>
        </row>
        <row r="1562">
          <cell r="B1562">
            <v>2064</v>
          </cell>
          <cell r="D1562" t="str">
            <v>Kierstan</v>
          </cell>
          <cell r="E1562" t="str">
            <v>McConnell</v>
          </cell>
          <cell r="F1562" t="str">
            <v>C</v>
          </cell>
          <cell r="G1562" t="str">
            <v>Teacher</v>
          </cell>
          <cell r="H1562" t="str">
            <v>Maint, Hskpg, Food, Dayca</v>
          </cell>
          <cell r="I1562" t="str">
            <v>Human Resources</v>
          </cell>
          <cell r="J1562" t="str">
            <v>Day Care</v>
          </cell>
          <cell r="K1562" t="str">
            <v>Terminated</v>
          </cell>
          <cell r="L1562" t="str">
            <v>Full Time - Full Benefits</v>
          </cell>
          <cell r="M1562" t="str">
            <v>Full Time</v>
          </cell>
          <cell r="N1562" t="str">
            <v>Teacher</v>
          </cell>
          <cell r="O1562" t="str">
            <v>GEN 40 60min</v>
          </cell>
          <cell r="P1562">
            <v>41884</v>
          </cell>
          <cell r="Q1562">
            <v>41884</v>
          </cell>
          <cell r="R1562">
            <v>41885</v>
          </cell>
          <cell r="S1562">
            <v>27040</v>
          </cell>
          <cell r="T1562">
            <v>13</v>
          </cell>
          <cell r="U1562" t="str">
            <v>Tech &amp; Professi</v>
          </cell>
          <cell r="V1562">
            <v>80</v>
          </cell>
          <cell r="W1562">
            <v>520</v>
          </cell>
          <cell r="X1562" t="str">
            <v>Gifford Medical - 40</v>
          </cell>
          <cell r="Y1562" t="str">
            <v>Child Enrichment Center</v>
          </cell>
          <cell r="Z1562" t="str">
            <v>Biweekly</v>
          </cell>
        </row>
        <row r="1563">
          <cell r="B1563">
            <v>2065</v>
          </cell>
          <cell r="D1563" t="str">
            <v>Casey</v>
          </cell>
          <cell r="E1563" t="str">
            <v>Zapletal</v>
          </cell>
          <cell r="F1563" t="str">
            <v>L</v>
          </cell>
          <cell r="G1563" t="str">
            <v>RN - Per Diem</v>
          </cell>
          <cell r="H1563" t="str">
            <v>Clinical</v>
          </cell>
          <cell r="I1563" t="str">
            <v>Patient Care Services</v>
          </cell>
          <cell r="J1563" t="str">
            <v>Emergency Room</v>
          </cell>
          <cell r="K1563" t="str">
            <v>Terminated</v>
          </cell>
          <cell r="L1563" t="str">
            <v>Per Diem Active</v>
          </cell>
          <cell r="M1563" t="str">
            <v>Part Time</v>
          </cell>
          <cell r="N1563" t="str">
            <v>RN - Per Diem</v>
          </cell>
          <cell r="O1563" t="str">
            <v>GEN 40 30min</v>
          </cell>
          <cell r="P1563">
            <v>41885</v>
          </cell>
          <cell r="Q1563">
            <v>41885</v>
          </cell>
          <cell r="R1563">
            <v>42675</v>
          </cell>
          <cell r="S1563">
            <v>6.5000000000000002E-2</v>
          </cell>
          <cell r="T1563">
            <v>25.11</v>
          </cell>
          <cell r="U1563" t="str">
            <v>RN</v>
          </cell>
          <cell r="V1563">
            <v>1E-4</v>
          </cell>
          <cell r="W1563">
            <v>1.1999999999999999E-3</v>
          </cell>
          <cell r="X1563" t="str">
            <v>Gifford Medical - 40</v>
          </cell>
          <cell r="Y1563" t="str">
            <v>Emergency Room</v>
          </cell>
          <cell r="Z1563" t="str">
            <v>Biweekly</v>
          </cell>
        </row>
        <row r="1564">
          <cell r="B1564">
            <v>2066</v>
          </cell>
          <cell r="D1564" t="str">
            <v>Leah</v>
          </cell>
          <cell r="E1564" t="str">
            <v>Mugford</v>
          </cell>
          <cell r="F1564" t="str">
            <v>J</v>
          </cell>
          <cell r="G1564" t="str">
            <v>RN - Per Diem</v>
          </cell>
          <cell r="H1564" t="str">
            <v>Clinical</v>
          </cell>
          <cell r="I1564" t="str">
            <v>Patient Care Services</v>
          </cell>
          <cell r="J1564" t="str">
            <v>Med Surg</v>
          </cell>
          <cell r="K1564" t="str">
            <v>Terminated</v>
          </cell>
          <cell r="L1564" t="str">
            <v>Per Diem Active</v>
          </cell>
          <cell r="M1564" t="str">
            <v>Part Time</v>
          </cell>
          <cell r="N1564" t="str">
            <v>RN - Per Diem</v>
          </cell>
          <cell r="O1564" t="str">
            <v>GEN 40 30min</v>
          </cell>
          <cell r="P1564">
            <v>41890</v>
          </cell>
          <cell r="Q1564">
            <v>41890</v>
          </cell>
          <cell r="R1564">
            <v>42454</v>
          </cell>
          <cell r="S1564">
            <v>6.5000000000000002E-2</v>
          </cell>
          <cell r="T1564">
            <v>25</v>
          </cell>
          <cell r="U1564" t="str">
            <v>RN</v>
          </cell>
          <cell r="V1564">
            <v>1E-4</v>
          </cell>
          <cell r="W1564">
            <v>1.1999999999999999E-3</v>
          </cell>
          <cell r="X1564" t="str">
            <v>Gifford Medical - 40</v>
          </cell>
          <cell r="Y1564" t="str">
            <v>Med/Surg</v>
          </cell>
          <cell r="Z1564" t="str">
            <v>Biweekly</v>
          </cell>
        </row>
        <row r="1565">
          <cell r="B1565">
            <v>2067</v>
          </cell>
          <cell r="D1565" t="str">
            <v>Jasmine</v>
          </cell>
          <cell r="E1565" t="str">
            <v>Young</v>
          </cell>
          <cell r="F1565" t="str">
            <v>E</v>
          </cell>
          <cell r="G1565" t="str">
            <v>RN - Per Diem</v>
          </cell>
          <cell r="H1565" t="str">
            <v>Clinical</v>
          </cell>
          <cell r="I1565" t="str">
            <v>Patient Care Services</v>
          </cell>
          <cell r="J1565" t="str">
            <v>Med Surg</v>
          </cell>
          <cell r="K1565" t="str">
            <v>Active</v>
          </cell>
          <cell r="L1565" t="str">
            <v>Per Diem Active</v>
          </cell>
          <cell r="M1565" t="str">
            <v>Part Time</v>
          </cell>
          <cell r="N1565" t="str">
            <v>RN - Per Diem</v>
          </cell>
          <cell r="O1565" t="str">
            <v>GEN 40 30min</v>
          </cell>
          <cell r="P1565">
            <v>45054</v>
          </cell>
          <cell r="Q1565">
            <v>41890</v>
          </cell>
          <cell r="S1565">
            <v>0.104</v>
          </cell>
          <cell r="T1565">
            <v>39.630000000000003</v>
          </cell>
          <cell r="U1565" t="str">
            <v>RN</v>
          </cell>
          <cell r="V1565">
            <v>1E-4</v>
          </cell>
          <cell r="W1565">
            <v>2E-3</v>
          </cell>
          <cell r="X1565" t="str">
            <v>Gifford Medical Ctr - 40</v>
          </cell>
          <cell r="Y1565" t="str">
            <v>Med/Surg</v>
          </cell>
          <cell r="Z1565" t="str">
            <v>Biweekly</v>
          </cell>
        </row>
        <row r="1566">
          <cell r="B1566">
            <v>2068</v>
          </cell>
          <cell r="D1566" t="str">
            <v>Shannon</v>
          </cell>
          <cell r="E1566" t="str">
            <v>Gallandt</v>
          </cell>
          <cell r="F1566" t="str">
            <v>P</v>
          </cell>
          <cell r="G1566" t="str">
            <v>ES Worker - Per Diem</v>
          </cell>
          <cell r="H1566" t="str">
            <v>Maint, Hskpg, Food, Dayca</v>
          </cell>
          <cell r="I1566" t="str">
            <v>Operations</v>
          </cell>
          <cell r="J1566" t="str">
            <v>Housekeeping</v>
          </cell>
          <cell r="K1566" t="str">
            <v>Terminated</v>
          </cell>
          <cell r="L1566" t="str">
            <v>Per Diem Active</v>
          </cell>
          <cell r="M1566" t="str">
            <v>Part Time</v>
          </cell>
          <cell r="N1566" t="str">
            <v>ES Worker - Per Diem</v>
          </cell>
          <cell r="O1566" t="str">
            <v>GEN 40 30min</v>
          </cell>
          <cell r="P1566">
            <v>41890</v>
          </cell>
          <cell r="Q1566">
            <v>41890</v>
          </cell>
          <cell r="R1566">
            <v>41894</v>
          </cell>
          <cell r="S1566">
            <v>2.5999999999999999E-2</v>
          </cell>
          <cell r="T1566">
            <v>10</v>
          </cell>
          <cell r="U1566" t="str">
            <v>Admin/Support</v>
          </cell>
          <cell r="V1566">
            <v>1E-4</v>
          </cell>
          <cell r="W1566">
            <v>5.0000000000000001E-4</v>
          </cell>
          <cell r="X1566" t="str">
            <v>Gifford Medical - 40</v>
          </cell>
          <cell r="Y1566" t="str">
            <v>Housekeeping</v>
          </cell>
          <cell r="Z1566" t="str">
            <v>Biweekly</v>
          </cell>
        </row>
        <row r="1567">
          <cell r="B1567">
            <v>2069</v>
          </cell>
          <cell r="D1567" t="str">
            <v>William</v>
          </cell>
          <cell r="E1567" t="str">
            <v>Persons</v>
          </cell>
          <cell r="F1567" t="str">
            <v>D</v>
          </cell>
          <cell r="G1567" t="str">
            <v>LPN Per Diem</v>
          </cell>
          <cell r="H1567" t="str">
            <v>Clinical</v>
          </cell>
          <cell r="I1567" t="str">
            <v>Operations</v>
          </cell>
          <cell r="J1567" t="str">
            <v>Operating Room</v>
          </cell>
          <cell r="K1567" t="str">
            <v>Terminated</v>
          </cell>
          <cell r="L1567" t="str">
            <v>Per Diem Active</v>
          </cell>
          <cell r="M1567" t="str">
            <v>Part Time</v>
          </cell>
          <cell r="N1567" t="str">
            <v>LPN Per Diem</v>
          </cell>
          <cell r="O1567" t="str">
            <v>GEN 40 30min</v>
          </cell>
          <cell r="P1567">
            <v>41892</v>
          </cell>
          <cell r="Q1567">
            <v>41892</v>
          </cell>
          <cell r="R1567">
            <v>44575</v>
          </cell>
          <cell r="S1567">
            <v>4.9399999999999999E-2</v>
          </cell>
          <cell r="T1567">
            <v>19.29</v>
          </cell>
          <cell r="U1567" t="str">
            <v>LPN</v>
          </cell>
          <cell r="V1567">
            <v>1E-4</v>
          </cell>
          <cell r="W1567">
            <v>1E-3</v>
          </cell>
          <cell r="X1567" t="str">
            <v>Gifford Medical - 40</v>
          </cell>
          <cell r="Y1567" t="str">
            <v>Operating Room</v>
          </cell>
          <cell r="Z1567" t="str">
            <v>Biweekly</v>
          </cell>
        </row>
        <row r="1568">
          <cell r="B1568">
            <v>2070</v>
          </cell>
          <cell r="D1568" t="str">
            <v>Kenneth</v>
          </cell>
          <cell r="E1568" t="str">
            <v>Brown</v>
          </cell>
          <cell r="F1568" t="str">
            <v>E</v>
          </cell>
          <cell r="G1568" t="str">
            <v>HR Administrative Assist</v>
          </cell>
          <cell r="H1568" t="str">
            <v>Administrative</v>
          </cell>
          <cell r="I1568" t="str">
            <v>Human Resources</v>
          </cell>
          <cell r="J1568" t="str">
            <v>Human Resources</v>
          </cell>
          <cell r="K1568" t="str">
            <v>Terminated</v>
          </cell>
          <cell r="L1568" t="str">
            <v>Full Time - Full Benefits</v>
          </cell>
          <cell r="M1568" t="str">
            <v>Full Time</v>
          </cell>
          <cell r="N1568" t="str">
            <v>HR Administrative Assist</v>
          </cell>
          <cell r="O1568" t="str">
            <v>GEN 40 30min</v>
          </cell>
          <cell r="P1568">
            <v>41897</v>
          </cell>
          <cell r="Q1568">
            <v>41897</v>
          </cell>
          <cell r="R1568">
            <v>42453</v>
          </cell>
          <cell r="S1568">
            <v>30160</v>
          </cell>
          <cell r="T1568">
            <v>14.5</v>
          </cell>
          <cell r="U1568" t="str">
            <v>Admin/Support</v>
          </cell>
          <cell r="V1568">
            <v>80</v>
          </cell>
          <cell r="W1568">
            <v>580</v>
          </cell>
          <cell r="X1568" t="str">
            <v>Staffing &amp; Recruiting - 4</v>
          </cell>
          <cell r="Y1568" t="str">
            <v>Human Resources</v>
          </cell>
          <cell r="Z1568" t="str">
            <v>Biweekly</v>
          </cell>
        </row>
        <row r="1569">
          <cell r="B1569">
            <v>2071</v>
          </cell>
          <cell r="D1569" t="str">
            <v>Elizabeth</v>
          </cell>
          <cell r="E1569" t="str">
            <v>Colon</v>
          </cell>
          <cell r="F1569" t="str">
            <v>H</v>
          </cell>
          <cell r="G1569" t="str">
            <v>Registered Nurse</v>
          </cell>
          <cell r="H1569" t="str">
            <v>Clinical</v>
          </cell>
          <cell r="I1569" t="str">
            <v>Patient Care Services</v>
          </cell>
          <cell r="J1569" t="str">
            <v>Med Surg</v>
          </cell>
          <cell r="K1569" t="str">
            <v>Active</v>
          </cell>
          <cell r="L1569" t="str">
            <v>PartTime - Full Benefits</v>
          </cell>
          <cell r="M1569" t="str">
            <v>Part Time</v>
          </cell>
          <cell r="N1569" t="str">
            <v>Registered Nurse</v>
          </cell>
          <cell r="O1569" t="str">
            <v>GEN 40 30min</v>
          </cell>
          <cell r="P1569">
            <v>41897</v>
          </cell>
          <cell r="Q1569">
            <v>41897</v>
          </cell>
          <cell r="S1569">
            <v>74963.199999999997</v>
          </cell>
          <cell r="T1569">
            <v>42.4</v>
          </cell>
          <cell r="U1569" t="str">
            <v>RN</v>
          </cell>
          <cell r="V1569">
            <v>68</v>
          </cell>
          <cell r="W1569">
            <v>1441.6</v>
          </cell>
          <cell r="X1569" t="str">
            <v>Gifford Medical Ctr - 40</v>
          </cell>
          <cell r="Y1569" t="str">
            <v>Med/Surg</v>
          </cell>
          <cell r="Z1569" t="str">
            <v>Biweekly</v>
          </cell>
        </row>
        <row r="1570">
          <cell r="B1570">
            <v>2072</v>
          </cell>
          <cell r="D1570" t="str">
            <v>Sarah</v>
          </cell>
          <cell r="E1570" t="str">
            <v>Noyes</v>
          </cell>
          <cell r="F1570" t="str">
            <v>K</v>
          </cell>
          <cell r="G1570" t="str">
            <v>RN - Per Diem</v>
          </cell>
          <cell r="H1570" t="str">
            <v>Clinical</v>
          </cell>
          <cell r="I1570" t="str">
            <v>Patient Care Services</v>
          </cell>
          <cell r="J1570" t="str">
            <v>Med Surg</v>
          </cell>
          <cell r="K1570" t="str">
            <v>Terminated</v>
          </cell>
          <cell r="L1570" t="str">
            <v>Per Diem Active</v>
          </cell>
          <cell r="M1570" t="str">
            <v>Part Time</v>
          </cell>
          <cell r="N1570" t="str">
            <v>RN - Per Diem</v>
          </cell>
          <cell r="O1570" t="str">
            <v>GEN 40 30min</v>
          </cell>
          <cell r="P1570">
            <v>41897</v>
          </cell>
          <cell r="Q1570">
            <v>41897</v>
          </cell>
          <cell r="R1570">
            <v>42870</v>
          </cell>
          <cell r="S1570">
            <v>6.7599999999999993E-2</v>
          </cell>
          <cell r="T1570">
            <v>26.14</v>
          </cell>
          <cell r="U1570" t="str">
            <v>RN</v>
          </cell>
          <cell r="V1570">
            <v>1E-4</v>
          </cell>
          <cell r="W1570">
            <v>1.2999999999999999E-3</v>
          </cell>
          <cell r="X1570" t="str">
            <v>Gifford Medical - 40</v>
          </cell>
          <cell r="Y1570" t="str">
            <v>Med/Surg</v>
          </cell>
          <cell r="Z1570" t="str">
            <v>Biweekly</v>
          </cell>
        </row>
        <row r="1571">
          <cell r="B1571">
            <v>2073</v>
          </cell>
          <cell r="D1571" t="str">
            <v>Christina</v>
          </cell>
          <cell r="E1571" t="str">
            <v>Harlow</v>
          </cell>
          <cell r="F1571" t="str">
            <v>R</v>
          </cell>
          <cell r="G1571" t="str">
            <v>Nurse Practitioner</v>
          </cell>
          <cell r="H1571" t="str">
            <v>Clinical</v>
          </cell>
          <cell r="I1571" t="str">
            <v>Patient Care Services</v>
          </cell>
          <cell r="J1571" t="str">
            <v>Professional Emergency</v>
          </cell>
          <cell r="K1571" t="str">
            <v>Active</v>
          </cell>
          <cell r="L1571" t="str">
            <v>PartTime-Partial Benefits</v>
          </cell>
          <cell r="M1571" t="str">
            <v>Part Time</v>
          </cell>
          <cell r="N1571" t="str">
            <v>Nurse Practitioner</v>
          </cell>
          <cell r="O1571" t="str">
            <v>PHYSICIANS</v>
          </cell>
          <cell r="P1571">
            <v>41897</v>
          </cell>
          <cell r="Q1571">
            <v>41897</v>
          </cell>
          <cell r="S1571">
            <v>82750</v>
          </cell>
          <cell r="T1571">
            <v>79.567300000000003</v>
          </cell>
          <cell r="U1571" t="str">
            <v>NP &amp; PA</v>
          </cell>
          <cell r="V1571">
            <v>40</v>
          </cell>
          <cell r="W1571">
            <v>1591.3462</v>
          </cell>
          <cell r="X1571" t="str">
            <v>Employee Health - 49</v>
          </cell>
          <cell r="Y1571" t="str">
            <v>Emergency Room</v>
          </cell>
          <cell r="Z1571" t="str">
            <v>Biweekly</v>
          </cell>
        </row>
        <row r="1572">
          <cell r="B1572">
            <v>2074</v>
          </cell>
          <cell r="D1572" t="str">
            <v>Nathaniel</v>
          </cell>
          <cell r="E1572" t="str">
            <v>Harlow</v>
          </cell>
          <cell r="F1572" t="str">
            <v>E</v>
          </cell>
          <cell r="G1572" t="str">
            <v>Physician Offsite Clinic</v>
          </cell>
          <cell r="H1572" t="str">
            <v>Clinical</v>
          </cell>
          <cell r="I1572" t="str">
            <v>Medical Staff</v>
          </cell>
          <cell r="J1572" t="str">
            <v>Sharon Clinic</v>
          </cell>
          <cell r="K1572" t="str">
            <v>Terminated</v>
          </cell>
          <cell r="L1572" t="str">
            <v>Full Time - Full Benefits</v>
          </cell>
          <cell r="M1572" t="str">
            <v>Full Time</v>
          </cell>
          <cell r="N1572" t="str">
            <v>Physician Offsite Clinic</v>
          </cell>
          <cell r="O1572" t="str">
            <v>PHYSICIANS</v>
          </cell>
          <cell r="P1572">
            <v>41897</v>
          </cell>
          <cell r="Q1572">
            <v>41897</v>
          </cell>
          <cell r="R1572">
            <v>44001</v>
          </cell>
          <cell r="S1572">
            <v>195000</v>
          </cell>
          <cell r="T1572">
            <v>93.75</v>
          </cell>
          <cell r="U1572" t="str">
            <v>Providers/Other</v>
          </cell>
          <cell r="V1572">
            <v>80</v>
          </cell>
          <cell r="W1572">
            <v>3750</v>
          </cell>
          <cell r="X1572" t="str">
            <v>Sharon Clinic - 40</v>
          </cell>
          <cell r="Y1572" t="str">
            <v>Medical Staff</v>
          </cell>
          <cell r="Z1572" t="str">
            <v>Biweekly</v>
          </cell>
        </row>
        <row r="1573">
          <cell r="B1573">
            <v>2075</v>
          </cell>
          <cell r="D1573" t="str">
            <v>Shannon</v>
          </cell>
          <cell r="E1573" t="str">
            <v>Nunn</v>
          </cell>
          <cell r="F1573" t="str">
            <v>L</v>
          </cell>
          <cell r="G1573" t="str">
            <v>Billing Representative I</v>
          </cell>
          <cell r="H1573" t="str">
            <v>Administrative</v>
          </cell>
          <cell r="I1573" t="str">
            <v>Finance</v>
          </cell>
          <cell r="J1573" t="str">
            <v>Patient Accounting</v>
          </cell>
          <cell r="K1573" t="str">
            <v>Terminated</v>
          </cell>
          <cell r="L1573" t="str">
            <v>Full Time - Full Benefits</v>
          </cell>
          <cell r="M1573" t="str">
            <v>Full Time</v>
          </cell>
          <cell r="N1573" t="str">
            <v>Billing Representative I</v>
          </cell>
          <cell r="O1573" t="str">
            <v>GEN 40 30min</v>
          </cell>
          <cell r="P1573">
            <v>41904</v>
          </cell>
          <cell r="Q1573">
            <v>41904</v>
          </cell>
          <cell r="R1573">
            <v>42929</v>
          </cell>
          <cell r="S1573">
            <v>32947.199999999997</v>
          </cell>
          <cell r="T1573">
            <v>15.84</v>
          </cell>
          <cell r="U1573" t="str">
            <v>Admin/Support</v>
          </cell>
          <cell r="V1573">
            <v>80</v>
          </cell>
          <cell r="W1573">
            <v>633.6</v>
          </cell>
          <cell r="X1573" t="str">
            <v>Gifford Medical - 40</v>
          </cell>
          <cell r="Y1573" t="str">
            <v>Patient Financial Service</v>
          </cell>
          <cell r="Z1573" t="str">
            <v>Biweekly</v>
          </cell>
        </row>
        <row r="1574">
          <cell r="B1574">
            <v>2076</v>
          </cell>
          <cell r="D1574" t="str">
            <v>Jeffrey</v>
          </cell>
          <cell r="E1574" t="str">
            <v>Lourie</v>
          </cell>
          <cell r="F1574" t="str">
            <v>W</v>
          </cell>
          <cell r="G1574" t="str">
            <v>Nurse Practitioner</v>
          </cell>
          <cell r="H1574" t="str">
            <v>Clinical</v>
          </cell>
          <cell r="I1574" t="str">
            <v>Medical Staff</v>
          </cell>
          <cell r="J1574" t="str">
            <v>Berlin Expansion PC</v>
          </cell>
          <cell r="K1574" t="str">
            <v>Terminated</v>
          </cell>
          <cell r="L1574" t="str">
            <v>Full Time - Full Benefits</v>
          </cell>
          <cell r="M1574" t="str">
            <v>Full Time</v>
          </cell>
          <cell r="N1574" t="str">
            <v>Nurse Practitioner</v>
          </cell>
          <cell r="O1574" t="str">
            <v>PHYSICIANS</v>
          </cell>
          <cell r="P1574">
            <v>41904</v>
          </cell>
          <cell r="Q1574">
            <v>41904</v>
          </cell>
          <cell r="R1574">
            <v>43245</v>
          </cell>
          <cell r="S1574">
            <v>90000</v>
          </cell>
          <cell r="T1574">
            <v>43.269199999999998</v>
          </cell>
          <cell r="U1574" t="str">
            <v>NP &amp; PA</v>
          </cell>
          <cell r="V1574">
            <v>80</v>
          </cell>
          <cell r="W1574">
            <v>1730.7692</v>
          </cell>
          <cell r="X1574" t="str">
            <v>Primary Care Clinic - 41</v>
          </cell>
          <cell r="Y1574" t="str">
            <v>Medical Staff</v>
          </cell>
          <cell r="Z1574" t="str">
            <v>Biweekly</v>
          </cell>
        </row>
        <row r="1575">
          <cell r="B1575">
            <v>2077</v>
          </cell>
          <cell r="D1575" t="str">
            <v>Barbara</v>
          </cell>
          <cell r="E1575" t="str">
            <v>Clark</v>
          </cell>
          <cell r="F1575" t="str">
            <v>J</v>
          </cell>
          <cell r="G1575" t="str">
            <v>Admin Assistant PI</v>
          </cell>
          <cell r="H1575" t="str">
            <v>Administrative</v>
          </cell>
          <cell r="I1575" t="str">
            <v>None</v>
          </cell>
          <cell r="J1575" t="str">
            <v>Project Independence</v>
          </cell>
          <cell r="K1575" t="str">
            <v>Terminated</v>
          </cell>
          <cell r="L1575" t="str">
            <v>PartTime-Partial Benefits</v>
          </cell>
          <cell r="M1575" t="str">
            <v>Part Time</v>
          </cell>
          <cell r="N1575" t="str">
            <v>Admin Assistant PI</v>
          </cell>
          <cell r="O1575" t="str">
            <v>GEN 40 30min</v>
          </cell>
          <cell r="P1575">
            <v>41913</v>
          </cell>
          <cell r="Q1575">
            <v>41913</v>
          </cell>
          <cell r="R1575">
            <v>43889</v>
          </cell>
          <cell r="S1575">
            <v>27144</v>
          </cell>
          <cell r="T1575">
            <v>21.75</v>
          </cell>
          <cell r="U1575" t="str">
            <v>Admin/Support</v>
          </cell>
          <cell r="V1575">
            <v>48</v>
          </cell>
          <cell r="W1575">
            <v>522</v>
          </cell>
          <cell r="X1575" t="str">
            <v>Gifford Medical - 40</v>
          </cell>
          <cell r="Y1575" t="str">
            <v>None</v>
          </cell>
          <cell r="Z1575" t="str">
            <v>Biweekly</v>
          </cell>
        </row>
        <row r="1576">
          <cell r="B1576">
            <v>2078</v>
          </cell>
          <cell r="D1576" t="str">
            <v>Tammy</v>
          </cell>
          <cell r="E1576" t="str">
            <v>Mattote</v>
          </cell>
          <cell r="F1576" t="str">
            <v>R</v>
          </cell>
          <cell r="G1576" t="str">
            <v>Licensed Nurse Aide</v>
          </cell>
          <cell r="H1576" t="str">
            <v>Clinical</v>
          </cell>
          <cell r="I1576" t="str">
            <v>Patient Care Services</v>
          </cell>
          <cell r="J1576" t="str">
            <v>Project Independence</v>
          </cell>
          <cell r="K1576" t="str">
            <v>Terminated</v>
          </cell>
          <cell r="L1576" t="str">
            <v>Full Time - Full Benefits</v>
          </cell>
          <cell r="M1576" t="str">
            <v>Full Time</v>
          </cell>
          <cell r="N1576" t="str">
            <v>Licensed Nurse Aide</v>
          </cell>
          <cell r="O1576" t="str">
            <v>GEN 40 30min</v>
          </cell>
          <cell r="P1576">
            <v>41913</v>
          </cell>
          <cell r="Q1576">
            <v>41913</v>
          </cell>
          <cell r="R1576">
            <v>43993</v>
          </cell>
          <cell r="S1576">
            <v>40310.400000000001</v>
          </cell>
          <cell r="T1576">
            <v>19.38</v>
          </cell>
          <cell r="U1576" t="str">
            <v>Admin/Support</v>
          </cell>
          <cell r="V1576">
            <v>80</v>
          </cell>
          <cell r="W1576">
            <v>775.2</v>
          </cell>
          <cell r="X1576" t="str">
            <v>Gifford Medical - 40</v>
          </cell>
          <cell r="Y1576" t="str">
            <v>Project Independence</v>
          </cell>
          <cell r="Z1576" t="str">
            <v>Biweekly</v>
          </cell>
        </row>
        <row r="1577">
          <cell r="B1577">
            <v>2079</v>
          </cell>
          <cell r="D1577" t="str">
            <v>Delores</v>
          </cell>
          <cell r="E1577" t="str">
            <v>Rollins</v>
          </cell>
          <cell r="F1577" t="str">
            <v>A</v>
          </cell>
          <cell r="G1577" t="str">
            <v>Director of Nursing</v>
          </cell>
          <cell r="H1577" t="str">
            <v>Clinical</v>
          </cell>
          <cell r="I1577" t="str">
            <v>Patient Care Services</v>
          </cell>
          <cell r="J1577" t="str">
            <v>Project Independence</v>
          </cell>
          <cell r="K1577" t="str">
            <v>Terminated</v>
          </cell>
          <cell r="L1577" t="str">
            <v>PartTime - Full Benefits</v>
          </cell>
          <cell r="M1577" t="str">
            <v>Part Time</v>
          </cell>
          <cell r="N1577" t="str">
            <v>Director of Nursing</v>
          </cell>
          <cell r="O1577" t="str">
            <v>EXEMPT 64 HRS</v>
          </cell>
          <cell r="P1577">
            <v>41913</v>
          </cell>
          <cell r="Q1577">
            <v>41913</v>
          </cell>
          <cell r="R1577">
            <v>42608</v>
          </cell>
          <cell r="S1577">
            <v>62400</v>
          </cell>
          <cell r="T1577">
            <v>37.5</v>
          </cell>
          <cell r="U1577" t="str">
            <v>Nursing Directo</v>
          </cell>
          <cell r="V1577">
            <v>64</v>
          </cell>
          <cell r="W1577">
            <v>1200</v>
          </cell>
          <cell r="X1577" t="str">
            <v>Gifford Medical - 40</v>
          </cell>
          <cell r="Y1577" t="str">
            <v>Project Independence</v>
          </cell>
          <cell r="Z1577" t="str">
            <v>Biweekly</v>
          </cell>
        </row>
        <row r="1578">
          <cell r="B1578">
            <v>2080</v>
          </cell>
          <cell r="D1578" t="str">
            <v>Pamela</v>
          </cell>
          <cell r="E1578" t="str">
            <v>Bresette</v>
          </cell>
          <cell r="F1578" t="str">
            <v>R</v>
          </cell>
          <cell r="G1578" t="str">
            <v>Chef</v>
          </cell>
          <cell r="H1578" t="str">
            <v>Maint, Hskpg, Food, Dayca</v>
          </cell>
          <cell r="I1578" t="str">
            <v>Patient Care Services</v>
          </cell>
          <cell r="J1578" t="str">
            <v>Project Independence</v>
          </cell>
          <cell r="K1578" t="str">
            <v>Terminated</v>
          </cell>
          <cell r="L1578" t="str">
            <v>Full Time - Full Benefits</v>
          </cell>
          <cell r="M1578" t="str">
            <v>Full Time</v>
          </cell>
          <cell r="N1578" t="str">
            <v>Chef</v>
          </cell>
          <cell r="O1578" t="str">
            <v>GEN 40 30min</v>
          </cell>
          <cell r="P1578">
            <v>41913</v>
          </cell>
          <cell r="Q1578">
            <v>41913</v>
          </cell>
          <cell r="R1578">
            <v>42244</v>
          </cell>
          <cell r="S1578">
            <v>35526.400000000001</v>
          </cell>
          <cell r="T1578">
            <v>17.079999999999998</v>
          </cell>
          <cell r="U1578" t="str">
            <v>Tech &amp; Professi</v>
          </cell>
          <cell r="V1578">
            <v>80</v>
          </cell>
          <cell r="W1578">
            <v>683.2</v>
          </cell>
          <cell r="X1578" t="str">
            <v>Gifford Medical - 40</v>
          </cell>
          <cell r="Y1578" t="str">
            <v>Project Independence</v>
          </cell>
          <cell r="Z1578" t="str">
            <v>Biweekly</v>
          </cell>
        </row>
        <row r="1579">
          <cell r="B1579">
            <v>2081</v>
          </cell>
          <cell r="D1579" t="str">
            <v>Amanda</v>
          </cell>
          <cell r="E1579" t="str">
            <v>Koledo</v>
          </cell>
          <cell r="F1579" t="str">
            <v>L</v>
          </cell>
          <cell r="G1579" t="str">
            <v>Medical Assistant</v>
          </cell>
          <cell r="H1579" t="str">
            <v>Clinical</v>
          </cell>
          <cell r="I1579" t="str">
            <v>Patient Care Services</v>
          </cell>
          <cell r="J1579" t="str">
            <v>Berlin Expansion PC</v>
          </cell>
          <cell r="K1579" t="str">
            <v>Active</v>
          </cell>
          <cell r="L1579" t="str">
            <v>Full Time - Full Benefits</v>
          </cell>
          <cell r="M1579" t="str">
            <v>Full Time</v>
          </cell>
          <cell r="N1579" t="str">
            <v>Medical Assistant</v>
          </cell>
          <cell r="O1579" t="str">
            <v>GEN 40 60min</v>
          </cell>
          <cell r="P1579">
            <v>41913</v>
          </cell>
          <cell r="Q1579">
            <v>41913</v>
          </cell>
          <cell r="S1579">
            <v>44948.800000000003</v>
          </cell>
          <cell r="T1579">
            <v>21.61</v>
          </cell>
          <cell r="U1579" t="str">
            <v>Admin/Support</v>
          </cell>
          <cell r="V1579">
            <v>80</v>
          </cell>
          <cell r="W1579">
            <v>864.4</v>
          </cell>
          <cell r="X1579" t="str">
            <v>Gifford Medical - 40</v>
          </cell>
          <cell r="Y1579" t="str">
            <v>Provider Practice</v>
          </cell>
          <cell r="Z1579" t="str">
            <v>Biweekly</v>
          </cell>
        </row>
        <row r="1580">
          <cell r="B1580">
            <v>2082</v>
          </cell>
          <cell r="D1580" t="str">
            <v>Mellene</v>
          </cell>
          <cell r="E1580" t="str">
            <v>Catto</v>
          </cell>
          <cell r="F1580" t="str">
            <v>S</v>
          </cell>
          <cell r="G1580" t="str">
            <v>Admin Assistant PI</v>
          </cell>
          <cell r="H1580" t="str">
            <v>Administrative</v>
          </cell>
          <cell r="I1580" t="str">
            <v>Patient Care Services</v>
          </cell>
          <cell r="J1580" t="str">
            <v>Project Independence</v>
          </cell>
          <cell r="K1580" t="str">
            <v>Terminated</v>
          </cell>
          <cell r="L1580" t="str">
            <v>Full Time - Full Benefits</v>
          </cell>
          <cell r="M1580" t="str">
            <v>Full Time</v>
          </cell>
          <cell r="N1580" t="str">
            <v>Admin Assistant PI</v>
          </cell>
          <cell r="O1580" t="str">
            <v>GEN 40 30min</v>
          </cell>
          <cell r="P1580">
            <v>41913</v>
          </cell>
          <cell r="Q1580">
            <v>41913</v>
          </cell>
          <cell r="R1580">
            <v>43889</v>
          </cell>
          <cell r="S1580">
            <v>38459.199999999997</v>
          </cell>
          <cell r="T1580">
            <v>18.489999999999998</v>
          </cell>
          <cell r="U1580" t="str">
            <v>Admin/Support</v>
          </cell>
          <cell r="V1580">
            <v>80</v>
          </cell>
          <cell r="W1580">
            <v>739.6</v>
          </cell>
          <cell r="X1580" t="str">
            <v>Gifford Medical - 40</v>
          </cell>
          <cell r="Y1580" t="str">
            <v>Project Independence</v>
          </cell>
          <cell r="Z1580" t="str">
            <v>Biweekly</v>
          </cell>
        </row>
        <row r="1581">
          <cell r="B1581">
            <v>2083</v>
          </cell>
          <cell r="D1581" t="str">
            <v>Carrie</v>
          </cell>
          <cell r="E1581" t="str">
            <v>Kamont</v>
          </cell>
          <cell r="F1581" t="str">
            <v>A</v>
          </cell>
          <cell r="G1581" t="str">
            <v>Licensed Nurse Aide</v>
          </cell>
          <cell r="H1581" t="str">
            <v>Clinical</v>
          </cell>
          <cell r="I1581" t="str">
            <v>Patient Care Services</v>
          </cell>
          <cell r="J1581" t="str">
            <v>Project Independence</v>
          </cell>
          <cell r="K1581" t="str">
            <v>Terminated</v>
          </cell>
          <cell r="L1581" t="str">
            <v>Full Time - Full Benefits</v>
          </cell>
          <cell r="M1581" t="str">
            <v>Full Time</v>
          </cell>
          <cell r="N1581" t="str">
            <v>Licensed Nurse Aide</v>
          </cell>
          <cell r="O1581" t="str">
            <v>GEN 30min</v>
          </cell>
          <cell r="P1581">
            <v>41913</v>
          </cell>
          <cell r="Q1581">
            <v>41913</v>
          </cell>
          <cell r="R1581">
            <v>43957</v>
          </cell>
          <cell r="S1581">
            <v>33612.800000000003</v>
          </cell>
          <cell r="T1581">
            <v>16.16</v>
          </cell>
          <cell r="U1581" t="str">
            <v>Admin/Support</v>
          </cell>
          <cell r="V1581">
            <v>80</v>
          </cell>
          <cell r="W1581">
            <v>646.4</v>
          </cell>
          <cell r="X1581" t="str">
            <v>Gifford Medical - 40</v>
          </cell>
          <cell r="Y1581" t="str">
            <v>Project Independence</v>
          </cell>
          <cell r="Z1581" t="str">
            <v>Biweekly</v>
          </cell>
        </row>
        <row r="1582">
          <cell r="B1582">
            <v>2084</v>
          </cell>
          <cell r="D1582" t="str">
            <v>Elizabeth</v>
          </cell>
          <cell r="E1582" t="str">
            <v>Blouin</v>
          </cell>
          <cell r="F1582" t="str">
            <v>T</v>
          </cell>
          <cell r="G1582" t="str">
            <v>Healthcare Assistant</v>
          </cell>
          <cell r="H1582" t="str">
            <v>Clinical</v>
          </cell>
          <cell r="I1582" t="str">
            <v>Patient Care Services</v>
          </cell>
          <cell r="J1582" t="str">
            <v>Project Independence</v>
          </cell>
          <cell r="K1582" t="str">
            <v>Terminated</v>
          </cell>
          <cell r="L1582" t="str">
            <v>PartTime-No Benefits</v>
          </cell>
          <cell r="M1582" t="str">
            <v>Part Time</v>
          </cell>
          <cell r="N1582" t="str">
            <v>Healthcare Assistant</v>
          </cell>
          <cell r="O1582" t="str">
            <v>GEN 40 30min</v>
          </cell>
          <cell r="P1582">
            <v>41913</v>
          </cell>
          <cell r="Q1582">
            <v>41913</v>
          </cell>
          <cell r="R1582">
            <v>42890</v>
          </cell>
          <cell r="S1582">
            <v>13403.52</v>
          </cell>
          <cell r="T1582">
            <v>16.11</v>
          </cell>
          <cell r="U1582" t="str">
            <v>Admin/Support</v>
          </cell>
          <cell r="V1582">
            <v>32</v>
          </cell>
          <cell r="W1582">
            <v>257.76</v>
          </cell>
          <cell r="X1582" t="str">
            <v>Gifford Medical - 40</v>
          </cell>
          <cell r="Y1582" t="str">
            <v>Project Independence</v>
          </cell>
          <cell r="Z1582" t="str">
            <v>Biweekly</v>
          </cell>
        </row>
        <row r="1583">
          <cell r="B1583">
            <v>2085</v>
          </cell>
          <cell r="D1583" t="str">
            <v>Shelly</v>
          </cell>
          <cell r="E1583" t="str">
            <v>Ehrman</v>
          </cell>
          <cell r="F1583" t="str">
            <v>A</v>
          </cell>
          <cell r="G1583" t="str">
            <v>RN Project Ind</v>
          </cell>
          <cell r="H1583" t="str">
            <v>Clinical</v>
          </cell>
          <cell r="I1583" t="str">
            <v>Patient Care Services</v>
          </cell>
          <cell r="J1583" t="str">
            <v>Project Independence</v>
          </cell>
          <cell r="K1583" t="str">
            <v>Terminated</v>
          </cell>
          <cell r="L1583" t="str">
            <v>Per Diem Active</v>
          </cell>
          <cell r="M1583" t="str">
            <v>Part Time</v>
          </cell>
          <cell r="N1583" t="str">
            <v>RN Project Ind</v>
          </cell>
          <cell r="O1583" t="str">
            <v>GEN 40 30min</v>
          </cell>
          <cell r="P1583">
            <v>41913</v>
          </cell>
          <cell r="Q1583">
            <v>41913</v>
          </cell>
          <cell r="R1583">
            <v>43894</v>
          </cell>
          <cell r="S1583">
            <v>9.8799999999999999E-2</v>
          </cell>
          <cell r="T1583">
            <v>38.06</v>
          </cell>
          <cell r="U1583" t="str">
            <v>RN</v>
          </cell>
          <cell r="V1583">
            <v>1E-4</v>
          </cell>
          <cell r="W1583">
            <v>1.9E-3</v>
          </cell>
          <cell r="X1583" t="str">
            <v>Gifford Medical - 40</v>
          </cell>
          <cell r="Y1583" t="str">
            <v>Project Independence</v>
          </cell>
          <cell r="Z1583" t="str">
            <v>Biweekly</v>
          </cell>
        </row>
        <row r="1584">
          <cell r="B1584">
            <v>2086</v>
          </cell>
          <cell r="D1584" t="str">
            <v>Claire</v>
          </cell>
          <cell r="E1584" t="str">
            <v>Benoit</v>
          </cell>
          <cell r="F1584" t="str">
            <v>M</v>
          </cell>
          <cell r="G1584" t="str">
            <v>Healthcare Assistant</v>
          </cell>
          <cell r="H1584" t="str">
            <v>Clinical</v>
          </cell>
          <cell r="I1584" t="str">
            <v>Patient Care Services</v>
          </cell>
          <cell r="J1584" t="str">
            <v>Project Independence</v>
          </cell>
          <cell r="K1584" t="str">
            <v>Terminated</v>
          </cell>
          <cell r="L1584" t="str">
            <v>Per Diem Active</v>
          </cell>
          <cell r="M1584" t="str">
            <v>Part Time</v>
          </cell>
          <cell r="N1584" t="str">
            <v>Healthcare Assistant</v>
          </cell>
          <cell r="O1584" t="str">
            <v>GEN 40 30min</v>
          </cell>
          <cell r="P1584">
            <v>41913</v>
          </cell>
          <cell r="Q1584">
            <v>41913</v>
          </cell>
          <cell r="R1584">
            <v>42034</v>
          </cell>
          <cell r="S1584">
            <v>4.1599999999999998E-2</v>
          </cell>
          <cell r="T1584">
            <v>16.2</v>
          </cell>
          <cell r="U1584" t="str">
            <v>Admin/Support</v>
          </cell>
          <cell r="V1584">
            <v>1E-4</v>
          </cell>
          <cell r="W1584">
            <v>8.0000000000000004E-4</v>
          </cell>
          <cell r="X1584" t="str">
            <v>Gifford Medical - 40</v>
          </cell>
          <cell r="Y1584" t="str">
            <v>Project Independence</v>
          </cell>
          <cell r="Z1584" t="str">
            <v>Biweekly</v>
          </cell>
        </row>
        <row r="1585">
          <cell r="B1585">
            <v>2087</v>
          </cell>
          <cell r="D1585" t="str">
            <v>Michael</v>
          </cell>
          <cell r="E1585" t="str">
            <v>Landon</v>
          </cell>
          <cell r="F1585" t="str">
            <v>S</v>
          </cell>
          <cell r="G1585" t="str">
            <v>Grant Manager</v>
          </cell>
          <cell r="H1585" t="str">
            <v>Administrative</v>
          </cell>
          <cell r="I1585" t="str">
            <v>Provider Practices</v>
          </cell>
          <cell r="J1585" t="str">
            <v>BP Medical Home</v>
          </cell>
          <cell r="K1585" t="str">
            <v>Terminated</v>
          </cell>
          <cell r="L1585" t="str">
            <v>Full Time - Full Benefits</v>
          </cell>
          <cell r="M1585" t="str">
            <v>Full Time</v>
          </cell>
          <cell r="N1585" t="str">
            <v>Grant Manager</v>
          </cell>
          <cell r="O1585" t="str">
            <v>EXEMPT 8 FT</v>
          </cell>
          <cell r="P1585">
            <v>41925</v>
          </cell>
          <cell r="Q1585">
            <v>41925</v>
          </cell>
          <cell r="R1585">
            <v>42062</v>
          </cell>
          <cell r="S1585">
            <v>55000</v>
          </cell>
          <cell r="T1585">
            <v>26.442299999999999</v>
          </cell>
          <cell r="V1585">
            <v>80</v>
          </cell>
          <cell r="W1585">
            <v>1057.6922999999999</v>
          </cell>
          <cell r="X1585" t="str">
            <v>Gifford Medical - 40</v>
          </cell>
          <cell r="Y1585" t="str">
            <v>Provider Practice</v>
          </cell>
          <cell r="Z1585" t="str">
            <v>Biweekly</v>
          </cell>
        </row>
        <row r="1586">
          <cell r="B1586">
            <v>2088</v>
          </cell>
          <cell r="D1586" t="str">
            <v>Wendy</v>
          </cell>
          <cell r="E1586" t="str">
            <v>Holmes</v>
          </cell>
          <cell r="F1586" t="str">
            <v>L</v>
          </cell>
          <cell r="G1586" t="str">
            <v>Physical Therapy Assistan</v>
          </cell>
          <cell r="H1586" t="str">
            <v>Ancillary</v>
          </cell>
          <cell r="I1586" t="str">
            <v>Professional Services</v>
          </cell>
          <cell r="J1586" t="str">
            <v>Rehab</v>
          </cell>
          <cell r="K1586" t="str">
            <v>Terminated</v>
          </cell>
          <cell r="L1586" t="str">
            <v>Full Time - Full Benefits</v>
          </cell>
          <cell r="M1586" t="str">
            <v>Full Time</v>
          </cell>
          <cell r="N1586" t="str">
            <v>Physical Therapy Assistan</v>
          </cell>
          <cell r="O1586" t="str">
            <v>GEN 40 30min</v>
          </cell>
          <cell r="P1586">
            <v>41925</v>
          </cell>
          <cell r="Q1586">
            <v>41925</v>
          </cell>
          <cell r="R1586">
            <v>42139</v>
          </cell>
          <cell r="S1586">
            <v>47840</v>
          </cell>
          <cell r="T1586">
            <v>23</v>
          </cell>
          <cell r="U1586" t="str">
            <v>Tech &amp; Professi</v>
          </cell>
          <cell r="V1586">
            <v>80</v>
          </cell>
          <cell r="W1586">
            <v>920</v>
          </cell>
          <cell r="X1586" t="str">
            <v>Physicial Therapy - 40</v>
          </cell>
          <cell r="Y1586" t="str">
            <v>Rehab Services</v>
          </cell>
          <cell r="Z1586" t="str">
            <v>Biweekly</v>
          </cell>
        </row>
        <row r="1587">
          <cell r="B1587">
            <v>2089</v>
          </cell>
          <cell r="D1587" t="str">
            <v>Jacqueline</v>
          </cell>
          <cell r="E1587" t="str">
            <v>Campbell</v>
          </cell>
          <cell r="F1587" t="str">
            <v>J</v>
          </cell>
          <cell r="G1587" t="str">
            <v>Pt Reg Receptionist 1 PD</v>
          </cell>
          <cell r="H1587" t="str">
            <v>Administrative</v>
          </cell>
          <cell r="I1587" t="str">
            <v>Finance</v>
          </cell>
          <cell r="J1587" t="str">
            <v>Patient Registration</v>
          </cell>
          <cell r="K1587" t="str">
            <v>Terminated</v>
          </cell>
          <cell r="L1587" t="str">
            <v>Per Diem Active</v>
          </cell>
          <cell r="M1587" t="str">
            <v>Part Time</v>
          </cell>
          <cell r="N1587" t="str">
            <v>Pt Reg Receptionist 1 PD</v>
          </cell>
          <cell r="O1587" t="str">
            <v>GEN 40 30min</v>
          </cell>
          <cell r="P1587">
            <v>41925</v>
          </cell>
          <cell r="Q1587">
            <v>41925</v>
          </cell>
          <cell r="R1587">
            <v>42114</v>
          </cell>
          <cell r="S1587">
            <v>2.5999999999999999E-2</v>
          </cell>
          <cell r="T1587">
            <v>10</v>
          </cell>
          <cell r="U1587" t="str">
            <v>Admin/Support</v>
          </cell>
          <cell r="V1587">
            <v>1E-4</v>
          </cell>
          <cell r="W1587">
            <v>5.0000000000000001E-4</v>
          </cell>
          <cell r="X1587" t="str">
            <v>Patient Registration - 49</v>
          </cell>
          <cell r="Y1587" t="str">
            <v>Patient Admin Services</v>
          </cell>
          <cell r="Z1587" t="str">
            <v>Biweekly</v>
          </cell>
        </row>
        <row r="1588">
          <cell r="B1588">
            <v>2090</v>
          </cell>
          <cell r="D1588" t="str">
            <v>Danielle</v>
          </cell>
          <cell r="E1588" t="str">
            <v>Sweet</v>
          </cell>
          <cell r="F1588" t="str">
            <v>B</v>
          </cell>
          <cell r="G1588" t="str">
            <v>RN - Physician Practice</v>
          </cell>
          <cell r="H1588" t="str">
            <v>Clinical</v>
          </cell>
          <cell r="I1588" t="str">
            <v>Provider Practices</v>
          </cell>
          <cell r="J1588" t="str">
            <v>Pediatrics</v>
          </cell>
          <cell r="K1588" t="str">
            <v>Terminated</v>
          </cell>
          <cell r="L1588" t="str">
            <v>PartTime - Full Benefits</v>
          </cell>
          <cell r="M1588" t="str">
            <v>Part Time</v>
          </cell>
          <cell r="N1588" t="str">
            <v>RN - Physician Practice</v>
          </cell>
          <cell r="O1588" t="str">
            <v>GEN 40 60min</v>
          </cell>
          <cell r="P1588">
            <v>41925</v>
          </cell>
          <cell r="Q1588">
            <v>41925</v>
          </cell>
          <cell r="R1588">
            <v>45019</v>
          </cell>
          <cell r="S1588">
            <v>55816.800000000003</v>
          </cell>
          <cell r="T1588">
            <v>35.78</v>
          </cell>
          <cell r="U1588" t="str">
            <v>RN PP</v>
          </cell>
          <cell r="V1588">
            <v>60</v>
          </cell>
          <cell r="W1588">
            <v>1073.4000000000001</v>
          </cell>
          <cell r="X1588" t="str">
            <v>Primary Care Clinic - 41</v>
          </cell>
          <cell r="Y1588" t="str">
            <v>Provider Practice</v>
          </cell>
          <cell r="Z1588" t="str">
            <v>Biweekly</v>
          </cell>
        </row>
        <row r="1589">
          <cell r="B1589">
            <v>2091</v>
          </cell>
          <cell r="D1589" t="str">
            <v>Virginia</v>
          </cell>
          <cell r="E1589" t="str">
            <v>Clark Ziske</v>
          </cell>
          <cell r="F1589" t="str">
            <v>L</v>
          </cell>
          <cell r="G1589" t="str">
            <v>Medical Secretary</v>
          </cell>
          <cell r="H1589" t="str">
            <v>Administrative</v>
          </cell>
          <cell r="I1589" t="str">
            <v>Provider Practices</v>
          </cell>
          <cell r="J1589" t="str">
            <v>Clinic Podiatry</v>
          </cell>
          <cell r="K1589" t="str">
            <v>Terminated</v>
          </cell>
          <cell r="L1589" t="str">
            <v>Full Time - Full Benefits</v>
          </cell>
          <cell r="M1589" t="str">
            <v>Full Time</v>
          </cell>
          <cell r="N1589" t="str">
            <v>Medical Secretary</v>
          </cell>
          <cell r="O1589" t="str">
            <v>GEN 40 60min</v>
          </cell>
          <cell r="P1589">
            <v>41925</v>
          </cell>
          <cell r="Q1589">
            <v>41925</v>
          </cell>
          <cell r="R1589">
            <v>42529</v>
          </cell>
          <cell r="S1589">
            <v>38376</v>
          </cell>
          <cell r="T1589">
            <v>18.45</v>
          </cell>
          <cell r="U1589" t="str">
            <v>Admin/Support</v>
          </cell>
          <cell r="V1589">
            <v>80</v>
          </cell>
          <cell r="W1589">
            <v>738</v>
          </cell>
          <cell r="X1589" t="str">
            <v>Nro, Anes, Pod &amp; Sp - 40</v>
          </cell>
          <cell r="Y1589" t="str">
            <v>Provider Practice</v>
          </cell>
          <cell r="Z1589" t="str">
            <v>Biweekly</v>
          </cell>
        </row>
        <row r="1590">
          <cell r="B1590">
            <v>2092</v>
          </cell>
          <cell r="D1590" t="str">
            <v>Thomas</v>
          </cell>
          <cell r="E1590" t="str">
            <v>McKinnon</v>
          </cell>
          <cell r="F1590" t="str">
            <v>H</v>
          </cell>
          <cell r="G1590" t="str">
            <v>LNA Per Diem</v>
          </cell>
          <cell r="H1590" t="str">
            <v>Clinical</v>
          </cell>
          <cell r="I1590" t="str">
            <v>Patient Care Services</v>
          </cell>
          <cell r="J1590" t="str">
            <v>MENIG Extended Care</v>
          </cell>
          <cell r="K1590" t="str">
            <v>Terminated</v>
          </cell>
          <cell r="L1590" t="str">
            <v>Per Diem Active</v>
          </cell>
          <cell r="M1590" t="str">
            <v>Part Time</v>
          </cell>
          <cell r="N1590" t="str">
            <v>LNA Per Diem</v>
          </cell>
          <cell r="O1590" t="str">
            <v>GEN 40 30min</v>
          </cell>
          <cell r="P1590">
            <v>41925</v>
          </cell>
          <cell r="Q1590">
            <v>41925</v>
          </cell>
          <cell r="R1590">
            <v>42158</v>
          </cell>
          <cell r="S1590">
            <v>3.3799999999999997E-2</v>
          </cell>
          <cell r="T1590">
            <v>13</v>
          </cell>
          <cell r="U1590" t="str">
            <v>Admin/Support</v>
          </cell>
          <cell r="V1590">
            <v>1E-4</v>
          </cell>
          <cell r="W1590">
            <v>5.9999999999999995E-4</v>
          </cell>
          <cell r="X1590" t="str">
            <v>Gifford Medical - 40</v>
          </cell>
          <cell r="Y1590" t="str">
            <v>Menig Extended Care Unit</v>
          </cell>
          <cell r="Z1590" t="str">
            <v>Biweekly</v>
          </cell>
        </row>
        <row r="1591">
          <cell r="B1591">
            <v>2093</v>
          </cell>
          <cell r="D1591" t="str">
            <v>Myranda</v>
          </cell>
          <cell r="E1591" t="str">
            <v>Maynard</v>
          </cell>
          <cell r="F1591" t="str">
            <v>A</v>
          </cell>
          <cell r="G1591" t="str">
            <v>Medical Secretary Offsite</v>
          </cell>
          <cell r="H1591" t="str">
            <v>Administrative</v>
          </cell>
          <cell r="I1591" t="str">
            <v>Provider Practices</v>
          </cell>
          <cell r="J1591" t="str">
            <v>Orthopedics Clinic</v>
          </cell>
          <cell r="K1591" t="str">
            <v>Terminated</v>
          </cell>
          <cell r="L1591" t="str">
            <v>Full Time - Full Benefits</v>
          </cell>
          <cell r="M1591" t="str">
            <v>Full Time</v>
          </cell>
          <cell r="N1591" t="str">
            <v>Medical Secretary Offsite</v>
          </cell>
          <cell r="O1591" t="str">
            <v>GEN 40 60min</v>
          </cell>
          <cell r="P1591">
            <v>41932</v>
          </cell>
          <cell r="Q1591">
            <v>41932</v>
          </cell>
          <cell r="R1591">
            <v>41941</v>
          </cell>
          <cell r="S1591">
            <v>24960</v>
          </cell>
          <cell r="T1591">
            <v>12</v>
          </cell>
          <cell r="U1591" t="str">
            <v>Admin/Support</v>
          </cell>
          <cell r="V1591">
            <v>80</v>
          </cell>
          <cell r="W1591">
            <v>480</v>
          </cell>
          <cell r="X1591" t="str">
            <v>Orthopedics - 40</v>
          </cell>
          <cell r="Y1591" t="str">
            <v>Provider Practice</v>
          </cell>
          <cell r="Z1591" t="str">
            <v>Biweekly</v>
          </cell>
        </row>
        <row r="1592">
          <cell r="B1592">
            <v>2094</v>
          </cell>
          <cell r="D1592" t="str">
            <v>Morgan</v>
          </cell>
          <cell r="E1592" t="str">
            <v>Smith</v>
          </cell>
          <cell r="F1592" t="str">
            <v>E</v>
          </cell>
          <cell r="G1592" t="str">
            <v>After School Assistant</v>
          </cell>
          <cell r="H1592" t="str">
            <v>Maint, Hskpg, Food, Dayca</v>
          </cell>
          <cell r="I1592" t="str">
            <v>Human Resources</v>
          </cell>
          <cell r="J1592" t="str">
            <v>After School</v>
          </cell>
          <cell r="K1592" t="str">
            <v>Terminated</v>
          </cell>
          <cell r="L1592" t="str">
            <v>PartTime-No Benefits</v>
          </cell>
          <cell r="M1592" t="str">
            <v>Part Time</v>
          </cell>
          <cell r="N1592" t="str">
            <v>After School Assistant</v>
          </cell>
          <cell r="O1592" t="str">
            <v>GEN 40 No Meal</v>
          </cell>
          <cell r="P1592">
            <v>41932</v>
          </cell>
          <cell r="Q1592">
            <v>41932</v>
          </cell>
          <cell r="R1592">
            <v>42258</v>
          </cell>
          <cell r="S1592">
            <v>7137</v>
          </cell>
          <cell r="T1592">
            <v>9.15</v>
          </cell>
          <cell r="U1592" t="str">
            <v>Admin/Support</v>
          </cell>
          <cell r="V1592">
            <v>30</v>
          </cell>
          <cell r="W1592">
            <v>137.25</v>
          </cell>
          <cell r="X1592" t="str">
            <v>After School Program - 43</v>
          </cell>
          <cell r="Y1592" t="str">
            <v>Child Enrichment Center</v>
          </cell>
          <cell r="Z1592" t="str">
            <v>Biweekly</v>
          </cell>
        </row>
        <row r="1593">
          <cell r="B1593">
            <v>2095</v>
          </cell>
          <cell r="D1593" t="str">
            <v>Cassidy</v>
          </cell>
          <cell r="E1593" t="str">
            <v>Nelson</v>
          </cell>
          <cell r="F1593" t="str">
            <v>E</v>
          </cell>
          <cell r="G1593" t="str">
            <v>After School Assistant</v>
          </cell>
          <cell r="H1593" t="str">
            <v>Maint, Hskpg, Food, Dayca</v>
          </cell>
          <cell r="I1593" t="str">
            <v>Human Resources</v>
          </cell>
          <cell r="J1593" t="str">
            <v>After School</v>
          </cell>
          <cell r="K1593" t="str">
            <v>Terminated</v>
          </cell>
          <cell r="L1593" t="str">
            <v>PartTime-No Benefits</v>
          </cell>
          <cell r="M1593" t="str">
            <v>Part Time</v>
          </cell>
          <cell r="N1593" t="str">
            <v>After School Assistant</v>
          </cell>
          <cell r="O1593" t="str">
            <v>GEN 40 No Meal</v>
          </cell>
          <cell r="P1593">
            <v>41932</v>
          </cell>
          <cell r="Q1593">
            <v>41932</v>
          </cell>
          <cell r="R1593">
            <v>42594</v>
          </cell>
          <cell r="S1593">
            <v>7675.2</v>
          </cell>
          <cell r="T1593">
            <v>9.84</v>
          </cell>
          <cell r="U1593" t="str">
            <v>Admin/Support</v>
          </cell>
          <cell r="V1593">
            <v>30</v>
          </cell>
          <cell r="W1593">
            <v>147.6</v>
          </cell>
          <cell r="X1593" t="str">
            <v>After School Program - 43</v>
          </cell>
          <cell r="Y1593" t="str">
            <v>Child Enrichment Center</v>
          </cell>
          <cell r="Z1593" t="str">
            <v>Biweekly</v>
          </cell>
        </row>
        <row r="1594">
          <cell r="B1594">
            <v>2096</v>
          </cell>
          <cell r="D1594" t="str">
            <v>Jonathan</v>
          </cell>
          <cell r="E1594" t="str">
            <v>Frattini</v>
          </cell>
          <cell r="F1594" t="str">
            <v>N</v>
          </cell>
          <cell r="G1594" t="str">
            <v>ES Worker - Per Diem</v>
          </cell>
          <cell r="H1594" t="str">
            <v>Maint, Hskpg, Food, Dayca</v>
          </cell>
          <cell r="I1594" t="str">
            <v>Operations</v>
          </cell>
          <cell r="J1594" t="str">
            <v>Housekeeping</v>
          </cell>
          <cell r="K1594" t="str">
            <v>Terminated</v>
          </cell>
          <cell r="L1594" t="str">
            <v>Per Diem Active</v>
          </cell>
          <cell r="M1594" t="str">
            <v>Part Time</v>
          </cell>
          <cell r="N1594" t="str">
            <v>ES Worker - Per Diem</v>
          </cell>
          <cell r="O1594" t="str">
            <v>GEN 40 30min</v>
          </cell>
          <cell r="P1594">
            <v>41939</v>
          </cell>
          <cell r="Q1594">
            <v>41939</v>
          </cell>
          <cell r="R1594">
            <v>43362</v>
          </cell>
          <cell r="S1594">
            <v>3.1199999999999999E-2</v>
          </cell>
          <cell r="T1594">
            <v>12.39</v>
          </cell>
          <cell r="U1594" t="str">
            <v>Admin/Support</v>
          </cell>
          <cell r="V1594">
            <v>1E-4</v>
          </cell>
          <cell r="W1594">
            <v>5.9999999999999995E-4</v>
          </cell>
          <cell r="X1594" t="str">
            <v>Gifford Medical - 40</v>
          </cell>
          <cell r="Y1594" t="str">
            <v>Housekeeping</v>
          </cell>
          <cell r="Z1594" t="str">
            <v>Biweekly</v>
          </cell>
        </row>
        <row r="1595">
          <cell r="B1595">
            <v>2097</v>
          </cell>
          <cell r="D1595" t="str">
            <v>Thomas</v>
          </cell>
          <cell r="E1595" t="str">
            <v>Chism</v>
          </cell>
          <cell r="F1595" t="str">
            <v>R</v>
          </cell>
          <cell r="G1595" t="str">
            <v>Chef</v>
          </cell>
          <cell r="H1595" t="str">
            <v>Maint, Hskpg, Food, Dayca</v>
          </cell>
          <cell r="I1595" t="str">
            <v>Operations</v>
          </cell>
          <cell r="J1595" t="str">
            <v>Menig Dietary</v>
          </cell>
          <cell r="K1595" t="str">
            <v>Terminated</v>
          </cell>
          <cell r="L1595" t="str">
            <v>Full Time - Full Benefits</v>
          </cell>
          <cell r="M1595" t="str">
            <v>Full Time</v>
          </cell>
          <cell r="N1595" t="str">
            <v>Chef</v>
          </cell>
          <cell r="O1595" t="str">
            <v>EXEMPT 8 FT</v>
          </cell>
          <cell r="P1595">
            <v>43634</v>
          </cell>
          <cell r="Q1595">
            <v>41946</v>
          </cell>
          <cell r="R1595">
            <v>44503</v>
          </cell>
          <cell r="S1595">
            <v>58926.400000000001</v>
          </cell>
          <cell r="T1595">
            <v>28.33</v>
          </cell>
          <cell r="U1595" t="str">
            <v>Tech &amp; Professi</v>
          </cell>
          <cell r="V1595">
            <v>80</v>
          </cell>
          <cell r="W1595">
            <v>1133.2</v>
          </cell>
          <cell r="X1595" t="str">
            <v>Gifford Medical - 40</v>
          </cell>
          <cell r="Y1595" t="str">
            <v>Nutrition &amp; Food Service</v>
          </cell>
          <cell r="Z1595" t="str">
            <v>Biweekly</v>
          </cell>
        </row>
        <row r="1596">
          <cell r="B1596">
            <v>2098</v>
          </cell>
          <cell r="D1596" t="str">
            <v>Scott</v>
          </cell>
          <cell r="E1596" t="str">
            <v>Thompson</v>
          </cell>
          <cell r="F1596" t="str">
            <v>A</v>
          </cell>
          <cell r="G1596" t="str">
            <v>Cert Resp Therapist PD</v>
          </cell>
          <cell r="H1596" t="str">
            <v>Ancillary</v>
          </cell>
          <cell r="I1596" t="str">
            <v>Professional Services</v>
          </cell>
          <cell r="J1596" t="str">
            <v>Electrocardiology</v>
          </cell>
          <cell r="K1596" t="str">
            <v>Active</v>
          </cell>
          <cell r="L1596" t="str">
            <v>Per Diem Active</v>
          </cell>
          <cell r="M1596" t="str">
            <v>Part Time</v>
          </cell>
          <cell r="N1596" t="str">
            <v>Cert Resp Therapist PD</v>
          </cell>
          <cell r="O1596" t="str">
            <v>GEN 40 30min</v>
          </cell>
          <cell r="P1596">
            <v>41946</v>
          </cell>
          <cell r="Q1596">
            <v>41946</v>
          </cell>
          <cell r="S1596">
            <v>9.6199999999999994E-2</v>
          </cell>
          <cell r="T1596">
            <v>37.130000000000003</v>
          </cell>
          <cell r="U1596" t="str">
            <v>Tech &amp; Professi</v>
          </cell>
          <cell r="V1596">
            <v>1E-4</v>
          </cell>
          <cell r="W1596">
            <v>1.8E-3</v>
          </cell>
          <cell r="X1596" t="str">
            <v>Gifford Medical - 40</v>
          </cell>
          <cell r="Y1596" t="str">
            <v>Respiratory Therapy</v>
          </cell>
          <cell r="Z1596" t="str">
            <v>Biweekly</v>
          </cell>
        </row>
        <row r="1597">
          <cell r="B1597">
            <v>2099</v>
          </cell>
          <cell r="D1597" t="str">
            <v>N' Bouke</v>
          </cell>
          <cell r="E1597" t="str">
            <v>Eko Agbodenou</v>
          </cell>
          <cell r="G1597" t="str">
            <v>Nutrition Assistant 1 PD</v>
          </cell>
          <cell r="H1597" t="str">
            <v>Maint, Hskpg, Food, Dayca</v>
          </cell>
          <cell r="I1597" t="str">
            <v>Operations</v>
          </cell>
          <cell r="J1597" t="str">
            <v>Dietary</v>
          </cell>
          <cell r="K1597" t="str">
            <v>Terminated</v>
          </cell>
          <cell r="L1597" t="str">
            <v>Per Diem Active</v>
          </cell>
          <cell r="M1597" t="str">
            <v>Part Time</v>
          </cell>
          <cell r="N1597" t="str">
            <v>Nutrition Assistant 1 PD</v>
          </cell>
          <cell r="O1597" t="str">
            <v>GEN 40 60min</v>
          </cell>
          <cell r="P1597">
            <v>41946</v>
          </cell>
          <cell r="Q1597">
            <v>41946</v>
          </cell>
          <cell r="R1597">
            <v>42825</v>
          </cell>
          <cell r="S1597">
            <v>2.86E-2</v>
          </cell>
          <cell r="T1597">
            <v>10.5</v>
          </cell>
          <cell r="U1597" t="str">
            <v>Admin/Support</v>
          </cell>
          <cell r="V1597">
            <v>1E-4</v>
          </cell>
          <cell r="W1597">
            <v>5.9999999999999995E-4</v>
          </cell>
          <cell r="X1597" t="str">
            <v>Gifford Medical - 40</v>
          </cell>
          <cell r="Y1597" t="str">
            <v>Nutrition &amp; Food Service</v>
          </cell>
          <cell r="Z1597" t="str">
            <v>Biweekly</v>
          </cell>
        </row>
        <row r="1598">
          <cell r="B1598">
            <v>2100</v>
          </cell>
          <cell r="D1598" t="str">
            <v>Shania</v>
          </cell>
          <cell r="E1598" t="str">
            <v>Young</v>
          </cell>
          <cell r="F1598" t="str">
            <v>A</v>
          </cell>
          <cell r="G1598" t="str">
            <v>Teaching Assistant</v>
          </cell>
          <cell r="H1598" t="str">
            <v>Maint, Hskpg, Food, Dayca</v>
          </cell>
          <cell r="I1598" t="str">
            <v>Administration</v>
          </cell>
          <cell r="J1598" t="str">
            <v>Day Care</v>
          </cell>
          <cell r="K1598" t="str">
            <v>Terminated</v>
          </cell>
          <cell r="L1598" t="str">
            <v>Full Time - Full Benefits</v>
          </cell>
          <cell r="M1598" t="str">
            <v>Full Time</v>
          </cell>
          <cell r="N1598" t="str">
            <v>Teaching Assistant</v>
          </cell>
          <cell r="O1598" t="str">
            <v>GEN 40 60min</v>
          </cell>
          <cell r="P1598">
            <v>44223</v>
          </cell>
          <cell r="Q1598">
            <v>41946</v>
          </cell>
          <cell r="R1598">
            <v>44454</v>
          </cell>
          <cell r="S1598">
            <v>28163.200000000001</v>
          </cell>
          <cell r="T1598">
            <v>13.54</v>
          </cell>
          <cell r="U1598" t="str">
            <v>Admin/Support</v>
          </cell>
          <cell r="V1598">
            <v>80</v>
          </cell>
          <cell r="W1598">
            <v>541.6</v>
          </cell>
          <cell r="X1598" t="str">
            <v>After School Program - 43</v>
          </cell>
          <cell r="Y1598" t="str">
            <v>Child Enrichment Center</v>
          </cell>
          <cell r="Z1598" t="str">
            <v>Biweekly</v>
          </cell>
        </row>
        <row r="1599">
          <cell r="B1599">
            <v>2101</v>
          </cell>
          <cell r="D1599" t="str">
            <v>Rebecca</v>
          </cell>
          <cell r="E1599" t="str">
            <v>Coyle</v>
          </cell>
          <cell r="F1599" t="str">
            <v>J</v>
          </cell>
          <cell r="G1599" t="str">
            <v>Office Manager</v>
          </cell>
          <cell r="H1599" t="str">
            <v>Administrative</v>
          </cell>
          <cell r="I1599" t="str">
            <v>Provider Practices</v>
          </cell>
          <cell r="J1599" t="str">
            <v>Clinic Primary Care</v>
          </cell>
          <cell r="K1599" t="str">
            <v>Terminated</v>
          </cell>
          <cell r="L1599" t="str">
            <v>Full Time - Full Benefits</v>
          </cell>
          <cell r="M1599" t="str">
            <v>Full Time</v>
          </cell>
          <cell r="N1599" t="str">
            <v>Office Manager</v>
          </cell>
          <cell r="O1599" t="str">
            <v>EXEMPT 8 FT</v>
          </cell>
          <cell r="P1599">
            <v>41953</v>
          </cell>
          <cell r="Q1599">
            <v>41953</v>
          </cell>
          <cell r="R1599">
            <v>42237</v>
          </cell>
          <cell r="S1599">
            <v>43680</v>
          </cell>
          <cell r="T1599">
            <v>21</v>
          </cell>
          <cell r="U1599" t="str">
            <v>Office Manager</v>
          </cell>
          <cell r="V1599">
            <v>80</v>
          </cell>
          <cell r="W1599">
            <v>840</v>
          </cell>
          <cell r="X1599" t="str">
            <v>Clinic Administration - 4</v>
          </cell>
          <cell r="Y1599" t="str">
            <v>Provider Practice</v>
          </cell>
          <cell r="Z1599" t="str">
            <v>Biweekly</v>
          </cell>
        </row>
        <row r="1600">
          <cell r="B1600">
            <v>2102</v>
          </cell>
          <cell r="D1600" t="str">
            <v>Chad</v>
          </cell>
          <cell r="E1600" t="str">
            <v>Nielsen</v>
          </cell>
          <cell r="F1600" t="str">
            <v>A</v>
          </cell>
          <cell r="G1600" t="str">
            <v>Cook</v>
          </cell>
          <cell r="H1600" t="str">
            <v>Maint, Hskpg, Food, Dayca</v>
          </cell>
          <cell r="I1600" t="str">
            <v>Operations</v>
          </cell>
          <cell r="J1600" t="str">
            <v>Dietary</v>
          </cell>
          <cell r="K1600" t="str">
            <v>Terminated</v>
          </cell>
          <cell r="L1600" t="str">
            <v>Full Time - Full Benefits</v>
          </cell>
          <cell r="M1600" t="str">
            <v>Full Time</v>
          </cell>
          <cell r="N1600" t="str">
            <v>Cook</v>
          </cell>
          <cell r="O1600" t="str">
            <v>GEN 40 30min</v>
          </cell>
          <cell r="P1600">
            <v>41953</v>
          </cell>
          <cell r="Q1600">
            <v>41953</v>
          </cell>
          <cell r="R1600">
            <v>43147</v>
          </cell>
          <cell r="S1600">
            <v>33716.800000000003</v>
          </cell>
          <cell r="T1600">
            <v>16.21</v>
          </cell>
          <cell r="U1600" t="str">
            <v>Admin/Support</v>
          </cell>
          <cell r="V1600">
            <v>80</v>
          </cell>
          <cell r="W1600">
            <v>648.4</v>
          </cell>
          <cell r="X1600" t="str">
            <v>Gifford Medical - 40</v>
          </cell>
          <cell r="Y1600" t="str">
            <v>Nutrition &amp; Food Service</v>
          </cell>
          <cell r="Z1600" t="str">
            <v>Biweekly</v>
          </cell>
        </row>
        <row r="1601">
          <cell r="B1601">
            <v>2103</v>
          </cell>
          <cell r="D1601" t="str">
            <v>Timothy</v>
          </cell>
          <cell r="E1601" t="str">
            <v>Poljacik</v>
          </cell>
          <cell r="F1601" t="str">
            <v>A</v>
          </cell>
          <cell r="G1601" t="str">
            <v>ES Worker - Per Diem</v>
          </cell>
          <cell r="H1601" t="str">
            <v>Maint, Hskpg, Food, Dayca</v>
          </cell>
          <cell r="I1601" t="str">
            <v>Operations</v>
          </cell>
          <cell r="J1601" t="str">
            <v>Housekeeping</v>
          </cell>
          <cell r="K1601" t="str">
            <v>Terminated</v>
          </cell>
          <cell r="L1601" t="str">
            <v>Per Diem Active</v>
          </cell>
          <cell r="M1601" t="str">
            <v>Part Time</v>
          </cell>
          <cell r="N1601" t="str">
            <v>ES Worker - Per Diem</v>
          </cell>
          <cell r="O1601" t="str">
            <v>GEN 40 30min</v>
          </cell>
          <cell r="P1601">
            <v>41960</v>
          </cell>
          <cell r="Q1601">
            <v>41960</v>
          </cell>
          <cell r="R1601">
            <v>42314</v>
          </cell>
          <cell r="S1601">
            <v>2.86E-2</v>
          </cell>
          <cell r="T1601">
            <v>11</v>
          </cell>
          <cell r="U1601" t="str">
            <v>Admin/Support</v>
          </cell>
          <cell r="V1601">
            <v>1E-4</v>
          </cell>
          <cell r="W1601">
            <v>5.9999999999999995E-4</v>
          </cell>
          <cell r="X1601" t="str">
            <v>Gifford Medical - 40</v>
          </cell>
          <cell r="Y1601" t="str">
            <v>Housekeeping</v>
          </cell>
          <cell r="Z1601" t="str">
            <v>Biweekly</v>
          </cell>
        </row>
        <row r="1602">
          <cell r="B1602">
            <v>2104</v>
          </cell>
          <cell r="D1602" t="str">
            <v>Ashley</v>
          </cell>
          <cell r="E1602" t="str">
            <v>Romano</v>
          </cell>
          <cell r="F1602" t="str">
            <v>M</v>
          </cell>
          <cell r="G1602" t="str">
            <v>Teaching Assistant</v>
          </cell>
          <cell r="H1602" t="str">
            <v>Maint, Hskpg, Food, Dayca</v>
          </cell>
          <cell r="I1602" t="str">
            <v>Human Resources</v>
          </cell>
          <cell r="J1602" t="str">
            <v>Day Care</v>
          </cell>
          <cell r="K1602" t="str">
            <v>Terminated</v>
          </cell>
          <cell r="L1602" t="str">
            <v>Full Time - Full Benefits</v>
          </cell>
          <cell r="M1602" t="str">
            <v>Full Time</v>
          </cell>
          <cell r="N1602" t="str">
            <v>Teaching Assistant</v>
          </cell>
          <cell r="O1602" t="str">
            <v>GEN 40 60min</v>
          </cell>
          <cell r="P1602">
            <v>41975</v>
          </cell>
          <cell r="Q1602">
            <v>41975</v>
          </cell>
          <cell r="R1602">
            <v>42122</v>
          </cell>
          <cell r="S1602">
            <v>21840</v>
          </cell>
          <cell r="T1602">
            <v>10.5</v>
          </cell>
          <cell r="U1602" t="str">
            <v>Admin/Support</v>
          </cell>
          <cell r="V1602">
            <v>80</v>
          </cell>
          <cell r="W1602">
            <v>420</v>
          </cell>
          <cell r="X1602" t="str">
            <v>Gifford Medical - 40</v>
          </cell>
          <cell r="Y1602" t="str">
            <v>Child Enrichment Center</v>
          </cell>
          <cell r="Z1602" t="str">
            <v>Biweekly</v>
          </cell>
        </row>
        <row r="1603">
          <cell r="B1603">
            <v>2105</v>
          </cell>
          <cell r="D1603" t="str">
            <v>Lori</v>
          </cell>
          <cell r="E1603" t="str">
            <v>Flint</v>
          </cell>
          <cell r="F1603" t="str">
            <v>L</v>
          </cell>
          <cell r="G1603" t="str">
            <v>Accounts Payable Asst</v>
          </cell>
          <cell r="H1603" t="str">
            <v>Administrative</v>
          </cell>
          <cell r="I1603" t="str">
            <v>Finance</v>
          </cell>
          <cell r="J1603" t="str">
            <v>General Accounting</v>
          </cell>
          <cell r="K1603" t="str">
            <v>Terminated</v>
          </cell>
          <cell r="L1603" t="str">
            <v>PartTime - Full Benefits</v>
          </cell>
          <cell r="M1603" t="str">
            <v>Full Time</v>
          </cell>
          <cell r="N1603" t="str">
            <v>Accounts Payable Asst</v>
          </cell>
          <cell r="O1603" t="str">
            <v>GEN 40 30min</v>
          </cell>
          <cell r="P1603">
            <v>41981</v>
          </cell>
          <cell r="Q1603">
            <v>41981</v>
          </cell>
          <cell r="R1603">
            <v>44358</v>
          </cell>
          <cell r="S1603">
            <v>33596.160000000003</v>
          </cell>
          <cell r="T1603">
            <v>20.190000000000001</v>
          </cell>
          <cell r="U1603" t="str">
            <v>Admin/Support</v>
          </cell>
          <cell r="V1603">
            <v>64</v>
          </cell>
          <cell r="W1603">
            <v>646.08000000000004</v>
          </cell>
          <cell r="X1603" t="str">
            <v>Gifford Medical - 40</v>
          </cell>
          <cell r="Y1603" t="str">
            <v>Accounting</v>
          </cell>
          <cell r="Z1603" t="str">
            <v>Biweekly</v>
          </cell>
        </row>
        <row r="1604">
          <cell r="B1604">
            <v>2106</v>
          </cell>
          <cell r="D1604" t="str">
            <v>Robin</v>
          </cell>
          <cell r="E1604" t="str">
            <v>Dutcher</v>
          </cell>
          <cell r="F1604" t="str">
            <v>E</v>
          </cell>
          <cell r="G1604" t="str">
            <v>Marketing Specialist</v>
          </cell>
          <cell r="H1604" t="str">
            <v>Administrative</v>
          </cell>
          <cell r="I1604" t="str">
            <v>Administration</v>
          </cell>
          <cell r="J1604" t="str">
            <v>Public Relations</v>
          </cell>
          <cell r="K1604" t="str">
            <v>Terminated</v>
          </cell>
          <cell r="L1604" t="str">
            <v>Full Time - Full Benefits</v>
          </cell>
          <cell r="M1604" t="str">
            <v>Full Time</v>
          </cell>
          <cell r="N1604" t="str">
            <v>Marketing Specialist</v>
          </cell>
          <cell r="O1604" t="str">
            <v>GEN 40 30min</v>
          </cell>
          <cell r="P1604">
            <v>41988</v>
          </cell>
          <cell r="Q1604">
            <v>41988</v>
          </cell>
          <cell r="R1604">
            <v>43196</v>
          </cell>
          <cell r="S1604">
            <v>64480</v>
          </cell>
          <cell r="T1604">
            <v>31</v>
          </cell>
          <cell r="U1604" t="str">
            <v>Admin/Support</v>
          </cell>
          <cell r="V1604">
            <v>80</v>
          </cell>
          <cell r="W1604">
            <v>1240</v>
          </cell>
          <cell r="X1604" t="str">
            <v>Gifford Medical - 40</v>
          </cell>
          <cell r="Y1604" t="str">
            <v>Development &amp; Marketing</v>
          </cell>
          <cell r="Z1604" t="str">
            <v>Biweekly</v>
          </cell>
        </row>
        <row r="1605">
          <cell r="B1605">
            <v>2107</v>
          </cell>
          <cell r="D1605" t="str">
            <v>Molly</v>
          </cell>
          <cell r="E1605" t="str">
            <v>Pearson</v>
          </cell>
          <cell r="F1605" t="str">
            <v>A</v>
          </cell>
          <cell r="G1605" t="str">
            <v>Radiology Technologist PD</v>
          </cell>
          <cell r="H1605" t="str">
            <v>Ancillary</v>
          </cell>
          <cell r="I1605" t="str">
            <v>Professional Services</v>
          </cell>
          <cell r="J1605" t="str">
            <v>Diagnostic Imaging</v>
          </cell>
          <cell r="K1605" t="str">
            <v>Terminated</v>
          </cell>
          <cell r="L1605" t="str">
            <v>Per Diem Active</v>
          </cell>
          <cell r="M1605" t="str">
            <v>Part Time</v>
          </cell>
          <cell r="N1605" t="str">
            <v>Radiology Technologist PD</v>
          </cell>
          <cell r="O1605" t="str">
            <v>GEN 40 30min</v>
          </cell>
          <cell r="P1605">
            <v>41988</v>
          </cell>
          <cell r="Q1605">
            <v>41988</v>
          </cell>
          <cell r="R1605">
            <v>42640</v>
          </cell>
          <cell r="S1605">
            <v>7.0199999999999999E-2</v>
          </cell>
          <cell r="T1605">
            <v>26.65</v>
          </cell>
          <cell r="U1605" t="str">
            <v>Tech &amp; Professi</v>
          </cell>
          <cell r="V1605">
            <v>1E-4</v>
          </cell>
          <cell r="W1605">
            <v>1.4E-3</v>
          </cell>
          <cell r="X1605" t="str">
            <v>Gifford Medical - 40</v>
          </cell>
          <cell r="Y1605" t="str">
            <v>Radiology</v>
          </cell>
          <cell r="Z1605" t="str">
            <v>Biweekly</v>
          </cell>
        </row>
        <row r="1606">
          <cell r="B1606">
            <v>2108</v>
          </cell>
          <cell r="D1606" t="str">
            <v>Jeanelle</v>
          </cell>
          <cell r="E1606" t="str">
            <v>Achee</v>
          </cell>
          <cell r="F1606" t="str">
            <v>A</v>
          </cell>
          <cell r="G1606" t="str">
            <v>RN - Per Diem</v>
          </cell>
          <cell r="H1606" t="str">
            <v>Clinical</v>
          </cell>
          <cell r="I1606" t="str">
            <v>Patient Care Services</v>
          </cell>
          <cell r="J1606" t="str">
            <v>Operating Room</v>
          </cell>
          <cell r="K1606" t="str">
            <v>Terminated</v>
          </cell>
          <cell r="L1606" t="str">
            <v>Per Diem Active</v>
          </cell>
          <cell r="M1606" t="str">
            <v>Part Time</v>
          </cell>
          <cell r="N1606" t="str">
            <v>RN - Per Diem</v>
          </cell>
          <cell r="O1606" t="str">
            <v>GEN 40 30min</v>
          </cell>
          <cell r="P1606">
            <v>43357</v>
          </cell>
          <cell r="Q1606">
            <v>42009</v>
          </cell>
          <cell r="R1606">
            <v>44103</v>
          </cell>
          <cell r="S1606">
            <v>7.8E-2</v>
          </cell>
          <cell r="T1606">
            <v>29.74</v>
          </cell>
          <cell r="U1606" t="str">
            <v>RN</v>
          </cell>
          <cell r="V1606">
            <v>1E-4</v>
          </cell>
          <cell r="W1606">
            <v>1.5E-3</v>
          </cell>
          <cell r="X1606" t="str">
            <v>Gifford Medical - 40</v>
          </cell>
          <cell r="Y1606" t="str">
            <v>Operating Room</v>
          </cell>
          <cell r="Z1606" t="str">
            <v>Biweekly</v>
          </cell>
        </row>
        <row r="1607">
          <cell r="B1607">
            <v>2109</v>
          </cell>
          <cell r="D1607" t="str">
            <v>Melissa</v>
          </cell>
          <cell r="E1607" t="str">
            <v>Dunk-Nolan</v>
          </cell>
          <cell r="F1607" t="str">
            <v>M</v>
          </cell>
          <cell r="G1607" t="str">
            <v>Licensed Nurse Aide</v>
          </cell>
          <cell r="H1607" t="str">
            <v>Clinical</v>
          </cell>
          <cell r="I1607" t="str">
            <v>Patient Care Services</v>
          </cell>
          <cell r="J1607" t="str">
            <v>MENIG Extended Care</v>
          </cell>
          <cell r="K1607" t="str">
            <v>Terminated</v>
          </cell>
          <cell r="L1607" t="str">
            <v>PartTime - Full Benefits</v>
          </cell>
          <cell r="M1607" t="str">
            <v>Part Time</v>
          </cell>
          <cell r="N1607" t="str">
            <v>Licensed Nurse Aide</v>
          </cell>
          <cell r="O1607" t="str">
            <v>GEN 40 30min</v>
          </cell>
          <cell r="P1607">
            <v>42009</v>
          </cell>
          <cell r="Q1607">
            <v>42009</v>
          </cell>
          <cell r="R1607">
            <v>42439</v>
          </cell>
          <cell r="S1607">
            <v>21632</v>
          </cell>
          <cell r="T1607">
            <v>13</v>
          </cell>
          <cell r="U1607" t="str">
            <v>Admin/Support</v>
          </cell>
          <cell r="V1607">
            <v>64</v>
          </cell>
          <cell r="W1607">
            <v>416</v>
          </cell>
          <cell r="X1607" t="str">
            <v>Gifford Medical - 40</v>
          </cell>
          <cell r="Y1607" t="str">
            <v>Menig Extended Care Unit</v>
          </cell>
          <cell r="Z1607" t="str">
            <v>Biweekly</v>
          </cell>
        </row>
        <row r="1608">
          <cell r="B1608">
            <v>2110</v>
          </cell>
          <cell r="D1608" t="str">
            <v>Jillian</v>
          </cell>
          <cell r="E1608" t="str">
            <v>Koran</v>
          </cell>
          <cell r="F1608" t="str">
            <v>E</v>
          </cell>
          <cell r="G1608" t="str">
            <v>Registered Nurse</v>
          </cell>
          <cell r="H1608" t="str">
            <v>Clinical</v>
          </cell>
          <cell r="I1608" t="str">
            <v>Patient Care Services</v>
          </cell>
          <cell r="J1608" t="str">
            <v>Med Surg</v>
          </cell>
          <cell r="K1608" t="str">
            <v>Terminated</v>
          </cell>
          <cell r="L1608" t="str">
            <v>PartTime - Full Benefits</v>
          </cell>
          <cell r="M1608" t="str">
            <v>Part Time</v>
          </cell>
          <cell r="N1608" t="str">
            <v>Registered Nurse</v>
          </cell>
          <cell r="O1608" t="str">
            <v>GEN 40 30min</v>
          </cell>
          <cell r="P1608">
            <v>42009</v>
          </cell>
          <cell r="Q1608">
            <v>42009</v>
          </cell>
          <cell r="R1608">
            <v>42038</v>
          </cell>
          <cell r="S1608">
            <v>41600</v>
          </cell>
          <cell r="T1608">
            <v>25</v>
          </cell>
          <cell r="U1608" t="str">
            <v>RN</v>
          </cell>
          <cell r="V1608">
            <v>64</v>
          </cell>
          <cell r="W1608">
            <v>800</v>
          </cell>
          <cell r="X1608" t="str">
            <v>Gifford Medical - 40</v>
          </cell>
          <cell r="Y1608" t="str">
            <v>Med/Surg</v>
          </cell>
          <cell r="Z1608" t="str">
            <v>Biweekly</v>
          </cell>
        </row>
        <row r="1609">
          <cell r="B1609">
            <v>2111</v>
          </cell>
          <cell r="D1609" t="str">
            <v>Abigail</v>
          </cell>
          <cell r="E1609" t="str">
            <v>Lambert</v>
          </cell>
          <cell r="F1609" t="str">
            <v>L</v>
          </cell>
          <cell r="G1609" t="str">
            <v>Registered Nurse</v>
          </cell>
          <cell r="H1609" t="str">
            <v>Clinical</v>
          </cell>
          <cell r="I1609" t="str">
            <v>Patient Care Services</v>
          </cell>
          <cell r="J1609" t="str">
            <v>Operating Room</v>
          </cell>
          <cell r="K1609" t="str">
            <v>Active</v>
          </cell>
          <cell r="L1609" t="str">
            <v>PartTime - Full Benefits</v>
          </cell>
          <cell r="M1609" t="str">
            <v>Part Time</v>
          </cell>
          <cell r="N1609" t="str">
            <v>Registered Nurse</v>
          </cell>
          <cell r="O1609" t="str">
            <v>GEN 40 30min</v>
          </cell>
          <cell r="P1609">
            <v>42009</v>
          </cell>
          <cell r="Q1609">
            <v>42009</v>
          </cell>
          <cell r="S1609">
            <v>63215.360000000001</v>
          </cell>
          <cell r="T1609">
            <v>37.99</v>
          </cell>
          <cell r="U1609" t="str">
            <v>RN</v>
          </cell>
          <cell r="V1609">
            <v>64</v>
          </cell>
          <cell r="W1609">
            <v>1215.68</v>
          </cell>
          <cell r="X1609" t="str">
            <v>Gifford Medical Ctr - 40</v>
          </cell>
          <cell r="Y1609" t="str">
            <v>Ambulatory Care Center</v>
          </cell>
          <cell r="Z1609" t="str">
            <v>Biweekly</v>
          </cell>
        </row>
        <row r="1610">
          <cell r="B1610">
            <v>2112</v>
          </cell>
          <cell r="D1610" t="str">
            <v>Wendy</v>
          </cell>
          <cell r="E1610" t="str">
            <v>Wegner</v>
          </cell>
          <cell r="F1610" t="str">
            <v>A</v>
          </cell>
          <cell r="G1610" t="str">
            <v>RN - Physician Practice</v>
          </cell>
          <cell r="H1610" t="str">
            <v>Clinical</v>
          </cell>
          <cell r="I1610" t="str">
            <v>Provider Practices</v>
          </cell>
          <cell r="J1610" t="str">
            <v>Clinic Primary Care</v>
          </cell>
          <cell r="K1610" t="str">
            <v>Terminated</v>
          </cell>
          <cell r="L1610" t="str">
            <v>Full Time - Full Benefits</v>
          </cell>
          <cell r="M1610" t="str">
            <v>Full Time</v>
          </cell>
          <cell r="N1610" t="str">
            <v>RN - Physician Practice</v>
          </cell>
          <cell r="O1610" t="str">
            <v>GEN 40 60min</v>
          </cell>
          <cell r="P1610">
            <v>42009</v>
          </cell>
          <cell r="Q1610">
            <v>42009</v>
          </cell>
          <cell r="R1610">
            <v>42111</v>
          </cell>
          <cell r="S1610">
            <v>43680</v>
          </cell>
          <cell r="T1610">
            <v>21</v>
          </cell>
          <cell r="U1610" t="str">
            <v>RN PP</v>
          </cell>
          <cell r="V1610">
            <v>80</v>
          </cell>
          <cell r="W1610">
            <v>840</v>
          </cell>
          <cell r="X1610" t="str">
            <v>Primary Care Clinic - 41</v>
          </cell>
          <cell r="Y1610" t="str">
            <v>Provider Practice</v>
          </cell>
          <cell r="Z1610" t="str">
            <v>Biweekly</v>
          </cell>
        </row>
        <row r="1611">
          <cell r="B1611">
            <v>2113</v>
          </cell>
          <cell r="D1611" t="str">
            <v>Kara</v>
          </cell>
          <cell r="E1611" t="str">
            <v>Standish</v>
          </cell>
          <cell r="F1611" t="str">
            <v>M</v>
          </cell>
          <cell r="G1611" t="str">
            <v>Teaching Assistant</v>
          </cell>
          <cell r="H1611" t="str">
            <v>Maint, Hskpg, Food, Dayca</v>
          </cell>
          <cell r="I1611" t="str">
            <v>Administration</v>
          </cell>
          <cell r="J1611" t="str">
            <v>Day Care</v>
          </cell>
          <cell r="K1611" t="str">
            <v>Terminated</v>
          </cell>
          <cell r="L1611" t="str">
            <v>Full Time - Full Benefits</v>
          </cell>
          <cell r="M1611" t="str">
            <v>Full Time</v>
          </cell>
          <cell r="N1611" t="str">
            <v>Teaching Assistant</v>
          </cell>
          <cell r="O1611" t="str">
            <v>GEN 40 30min</v>
          </cell>
          <cell r="P1611">
            <v>42016</v>
          </cell>
          <cell r="Q1611">
            <v>42016</v>
          </cell>
          <cell r="R1611">
            <v>43112</v>
          </cell>
          <cell r="S1611">
            <v>23337.599999999999</v>
          </cell>
          <cell r="T1611">
            <v>11.22</v>
          </cell>
          <cell r="U1611" t="str">
            <v>Admin/Support</v>
          </cell>
          <cell r="V1611">
            <v>80</v>
          </cell>
          <cell r="W1611">
            <v>448.8</v>
          </cell>
          <cell r="X1611" t="str">
            <v>Gifford Medical - 40</v>
          </cell>
          <cell r="Y1611" t="str">
            <v>Human Resources</v>
          </cell>
          <cell r="Z1611" t="str">
            <v>Biweekly</v>
          </cell>
        </row>
        <row r="1612">
          <cell r="B1612">
            <v>2114</v>
          </cell>
          <cell r="D1612" t="str">
            <v>Julie</v>
          </cell>
          <cell r="E1612" t="str">
            <v>Holcomb-Gravel</v>
          </cell>
          <cell r="F1612" t="str">
            <v>D</v>
          </cell>
          <cell r="G1612" t="str">
            <v>Medical Secretary</v>
          </cell>
          <cell r="H1612" t="str">
            <v>Administrative</v>
          </cell>
          <cell r="I1612" t="str">
            <v>Provider Practices</v>
          </cell>
          <cell r="J1612" t="str">
            <v>Orthopedics Clinic</v>
          </cell>
          <cell r="K1612" t="str">
            <v>Terminated</v>
          </cell>
          <cell r="L1612" t="str">
            <v>Full Time - Full Benefits</v>
          </cell>
          <cell r="M1612" t="str">
            <v>Full Time</v>
          </cell>
          <cell r="N1612" t="str">
            <v>Medical Secretary</v>
          </cell>
          <cell r="O1612" t="str">
            <v>Gen 40 60min</v>
          </cell>
          <cell r="P1612">
            <v>42030</v>
          </cell>
          <cell r="Q1612">
            <v>42030</v>
          </cell>
          <cell r="R1612">
            <v>42713</v>
          </cell>
          <cell r="S1612">
            <v>25584</v>
          </cell>
          <cell r="T1612">
            <v>12.3</v>
          </cell>
          <cell r="U1612" t="str">
            <v>Admin/Support</v>
          </cell>
          <cell r="V1612">
            <v>80</v>
          </cell>
          <cell r="W1612">
            <v>492</v>
          </cell>
          <cell r="X1612" t="str">
            <v>Nro, Anes, Pod &amp; Sp - 40</v>
          </cell>
          <cell r="Y1612" t="str">
            <v>Provider Practice</v>
          </cell>
          <cell r="Z1612" t="str">
            <v>Biweekly</v>
          </cell>
        </row>
        <row r="1613">
          <cell r="B1613">
            <v>2115</v>
          </cell>
          <cell r="D1613" t="str">
            <v>Jennifer</v>
          </cell>
          <cell r="E1613" t="str">
            <v>Ertel-Hickory</v>
          </cell>
          <cell r="F1613" t="str">
            <v>M</v>
          </cell>
          <cell r="G1613" t="str">
            <v>Project Coordinator</v>
          </cell>
          <cell r="H1613" t="str">
            <v>Administrative</v>
          </cell>
          <cell r="I1613" t="str">
            <v>Patient Care Services</v>
          </cell>
          <cell r="J1613" t="str">
            <v>Clinic Administration</v>
          </cell>
          <cell r="K1613" t="str">
            <v>Terminated</v>
          </cell>
          <cell r="L1613" t="str">
            <v>Full Time - Full Benefits</v>
          </cell>
          <cell r="M1613" t="str">
            <v>Full Time</v>
          </cell>
          <cell r="N1613" t="str">
            <v>Project Coordinator</v>
          </cell>
          <cell r="O1613" t="str">
            <v>EXEMPT 8 FT</v>
          </cell>
          <cell r="P1613">
            <v>42037</v>
          </cell>
          <cell r="Q1613">
            <v>42037</v>
          </cell>
          <cell r="R1613">
            <v>43525</v>
          </cell>
          <cell r="S1613">
            <v>63960</v>
          </cell>
          <cell r="T1613">
            <v>30.75</v>
          </cell>
          <cell r="U1613" t="str">
            <v>Management</v>
          </cell>
          <cell r="V1613">
            <v>80</v>
          </cell>
          <cell r="W1613">
            <v>1230</v>
          </cell>
          <cell r="X1613" t="str">
            <v>Gifford Medical - 40</v>
          </cell>
          <cell r="Y1613" t="str">
            <v>None</v>
          </cell>
          <cell r="Z1613" t="str">
            <v>Biweekly</v>
          </cell>
        </row>
        <row r="1614">
          <cell r="B1614">
            <v>2116</v>
          </cell>
          <cell r="D1614" t="str">
            <v>Sarah</v>
          </cell>
          <cell r="E1614" t="str">
            <v>Ach</v>
          </cell>
          <cell r="F1614" t="str">
            <v>A</v>
          </cell>
          <cell r="G1614" t="str">
            <v>RADTECH 2</v>
          </cell>
          <cell r="H1614" t="str">
            <v>Clinical</v>
          </cell>
          <cell r="I1614" t="str">
            <v>Professional Services</v>
          </cell>
          <cell r="J1614" t="str">
            <v>Diagnostic Imaging</v>
          </cell>
          <cell r="K1614" t="str">
            <v>Terminated</v>
          </cell>
          <cell r="L1614" t="str">
            <v>Full Time - Full Benefits</v>
          </cell>
          <cell r="M1614" t="str">
            <v>Part Time</v>
          </cell>
          <cell r="N1614" t="str">
            <v>RADTECH 2</v>
          </cell>
          <cell r="O1614" t="str">
            <v>GEN 40 30min</v>
          </cell>
          <cell r="P1614">
            <v>42051</v>
          </cell>
          <cell r="Q1614">
            <v>42051</v>
          </cell>
          <cell r="R1614">
            <v>42215</v>
          </cell>
          <cell r="S1614">
            <v>32448</v>
          </cell>
          <cell r="T1614">
            <v>19.5</v>
          </cell>
          <cell r="U1614" t="str">
            <v>RAD 2</v>
          </cell>
          <cell r="V1614">
            <v>64</v>
          </cell>
          <cell r="W1614">
            <v>624</v>
          </cell>
          <cell r="X1614" t="str">
            <v>Gifford Medical - 40</v>
          </cell>
          <cell r="Y1614" t="str">
            <v>Radiology</v>
          </cell>
          <cell r="Z1614" t="str">
            <v>Biweekly</v>
          </cell>
        </row>
        <row r="1615">
          <cell r="B1615">
            <v>2117</v>
          </cell>
          <cell r="D1615" t="str">
            <v>Amanda</v>
          </cell>
          <cell r="E1615" t="str">
            <v>Belanger</v>
          </cell>
          <cell r="F1615" t="str">
            <v>L</v>
          </cell>
          <cell r="G1615" t="str">
            <v>Office Representative</v>
          </cell>
          <cell r="H1615" t="str">
            <v>Administrative</v>
          </cell>
          <cell r="I1615" t="str">
            <v>Provider Practices</v>
          </cell>
          <cell r="J1615" t="str">
            <v>Pediatrics</v>
          </cell>
          <cell r="K1615" t="str">
            <v>Active</v>
          </cell>
          <cell r="L1615" t="str">
            <v>PartTime - Full Benefits</v>
          </cell>
          <cell r="M1615" t="str">
            <v>Part Time</v>
          </cell>
          <cell r="N1615" t="str">
            <v>Office Representative</v>
          </cell>
          <cell r="O1615" t="str">
            <v>GEN 40 60min</v>
          </cell>
          <cell r="P1615">
            <v>42051</v>
          </cell>
          <cell r="Q1615">
            <v>42051</v>
          </cell>
          <cell r="S1615">
            <v>35859.199999999997</v>
          </cell>
          <cell r="T1615">
            <v>21.55</v>
          </cell>
          <cell r="U1615" t="str">
            <v>Admin/Support</v>
          </cell>
          <cell r="V1615">
            <v>64</v>
          </cell>
          <cell r="W1615">
            <v>689.6</v>
          </cell>
          <cell r="X1615" t="str">
            <v>Primary Care Clinic - 41</v>
          </cell>
          <cell r="Y1615" t="str">
            <v>Provider Practice</v>
          </cell>
          <cell r="Z1615" t="str">
            <v>Biweekly</v>
          </cell>
        </row>
        <row r="1616">
          <cell r="B1616">
            <v>2118</v>
          </cell>
          <cell r="D1616" t="str">
            <v>Debra</v>
          </cell>
          <cell r="E1616" t="str">
            <v>Winslow</v>
          </cell>
          <cell r="F1616" t="str">
            <v>A</v>
          </cell>
          <cell r="G1616" t="str">
            <v>Office Manager</v>
          </cell>
          <cell r="H1616" t="str">
            <v>Administrative</v>
          </cell>
          <cell r="I1616" t="str">
            <v>Provider Practices</v>
          </cell>
          <cell r="J1616" t="str">
            <v>Clinic Primary Care</v>
          </cell>
          <cell r="K1616" t="str">
            <v>Terminated</v>
          </cell>
          <cell r="L1616" t="str">
            <v>Full Time - Full Benefits</v>
          </cell>
          <cell r="M1616" t="str">
            <v>Full Time</v>
          </cell>
          <cell r="N1616" t="str">
            <v>Office Manager</v>
          </cell>
          <cell r="O1616" t="str">
            <v>EXEMPT 8 FT</v>
          </cell>
          <cell r="P1616">
            <v>42051</v>
          </cell>
          <cell r="Q1616">
            <v>42051</v>
          </cell>
          <cell r="R1616">
            <v>43770</v>
          </cell>
          <cell r="S1616">
            <v>108222.39999999999</v>
          </cell>
          <cell r="T1616">
            <v>52.03</v>
          </cell>
          <cell r="U1616" t="str">
            <v>Office Manager</v>
          </cell>
          <cell r="V1616">
            <v>80</v>
          </cell>
          <cell r="W1616">
            <v>2081.1999999999998</v>
          </cell>
          <cell r="X1616" t="str">
            <v>Primary Care Clinic - 41</v>
          </cell>
          <cell r="Y1616" t="str">
            <v>Provider Practice</v>
          </cell>
          <cell r="Z1616" t="str">
            <v>Biweekly</v>
          </cell>
        </row>
        <row r="1617">
          <cell r="B1617">
            <v>2119</v>
          </cell>
          <cell r="D1617" t="str">
            <v>Jennifer</v>
          </cell>
          <cell r="E1617" t="str">
            <v>Hubert</v>
          </cell>
          <cell r="F1617" t="str">
            <v>M</v>
          </cell>
          <cell r="G1617" t="str">
            <v>RADTECH4</v>
          </cell>
          <cell r="H1617" t="str">
            <v>Clinical</v>
          </cell>
          <cell r="I1617" t="str">
            <v>Professional Services</v>
          </cell>
          <cell r="J1617" t="str">
            <v>Diagnostic Imaging</v>
          </cell>
          <cell r="K1617" t="str">
            <v>Active</v>
          </cell>
          <cell r="L1617" t="str">
            <v>PartTime - Full Benefits</v>
          </cell>
          <cell r="M1617" t="str">
            <v>Part Time</v>
          </cell>
          <cell r="N1617" t="str">
            <v>RADTECH4</v>
          </cell>
          <cell r="O1617" t="str">
            <v>GEN 40 30min</v>
          </cell>
          <cell r="P1617">
            <v>43927</v>
          </cell>
          <cell r="Q1617">
            <v>42059</v>
          </cell>
          <cell r="S1617">
            <v>70480.800000000003</v>
          </cell>
          <cell r="T1617">
            <v>37.65</v>
          </cell>
          <cell r="U1617" t="str">
            <v>RAD 3</v>
          </cell>
          <cell r="V1617">
            <v>72</v>
          </cell>
          <cell r="W1617">
            <v>1355.4</v>
          </cell>
          <cell r="X1617" t="str">
            <v>Gifford Medical - 40</v>
          </cell>
          <cell r="Y1617" t="str">
            <v>Radiology</v>
          </cell>
          <cell r="Z1617" t="str">
            <v>Biweekly</v>
          </cell>
        </row>
        <row r="1618">
          <cell r="B1618">
            <v>2120</v>
          </cell>
          <cell r="D1618" t="str">
            <v>Elisabeth</v>
          </cell>
          <cell r="E1618" t="str">
            <v>Nigrini</v>
          </cell>
          <cell r="G1618" t="str">
            <v>Physician Specialty Clin</v>
          </cell>
          <cell r="H1618" t="str">
            <v>Clinical</v>
          </cell>
          <cell r="I1618" t="str">
            <v>Medical Staff</v>
          </cell>
          <cell r="J1618" t="str">
            <v>Clinic OB/GYN</v>
          </cell>
          <cell r="K1618" t="str">
            <v>Terminated</v>
          </cell>
          <cell r="L1618" t="str">
            <v>PartTime-Partial Benefits</v>
          </cell>
          <cell r="M1618" t="str">
            <v>Part Time</v>
          </cell>
          <cell r="N1618" t="str">
            <v>Physician Specialty Clin</v>
          </cell>
          <cell r="O1618" t="str">
            <v>PHYSICIANS</v>
          </cell>
          <cell r="P1618">
            <v>44449</v>
          </cell>
          <cell r="Q1618">
            <v>42065</v>
          </cell>
          <cell r="R1618">
            <v>44449</v>
          </cell>
          <cell r="S1618">
            <v>189724.95360000001</v>
          </cell>
          <cell r="T1618">
            <v>130.3056</v>
          </cell>
          <cell r="U1618" t="str">
            <v>Providers</v>
          </cell>
          <cell r="V1618">
            <v>56</v>
          </cell>
          <cell r="W1618">
            <v>3648.5567999999998</v>
          </cell>
          <cell r="X1618" t="str">
            <v>Nro, Anes, Pod &amp; Sp - 40</v>
          </cell>
          <cell r="Y1618" t="str">
            <v>Medical Staff</v>
          </cell>
          <cell r="Z1618" t="str">
            <v>Biweekly</v>
          </cell>
        </row>
        <row r="1619">
          <cell r="B1619">
            <v>2121</v>
          </cell>
          <cell r="D1619" t="str">
            <v>Peter</v>
          </cell>
          <cell r="E1619" t="str">
            <v>Thomashow</v>
          </cell>
          <cell r="F1619" t="str">
            <v>M</v>
          </cell>
          <cell r="G1619" t="str">
            <v>Physician</v>
          </cell>
          <cell r="H1619" t="str">
            <v>Clinical</v>
          </cell>
          <cell r="I1619" t="str">
            <v>Medical Staff</v>
          </cell>
          <cell r="J1619" t="str">
            <v>Clinic Psychiatry</v>
          </cell>
          <cell r="K1619" t="str">
            <v>Terminated</v>
          </cell>
          <cell r="L1619" t="str">
            <v>Per Diem Active</v>
          </cell>
          <cell r="M1619" t="str">
            <v>Part Time</v>
          </cell>
          <cell r="N1619" t="str">
            <v>Physician</v>
          </cell>
          <cell r="O1619" t="str">
            <v>PHYSICIANS</v>
          </cell>
          <cell r="P1619">
            <v>43717</v>
          </cell>
          <cell r="Q1619">
            <v>42062</v>
          </cell>
          <cell r="R1619">
            <v>43885</v>
          </cell>
          <cell r="S1619">
            <v>0.33800000000000002</v>
          </cell>
          <cell r="T1619">
            <v>130</v>
          </cell>
          <cell r="U1619" t="str">
            <v>Providers</v>
          </cell>
          <cell r="V1619">
            <v>1E-4</v>
          </cell>
          <cell r="W1619">
            <v>6.4999999999999997E-3</v>
          </cell>
          <cell r="X1619" t="str">
            <v>Primary Care Clinic - 41</v>
          </cell>
          <cell r="Y1619" t="str">
            <v>Medical Staff</v>
          </cell>
          <cell r="Z1619" t="str">
            <v>Biweekly</v>
          </cell>
        </row>
        <row r="1620">
          <cell r="B1620">
            <v>2122</v>
          </cell>
          <cell r="D1620" t="str">
            <v>Kaitlin</v>
          </cell>
          <cell r="E1620" t="str">
            <v>White</v>
          </cell>
          <cell r="F1620" t="str">
            <v>M</v>
          </cell>
          <cell r="G1620" t="str">
            <v>Pharmacist Per Diem</v>
          </cell>
          <cell r="H1620" t="str">
            <v>Ancillary</v>
          </cell>
          <cell r="I1620" t="str">
            <v>Patient Care Services</v>
          </cell>
          <cell r="J1620" t="str">
            <v>Pharmacy</v>
          </cell>
          <cell r="K1620" t="str">
            <v>Active</v>
          </cell>
          <cell r="L1620" t="str">
            <v>Per Diem Active</v>
          </cell>
          <cell r="M1620" t="str">
            <v>Part Time</v>
          </cell>
          <cell r="N1620" t="str">
            <v>Pharmacist Per Diem</v>
          </cell>
          <cell r="O1620" t="str">
            <v>GEN 40 30min</v>
          </cell>
          <cell r="P1620">
            <v>42067</v>
          </cell>
          <cell r="Q1620">
            <v>42067</v>
          </cell>
          <cell r="S1620">
            <v>0.1404</v>
          </cell>
          <cell r="T1620">
            <v>54.29</v>
          </cell>
          <cell r="U1620" t="str">
            <v>Tech &amp; Profess</v>
          </cell>
          <cell r="V1620">
            <v>1E-4</v>
          </cell>
          <cell r="W1620">
            <v>2.7000000000000001E-3</v>
          </cell>
          <cell r="X1620" t="str">
            <v>Gifford Medical - 40</v>
          </cell>
          <cell r="Y1620" t="str">
            <v>Pharmacy</v>
          </cell>
          <cell r="Z1620" t="str">
            <v>Biweekly</v>
          </cell>
        </row>
        <row r="1621">
          <cell r="B1621">
            <v>2123</v>
          </cell>
          <cell r="D1621" t="str">
            <v>Sherri</v>
          </cell>
          <cell r="E1621" t="str">
            <v>Caouette</v>
          </cell>
          <cell r="F1621" t="str">
            <v>L</v>
          </cell>
          <cell r="G1621" t="str">
            <v>Medical Secretary</v>
          </cell>
          <cell r="H1621" t="str">
            <v>Administrative</v>
          </cell>
          <cell r="I1621" t="str">
            <v>Patient Care Services</v>
          </cell>
          <cell r="J1621" t="str">
            <v>Clinic OB/GYN</v>
          </cell>
          <cell r="K1621" t="str">
            <v>Terminated</v>
          </cell>
          <cell r="L1621" t="str">
            <v>Full Time - Full Benefits</v>
          </cell>
          <cell r="M1621" t="str">
            <v>Full Time</v>
          </cell>
          <cell r="N1621" t="str">
            <v>Medical Secretary</v>
          </cell>
          <cell r="O1621" t="str">
            <v>GEN 40 60min</v>
          </cell>
          <cell r="P1621">
            <v>42072</v>
          </cell>
          <cell r="Q1621">
            <v>42072</v>
          </cell>
          <cell r="R1621">
            <v>42319</v>
          </cell>
          <cell r="S1621">
            <v>33280</v>
          </cell>
          <cell r="T1621">
            <v>16</v>
          </cell>
          <cell r="U1621" t="str">
            <v>Admin/Support</v>
          </cell>
          <cell r="V1621">
            <v>80</v>
          </cell>
          <cell r="W1621">
            <v>640</v>
          </cell>
          <cell r="X1621" t="str">
            <v>OB/GYN - 41</v>
          </cell>
          <cell r="Y1621" t="str">
            <v>None</v>
          </cell>
          <cell r="Z1621" t="str">
            <v>Biweekly</v>
          </cell>
        </row>
        <row r="1622">
          <cell r="B1622">
            <v>2124</v>
          </cell>
          <cell r="D1622" t="str">
            <v>Julie</v>
          </cell>
          <cell r="E1622" t="str">
            <v>Maxfield</v>
          </cell>
          <cell r="F1622" t="str">
            <v>J</v>
          </cell>
          <cell r="G1622" t="str">
            <v>Registered Nurse</v>
          </cell>
          <cell r="H1622" t="str">
            <v>Clinical</v>
          </cell>
          <cell r="I1622" t="str">
            <v>Patient Care Services</v>
          </cell>
          <cell r="J1622" t="str">
            <v>Med Surg</v>
          </cell>
          <cell r="K1622" t="str">
            <v>Terminated</v>
          </cell>
          <cell r="L1622" t="str">
            <v>PartTime - Full Benefits</v>
          </cell>
          <cell r="M1622" t="str">
            <v>Part Time</v>
          </cell>
          <cell r="N1622" t="str">
            <v>Registered Nurse</v>
          </cell>
          <cell r="O1622" t="str">
            <v>GEN 40 30min</v>
          </cell>
          <cell r="P1622">
            <v>42072</v>
          </cell>
          <cell r="Q1622">
            <v>42072</v>
          </cell>
          <cell r="R1622">
            <v>42551</v>
          </cell>
          <cell r="S1622">
            <v>42648.32</v>
          </cell>
          <cell r="T1622">
            <v>25.63</v>
          </cell>
          <cell r="U1622" t="str">
            <v>RN</v>
          </cell>
          <cell r="V1622">
            <v>64</v>
          </cell>
          <cell r="W1622">
            <v>820.16</v>
          </cell>
          <cell r="X1622" t="str">
            <v>Gifford Medical - 40</v>
          </cell>
          <cell r="Y1622" t="str">
            <v>Med/Surg</v>
          </cell>
          <cell r="Z1622" t="str">
            <v>Biweekly</v>
          </cell>
        </row>
        <row r="1623">
          <cell r="B1623">
            <v>2125</v>
          </cell>
          <cell r="D1623" t="str">
            <v>Tyler</v>
          </cell>
          <cell r="E1623" t="str">
            <v>Mugford</v>
          </cell>
          <cell r="F1623" t="str">
            <v>E</v>
          </cell>
          <cell r="G1623" t="str">
            <v>ES Technician</v>
          </cell>
          <cell r="H1623" t="str">
            <v>Maint, Hskpg, Food, Dayca</v>
          </cell>
          <cell r="I1623" t="str">
            <v>Operations</v>
          </cell>
          <cell r="J1623" t="str">
            <v>Housekeeping</v>
          </cell>
          <cell r="K1623" t="str">
            <v>Active</v>
          </cell>
          <cell r="L1623" t="str">
            <v>Full Time - Full Benefits</v>
          </cell>
          <cell r="M1623" t="str">
            <v>Full Time</v>
          </cell>
          <cell r="N1623" t="str">
            <v>ES Technician</v>
          </cell>
          <cell r="O1623" t="str">
            <v>8/80 30min</v>
          </cell>
          <cell r="P1623">
            <v>42072</v>
          </cell>
          <cell r="Q1623">
            <v>42072</v>
          </cell>
          <cell r="S1623">
            <v>35027.199999999997</v>
          </cell>
          <cell r="T1623">
            <v>16.84</v>
          </cell>
          <cell r="U1623" t="str">
            <v>Admin/Support</v>
          </cell>
          <cell r="V1623">
            <v>80</v>
          </cell>
          <cell r="W1623">
            <v>673.6</v>
          </cell>
          <cell r="X1623" t="str">
            <v>Gifford Medical - 40</v>
          </cell>
          <cell r="Y1623" t="str">
            <v>Housekeeping</v>
          </cell>
          <cell r="Z1623" t="str">
            <v>Biweekly</v>
          </cell>
        </row>
        <row r="1624">
          <cell r="B1624">
            <v>2126</v>
          </cell>
          <cell r="D1624" t="str">
            <v>Morgan</v>
          </cell>
          <cell r="E1624" t="str">
            <v>Nichols</v>
          </cell>
          <cell r="F1624" t="str">
            <v>S</v>
          </cell>
          <cell r="G1624" t="str">
            <v>RN - Per Diem</v>
          </cell>
          <cell r="H1624" t="str">
            <v>Clinical</v>
          </cell>
          <cell r="I1624" t="str">
            <v>Patient Care Services</v>
          </cell>
          <cell r="J1624" t="str">
            <v>Operating Room</v>
          </cell>
          <cell r="K1624" t="str">
            <v>Terminated</v>
          </cell>
          <cell r="L1624" t="str">
            <v>Per Diem Active</v>
          </cell>
          <cell r="M1624" t="str">
            <v>Part Time</v>
          </cell>
          <cell r="N1624" t="str">
            <v>RN - Per Diem</v>
          </cell>
          <cell r="O1624" t="str">
            <v>GEN 40 30min</v>
          </cell>
          <cell r="P1624">
            <v>43357</v>
          </cell>
          <cell r="Q1624">
            <v>42072</v>
          </cell>
          <cell r="R1624">
            <v>44531</v>
          </cell>
          <cell r="S1624">
            <v>9.0999999999999998E-2</v>
          </cell>
          <cell r="T1624">
            <v>35.42</v>
          </cell>
          <cell r="U1624" t="str">
            <v>RN</v>
          </cell>
          <cell r="V1624">
            <v>1E-4</v>
          </cell>
          <cell r="W1624">
            <v>1.8E-3</v>
          </cell>
          <cell r="X1624" t="str">
            <v>Gifford Medical - 40</v>
          </cell>
          <cell r="Y1624" t="str">
            <v>Operating Room</v>
          </cell>
          <cell r="Z1624" t="str">
            <v>Biweekly</v>
          </cell>
        </row>
        <row r="1625">
          <cell r="B1625">
            <v>2127</v>
          </cell>
          <cell r="D1625" t="str">
            <v>Jeffrey</v>
          </cell>
          <cell r="E1625" t="str">
            <v>Bath</v>
          </cell>
          <cell r="F1625" t="str">
            <v>J</v>
          </cell>
          <cell r="G1625" t="str">
            <v>Physician</v>
          </cell>
          <cell r="H1625" t="str">
            <v>Clinical</v>
          </cell>
          <cell r="I1625" t="str">
            <v>Provider Practices</v>
          </cell>
          <cell r="J1625" t="str">
            <v>Clinc Radiology</v>
          </cell>
          <cell r="K1625" t="str">
            <v>Active</v>
          </cell>
          <cell r="L1625" t="str">
            <v>Full Time - Full Benefits</v>
          </cell>
          <cell r="M1625" t="str">
            <v>Full Time</v>
          </cell>
          <cell r="N1625" t="str">
            <v>Physician</v>
          </cell>
          <cell r="O1625" t="str">
            <v>PHYSICIANS</v>
          </cell>
          <cell r="P1625">
            <v>42072</v>
          </cell>
          <cell r="Q1625">
            <v>42072</v>
          </cell>
          <cell r="S1625">
            <v>450000</v>
          </cell>
          <cell r="T1625">
            <v>216.34620000000001</v>
          </cell>
          <cell r="U1625" t="str">
            <v>Providers</v>
          </cell>
          <cell r="V1625">
            <v>80</v>
          </cell>
          <cell r="W1625">
            <v>8653.8462</v>
          </cell>
          <cell r="X1625" t="str">
            <v>Gifford Medical - 40</v>
          </cell>
          <cell r="Y1625" t="str">
            <v>Radiology</v>
          </cell>
          <cell r="Z1625" t="str">
            <v>Biweekly</v>
          </cell>
        </row>
        <row r="1626">
          <cell r="B1626">
            <v>2128</v>
          </cell>
          <cell r="D1626" t="str">
            <v>Careen</v>
          </cell>
          <cell r="E1626" t="str">
            <v>Floyd</v>
          </cell>
          <cell r="F1626" t="str">
            <v>W</v>
          </cell>
          <cell r="G1626" t="str">
            <v>Clinical Informatics Mana</v>
          </cell>
          <cell r="H1626" t="str">
            <v>Administrative</v>
          </cell>
          <cell r="I1626" t="str">
            <v>Administration</v>
          </cell>
          <cell r="J1626" t="str">
            <v>Data Processing</v>
          </cell>
          <cell r="K1626" t="str">
            <v>Active</v>
          </cell>
          <cell r="L1626" t="str">
            <v>PartTime - Full Benefits</v>
          </cell>
          <cell r="M1626" t="str">
            <v>Part Time</v>
          </cell>
          <cell r="N1626" t="str">
            <v>Clinical Informatics Mana</v>
          </cell>
          <cell r="O1626" t="str">
            <v>EXEMPT 64 HRS</v>
          </cell>
          <cell r="P1626">
            <v>42079</v>
          </cell>
          <cell r="Q1626">
            <v>42079</v>
          </cell>
          <cell r="S1626">
            <v>78324.479999999996</v>
          </cell>
          <cell r="T1626">
            <v>47.07</v>
          </cell>
          <cell r="U1626" t="str">
            <v>Management</v>
          </cell>
          <cell r="V1626">
            <v>64</v>
          </cell>
          <cell r="W1626">
            <v>1506.24</v>
          </cell>
          <cell r="X1626" t="str">
            <v>Gifford Medical - 40</v>
          </cell>
          <cell r="Y1626" t="str">
            <v>None</v>
          </cell>
          <cell r="Z1626" t="str">
            <v>Biweekly</v>
          </cell>
        </row>
        <row r="1627">
          <cell r="B1627">
            <v>2129</v>
          </cell>
          <cell r="D1627" t="str">
            <v>Genevieve</v>
          </cell>
          <cell r="E1627" t="str">
            <v>Gibson</v>
          </cell>
          <cell r="F1627" t="str">
            <v>R</v>
          </cell>
          <cell r="G1627" t="str">
            <v>Accountant</v>
          </cell>
          <cell r="H1627" t="str">
            <v>Administrative</v>
          </cell>
          <cell r="I1627" t="str">
            <v>Finance</v>
          </cell>
          <cell r="J1627" t="str">
            <v>General Accounting</v>
          </cell>
          <cell r="K1627" t="str">
            <v>Terminated</v>
          </cell>
          <cell r="L1627" t="str">
            <v>Full Time - Full Benefits</v>
          </cell>
          <cell r="M1627" t="str">
            <v>Full Time</v>
          </cell>
          <cell r="N1627" t="str">
            <v>Accountant</v>
          </cell>
          <cell r="O1627" t="str">
            <v>EXEMPT 72</v>
          </cell>
          <cell r="P1627">
            <v>42079</v>
          </cell>
          <cell r="Q1627">
            <v>42079</v>
          </cell>
          <cell r="R1627">
            <v>42440</v>
          </cell>
          <cell r="S1627">
            <v>52000</v>
          </cell>
          <cell r="T1627">
            <v>25</v>
          </cell>
          <cell r="U1627" t="str">
            <v>Tech &amp; Professi</v>
          </cell>
          <cell r="V1627">
            <v>72</v>
          </cell>
          <cell r="W1627">
            <v>1000</v>
          </cell>
          <cell r="X1627" t="str">
            <v>Gifford Medical - 40</v>
          </cell>
          <cell r="Y1627" t="str">
            <v>Accounting</v>
          </cell>
          <cell r="Z1627" t="str">
            <v>Biweekly</v>
          </cell>
        </row>
        <row r="1628">
          <cell r="B1628">
            <v>2130</v>
          </cell>
          <cell r="D1628" t="str">
            <v>Taniesha</v>
          </cell>
          <cell r="E1628" t="str">
            <v>Philbrick</v>
          </cell>
          <cell r="F1628" t="str">
            <v>L</v>
          </cell>
          <cell r="G1628" t="str">
            <v>LNA Per Diem</v>
          </cell>
          <cell r="H1628" t="str">
            <v>Clinical</v>
          </cell>
          <cell r="I1628" t="str">
            <v>Patient Care Services</v>
          </cell>
          <cell r="J1628" t="str">
            <v>Med Surg</v>
          </cell>
          <cell r="K1628" t="str">
            <v>Terminated</v>
          </cell>
          <cell r="L1628" t="str">
            <v>Per Diem Active</v>
          </cell>
          <cell r="M1628" t="str">
            <v>Part Time</v>
          </cell>
          <cell r="N1628" t="str">
            <v>LNA Per Diem</v>
          </cell>
          <cell r="O1628" t="str">
            <v>GEN 40 30min</v>
          </cell>
          <cell r="P1628">
            <v>43692</v>
          </cell>
          <cell r="Q1628">
            <v>42079</v>
          </cell>
          <cell r="R1628">
            <v>44585</v>
          </cell>
          <cell r="S1628">
            <v>4.1599999999999998E-2</v>
          </cell>
          <cell r="T1628">
            <v>16.3</v>
          </cell>
          <cell r="U1628" t="str">
            <v>Admin/Support</v>
          </cell>
          <cell r="V1628">
            <v>1E-4</v>
          </cell>
          <cell r="W1628">
            <v>8.0000000000000004E-4</v>
          </cell>
          <cell r="X1628" t="str">
            <v>Gifford Medical - 40</v>
          </cell>
          <cell r="Y1628" t="str">
            <v>Med/Surg</v>
          </cell>
          <cell r="Z1628" t="str">
            <v>Biweekly</v>
          </cell>
        </row>
        <row r="1629">
          <cell r="B1629">
            <v>2131</v>
          </cell>
          <cell r="D1629" t="str">
            <v>Joshua</v>
          </cell>
          <cell r="E1629" t="str">
            <v>Trudeau</v>
          </cell>
          <cell r="F1629" t="str">
            <v>B</v>
          </cell>
          <cell r="G1629" t="str">
            <v>Clinical Analyst Per Diem</v>
          </cell>
          <cell r="H1629" t="str">
            <v>Administrative</v>
          </cell>
          <cell r="I1629" t="str">
            <v>Finance</v>
          </cell>
          <cell r="J1629" t="str">
            <v>Data Processing</v>
          </cell>
          <cell r="K1629" t="str">
            <v>Terminated</v>
          </cell>
          <cell r="L1629" t="str">
            <v>Per Diem Active</v>
          </cell>
          <cell r="M1629" t="str">
            <v>Part Time</v>
          </cell>
          <cell r="N1629" t="str">
            <v>Clinical Analyst Per Diem</v>
          </cell>
          <cell r="O1629" t="str">
            <v>GEN 40 30min</v>
          </cell>
          <cell r="P1629">
            <v>44414</v>
          </cell>
          <cell r="Q1629">
            <v>42079</v>
          </cell>
          <cell r="R1629">
            <v>44795</v>
          </cell>
          <cell r="S1629">
            <v>0.1066</v>
          </cell>
          <cell r="T1629">
            <v>41.386499999999998</v>
          </cell>
          <cell r="U1629" t="str">
            <v>Tech &amp; Profess</v>
          </cell>
          <cell r="V1629">
            <v>1E-4</v>
          </cell>
          <cell r="W1629">
            <v>2E-3</v>
          </cell>
          <cell r="X1629" t="str">
            <v>Gifford Medical - 40</v>
          </cell>
          <cell r="Y1629" t="str">
            <v>Information Systems</v>
          </cell>
          <cell r="Z1629" t="str">
            <v>Biweekly</v>
          </cell>
        </row>
        <row r="1630">
          <cell r="B1630">
            <v>2132</v>
          </cell>
          <cell r="D1630" t="str">
            <v>Susan</v>
          </cell>
          <cell r="E1630" t="str">
            <v>Tubens</v>
          </cell>
          <cell r="F1630" t="str">
            <v>P</v>
          </cell>
          <cell r="G1630" t="str">
            <v>Physician Assistant</v>
          </cell>
          <cell r="H1630" t="str">
            <v>Clinical</v>
          </cell>
          <cell r="I1630" t="str">
            <v>Medical Staff</v>
          </cell>
          <cell r="J1630" t="str">
            <v>Twin River Primary Care</v>
          </cell>
          <cell r="K1630" t="str">
            <v>Terminated</v>
          </cell>
          <cell r="L1630" t="str">
            <v>PartTime-Partial Benefits</v>
          </cell>
          <cell r="M1630" t="str">
            <v>Part Time</v>
          </cell>
          <cell r="N1630" t="str">
            <v>Physician Assistant</v>
          </cell>
          <cell r="O1630" t="str">
            <v>PHYSICIANS</v>
          </cell>
          <cell r="P1630">
            <v>42079</v>
          </cell>
          <cell r="Q1630">
            <v>42079</v>
          </cell>
          <cell r="R1630">
            <v>42722</v>
          </cell>
          <cell r="S1630">
            <v>61200</v>
          </cell>
          <cell r="T1630">
            <v>40.865400000000001</v>
          </cell>
          <cell r="U1630" t="str">
            <v>NP &amp; PA</v>
          </cell>
          <cell r="V1630">
            <v>57.6</v>
          </cell>
          <cell r="W1630">
            <v>1176.9231</v>
          </cell>
          <cell r="X1630" t="str">
            <v>Primary Care Clinic - 41</v>
          </cell>
          <cell r="Y1630" t="str">
            <v>Medical Staff</v>
          </cell>
          <cell r="Z1630" t="str">
            <v>Biweekly</v>
          </cell>
        </row>
        <row r="1631">
          <cell r="B1631">
            <v>2133</v>
          </cell>
          <cell r="D1631" t="str">
            <v>Julie</v>
          </cell>
          <cell r="E1631" t="str">
            <v>Smith</v>
          </cell>
          <cell r="F1631" t="str">
            <v>P</v>
          </cell>
          <cell r="G1631" t="str">
            <v>Registered Nurse</v>
          </cell>
          <cell r="H1631" t="str">
            <v>Clinical</v>
          </cell>
          <cell r="I1631" t="str">
            <v>Patient Care Services</v>
          </cell>
          <cell r="J1631" t="str">
            <v>Operating Room</v>
          </cell>
          <cell r="K1631" t="str">
            <v>Terminated</v>
          </cell>
          <cell r="L1631" t="str">
            <v>Full Time - Full Benefits</v>
          </cell>
          <cell r="M1631" t="str">
            <v>Full Time</v>
          </cell>
          <cell r="N1631" t="str">
            <v>Registered Nurse</v>
          </cell>
          <cell r="O1631" t="str">
            <v>GEN 40 30min</v>
          </cell>
          <cell r="P1631">
            <v>42080</v>
          </cell>
          <cell r="Q1631">
            <v>42080</v>
          </cell>
          <cell r="R1631">
            <v>42103</v>
          </cell>
          <cell r="S1631">
            <v>58240</v>
          </cell>
          <cell r="T1631">
            <v>28</v>
          </cell>
          <cell r="U1631" t="str">
            <v>RN</v>
          </cell>
          <cell r="V1631">
            <v>80</v>
          </cell>
          <cell r="W1631">
            <v>1120</v>
          </cell>
          <cell r="X1631" t="str">
            <v>Gifford Medical - 40</v>
          </cell>
          <cell r="Y1631" t="str">
            <v>Ambulatory Care Center</v>
          </cell>
          <cell r="Z1631" t="str">
            <v>Biweekly</v>
          </cell>
        </row>
        <row r="1632">
          <cell r="B1632">
            <v>2134</v>
          </cell>
          <cell r="D1632" t="str">
            <v>Rachel</v>
          </cell>
          <cell r="E1632" t="str">
            <v>Felhazy</v>
          </cell>
          <cell r="F1632" t="str">
            <v>L</v>
          </cell>
          <cell r="G1632" t="str">
            <v>Medical Secretary</v>
          </cell>
          <cell r="H1632" t="str">
            <v>Administrative</v>
          </cell>
          <cell r="I1632" t="str">
            <v>Provider Practices</v>
          </cell>
          <cell r="J1632" t="str">
            <v>Clinic Primary Care</v>
          </cell>
          <cell r="K1632" t="str">
            <v>Terminated</v>
          </cell>
          <cell r="L1632" t="str">
            <v>Full Time - Full Benefits</v>
          </cell>
          <cell r="M1632" t="str">
            <v>Full Time</v>
          </cell>
          <cell r="N1632" t="str">
            <v>Medical Secretary</v>
          </cell>
          <cell r="O1632" t="str">
            <v>GEN 40 60min</v>
          </cell>
          <cell r="P1632">
            <v>42093</v>
          </cell>
          <cell r="Q1632">
            <v>42093</v>
          </cell>
          <cell r="R1632">
            <v>42277</v>
          </cell>
          <cell r="S1632">
            <v>29120</v>
          </cell>
          <cell r="T1632">
            <v>14</v>
          </cell>
          <cell r="U1632" t="str">
            <v>Admin/Support</v>
          </cell>
          <cell r="V1632">
            <v>80</v>
          </cell>
          <cell r="W1632">
            <v>560</v>
          </cell>
          <cell r="X1632" t="str">
            <v>Primary Care Clinic - 41</v>
          </cell>
          <cell r="Y1632" t="str">
            <v>Provider Practice</v>
          </cell>
          <cell r="Z1632" t="str">
            <v>Biweekly</v>
          </cell>
        </row>
        <row r="1633">
          <cell r="B1633">
            <v>2135</v>
          </cell>
          <cell r="D1633" t="str">
            <v>Andrew</v>
          </cell>
          <cell r="E1633" t="str">
            <v>Erickson</v>
          </cell>
          <cell r="F1633" t="str">
            <v>J</v>
          </cell>
          <cell r="G1633" t="str">
            <v>Surgeon</v>
          </cell>
          <cell r="H1633" t="str">
            <v>Clinical</v>
          </cell>
          <cell r="I1633" t="str">
            <v>Medical Staff</v>
          </cell>
          <cell r="J1633" t="str">
            <v>Clinic Surgical Associate</v>
          </cell>
          <cell r="K1633" t="str">
            <v>Terminated</v>
          </cell>
          <cell r="L1633" t="str">
            <v>Full Time - Full Benefits</v>
          </cell>
          <cell r="M1633" t="str">
            <v>Full Time</v>
          </cell>
          <cell r="N1633" t="str">
            <v>Surgeon</v>
          </cell>
          <cell r="O1633" t="str">
            <v>PHYSICIANS</v>
          </cell>
          <cell r="P1633">
            <v>42096</v>
          </cell>
          <cell r="Q1633">
            <v>42096</v>
          </cell>
          <cell r="R1633">
            <v>43303</v>
          </cell>
          <cell r="S1633">
            <v>285000</v>
          </cell>
          <cell r="T1633">
            <v>137.01920000000001</v>
          </cell>
          <cell r="U1633" t="str">
            <v>Providers</v>
          </cell>
          <cell r="V1633">
            <v>80</v>
          </cell>
          <cell r="W1633">
            <v>5480.7691999999997</v>
          </cell>
          <cell r="X1633" t="str">
            <v>Nro, Anes, Pod &amp; Sp - 40</v>
          </cell>
          <cell r="Y1633" t="str">
            <v>Medical Staff</v>
          </cell>
          <cell r="Z1633" t="str">
            <v>Biweekly</v>
          </cell>
        </row>
        <row r="1634">
          <cell r="B1634">
            <v>2136</v>
          </cell>
          <cell r="D1634" t="str">
            <v>Victoria</v>
          </cell>
          <cell r="E1634" t="str">
            <v>Dewey</v>
          </cell>
          <cell r="F1634" t="str">
            <v>A</v>
          </cell>
          <cell r="G1634" t="str">
            <v>Environmental Svcs Mgr</v>
          </cell>
          <cell r="H1634" t="str">
            <v>Maint, Hskpg, Food, Dayca</v>
          </cell>
          <cell r="I1634" t="str">
            <v>Finance</v>
          </cell>
          <cell r="J1634" t="str">
            <v>Housekeeping</v>
          </cell>
          <cell r="K1634" t="str">
            <v>Active</v>
          </cell>
          <cell r="L1634" t="str">
            <v>Full Time - Full Benefits</v>
          </cell>
          <cell r="M1634" t="str">
            <v>Full Time</v>
          </cell>
          <cell r="N1634" t="str">
            <v>Environmental Svcs Mgr</v>
          </cell>
          <cell r="O1634" t="str">
            <v>EXEMPT 8 FT</v>
          </cell>
          <cell r="P1634">
            <v>42100</v>
          </cell>
          <cell r="Q1634">
            <v>42100</v>
          </cell>
          <cell r="S1634">
            <v>55307.199999999997</v>
          </cell>
          <cell r="T1634">
            <v>26.59</v>
          </cell>
          <cell r="U1634" t="str">
            <v>Management</v>
          </cell>
          <cell r="V1634">
            <v>80</v>
          </cell>
          <cell r="W1634">
            <v>1063.5999999999999</v>
          </cell>
          <cell r="X1634" t="str">
            <v>Gifford Medical - 40</v>
          </cell>
          <cell r="Y1634" t="str">
            <v>Housekeeping</v>
          </cell>
          <cell r="Z1634" t="str">
            <v>Biweekly</v>
          </cell>
        </row>
        <row r="1635">
          <cell r="B1635">
            <v>2137</v>
          </cell>
          <cell r="D1635" t="str">
            <v>Pauline</v>
          </cell>
          <cell r="E1635" t="str">
            <v>Hook</v>
          </cell>
          <cell r="F1635" t="str">
            <v>A</v>
          </cell>
          <cell r="G1635" t="str">
            <v>Nutrition Assistant 1</v>
          </cell>
          <cell r="H1635" t="str">
            <v>Maint, Hskpg, Food, Dayca</v>
          </cell>
          <cell r="I1635" t="str">
            <v>Operations</v>
          </cell>
          <cell r="J1635" t="str">
            <v>Menig Dietary</v>
          </cell>
          <cell r="K1635" t="str">
            <v>Terminated</v>
          </cell>
          <cell r="L1635" t="str">
            <v>PartTime-Partial Benefits</v>
          </cell>
          <cell r="M1635" t="str">
            <v>Part Time</v>
          </cell>
          <cell r="N1635" t="str">
            <v>Nutrition Assistant 1</v>
          </cell>
          <cell r="O1635" t="str">
            <v>GEN 40 No Meal</v>
          </cell>
          <cell r="P1635">
            <v>42100</v>
          </cell>
          <cell r="Q1635">
            <v>42100</v>
          </cell>
          <cell r="R1635">
            <v>42216</v>
          </cell>
          <cell r="S1635">
            <v>11440</v>
          </cell>
          <cell r="T1635">
            <v>11</v>
          </cell>
          <cell r="U1635" t="str">
            <v>Admin/Support</v>
          </cell>
          <cell r="V1635">
            <v>40</v>
          </cell>
          <cell r="W1635">
            <v>220</v>
          </cell>
          <cell r="X1635" t="str">
            <v>Gifford Medical - 40</v>
          </cell>
          <cell r="Y1635" t="str">
            <v>Nutrition &amp; Food Service</v>
          </cell>
          <cell r="Z1635" t="str">
            <v>Biweekly</v>
          </cell>
        </row>
        <row r="1636">
          <cell r="B1636">
            <v>2138</v>
          </cell>
          <cell r="D1636" t="str">
            <v>Jennifer</v>
          </cell>
          <cell r="E1636" t="str">
            <v>Blake</v>
          </cell>
          <cell r="F1636" t="str">
            <v>L</v>
          </cell>
          <cell r="G1636" t="str">
            <v>LPN - Provider Practice</v>
          </cell>
          <cell r="H1636" t="str">
            <v>Clinical</v>
          </cell>
          <cell r="I1636" t="str">
            <v>Provider Practices</v>
          </cell>
          <cell r="J1636" t="str">
            <v>Clinic Primary Care</v>
          </cell>
          <cell r="K1636" t="str">
            <v>Terminated</v>
          </cell>
          <cell r="L1636" t="str">
            <v>Full Time - Full Benefits</v>
          </cell>
          <cell r="M1636" t="str">
            <v>Full Time</v>
          </cell>
          <cell r="N1636" t="str">
            <v>LPN - Provider Practice</v>
          </cell>
          <cell r="O1636" t="str">
            <v>GEN 40 60min</v>
          </cell>
          <cell r="P1636">
            <v>42247</v>
          </cell>
          <cell r="Q1636">
            <v>42107</v>
          </cell>
          <cell r="R1636">
            <v>42261</v>
          </cell>
          <cell r="S1636">
            <v>40560</v>
          </cell>
          <cell r="T1636">
            <v>19.5</v>
          </cell>
          <cell r="U1636" t="str">
            <v>LPN PP</v>
          </cell>
          <cell r="V1636">
            <v>80</v>
          </cell>
          <cell r="W1636">
            <v>780</v>
          </cell>
          <cell r="X1636" t="str">
            <v>Primary Care Clinic - 41</v>
          </cell>
          <cell r="Y1636" t="str">
            <v>Provider Practice</v>
          </cell>
          <cell r="Z1636" t="str">
            <v>Biweekly</v>
          </cell>
        </row>
        <row r="1637">
          <cell r="B1637">
            <v>2139</v>
          </cell>
          <cell r="D1637" t="str">
            <v>Alexis</v>
          </cell>
          <cell r="E1637" t="str">
            <v>Cloud</v>
          </cell>
          <cell r="F1637" t="str">
            <v>R</v>
          </cell>
          <cell r="G1637" t="str">
            <v>Nutrition Assistant 2</v>
          </cell>
          <cell r="H1637" t="str">
            <v>Maint, Hskpg, Food, Dayca</v>
          </cell>
          <cell r="I1637" t="str">
            <v>Operations</v>
          </cell>
          <cell r="J1637" t="str">
            <v>Dietary</v>
          </cell>
          <cell r="K1637" t="str">
            <v>Terminated</v>
          </cell>
          <cell r="L1637" t="str">
            <v>Full Time - Full Benefits</v>
          </cell>
          <cell r="M1637" t="str">
            <v>Full Time</v>
          </cell>
          <cell r="N1637" t="str">
            <v>Nutrition Assistant 2</v>
          </cell>
          <cell r="O1637" t="str">
            <v>GEN 40 30min</v>
          </cell>
          <cell r="P1637">
            <v>42107</v>
          </cell>
          <cell r="Q1637">
            <v>42107</v>
          </cell>
          <cell r="R1637">
            <v>42510</v>
          </cell>
          <cell r="S1637">
            <v>23920</v>
          </cell>
          <cell r="T1637">
            <v>11.5</v>
          </cell>
          <cell r="U1637" t="str">
            <v>Admin/Support</v>
          </cell>
          <cell r="V1637">
            <v>80</v>
          </cell>
          <cell r="W1637">
            <v>460</v>
          </cell>
          <cell r="X1637" t="str">
            <v>Gifford Medical - 40</v>
          </cell>
          <cell r="Y1637" t="str">
            <v>Nutrition &amp; Food Service</v>
          </cell>
          <cell r="Z1637" t="str">
            <v>Biweekly</v>
          </cell>
        </row>
        <row r="1638">
          <cell r="B1638">
            <v>2140</v>
          </cell>
          <cell r="D1638" t="str">
            <v>Marjorie</v>
          </cell>
          <cell r="E1638" t="str">
            <v>Giroux</v>
          </cell>
          <cell r="F1638" t="str">
            <v>M</v>
          </cell>
          <cell r="G1638" t="str">
            <v>ES Project Worker</v>
          </cell>
          <cell r="H1638" t="str">
            <v>Maint, Hskpg, Food, Dayca</v>
          </cell>
          <cell r="I1638" t="str">
            <v>Operations</v>
          </cell>
          <cell r="J1638" t="str">
            <v>Menig Housekeeping</v>
          </cell>
          <cell r="K1638" t="str">
            <v>Terminated</v>
          </cell>
          <cell r="L1638" t="str">
            <v>Full Time - Full Benefits</v>
          </cell>
          <cell r="M1638" t="str">
            <v>Full Time</v>
          </cell>
          <cell r="N1638" t="str">
            <v>ES Project Worker</v>
          </cell>
          <cell r="O1638" t="str">
            <v>GEN 30min</v>
          </cell>
          <cell r="P1638">
            <v>42107</v>
          </cell>
          <cell r="Q1638">
            <v>42107</v>
          </cell>
          <cell r="R1638">
            <v>43147</v>
          </cell>
          <cell r="S1638">
            <v>30451.200000000001</v>
          </cell>
          <cell r="T1638">
            <v>14.64</v>
          </cell>
          <cell r="U1638" t="str">
            <v>Admin/Support</v>
          </cell>
          <cell r="V1638">
            <v>80</v>
          </cell>
          <cell r="W1638">
            <v>585.6</v>
          </cell>
          <cell r="X1638" t="str">
            <v>Gifford Medical - 40</v>
          </cell>
          <cell r="Y1638" t="str">
            <v>Housekeeping</v>
          </cell>
          <cell r="Z1638" t="str">
            <v>Biweekly</v>
          </cell>
        </row>
        <row r="1639">
          <cell r="B1639">
            <v>2141</v>
          </cell>
          <cell r="D1639" t="str">
            <v>Christina</v>
          </cell>
          <cell r="E1639" t="str">
            <v>DiNicola</v>
          </cell>
          <cell r="F1639" t="str">
            <v>I</v>
          </cell>
          <cell r="G1639" t="str">
            <v>Physician</v>
          </cell>
          <cell r="H1639" t="str">
            <v>Clinical</v>
          </cell>
          <cell r="I1639" t="str">
            <v>Medical Staff</v>
          </cell>
          <cell r="J1639" t="str">
            <v>Pediatrics</v>
          </cell>
          <cell r="K1639" t="str">
            <v>Active</v>
          </cell>
          <cell r="L1639" t="str">
            <v>PartTime-Partial Benefits</v>
          </cell>
          <cell r="M1639" t="str">
            <v>Part Time</v>
          </cell>
          <cell r="N1639" t="str">
            <v>Physician</v>
          </cell>
          <cell r="O1639" t="str">
            <v>PHYSICIANS</v>
          </cell>
          <cell r="P1639">
            <v>42114</v>
          </cell>
          <cell r="Q1639">
            <v>42114</v>
          </cell>
          <cell r="S1639">
            <v>154000</v>
          </cell>
          <cell r="T1639">
            <v>105.7692</v>
          </cell>
          <cell r="U1639" t="str">
            <v>Providers</v>
          </cell>
          <cell r="V1639">
            <v>56</v>
          </cell>
          <cell r="W1639">
            <v>2961.5385000000001</v>
          </cell>
          <cell r="X1639" t="str">
            <v>Primary Care Clinic - 41</v>
          </cell>
          <cell r="Y1639" t="str">
            <v>Medical Staff</v>
          </cell>
          <cell r="Z1639" t="str">
            <v>Biweekly</v>
          </cell>
        </row>
        <row r="1640">
          <cell r="B1640">
            <v>2142</v>
          </cell>
          <cell r="D1640" t="str">
            <v>Sara</v>
          </cell>
          <cell r="E1640" t="str">
            <v>Kreis</v>
          </cell>
          <cell r="F1640" t="str">
            <v>A</v>
          </cell>
          <cell r="G1640" t="str">
            <v>Operations Coordinator</v>
          </cell>
          <cell r="H1640" t="str">
            <v>Administrative</v>
          </cell>
          <cell r="I1640" t="str">
            <v>Operations</v>
          </cell>
          <cell r="J1640" t="str">
            <v>Rehab</v>
          </cell>
          <cell r="K1640" t="str">
            <v>Terminated</v>
          </cell>
          <cell r="L1640" t="str">
            <v>Full Time - Full Benefits</v>
          </cell>
          <cell r="M1640" t="str">
            <v>Full Time</v>
          </cell>
          <cell r="N1640" t="str">
            <v>Operations Coordinator</v>
          </cell>
          <cell r="O1640" t="str">
            <v>GEN 40 30min</v>
          </cell>
          <cell r="P1640">
            <v>42114</v>
          </cell>
          <cell r="Q1640">
            <v>42114</v>
          </cell>
          <cell r="R1640">
            <v>42475</v>
          </cell>
          <cell r="S1640">
            <v>39520</v>
          </cell>
          <cell r="T1640">
            <v>19</v>
          </cell>
          <cell r="U1640" t="str">
            <v>Admin/Support</v>
          </cell>
          <cell r="V1640">
            <v>80</v>
          </cell>
          <cell r="W1640">
            <v>760</v>
          </cell>
          <cell r="X1640" t="str">
            <v>Gifford Medical - 40</v>
          </cell>
          <cell r="Y1640" t="str">
            <v>Rehab Services</v>
          </cell>
          <cell r="Z1640" t="str">
            <v>Biweekly</v>
          </cell>
        </row>
        <row r="1641">
          <cell r="B1641">
            <v>2143</v>
          </cell>
          <cell r="D1641" t="str">
            <v>Deborah</v>
          </cell>
          <cell r="E1641" t="str">
            <v>Wilkerson</v>
          </cell>
          <cell r="F1641" t="str">
            <v>K</v>
          </cell>
          <cell r="G1641" t="str">
            <v>LNA Per Diem</v>
          </cell>
          <cell r="H1641" t="str">
            <v>Clinical</v>
          </cell>
          <cell r="I1641" t="str">
            <v>Patient Care Services</v>
          </cell>
          <cell r="J1641" t="str">
            <v>Med Surg</v>
          </cell>
          <cell r="K1641" t="str">
            <v>Terminated</v>
          </cell>
          <cell r="L1641" t="str">
            <v>Per Diem Active</v>
          </cell>
          <cell r="M1641" t="str">
            <v>Part Time</v>
          </cell>
          <cell r="N1641" t="str">
            <v>LNA Per Diem</v>
          </cell>
          <cell r="O1641" t="str">
            <v>GEN 40 30min</v>
          </cell>
          <cell r="P1641">
            <v>42114</v>
          </cell>
          <cell r="Q1641">
            <v>42114</v>
          </cell>
          <cell r="R1641">
            <v>42439</v>
          </cell>
          <cell r="S1641">
            <v>2.86E-2</v>
          </cell>
          <cell r="T1641">
            <v>11</v>
          </cell>
          <cell r="U1641" t="str">
            <v>Admin/Support</v>
          </cell>
          <cell r="V1641">
            <v>1E-4</v>
          </cell>
          <cell r="W1641">
            <v>5.9999999999999995E-4</v>
          </cell>
          <cell r="X1641" t="str">
            <v>Gifford Medical - 40</v>
          </cell>
          <cell r="Y1641" t="str">
            <v>Med/Surg</v>
          </cell>
          <cell r="Z1641" t="str">
            <v>Biweekly</v>
          </cell>
        </row>
        <row r="1642">
          <cell r="B1642">
            <v>2144</v>
          </cell>
          <cell r="D1642" t="str">
            <v>Leslie</v>
          </cell>
          <cell r="E1642" t="str">
            <v>Osterman</v>
          </cell>
          <cell r="F1642" t="str">
            <v>A</v>
          </cell>
          <cell r="G1642" t="str">
            <v>Physician Assistant</v>
          </cell>
          <cell r="H1642" t="str">
            <v>Clinical</v>
          </cell>
          <cell r="I1642" t="str">
            <v>Medical Staff</v>
          </cell>
          <cell r="J1642" t="str">
            <v>Clinic Primary Care</v>
          </cell>
          <cell r="K1642" t="str">
            <v>Active</v>
          </cell>
          <cell r="L1642" t="str">
            <v>PartTime - Full Benefits</v>
          </cell>
          <cell r="M1642" t="str">
            <v>Part Time</v>
          </cell>
          <cell r="N1642" t="str">
            <v>Physician Assistant</v>
          </cell>
          <cell r="O1642" t="str">
            <v>PHYSICIANS</v>
          </cell>
          <cell r="P1642">
            <v>42121</v>
          </cell>
          <cell r="Q1642">
            <v>42121</v>
          </cell>
          <cell r="S1642">
            <v>88991</v>
          </cell>
          <cell r="T1642">
            <v>53.480200000000004</v>
          </cell>
          <cell r="U1642" t="str">
            <v>NP &amp; PA</v>
          </cell>
          <cell r="V1642">
            <v>64</v>
          </cell>
          <cell r="W1642">
            <v>1711.3653999999999</v>
          </cell>
          <cell r="X1642" t="str">
            <v>Primary Care Clinic - 41</v>
          </cell>
          <cell r="Y1642" t="str">
            <v>Medical Staff</v>
          </cell>
          <cell r="Z1642" t="str">
            <v>Biweekly</v>
          </cell>
        </row>
        <row r="1643">
          <cell r="B1643">
            <v>2145</v>
          </cell>
          <cell r="D1643" t="str">
            <v>Steven</v>
          </cell>
          <cell r="E1643" t="str">
            <v>Mustoe</v>
          </cell>
          <cell r="F1643" t="str">
            <v>S</v>
          </cell>
          <cell r="G1643" t="str">
            <v>Chiropractor</v>
          </cell>
          <cell r="H1643" t="str">
            <v>Clinical</v>
          </cell>
          <cell r="I1643" t="str">
            <v>Medical Staff</v>
          </cell>
          <cell r="J1643" t="str">
            <v>Sharon Clinic</v>
          </cell>
          <cell r="K1643" t="str">
            <v>Active</v>
          </cell>
          <cell r="L1643" t="str">
            <v>PartTime-Partial Benefits</v>
          </cell>
          <cell r="M1643" t="str">
            <v>Part Time</v>
          </cell>
          <cell r="N1643" t="str">
            <v>Chiropractor</v>
          </cell>
          <cell r="O1643" t="str">
            <v>PHYSICIANS</v>
          </cell>
          <cell r="P1643">
            <v>42121</v>
          </cell>
          <cell r="Q1643">
            <v>42121</v>
          </cell>
          <cell r="S1643">
            <v>98300</v>
          </cell>
          <cell r="T1643">
            <v>70.536699999999996</v>
          </cell>
          <cell r="U1643" t="str">
            <v>Providers/Other</v>
          </cell>
          <cell r="V1643">
            <v>53.6</v>
          </cell>
          <cell r="W1643">
            <v>1890.3846000000001</v>
          </cell>
          <cell r="X1643" t="str">
            <v>Sharon Clinic - 40</v>
          </cell>
          <cell r="Y1643" t="str">
            <v>Medical Staff</v>
          </cell>
          <cell r="Z1643" t="str">
            <v>Biweekly</v>
          </cell>
        </row>
        <row r="1644">
          <cell r="B1644">
            <v>2146</v>
          </cell>
          <cell r="D1644" t="str">
            <v>Neil</v>
          </cell>
          <cell r="E1644" t="str">
            <v>Copeland</v>
          </cell>
          <cell r="F1644" t="str">
            <v>D</v>
          </cell>
          <cell r="G1644" t="str">
            <v>Nutrition Assistant 1</v>
          </cell>
          <cell r="H1644" t="str">
            <v>Maint, Hskpg, Food, Dayca</v>
          </cell>
          <cell r="I1644" t="str">
            <v>Operations</v>
          </cell>
          <cell r="J1644" t="str">
            <v>Dietary</v>
          </cell>
          <cell r="K1644" t="str">
            <v>Terminated</v>
          </cell>
          <cell r="L1644" t="str">
            <v>Full Time - Full Benefits</v>
          </cell>
          <cell r="M1644" t="str">
            <v>Full Time</v>
          </cell>
          <cell r="N1644" t="str">
            <v>Nutrition Assistant 1</v>
          </cell>
          <cell r="O1644" t="str">
            <v>GEN 40 30min</v>
          </cell>
          <cell r="P1644">
            <v>42121</v>
          </cell>
          <cell r="Q1644">
            <v>42121</v>
          </cell>
          <cell r="R1644">
            <v>44344</v>
          </cell>
          <cell r="S1644">
            <v>33467.199999999997</v>
          </cell>
          <cell r="T1644">
            <v>16.09</v>
          </cell>
          <cell r="U1644" t="str">
            <v>Admin/Support</v>
          </cell>
          <cell r="V1644">
            <v>80</v>
          </cell>
          <cell r="W1644">
            <v>643.6</v>
          </cell>
          <cell r="X1644" t="str">
            <v>Gifford Medical - 40</v>
          </cell>
          <cell r="Y1644" t="str">
            <v>Nutrition &amp; Food Service</v>
          </cell>
          <cell r="Z1644" t="str">
            <v>Biweekly</v>
          </cell>
        </row>
        <row r="1645">
          <cell r="B1645">
            <v>2147</v>
          </cell>
          <cell r="D1645" t="str">
            <v>Kathleen</v>
          </cell>
          <cell r="E1645" t="str">
            <v>Robbins</v>
          </cell>
          <cell r="F1645" t="str">
            <v>E</v>
          </cell>
          <cell r="G1645" t="str">
            <v>RN - Per Diem</v>
          </cell>
          <cell r="H1645" t="str">
            <v>Clinical</v>
          </cell>
          <cell r="I1645" t="str">
            <v>Provider Practices</v>
          </cell>
          <cell r="J1645" t="str">
            <v>Med Surg</v>
          </cell>
          <cell r="K1645" t="str">
            <v>Terminated</v>
          </cell>
          <cell r="L1645" t="str">
            <v>Per Diem Active</v>
          </cell>
          <cell r="M1645" t="str">
            <v>Part Time</v>
          </cell>
          <cell r="N1645" t="str">
            <v>RN - Per Diem</v>
          </cell>
          <cell r="O1645" t="str">
            <v>GEN 40 30min</v>
          </cell>
          <cell r="P1645">
            <v>42121</v>
          </cell>
          <cell r="Q1645">
            <v>42121</v>
          </cell>
          <cell r="R1645">
            <v>42868</v>
          </cell>
          <cell r="S1645">
            <v>8.5800000000000001E-2</v>
          </cell>
          <cell r="T1645">
            <v>32.64</v>
          </cell>
          <cell r="U1645" t="str">
            <v>RN</v>
          </cell>
          <cell r="V1645">
            <v>1E-4</v>
          </cell>
          <cell r="W1645">
            <v>1.6000000000000001E-3</v>
          </cell>
          <cell r="X1645" t="str">
            <v>Gifford Medical - 40</v>
          </cell>
          <cell r="Y1645" t="str">
            <v>Provider Practice</v>
          </cell>
          <cell r="Z1645" t="str">
            <v>Biweekly</v>
          </cell>
        </row>
        <row r="1646">
          <cell r="B1646">
            <v>2148</v>
          </cell>
          <cell r="D1646" t="str">
            <v>James</v>
          </cell>
          <cell r="E1646" t="str">
            <v>Tautfest</v>
          </cell>
          <cell r="F1646" t="str">
            <v>R</v>
          </cell>
          <cell r="G1646" t="str">
            <v>Nurse Practitioner</v>
          </cell>
          <cell r="H1646" t="str">
            <v>Clinical</v>
          </cell>
          <cell r="I1646" t="str">
            <v>Medical Staff</v>
          </cell>
          <cell r="J1646" t="str">
            <v>Clinic Psychiatry</v>
          </cell>
          <cell r="K1646" t="str">
            <v>Terminated</v>
          </cell>
          <cell r="L1646" t="str">
            <v>PartTime-Partial Benefits</v>
          </cell>
          <cell r="M1646" t="str">
            <v>Part Time</v>
          </cell>
          <cell r="N1646" t="str">
            <v>Nurse Practitioner</v>
          </cell>
          <cell r="O1646" t="str">
            <v>PHYSICIANS</v>
          </cell>
          <cell r="P1646">
            <v>44725</v>
          </cell>
          <cell r="Q1646">
            <v>42123</v>
          </cell>
          <cell r="R1646">
            <v>44725</v>
          </cell>
          <cell r="S1646">
            <v>74474.399999999994</v>
          </cell>
          <cell r="T1646">
            <v>71.61</v>
          </cell>
          <cell r="U1646" t="str">
            <v>NP &amp; PA</v>
          </cell>
          <cell r="V1646">
            <v>40</v>
          </cell>
          <cell r="W1646">
            <v>1432.2</v>
          </cell>
          <cell r="X1646" t="str">
            <v>Primary Care Clinic - 41</v>
          </cell>
          <cell r="Y1646" t="str">
            <v>Medical Staff</v>
          </cell>
          <cell r="Z1646" t="str">
            <v>Biweekly</v>
          </cell>
        </row>
        <row r="1647">
          <cell r="B1647">
            <v>2149</v>
          </cell>
          <cell r="D1647" t="str">
            <v>Taylor</v>
          </cell>
          <cell r="E1647" t="str">
            <v>Brinkman</v>
          </cell>
          <cell r="F1647" t="str">
            <v>A</v>
          </cell>
          <cell r="G1647" t="str">
            <v>ES Worker - Per Diem</v>
          </cell>
          <cell r="H1647" t="str">
            <v>Maint, Hskpg, Food, Dayca</v>
          </cell>
          <cell r="I1647" t="str">
            <v>Operations</v>
          </cell>
          <cell r="J1647" t="str">
            <v>Menig Housekeeping</v>
          </cell>
          <cell r="K1647" t="str">
            <v>Terminated</v>
          </cell>
          <cell r="L1647" t="str">
            <v>Per Diem Active</v>
          </cell>
          <cell r="M1647" t="str">
            <v>Part Time</v>
          </cell>
          <cell r="N1647" t="str">
            <v>ES Worker - Per Diem</v>
          </cell>
          <cell r="O1647" t="str">
            <v>GEN 40 30min</v>
          </cell>
          <cell r="P1647">
            <v>42135</v>
          </cell>
          <cell r="Q1647">
            <v>42135</v>
          </cell>
          <cell r="R1647">
            <v>42236</v>
          </cell>
          <cell r="S1647">
            <v>2.5999999999999999E-2</v>
          </cell>
          <cell r="T1647">
            <v>10</v>
          </cell>
          <cell r="U1647" t="str">
            <v>Admin/Support</v>
          </cell>
          <cell r="V1647">
            <v>1E-4</v>
          </cell>
          <cell r="W1647">
            <v>5.0000000000000001E-4</v>
          </cell>
          <cell r="X1647" t="str">
            <v>Gifford Medical - 40</v>
          </cell>
          <cell r="Y1647" t="str">
            <v>Housekeeping</v>
          </cell>
          <cell r="Z1647" t="str">
            <v>Biweekly</v>
          </cell>
        </row>
        <row r="1648">
          <cell r="B1648">
            <v>2150</v>
          </cell>
          <cell r="D1648" t="str">
            <v>Nancy</v>
          </cell>
          <cell r="E1648" t="str">
            <v>Wonkka</v>
          </cell>
          <cell r="F1648" t="str">
            <v>E</v>
          </cell>
          <cell r="G1648" t="str">
            <v>Patient Access Representa</v>
          </cell>
          <cell r="H1648" t="str">
            <v>Administrative</v>
          </cell>
          <cell r="I1648" t="str">
            <v>Finance</v>
          </cell>
          <cell r="J1648" t="str">
            <v>Patient Registration</v>
          </cell>
          <cell r="K1648" t="str">
            <v>Active</v>
          </cell>
          <cell r="L1648" t="str">
            <v>Full Time - Full Benefits</v>
          </cell>
          <cell r="M1648" t="str">
            <v>Full Time</v>
          </cell>
          <cell r="N1648" t="str">
            <v>Patient Access Representa</v>
          </cell>
          <cell r="O1648" t="str">
            <v>GEN 40 30min</v>
          </cell>
          <cell r="P1648">
            <v>42135</v>
          </cell>
          <cell r="Q1648">
            <v>42135</v>
          </cell>
          <cell r="S1648">
            <v>43888</v>
          </cell>
          <cell r="T1648">
            <v>21.1</v>
          </cell>
          <cell r="U1648" t="str">
            <v>Admin/Support</v>
          </cell>
          <cell r="V1648">
            <v>80</v>
          </cell>
          <cell r="W1648">
            <v>844</v>
          </cell>
          <cell r="X1648" t="str">
            <v>Patient Registration - 49</v>
          </cell>
          <cell r="Y1648" t="str">
            <v>Patient Admin Services</v>
          </cell>
          <cell r="Z1648" t="str">
            <v>Biweekly</v>
          </cell>
        </row>
        <row r="1649">
          <cell r="B1649">
            <v>2151</v>
          </cell>
          <cell r="D1649" t="str">
            <v>Michelle</v>
          </cell>
          <cell r="E1649" t="str">
            <v>Brazier</v>
          </cell>
          <cell r="F1649" t="str">
            <v>N</v>
          </cell>
          <cell r="G1649" t="str">
            <v>LNA Per Diem</v>
          </cell>
          <cell r="H1649" t="str">
            <v>Clinical</v>
          </cell>
          <cell r="I1649" t="str">
            <v>Patient Care Services</v>
          </cell>
          <cell r="J1649" t="str">
            <v>Med Surg</v>
          </cell>
          <cell r="K1649" t="str">
            <v>Terminated</v>
          </cell>
          <cell r="L1649" t="str">
            <v>Per Diem Active</v>
          </cell>
          <cell r="M1649" t="str">
            <v>Part Time</v>
          </cell>
          <cell r="N1649" t="str">
            <v>LNA Per Diem</v>
          </cell>
          <cell r="O1649" t="str">
            <v>GEN 40 30min</v>
          </cell>
          <cell r="P1649">
            <v>42137</v>
          </cell>
          <cell r="Q1649">
            <v>42137</v>
          </cell>
          <cell r="R1649">
            <v>42464</v>
          </cell>
          <cell r="S1649">
            <v>2.86E-2</v>
          </cell>
          <cell r="T1649">
            <v>11</v>
          </cell>
          <cell r="U1649" t="str">
            <v>Admin/Support</v>
          </cell>
          <cell r="V1649">
            <v>1E-4</v>
          </cell>
          <cell r="W1649">
            <v>5.9999999999999995E-4</v>
          </cell>
          <cell r="X1649" t="str">
            <v>Gifford Medical - 40</v>
          </cell>
          <cell r="Y1649" t="str">
            <v>Med/Surg</v>
          </cell>
          <cell r="Z1649" t="str">
            <v>Biweekly</v>
          </cell>
        </row>
        <row r="1650">
          <cell r="B1650">
            <v>2152</v>
          </cell>
          <cell r="D1650" t="str">
            <v>Kara</v>
          </cell>
          <cell r="E1650" t="str">
            <v>Magee</v>
          </cell>
          <cell r="F1650" t="str">
            <v>A</v>
          </cell>
          <cell r="G1650" t="str">
            <v>RADTECH 3</v>
          </cell>
          <cell r="H1650" t="str">
            <v>Clinical</v>
          </cell>
          <cell r="I1650" t="str">
            <v>Professional Services</v>
          </cell>
          <cell r="J1650" t="str">
            <v>Diagnostic Imaging</v>
          </cell>
          <cell r="K1650" t="str">
            <v>Terminated</v>
          </cell>
          <cell r="L1650" t="str">
            <v>PartTime-Partial Benefits</v>
          </cell>
          <cell r="M1650" t="str">
            <v>Part Time</v>
          </cell>
          <cell r="N1650" t="str">
            <v>RADTECH 3</v>
          </cell>
          <cell r="O1650" t="str">
            <v>GEN 40 30min</v>
          </cell>
          <cell r="P1650">
            <v>42142</v>
          </cell>
          <cell r="Q1650">
            <v>42142</v>
          </cell>
          <cell r="R1650">
            <v>43769</v>
          </cell>
          <cell r="S1650">
            <v>31512</v>
          </cell>
          <cell r="T1650">
            <v>30.3</v>
          </cell>
          <cell r="U1650" t="str">
            <v>RAD 3</v>
          </cell>
          <cell r="V1650">
            <v>40</v>
          </cell>
          <cell r="W1650">
            <v>606</v>
          </cell>
          <cell r="X1650" t="str">
            <v>Gifford Medical - 40</v>
          </cell>
          <cell r="Y1650" t="str">
            <v>Radiology</v>
          </cell>
          <cell r="Z1650" t="str">
            <v>Biweekly</v>
          </cell>
        </row>
        <row r="1651">
          <cell r="B1651">
            <v>2153</v>
          </cell>
          <cell r="D1651" t="str">
            <v>Kelsey</v>
          </cell>
          <cell r="E1651" t="str">
            <v>Mancini</v>
          </cell>
          <cell r="F1651" t="str">
            <v>E</v>
          </cell>
          <cell r="G1651" t="str">
            <v>Registered Nurse</v>
          </cell>
          <cell r="H1651" t="str">
            <v>Clinical</v>
          </cell>
          <cell r="I1651" t="str">
            <v>Patient Care Services</v>
          </cell>
          <cell r="J1651" t="str">
            <v>Operating Room</v>
          </cell>
          <cell r="K1651" t="str">
            <v>Terminated</v>
          </cell>
          <cell r="L1651" t="str">
            <v>PartTime - Full Benefits</v>
          </cell>
          <cell r="M1651" t="str">
            <v>Part Time</v>
          </cell>
          <cell r="N1651" t="str">
            <v>Registered Nurse</v>
          </cell>
          <cell r="O1651" t="str">
            <v>GEN 30min</v>
          </cell>
          <cell r="P1651">
            <v>42150</v>
          </cell>
          <cell r="Q1651">
            <v>42150</v>
          </cell>
          <cell r="R1651">
            <v>42468</v>
          </cell>
          <cell r="S1651">
            <v>41184</v>
          </cell>
          <cell r="T1651">
            <v>22</v>
          </cell>
          <cell r="U1651" t="str">
            <v>RN</v>
          </cell>
          <cell r="V1651">
            <v>72</v>
          </cell>
          <cell r="W1651">
            <v>792</v>
          </cell>
          <cell r="X1651" t="str">
            <v>Gifford Medical - 40</v>
          </cell>
          <cell r="Y1651" t="str">
            <v>Ambulatory Care Center</v>
          </cell>
          <cell r="Z1651" t="str">
            <v>Biweekly</v>
          </cell>
        </row>
        <row r="1652">
          <cell r="B1652">
            <v>2154</v>
          </cell>
          <cell r="D1652" t="str">
            <v>Alan</v>
          </cell>
          <cell r="E1652" t="str">
            <v>Ericksen</v>
          </cell>
          <cell r="F1652" t="str">
            <v>S</v>
          </cell>
          <cell r="G1652" t="str">
            <v>Physician</v>
          </cell>
          <cell r="H1652" t="str">
            <v>Clinical</v>
          </cell>
          <cell r="I1652" t="str">
            <v>Provider Practices</v>
          </cell>
          <cell r="J1652" t="str">
            <v>Clinc Radiology</v>
          </cell>
          <cell r="K1652" t="str">
            <v>Terminated</v>
          </cell>
          <cell r="L1652" t="str">
            <v>Full Time - Full Benefits</v>
          </cell>
          <cell r="M1652" t="str">
            <v>Full Time</v>
          </cell>
          <cell r="N1652" t="str">
            <v>Physician</v>
          </cell>
          <cell r="O1652" t="str">
            <v>PHYSICIANS</v>
          </cell>
          <cell r="P1652">
            <v>42150</v>
          </cell>
          <cell r="Q1652">
            <v>42150</v>
          </cell>
          <cell r="R1652">
            <v>43585</v>
          </cell>
          <cell r="S1652">
            <v>380000</v>
          </cell>
          <cell r="T1652">
            <v>182.69229999999999</v>
          </cell>
          <cell r="U1652" t="str">
            <v>Providers</v>
          </cell>
          <cell r="V1652">
            <v>80</v>
          </cell>
          <cell r="W1652">
            <v>7307.6922999999997</v>
          </cell>
          <cell r="X1652" t="str">
            <v>Gifford Medical - 40</v>
          </cell>
          <cell r="Y1652" t="str">
            <v>Radiology</v>
          </cell>
          <cell r="Z1652" t="str">
            <v>Biweekly</v>
          </cell>
        </row>
        <row r="1653">
          <cell r="B1653">
            <v>2155</v>
          </cell>
          <cell r="D1653" t="str">
            <v>Silver</v>
          </cell>
          <cell r="E1653" t="str">
            <v>Mills</v>
          </cell>
          <cell r="F1653" t="str">
            <v>B</v>
          </cell>
          <cell r="G1653" t="str">
            <v>LNA Per Diem</v>
          </cell>
          <cell r="H1653" t="str">
            <v>Clinical</v>
          </cell>
          <cell r="I1653" t="str">
            <v>Patient Care Services</v>
          </cell>
          <cell r="J1653" t="str">
            <v>MENIG Extended Care</v>
          </cell>
          <cell r="K1653" t="str">
            <v>Terminated</v>
          </cell>
          <cell r="L1653" t="str">
            <v>Per Diem Active</v>
          </cell>
          <cell r="M1653" t="str">
            <v>Part Time</v>
          </cell>
          <cell r="N1653" t="str">
            <v>LNA Per Diem</v>
          </cell>
          <cell r="O1653" t="str">
            <v>GEN 40 30min</v>
          </cell>
          <cell r="P1653">
            <v>42150</v>
          </cell>
          <cell r="Q1653">
            <v>42150</v>
          </cell>
          <cell r="R1653">
            <v>42394</v>
          </cell>
          <cell r="S1653">
            <v>2.86E-2</v>
          </cell>
          <cell r="T1653">
            <v>11</v>
          </cell>
          <cell r="U1653" t="str">
            <v>Admin/Support</v>
          </cell>
          <cell r="V1653">
            <v>1E-4</v>
          </cell>
          <cell r="W1653">
            <v>5.9999999999999995E-4</v>
          </cell>
          <cell r="X1653" t="str">
            <v>Gifford Medical - 40</v>
          </cell>
          <cell r="Y1653" t="str">
            <v>Menig Extended Care Unit</v>
          </cell>
          <cell r="Z1653" t="str">
            <v>Biweekly</v>
          </cell>
        </row>
        <row r="1654">
          <cell r="B1654">
            <v>2156</v>
          </cell>
          <cell r="D1654" t="str">
            <v>Vicki</v>
          </cell>
          <cell r="E1654" t="str">
            <v>Bresett</v>
          </cell>
          <cell r="F1654" t="str">
            <v>J</v>
          </cell>
          <cell r="G1654" t="str">
            <v>Medical Secretary</v>
          </cell>
          <cell r="H1654" t="str">
            <v>Administrative</v>
          </cell>
          <cell r="I1654" t="str">
            <v>Provider Practices</v>
          </cell>
          <cell r="J1654" t="str">
            <v>Clinic Primary Care</v>
          </cell>
          <cell r="K1654" t="str">
            <v>Terminated</v>
          </cell>
          <cell r="L1654" t="str">
            <v>Full Time - Full Benefits</v>
          </cell>
          <cell r="M1654" t="str">
            <v>Full Time</v>
          </cell>
          <cell r="N1654" t="str">
            <v>Medical Secretary</v>
          </cell>
          <cell r="O1654" t="str">
            <v>GEN 40 60min</v>
          </cell>
          <cell r="P1654">
            <v>42156</v>
          </cell>
          <cell r="Q1654">
            <v>42156</v>
          </cell>
          <cell r="R1654">
            <v>42310</v>
          </cell>
          <cell r="S1654">
            <v>34320</v>
          </cell>
          <cell r="T1654">
            <v>16.5</v>
          </cell>
          <cell r="U1654" t="str">
            <v>Admin/Support</v>
          </cell>
          <cell r="V1654">
            <v>80</v>
          </cell>
          <cell r="W1654">
            <v>660</v>
          </cell>
          <cell r="X1654" t="str">
            <v>Primary Care Clinic - 41</v>
          </cell>
          <cell r="Y1654" t="str">
            <v>Provider Practice</v>
          </cell>
          <cell r="Z1654" t="str">
            <v>Biweekly</v>
          </cell>
        </row>
        <row r="1655">
          <cell r="B1655">
            <v>2157</v>
          </cell>
          <cell r="D1655" t="str">
            <v>Scott</v>
          </cell>
          <cell r="E1655" t="str">
            <v>Choquette</v>
          </cell>
          <cell r="F1655" t="str">
            <v>E</v>
          </cell>
          <cell r="G1655" t="str">
            <v>Chef</v>
          </cell>
          <cell r="H1655" t="str">
            <v>Maint, Hskpg, Food, Dayca</v>
          </cell>
          <cell r="I1655" t="str">
            <v>Operations</v>
          </cell>
          <cell r="J1655" t="str">
            <v>Dietary</v>
          </cell>
          <cell r="K1655" t="str">
            <v>Terminated</v>
          </cell>
          <cell r="L1655" t="str">
            <v>Full Time - Full Benefits</v>
          </cell>
          <cell r="M1655" t="str">
            <v>Full Time</v>
          </cell>
          <cell r="N1655" t="str">
            <v>Chef</v>
          </cell>
          <cell r="O1655" t="str">
            <v>EXEMPT 8 FT</v>
          </cell>
          <cell r="P1655">
            <v>42156</v>
          </cell>
          <cell r="Q1655">
            <v>42156</v>
          </cell>
          <cell r="R1655">
            <v>42265</v>
          </cell>
          <cell r="S1655">
            <v>41600</v>
          </cell>
          <cell r="T1655">
            <v>20</v>
          </cell>
          <cell r="U1655" t="str">
            <v>Tech &amp; Professi</v>
          </cell>
          <cell r="V1655">
            <v>80</v>
          </cell>
          <cell r="W1655">
            <v>800</v>
          </cell>
          <cell r="X1655" t="str">
            <v>Gifford Medical - 40</v>
          </cell>
          <cell r="Y1655" t="str">
            <v>Nutrition &amp; Food Service</v>
          </cell>
          <cell r="Z1655" t="str">
            <v>Biweekly</v>
          </cell>
        </row>
        <row r="1656">
          <cell r="B1656">
            <v>2158</v>
          </cell>
          <cell r="D1656" t="str">
            <v>Lynn</v>
          </cell>
          <cell r="E1656" t="str">
            <v>Foster</v>
          </cell>
          <cell r="F1656" t="str">
            <v>M</v>
          </cell>
          <cell r="G1656" t="str">
            <v>RN - Per Diem</v>
          </cell>
          <cell r="H1656" t="str">
            <v>Clinical</v>
          </cell>
          <cell r="I1656" t="str">
            <v>Patient Care Services</v>
          </cell>
          <cell r="J1656" t="str">
            <v>Operating Room</v>
          </cell>
          <cell r="K1656" t="str">
            <v>Terminated</v>
          </cell>
          <cell r="L1656" t="str">
            <v>Per Diem Active</v>
          </cell>
          <cell r="M1656" t="str">
            <v>Part Time</v>
          </cell>
          <cell r="N1656" t="str">
            <v>RN - Per Diem</v>
          </cell>
          <cell r="O1656" t="str">
            <v>GEN 40 30min</v>
          </cell>
          <cell r="P1656">
            <v>44228</v>
          </cell>
          <cell r="Q1656">
            <v>42156</v>
          </cell>
          <cell r="R1656">
            <v>44532</v>
          </cell>
          <cell r="S1656">
            <v>7.8E-2</v>
          </cell>
          <cell r="T1656">
            <v>30</v>
          </cell>
          <cell r="U1656" t="str">
            <v>RN</v>
          </cell>
          <cell r="V1656">
            <v>1E-4</v>
          </cell>
          <cell r="W1656">
            <v>1.5E-3</v>
          </cell>
          <cell r="X1656" t="str">
            <v>Gifford Medical - 40</v>
          </cell>
          <cell r="Y1656" t="str">
            <v>Ambulatory Care Center</v>
          </cell>
          <cell r="Z1656" t="str">
            <v>Biweekly</v>
          </cell>
        </row>
        <row r="1657">
          <cell r="B1657">
            <v>2159</v>
          </cell>
          <cell r="D1657" t="str">
            <v>Joshua</v>
          </cell>
          <cell r="E1657" t="str">
            <v>Redden</v>
          </cell>
          <cell r="F1657" t="str">
            <v>D</v>
          </cell>
          <cell r="G1657" t="str">
            <v>RN - Per Diem</v>
          </cell>
          <cell r="H1657" t="str">
            <v>Clinical</v>
          </cell>
          <cell r="I1657" t="str">
            <v>Provider Practices</v>
          </cell>
          <cell r="J1657" t="str">
            <v>Operating Room</v>
          </cell>
          <cell r="K1657" t="str">
            <v>Terminated</v>
          </cell>
          <cell r="L1657" t="str">
            <v>Per Diem Active</v>
          </cell>
          <cell r="M1657" t="str">
            <v>Part Time</v>
          </cell>
          <cell r="N1657" t="str">
            <v>RN - Per Diem</v>
          </cell>
          <cell r="O1657" t="str">
            <v>GEN 40 30min</v>
          </cell>
          <cell r="P1657">
            <v>42156</v>
          </cell>
          <cell r="Q1657">
            <v>42156</v>
          </cell>
          <cell r="R1657">
            <v>43185</v>
          </cell>
          <cell r="S1657">
            <v>7.5399999999999995E-2</v>
          </cell>
          <cell r="T1657">
            <v>28.89</v>
          </cell>
          <cell r="U1657" t="str">
            <v>RN</v>
          </cell>
          <cell r="V1657">
            <v>1E-4</v>
          </cell>
          <cell r="W1657">
            <v>1.4E-3</v>
          </cell>
          <cell r="X1657" t="str">
            <v>Nro, Anes, Pod &amp; Sp - 40</v>
          </cell>
          <cell r="Y1657" t="str">
            <v>Ambulatory Care Center</v>
          </cell>
          <cell r="Z1657" t="str">
            <v>Biweekly</v>
          </cell>
        </row>
        <row r="1658">
          <cell r="B1658">
            <v>2160</v>
          </cell>
          <cell r="D1658" t="str">
            <v>Jennifer</v>
          </cell>
          <cell r="E1658" t="str">
            <v>Wallace</v>
          </cell>
          <cell r="F1658" t="str">
            <v>K</v>
          </cell>
          <cell r="G1658" t="str">
            <v>Grant Manager</v>
          </cell>
          <cell r="H1658" t="str">
            <v>Administrative</v>
          </cell>
          <cell r="I1658" t="str">
            <v>Provider Practices</v>
          </cell>
          <cell r="J1658" t="str">
            <v>BP Medical Home</v>
          </cell>
          <cell r="K1658" t="str">
            <v>Terminated</v>
          </cell>
          <cell r="L1658" t="str">
            <v>Full Time - Full Benefits</v>
          </cell>
          <cell r="M1658" t="str">
            <v>Full Time</v>
          </cell>
          <cell r="N1658" t="str">
            <v>Grant Manager</v>
          </cell>
          <cell r="O1658" t="str">
            <v>EXEMPT 8FT</v>
          </cell>
          <cell r="P1658">
            <v>42156</v>
          </cell>
          <cell r="Q1658">
            <v>42156</v>
          </cell>
          <cell r="R1658">
            <v>42531</v>
          </cell>
          <cell r="S1658">
            <v>56492.800000000003</v>
          </cell>
          <cell r="T1658">
            <v>27.16</v>
          </cell>
          <cell r="V1658">
            <v>80</v>
          </cell>
          <cell r="W1658">
            <v>1086.4000000000001</v>
          </cell>
          <cell r="X1658" t="str">
            <v>Gifford Medical - 40</v>
          </cell>
          <cell r="Y1658" t="str">
            <v>Provider Practice</v>
          </cell>
          <cell r="Z1658" t="str">
            <v>Biweekly</v>
          </cell>
        </row>
        <row r="1659">
          <cell r="B1659">
            <v>2161</v>
          </cell>
          <cell r="D1659" t="str">
            <v>Sharon</v>
          </cell>
          <cell r="E1659" t="str">
            <v>Jones</v>
          </cell>
          <cell r="F1659" t="str">
            <v>A</v>
          </cell>
          <cell r="G1659" t="str">
            <v>Registered Nurse</v>
          </cell>
          <cell r="H1659" t="str">
            <v>Clinical</v>
          </cell>
          <cell r="I1659" t="str">
            <v>Provider Practices</v>
          </cell>
          <cell r="J1659" t="str">
            <v>Medical Home CHT</v>
          </cell>
          <cell r="K1659" t="str">
            <v>Terminated</v>
          </cell>
          <cell r="L1659" t="str">
            <v>Full Time - Full Benefits</v>
          </cell>
          <cell r="M1659" t="str">
            <v>Full Time</v>
          </cell>
          <cell r="N1659" t="str">
            <v>Registered Nurse</v>
          </cell>
          <cell r="O1659" t="str">
            <v>GEN 40 30min</v>
          </cell>
          <cell r="P1659">
            <v>44469</v>
          </cell>
          <cell r="Q1659">
            <v>42163</v>
          </cell>
          <cell r="R1659">
            <v>44469</v>
          </cell>
          <cell r="S1659">
            <v>59987.199999999997</v>
          </cell>
          <cell r="T1659">
            <v>28.84</v>
          </cell>
          <cell r="U1659" t="str">
            <v>RN</v>
          </cell>
          <cell r="V1659">
            <v>80</v>
          </cell>
          <cell r="W1659">
            <v>1153.5999999999999</v>
          </cell>
          <cell r="X1659" t="str">
            <v>Primary Care Clinic - 41</v>
          </cell>
          <cell r="Y1659" t="str">
            <v>Grant Programs</v>
          </cell>
          <cell r="Z1659" t="str">
            <v>Biweekly</v>
          </cell>
        </row>
        <row r="1660">
          <cell r="B1660">
            <v>2162</v>
          </cell>
          <cell r="D1660" t="str">
            <v>Angie</v>
          </cell>
          <cell r="E1660" t="str">
            <v>Maxham</v>
          </cell>
          <cell r="F1660" t="str">
            <v>E</v>
          </cell>
          <cell r="G1660" t="str">
            <v>Teacher</v>
          </cell>
          <cell r="H1660" t="str">
            <v>Maint, Hskpg, Food, Dayca</v>
          </cell>
          <cell r="I1660" t="str">
            <v>Administration</v>
          </cell>
          <cell r="J1660" t="str">
            <v>Day Care</v>
          </cell>
          <cell r="K1660" t="str">
            <v>Active</v>
          </cell>
          <cell r="L1660" t="str">
            <v>Full Time - Full Benefits</v>
          </cell>
          <cell r="M1660" t="str">
            <v>Full Time</v>
          </cell>
          <cell r="N1660" t="str">
            <v>Teacher</v>
          </cell>
          <cell r="O1660" t="str">
            <v>GEN 40 60min</v>
          </cell>
          <cell r="P1660">
            <v>42163</v>
          </cell>
          <cell r="Q1660">
            <v>42163</v>
          </cell>
          <cell r="S1660">
            <v>42244.800000000003</v>
          </cell>
          <cell r="T1660">
            <v>20.309999999999999</v>
          </cell>
          <cell r="U1660" t="str">
            <v>Tech &amp; Professi</v>
          </cell>
          <cell r="V1660">
            <v>80</v>
          </cell>
          <cell r="W1660">
            <v>812.4</v>
          </cell>
          <cell r="X1660" t="str">
            <v>Gifford Medical - 40</v>
          </cell>
          <cell r="Y1660" t="str">
            <v>Child Enrichment Center</v>
          </cell>
          <cell r="Z1660" t="str">
            <v>Biweekly</v>
          </cell>
        </row>
        <row r="1661">
          <cell r="B1661">
            <v>2163</v>
          </cell>
          <cell r="D1661" t="str">
            <v>Sarah</v>
          </cell>
          <cell r="E1661" t="str">
            <v>Crane</v>
          </cell>
          <cell r="F1661" t="str">
            <v>J</v>
          </cell>
          <cell r="G1661" t="str">
            <v>Adult Day Supervisor</v>
          </cell>
          <cell r="H1661" t="str">
            <v>Clinical</v>
          </cell>
          <cell r="I1661" t="str">
            <v>Provider Practices</v>
          </cell>
          <cell r="J1661" t="str">
            <v>Project Independence</v>
          </cell>
          <cell r="K1661" t="str">
            <v>Terminated</v>
          </cell>
          <cell r="L1661" t="str">
            <v>PartTime - Full Benefits</v>
          </cell>
          <cell r="M1661" t="str">
            <v>Part Time</v>
          </cell>
          <cell r="N1661" t="str">
            <v>Adult Day Supervisor</v>
          </cell>
          <cell r="O1661" t="str">
            <v>GEN 40 30min</v>
          </cell>
          <cell r="P1661">
            <v>42170</v>
          </cell>
          <cell r="Q1661">
            <v>42170</v>
          </cell>
          <cell r="R1661">
            <v>43882</v>
          </cell>
          <cell r="S1661">
            <v>53370.720000000001</v>
          </cell>
          <cell r="T1661">
            <v>28.51</v>
          </cell>
          <cell r="U1661" t="str">
            <v>Tech &amp; Professi</v>
          </cell>
          <cell r="V1661">
            <v>72</v>
          </cell>
          <cell r="W1661">
            <v>1026.3599999999999</v>
          </cell>
          <cell r="X1661" t="str">
            <v>Gifford Medical - 40</v>
          </cell>
          <cell r="Y1661" t="str">
            <v>Grant Programs</v>
          </cell>
          <cell r="Z1661" t="str">
            <v>Biweekly</v>
          </cell>
        </row>
        <row r="1662">
          <cell r="B1662">
            <v>2164</v>
          </cell>
          <cell r="D1662" t="str">
            <v>Mariah</v>
          </cell>
          <cell r="E1662" t="str">
            <v>Hackett</v>
          </cell>
          <cell r="F1662" t="str">
            <v>N</v>
          </cell>
          <cell r="G1662" t="str">
            <v>Nutrition Assistant 1 PD</v>
          </cell>
          <cell r="H1662" t="str">
            <v>Maint, Hskpg, Food, Dayca</v>
          </cell>
          <cell r="I1662" t="str">
            <v>Operations</v>
          </cell>
          <cell r="J1662" t="str">
            <v>Dietary</v>
          </cell>
          <cell r="K1662" t="str">
            <v>Terminated</v>
          </cell>
          <cell r="L1662" t="str">
            <v>Per Diem Active</v>
          </cell>
          <cell r="M1662" t="str">
            <v>Part Time</v>
          </cell>
          <cell r="N1662" t="str">
            <v>Nutrition Assistant 1 PD</v>
          </cell>
          <cell r="O1662" t="str">
            <v>GEN 40 30min</v>
          </cell>
          <cell r="P1662">
            <v>42170</v>
          </cell>
          <cell r="Q1662">
            <v>42170</v>
          </cell>
          <cell r="R1662">
            <v>42281</v>
          </cell>
          <cell r="S1662">
            <v>2.5999999999999999E-2</v>
          </cell>
          <cell r="T1662">
            <v>10</v>
          </cell>
          <cell r="U1662" t="str">
            <v>Admin/Support</v>
          </cell>
          <cell r="V1662">
            <v>1E-4</v>
          </cell>
          <cell r="W1662">
            <v>5.0000000000000001E-4</v>
          </cell>
          <cell r="X1662" t="str">
            <v>Gifford Medical - 40</v>
          </cell>
          <cell r="Y1662" t="str">
            <v>Nutrition &amp; Food Service</v>
          </cell>
          <cell r="Z1662" t="str">
            <v>Biweekly</v>
          </cell>
        </row>
        <row r="1663">
          <cell r="B1663">
            <v>2165</v>
          </cell>
          <cell r="D1663" t="str">
            <v>Elizabeth</v>
          </cell>
          <cell r="E1663" t="str">
            <v>Erwin</v>
          </cell>
          <cell r="F1663" t="str">
            <v>W</v>
          </cell>
          <cell r="G1663" t="str">
            <v>HR Generalist</v>
          </cell>
          <cell r="I1663" t="str">
            <v>Human Resources</v>
          </cell>
          <cell r="J1663" t="str">
            <v>Human Resources</v>
          </cell>
          <cell r="K1663" t="str">
            <v>Terminated</v>
          </cell>
          <cell r="L1663" t="str">
            <v>PartTime - Full Benefits</v>
          </cell>
          <cell r="M1663" t="str">
            <v>Part Time</v>
          </cell>
          <cell r="N1663" t="str">
            <v>HR Generalist</v>
          </cell>
          <cell r="O1663" t="str">
            <v>EXEMPT 64 HRS</v>
          </cell>
          <cell r="P1663">
            <v>42177</v>
          </cell>
          <cell r="Q1663">
            <v>42177</v>
          </cell>
          <cell r="R1663">
            <v>42263</v>
          </cell>
          <cell r="S1663">
            <v>43264</v>
          </cell>
          <cell r="T1663">
            <v>26</v>
          </cell>
          <cell r="U1663" t="str">
            <v>Tech &amp; Professi</v>
          </cell>
          <cell r="V1663">
            <v>64</v>
          </cell>
          <cell r="W1663">
            <v>832</v>
          </cell>
          <cell r="X1663" t="str">
            <v>Staffing &amp; Recruiting - 4</v>
          </cell>
          <cell r="Y1663" t="str">
            <v>Human Resources</v>
          </cell>
          <cell r="Z1663" t="str">
            <v>Biweekly</v>
          </cell>
        </row>
        <row r="1664">
          <cell r="B1664">
            <v>2166</v>
          </cell>
          <cell r="D1664" t="str">
            <v>Crystal</v>
          </cell>
          <cell r="E1664" t="str">
            <v>Whitaker</v>
          </cell>
          <cell r="F1664" t="str">
            <v>G</v>
          </cell>
          <cell r="G1664" t="str">
            <v>Benefits Manager</v>
          </cell>
          <cell r="H1664" t="str">
            <v>Administrative</v>
          </cell>
          <cell r="I1664" t="str">
            <v>Human Resources</v>
          </cell>
          <cell r="J1664" t="str">
            <v>Human Resources</v>
          </cell>
          <cell r="K1664" t="str">
            <v>Active</v>
          </cell>
          <cell r="L1664" t="str">
            <v>Full Time - Full Benefits</v>
          </cell>
          <cell r="M1664" t="str">
            <v>Full Time</v>
          </cell>
          <cell r="N1664" t="str">
            <v>Benefits Manager</v>
          </cell>
          <cell r="O1664" t="str">
            <v>EXEMPT 8 FT</v>
          </cell>
          <cell r="P1664">
            <v>42177</v>
          </cell>
          <cell r="Q1664">
            <v>42177</v>
          </cell>
          <cell r="S1664">
            <v>77272</v>
          </cell>
          <cell r="T1664">
            <v>37.15</v>
          </cell>
          <cell r="U1664" t="str">
            <v>Management</v>
          </cell>
          <cell r="V1664">
            <v>80</v>
          </cell>
          <cell r="W1664">
            <v>1486</v>
          </cell>
          <cell r="X1664" t="str">
            <v>Staffing &amp; Recruiting - 4</v>
          </cell>
          <cell r="Y1664" t="str">
            <v>Human Resources</v>
          </cell>
          <cell r="Z1664" t="str">
            <v>Biweekly</v>
          </cell>
        </row>
        <row r="1665">
          <cell r="B1665">
            <v>2167</v>
          </cell>
          <cell r="D1665" t="str">
            <v>Susan</v>
          </cell>
          <cell r="E1665" t="str">
            <v>Stillinger</v>
          </cell>
          <cell r="G1665" t="str">
            <v>RN - Per Diem</v>
          </cell>
          <cell r="H1665" t="str">
            <v>Clinical</v>
          </cell>
          <cell r="I1665" t="str">
            <v>Patient Care Services</v>
          </cell>
          <cell r="J1665" t="str">
            <v>Emergency Room</v>
          </cell>
          <cell r="K1665" t="str">
            <v>Terminated</v>
          </cell>
          <cell r="L1665" t="str">
            <v>Per Diem Active</v>
          </cell>
          <cell r="M1665" t="str">
            <v>Part Time</v>
          </cell>
          <cell r="N1665" t="str">
            <v>RN - Per Diem</v>
          </cell>
          <cell r="O1665" t="str">
            <v>GEN 40 30min</v>
          </cell>
          <cell r="P1665">
            <v>42184</v>
          </cell>
          <cell r="Q1665">
            <v>42184</v>
          </cell>
          <cell r="R1665">
            <v>44067</v>
          </cell>
          <cell r="S1665">
            <v>0.1014</v>
          </cell>
          <cell r="T1665">
            <v>39.15</v>
          </cell>
          <cell r="U1665" t="str">
            <v>RN</v>
          </cell>
          <cell r="V1665">
            <v>1E-4</v>
          </cell>
          <cell r="W1665">
            <v>2E-3</v>
          </cell>
          <cell r="X1665" t="str">
            <v>Gifford Medical - 40</v>
          </cell>
          <cell r="Y1665" t="str">
            <v>Emergency Room</v>
          </cell>
          <cell r="Z1665" t="str">
            <v>Biweekly</v>
          </cell>
        </row>
        <row r="1666">
          <cell r="B1666">
            <v>2168</v>
          </cell>
          <cell r="D1666" t="str">
            <v>Cheryl</v>
          </cell>
          <cell r="E1666" t="str">
            <v>Klock</v>
          </cell>
          <cell r="F1666" t="str">
            <v>L</v>
          </cell>
          <cell r="G1666" t="str">
            <v>RN - Physician Practice</v>
          </cell>
          <cell r="H1666" t="str">
            <v>Clinical</v>
          </cell>
          <cell r="I1666" t="str">
            <v>Provider Practices</v>
          </cell>
          <cell r="J1666" t="str">
            <v>Clinic Primary Care</v>
          </cell>
          <cell r="K1666" t="str">
            <v>Terminated</v>
          </cell>
          <cell r="L1666" t="str">
            <v>PartTime - Full Benefits</v>
          </cell>
          <cell r="M1666" t="str">
            <v>Part Time</v>
          </cell>
          <cell r="N1666" t="str">
            <v>RN - Physician Practice</v>
          </cell>
          <cell r="O1666" t="str">
            <v>GEN 40 60min</v>
          </cell>
          <cell r="P1666">
            <v>42184</v>
          </cell>
          <cell r="Q1666">
            <v>42184</v>
          </cell>
          <cell r="R1666">
            <v>42348</v>
          </cell>
          <cell r="S1666">
            <v>61776</v>
          </cell>
          <cell r="T1666">
            <v>33</v>
          </cell>
          <cell r="U1666" t="str">
            <v>RN PP</v>
          </cell>
          <cell r="V1666">
            <v>72</v>
          </cell>
          <cell r="W1666">
            <v>1188</v>
          </cell>
          <cell r="X1666" t="str">
            <v>Primary Care Clinic - 41</v>
          </cell>
          <cell r="Y1666" t="str">
            <v>Provider Practice</v>
          </cell>
          <cell r="Z1666" t="str">
            <v>Biweekly</v>
          </cell>
        </row>
        <row r="1667">
          <cell r="B1667">
            <v>2169</v>
          </cell>
          <cell r="D1667" t="str">
            <v>Deborah</v>
          </cell>
          <cell r="E1667" t="str">
            <v>Richter</v>
          </cell>
          <cell r="F1667" t="str">
            <v>A</v>
          </cell>
          <cell r="G1667" t="str">
            <v>Physician</v>
          </cell>
          <cell r="H1667" t="str">
            <v>Clinical</v>
          </cell>
          <cell r="I1667" t="str">
            <v>Medical Staff</v>
          </cell>
          <cell r="J1667" t="str">
            <v>Clinic Primary Care</v>
          </cell>
          <cell r="K1667" t="str">
            <v>Terminated</v>
          </cell>
          <cell r="L1667" t="str">
            <v>PartTime-No Benefits</v>
          </cell>
          <cell r="M1667" t="str">
            <v>Part Time</v>
          </cell>
          <cell r="N1667" t="str">
            <v>Physician</v>
          </cell>
          <cell r="O1667" t="str">
            <v>PHYSICIANS</v>
          </cell>
          <cell r="P1667">
            <v>42184</v>
          </cell>
          <cell r="Q1667">
            <v>42184</v>
          </cell>
          <cell r="R1667">
            <v>42735</v>
          </cell>
          <cell r="S1667">
            <v>39600.017599999999</v>
          </cell>
          <cell r="T1667">
            <v>86.538499999999999</v>
          </cell>
          <cell r="U1667" t="str">
            <v>Providers</v>
          </cell>
          <cell r="V1667">
            <v>17.600000000000001</v>
          </cell>
          <cell r="W1667">
            <v>761.53880000000004</v>
          </cell>
          <cell r="X1667" t="str">
            <v>Primary Care Clinic - 41</v>
          </cell>
          <cell r="Y1667" t="str">
            <v>Medical Staff</v>
          </cell>
          <cell r="Z1667" t="str">
            <v>Biweekly</v>
          </cell>
        </row>
        <row r="1668">
          <cell r="B1668">
            <v>2170</v>
          </cell>
          <cell r="D1668" t="str">
            <v>Dana</v>
          </cell>
          <cell r="E1668" t="str">
            <v>Dean</v>
          </cell>
          <cell r="F1668" t="str">
            <v>A</v>
          </cell>
          <cell r="G1668" t="str">
            <v>Clinical Analyst Per Diem</v>
          </cell>
          <cell r="H1668" t="str">
            <v>Administrative</v>
          </cell>
          <cell r="I1668" t="str">
            <v>Finance</v>
          </cell>
          <cell r="J1668" t="str">
            <v>General Accounting</v>
          </cell>
          <cell r="K1668" t="str">
            <v>Terminated</v>
          </cell>
          <cell r="L1668" t="str">
            <v>Per Diem Active</v>
          </cell>
          <cell r="M1668" t="str">
            <v>Part Time</v>
          </cell>
          <cell r="N1668" t="str">
            <v>Clinical Analyst Per Diem</v>
          </cell>
          <cell r="O1668" t="str">
            <v>GEN 40 30min</v>
          </cell>
          <cell r="P1668">
            <v>42191</v>
          </cell>
          <cell r="Q1668">
            <v>42191</v>
          </cell>
          <cell r="R1668">
            <v>44069</v>
          </cell>
          <cell r="S1668">
            <v>9.6199999999999994E-2</v>
          </cell>
          <cell r="T1668">
            <v>37.32</v>
          </cell>
          <cell r="U1668" t="str">
            <v>Tech &amp; Profess</v>
          </cell>
          <cell r="V1668">
            <v>1E-4</v>
          </cell>
          <cell r="W1668">
            <v>1.8E-3</v>
          </cell>
          <cell r="X1668" t="str">
            <v>Gifford Medical - 40</v>
          </cell>
          <cell r="Y1668" t="str">
            <v>None</v>
          </cell>
          <cell r="Z1668" t="str">
            <v>Biweekly</v>
          </cell>
        </row>
        <row r="1669">
          <cell r="B1669">
            <v>2171</v>
          </cell>
          <cell r="D1669" t="str">
            <v>Melanie</v>
          </cell>
          <cell r="E1669" t="str">
            <v>Tabor</v>
          </cell>
          <cell r="F1669" t="str">
            <v>B</v>
          </cell>
          <cell r="G1669" t="str">
            <v>Medical Secretary Offsite</v>
          </cell>
          <cell r="H1669" t="str">
            <v>Administrative</v>
          </cell>
          <cell r="I1669" t="str">
            <v>Provider Practices</v>
          </cell>
          <cell r="J1669" t="str">
            <v>Orthopedics Clinic</v>
          </cell>
          <cell r="K1669" t="str">
            <v>Terminated</v>
          </cell>
          <cell r="L1669" t="str">
            <v>Full Time - Full Benefits</v>
          </cell>
          <cell r="M1669" t="str">
            <v>Full Time</v>
          </cell>
          <cell r="N1669" t="str">
            <v>Medical Secretary Offsite</v>
          </cell>
          <cell r="O1669" t="str">
            <v>GEN 40 60min</v>
          </cell>
          <cell r="P1669">
            <v>42191</v>
          </cell>
          <cell r="Q1669">
            <v>42191</v>
          </cell>
          <cell r="R1669">
            <v>43223</v>
          </cell>
          <cell r="S1669">
            <v>36982.400000000001</v>
          </cell>
          <cell r="T1669">
            <v>17.78</v>
          </cell>
          <cell r="U1669" t="str">
            <v>Admin/Support</v>
          </cell>
          <cell r="V1669">
            <v>80</v>
          </cell>
          <cell r="W1669">
            <v>711.2</v>
          </cell>
          <cell r="X1669" t="str">
            <v>Orthopedics - 40</v>
          </cell>
          <cell r="Y1669" t="str">
            <v>Provider Practice</v>
          </cell>
          <cell r="Z1669" t="str">
            <v>Biweekly</v>
          </cell>
        </row>
        <row r="1670">
          <cell r="B1670">
            <v>2172</v>
          </cell>
          <cell r="D1670" t="str">
            <v>Adam</v>
          </cell>
          <cell r="E1670" t="str">
            <v>Wheatley</v>
          </cell>
          <cell r="F1670" t="str">
            <v>C</v>
          </cell>
          <cell r="G1670" t="str">
            <v>Skilled Maintenance</v>
          </cell>
          <cell r="H1670" t="str">
            <v>Maint, Hskpg, Food, Dayca</v>
          </cell>
          <cell r="I1670" t="str">
            <v>Operations</v>
          </cell>
          <cell r="J1670" t="str">
            <v>Facilities</v>
          </cell>
          <cell r="K1670" t="str">
            <v>Terminated</v>
          </cell>
          <cell r="L1670" t="str">
            <v>Full Time - Full Benefits</v>
          </cell>
          <cell r="M1670" t="str">
            <v>Part Time</v>
          </cell>
          <cell r="N1670" t="str">
            <v>Skilled Maintenance</v>
          </cell>
          <cell r="O1670" t="str">
            <v>GEN 40 30min</v>
          </cell>
          <cell r="P1670">
            <v>42898</v>
          </cell>
          <cell r="Q1670">
            <v>42198</v>
          </cell>
          <cell r="R1670">
            <v>43280</v>
          </cell>
          <cell r="S1670">
            <v>33280</v>
          </cell>
          <cell r="T1670">
            <v>16</v>
          </cell>
          <cell r="U1670" t="str">
            <v>Admin/Support</v>
          </cell>
          <cell r="V1670">
            <v>80</v>
          </cell>
          <cell r="W1670">
            <v>640</v>
          </cell>
          <cell r="X1670" t="str">
            <v>Gifford Medical - 40</v>
          </cell>
          <cell r="Y1670" t="str">
            <v>Maintenance</v>
          </cell>
          <cell r="Z1670" t="str">
            <v>Biweekly</v>
          </cell>
        </row>
        <row r="1671">
          <cell r="B1671">
            <v>2173</v>
          </cell>
          <cell r="D1671" t="str">
            <v>Sierra</v>
          </cell>
          <cell r="E1671" t="str">
            <v>Rantus</v>
          </cell>
          <cell r="F1671" t="str">
            <v>M</v>
          </cell>
          <cell r="G1671" t="str">
            <v>LNA Retirement Community</v>
          </cell>
          <cell r="H1671" t="str">
            <v>Clinical</v>
          </cell>
          <cell r="I1671" t="str">
            <v>Patient Care Services</v>
          </cell>
          <cell r="J1671" t="str">
            <v>MENIG Extended Care</v>
          </cell>
          <cell r="K1671" t="str">
            <v>Terminated</v>
          </cell>
          <cell r="L1671" t="str">
            <v>PartTime - Full Benefits</v>
          </cell>
          <cell r="M1671" t="str">
            <v>Part Time</v>
          </cell>
          <cell r="N1671" t="str">
            <v>LNA Retirement Community</v>
          </cell>
          <cell r="O1671" t="str">
            <v>GEN 40 30min</v>
          </cell>
          <cell r="P1671">
            <v>43593</v>
          </cell>
          <cell r="Q1671">
            <v>42198</v>
          </cell>
          <cell r="R1671">
            <v>44081</v>
          </cell>
          <cell r="S1671">
            <v>26208</v>
          </cell>
          <cell r="T1671">
            <v>15.75</v>
          </cell>
          <cell r="U1671" t="str">
            <v>Admin/Support</v>
          </cell>
          <cell r="V1671">
            <v>64</v>
          </cell>
          <cell r="W1671">
            <v>504</v>
          </cell>
          <cell r="X1671" t="str">
            <v>Gifford Medical - 40</v>
          </cell>
          <cell r="Y1671" t="str">
            <v>Menig Extended Care Unit</v>
          </cell>
          <cell r="Z1671" t="str">
            <v>Biweekly</v>
          </cell>
        </row>
        <row r="1672">
          <cell r="B1672">
            <v>2174</v>
          </cell>
          <cell r="D1672" t="str">
            <v>Paula</v>
          </cell>
          <cell r="E1672" t="str">
            <v>Despault</v>
          </cell>
          <cell r="F1672" t="str">
            <v>L</v>
          </cell>
          <cell r="G1672" t="str">
            <v>Counselor/Therapist PD</v>
          </cell>
          <cell r="H1672" t="str">
            <v>Clinical</v>
          </cell>
          <cell r="I1672" t="str">
            <v>Patient Care Services</v>
          </cell>
          <cell r="J1672" t="str">
            <v>Clinic Psychiatry</v>
          </cell>
          <cell r="K1672" t="str">
            <v>Terminated</v>
          </cell>
          <cell r="L1672" t="str">
            <v>Per Diem Active</v>
          </cell>
          <cell r="M1672" t="str">
            <v>Part Time</v>
          </cell>
          <cell r="N1672" t="str">
            <v>Counselor/Therapist PD</v>
          </cell>
          <cell r="O1672" t="str">
            <v>GEN 40 30min</v>
          </cell>
          <cell r="P1672">
            <v>42947</v>
          </cell>
          <cell r="Q1672">
            <v>42205</v>
          </cell>
          <cell r="R1672">
            <v>43193</v>
          </cell>
          <cell r="S1672">
            <v>7.5399999999999995E-2</v>
          </cell>
          <cell r="T1672">
            <v>29</v>
          </cell>
          <cell r="U1672" t="str">
            <v>Providers/Other</v>
          </cell>
          <cell r="V1672">
            <v>1E-4</v>
          </cell>
          <cell r="W1672">
            <v>1.4E-3</v>
          </cell>
          <cell r="X1672" t="str">
            <v>Gifford Medical - 40</v>
          </cell>
          <cell r="Y1672" t="str">
            <v>Provider Practice</v>
          </cell>
          <cell r="Z1672" t="str">
            <v>Biweekly</v>
          </cell>
        </row>
        <row r="1673">
          <cell r="B1673">
            <v>2175</v>
          </cell>
          <cell r="D1673" t="str">
            <v>Patricia</v>
          </cell>
          <cell r="E1673" t="str">
            <v>Wheeler</v>
          </cell>
          <cell r="F1673" t="str">
            <v>A</v>
          </cell>
          <cell r="G1673" t="str">
            <v>Executive Assistant CEO</v>
          </cell>
          <cell r="H1673" t="str">
            <v>Administrative</v>
          </cell>
          <cell r="I1673" t="str">
            <v>Provider Practices</v>
          </cell>
          <cell r="J1673" t="str">
            <v>Administration</v>
          </cell>
          <cell r="K1673" t="str">
            <v>Terminated</v>
          </cell>
          <cell r="L1673" t="str">
            <v>Full Time - Full Benefits</v>
          </cell>
          <cell r="M1673" t="str">
            <v>Full Time</v>
          </cell>
          <cell r="N1673" t="str">
            <v>Executive Assistant CEO</v>
          </cell>
          <cell r="O1673" t="str">
            <v>EXEMPT 8 FT</v>
          </cell>
          <cell r="P1673">
            <v>42446</v>
          </cell>
          <cell r="Q1673">
            <v>42212</v>
          </cell>
          <cell r="R1673">
            <v>42446</v>
          </cell>
          <cell r="S1673">
            <v>49920</v>
          </cell>
          <cell r="T1673">
            <v>24</v>
          </cell>
          <cell r="U1673" t="str">
            <v>Tech &amp; Professi</v>
          </cell>
          <cell r="V1673">
            <v>80</v>
          </cell>
          <cell r="W1673">
            <v>960</v>
          </cell>
          <cell r="X1673" t="str">
            <v>Primary Care Clinic - 41</v>
          </cell>
          <cell r="Y1673" t="str">
            <v>Provider Practice</v>
          </cell>
          <cell r="Z1673" t="str">
            <v>Biweekly</v>
          </cell>
        </row>
        <row r="1674">
          <cell r="B1674">
            <v>2176</v>
          </cell>
          <cell r="D1674" t="str">
            <v>Julie</v>
          </cell>
          <cell r="E1674" t="str">
            <v>Kimball</v>
          </cell>
          <cell r="F1674" t="str">
            <v>L</v>
          </cell>
          <cell r="G1674" t="str">
            <v>Medical Staff Coordinator</v>
          </cell>
          <cell r="I1674" t="str">
            <v>Quality Mgt &amp; Med Staff S</v>
          </cell>
          <cell r="J1674" t="str">
            <v>UR/QA</v>
          </cell>
          <cell r="K1674" t="str">
            <v>Terminated</v>
          </cell>
          <cell r="L1674" t="str">
            <v>Full Time - Full Benefits</v>
          </cell>
          <cell r="M1674" t="str">
            <v>Full Time</v>
          </cell>
          <cell r="N1674" t="str">
            <v>Medical Staff Coordinator</v>
          </cell>
          <cell r="O1674" t="str">
            <v>EXEMPT 8 FT</v>
          </cell>
          <cell r="P1674">
            <v>42219</v>
          </cell>
          <cell r="Q1674">
            <v>42219</v>
          </cell>
          <cell r="R1674">
            <v>42223</v>
          </cell>
          <cell r="S1674">
            <v>45760</v>
          </cell>
          <cell r="T1674">
            <v>22</v>
          </cell>
          <cell r="U1674" t="str">
            <v>Tech &amp; Professi</v>
          </cell>
          <cell r="V1674">
            <v>80</v>
          </cell>
          <cell r="W1674">
            <v>880</v>
          </cell>
          <cell r="X1674" t="str">
            <v>Gifford Medical - 40</v>
          </cell>
          <cell r="Y1674" t="str">
            <v>Quality Assurance/Risk Mg</v>
          </cell>
          <cell r="Z1674" t="str">
            <v>Biweekly</v>
          </cell>
        </row>
        <row r="1675">
          <cell r="B1675">
            <v>2177</v>
          </cell>
          <cell r="D1675" t="str">
            <v>Timothy</v>
          </cell>
          <cell r="E1675" t="str">
            <v>Fly</v>
          </cell>
          <cell r="G1675" t="str">
            <v>Physical Therapy Assistan</v>
          </cell>
          <cell r="H1675" t="str">
            <v>Ancillary</v>
          </cell>
          <cell r="I1675" t="str">
            <v>Professional Services</v>
          </cell>
          <cell r="J1675" t="str">
            <v>Rehab</v>
          </cell>
          <cell r="K1675" t="str">
            <v>Terminated</v>
          </cell>
          <cell r="L1675" t="str">
            <v>Full Time - Full Benefits</v>
          </cell>
          <cell r="M1675" t="str">
            <v>Full Time</v>
          </cell>
          <cell r="N1675" t="str">
            <v>Physical Therapy Assistan</v>
          </cell>
          <cell r="O1675" t="str">
            <v>GEN 40 30min</v>
          </cell>
          <cell r="P1675">
            <v>42219</v>
          </cell>
          <cell r="Q1675">
            <v>42219</v>
          </cell>
          <cell r="R1675">
            <v>42538</v>
          </cell>
          <cell r="S1675">
            <v>49920</v>
          </cell>
          <cell r="T1675">
            <v>24</v>
          </cell>
          <cell r="U1675" t="str">
            <v>Tech &amp; Professi</v>
          </cell>
          <cell r="V1675">
            <v>80</v>
          </cell>
          <cell r="W1675">
            <v>960</v>
          </cell>
          <cell r="X1675" t="str">
            <v>Physicial Therapy - 40</v>
          </cell>
          <cell r="Y1675" t="str">
            <v>Rehab Services</v>
          </cell>
          <cell r="Z1675" t="str">
            <v>Biweekly</v>
          </cell>
        </row>
        <row r="1676">
          <cell r="B1676">
            <v>2178</v>
          </cell>
          <cell r="D1676" t="str">
            <v>Rebecca</v>
          </cell>
          <cell r="E1676" t="str">
            <v>Harrison</v>
          </cell>
          <cell r="F1676" t="str">
            <v>J</v>
          </cell>
          <cell r="G1676" t="str">
            <v>Nutrition Assistant 1</v>
          </cell>
          <cell r="H1676" t="str">
            <v>Maint, Hskpg, Food, Dayca</v>
          </cell>
          <cell r="I1676" t="str">
            <v>Operations</v>
          </cell>
          <cell r="J1676" t="str">
            <v>Menig Dietary</v>
          </cell>
          <cell r="K1676" t="str">
            <v>Terminated</v>
          </cell>
          <cell r="L1676" t="str">
            <v>PartTime-Partial Benefits</v>
          </cell>
          <cell r="M1676" t="str">
            <v>Part Time</v>
          </cell>
          <cell r="N1676" t="str">
            <v>Nutrition Assistant 1</v>
          </cell>
          <cell r="O1676" t="str">
            <v>GEN 40 30min</v>
          </cell>
          <cell r="P1676">
            <v>42219</v>
          </cell>
          <cell r="Q1676">
            <v>42219</v>
          </cell>
          <cell r="R1676">
            <v>42367</v>
          </cell>
          <cell r="S1676">
            <v>10400</v>
          </cell>
          <cell r="T1676">
            <v>10</v>
          </cell>
          <cell r="U1676" t="str">
            <v>Admin/Support</v>
          </cell>
          <cell r="V1676">
            <v>40</v>
          </cell>
          <cell r="W1676">
            <v>200</v>
          </cell>
          <cell r="X1676" t="str">
            <v>Gifford Medical - 40</v>
          </cell>
          <cell r="Y1676" t="str">
            <v>Nutrition &amp; Food Service</v>
          </cell>
          <cell r="Z1676" t="str">
            <v>Biweekly</v>
          </cell>
        </row>
        <row r="1677">
          <cell r="B1677">
            <v>2179</v>
          </cell>
          <cell r="D1677" t="str">
            <v>Laura</v>
          </cell>
          <cell r="E1677" t="str">
            <v>Barber</v>
          </cell>
          <cell r="F1677" t="str">
            <v>A</v>
          </cell>
          <cell r="G1677" t="str">
            <v>Physician Offsite Clinic</v>
          </cell>
          <cell r="H1677" t="str">
            <v>Clinical</v>
          </cell>
          <cell r="I1677" t="str">
            <v>Medical Staff</v>
          </cell>
          <cell r="J1677" t="str">
            <v>Clinic Chelsea</v>
          </cell>
          <cell r="K1677" t="str">
            <v>Active</v>
          </cell>
          <cell r="L1677" t="str">
            <v>PartTime - Full Benefits</v>
          </cell>
          <cell r="M1677" t="str">
            <v>Part Time</v>
          </cell>
          <cell r="N1677" t="str">
            <v>Physician Offsite Clinic</v>
          </cell>
          <cell r="O1677" t="str">
            <v>PHYSICIANS</v>
          </cell>
          <cell r="P1677">
            <v>42219</v>
          </cell>
          <cell r="Q1677">
            <v>42219</v>
          </cell>
          <cell r="S1677">
            <v>176000</v>
          </cell>
          <cell r="T1677">
            <v>105.7692</v>
          </cell>
          <cell r="U1677" t="str">
            <v>Providers/Other</v>
          </cell>
          <cell r="V1677">
            <v>64</v>
          </cell>
          <cell r="W1677">
            <v>3384.6154000000001</v>
          </cell>
          <cell r="X1677" t="str">
            <v>Chelsea Clinic - 41</v>
          </cell>
          <cell r="Y1677" t="str">
            <v>Medical Staff</v>
          </cell>
          <cell r="Z1677" t="str">
            <v>Biweekly</v>
          </cell>
        </row>
        <row r="1678">
          <cell r="B1678">
            <v>2180</v>
          </cell>
          <cell r="D1678" t="str">
            <v>Jonathan</v>
          </cell>
          <cell r="E1678" t="str">
            <v>Bjork</v>
          </cell>
          <cell r="F1678" t="str">
            <v>E</v>
          </cell>
          <cell r="G1678" t="str">
            <v>Physician Specialty Clin</v>
          </cell>
          <cell r="H1678" t="str">
            <v>Clinical</v>
          </cell>
          <cell r="I1678" t="str">
            <v>Medical Staff</v>
          </cell>
          <cell r="J1678" t="str">
            <v>Clinic Podiatry</v>
          </cell>
          <cell r="K1678" t="str">
            <v>Active</v>
          </cell>
          <cell r="L1678" t="str">
            <v>Full Time - Full Benefits</v>
          </cell>
          <cell r="M1678" t="str">
            <v>Full Time</v>
          </cell>
          <cell r="N1678" t="str">
            <v>Physician Specialty Clin</v>
          </cell>
          <cell r="O1678" t="str">
            <v>PHYSICIANS</v>
          </cell>
          <cell r="P1678">
            <v>42221</v>
          </cell>
          <cell r="Q1678">
            <v>42221</v>
          </cell>
          <cell r="S1678">
            <v>200000</v>
          </cell>
          <cell r="T1678">
            <v>96.153800000000004</v>
          </cell>
          <cell r="U1678" t="str">
            <v>Providers</v>
          </cell>
          <cell r="V1678">
            <v>80</v>
          </cell>
          <cell r="W1678">
            <v>3846.1538</v>
          </cell>
          <cell r="X1678" t="str">
            <v>Nro, Anes, Pod &amp; Sp - 40</v>
          </cell>
          <cell r="Y1678" t="str">
            <v>Medical Staff</v>
          </cell>
          <cell r="Z1678" t="str">
            <v>Biweekly</v>
          </cell>
        </row>
        <row r="1679">
          <cell r="B1679">
            <v>2181</v>
          </cell>
          <cell r="D1679" t="str">
            <v>Chelsea</v>
          </cell>
          <cell r="E1679" t="str">
            <v>Liese</v>
          </cell>
          <cell r="F1679" t="str">
            <v>G</v>
          </cell>
          <cell r="G1679" t="str">
            <v>Registered Nurse</v>
          </cell>
          <cell r="H1679" t="str">
            <v>Clinical</v>
          </cell>
          <cell r="I1679" t="str">
            <v>Patient Care Services</v>
          </cell>
          <cell r="J1679" t="str">
            <v>Obstetrics/Labor &amp; Delive</v>
          </cell>
          <cell r="K1679" t="str">
            <v>Active</v>
          </cell>
          <cell r="L1679" t="str">
            <v>PartTime - Full Benefits</v>
          </cell>
          <cell r="M1679" t="str">
            <v>Part Time</v>
          </cell>
          <cell r="N1679" t="str">
            <v>Registered Nurse</v>
          </cell>
          <cell r="O1679" t="str">
            <v>GEN 40 30min</v>
          </cell>
          <cell r="P1679">
            <v>42226</v>
          </cell>
          <cell r="Q1679">
            <v>42226</v>
          </cell>
          <cell r="S1679">
            <v>72633.600000000006</v>
          </cell>
          <cell r="T1679">
            <v>38.799999999999997</v>
          </cell>
          <cell r="U1679" t="str">
            <v>RN</v>
          </cell>
          <cell r="V1679">
            <v>72</v>
          </cell>
          <cell r="W1679">
            <v>1396.8</v>
          </cell>
          <cell r="X1679" t="str">
            <v>Gifford Medical Ctr - 40</v>
          </cell>
          <cell r="Y1679" t="str">
            <v>Birthing Center</v>
          </cell>
          <cell r="Z1679" t="str">
            <v>Biweekly</v>
          </cell>
        </row>
        <row r="1680">
          <cell r="B1680">
            <v>2182</v>
          </cell>
          <cell r="D1680" t="str">
            <v>Vicki</v>
          </cell>
          <cell r="E1680" t="str">
            <v>Upham</v>
          </cell>
          <cell r="F1680" t="str">
            <v>L</v>
          </cell>
          <cell r="G1680" t="str">
            <v>ES Project Worker</v>
          </cell>
          <cell r="H1680" t="str">
            <v>Maint, Hskpg, Food, Dayca</v>
          </cell>
          <cell r="I1680" t="str">
            <v>Operations</v>
          </cell>
          <cell r="J1680" t="str">
            <v>Housekeeping</v>
          </cell>
          <cell r="K1680" t="str">
            <v>Terminated</v>
          </cell>
          <cell r="L1680" t="str">
            <v>PartTime-No Benefits</v>
          </cell>
          <cell r="M1680" t="str">
            <v>Part Time</v>
          </cell>
          <cell r="N1680" t="str">
            <v>ES Project Worker</v>
          </cell>
          <cell r="O1680" t="str">
            <v>GEN 40 30min</v>
          </cell>
          <cell r="P1680">
            <v>42226</v>
          </cell>
          <cell r="Q1680">
            <v>42226</v>
          </cell>
          <cell r="R1680">
            <v>44071</v>
          </cell>
          <cell r="S1680">
            <v>2308.8000000000002</v>
          </cell>
          <cell r="T1680">
            <v>11.1</v>
          </cell>
          <cell r="U1680" t="str">
            <v>Admin/Support</v>
          </cell>
          <cell r="V1680">
            <v>8</v>
          </cell>
          <cell r="W1680">
            <v>44.4</v>
          </cell>
          <cell r="X1680" t="str">
            <v>Gifford Medical - 40</v>
          </cell>
          <cell r="Y1680" t="str">
            <v>Housekeeping</v>
          </cell>
          <cell r="Z1680" t="str">
            <v>Biweekly</v>
          </cell>
        </row>
        <row r="1681">
          <cell r="B1681">
            <v>2183</v>
          </cell>
          <cell r="D1681" t="str">
            <v>Melissa</v>
          </cell>
          <cell r="E1681" t="str">
            <v>Beaudry</v>
          </cell>
          <cell r="F1681" t="str">
            <v>A</v>
          </cell>
          <cell r="G1681" t="str">
            <v>Nurse Practitioner</v>
          </cell>
          <cell r="H1681" t="str">
            <v>Clinical</v>
          </cell>
          <cell r="I1681" t="str">
            <v>Medical Staff</v>
          </cell>
          <cell r="J1681" t="str">
            <v>Hospitalist</v>
          </cell>
          <cell r="K1681" t="str">
            <v>Terminated</v>
          </cell>
          <cell r="L1681" t="str">
            <v>PartTime-No Benefits</v>
          </cell>
          <cell r="M1681" t="str">
            <v>Part Time</v>
          </cell>
          <cell r="N1681" t="str">
            <v>Nurse Practitioner</v>
          </cell>
          <cell r="O1681" t="str">
            <v>PHYSICIANS</v>
          </cell>
          <cell r="P1681">
            <v>42708</v>
          </cell>
          <cell r="Q1681">
            <v>42217</v>
          </cell>
          <cell r="R1681">
            <v>42708</v>
          </cell>
          <cell r="S1681">
            <v>32448</v>
          </cell>
          <cell r="T1681">
            <v>39</v>
          </cell>
          <cell r="U1681" t="str">
            <v>NP &amp; PA</v>
          </cell>
          <cell r="V1681">
            <v>32</v>
          </cell>
          <cell r="W1681">
            <v>624</v>
          </cell>
          <cell r="X1681" t="str">
            <v>Gifford Medical - 40</v>
          </cell>
          <cell r="Y1681" t="str">
            <v>Medical Staff</v>
          </cell>
          <cell r="Z1681" t="str">
            <v>Biweekly</v>
          </cell>
        </row>
        <row r="1682">
          <cell r="B1682">
            <v>2184</v>
          </cell>
          <cell r="D1682" t="str">
            <v>Amanda</v>
          </cell>
          <cell r="E1682" t="str">
            <v>Hathaway</v>
          </cell>
          <cell r="F1682" t="str">
            <v>L</v>
          </cell>
          <cell r="G1682" t="str">
            <v>Licensed Nurse Aide</v>
          </cell>
          <cell r="H1682" t="str">
            <v>Clinical</v>
          </cell>
          <cell r="I1682" t="str">
            <v>Patient Care Services</v>
          </cell>
          <cell r="J1682" t="str">
            <v>MENIG Extended Care</v>
          </cell>
          <cell r="K1682" t="str">
            <v>Terminated</v>
          </cell>
          <cell r="L1682" t="str">
            <v>PartTime-No Benefits</v>
          </cell>
          <cell r="M1682" t="str">
            <v>Part Time</v>
          </cell>
          <cell r="N1682" t="str">
            <v>Licensed Nurse Aide</v>
          </cell>
          <cell r="O1682" t="str">
            <v>GEN 40 30min</v>
          </cell>
          <cell r="P1682">
            <v>42233</v>
          </cell>
          <cell r="Q1682">
            <v>42233</v>
          </cell>
          <cell r="R1682">
            <v>42304</v>
          </cell>
          <cell r="S1682">
            <v>5824</v>
          </cell>
          <cell r="T1682">
            <v>14</v>
          </cell>
          <cell r="U1682" t="str">
            <v>Admin/Support</v>
          </cell>
          <cell r="V1682">
            <v>16</v>
          </cell>
          <cell r="W1682">
            <v>112</v>
          </cell>
          <cell r="X1682" t="str">
            <v>Gifford Medical - 40</v>
          </cell>
          <cell r="Y1682" t="str">
            <v>Menig Extended Care Unit</v>
          </cell>
          <cell r="Z1682" t="str">
            <v>Biweekly</v>
          </cell>
        </row>
        <row r="1683">
          <cell r="B1683">
            <v>2185</v>
          </cell>
          <cell r="D1683" t="str">
            <v>Morgan</v>
          </cell>
          <cell r="E1683" t="str">
            <v>Willey</v>
          </cell>
          <cell r="F1683" t="str">
            <v>B</v>
          </cell>
          <cell r="G1683" t="str">
            <v>LPN Per Diem</v>
          </cell>
          <cell r="H1683" t="str">
            <v>Clinical</v>
          </cell>
          <cell r="I1683" t="str">
            <v>Patient Care Services</v>
          </cell>
          <cell r="J1683" t="str">
            <v>MENIG Extended Care</v>
          </cell>
          <cell r="K1683" t="str">
            <v>Terminated</v>
          </cell>
          <cell r="L1683" t="str">
            <v>Per Diem Active</v>
          </cell>
          <cell r="M1683" t="str">
            <v>Part Time</v>
          </cell>
          <cell r="N1683" t="str">
            <v>LPN Per Diem</v>
          </cell>
          <cell r="O1683" t="str">
            <v>GEN 40 30min</v>
          </cell>
          <cell r="P1683">
            <v>42233</v>
          </cell>
          <cell r="Q1683">
            <v>42233</v>
          </cell>
          <cell r="R1683">
            <v>42723</v>
          </cell>
          <cell r="S1683">
            <v>4.4200000000000003E-2</v>
          </cell>
          <cell r="T1683">
            <v>17</v>
          </cell>
          <cell r="U1683" t="str">
            <v>LPN</v>
          </cell>
          <cell r="V1683">
            <v>1E-4</v>
          </cell>
          <cell r="W1683">
            <v>8.0000000000000004E-4</v>
          </cell>
          <cell r="X1683" t="str">
            <v>Gifford Medical - 40</v>
          </cell>
          <cell r="Y1683" t="str">
            <v>Menig Extended Care Unit</v>
          </cell>
          <cell r="Z1683" t="str">
            <v>Biweekly</v>
          </cell>
        </row>
        <row r="1684">
          <cell r="B1684">
            <v>2186</v>
          </cell>
          <cell r="D1684" t="str">
            <v>Ann</v>
          </cell>
          <cell r="E1684" t="str">
            <v>Worth</v>
          </cell>
          <cell r="F1684" t="str">
            <v>M</v>
          </cell>
          <cell r="G1684" t="str">
            <v>ES Project Worker</v>
          </cell>
          <cell r="H1684" t="str">
            <v>Maint, Hskpg, Food, Dayca</v>
          </cell>
          <cell r="I1684" t="str">
            <v>Operations</v>
          </cell>
          <cell r="J1684" t="str">
            <v>Housekeeping</v>
          </cell>
          <cell r="K1684" t="str">
            <v>Terminated</v>
          </cell>
          <cell r="L1684" t="str">
            <v>Full Time - Full Benefits</v>
          </cell>
          <cell r="M1684" t="str">
            <v>Full Time</v>
          </cell>
          <cell r="N1684" t="str">
            <v>ES Project Worker</v>
          </cell>
          <cell r="O1684" t="str">
            <v>GEN 30min</v>
          </cell>
          <cell r="P1684">
            <v>42233</v>
          </cell>
          <cell r="Q1684">
            <v>42233</v>
          </cell>
          <cell r="R1684">
            <v>43543</v>
          </cell>
          <cell r="S1684">
            <v>22422.400000000001</v>
          </cell>
          <cell r="T1684">
            <v>10.78</v>
          </cell>
          <cell r="U1684" t="str">
            <v>Admin/Support</v>
          </cell>
          <cell r="V1684">
            <v>80</v>
          </cell>
          <cell r="W1684">
            <v>431.2</v>
          </cell>
          <cell r="X1684" t="str">
            <v>Gifford Medical - 40</v>
          </cell>
          <cell r="Y1684" t="str">
            <v>Housekeeping</v>
          </cell>
          <cell r="Z1684" t="str">
            <v>Biweekly</v>
          </cell>
        </row>
        <row r="1685">
          <cell r="B1685">
            <v>2187</v>
          </cell>
          <cell r="D1685" t="str">
            <v>Robert</v>
          </cell>
          <cell r="E1685" t="str">
            <v>Quillia</v>
          </cell>
          <cell r="F1685" t="str">
            <v>E</v>
          </cell>
          <cell r="G1685" t="str">
            <v>Inpatient Healthcare Atte</v>
          </cell>
          <cell r="H1685" t="str">
            <v>Clinical</v>
          </cell>
          <cell r="I1685" t="str">
            <v>Provider Practices</v>
          </cell>
          <cell r="J1685" t="str">
            <v>Emergency Room</v>
          </cell>
          <cell r="K1685" t="str">
            <v>Terminated</v>
          </cell>
          <cell r="L1685" t="str">
            <v>Per Diem Active</v>
          </cell>
          <cell r="M1685" t="str">
            <v>Part Time</v>
          </cell>
          <cell r="N1685" t="str">
            <v>Inpatient Healthcare Atte</v>
          </cell>
          <cell r="O1685" t="str">
            <v>GEN 40 30min</v>
          </cell>
          <cell r="P1685">
            <v>42235</v>
          </cell>
          <cell r="Q1685">
            <v>42235</v>
          </cell>
          <cell r="R1685">
            <v>42988</v>
          </cell>
          <cell r="S1685">
            <v>3.3799999999999997E-2</v>
          </cell>
          <cell r="T1685">
            <v>13.26</v>
          </cell>
          <cell r="U1685" t="str">
            <v>Admin/Support</v>
          </cell>
          <cell r="V1685">
            <v>1E-4</v>
          </cell>
          <cell r="W1685">
            <v>5.9999999999999995E-4</v>
          </cell>
          <cell r="X1685" t="str">
            <v>Gifford Medical - 40</v>
          </cell>
          <cell r="Y1685" t="str">
            <v>Emergency Room</v>
          </cell>
          <cell r="Z1685" t="str">
            <v>Biweekly</v>
          </cell>
        </row>
        <row r="1686">
          <cell r="B1686">
            <v>2188</v>
          </cell>
          <cell r="D1686" t="str">
            <v>Jenna</v>
          </cell>
          <cell r="E1686" t="str">
            <v>Taylor</v>
          </cell>
          <cell r="F1686" t="str">
            <v>M</v>
          </cell>
          <cell r="G1686" t="str">
            <v>RN - Per Diem</v>
          </cell>
          <cell r="H1686" t="str">
            <v>Clinical</v>
          </cell>
          <cell r="I1686" t="str">
            <v>Surgical Services</v>
          </cell>
          <cell r="J1686" t="str">
            <v>Operating Room</v>
          </cell>
          <cell r="K1686" t="str">
            <v>Terminated</v>
          </cell>
          <cell r="L1686" t="str">
            <v>Per Diem Active</v>
          </cell>
          <cell r="M1686" t="str">
            <v>Part Time</v>
          </cell>
          <cell r="N1686" t="str">
            <v>RN - Per Diem</v>
          </cell>
          <cell r="O1686" t="str">
            <v>GEN 40 30min</v>
          </cell>
          <cell r="P1686">
            <v>44370</v>
          </cell>
          <cell r="Q1686">
            <v>42240</v>
          </cell>
          <cell r="R1686">
            <v>44740</v>
          </cell>
          <cell r="S1686">
            <v>0.1014</v>
          </cell>
          <cell r="T1686">
            <v>38.799999999999997</v>
          </cell>
          <cell r="U1686" t="str">
            <v>RN</v>
          </cell>
          <cell r="V1686">
            <v>1E-4</v>
          </cell>
          <cell r="W1686">
            <v>2E-3</v>
          </cell>
          <cell r="X1686" t="str">
            <v>Gifford Medical Ctr - 40</v>
          </cell>
          <cell r="Y1686" t="str">
            <v>Ambulatory Care Center</v>
          </cell>
          <cell r="Z1686" t="str">
            <v>Biweekly</v>
          </cell>
        </row>
        <row r="1687">
          <cell r="B1687">
            <v>2189</v>
          </cell>
          <cell r="D1687" t="str">
            <v>Angela</v>
          </cell>
          <cell r="E1687" t="str">
            <v>Warren</v>
          </cell>
          <cell r="F1687" t="str">
            <v>L</v>
          </cell>
          <cell r="G1687" t="str">
            <v>RN - Per Diem</v>
          </cell>
          <cell r="H1687" t="str">
            <v>Clinical</v>
          </cell>
          <cell r="I1687" t="str">
            <v>Provider Practices</v>
          </cell>
          <cell r="J1687" t="str">
            <v>Clinic Primary Care</v>
          </cell>
          <cell r="K1687" t="str">
            <v>Terminated</v>
          </cell>
          <cell r="L1687" t="str">
            <v>Per Diem Active</v>
          </cell>
          <cell r="M1687" t="str">
            <v>Part Time</v>
          </cell>
          <cell r="N1687" t="str">
            <v>RN - Per Diem</v>
          </cell>
          <cell r="O1687" t="str">
            <v>GEN 40 30min</v>
          </cell>
          <cell r="P1687">
            <v>42240</v>
          </cell>
          <cell r="Q1687">
            <v>42240</v>
          </cell>
          <cell r="R1687">
            <v>43779</v>
          </cell>
          <cell r="S1687">
            <v>7.5399999999999995E-2</v>
          </cell>
          <cell r="T1687">
            <v>28.84</v>
          </cell>
          <cell r="U1687" t="str">
            <v>RN</v>
          </cell>
          <cell r="V1687">
            <v>1E-4</v>
          </cell>
          <cell r="W1687">
            <v>1.4E-3</v>
          </cell>
          <cell r="X1687" t="str">
            <v>Primary Care Clinic - 41</v>
          </cell>
          <cell r="Y1687" t="str">
            <v>Provider Practice</v>
          </cell>
          <cell r="Z1687" t="str">
            <v>Biweekly</v>
          </cell>
        </row>
        <row r="1688">
          <cell r="B1688">
            <v>2190</v>
          </cell>
          <cell r="D1688" t="str">
            <v>Alethia</v>
          </cell>
          <cell r="E1688" t="str">
            <v>Swanson</v>
          </cell>
          <cell r="F1688" t="str">
            <v>L</v>
          </cell>
          <cell r="G1688" t="str">
            <v>Nurse Midwife</v>
          </cell>
          <cell r="H1688" t="str">
            <v>Clinical</v>
          </cell>
          <cell r="I1688" t="str">
            <v>Medical Staff</v>
          </cell>
          <cell r="J1688" t="str">
            <v>Clinic OB/GYN</v>
          </cell>
          <cell r="K1688" t="str">
            <v>Terminated</v>
          </cell>
          <cell r="L1688" t="str">
            <v>Full Time - Full Benefits</v>
          </cell>
          <cell r="M1688" t="str">
            <v>Full Time</v>
          </cell>
          <cell r="N1688" t="str">
            <v>Nurse Midwife</v>
          </cell>
          <cell r="O1688" t="str">
            <v>PHYSICIANS</v>
          </cell>
          <cell r="P1688">
            <v>42240</v>
          </cell>
          <cell r="Q1688">
            <v>42240</v>
          </cell>
          <cell r="R1688">
            <v>42873</v>
          </cell>
          <cell r="S1688">
            <v>85280</v>
          </cell>
          <cell r="T1688">
            <v>41</v>
          </cell>
          <cell r="U1688" t="str">
            <v>Tech &amp; Profess</v>
          </cell>
          <cell r="V1688">
            <v>80</v>
          </cell>
          <cell r="W1688">
            <v>1640</v>
          </cell>
          <cell r="X1688" t="str">
            <v>OB/GYN - 41</v>
          </cell>
          <cell r="Y1688" t="str">
            <v>Medical Staff</v>
          </cell>
          <cell r="Z1688" t="str">
            <v>Biweekly</v>
          </cell>
        </row>
        <row r="1689">
          <cell r="B1689">
            <v>2191</v>
          </cell>
          <cell r="D1689" t="str">
            <v>Ellen</v>
          </cell>
          <cell r="E1689" t="str">
            <v>Bando</v>
          </cell>
          <cell r="F1689" t="str">
            <v>M</v>
          </cell>
          <cell r="G1689" t="str">
            <v>Physician Assistant</v>
          </cell>
          <cell r="H1689" t="str">
            <v>Clinical</v>
          </cell>
          <cell r="I1689" t="str">
            <v>Medical Staff</v>
          </cell>
          <cell r="J1689" t="str">
            <v>Pediatrics</v>
          </cell>
          <cell r="K1689" t="str">
            <v>Terminated</v>
          </cell>
          <cell r="L1689" t="str">
            <v>PartTime-Partial Benefits</v>
          </cell>
          <cell r="M1689" t="str">
            <v>Part Time</v>
          </cell>
          <cell r="N1689" t="str">
            <v>Physician Assistant</v>
          </cell>
          <cell r="O1689" t="str">
            <v>PHYSICIANS</v>
          </cell>
          <cell r="P1689">
            <v>42247</v>
          </cell>
          <cell r="Q1689">
            <v>42247</v>
          </cell>
          <cell r="R1689">
            <v>43121</v>
          </cell>
          <cell r="S1689">
            <v>55800</v>
          </cell>
          <cell r="T1689">
            <v>44.711500000000001</v>
          </cell>
          <cell r="U1689" t="str">
            <v>NP &amp; PA</v>
          </cell>
          <cell r="V1689">
            <v>48</v>
          </cell>
          <cell r="W1689">
            <v>1073.0769</v>
          </cell>
          <cell r="X1689" t="str">
            <v>Primary Care Clinic - 41</v>
          </cell>
          <cell r="Y1689" t="str">
            <v>Medical Staff</v>
          </cell>
          <cell r="Z1689" t="str">
            <v>Biweekly</v>
          </cell>
        </row>
        <row r="1690">
          <cell r="B1690">
            <v>2192</v>
          </cell>
          <cell r="D1690" t="str">
            <v>Rebecca</v>
          </cell>
          <cell r="E1690" t="str">
            <v>Zitterkopf</v>
          </cell>
          <cell r="F1690" t="str">
            <v>W</v>
          </cell>
          <cell r="G1690" t="str">
            <v>RN - Physician Practice</v>
          </cell>
          <cell r="H1690" t="str">
            <v>Clinical</v>
          </cell>
          <cell r="I1690" t="str">
            <v>Provider Practices</v>
          </cell>
          <cell r="J1690" t="str">
            <v>Clinic Primary Care</v>
          </cell>
          <cell r="K1690" t="str">
            <v>Terminated</v>
          </cell>
          <cell r="L1690" t="str">
            <v>Full Time - Full Benefits</v>
          </cell>
          <cell r="M1690" t="str">
            <v>Full Time</v>
          </cell>
          <cell r="N1690" t="str">
            <v>RN - Physician Practice</v>
          </cell>
          <cell r="O1690" t="str">
            <v>GEN 40 30min</v>
          </cell>
          <cell r="P1690">
            <v>42247</v>
          </cell>
          <cell r="Q1690">
            <v>42247</v>
          </cell>
          <cell r="R1690">
            <v>43679</v>
          </cell>
          <cell r="S1690">
            <v>57844.800000000003</v>
          </cell>
          <cell r="T1690">
            <v>27.81</v>
          </cell>
          <cell r="U1690" t="str">
            <v>RN PP</v>
          </cell>
          <cell r="V1690">
            <v>80</v>
          </cell>
          <cell r="W1690">
            <v>1112.4000000000001</v>
          </cell>
          <cell r="X1690" t="str">
            <v>Primary Care Clinic - 41</v>
          </cell>
          <cell r="Y1690" t="str">
            <v>Provider Practice</v>
          </cell>
          <cell r="Z1690" t="str">
            <v>Biweekly</v>
          </cell>
        </row>
        <row r="1691">
          <cell r="B1691">
            <v>2194</v>
          </cell>
          <cell r="D1691" t="str">
            <v>Tammy</v>
          </cell>
          <cell r="E1691" t="str">
            <v>Beauchemin</v>
          </cell>
          <cell r="F1691" t="str">
            <v>S</v>
          </cell>
          <cell r="G1691" t="str">
            <v>Inpatient Healthcare Atte</v>
          </cell>
          <cell r="H1691" t="str">
            <v>Clinical</v>
          </cell>
          <cell r="I1691" t="str">
            <v>Provider Practices</v>
          </cell>
          <cell r="J1691" t="str">
            <v>Emergency Room</v>
          </cell>
          <cell r="K1691" t="str">
            <v>Terminated</v>
          </cell>
          <cell r="L1691" t="str">
            <v>Per Diem Active</v>
          </cell>
          <cell r="M1691" t="str">
            <v>Part Time</v>
          </cell>
          <cell r="N1691" t="str">
            <v>Inpatient Healthcare Atte</v>
          </cell>
          <cell r="O1691" t="str">
            <v>GEN 40 30min</v>
          </cell>
          <cell r="P1691">
            <v>42255</v>
          </cell>
          <cell r="Q1691">
            <v>42255</v>
          </cell>
          <cell r="R1691">
            <v>42779</v>
          </cell>
          <cell r="S1691">
            <v>2.86E-2</v>
          </cell>
          <cell r="T1691">
            <v>11</v>
          </cell>
          <cell r="U1691" t="str">
            <v>Admin/Support</v>
          </cell>
          <cell r="V1691">
            <v>1E-4</v>
          </cell>
          <cell r="W1691">
            <v>5.9999999999999995E-4</v>
          </cell>
          <cell r="X1691" t="str">
            <v>Gifford Medical - 40</v>
          </cell>
          <cell r="Y1691" t="str">
            <v>Emergency Room</v>
          </cell>
          <cell r="Z1691" t="str">
            <v>Biweekly</v>
          </cell>
        </row>
        <row r="1692">
          <cell r="B1692">
            <v>2195</v>
          </cell>
          <cell r="D1692" t="str">
            <v>Susan</v>
          </cell>
          <cell r="E1692" t="str">
            <v>Paris</v>
          </cell>
          <cell r="F1692" t="str">
            <v>L</v>
          </cell>
          <cell r="G1692" t="str">
            <v>Nurse Midwife</v>
          </cell>
          <cell r="H1692" t="str">
            <v>Clinical</v>
          </cell>
          <cell r="I1692" t="str">
            <v>Medical Staff</v>
          </cell>
          <cell r="J1692" t="str">
            <v>Clinic OB/GYN</v>
          </cell>
          <cell r="K1692" t="str">
            <v>Terminated</v>
          </cell>
          <cell r="L1692" t="str">
            <v>Full Time - Full Benefits</v>
          </cell>
          <cell r="M1692" t="str">
            <v>Full Time</v>
          </cell>
          <cell r="N1692" t="str">
            <v>Nurse Midwife</v>
          </cell>
          <cell r="O1692" t="str">
            <v>PHYSICIANS</v>
          </cell>
          <cell r="P1692">
            <v>42255</v>
          </cell>
          <cell r="Q1692">
            <v>42255</v>
          </cell>
          <cell r="R1692">
            <v>44547</v>
          </cell>
          <cell r="S1692">
            <v>128460.8</v>
          </cell>
          <cell r="T1692">
            <v>61.76</v>
          </cell>
          <cell r="U1692" t="str">
            <v>Tech &amp; Profess</v>
          </cell>
          <cell r="V1692">
            <v>80</v>
          </cell>
          <cell r="W1692">
            <v>2470.4</v>
          </cell>
          <cell r="X1692" t="str">
            <v>OB/GYN - 41</v>
          </cell>
          <cell r="Y1692" t="str">
            <v>Medical Staff</v>
          </cell>
          <cell r="Z1692" t="str">
            <v>Biweekly</v>
          </cell>
        </row>
        <row r="1693">
          <cell r="B1693">
            <v>2196</v>
          </cell>
          <cell r="D1693" t="str">
            <v>Krysta</v>
          </cell>
          <cell r="E1693" t="str">
            <v>Frye</v>
          </cell>
          <cell r="F1693" t="str">
            <v>C</v>
          </cell>
          <cell r="G1693" t="str">
            <v>RN Surgical Offsite Clin</v>
          </cell>
          <cell r="H1693" t="str">
            <v>Clinical</v>
          </cell>
          <cell r="I1693" t="str">
            <v>Surgical Services</v>
          </cell>
          <cell r="J1693" t="str">
            <v>Clinic Urology</v>
          </cell>
          <cell r="K1693" t="str">
            <v>Terminated</v>
          </cell>
          <cell r="L1693" t="str">
            <v>Full Time - Full Benefits</v>
          </cell>
          <cell r="M1693" t="str">
            <v>Full Time</v>
          </cell>
          <cell r="N1693" t="str">
            <v>RN Surgical Offsite Clin</v>
          </cell>
          <cell r="O1693" t="str">
            <v>GEN 40 30min</v>
          </cell>
          <cell r="P1693">
            <v>42256</v>
          </cell>
          <cell r="Q1693">
            <v>42256</v>
          </cell>
          <cell r="R1693">
            <v>42913</v>
          </cell>
          <cell r="S1693">
            <v>63648</v>
          </cell>
          <cell r="T1693">
            <v>30.6</v>
          </cell>
          <cell r="U1693" t="str">
            <v>RN PP</v>
          </cell>
          <cell r="V1693">
            <v>80</v>
          </cell>
          <cell r="W1693">
            <v>1224</v>
          </cell>
          <cell r="X1693" t="str">
            <v>Nro, Anes, Pod &amp; Sp - 40</v>
          </cell>
          <cell r="Y1693" t="str">
            <v>Provider Practice</v>
          </cell>
          <cell r="Z1693" t="str">
            <v>Biweekly</v>
          </cell>
        </row>
        <row r="1694">
          <cell r="B1694">
            <v>2197</v>
          </cell>
          <cell r="D1694" t="str">
            <v>Erin</v>
          </cell>
          <cell r="E1694" t="str">
            <v>Larabee</v>
          </cell>
          <cell r="F1694" t="str">
            <v>E</v>
          </cell>
          <cell r="G1694" t="str">
            <v>Licensed Nurse Aide</v>
          </cell>
          <cell r="H1694" t="str">
            <v>Clinical</v>
          </cell>
          <cell r="I1694" t="str">
            <v>Provider Practices</v>
          </cell>
          <cell r="J1694" t="str">
            <v>Clinic Primary Care</v>
          </cell>
          <cell r="K1694" t="str">
            <v>Terminated</v>
          </cell>
          <cell r="L1694" t="str">
            <v>Full Time - Full Benefits</v>
          </cell>
          <cell r="M1694" t="str">
            <v>Full Time</v>
          </cell>
          <cell r="N1694" t="str">
            <v>Licensed Nurse Aide</v>
          </cell>
          <cell r="O1694" t="str">
            <v>GEN 40 60min</v>
          </cell>
          <cell r="P1694">
            <v>42261</v>
          </cell>
          <cell r="Q1694">
            <v>42261</v>
          </cell>
          <cell r="R1694">
            <v>42313</v>
          </cell>
          <cell r="S1694">
            <v>23920</v>
          </cell>
          <cell r="T1694">
            <v>11.5</v>
          </cell>
          <cell r="U1694" t="str">
            <v>Admin/Support</v>
          </cell>
          <cell r="V1694">
            <v>80</v>
          </cell>
          <cell r="W1694">
            <v>460</v>
          </cell>
          <cell r="X1694" t="str">
            <v>Primary Care Clinic - 41</v>
          </cell>
          <cell r="Y1694" t="str">
            <v>None</v>
          </cell>
          <cell r="Z1694" t="str">
            <v>Biweekly</v>
          </cell>
        </row>
        <row r="1695">
          <cell r="B1695">
            <v>2199</v>
          </cell>
          <cell r="D1695" t="str">
            <v>Lyndsay</v>
          </cell>
          <cell r="E1695" t="str">
            <v>Sargeant</v>
          </cell>
          <cell r="F1695" t="str">
            <v>R</v>
          </cell>
          <cell r="G1695" t="str">
            <v>Healthcare Assistant</v>
          </cell>
          <cell r="H1695" t="str">
            <v>Clinical</v>
          </cell>
          <cell r="I1695" t="str">
            <v>Patient Care Services</v>
          </cell>
          <cell r="J1695" t="str">
            <v>Clinic Administration</v>
          </cell>
          <cell r="K1695" t="str">
            <v>Terminated</v>
          </cell>
          <cell r="L1695" t="str">
            <v>Full Time - Full Benefits</v>
          </cell>
          <cell r="M1695" t="str">
            <v>Part Time</v>
          </cell>
          <cell r="N1695" t="str">
            <v>Healthcare Assistant</v>
          </cell>
          <cell r="O1695" t="str">
            <v>GEN 40 60min</v>
          </cell>
          <cell r="P1695">
            <v>42261</v>
          </cell>
          <cell r="Q1695">
            <v>42261</v>
          </cell>
          <cell r="R1695">
            <v>42580</v>
          </cell>
          <cell r="S1695">
            <v>24960</v>
          </cell>
          <cell r="T1695">
            <v>12</v>
          </cell>
          <cell r="U1695" t="str">
            <v>Admin/Support</v>
          </cell>
          <cell r="V1695">
            <v>80</v>
          </cell>
          <cell r="W1695">
            <v>480</v>
          </cell>
          <cell r="X1695" t="str">
            <v>Primary Care Clinic - 41</v>
          </cell>
          <cell r="Y1695" t="str">
            <v>Provider Practice</v>
          </cell>
          <cell r="Z1695" t="str">
            <v>Biweekly</v>
          </cell>
        </row>
        <row r="1696">
          <cell r="B1696">
            <v>2200</v>
          </cell>
          <cell r="D1696" t="str">
            <v>Brenda</v>
          </cell>
          <cell r="E1696" t="str">
            <v>Vermette</v>
          </cell>
          <cell r="F1696" t="str">
            <v>L</v>
          </cell>
          <cell r="G1696" t="str">
            <v>Medical Assistant</v>
          </cell>
          <cell r="H1696" t="str">
            <v>Clinical</v>
          </cell>
          <cell r="I1696" t="str">
            <v>Surgical Services</v>
          </cell>
          <cell r="J1696" t="str">
            <v>Clinic Surgical Associate</v>
          </cell>
          <cell r="K1696" t="str">
            <v>Active</v>
          </cell>
          <cell r="L1696" t="str">
            <v>PartTime - Full Benefits</v>
          </cell>
          <cell r="M1696" t="str">
            <v>Part Time</v>
          </cell>
          <cell r="N1696" t="str">
            <v>Medical Assistant</v>
          </cell>
          <cell r="O1696" t="str">
            <v>GEN 40 30min</v>
          </cell>
          <cell r="P1696">
            <v>42261</v>
          </cell>
          <cell r="Q1696">
            <v>42261</v>
          </cell>
          <cell r="S1696">
            <v>36474.879999999997</v>
          </cell>
          <cell r="T1696">
            <v>21.92</v>
          </cell>
          <cell r="U1696" t="str">
            <v>Admin/Support</v>
          </cell>
          <cell r="V1696">
            <v>64</v>
          </cell>
          <cell r="W1696">
            <v>701.44</v>
          </cell>
          <cell r="X1696" t="str">
            <v>Nro, Anes, Pod &amp; Sp - 40</v>
          </cell>
          <cell r="Y1696" t="str">
            <v>Provider Practice</v>
          </cell>
          <cell r="Z1696" t="str">
            <v>Biweekly</v>
          </cell>
        </row>
        <row r="1697">
          <cell r="B1697">
            <v>2202</v>
          </cell>
          <cell r="D1697" t="str">
            <v>Emily</v>
          </cell>
          <cell r="E1697" t="str">
            <v>Martin</v>
          </cell>
          <cell r="F1697" t="str">
            <v>P</v>
          </cell>
          <cell r="G1697" t="str">
            <v>Radiology Technologist PD</v>
          </cell>
          <cell r="H1697" t="str">
            <v>Ancillary</v>
          </cell>
          <cell r="I1697" t="str">
            <v>Professional Services</v>
          </cell>
          <cell r="J1697" t="str">
            <v>Diagnostic Imaging</v>
          </cell>
          <cell r="K1697" t="str">
            <v>Terminated</v>
          </cell>
          <cell r="L1697" t="str">
            <v>Per Diem Active</v>
          </cell>
          <cell r="M1697" t="str">
            <v>Part Time</v>
          </cell>
          <cell r="N1697" t="str">
            <v>Radiology Technologist PD</v>
          </cell>
          <cell r="O1697" t="str">
            <v>GEN 40 30min</v>
          </cell>
          <cell r="P1697">
            <v>42268</v>
          </cell>
          <cell r="Q1697">
            <v>42268</v>
          </cell>
          <cell r="R1697">
            <v>43287</v>
          </cell>
          <cell r="S1697">
            <v>4.6800000000000001E-2</v>
          </cell>
          <cell r="T1697">
            <v>18.36</v>
          </cell>
          <cell r="U1697" t="str">
            <v>Tech &amp; Professi</v>
          </cell>
          <cell r="V1697">
            <v>1E-4</v>
          </cell>
          <cell r="W1697">
            <v>8.9999999999999998E-4</v>
          </cell>
          <cell r="X1697" t="str">
            <v>Gifford Medical - 40</v>
          </cell>
          <cell r="Y1697" t="str">
            <v>Radiology</v>
          </cell>
          <cell r="Z1697" t="str">
            <v>Biweekly</v>
          </cell>
        </row>
        <row r="1698">
          <cell r="B1698">
            <v>2203</v>
          </cell>
          <cell r="D1698" t="str">
            <v>Averill</v>
          </cell>
          <cell r="E1698" t="str">
            <v>Pazdro</v>
          </cell>
          <cell r="F1698" t="str">
            <v>C</v>
          </cell>
          <cell r="G1698" t="str">
            <v>Physical Therapist</v>
          </cell>
          <cell r="H1698" t="str">
            <v>Ancillary</v>
          </cell>
          <cell r="I1698" t="str">
            <v>Professional Services</v>
          </cell>
          <cell r="J1698" t="str">
            <v>Rehab</v>
          </cell>
          <cell r="K1698" t="str">
            <v>Active</v>
          </cell>
          <cell r="L1698" t="str">
            <v>Full Time - Full Benefits</v>
          </cell>
          <cell r="M1698" t="str">
            <v>Full Time</v>
          </cell>
          <cell r="N1698" t="str">
            <v>Physical Therapist</v>
          </cell>
          <cell r="O1698" t="str">
            <v>GEN 40 30min</v>
          </cell>
          <cell r="P1698">
            <v>42268</v>
          </cell>
          <cell r="Q1698">
            <v>42268</v>
          </cell>
          <cell r="S1698">
            <v>73320</v>
          </cell>
          <cell r="T1698">
            <v>35.25</v>
          </cell>
          <cell r="U1698" t="str">
            <v>Tech &amp; Profess</v>
          </cell>
          <cell r="V1698">
            <v>80</v>
          </cell>
          <cell r="W1698">
            <v>1410</v>
          </cell>
          <cell r="X1698" t="str">
            <v>Physicial Therapy - 40</v>
          </cell>
          <cell r="Y1698" t="str">
            <v>Rehab Services</v>
          </cell>
          <cell r="Z1698" t="str">
            <v>Biweekly</v>
          </cell>
        </row>
        <row r="1699">
          <cell r="B1699">
            <v>2204</v>
          </cell>
          <cell r="D1699" t="str">
            <v>Rebecca</v>
          </cell>
          <cell r="E1699" t="str">
            <v>Pierpont</v>
          </cell>
          <cell r="F1699" t="str">
            <v>J</v>
          </cell>
          <cell r="G1699" t="str">
            <v>Registered Nurse</v>
          </cell>
          <cell r="H1699" t="str">
            <v>Clinical</v>
          </cell>
          <cell r="I1699" t="str">
            <v>Patient Care Services</v>
          </cell>
          <cell r="J1699" t="str">
            <v>Med Surg</v>
          </cell>
          <cell r="K1699" t="str">
            <v>Terminated</v>
          </cell>
          <cell r="L1699" t="str">
            <v>PartTime - Full Benefits</v>
          </cell>
          <cell r="M1699" t="str">
            <v>Part Time</v>
          </cell>
          <cell r="N1699" t="str">
            <v>Registered Nurse</v>
          </cell>
          <cell r="O1699" t="str">
            <v>GEN 40 30min</v>
          </cell>
          <cell r="P1699">
            <v>42268</v>
          </cell>
          <cell r="Q1699">
            <v>42268</v>
          </cell>
          <cell r="R1699">
            <v>42607</v>
          </cell>
          <cell r="S1699">
            <v>41600</v>
          </cell>
          <cell r="T1699">
            <v>25</v>
          </cell>
          <cell r="U1699" t="str">
            <v>RN</v>
          </cell>
          <cell r="V1699">
            <v>64</v>
          </cell>
          <cell r="W1699">
            <v>800</v>
          </cell>
          <cell r="X1699" t="str">
            <v>Gifford Medical - 40</v>
          </cell>
          <cell r="Y1699" t="str">
            <v>Med/Surg</v>
          </cell>
          <cell r="Z1699" t="str">
            <v>Biweekly</v>
          </cell>
        </row>
        <row r="1700">
          <cell r="B1700">
            <v>2205</v>
          </cell>
          <cell r="D1700" t="str">
            <v>Emily</v>
          </cell>
          <cell r="E1700" t="str">
            <v>Russell</v>
          </cell>
          <cell r="F1700" t="str">
            <v>J</v>
          </cell>
          <cell r="G1700" t="str">
            <v>Registered Nurse</v>
          </cell>
          <cell r="H1700" t="str">
            <v>Clinical</v>
          </cell>
          <cell r="I1700" t="str">
            <v>Patient Care Services</v>
          </cell>
          <cell r="J1700" t="str">
            <v>Cardiology</v>
          </cell>
          <cell r="K1700" t="str">
            <v>Active</v>
          </cell>
          <cell r="L1700" t="str">
            <v>PartTime - Full Benefits</v>
          </cell>
          <cell r="M1700" t="str">
            <v>Part Time</v>
          </cell>
          <cell r="N1700" t="str">
            <v>Registered Nurse</v>
          </cell>
          <cell r="O1700" t="str">
            <v>GEN 40 60min</v>
          </cell>
          <cell r="P1700">
            <v>44657</v>
          </cell>
          <cell r="Q1700">
            <v>42269</v>
          </cell>
          <cell r="S1700">
            <v>57091.839999999997</v>
          </cell>
          <cell r="T1700">
            <v>34.31</v>
          </cell>
          <cell r="U1700" t="str">
            <v>RN</v>
          </cell>
          <cell r="V1700">
            <v>64</v>
          </cell>
          <cell r="W1700">
            <v>1097.92</v>
          </cell>
          <cell r="X1700" t="str">
            <v>Nro, Anes, Pod &amp; Sp - 40</v>
          </cell>
          <cell r="Y1700" t="str">
            <v>Provider Practice</v>
          </cell>
          <cell r="Z1700" t="str">
            <v>Biweekly</v>
          </cell>
        </row>
        <row r="1701">
          <cell r="B1701">
            <v>2206</v>
          </cell>
          <cell r="D1701" t="str">
            <v>Kara</v>
          </cell>
          <cell r="E1701" t="str">
            <v>Bazile</v>
          </cell>
          <cell r="F1701" t="str">
            <v>I</v>
          </cell>
          <cell r="G1701" t="str">
            <v>Nutrition Assistant 1 PD</v>
          </cell>
          <cell r="H1701" t="str">
            <v>Maint, Hskpg, Food, Dayca</v>
          </cell>
          <cell r="I1701" t="str">
            <v>Operations</v>
          </cell>
          <cell r="J1701" t="str">
            <v>Dietary</v>
          </cell>
          <cell r="K1701" t="str">
            <v>Terminated</v>
          </cell>
          <cell r="L1701" t="str">
            <v>Per Diem Active</v>
          </cell>
          <cell r="M1701" t="str">
            <v>Part Time</v>
          </cell>
          <cell r="N1701" t="str">
            <v>Nutrition Assistant 1 PD</v>
          </cell>
          <cell r="O1701" t="str">
            <v>GEN 40 30min</v>
          </cell>
          <cell r="P1701">
            <v>42275</v>
          </cell>
          <cell r="Q1701">
            <v>42275</v>
          </cell>
          <cell r="R1701">
            <v>42275</v>
          </cell>
          <cell r="S1701">
            <v>2.5999999999999999E-2</v>
          </cell>
          <cell r="T1701">
            <v>10</v>
          </cell>
          <cell r="U1701" t="str">
            <v>Admin/Support</v>
          </cell>
          <cell r="V1701">
            <v>1E-4</v>
          </cell>
          <cell r="W1701">
            <v>5.0000000000000001E-4</v>
          </cell>
          <cell r="X1701" t="str">
            <v>Gifford Medical - 40</v>
          </cell>
          <cell r="Y1701" t="str">
            <v>Nutrition &amp; Food Service</v>
          </cell>
          <cell r="Z1701" t="str">
            <v>Biweekly</v>
          </cell>
        </row>
        <row r="1702">
          <cell r="B1702">
            <v>2207</v>
          </cell>
          <cell r="D1702" t="str">
            <v>Tricia</v>
          </cell>
          <cell r="E1702" t="str">
            <v>Singh</v>
          </cell>
          <cell r="F1702" t="str">
            <v>N</v>
          </cell>
          <cell r="G1702" t="str">
            <v>RN - Per Diem</v>
          </cell>
          <cell r="H1702" t="str">
            <v>Clinical</v>
          </cell>
          <cell r="I1702" t="str">
            <v>Patient Care Services</v>
          </cell>
          <cell r="J1702" t="str">
            <v>Emergency Room</v>
          </cell>
          <cell r="K1702" t="str">
            <v>Active</v>
          </cell>
          <cell r="L1702" t="str">
            <v>Per Diem Active</v>
          </cell>
          <cell r="M1702" t="str">
            <v>Part Time</v>
          </cell>
          <cell r="N1702" t="str">
            <v>RN - Per Diem</v>
          </cell>
          <cell r="O1702" t="str">
            <v>GEN 40 30min</v>
          </cell>
          <cell r="P1702">
            <v>42275</v>
          </cell>
          <cell r="Q1702">
            <v>42275</v>
          </cell>
          <cell r="S1702">
            <v>0.1144</v>
          </cell>
          <cell r="T1702">
            <v>44.05</v>
          </cell>
          <cell r="U1702" t="str">
            <v>RN</v>
          </cell>
          <cell r="V1702">
            <v>1E-4</v>
          </cell>
          <cell r="W1702">
            <v>2.2000000000000001E-3</v>
          </cell>
          <cell r="X1702" t="str">
            <v>Gifford Medical Ctr - 40</v>
          </cell>
          <cell r="Y1702" t="str">
            <v>Emergency Room</v>
          </cell>
          <cell r="Z1702" t="str">
            <v>Biweekly</v>
          </cell>
        </row>
        <row r="1703">
          <cell r="B1703">
            <v>2208</v>
          </cell>
          <cell r="D1703" t="str">
            <v>Tricia</v>
          </cell>
          <cell r="E1703" t="str">
            <v>Tirella</v>
          </cell>
          <cell r="F1703" t="str">
            <v>N</v>
          </cell>
          <cell r="G1703" t="str">
            <v>Registered Nurse</v>
          </cell>
          <cell r="H1703" t="str">
            <v>Clinical</v>
          </cell>
          <cell r="I1703" t="str">
            <v>Patient Care Services</v>
          </cell>
          <cell r="J1703" t="str">
            <v>Med Surg</v>
          </cell>
          <cell r="K1703" t="str">
            <v>Terminated</v>
          </cell>
          <cell r="L1703" t="str">
            <v>PartTime - Full Benefits</v>
          </cell>
          <cell r="M1703" t="str">
            <v>Part Time</v>
          </cell>
          <cell r="N1703" t="str">
            <v>Registered Nurse</v>
          </cell>
          <cell r="O1703" t="str">
            <v>GEN 40 30min</v>
          </cell>
          <cell r="P1703">
            <v>42275</v>
          </cell>
          <cell r="Q1703">
            <v>42275</v>
          </cell>
          <cell r="R1703">
            <v>43972</v>
          </cell>
          <cell r="S1703">
            <v>53108.639999999999</v>
          </cell>
          <cell r="T1703">
            <v>28.37</v>
          </cell>
          <cell r="U1703" t="str">
            <v>RN</v>
          </cell>
          <cell r="V1703">
            <v>72</v>
          </cell>
          <cell r="W1703">
            <v>1021.32</v>
          </cell>
          <cell r="X1703" t="str">
            <v>Gifford Medical - 40</v>
          </cell>
          <cell r="Y1703" t="str">
            <v>Med/Surg</v>
          </cell>
          <cell r="Z1703" t="str">
            <v>Biweekly</v>
          </cell>
        </row>
        <row r="1704">
          <cell r="B1704">
            <v>2209</v>
          </cell>
          <cell r="D1704" t="str">
            <v>Vicki</v>
          </cell>
          <cell r="E1704" t="str">
            <v>West</v>
          </cell>
          <cell r="F1704" t="str">
            <v>L</v>
          </cell>
          <cell r="G1704" t="str">
            <v>Medical Secretary</v>
          </cell>
          <cell r="H1704" t="str">
            <v>Administrative</v>
          </cell>
          <cell r="I1704" t="str">
            <v>Provider Practices</v>
          </cell>
          <cell r="J1704" t="str">
            <v>Clinic OB/GYN</v>
          </cell>
          <cell r="K1704" t="str">
            <v>Terminated</v>
          </cell>
          <cell r="L1704" t="str">
            <v>Full Time - Full Benefits</v>
          </cell>
          <cell r="M1704" t="str">
            <v>Full Time</v>
          </cell>
          <cell r="N1704" t="str">
            <v>Medical Secretary</v>
          </cell>
          <cell r="O1704" t="str">
            <v>Gen 40 60min</v>
          </cell>
          <cell r="P1704">
            <v>42275</v>
          </cell>
          <cell r="Q1704">
            <v>42275</v>
          </cell>
          <cell r="R1704">
            <v>42496</v>
          </cell>
          <cell r="S1704">
            <v>31200</v>
          </cell>
          <cell r="T1704">
            <v>15</v>
          </cell>
          <cell r="U1704" t="str">
            <v>Admin/Support</v>
          </cell>
          <cell r="V1704">
            <v>80</v>
          </cell>
          <cell r="W1704">
            <v>600</v>
          </cell>
          <cell r="X1704" t="str">
            <v>OB/GYN - 41</v>
          </cell>
          <cell r="Y1704" t="str">
            <v>Provider Practice</v>
          </cell>
          <cell r="Z1704" t="str">
            <v>Biweekly</v>
          </cell>
        </row>
        <row r="1705">
          <cell r="B1705">
            <v>2210</v>
          </cell>
          <cell r="D1705" t="str">
            <v>Andrew</v>
          </cell>
          <cell r="E1705" t="str">
            <v>Ennis</v>
          </cell>
          <cell r="F1705" t="str">
            <v>J</v>
          </cell>
          <cell r="G1705" t="str">
            <v>After School Assistant</v>
          </cell>
          <cell r="H1705" t="str">
            <v>Maint, Hskpg, Food, Dayca</v>
          </cell>
          <cell r="I1705" t="str">
            <v>Human Resources</v>
          </cell>
          <cell r="J1705" t="str">
            <v>After School</v>
          </cell>
          <cell r="K1705" t="str">
            <v>Terminated</v>
          </cell>
          <cell r="L1705" t="str">
            <v>PartTime-No Benefits</v>
          </cell>
          <cell r="M1705" t="str">
            <v>Part Time</v>
          </cell>
          <cell r="N1705" t="str">
            <v>After School Assistant</v>
          </cell>
          <cell r="O1705" t="str">
            <v>GEN 40 No Meal</v>
          </cell>
          <cell r="P1705">
            <v>42282</v>
          </cell>
          <cell r="Q1705">
            <v>42282</v>
          </cell>
          <cell r="R1705">
            <v>42692</v>
          </cell>
          <cell r="S1705">
            <v>9360</v>
          </cell>
          <cell r="T1705">
            <v>12</v>
          </cell>
          <cell r="U1705" t="str">
            <v>Admin/Support</v>
          </cell>
          <cell r="V1705">
            <v>30</v>
          </cell>
          <cell r="W1705">
            <v>180</v>
          </cell>
          <cell r="X1705" t="str">
            <v>After School Program - 43</v>
          </cell>
          <cell r="Y1705" t="str">
            <v>Child Enrichment Center</v>
          </cell>
          <cell r="Z1705" t="str">
            <v>Biweekly</v>
          </cell>
        </row>
        <row r="1706">
          <cell r="B1706">
            <v>2212</v>
          </cell>
          <cell r="D1706" t="str">
            <v>Kyla</v>
          </cell>
          <cell r="E1706" t="str">
            <v>White</v>
          </cell>
          <cell r="F1706" t="str">
            <v>L</v>
          </cell>
          <cell r="G1706" t="str">
            <v>Pt Reg Receptionist 1 PD</v>
          </cell>
          <cell r="H1706" t="str">
            <v>Administrative</v>
          </cell>
          <cell r="I1706" t="str">
            <v>Finance</v>
          </cell>
          <cell r="J1706" t="str">
            <v>Patient Registration</v>
          </cell>
          <cell r="K1706" t="str">
            <v>Terminated</v>
          </cell>
          <cell r="L1706" t="str">
            <v>Per Diem Active</v>
          </cell>
          <cell r="M1706" t="str">
            <v>Part Time</v>
          </cell>
          <cell r="N1706" t="str">
            <v>Pt Reg Receptionist 1 PD</v>
          </cell>
          <cell r="O1706" t="str">
            <v>GEN 40 30min</v>
          </cell>
          <cell r="P1706">
            <v>42283</v>
          </cell>
          <cell r="Q1706">
            <v>42283</v>
          </cell>
          <cell r="R1706">
            <v>42460</v>
          </cell>
          <cell r="S1706">
            <v>2.5999999999999999E-2</v>
          </cell>
          <cell r="T1706">
            <v>10</v>
          </cell>
          <cell r="U1706" t="str">
            <v>Admin/Support</v>
          </cell>
          <cell r="V1706">
            <v>1E-4</v>
          </cell>
          <cell r="W1706">
            <v>5.0000000000000001E-4</v>
          </cell>
          <cell r="X1706" t="str">
            <v>Patient Registration - 49</v>
          </cell>
          <cell r="Y1706" t="str">
            <v>Patient Admin Services</v>
          </cell>
          <cell r="Z1706" t="str">
            <v>Biweekly</v>
          </cell>
        </row>
        <row r="1707">
          <cell r="B1707">
            <v>2213</v>
          </cell>
          <cell r="D1707" t="str">
            <v>Hailey</v>
          </cell>
          <cell r="E1707" t="str">
            <v>LaFave</v>
          </cell>
          <cell r="F1707" t="str">
            <v>M</v>
          </cell>
          <cell r="G1707" t="str">
            <v>Licensed Practical Nurse</v>
          </cell>
          <cell r="H1707" t="str">
            <v>Clinical</v>
          </cell>
          <cell r="I1707" t="str">
            <v>Patient Care Services</v>
          </cell>
          <cell r="J1707" t="str">
            <v>MENIG Extended Care</v>
          </cell>
          <cell r="K1707" t="str">
            <v>Terminated</v>
          </cell>
          <cell r="L1707" t="str">
            <v>PartTime-Partial Benefits</v>
          </cell>
          <cell r="M1707" t="str">
            <v>Part Time</v>
          </cell>
          <cell r="N1707" t="str">
            <v>Licensed Practical Nurse</v>
          </cell>
          <cell r="O1707" t="str">
            <v>GEN 40 30min</v>
          </cell>
          <cell r="P1707">
            <v>42283</v>
          </cell>
          <cell r="Q1707">
            <v>42283</v>
          </cell>
          <cell r="R1707">
            <v>42590</v>
          </cell>
          <cell r="S1707">
            <v>16640</v>
          </cell>
          <cell r="T1707">
            <v>16</v>
          </cell>
          <cell r="U1707" t="str">
            <v>LPN</v>
          </cell>
          <cell r="V1707">
            <v>40</v>
          </cell>
          <cell r="W1707">
            <v>320</v>
          </cell>
          <cell r="X1707" t="str">
            <v>Gifford Medical - 40</v>
          </cell>
          <cell r="Y1707" t="str">
            <v>Menig Extended Care Unit</v>
          </cell>
          <cell r="Z1707" t="str">
            <v>Biweekly</v>
          </cell>
        </row>
        <row r="1708">
          <cell r="B1708">
            <v>2214</v>
          </cell>
          <cell r="D1708" t="str">
            <v>Anthony</v>
          </cell>
          <cell r="E1708" t="str">
            <v>Fazzone</v>
          </cell>
          <cell r="F1708" t="str">
            <v>B</v>
          </cell>
          <cell r="G1708" t="str">
            <v>Anesthesiologist</v>
          </cell>
          <cell r="H1708" t="str">
            <v>Clinical</v>
          </cell>
          <cell r="I1708" t="str">
            <v>Medical Staff</v>
          </cell>
          <cell r="J1708" t="str">
            <v>Cardiology</v>
          </cell>
          <cell r="K1708" t="str">
            <v>Terminated</v>
          </cell>
          <cell r="L1708" t="str">
            <v>Full Time - Full Benefits</v>
          </cell>
          <cell r="M1708" t="str">
            <v>Full Time</v>
          </cell>
          <cell r="N1708" t="str">
            <v>Anesthesiologist</v>
          </cell>
          <cell r="O1708" t="str">
            <v>PHYSICIANS</v>
          </cell>
          <cell r="P1708">
            <v>42282</v>
          </cell>
          <cell r="Q1708">
            <v>42282</v>
          </cell>
          <cell r="R1708">
            <v>44388</v>
          </cell>
          <cell r="S1708">
            <v>328000</v>
          </cell>
          <cell r="T1708">
            <v>157.69229999999999</v>
          </cell>
          <cell r="U1708" t="str">
            <v>Providers</v>
          </cell>
          <cell r="V1708">
            <v>80</v>
          </cell>
          <cell r="W1708">
            <v>6307.6922999999997</v>
          </cell>
          <cell r="X1708" t="str">
            <v>Nro, Anes, Pod &amp; Sp - 40</v>
          </cell>
          <cell r="Y1708" t="str">
            <v>Medical Staff</v>
          </cell>
          <cell r="Z1708" t="str">
            <v>Biweekly</v>
          </cell>
        </row>
        <row r="1709">
          <cell r="B1709">
            <v>2215</v>
          </cell>
          <cell r="D1709" t="str">
            <v>Brie-Anne</v>
          </cell>
          <cell r="E1709" t="str">
            <v>Aldrighetti</v>
          </cell>
          <cell r="F1709" t="str">
            <v>A</v>
          </cell>
          <cell r="G1709" t="str">
            <v>Coder Per Diem</v>
          </cell>
          <cell r="H1709" t="str">
            <v>Administrative</v>
          </cell>
          <cell r="I1709" t="str">
            <v>Finance</v>
          </cell>
          <cell r="J1709" t="str">
            <v>Medical Records</v>
          </cell>
          <cell r="K1709" t="str">
            <v>Terminated</v>
          </cell>
          <cell r="L1709" t="str">
            <v>Per Diem Active</v>
          </cell>
          <cell r="M1709" t="str">
            <v>Part Time</v>
          </cell>
          <cell r="N1709" t="str">
            <v>Coder Per Diem</v>
          </cell>
          <cell r="O1709" t="str">
            <v>GEN 40 30min</v>
          </cell>
          <cell r="P1709">
            <v>42283</v>
          </cell>
          <cell r="Q1709">
            <v>42283</v>
          </cell>
          <cell r="R1709">
            <v>44365</v>
          </cell>
          <cell r="S1709">
            <v>4.1599999999999998E-2</v>
          </cell>
          <cell r="T1709">
            <v>16.489999999999998</v>
          </cell>
          <cell r="U1709" t="str">
            <v>Admin/Support</v>
          </cell>
          <cell r="V1709">
            <v>1E-4</v>
          </cell>
          <cell r="W1709">
            <v>8.0000000000000004E-4</v>
          </cell>
          <cell r="X1709" t="str">
            <v>Gifford Medical - 40</v>
          </cell>
          <cell r="Y1709" t="str">
            <v>Patient Admin Services</v>
          </cell>
          <cell r="Z1709" t="str">
            <v>Biweekly</v>
          </cell>
        </row>
        <row r="1710">
          <cell r="B1710">
            <v>2216</v>
          </cell>
          <cell r="D1710" t="str">
            <v>John</v>
          </cell>
          <cell r="E1710" t="str">
            <v>Doon</v>
          </cell>
          <cell r="F1710" t="str">
            <v>R</v>
          </cell>
          <cell r="G1710" t="str">
            <v>Cook</v>
          </cell>
          <cell r="H1710" t="str">
            <v>Maint, Hskpg, Food, Dayca</v>
          </cell>
          <cell r="I1710" t="str">
            <v>Operations</v>
          </cell>
          <cell r="J1710" t="str">
            <v>Menig Dietary</v>
          </cell>
          <cell r="K1710" t="str">
            <v>Terminated</v>
          </cell>
          <cell r="L1710" t="str">
            <v>Full Time - Full Benefits</v>
          </cell>
          <cell r="M1710" t="str">
            <v>Full Time</v>
          </cell>
          <cell r="N1710" t="str">
            <v>Cook</v>
          </cell>
          <cell r="O1710" t="str">
            <v>GEN 40 30min</v>
          </cell>
          <cell r="P1710">
            <v>42289</v>
          </cell>
          <cell r="Q1710">
            <v>42289</v>
          </cell>
          <cell r="R1710">
            <v>43343</v>
          </cell>
          <cell r="S1710">
            <v>30763.200000000001</v>
          </cell>
          <cell r="T1710">
            <v>14.79</v>
          </cell>
          <cell r="U1710" t="str">
            <v>Admin/Support</v>
          </cell>
          <cell r="V1710">
            <v>80</v>
          </cell>
          <cell r="W1710">
            <v>591.6</v>
          </cell>
          <cell r="X1710" t="str">
            <v>Gifford Medical - 40</v>
          </cell>
          <cell r="Y1710" t="str">
            <v>Nutrition &amp; Food Service</v>
          </cell>
          <cell r="Z1710" t="str">
            <v>Biweekly</v>
          </cell>
        </row>
        <row r="1711">
          <cell r="B1711">
            <v>2217</v>
          </cell>
          <cell r="D1711" t="str">
            <v>Deana</v>
          </cell>
          <cell r="E1711" t="str">
            <v>Mattison</v>
          </cell>
          <cell r="F1711" t="str">
            <v>M</v>
          </cell>
          <cell r="G1711" t="str">
            <v>LNA Retirement Com PD</v>
          </cell>
          <cell r="H1711" t="str">
            <v>Clinical</v>
          </cell>
          <cell r="I1711" t="str">
            <v>Patient Care Services</v>
          </cell>
          <cell r="J1711" t="str">
            <v>MENIG Extended Care</v>
          </cell>
          <cell r="K1711" t="str">
            <v>Terminated</v>
          </cell>
          <cell r="L1711" t="str">
            <v>Per Diem Active</v>
          </cell>
          <cell r="M1711" t="str">
            <v>Part Time</v>
          </cell>
          <cell r="N1711" t="str">
            <v>LNA Retirement Com PD</v>
          </cell>
          <cell r="O1711" t="str">
            <v>GEN 40 30min</v>
          </cell>
          <cell r="P1711">
            <v>42291</v>
          </cell>
          <cell r="Q1711">
            <v>42291</v>
          </cell>
          <cell r="R1711">
            <v>42873</v>
          </cell>
          <cell r="S1711">
            <v>3.9E-2</v>
          </cell>
          <cell r="T1711">
            <v>14.5</v>
          </cell>
          <cell r="U1711" t="str">
            <v>Admin/Support</v>
          </cell>
          <cell r="V1711">
            <v>1E-4</v>
          </cell>
          <cell r="W1711">
            <v>8.0000000000000004E-4</v>
          </cell>
          <cell r="X1711" t="str">
            <v>Gifford Medical - 40</v>
          </cell>
          <cell r="Y1711" t="str">
            <v>Menig Extended Care Unit</v>
          </cell>
          <cell r="Z1711" t="str">
            <v>Biweekly</v>
          </cell>
        </row>
        <row r="1712">
          <cell r="B1712">
            <v>2218</v>
          </cell>
          <cell r="D1712" t="str">
            <v>Codie</v>
          </cell>
          <cell r="E1712" t="str">
            <v>Palmer</v>
          </cell>
          <cell r="F1712" t="str">
            <v>N</v>
          </cell>
          <cell r="G1712" t="str">
            <v>Teaching Assistant</v>
          </cell>
          <cell r="H1712" t="str">
            <v>Maint, Hskpg, Food, Dayca</v>
          </cell>
          <cell r="I1712" t="str">
            <v>Human Resources</v>
          </cell>
          <cell r="J1712" t="str">
            <v>Day Care</v>
          </cell>
          <cell r="K1712" t="str">
            <v>Terminated</v>
          </cell>
          <cell r="L1712" t="str">
            <v>Full Time - Full Benefits</v>
          </cell>
          <cell r="M1712" t="str">
            <v>Full Time</v>
          </cell>
          <cell r="N1712" t="str">
            <v>Teaching Assistant</v>
          </cell>
          <cell r="O1712" t="str">
            <v>GEN 40 60min</v>
          </cell>
          <cell r="P1712">
            <v>42296</v>
          </cell>
          <cell r="Q1712">
            <v>42296</v>
          </cell>
          <cell r="R1712">
            <v>42524</v>
          </cell>
          <cell r="S1712">
            <v>26000</v>
          </cell>
          <cell r="T1712">
            <v>12.5</v>
          </cell>
          <cell r="U1712" t="str">
            <v>Admin/Support</v>
          </cell>
          <cell r="V1712">
            <v>80</v>
          </cell>
          <cell r="W1712">
            <v>500</v>
          </cell>
          <cell r="X1712" t="str">
            <v>Gifford Medical - 40</v>
          </cell>
          <cell r="Y1712" t="str">
            <v>Child Enrichment Center</v>
          </cell>
          <cell r="Z1712" t="str">
            <v>Biweekly</v>
          </cell>
        </row>
        <row r="1713">
          <cell r="B1713">
            <v>2219</v>
          </cell>
          <cell r="D1713" t="str">
            <v>Dawn</v>
          </cell>
          <cell r="E1713" t="str">
            <v>Reiter</v>
          </cell>
          <cell r="F1713" t="str">
            <v>M</v>
          </cell>
          <cell r="G1713" t="str">
            <v>Medical Secretary Offsite</v>
          </cell>
          <cell r="H1713" t="str">
            <v>Administrative</v>
          </cell>
          <cell r="I1713" t="str">
            <v>Provider Practices</v>
          </cell>
          <cell r="J1713" t="str">
            <v>Clinic Surgical Associate</v>
          </cell>
          <cell r="K1713" t="str">
            <v>Terminated</v>
          </cell>
          <cell r="L1713" t="str">
            <v>Full Time - Full Benefits</v>
          </cell>
          <cell r="M1713" t="str">
            <v>Full Time</v>
          </cell>
          <cell r="N1713" t="str">
            <v>Medical Secretary Offsite</v>
          </cell>
          <cell r="O1713" t="str">
            <v>GEN 40 60min</v>
          </cell>
          <cell r="P1713">
            <v>42296</v>
          </cell>
          <cell r="Q1713">
            <v>42296</v>
          </cell>
          <cell r="R1713">
            <v>43633</v>
          </cell>
          <cell r="S1713">
            <v>32780.800000000003</v>
          </cell>
          <cell r="T1713">
            <v>15.76</v>
          </cell>
          <cell r="U1713" t="str">
            <v>Admin/Support</v>
          </cell>
          <cell r="V1713">
            <v>80</v>
          </cell>
          <cell r="W1713">
            <v>630.4</v>
          </cell>
          <cell r="X1713" t="str">
            <v>Orthopedics - 40</v>
          </cell>
          <cell r="Y1713" t="str">
            <v>Provider Practice</v>
          </cell>
          <cell r="Z1713" t="str">
            <v>Biweekly</v>
          </cell>
        </row>
        <row r="1714">
          <cell r="B1714">
            <v>2220</v>
          </cell>
          <cell r="D1714" t="str">
            <v>David</v>
          </cell>
          <cell r="E1714" t="str">
            <v>Slayton</v>
          </cell>
          <cell r="F1714" t="str">
            <v>M</v>
          </cell>
          <cell r="G1714" t="str">
            <v>Head Chef</v>
          </cell>
          <cell r="I1714" t="str">
            <v>Operations</v>
          </cell>
          <cell r="J1714" t="str">
            <v>Dietary</v>
          </cell>
          <cell r="K1714" t="str">
            <v>Terminated</v>
          </cell>
          <cell r="L1714" t="str">
            <v>Full Time - Full Benefits</v>
          </cell>
          <cell r="M1714" t="str">
            <v>Full Time</v>
          </cell>
          <cell r="N1714" t="str">
            <v>Head Chef</v>
          </cell>
          <cell r="O1714" t="str">
            <v>EXEMPT 8 FT</v>
          </cell>
          <cell r="P1714">
            <v>42296</v>
          </cell>
          <cell r="Q1714">
            <v>42296</v>
          </cell>
          <cell r="R1714">
            <v>44554</v>
          </cell>
          <cell r="S1714">
            <v>53830.400000000001</v>
          </cell>
          <cell r="T1714">
            <v>25.88</v>
          </cell>
          <cell r="U1714" t="str">
            <v>Tech &amp; Professi</v>
          </cell>
          <cell r="V1714">
            <v>80</v>
          </cell>
          <cell r="W1714">
            <v>1035.2</v>
          </cell>
          <cell r="X1714" t="str">
            <v>Gifford Medical - 40</v>
          </cell>
          <cell r="Y1714" t="str">
            <v>Nutrition &amp; Food Service</v>
          </cell>
          <cell r="Z1714" t="str">
            <v>Biweekly</v>
          </cell>
        </row>
        <row r="1715">
          <cell r="B1715">
            <v>2221</v>
          </cell>
          <cell r="D1715" t="str">
            <v>Maureen</v>
          </cell>
          <cell r="E1715" t="str">
            <v>Bertrand</v>
          </cell>
          <cell r="G1715" t="str">
            <v>Director of Nursing</v>
          </cell>
          <cell r="H1715" t="str">
            <v>Clinical</v>
          </cell>
          <cell r="I1715" t="str">
            <v>Patient Care Services</v>
          </cell>
          <cell r="J1715" t="str">
            <v>MENIG Extended Care</v>
          </cell>
          <cell r="K1715" t="str">
            <v>Terminated</v>
          </cell>
          <cell r="L1715" t="str">
            <v>Full Time - Full Benefits</v>
          </cell>
          <cell r="M1715" t="str">
            <v>Full Time</v>
          </cell>
          <cell r="N1715" t="str">
            <v>Director of Nursing</v>
          </cell>
          <cell r="O1715" t="str">
            <v>EXEMPT 8 FT</v>
          </cell>
          <cell r="P1715">
            <v>42303</v>
          </cell>
          <cell r="Q1715">
            <v>42303</v>
          </cell>
          <cell r="R1715">
            <v>42333</v>
          </cell>
          <cell r="S1715">
            <v>115000</v>
          </cell>
          <cell r="T1715">
            <v>55.288499999999999</v>
          </cell>
          <cell r="U1715" t="str">
            <v>Nursing Directo</v>
          </cell>
          <cell r="V1715">
            <v>80</v>
          </cell>
          <cell r="W1715">
            <v>2211.5385000000001</v>
          </cell>
          <cell r="X1715" t="str">
            <v>Gifford Medical - 40</v>
          </cell>
          <cell r="Y1715" t="str">
            <v>Nursing Administration</v>
          </cell>
          <cell r="Z1715" t="str">
            <v>Biweekly</v>
          </cell>
        </row>
        <row r="1716">
          <cell r="B1716">
            <v>2222</v>
          </cell>
          <cell r="D1716" t="str">
            <v>Jean</v>
          </cell>
          <cell r="E1716" t="str">
            <v>Andreson</v>
          </cell>
          <cell r="F1716" t="str">
            <v>E</v>
          </cell>
          <cell r="G1716" t="str">
            <v>RN - OB/GYN Clinic</v>
          </cell>
          <cell r="H1716" t="str">
            <v>Clinical</v>
          </cell>
          <cell r="I1716" t="str">
            <v>Patient Care Services</v>
          </cell>
          <cell r="J1716" t="str">
            <v>Clinic OB/GYN</v>
          </cell>
          <cell r="K1716" t="str">
            <v>Terminated</v>
          </cell>
          <cell r="L1716" t="str">
            <v>PartTime - Full Benefits</v>
          </cell>
          <cell r="M1716" t="str">
            <v>Part Time</v>
          </cell>
          <cell r="N1716" t="str">
            <v>RN - OB/GYN Clinic</v>
          </cell>
          <cell r="O1716" t="str">
            <v>GEN 40 30min</v>
          </cell>
          <cell r="P1716">
            <v>42310</v>
          </cell>
          <cell r="Q1716">
            <v>42310</v>
          </cell>
          <cell r="R1716">
            <v>42471</v>
          </cell>
          <cell r="S1716">
            <v>58240</v>
          </cell>
          <cell r="T1716">
            <v>35</v>
          </cell>
          <cell r="U1716" t="str">
            <v>Tech &amp; Professi</v>
          </cell>
          <cell r="V1716">
            <v>64</v>
          </cell>
          <cell r="W1716">
            <v>1120</v>
          </cell>
          <cell r="X1716" t="str">
            <v>Gifford Medical - 40</v>
          </cell>
          <cell r="Y1716" t="str">
            <v>None</v>
          </cell>
          <cell r="Z1716" t="str">
            <v>Biweekly</v>
          </cell>
        </row>
        <row r="1717">
          <cell r="B1717">
            <v>2223</v>
          </cell>
          <cell r="D1717" t="str">
            <v>Kyle</v>
          </cell>
          <cell r="E1717" t="str">
            <v>Gendron-Gigure</v>
          </cell>
          <cell r="F1717" t="str">
            <v>A</v>
          </cell>
          <cell r="G1717" t="str">
            <v>Chef</v>
          </cell>
          <cell r="H1717" t="str">
            <v>Maint, Hskpg, Food, Dayca</v>
          </cell>
          <cell r="I1717" t="str">
            <v>Operations</v>
          </cell>
          <cell r="J1717" t="str">
            <v>Menig Dietary</v>
          </cell>
          <cell r="K1717" t="str">
            <v>Terminated</v>
          </cell>
          <cell r="L1717" t="str">
            <v>Full Time - Full Benefits</v>
          </cell>
          <cell r="M1717" t="str">
            <v>Full Time</v>
          </cell>
          <cell r="N1717" t="str">
            <v>Chef</v>
          </cell>
          <cell r="O1717" t="str">
            <v>EXEMPT 8 FT</v>
          </cell>
          <cell r="P1717">
            <v>42310</v>
          </cell>
          <cell r="Q1717">
            <v>42310</v>
          </cell>
          <cell r="R1717">
            <v>42445</v>
          </cell>
          <cell r="S1717">
            <v>36400</v>
          </cell>
          <cell r="T1717">
            <v>17.5</v>
          </cell>
          <cell r="U1717" t="str">
            <v>Tech &amp; Professi</v>
          </cell>
          <cell r="V1717">
            <v>80</v>
          </cell>
          <cell r="W1717">
            <v>700</v>
          </cell>
          <cell r="X1717" t="str">
            <v>Gifford Medical - 40</v>
          </cell>
          <cell r="Y1717" t="str">
            <v>Nutrition &amp; Food Service</v>
          </cell>
          <cell r="Z1717" t="str">
            <v>Biweekly</v>
          </cell>
        </row>
        <row r="1718">
          <cell r="B1718">
            <v>2224</v>
          </cell>
          <cell r="D1718" t="str">
            <v>Nicholas</v>
          </cell>
          <cell r="E1718" t="str">
            <v>Largent</v>
          </cell>
          <cell r="F1718" t="str">
            <v>D</v>
          </cell>
          <cell r="G1718" t="str">
            <v>Licensed Nurse Aide</v>
          </cell>
          <cell r="H1718" t="str">
            <v>Clinical</v>
          </cell>
          <cell r="I1718" t="str">
            <v>Patient Care Services</v>
          </cell>
          <cell r="J1718" t="str">
            <v>Emergency Room</v>
          </cell>
          <cell r="K1718" t="str">
            <v>Terminated</v>
          </cell>
          <cell r="L1718" t="str">
            <v>PartTime-Partial Benefits</v>
          </cell>
          <cell r="M1718" t="str">
            <v>Part Time</v>
          </cell>
          <cell r="N1718" t="str">
            <v>Licensed Nurse Aide</v>
          </cell>
          <cell r="O1718" t="str">
            <v>GEN 40 30min</v>
          </cell>
          <cell r="P1718">
            <v>42583</v>
          </cell>
          <cell r="Q1718">
            <v>42310</v>
          </cell>
          <cell r="R1718">
            <v>42583</v>
          </cell>
          <cell r="S1718">
            <v>15600</v>
          </cell>
          <cell r="T1718">
            <v>15</v>
          </cell>
          <cell r="U1718" t="str">
            <v>Admin/Support</v>
          </cell>
          <cell r="V1718">
            <v>40</v>
          </cell>
          <cell r="W1718">
            <v>300</v>
          </cell>
          <cell r="X1718" t="str">
            <v>Gifford Medical - 40</v>
          </cell>
          <cell r="Y1718" t="str">
            <v>Emergency Room</v>
          </cell>
          <cell r="Z1718" t="str">
            <v>Biweekly</v>
          </cell>
        </row>
        <row r="1719">
          <cell r="B1719">
            <v>2225</v>
          </cell>
          <cell r="D1719" t="str">
            <v>Karen</v>
          </cell>
          <cell r="E1719" t="str">
            <v>Hedding</v>
          </cell>
          <cell r="F1719" t="str">
            <v>A</v>
          </cell>
          <cell r="G1719" t="str">
            <v>Cook</v>
          </cell>
          <cell r="H1719" t="str">
            <v>Maint, Hskpg, Food, Dayca</v>
          </cell>
          <cell r="I1719" t="str">
            <v>Operations</v>
          </cell>
          <cell r="J1719" t="str">
            <v>Menig Dietary</v>
          </cell>
          <cell r="K1719" t="str">
            <v>Active</v>
          </cell>
          <cell r="L1719" t="str">
            <v>Full Time - Full Benefits</v>
          </cell>
          <cell r="M1719" t="str">
            <v>Full Time</v>
          </cell>
          <cell r="N1719" t="str">
            <v>Cook</v>
          </cell>
          <cell r="O1719" t="str">
            <v>GEN 40 30min</v>
          </cell>
          <cell r="P1719">
            <v>42317</v>
          </cell>
          <cell r="Q1719">
            <v>42317</v>
          </cell>
          <cell r="S1719">
            <v>42660.800000000003</v>
          </cell>
          <cell r="T1719">
            <v>20.51</v>
          </cell>
          <cell r="U1719" t="str">
            <v>Admin/Support</v>
          </cell>
          <cell r="V1719">
            <v>80</v>
          </cell>
          <cell r="W1719">
            <v>820.4</v>
          </cell>
          <cell r="X1719" t="str">
            <v>Gifford Medical - 40</v>
          </cell>
          <cell r="Y1719" t="str">
            <v>Nutrition &amp; Food Service</v>
          </cell>
          <cell r="Z1719" t="str">
            <v>Biweekly</v>
          </cell>
        </row>
        <row r="1720">
          <cell r="B1720">
            <v>2226</v>
          </cell>
          <cell r="D1720" t="str">
            <v>Cheri</v>
          </cell>
          <cell r="E1720" t="str">
            <v>O'Neill</v>
          </cell>
          <cell r="F1720" t="str">
            <v>L</v>
          </cell>
          <cell r="G1720" t="str">
            <v>HRIS/Payroll Specialist</v>
          </cell>
          <cell r="H1720" t="str">
            <v>Administrative</v>
          </cell>
          <cell r="I1720" t="str">
            <v>Human Resources</v>
          </cell>
          <cell r="J1720" t="str">
            <v>Human Resources</v>
          </cell>
          <cell r="K1720" t="str">
            <v>Terminated</v>
          </cell>
          <cell r="L1720" t="str">
            <v>PartTime - Full Benefits</v>
          </cell>
          <cell r="M1720" t="str">
            <v>Part Time</v>
          </cell>
          <cell r="N1720" t="str">
            <v>HRIS/Payroll Specialist</v>
          </cell>
          <cell r="O1720" t="str">
            <v>EXEMPT 64 HRS</v>
          </cell>
          <cell r="P1720">
            <v>42317</v>
          </cell>
          <cell r="Q1720">
            <v>42317</v>
          </cell>
          <cell r="R1720">
            <v>42457</v>
          </cell>
          <cell r="S1720">
            <v>29952</v>
          </cell>
          <cell r="T1720">
            <v>18</v>
          </cell>
          <cell r="U1720" t="str">
            <v>Tech &amp; Professi</v>
          </cell>
          <cell r="V1720">
            <v>64</v>
          </cell>
          <cell r="W1720">
            <v>576</v>
          </cell>
          <cell r="X1720" t="str">
            <v>Benefits</v>
          </cell>
          <cell r="Y1720" t="str">
            <v>Human Resources</v>
          </cell>
          <cell r="Z1720" t="str">
            <v>Biweekly</v>
          </cell>
        </row>
        <row r="1721">
          <cell r="B1721">
            <v>2227</v>
          </cell>
          <cell r="D1721" t="str">
            <v>Melinda</v>
          </cell>
          <cell r="E1721" t="str">
            <v>Potter</v>
          </cell>
          <cell r="F1721" t="str">
            <v>M</v>
          </cell>
          <cell r="G1721" t="str">
            <v>Scheduler</v>
          </cell>
          <cell r="H1721" t="str">
            <v>Administrative</v>
          </cell>
          <cell r="I1721" t="str">
            <v>Finance</v>
          </cell>
          <cell r="J1721" t="str">
            <v>Patient Registration</v>
          </cell>
          <cell r="K1721" t="str">
            <v>Terminated</v>
          </cell>
          <cell r="L1721" t="str">
            <v>Full Time - Full Benefits</v>
          </cell>
          <cell r="M1721" t="str">
            <v>Full Time</v>
          </cell>
          <cell r="N1721" t="str">
            <v>Scheduler</v>
          </cell>
          <cell r="O1721" t="str">
            <v>GEN 40 30min</v>
          </cell>
          <cell r="P1721">
            <v>42317</v>
          </cell>
          <cell r="Q1721">
            <v>42317</v>
          </cell>
          <cell r="R1721">
            <v>42461</v>
          </cell>
          <cell r="S1721">
            <v>29120</v>
          </cell>
          <cell r="T1721">
            <v>14</v>
          </cell>
          <cell r="U1721" t="str">
            <v>Admin/Support</v>
          </cell>
          <cell r="V1721">
            <v>80</v>
          </cell>
          <cell r="W1721">
            <v>560</v>
          </cell>
          <cell r="X1721" t="str">
            <v>Patient Registration - 49</v>
          </cell>
          <cell r="Y1721" t="str">
            <v>Patient Admin Services</v>
          </cell>
          <cell r="Z1721" t="str">
            <v>Biweekly</v>
          </cell>
        </row>
        <row r="1722">
          <cell r="B1722">
            <v>2228</v>
          </cell>
          <cell r="D1722" t="str">
            <v>Annette</v>
          </cell>
          <cell r="E1722" t="str">
            <v>Halasz</v>
          </cell>
          <cell r="G1722" t="str">
            <v>Office Manager</v>
          </cell>
          <cell r="H1722" t="str">
            <v>Administrative</v>
          </cell>
          <cell r="I1722" t="str">
            <v>Provider Practices</v>
          </cell>
          <cell r="J1722" t="str">
            <v>Clinic Primary Care</v>
          </cell>
          <cell r="K1722" t="str">
            <v>Terminated</v>
          </cell>
          <cell r="L1722" t="str">
            <v>Full Time - Full Benefits</v>
          </cell>
          <cell r="M1722" t="str">
            <v>Full Time</v>
          </cell>
          <cell r="N1722" t="str">
            <v>Office Manager</v>
          </cell>
          <cell r="O1722" t="str">
            <v>EXEMPT 8 FT</v>
          </cell>
          <cell r="P1722">
            <v>42317</v>
          </cell>
          <cell r="Q1722">
            <v>42317</v>
          </cell>
          <cell r="R1722">
            <v>42522</v>
          </cell>
          <cell r="S1722">
            <v>93600</v>
          </cell>
          <cell r="T1722">
            <v>45</v>
          </cell>
          <cell r="U1722" t="str">
            <v>Office Manager</v>
          </cell>
          <cell r="V1722">
            <v>80</v>
          </cell>
          <cell r="W1722">
            <v>1800</v>
          </cell>
          <cell r="X1722" t="str">
            <v>Clinic Administration - 4</v>
          </cell>
          <cell r="Y1722" t="str">
            <v>Provider Practice</v>
          </cell>
          <cell r="Z1722" t="str">
            <v>Biweekly</v>
          </cell>
        </row>
        <row r="1723">
          <cell r="B1723">
            <v>2229</v>
          </cell>
          <cell r="D1723" t="str">
            <v>Nancy</v>
          </cell>
          <cell r="E1723" t="str">
            <v>Smyth</v>
          </cell>
          <cell r="F1723" t="str">
            <v>M</v>
          </cell>
          <cell r="G1723" t="str">
            <v>Occupational Therapist</v>
          </cell>
          <cell r="H1723" t="str">
            <v>Ancillary</v>
          </cell>
          <cell r="I1723" t="str">
            <v>Professional Services</v>
          </cell>
          <cell r="J1723" t="str">
            <v>Occupational Therapy</v>
          </cell>
          <cell r="K1723" t="str">
            <v>Terminated</v>
          </cell>
          <cell r="L1723" t="str">
            <v>PartTime-No Benefits</v>
          </cell>
          <cell r="M1723" t="str">
            <v>Part Time</v>
          </cell>
          <cell r="N1723" t="str">
            <v>Occupational Therapist</v>
          </cell>
          <cell r="O1723" t="str">
            <v>GEN 40 30min</v>
          </cell>
          <cell r="P1723">
            <v>42317</v>
          </cell>
          <cell r="Q1723">
            <v>42317</v>
          </cell>
          <cell r="R1723">
            <v>44208</v>
          </cell>
          <cell r="S1723">
            <v>30388.799999999999</v>
          </cell>
          <cell r="T1723">
            <v>48.7</v>
          </cell>
          <cell r="U1723" t="str">
            <v>Tech &amp; Professi</v>
          </cell>
          <cell r="V1723">
            <v>24</v>
          </cell>
          <cell r="W1723">
            <v>584.4</v>
          </cell>
          <cell r="X1723" t="str">
            <v>Occupational Health - 40</v>
          </cell>
          <cell r="Y1723" t="str">
            <v>Rehab Services</v>
          </cell>
          <cell r="Z1723" t="str">
            <v>Biweekly</v>
          </cell>
        </row>
        <row r="1724">
          <cell r="B1724">
            <v>2230</v>
          </cell>
          <cell r="D1724" t="str">
            <v>Zoey</v>
          </cell>
          <cell r="E1724" t="str">
            <v>St. Denis</v>
          </cell>
          <cell r="F1724" t="str">
            <v>A</v>
          </cell>
          <cell r="G1724" t="str">
            <v>After School Assistant</v>
          </cell>
          <cell r="H1724" t="str">
            <v>Maint, Hskpg, Food, Dayca</v>
          </cell>
          <cell r="I1724" t="str">
            <v>Human Resources</v>
          </cell>
          <cell r="J1724" t="str">
            <v>After School</v>
          </cell>
          <cell r="K1724" t="str">
            <v>Terminated</v>
          </cell>
          <cell r="L1724" t="str">
            <v>PartTime-No Benefits</v>
          </cell>
          <cell r="M1724" t="str">
            <v>Part Time</v>
          </cell>
          <cell r="N1724" t="str">
            <v>After School Assistant</v>
          </cell>
          <cell r="O1724" t="str">
            <v>GEN 40 no meal</v>
          </cell>
          <cell r="P1724">
            <v>42387</v>
          </cell>
          <cell r="Q1724">
            <v>42317</v>
          </cell>
          <cell r="R1724">
            <v>42387</v>
          </cell>
          <cell r="S1724">
            <v>7488</v>
          </cell>
          <cell r="T1724">
            <v>9.6</v>
          </cell>
          <cell r="U1724" t="str">
            <v>Admin/Support</v>
          </cell>
          <cell r="V1724">
            <v>30</v>
          </cell>
          <cell r="W1724">
            <v>144</v>
          </cell>
          <cell r="X1724" t="str">
            <v>After School Program - 43</v>
          </cell>
          <cell r="Y1724" t="str">
            <v>Child Enrichment Center</v>
          </cell>
          <cell r="Z1724" t="str">
            <v>Biweekly</v>
          </cell>
        </row>
        <row r="1725">
          <cell r="B1725">
            <v>2231</v>
          </cell>
          <cell r="D1725" t="str">
            <v>Samantha</v>
          </cell>
          <cell r="E1725" t="str">
            <v>Avery</v>
          </cell>
          <cell r="F1725" t="str">
            <v>G</v>
          </cell>
          <cell r="G1725" t="str">
            <v>Nutrition Assistant 1 PD</v>
          </cell>
          <cell r="H1725" t="str">
            <v>Maint, Hskpg, Food, Dayca</v>
          </cell>
          <cell r="I1725" t="str">
            <v>Operations</v>
          </cell>
          <cell r="J1725" t="str">
            <v>Dietary</v>
          </cell>
          <cell r="K1725" t="str">
            <v>Terminated</v>
          </cell>
          <cell r="L1725" t="str">
            <v>Per Diem Active</v>
          </cell>
          <cell r="M1725" t="str">
            <v>Part Time</v>
          </cell>
          <cell r="N1725" t="str">
            <v>Nutrition Assistant 1 PD</v>
          </cell>
          <cell r="O1725" t="str">
            <v>GEN 40 30min</v>
          </cell>
          <cell r="P1725">
            <v>42318</v>
          </cell>
          <cell r="Q1725">
            <v>42318</v>
          </cell>
          <cell r="R1725">
            <v>42541</v>
          </cell>
          <cell r="S1725">
            <v>2.86E-2</v>
          </cell>
          <cell r="T1725">
            <v>10.5</v>
          </cell>
          <cell r="U1725" t="str">
            <v>Admin/Support</v>
          </cell>
          <cell r="V1725">
            <v>1E-4</v>
          </cell>
          <cell r="W1725">
            <v>5.9999999999999995E-4</v>
          </cell>
          <cell r="X1725" t="str">
            <v>Gifford Medical - 40</v>
          </cell>
          <cell r="Y1725" t="str">
            <v>Nutrition &amp; Food Service</v>
          </cell>
          <cell r="Z1725" t="str">
            <v>Biweekly</v>
          </cell>
        </row>
        <row r="1726">
          <cell r="B1726">
            <v>2232</v>
          </cell>
          <cell r="D1726" t="str">
            <v>Tracy</v>
          </cell>
          <cell r="E1726" t="str">
            <v>Ellis</v>
          </cell>
          <cell r="F1726" t="str">
            <v>E</v>
          </cell>
          <cell r="G1726" t="str">
            <v>RN - Per Diem</v>
          </cell>
          <cell r="H1726" t="str">
            <v>Clinical</v>
          </cell>
          <cell r="I1726" t="str">
            <v>Patient Care Services</v>
          </cell>
          <cell r="J1726" t="str">
            <v>MENIG Extended Care</v>
          </cell>
          <cell r="K1726" t="str">
            <v>Terminated</v>
          </cell>
          <cell r="L1726" t="str">
            <v>Per Diem Active</v>
          </cell>
          <cell r="M1726" t="str">
            <v>Part Time</v>
          </cell>
          <cell r="N1726" t="str">
            <v>RN - Per Diem</v>
          </cell>
          <cell r="O1726" t="str">
            <v>GEN 40 30min</v>
          </cell>
          <cell r="P1726">
            <v>42318</v>
          </cell>
          <cell r="Q1726">
            <v>42318</v>
          </cell>
          <cell r="R1726">
            <v>42673</v>
          </cell>
          <cell r="S1726">
            <v>6.5000000000000002E-2</v>
          </cell>
          <cell r="T1726">
            <v>25</v>
          </cell>
          <cell r="U1726" t="str">
            <v>RN</v>
          </cell>
          <cell r="V1726">
            <v>1E-4</v>
          </cell>
          <cell r="W1726">
            <v>1.1999999999999999E-3</v>
          </cell>
          <cell r="X1726" t="str">
            <v>Gifford Medical - 40</v>
          </cell>
          <cell r="Y1726" t="str">
            <v>Menig Extended Care Unit</v>
          </cell>
          <cell r="Z1726" t="str">
            <v>Biweekly</v>
          </cell>
        </row>
        <row r="1727">
          <cell r="B1727">
            <v>2233</v>
          </cell>
          <cell r="D1727" t="str">
            <v>Joan</v>
          </cell>
          <cell r="E1727" t="str">
            <v>Rouillard</v>
          </cell>
          <cell r="F1727" t="str">
            <v>C</v>
          </cell>
          <cell r="G1727" t="str">
            <v>Medical Secretary</v>
          </cell>
          <cell r="H1727" t="str">
            <v>Administrative</v>
          </cell>
          <cell r="I1727" t="str">
            <v>Provider Practices</v>
          </cell>
          <cell r="J1727" t="str">
            <v>Clinic Primary Care</v>
          </cell>
          <cell r="K1727" t="str">
            <v>Terminated</v>
          </cell>
          <cell r="L1727" t="str">
            <v>Full Time - Full Benefits</v>
          </cell>
          <cell r="M1727" t="str">
            <v>Full Time</v>
          </cell>
          <cell r="N1727" t="str">
            <v>Medical Secretary</v>
          </cell>
          <cell r="O1727" t="str">
            <v>GEN 40 60min</v>
          </cell>
          <cell r="P1727">
            <v>42324</v>
          </cell>
          <cell r="Q1727">
            <v>42324</v>
          </cell>
          <cell r="R1727">
            <v>42341</v>
          </cell>
          <cell r="S1727">
            <v>35360</v>
          </cell>
          <cell r="T1727">
            <v>17</v>
          </cell>
          <cell r="U1727" t="str">
            <v>Admin/Support</v>
          </cell>
          <cell r="V1727">
            <v>80</v>
          </cell>
          <cell r="W1727">
            <v>680</v>
          </cell>
          <cell r="X1727" t="str">
            <v>Primary Care Clinic - 41</v>
          </cell>
          <cell r="Y1727" t="str">
            <v>Provider Practice</v>
          </cell>
          <cell r="Z1727" t="str">
            <v>Biweekly</v>
          </cell>
        </row>
        <row r="1728">
          <cell r="B1728">
            <v>2234</v>
          </cell>
          <cell r="D1728" t="str">
            <v>Stacy</v>
          </cell>
          <cell r="E1728" t="str">
            <v>Ensminger</v>
          </cell>
          <cell r="F1728" t="str">
            <v>A</v>
          </cell>
          <cell r="G1728" t="str">
            <v>Licensed Nurse Aide</v>
          </cell>
          <cell r="H1728" t="str">
            <v>Clinical</v>
          </cell>
          <cell r="I1728" t="str">
            <v>Patient Care Services</v>
          </cell>
          <cell r="J1728" t="str">
            <v>Emergency Room</v>
          </cell>
          <cell r="K1728" t="str">
            <v>Active</v>
          </cell>
          <cell r="L1728" t="str">
            <v>PartTime-Partial Benefits</v>
          </cell>
          <cell r="M1728" t="str">
            <v>Part Time</v>
          </cell>
          <cell r="N1728" t="str">
            <v>Licensed Nurse Aide</v>
          </cell>
          <cell r="O1728" t="str">
            <v>GEN 40 30min</v>
          </cell>
          <cell r="P1728">
            <v>42338</v>
          </cell>
          <cell r="Q1728">
            <v>42338</v>
          </cell>
          <cell r="S1728">
            <v>30503.200000000001</v>
          </cell>
          <cell r="T1728">
            <v>20.95</v>
          </cell>
          <cell r="U1728" t="str">
            <v>Admin/Support</v>
          </cell>
          <cell r="V1728">
            <v>56</v>
          </cell>
          <cell r="W1728">
            <v>586.6</v>
          </cell>
          <cell r="X1728" t="str">
            <v>Gifford Medical - 40</v>
          </cell>
          <cell r="Y1728" t="str">
            <v>Emergency Room</v>
          </cell>
          <cell r="Z1728" t="str">
            <v>Biweekly</v>
          </cell>
        </row>
        <row r="1729">
          <cell r="B1729">
            <v>2235</v>
          </cell>
          <cell r="D1729" t="str">
            <v>Barbara</v>
          </cell>
          <cell r="E1729" t="str">
            <v>Quealy</v>
          </cell>
          <cell r="F1729" t="str">
            <v>E</v>
          </cell>
          <cell r="G1729" t="str">
            <v>Chief Operating Officer</v>
          </cell>
          <cell r="H1729" t="str">
            <v>Administrative</v>
          </cell>
          <cell r="I1729" t="str">
            <v>Administration</v>
          </cell>
          <cell r="J1729" t="str">
            <v>Administration</v>
          </cell>
          <cell r="K1729" t="str">
            <v>Terminated</v>
          </cell>
          <cell r="L1729" t="str">
            <v>Full Time - Full Benefits</v>
          </cell>
          <cell r="M1729" t="str">
            <v>Full Time</v>
          </cell>
          <cell r="N1729" t="str">
            <v>Chief Operating Officer</v>
          </cell>
          <cell r="O1729" t="str">
            <v>EXEMPT 8 FT</v>
          </cell>
          <cell r="P1729">
            <v>42338</v>
          </cell>
          <cell r="Q1729">
            <v>42338</v>
          </cell>
          <cell r="R1729">
            <v>43404</v>
          </cell>
          <cell r="S1729">
            <v>220000</v>
          </cell>
          <cell r="T1729">
            <v>105.7692</v>
          </cell>
          <cell r="U1729" t="str">
            <v>Providers/Other</v>
          </cell>
          <cell r="V1729">
            <v>80</v>
          </cell>
          <cell r="W1729">
            <v>4230.7691999999997</v>
          </cell>
          <cell r="X1729" t="str">
            <v>Gifford Medical - 40</v>
          </cell>
          <cell r="Y1729" t="str">
            <v>None</v>
          </cell>
          <cell r="Z1729" t="str">
            <v>Biweekly</v>
          </cell>
        </row>
        <row r="1730">
          <cell r="B1730">
            <v>2237</v>
          </cell>
          <cell r="D1730" t="str">
            <v>Donna</v>
          </cell>
          <cell r="E1730" t="str">
            <v>Houghton</v>
          </cell>
          <cell r="F1730" t="str">
            <v>M</v>
          </cell>
          <cell r="G1730" t="str">
            <v>Certified Coder</v>
          </cell>
          <cell r="H1730" t="str">
            <v>Administrative</v>
          </cell>
          <cell r="I1730" t="str">
            <v>Finance</v>
          </cell>
          <cell r="J1730" t="str">
            <v>Medical Records</v>
          </cell>
          <cell r="K1730" t="str">
            <v>Terminated</v>
          </cell>
          <cell r="L1730" t="str">
            <v>Full Time - Full Benefits</v>
          </cell>
          <cell r="M1730" t="str">
            <v>Full Time</v>
          </cell>
          <cell r="N1730" t="str">
            <v>Certified Coder</v>
          </cell>
          <cell r="O1730" t="str">
            <v>GEN 40 30min</v>
          </cell>
          <cell r="P1730">
            <v>42345</v>
          </cell>
          <cell r="Q1730">
            <v>42345</v>
          </cell>
          <cell r="R1730">
            <v>43795</v>
          </cell>
          <cell r="S1730">
            <v>33280</v>
          </cell>
          <cell r="T1730">
            <v>16</v>
          </cell>
          <cell r="U1730" t="str">
            <v>Admin/Support</v>
          </cell>
          <cell r="V1730">
            <v>80</v>
          </cell>
          <cell r="W1730">
            <v>640</v>
          </cell>
          <cell r="X1730" t="str">
            <v>Health Information - 49</v>
          </cell>
          <cell r="Y1730" t="str">
            <v>Patient Admin Services</v>
          </cell>
          <cell r="Z1730" t="str">
            <v>Biweekly</v>
          </cell>
        </row>
        <row r="1731">
          <cell r="B1731">
            <v>2238</v>
          </cell>
          <cell r="D1731" t="str">
            <v>Michele</v>
          </cell>
          <cell r="E1731" t="str">
            <v>Todd</v>
          </cell>
          <cell r="F1731" t="str">
            <v>D</v>
          </cell>
          <cell r="G1731" t="str">
            <v>Licensed Practical Nurse</v>
          </cell>
          <cell r="H1731" t="str">
            <v>Clinical</v>
          </cell>
          <cell r="I1731" t="str">
            <v>Patient Care Services</v>
          </cell>
          <cell r="J1731" t="str">
            <v>MENIG Extended Care</v>
          </cell>
          <cell r="K1731" t="str">
            <v>Terminated</v>
          </cell>
          <cell r="L1731" t="str">
            <v>PartTime - Full Benefits</v>
          </cell>
          <cell r="M1731" t="str">
            <v>Part Time</v>
          </cell>
          <cell r="N1731" t="str">
            <v>Licensed Practical Nurse</v>
          </cell>
          <cell r="O1731" t="str">
            <v>GEN 40 30min</v>
          </cell>
          <cell r="P1731">
            <v>42345</v>
          </cell>
          <cell r="Q1731">
            <v>42345</v>
          </cell>
          <cell r="R1731">
            <v>42421</v>
          </cell>
          <cell r="S1731">
            <v>30784</v>
          </cell>
          <cell r="T1731">
            <v>18.5</v>
          </cell>
          <cell r="U1731" t="str">
            <v>LPN</v>
          </cell>
          <cell r="V1731">
            <v>64</v>
          </cell>
          <cell r="W1731">
            <v>592</v>
          </cell>
          <cell r="X1731" t="str">
            <v>Gifford Medical - 40</v>
          </cell>
          <cell r="Y1731" t="str">
            <v>Menig Extended Care Unit</v>
          </cell>
          <cell r="Z1731" t="str">
            <v>Biweekly</v>
          </cell>
        </row>
        <row r="1732">
          <cell r="B1732">
            <v>2239</v>
          </cell>
          <cell r="D1732" t="str">
            <v>Robin</v>
          </cell>
          <cell r="E1732" t="str">
            <v>Gates</v>
          </cell>
          <cell r="F1732" t="str">
            <v>L</v>
          </cell>
          <cell r="G1732" t="str">
            <v>RN - Physician Practice</v>
          </cell>
          <cell r="H1732" t="str">
            <v>Clinical</v>
          </cell>
          <cell r="I1732" t="str">
            <v>Provider Practices</v>
          </cell>
          <cell r="J1732" t="str">
            <v>Clinic Primary Care</v>
          </cell>
          <cell r="K1732" t="str">
            <v>Terminated</v>
          </cell>
          <cell r="L1732" t="str">
            <v>Full Time - Full Benefits</v>
          </cell>
          <cell r="M1732" t="str">
            <v>Full Time</v>
          </cell>
          <cell r="N1732" t="str">
            <v>RN - Physician Practice</v>
          </cell>
          <cell r="O1732" t="str">
            <v>GEN 40 60min</v>
          </cell>
          <cell r="P1732">
            <v>42352</v>
          </cell>
          <cell r="Q1732">
            <v>42352</v>
          </cell>
          <cell r="R1732">
            <v>42423</v>
          </cell>
          <cell r="S1732">
            <v>58240</v>
          </cell>
          <cell r="T1732">
            <v>28</v>
          </cell>
          <cell r="U1732" t="str">
            <v>RN PP</v>
          </cell>
          <cell r="V1732">
            <v>80</v>
          </cell>
          <cell r="W1732">
            <v>1120</v>
          </cell>
          <cell r="X1732" t="str">
            <v>Primary Care Clinic - 41</v>
          </cell>
          <cell r="Y1732" t="str">
            <v>Provider Practice</v>
          </cell>
          <cell r="Z1732" t="str">
            <v>Biweekly</v>
          </cell>
        </row>
        <row r="1733">
          <cell r="B1733">
            <v>2240</v>
          </cell>
          <cell r="D1733" t="str">
            <v>Keera</v>
          </cell>
          <cell r="E1733" t="str">
            <v>Relation</v>
          </cell>
          <cell r="F1733" t="str">
            <v>M</v>
          </cell>
          <cell r="G1733" t="str">
            <v>Medical Assistant</v>
          </cell>
          <cell r="H1733" t="str">
            <v>Clinical</v>
          </cell>
          <cell r="I1733" t="str">
            <v>Provider Practices</v>
          </cell>
          <cell r="J1733" t="str">
            <v>Clinic Primary Care</v>
          </cell>
          <cell r="K1733" t="str">
            <v>Terminated</v>
          </cell>
          <cell r="L1733" t="str">
            <v>PartTime - Full Benefits</v>
          </cell>
          <cell r="M1733" t="str">
            <v>Full Time</v>
          </cell>
          <cell r="N1733" t="str">
            <v>Medical Assistant</v>
          </cell>
          <cell r="O1733" t="str">
            <v>GEN 40 30min</v>
          </cell>
          <cell r="P1733">
            <v>42352</v>
          </cell>
          <cell r="Q1733">
            <v>42352</v>
          </cell>
          <cell r="R1733">
            <v>44189</v>
          </cell>
          <cell r="S1733">
            <v>30850.560000000001</v>
          </cell>
          <cell r="T1733">
            <v>18.54</v>
          </cell>
          <cell r="U1733" t="str">
            <v>Admin/Support</v>
          </cell>
          <cell r="V1733">
            <v>64</v>
          </cell>
          <cell r="W1733">
            <v>593.28</v>
          </cell>
          <cell r="X1733" t="str">
            <v>Primary Care Clinic - 41</v>
          </cell>
          <cell r="Y1733" t="str">
            <v>Provider Practice</v>
          </cell>
          <cell r="Z1733" t="str">
            <v>Biweekly</v>
          </cell>
        </row>
        <row r="1734">
          <cell r="B1734">
            <v>2241</v>
          </cell>
          <cell r="D1734" t="str">
            <v>Joanne</v>
          </cell>
          <cell r="E1734" t="str">
            <v>Patten</v>
          </cell>
          <cell r="F1734" t="str">
            <v>K</v>
          </cell>
          <cell r="G1734" t="str">
            <v>Physical Therapy Assistan</v>
          </cell>
          <cell r="H1734" t="str">
            <v>Ancillary</v>
          </cell>
          <cell r="I1734" t="str">
            <v>Professional Services</v>
          </cell>
          <cell r="J1734" t="str">
            <v>Rehab</v>
          </cell>
          <cell r="K1734" t="str">
            <v>Terminated</v>
          </cell>
          <cell r="L1734" t="str">
            <v>Per Diem Active</v>
          </cell>
          <cell r="M1734" t="str">
            <v>Part Time</v>
          </cell>
          <cell r="N1734" t="str">
            <v>Physical Therapy Assistan</v>
          </cell>
          <cell r="O1734" t="str">
            <v>GEN 40 30min</v>
          </cell>
          <cell r="P1734">
            <v>42359</v>
          </cell>
          <cell r="Q1734">
            <v>42359</v>
          </cell>
          <cell r="R1734">
            <v>43557</v>
          </cell>
          <cell r="S1734">
            <v>7.8E-2</v>
          </cell>
          <cell r="T1734">
            <v>29.58</v>
          </cell>
          <cell r="U1734" t="str">
            <v>Tech &amp; Professi</v>
          </cell>
          <cell r="V1734">
            <v>1E-4</v>
          </cell>
          <cell r="W1734">
            <v>1.5E-3</v>
          </cell>
          <cell r="X1734" t="str">
            <v>Physicial Therapy - 40</v>
          </cell>
          <cell r="Y1734" t="str">
            <v>Rehab Services</v>
          </cell>
          <cell r="Z1734" t="str">
            <v>Biweekly</v>
          </cell>
        </row>
        <row r="1735">
          <cell r="B1735">
            <v>2242</v>
          </cell>
          <cell r="D1735" t="str">
            <v>Nicole</v>
          </cell>
          <cell r="E1735" t="str">
            <v>Pettersen</v>
          </cell>
          <cell r="F1735" t="str">
            <v>M</v>
          </cell>
          <cell r="G1735" t="str">
            <v>Registered Nurse</v>
          </cell>
          <cell r="H1735" t="str">
            <v>Clinical</v>
          </cell>
          <cell r="I1735" t="str">
            <v>Patient Care Services</v>
          </cell>
          <cell r="J1735" t="str">
            <v>Operating Room</v>
          </cell>
          <cell r="K1735" t="str">
            <v>Active</v>
          </cell>
          <cell r="L1735" t="str">
            <v>Full Time - Full Benefits</v>
          </cell>
          <cell r="M1735" t="str">
            <v>Full Time</v>
          </cell>
          <cell r="N1735" t="str">
            <v>Registered Nurse</v>
          </cell>
          <cell r="O1735" t="str">
            <v>GEN 40 30min</v>
          </cell>
          <cell r="P1735">
            <v>44622</v>
          </cell>
          <cell r="Q1735">
            <v>42359</v>
          </cell>
          <cell r="S1735">
            <v>75753.600000000006</v>
          </cell>
          <cell r="T1735">
            <v>36.42</v>
          </cell>
          <cell r="U1735" t="str">
            <v>RN</v>
          </cell>
          <cell r="V1735">
            <v>80</v>
          </cell>
          <cell r="W1735">
            <v>1456.8</v>
          </cell>
          <cell r="X1735" t="str">
            <v>Gifford Medical Ctr - 40</v>
          </cell>
          <cell r="Y1735" t="str">
            <v>Operating Room</v>
          </cell>
          <cell r="Z1735" t="str">
            <v>Biweekly</v>
          </cell>
        </row>
        <row r="1736">
          <cell r="B1736">
            <v>2243</v>
          </cell>
          <cell r="D1736" t="str">
            <v>Brian</v>
          </cell>
          <cell r="E1736" t="str">
            <v>Sargeant</v>
          </cell>
          <cell r="F1736" t="str">
            <v>S</v>
          </cell>
          <cell r="G1736" t="str">
            <v>Materials Clerk I</v>
          </cell>
          <cell r="H1736" t="str">
            <v>Administrative</v>
          </cell>
          <cell r="I1736" t="str">
            <v>Finance</v>
          </cell>
          <cell r="J1736" t="str">
            <v>Materials Management</v>
          </cell>
          <cell r="K1736" t="str">
            <v>Terminated</v>
          </cell>
          <cell r="L1736" t="str">
            <v>Full Time - Full Benefits</v>
          </cell>
          <cell r="M1736" t="str">
            <v>Full Time</v>
          </cell>
          <cell r="N1736" t="str">
            <v>Materials Clerk I</v>
          </cell>
          <cell r="O1736" t="str">
            <v>GEN 40 30min</v>
          </cell>
          <cell r="P1736">
            <v>42366</v>
          </cell>
          <cell r="Q1736">
            <v>42366</v>
          </cell>
          <cell r="R1736">
            <v>42431</v>
          </cell>
          <cell r="S1736">
            <v>31200</v>
          </cell>
          <cell r="T1736">
            <v>15</v>
          </cell>
          <cell r="U1736" t="str">
            <v>Admin/Support</v>
          </cell>
          <cell r="V1736">
            <v>80</v>
          </cell>
          <cell r="W1736">
            <v>600</v>
          </cell>
          <cell r="X1736" t="str">
            <v>Gifford Medical - 40</v>
          </cell>
          <cell r="Y1736" t="str">
            <v>Material Management</v>
          </cell>
          <cell r="Z1736" t="str">
            <v>Biweekly</v>
          </cell>
        </row>
        <row r="1737">
          <cell r="B1737">
            <v>2244</v>
          </cell>
          <cell r="D1737" t="str">
            <v>Linsey</v>
          </cell>
          <cell r="E1737" t="str">
            <v>Borst</v>
          </cell>
          <cell r="F1737" t="str">
            <v>L</v>
          </cell>
          <cell r="G1737" t="str">
            <v>RN - Per Diem</v>
          </cell>
          <cell r="H1737" t="str">
            <v>Clinical</v>
          </cell>
          <cell r="I1737" t="str">
            <v>Patient Care Services</v>
          </cell>
          <cell r="J1737" t="str">
            <v>Med Surg</v>
          </cell>
          <cell r="K1737" t="str">
            <v>Terminated</v>
          </cell>
          <cell r="L1737" t="str">
            <v>Per Diem Active</v>
          </cell>
          <cell r="M1737" t="str">
            <v>Part Time</v>
          </cell>
          <cell r="N1737" t="str">
            <v>RN - Per Diem</v>
          </cell>
          <cell r="O1737" t="str">
            <v>GEN 40 30min</v>
          </cell>
          <cell r="P1737">
            <v>42373</v>
          </cell>
          <cell r="Q1737">
            <v>42373</v>
          </cell>
          <cell r="R1737">
            <v>43660</v>
          </cell>
          <cell r="S1737">
            <v>7.0199999999999999E-2</v>
          </cell>
          <cell r="T1737">
            <v>26.88</v>
          </cell>
          <cell r="U1737" t="str">
            <v>RN</v>
          </cell>
          <cell r="V1737">
            <v>1E-4</v>
          </cell>
          <cell r="W1737">
            <v>1.4E-3</v>
          </cell>
          <cell r="X1737" t="str">
            <v>Gifford Medical - 40</v>
          </cell>
          <cell r="Y1737" t="str">
            <v>Med/Surg</v>
          </cell>
          <cell r="Z1737" t="str">
            <v>Biweekly</v>
          </cell>
        </row>
        <row r="1738">
          <cell r="B1738">
            <v>2245</v>
          </cell>
          <cell r="D1738" t="str">
            <v>Desiree</v>
          </cell>
          <cell r="E1738" t="str">
            <v>Bourassa</v>
          </cell>
          <cell r="F1738" t="str">
            <v>M</v>
          </cell>
          <cell r="G1738" t="str">
            <v>RN - Per Diem</v>
          </cell>
          <cell r="H1738" t="str">
            <v>Clinical</v>
          </cell>
          <cell r="I1738" t="str">
            <v>Provider Practices</v>
          </cell>
          <cell r="J1738" t="str">
            <v>Pediatrics</v>
          </cell>
          <cell r="K1738" t="str">
            <v>Terminated</v>
          </cell>
          <cell r="L1738" t="str">
            <v>Per Diem Active</v>
          </cell>
          <cell r="M1738" t="str">
            <v>Part Time</v>
          </cell>
          <cell r="N1738" t="str">
            <v>RN - Per Diem</v>
          </cell>
          <cell r="O1738" t="str">
            <v>GEN 40 60min</v>
          </cell>
          <cell r="P1738">
            <v>42373</v>
          </cell>
          <cell r="Q1738">
            <v>42373</v>
          </cell>
          <cell r="R1738">
            <v>43268</v>
          </cell>
          <cell r="S1738">
            <v>6.5000000000000002E-2</v>
          </cell>
          <cell r="T1738">
            <v>25.06</v>
          </cell>
          <cell r="U1738" t="str">
            <v>RN</v>
          </cell>
          <cell r="V1738">
            <v>1E-4</v>
          </cell>
          <cell r="W1738">
            <v>1.1999999999999999E-3</v>
          </cell>
          <cell r="X1738" t="str">
            <v>Primary Care Clinic - 41</v>
          </cell>
          <cell r="Y1738" t="str">
            <v>Provider Practice</v>
          </cell>
          <cell r="Z1738" t="str">
            <v>Biweekly</v>
          </cell>
        </row>
        <row r="1739">
          <cell r="B1739">
            <v>2246</v>
          </cell>
          <cell r="D1739" t="str">
            <v>Leanne</v>
          </cell>
          <cell r="E1739" t="str">
            <v>Cyphers</v>
          </cell>
          <cell r="F1739" t="str">
            <v>S</v>
          </cell>
          <cell r="G1739" t="str">
            <v>Certified Coder</v>
          </cell>
          <cell r="H1739" t="str">
            <v>Administrative</v>
          </cell>
          <cell r="I1739" t="str">
            <v>Finance</v>
          </cell>
          <cell r="J1739" t="str">
            <v>Medical Records</v>
          </cell>
          <cell r="K1739" t="str">
            <v>Active</v>
          </cell>
          <cell r="L1739" t="str">
            <v>Full Time - Full Benefits</v>
          </cell>
          <cell r="M1739" t="str">
            <v>Full Time</v>
          </cell>
          <cell r="N1739" t="str">
            <v>Certified Coder</v>
          </cell>
          <cell r="O1739" t="str">
            <v>GEN 40 30min w/o Shift Diff</v>
          </cell>
          <cell r="P1739">
            <v>43572</v>
          </cell>
          <cell r="Q1739">
            <v>42373</v>
          </cell>
          <cell r="S1739">
            <v>49691.199999999997</v>
          </cell>
          <cell r="T1739">
            <v>23.89</v>
          </cell>
          <cell r="U1739" t="str">
            <v>Admin/Support</v>
          </cell>
          <cell r="V1739">
            <v>80</v>
          </cell>
          <cell r="W1739">
            <v>955.6</v>
          </cell>
          <cell r="X1739" t="str">
            <v>Health Information - 49</v>
          </cell>
          <cell r="Y1739" t="str">
            <v>Patient Admin Services</v>
          </cell>
          <cell r="Z1739" t="str">
            <v>Biweekly</v>
          </cell>
        </row>
        <row r="1740">
          <cell r="B1740">
            <v>2247</v>
          </cell>
          <cell r="D1740" t="str">
            <v>Mario</v>
          </cell>
          <cell r="E1740" t="str">
            <v>Potvin</v>
          </cell>
          <cell r="F1740" t="str">
            <v>J</v>
          </cell>
          <cell r="G1740" t="str">
            <v>Surgeon</v>
          </cell>
          <cell r="H1740" t="str">
            <v>Clinical</v>
          </cell>
          <cell r="I1740" t="str">
            <v>Medical Staff</v>
          </cell>
          <cell r="J1740" t="str">
            <v>Clinic Surgical Associate</v>
          </cell>
          <cell r="K1740" t="str">
            <v>Terminated</v>
          </cell>
          <cell r="L1740" t="str">
            <v>Full Time - Full Benefits</v>
          </cell>
          <cell r="M1740" t="str">
            <v>Part Time</v>
          </cell>
          <cell r="N1740" t="str">
            <v>Surgeon</v>
          </cell>
          <cell r="O1740" t="str">
            <v>PHYSICIANS</v>
          </cell>
          <cell r="P1740">
            <v>42373</v>
          </cell>
          <cell r="Q1740">
            <v>42373</v>
          </cell>
          <cell r="R1740">
            <v>43086</v>
          </cell>
          <cell r="S1740">
            <v>195000</v>
          </cell>
          <cell r="T1740">
            <v>156.25</v>
          </cell>
          <cell r="U1740" t="str">
            <v>Providers</v>
          </cell>
          <cell r="V1740">
            <v>48</v>
          </cell>
          <cell r="W1740">
            <v>3750</v>
          </cell>
          <cell r="X1740" t="str">
            <v>Nro, Anes, Pod &amp; Sp - 40</v>
          </cell>
          <cell r="Y1740" t="str">
            <v>Medical Staff</v>
          </cell>
          <cell r="Z1740" t="str">
            <v>Biweekly</v>
          </cell>
        </row>
        <row r="1741">
          <cell r="B1741">
            <v>2248</v>
          </cell>
          <cell r="D1741" t="str">
            <v>Amy</v>
          </cell>
          <cell r="E1741" t="str">
            <v>Slocum</v>
          </cell>
          <cell r="F1741" t="str">
            <v>L</v>
          </cell>
          <cell r="G1741" t="str">
            <v>Nutrition Assistant 1 PD</v>
          </cell>
          <cell r="H1741" t="str">
            <v>Maint, Hskpg, Food, Dayca</v>
          </cell>
          <cell r="I1741" t="str">
            <v>Operations</v>
          </cell>
          <cell r="J1741" t="str">
            <v>Dietary</v>
          </cell>
          <cell r="K1741" t="str">
            <v>Terminated</v>
          </cell>
          <cell r="L1741" t="str">
            <v>Per Diem Active</v>
          </cell>
          <cell r="M1741" t="str">
            <v>Part Time</v>
          </cell>
          <cell r="N1741" t="str">
            <v>Nutrition Assistant 1 PD</v>
          </cell>
          <cell r="O1741" t="str">
            <v>GEN 40 30min</v>
          </cell>
          <cell r="P1741">
            <v>42374</v>
          </cell>
          <cell r="Q1741">
            <v>42374</v>
          </cell>
          <cell r="R1741">
            <v>42412</v>
          </cell>
          <cell r="S1741">
            <v>3.1199999999999999E-2</v>
          </cell>
          <cell r="T1741">
            <v>12</v>
          </cell>
          <cell r="U1741" t="str">
            <v>Admin/Support</v>
          </cell>
          <cell r="V1741">
            <v>1E-4</v>
          </cell>
          <cell r="W1741">
            <v>5.9999999999999995E-4</v>
          </cell>
          <cell r="X1741" t="str">
            <v>Gifford Medical - 40</v>
          </cell>
          <cell r="Y1741" t="str">
            <v>Nutrition &amp; Food Service</v>
          </cell>
          <cell r="Z1741" t="str">
            <v>Biweekly</v>
          </cell>
        </row>
        <row r="1742">
          <cell r="B1742">
            <v>2249</v>
          </cell>
          <cell r="D1742" t="str">
            <v>Marielle</v>
          </cell>
          <cell r="E1742" t="str">
            <v>DeMara</v>
          </cell>
          <cell r="F1742" t="str">
            <v>R</v>
          </cell>
          <cell r="G1742" t="str">
            <v>Medical Secretary Per Die</v>
          </cell>
          <cell r="H1742" t="str">
            <v>Administrative</v>
          </cell>
          <cell r="I1742" t="str">
            <v>Provider Practices</v>
          </cell>
          <cell r="J1742" t="str">
            <v>Clinic Primary Care</v>
          </cell>
          <cell r="K1742" t="str">
            <v>Terminated</v>
          </cell>
          <cell r="L1742" t="str">
            <v>Per Diem Active</v>
          </cell>
          <cell r="M1742" t="str">
            <v>Part Time</v>
          </cell>
          <cell r="N1742" t="str">
            <v>Medical Secretary Per Die</v>
          </cell>
          <cell r="O1742" t="str">
            <v>GEN 40 60min</v>
          </cell>
          <cell r="P1742">
            <v>42375</v>
          </cell>
          <cell r="Q1742">
            <v>42375</v>
          </cell>
          <cell r="R1742">
            <v>43066</v>
          </cell>
          <cell r="S1742">
            <v>2.5999999999999999E-2</v>
          </cell>
          <cell r="T1742">
            <v>10</v>
          </cell>
          <cell r="U1742" t="str">
            <v>Admin/Support</v>
          </cell>
          <cell r="V1742">
            <v>1E-4</v>
          </cell>
          <cell r="W1742">
            <v>5.0000000000000001E-4</v>
          </cell>
          <cell r="X1742" t="str">
            <v>Primary Care Clinic - 41</v>
          </cell>
          <cell r="Y1742" t="str">
            <v>Provider Practice</v>
          </cell>
          <cell r="Z1742" t="str">
            <v>Biweekly</v>
          </cell>
        </row>
        <row r="1743">
          <cell r="B1743">
            <v>2250</v>
          </cell>
          <cell r="D1743" t="str">
            <v>Selina</v>
          </cell>
          <cell r="E1743" t="str">
            <v>Stevens</v>
          </cell>
          <cell r="F1743" t="str">
            <v>A</v>
          </cell>
          <cell r="G1743" t="str">
            <v>LNA Retirement Community</v>
          </cell>
          <cell r="H1743" t="str">
            <v>Clinical</v>
          </cell>
          <cell r="I1743" t="str">
            <v>Patient Care Services</v>
          </cell>
          <cell r="J1743" t="str">
            <v>MENIG Extended Care</v>
          </cell>
          <cell r="K1743" t="str">
            <v>Terminated</v>
          </cell>
          <cell r="L1743" t="str">
            <v>PartTime - Full Benefits</v>
          </cell>
          <cell r="M1743" t="str">
            <v>Part Time</v>
          </cell>
          <cell r="N1743" t="str">
            <v>LNA Retirement Community</v>
          </cell>
          <cell r="O1743" t="str">
            <v>GEN 40 30min</v>
          </cell>
          <cell r="P1743">
            <v>42380</v>
          </cell>
          <cell r="Q1743">
            <v>42380</v>
          </cell>
          <cell r="R1743">
            <v>43069</v>
          </cell>
          <cell r="S1743">
            <v>33096.959999999999</v>
          </cell>
          <cell r="T1743">
            <v>19.89</v>
          </cell>
          <cell r="U1743" t="str">
            <v>Admin/Support</v>
          </cell>
          <cell r="V1743">
            <v>64</v>
          </cell>
          <cell r="W1743">
            <v>636.48</v>
          </cell>
          <cell r="X1743" t="str">
            <v>Gifford Medical - 40</v>
          </cell>
          <cell r="Y1743" t="str">
            <v>Menig Extended Care Unit</v>
          </cell>
          <cell r="Z1743" t="str">
            <v>Biweekly</v>
          </cell>
        </row>
        <row r="1744">
          <cell r="B1744">
            <v>2251</v>
          </cell>
          <cell r="D1744" t="str">
            <v>Jacob</v>
          </cell>
          <cell r="E1744" t="str">
            <v>Garner</v>
          </cell>
          <cell r="F1744" t="str">
            <v>R</v>
          </cell>
          <cell r="G1744" t="str">
            <v>LNA Retirement Com PD</v>
          </cell>
          <cell r="H1744" t="str">
            <v>Clinical</v>
          </cell>
          <cell r="I1744" t="str">
            <v>Patient Care Services</v>
          </cell>
          <cell r="J1744" t="str">
            <v>MENIG Extended Care</v>
          </cell>
          <cell r="K1744" t="str">
            <v>Terminated</v>
          </cell>
          <cell r="L1744" t="str">
            <v>Per Diem Active</v>
          </cell>
          <cell r="M1744" t="str">
            <v>Part Time</v>
          </cell>
          <cell r="N1744" t="str">
            <v>LNA Retirement Com PD</v>
          </cell>
          <cell r="O1744" t="str">
            <v>GEN 40 30min</v>
          </cell>
          <cell r="P1744">
            <v>42387</v>
          </cell>
          <cell r="Q1744">
            <v>42387</v>
          </cell>
          <cell r="R1744">
            <v>42776</v>
          </cell>
          <cell r="S1744">
            <v>2.86E-2</v>
          </cell>
          <cell r="T1744">
            <v>11.25</v>
          </cell>
          <cell r="U1744" t="str">
            <v>Admin/Support</v>
          </cell>
          <cell r="V1744">
            <v>1E-4</v>
          </cell>
          <cell r="W1744">
            <v>5.9999999999999995E-4</v>
          </cell>
          <cell r="X1744" t="str">
            <v>Gifford Medical - 40</v>
          </cell>
          <cell r="Y1744" t="str">
            <v>Menig Extended Care Unit</v>
          </cell>
          <cell r="Z1744" t="str">
            <v>Biweekly</v>
          </cell>
        </row>
        <row r="1745">
          <cell r="B1745">
            <v>2252</v>
          </cell>
          <cell r="D1745" t="str">
            <v>Ashley</v>
          </cell>
          <cell r="E1745" t="str">
            <v>Haskell</v>
          </cell>
          <cell r="F1745" t="str">
            <v>M</v>
          </cell>
          <cell r="G1745" t="str">
            <v>Nutrition Assistant 1 PD</v>
          </cell>
          <cell r="H1745" t="str">
            <v>Maint, Hskpg, Food, Dayca</v>
          </cell>
          <cell r="I1745" t="str">
            <v>Operations</v>
          </cell>
          <cell r="J1745" t="str">
            <v>Dietary</v>
          </cell>
          <cell r="K1745" t="str">
            <v>Terminated</v>
          </cell>
          <cell r="L1745" t="str">
            <v>Per Diem Active</v>
          </cell>
          <cell r="M1745" t="str">
            <v>Part Time</v>
          </cell>
          <cell r="N1745" t="str">
            <v>Nutrition Assistant 1 PD</v>
          </cell>
          <cell r="O1745" t="str">
            <v>GEN 40 30min</v>
          </cell>
          <cell r="P1745">
            <v>42387</v>
          </cell>
          <cell r="Q1745">
            <v>42387</v>
          </cell>
          <cell r="R1745">
            <v>42387</v>
          </cell>
          <cell r="S1745">
            <v>2.5999999999999999E-2</v>
          </cell>
          <cell r="T1745">
            <v>9.6</v>
          </cell>
          <cell r="U1745" t="str">
            <v>Admin/Support</v>
          </cell>
          <cell r="V1745">
            <v>1E-4</v>
          </cell>
          <cell r="W1745">
            <v>5.0000000000000001E-4</v>
          </cell>
          <cell r="X1745" t="str">
            <v>Gifford Medical - 40</v>
          </cell>
          <cell r="Y1745" t="str">
            <v>Nutrition &amp; Food Service</v>
          </cell>
          <cell r="Z1745" t="str">
            <v>Biweekly</v>
          </cell>
        </row>
        <row r="1746">
          <cell r="B1746">
            <v>2253</v>
          </cell>
          <cell r="D1746" t="str">
            <v>Daniel</v>
          </cell>
          <cell r="E1746" t="str">
            <v>Warren</v>
          </cell>
          <cell r="F1746" t="str">
            <v>S</v>
          </cell>
          <cell r="G1746" t="str">
            <v>LNA Retirement Com PD</v>
          </cell>
          <cell r="H1746" t="str">
            <v>Clinical</v>
          </cell>
          <cell r="I1746" t="str">
            <v>Patient Care Services</v>
          </cell>
          <cell r="J1746" t="str">
            <v>MENIG Extended Care</v>
          </cell>
          <cell r="K1746" t="str">
            <v>Terminated</v>
          </cell>
          <cell r="L1746" t="str">
            <v>Per Diem Active</v>
          </cell>
          <cell r="M1746" t="str">
            <v>Part Time</v>
          </cell>
          <cell r="N1746" t="str">
            <v>LNA Retirement Com PD</v>
          </cell>
          <cell r="O1746" t="str">
            <v>GEN 40 30min</v>
          </cell>
          <cell r="P1746">
            <v>44090</v>
          </cell>
          <cell r="Q1746">
            <v>42387</v>
          </cell>
          <cell r="R1746">
            <v>44543</v>
          </cell>
          <cell r="S1746">
            <v>4.1599999999999998E-2</v>
          </cell>
          <cell r="T1746">
            <v>15.5</v>
          </cell>
          <cell r="U1746" t="str">
            <v>Admin/Support</v>
          </cell>
          <cell r="V1746">
            <v>1E-4</v>
          </cell>
          <cell r="W1746">
            <v>8.0000000000000004E-4</v>
          </cell>
          <cell r="X1746" t="str">
            <v>Gifford Medical - 40</v>
          </cell>
          <cell r="Y1746" t="str">
            <v>Menig Extended Care Unit</v>
          </cell>
          <cell r="Z1746" t="str">
            <v>Biweekly</v>
          </cell>
        </row>
        <row r="1747">
          <cell r="B1747">
            <v>2254</v>
          </cell>
          <cell r="D1747" t="str">
            <v>Frederick</v>
          </cell>
          <cell r="E1747" t="str">
            <v>Zeno</v>
          </cell>
          <cell r="F1747" t="str">
            <v>H</v>
          </cell>
          <cell r="G1747" t="str">
            <v>ES Worker - Per Diem</v>
          </cell>
          <cell r="H1747" t="str">
            <v>Maint, Hskpg, Food, Dayca</v>
          </cell>
          <cell r="I1747" t="str">
            <v>Operations</v>
          </cell>
          <cell r="J1747" t="str">
            <v>Housekeeping</v>
          </cell>
          <cell r="K1747" t="str">
            <v>Terminated</v>
          </cell>
          <cell r="L1747" t="str">
            <v>Per Diem Active</v>
          </cell>
          <cell r="M1747" t="str">
            <v>Part Time</v>
          </cell>
          <cell r="N1747" t="str">
            <v>ES Worker - Per Diem</v>
          </cell>
          <cell r="O1747" t="str">
            <v>GEN 40 30min</v>
          </cell>
          <cell r="P1747">
            <v>42394</v>
          </cell>
          <cell r="Q1747">
            <v>42394</v>
          </cell>
          <cell r="R1747">
            <v>42494</v>
          </cell>
          <cell r="S1747">
            <v>2.5999999999999999E-2</v>
          </cell>
          <cell r="T1747">
            <v>10</v>
          </cell>
          <cell r="U1747" t="str">
            <v>Admin/Support</v>
          </cell>
          <cell r="V1747">
            <v>1E-4</v>
          </cell>
          <cell r="W1747">
            <v>5.0000000000000001E-4</v>
          </cell>
          <cell r="X1747" t="str">
            <v>Gifford Medical - 40</v>
          </cell>
          <cell r="Y1747" t="str">
            <v>Housekeeping</v>
          </cell>
          <cell r="Z1747" t="str">
            <v>Biweekly</v>
          </cell>
        </row>
        <row r="1748">
          <cell r="B1748">
            <v>2255</v>
          </cell>
          <cell r="D1748" t="str">
            <v>Elizabeth</v>
          </cell>
          <cell r="E1748" t="str">
            <v>Saxton</v>
          </cell>
          <cell r="F1748" t="str">
            <v>A</v>
          </cell>
          <cell r="G1748" t="str">
            <v>Nurse Practitioner</v>
          </cell>
          <cell r="H1748" t="str">
            <v>Clinical</v>
          </cell>
          <cell r="I1748" t="str">
            <v>Medical Staff</v>
          </cell>
          <cell r="J1748" t="str">
            <v>Clinic Primary Care</v>
          </cell>
          <cell r="K1748" t="str">
            <v>Terminated</v>
          </cell>
          <cell r="L1748" t="str">
            <v>Full Time - Full Benefits</v>
          </cell>
          <cell r="M1748" t="str">
            <v>Full Time</v>
          </cell>
          <cell r="N1748" t="str">
            <v>Nurse Practitioner</v>
          </cell>
          <cell r="O1748" t="str">
            <v>PHYSICIANS</v>
          </cell>
          <cell r="P1748">
            <v>42401</v>
          </cell>
          <cell r="Q1748">
            <v>42401</v>
          </cell>
          <cell r="R1748">
            <v>42598</v>
          </cell>
          <cell r="S1748">
            <v>80000</v>
          </cell>
          <cell r="T1748">
            <v>38.461500000000001</v>
          </cell>
          <cell r="U1748" t="str">
            <v>NP &amp; PA</v>
          </cell>
          <cell r="V1748">
            <v>80</v>
          </cell>
          <cell r="W1748">
            <v>1538.4614999999999</v>
          </cell>
          <cell r="X1748" t="str">
            <v>Primary Care Clinic - 41</v>
          </cell>
          <cell r="Y1748" t="str">
            <v>Medical Staff</v>
          </cell>
          <cell r="Z1748" t="str">
            <v>Biweekly</v>
          </cell>
        </row>
        <row r="1749">
          <cell r="B1749">
            <v>2256</v>
          </cell>
          <cell r="D1749" t="str">
            <v>Margaret</v>
          </cell>
          <cell r="E1749" t="str">
            <v>Allen</v>
          </cell>
          <cell r="F1749" t="str">
            <v>M</v>
          </cell>
          <cell r="G1749" t="str">
            <v>Medical Secretary Spec</v>
          </cell>
          <cell r="H1749" t="str">
            <v>Administrative</v>
          </cell>
          <cell r="I1749" t="str">
            <v>Provider Practices</v>
          </cell>
          <cell r="J1749" t="str">
            <v>Clinic Psychiatry</v>
          </cell>
          <cell r="K1749" t="str">
            <v>Terminated</v>
          </cell>
          <cell r="L1749" t="str">
            <v>Full Time - Full Benefits</v>
          </cell>
          <cell r="M1749" t="str">
            <v>Full Time</v>
          </cell>
          <cell r="N1749" t="str">
            <v>Medical Secretary Spec</v>
          </cell>
          <cell r="O1749" t="str">
            <v>GEN 40 60min</v>
          </cell>
          <cell r="P1749">
            <v>42415</v>
          </cell>
          <cell r="Q1749">
            <v>42415</v>
          </cell>
          <cell r="R1749">
            <v>42860</v>
          </cell>
          <cell r="S1749">
            <v>37440</v>
          </cell>
          <cell r="T1749">
            <v>18</v>
          </cell>
          <cell r="U1749" t="str">
            <v>Admin/Support</v>
          </cell>
          <cell r="V1749">
            <v>80</v>
          </cell>
          <cell r="W1749">
            <v>720</v>
          </cell>
          <cell r="X1749" t="str">
            <v>Primary Care Clinic - 41</v>
          </cell>
          <cell r="Y1749" t="str">
            <v>Provider Practice</v>
          </cell>
          <cell r="Z1749" t="str">
            <v>Biweekly</v>
          </cell>
        </row>
        <row r="1750">
          <cell r="B1750">
            <v>2257</v>
          </cell>
          <cell r="D1750" t="str">
            <v>Heather</v>
          </cell>
          <cell r="E1750" t="str">
            <v>Mugford</v>
          </cell>
          <cell r="F1750" t="str">
            <v>M</v>
          </cell>
          <cell r="G1750" t="str">
            <v>Registered Nurse</v>
          </cell>
          <cell r="H1750" t="str">
            <v>Clinical</v>
          </cell>
          <cell r="I1750" t="str">
            <v>Patient Care Services</v>
          </cell>
          <cell r="J1750" t="str">
            <v>Operating Room</v>
          </cell>
          <cell r="K1750" t="str">
            <v>Terminated</v>
          </cell>
          <cell r="L1750" t="str">
            <v>Per Diem Active</v>
          </cell>
          <cell r="M1750" t="str">
            <v>Part Time</v>
          </cell>
          <cell r="N1750" t="str">
            <v>Registered Nurse</v>
          </cell>
          <cell r="O1750" t="str">
            <v>GEN 40 30min</v>
          </cell>
          <cell r="P1750">
            <v>42415</v>
          </cell>
          <cell r="Q1750">
            <v>42415</v>
          </cell>
          <cell r="R1750">
            <v>43185</v>
          </cell>
          <cell r="S1750">
            <v>7.5399999999999995E-2</v>
          </cell>
          <cell r="T1750">
            <v>28.57</v>
          </cell>
          <cell r="U1750" t="str">
            <v>RN</v>
          </cell>
          <cell r="V1750">
            <v>1E-4</v>
          </cell>
          <cell r="W1750">
            <v>1.4E-3</v>
          </cell>
          <cell r="X1750" t="str">
            <v>Gifford Medical - 40</v>
          </cell>
          <cell r="Y1750" t="str">
            <v>Ambulatory Care Center</v>
          </cell>
          <cell r="Z1750" t="str">
            <v>Biweekly</v>
          </cell>
        </row>
        <row r="1751">
          <cell r="B1751">
            <v>2258</v>
          </cell>
          <cell r="D1751" t="str">
            <v>James</v>
          </cell>
          <cell r="E1751" t="str">
            <v>Pratson</v>
          </cell>
          <cell r="F1751" t="str">
            <v>P</v>
          </cell>
          <cell r="G1751" t="str">
            <v>Physical Therapist</v>
          </cell>
          <cell r="H1751" t="str">
            <v>Ancillary</v>
          </cell>
          <cell r="I1751" t="str">
            <v>Professional Services</v>
          </cell>
          <cell r="J1751" t="str">
            <v>Rehab</v>
          </cell>
          <cell r="K1751" t="str">
            <v>Active</v>
          </cell>
          <cell r="L1751" t="str">
            <v>Full Time - Full Benefits</v>
          </cell>
          <cell r="M1751" t="str">
            <v>Full Time</v>
          </cell>
          <cell r="N1751" t="str">
            <v>Physical Therapist</v>
          </cell>
          <cell r="O1751" t="str">
            <v>GEN 40 30min</v>
          </cell>
          <cell r="P1751">
            <v>42422</v>
          </cell>
          <cell r="Q1751">
            <v>42422</v>
          </cell>
          <cell r="S1751">
            <v>84177.600000000006</v>
          </cell>
          <cell r="T1751">
            <v>40.47</v>
          </cell>
          <cell r="U1751" t="str">
            <v>Tech &amp; Profess</v>
          </cell>
          <cell r="V1751">
            <v>80</v>
          </cell>
          <cell r="W1751">
            <v>1618.8</v>
          </cell>
          <cell r="X1751" t="str">
            <v>Physicial Therapy - 40</v>
          </cell>
          <cell r="Y1751" t="str">
            <v>Rehab Services</v>
          </cell>
          <cell r="Z1751" t="str">
            <v>Biweekly</v>
          </cell>
        </row>
        <row r="1752">
          <cell r="B1752">
            <v>2259</v>
          </cell>
          <cell r="D1752" t="str">
            <v>Erwin</v>
          </cell>
          <cell r="E1752" t="str">
            <v>Lange</v>
          </cell>
          <cell r="G1752" t="str">
            <v>Physician Offsite Clinic</v>
          </cell>
          <cell r="H1752" t="str">
            <v>Clinical</v>
          </cell>
          <cell r="I1752" t="str">
            <v>Medical Staff</v>
          </cell>
          <cell r="J1752" t="str">
            <v>Clinic Rochester</v>
          </cell>
          <cell r="K1752" t="str">
            <v>Active</v>
          </cell>
          <cell r="L1752" t="str">
            <v>Per Diem Active</v>
          </cell>
          <cell r="M1752" t="str">
            <v>Part Time</v>
          </cell>
          <cell r="N1752" t="str">
            <v>Physician Offsite Clinic</v>
          </cell>
          <cell r="O1752" t="str">
            <v>PHYSICIANS</v>
          </cell>
          <cell r="P1752">
            <v>42429</v>
          </cell>
          <cell r="Q1752">
            <v>42429</v>
          </cell>
          <cell r="S1752">
            <v>0.25219999999999998</v>
          </cell>
          <cell r="T1752">
            <v>97.012699999999995</v>
          </cell>
          <cell r="U1752" t="str">
            <v>Providers/Other</v>
          </cell>
          <cell r="V1752">
            <v>1E-4</v>
          </cell>
          <cell r="W1752">
            <v>4.7999999999999996E-3</v>
          </cell>
          <cell r="X1752" t="str">
            <v>Primary Care Clinic - 41</v>
          </cell>
          <cell r="Y1752" t="str">
            <v>Medical Staff</v>
          </cell>
          <cell r="Z1752" t="str">
            <v>Biweekly</v>
          </cell>
        </row>
        <row r="1753">
          <cell r="B1753">
            <v>2260</v>
          </cell>
          <cell r="D1753" t="str">
            <v>Maria</v>
          </cell>
          <cell r="E1753" t="str">
            <v>Duggan</v>
          </cell>
          <cell r="F1753" t="str">
            <v>L</v>
          </cell>
          <cell r="G1753" t="str">
            <v>LNA Retirement Com PD</v>
          </cell>
          <cell r="H1753" t="str">
            <v>Clinical</v>
          </cell>
          <cell r="I1753" t="str">
            <v>Patient Care Services</v>
          </cell>
          <cell r="J1753" t="str">
            <v>MENIG Extended Care</v>
          </cell>
          <cell r="K1753" t="str">
            <v>Terminated</v>
          </cell>
          <cell r="L1753" t="str">
            <v>Per Diem Active</v>
          </cell>
          <cell r="M1753" t="str">
            <v>Part Time</v>
          </cell>
          <cell r="N1753" t="str">
            <v>LNA Retirement Com PD</v>
          </cell>
          <cell r="O1753" t="str">
            <v>GEN 40 30min</v>
          </cell>
          <cell r="P1753">
            <v>42429</v>
          </cell>
          <cell r="Q1753">
            <v>42429</v>
          </cell>
          <cell r="R1753">
            <v>43171</v>
          </cell>
          <cell r="S1753">
            <v>3.1199999999999999E-2</v>
          </cell>
          <cell r="T1753">
            <v>11.73</v>
          </cell>
          <cell r="U1753" t="str">
            <v>Admin/Support</v>
          </cell>
          <cell r="V1753">
            <v>1E-4</v>
          </cell>
          <cell r="W1753">
            <v>5.9999999999999995E-4</v>
          </cell>
          <cell r="X1753" t="str">
            <v>Gifford Medical - 40</v>
          </cell>
          <cell r="Y1753" t="str">
            <v>Menig Extended Care Unit</v>
          </cell>
          <cell r="Z1753" t="str">
            <v>Biweekly</v>
          </cell>
        </row>
        <row r="1754">
          <cell r="B1754">
            <v>2261</v>
          </cell>
          <cell r="D1754" t="str">
            <v>Marianne</v>
          </cell>
          <cell r="E1754" t="str">
            <v>Rossignol-Lange</v>
          </cell>
          <cell r="G1754" t="str">
            <v>RN - Physician Practice</v>
          </cell>
          <cell r="H1754" t="str">
            <v>Clinical</v>
          </cell>
          <cell r="I1754" t="str">
            <v>Provider Practices</v>
          </cell>
          <cell r="J1754" t="str">
            <v>Clinic Primary Care</v>
          </cell>
          <cell r="K1754" t="str">
            <v>Terminated</v>
          </cell>
          <cell r="L1754" t="str">
            <v>PartTime-Partial Benefits</v>
          </cell>
          <cell r="M1754" t="str">
            <v>Part Time</v>
          </cell>
          <cell r="N1754" t="str">
            <v>RN - Physician Practice</v>
          </cell>
          <cell r="O1754" t="str">
            <v>GEN 40 60min</v>
          </cell>
          <cell r="P1754">
            <v>42429</v>
          </cell>
          <cell r="Q1754">
            <v>42429</v>
          </cell>
          <cell r="R1754">
            <v>44356</v>
          </cell>
          <cell r="S1754">
            <v>46575.360000000001</v>
          </cell>
          <cell r="T1754">
            <v>37.32</v>
          </cell>
          <cell r="U1754" t="str">
            <v>RN PP</v>
          </cell>
          <cell r="V1754">
            <v>48</v>
          </cell>
          <cell r="W1754">
            <v>895.68</v>
          </cell>
          <cell r="X1754" t="str">
            <v>Primary Care Clinic - 41</v>
          </cell>
          <cell r="Y1754" t="str">
            <v>Provider Practice</v>
          </cell>
          <cell r="Z1754" t="str">
            <v>Biweekly</v>
          </cell>
        </row>
        <row r="1755">
          <cell r="B1755">
            <v>2262</v>
          </cell>
          <cell r="D1755" t="str">
            <v>Kasra</v>
          </cell>
          <cell r="E1755" t="str">
            <v>Djalayer</v>
          </cell>
          <cell r="G1755" t="str">
            <v>Physician</v>
          </cell>
          <cell r="H1755" t="str">
            <v>Clinical</v>
          </cell>
          <cell r="I1755" t="str">
            <v>Medical Staff</v>
          </cell>
          <cell r="J1755" t="str">
            <v>Clinic Primary Care</v>
          </cell>
          <cell r="K1755" t="str">
            <v>Terminated</v>
          </cell>
          <cell r="L1755" t="str">
            <v>Full Time - Full Benefits</v>
          </cell>
          <cell r="M1755" t="str">
            <v>Full Time</v>
          </cell>
          <cell r="N1755" t="str">
            <v>Physician</v>
          </cell>
          <cell r="O1755" t="str">
            <v>PHYSICIANS</v>
          </cell>
          <cell r="P1755">
            <v>42429</v>
          </cell>
          <cell r="Q1755">
            <v>42429</v>
          </cell>
          <cell r="R1755">
            <v>42884</v>
          </cell>
          <cell r="S1755">
            <v>180000</v>
          </cell>
          <cell r="T1755">
            <v>86.538499999999999</v>
          </cell>
          <cell r="U1755" t="str">
            <v>Providers</v>
          </cell>
          <cell r="V1755">
            <v>80</v>
          </cell>
          <cell r="W1755">
            <v>3461.5385000000001</v>
          </cell>
          <cell r="X1755" t="str">
            <v>Primary Care Clinic - 41</v>
          </cell>
          <cell r="Y1755" t="str">
            <v>Medical Staff</v>
          </cell>
          <cell r="Z1755" t="str">
            <v>Biweekly</v>
          </cell>
        </row>
        <row r="1756">
          <cell r="B1756">
            <v>2263</v>
          </cell>
          <cell r="D1756" t="str">
            <v>Nino</v>
          </cell>
          <cell r="E1756" t="str">
            <v>Gujabidze</v>
          </cell>
          <cell r="G1756" t="str">
            <v>RN - Per Diem</v>
          </cell>
          <cell r="H1756" t="str">
            <v>Clinical</v>
          </cell>
          <cell r="I1756" t="str">
            <v>Patient Care Services</v>
          </cell>
          <cell r="J1756" t="str">
            <v>Med Surg</v>
          </cell>
          <cell r="K1756" t="str">
            <v>Active</v>
          </cell>
          <cell r="L1756" t="str">
            <v>Per Diem Active</v>
          </cell>
          <cell r="M1756" t="str">
            <v>Part Time</v>
          </cell>
          <cell r="N1756" t="str">
            <v>RN - Per Diem</v>
          </cell>
          <cell r="O1756" t="str">
            <v>GEN 40 30min</v>
          </cell>
          <cell r="P1756">
            <v>42436</v>
          </cell>
          <cell r="Q1756">
            <v>42436</v>
          </cell>
          <cell r="S1756">
            <v>0.1014</v>
          </cell>
          <cell r="T1756">
            <v>38.799999999999997</v>
          </cell>
          <cell r="U1756" t="str">
            <v>RN</v>
          </cell>
          <cell r="V1756">
            <v>1E-4</v>
          </cell>
          <cell r="W1756">
            <v>2E-3</v>
          </cell>
          <cell r="X1756" t="str">
            <v>Gifford Medical Ctr - 40</v>
          </cell>
          <cell r="Y1756" t="str">
            <v>Med/Surg</v>
          </cell>
          <cell r="Z1756" t="str">
            <v>Biweekly</v>
          </cell>
        </row>
        <row r="1757">
          <cell r="B1757">
            <v>2264</v>
          </cell>
          <cell r="D1757" t="str">
            <v>Cheryn</v>
          </cell>
          <cell r="E1757" t="str">
            <v>Larocque</v>
          </cell>
          <cell r="G1757" t="str">
            <v>ES Worker - Per Diem</v>
          </cell>
          <cell r="H1757" t="str">
            <v>Maint, Hskpg, Food, Dayca</v>
          </cell>
          <cell r="I1757" t="str">
            <v>Operations</v>
          </cell>
          <cell r="J1757" t="str">
            <v>Housekeeping</v>
          </cell>
          <cell r="K1757" t="str">
            <v>Terminated</v>
          </cell>
          <cell r="L1757" t="str">
            <v>Per Diem Active</v>
          </cell>
          <cell r="M1757" t="str">
            <v>Part Time</v>
          </cell>
          <cell r="N1757" t="str">
            <v>ES Worker - Per Diem</v>
          </cell>
          <cell r="O1757" t="str">
            <v>GEN 40 30min</v>
          </cell>
          <cell r="P1757">
            <v>42443</v>
          </cell>
          <cell r="Q1757">
            <v>42443</v>
          </cell>
          <cell r="R1757">
            <v>42447</v>
          </cell>
          <cell r="S1757">
            <v>2.5999999999999999E-2</v>
          </cell>
          <cell r="T1757">
            <v>10</v>
          </cell>
          <cell r="U1757" t="str">
            <v>Admin/Support</v>
          </cell>
          <cell r="V1757">
            <v>1E-4</v>
          </cell>
          <cell r="W1757">
            <v>5.0000000000000001E-4</v>
          </cell>
          <cell r="X1757" t="str">
            <v>Gifford Medical - 40</v>
          </cell>
          <cell r="Y1757" t="str">
            <v>Housekeeping</v>
          </cell>
          <cell r="Z1757" t="str">
            <v>Biweekly</v>
          </cell>
        </row>
        <row r="1758">
          <cell r="B1758">
            <v>2265</v>
          </cell>
          <cell r="D1758" t="str">
            <v>Nancy</v>
          </cell>
          <cell r="E1758" t="str">
            <v>Pearce</v>
          </cell>
          <cell r="F1758" t="str">
            <v>L</v>
          </cell>
          <cell r="G1758" t="str">
            <v>Office Manager Offsite</v>
          </cell>
          <cell r="H1758" t="str">
            <v>Administrative</v>
          </cell>
          <cell r="I1758" t="str">
            <v>Provider Practices</v>
          </cell>
          <cell r="J1758" t="str">
            <v>Clinic Primary Care</v>
          </cell>
          <cell r="K1758" t="str">
            <v>Terminated</v>
          </cell>
          <cell r="L1758" t="str">
            <v>Full Time - Full Benefits</v>
          </cell>
          <cell r="M1758" t="str">
            <v>Full Time</v>
          </cell>
          <cell r="N1758" t="str">
            <v>Office Manager Offsite</v>
          </cell>
          <cell r="O1758" t="str">
            <v>EXEMPT 8 FT</v>
          </cell>
          <cell r="P1758">
            <v>42443</v>
          </cell>
          <cell r="Q1758">
            <v>42443</v>
          </cell>
          <cell r="R1758">
            <v>42790</v>
          </cell>
          <cell r="S1758">
            <v>83200</v>
          </cell>
          <cell r="T1758">
            <v>40</v>
          </cell>
          <cell r="U1758" t="str">
            <v>Office Manager</v>
          </cell>
          <cell r="V1758">
            <v>80</v>
          </cell>
          <cell r="W1758">
            <v>1600</v>
          </cell>
          <cell r="X1758" t="str">
            <v>Primary Care Clinic - 41</v>
          </cell>
          <cell r="Y1758" t="str">
            <v>Provider Practice</v>
          </cell>
          <cell r="Z1758" t="str">
            <v>Biweekly</v>
          </cell>
        </row>
        <row r="1759">
          <cell r="B1759">
            <v>2266</v>
          </cell>
          <cell r="D1759" t="str">
            <v>Jessica</v>
          </cell>
          <cell r="E1759" t="str">
            <v>Lawson</v>
          </cell>
          <cell r="F1759" t="str">
            <v>J</v>
          </cell>
          <cell r="G1759" t="str">
            <v>Nutrition Assistant 1</v>
          </cell>
          <cell r="H1759" t="str">
            <v>Maint, Hskpg, Food, Dayca</v>
          </cell>
          <cell r="I1759" t="str">
            <v>Operations</v>
          </cell>
          <cell r="J1759" t="str">
            <v>Dietary</v>
          </cell>
          <cell r="K1759" t="str">
            <v>Terminated</v>
          </cell>
          <cell r="L1759" t="str">
            <v>PartTime-Partial Benefits</v>
          </cell>
          <cell r="M1759" t="str">
            <v>Part Time</v>
          </cell>
          <cell r="N1759" t="str">
            <v>Nutrition Assistant 1</v>
          </cell>
          <cell r="O1759" t="str">
            <v>GEN 40 30min</v>
          </cell>
          <cell r="P1759">
            <v>42450</v>
          </cell>
          <cell r="Q1759">
            <v>42450</v>
          </cell>
          <cell r="R1759">
            <v>42748</v>
          </cell>
          <cell r="S1759">
            <v>10920</v>
          </cell>
          <cell r="T1759">
            <v>10.5</v>
          </cell>
          <cell r="U1759" t="str">
            <v>Admin/Support</v>
          </cell>
          <cell r="V1759">
            <v>40</v>
          </cell>
          <cell r="W1759">
            <v>210</v>
          </cell>
          <cell r="X1759" t="str">
            <v>Gifford Medical - 40</v>
          </cell>
          <cell r="Y1759" t="str">
            <v>Nutrition &amp; Food Service</v>
          </cell>
          <cell r="Z1759" t="str">
            <v>Biweekly</v>
          </cell>
        </row>
        <row r="1760">
          <cell r="B1760">
            <v>2267</v>
          </cell>
          <cell r="D1760" t="str">
            <v>Alison</v>
          </cell>
          <cell r="E1760" t="str">
            <v>Barnaby</v>
          </cell>
          <cell r="F1760" t="str">
            <v>L</v>
          </cell>
          <cell r="G1760" t="str">
            <v>ES Worker - Per Diem</v>
          </cell>
          <cell r="H1760" t="str">
            <v>Maint, Hskpg, Food, Dayca</v>
          </cell>
          <cell r="I1760" t="str">
            <v>Operations</v>
          </cell>
          <cell r="J1760" t="str">
            <v>Housekeeping</v>
          </cell>
          <cell r="K1760" t="str">
            <v>Terminated</v>
          </cell>
          <cell r="L1760" t="str">
            <v>Per Diem Active</v>
          </cell>
          <cell r="M1760" t="str">
            <v>Part Time</v>
          </cell>
          <cell r="N1760" t="str">
            <v>ES Worker - Per Diem</v>
          </cell>
          <cell r="O1760" t="str">
            <v>GEN 40 30min</v>
          </cell>
          <cell r="P1760">
            <v>42457</v>
          </cell>
          <cell r="Q1760">
            <v>42457</v>
          </cell>
          <cell r="R1760">
            <v>42752</v>
          </cell>
          <cell r="S1760">
            <v>2.5999999999999999E-2</v>
          </cell>
          <cell r="T1760">
            <v>10</v>
          </cell>
          <cell r="U1760" t="str">
            <v>Admin/Support</v>
          </cell>
          <cell r="V1760">
            <v>1E-4</v>
          </cell>
          <cell r="W1760">
            <v>5.0000000000000001E-4</v>
          </cell>
          <cell r="X1760" t="str">
            <v>Gifford Medical - 40</v>
          </cell>
          <cell r="Y1760" t="str">
            <v>Housekeeping</v>
          </cell>
          <cell r="Z1760" t="str">
            <v>Biweekly</v>
          </cell>
        </row>
        <row r="1761">
          <cell r="B1761">
            <v>2268</v>
          </cell>
          <cell r="D1761" t="str">
            <v>Julia</v>
          </cell>
          <cell r="E1761" t="str">
            <v>Cook</v>
          </cell>
          <cell r="F1761" t="str">
            <v>H</v>
          </cell>
          <cell r="G1761" t="str">
            <v>Nurse Midwife</v>
          </cell>
          <cell r="H1761" t="str">
            <v>Clinical</v>
          </cell>
          <cell r="I1761" t="str">
            <v>Medical Staff</v>
          </cell>
          <cell r="J1761" t="str">
            <v>Clinic OB/GYN</v>
          </cell>
          <cell r="K1761" t="str">
            <v>Active</v>
          </cell>
          <cell r="L1761" t="str">
            <v>Full Time - Full Benefits</v>
          </cell>
          <cell r="M1761" t="str">
            <v>Full Time</v>
          </cell>
          <cell r="N1761" t="str">
            <v>Nurse Midwife</v>
          </cell>
          <cell r="O1761" t="str">
            <v>PHYSICIANS</v>
          </cell>
          <cell r="P1761">
            <v>42457</v>
          </cell>
          <cell r="Q1761">
            <v>42457</v>
          </cell>
          <cell r="S1761">
            <v>132315</v>
          </cell>
          <cell r="T1761">
            <v>63.613</v>
          </cell>
          <cell r="U1761" t="str">
            <v>Tech &amp; Profess</v>
          </cell>
          <cell r="V1761">
            <v>80</v>
          </cell>
          <cell r="W1761">
            <v>2544.5192000000002</v>
          </cell>
          <cell r="X1761" t="str">
            <v>OB/GYN - 41</v>
          </cell>
          <cell r="Y1761" t="str">
            <v>Medical Staff</v>
          </cell>
          <cell r="Z1761" t="str">
            <v>Biweekly</v>
          </cell>
        </row>
        <row r="1762">
          <cell r="B1762">
            <v>2269</v>
          </cell>
          <cell r="D1762" t="str">
            <v>Melissa</v>
          </cell>
          <cell r="E1762" t="str">
            <v>Gilbert</v>
          </cell>
          <cell r="F1762" t="str">
            <v>F</v>
          </cell>
          <cell r="G1762" t="str">
            <v>Radiology Technologist PD</v>
          </cell>
          <cell r="H1762" t="str">
            <v>Ancillary</v>
          </cell>
          <cell r="I1762" t="str">
            <v>Professional Services</v>
          </cell>
          <cell r="J1762" t="str">
            <v>Diagnostic Imaging</v>
          </cell>
          <cell r="K1762" t="str">
            <v>Terminated</v>
          </cell>
          <cell r="L1762" t="str">
            <v>Per Diem Active</v>
          </cell>
          <cell r="M1762" t="str">
            <v>Part Time</v>
          </cell>
          <cell r="N1762" t="str">
            <v>Radiology Technologist PD</v>
          </cell>
          <cell r="O1762" t="str">
            <v>GEN 40 30min</v>
          </cell>
          <cell r="P1762">
            <v>42457</v>
          </cell>
          <cell r="Q1762">
            <v>42457</v>
          </cell>
          <cell r="R1762">
            <v>43283</v>
          </cell>
          <cell r="S1762">
            <v>8.8400000000000006E-2</v>
          </cell>
          <cell r="T1762">
            <v>33.83</v>
          </cell>
          <cell r="U1762" t="str">
            <v>Tech &amp; Professi</v>
          </cell>
          <cell r="V1762">
            <v>1E-4</v>
          </cell>
          <cell r="W1762">
            <v>1.6999999999999999E-3</v>
          </cell>
          <cell r="X1762" t="str">
            <v>Gifford Medical - 40</v>
          </cell>
          <cell r="Y1762" t="str">
            <v>Radiology</v>
          </cell>
          <cell r="Z1762" t="str">
            <v>Biweekly</v>
          </cell>
        </row>
        <row r="1763">
          <cell r="B1763">
            <v>2270</v>
          </cell>
          <cell r="D1763" t="str">
            <v>Grace</v>
          </cell>
          <cell r="E1763" t="str">
            <v>Hodgdon</v>
          </cell>
          <cell r="F1763" t="str">
            <v>S</v>
          </cell>
          <cell r="G1763" t="str">
            <v>Medical Assistant</v>
          </cell>
          <cell r="H1763" t="str">
            <v>Clinical</v>
          </cell>
          <cell r="I1763" t="str">
            <v>Surgical Services</v>
          </cell>
          <cell r="J1763" t="str">
            <v>Sharon Clinic</v>
          </cell>
          <cell r="K1763" t="str">
            <v>Active</v>
          </cell>
          <cell r="L1763" t="str">
            <v>PartTime - Full Benefits</v>
          </cell>
          <cell r="M1763" t="str">
            <v>Part Time</v>
          </cell>
          <cell r="N1763" t="str">
            <v>Medical Assistant</v>
          </cell>
          <cell r="O1763" t="str">
            <v>GEN 40 30min</v>
          </cell>
          <cell r="P1763">
            <v>42456</v>
          </cell>
          <cell r="Q1763">
            <v>42456</v>
          </cell>
          <cell r="S1763">
            <v>29303.040000000001</v>
          </cell>
          <cell r="T1763">
            <v>17.61</v>
          </cell>
          <cell r="U1763" t="str">
            <v>Admin/Support</v>
          </cell>
          <cell r="V1763">
            <v>64</v>
          </cell>
          <cell r="W1763">
            <v>563.52</v>
          </cell>
          <cell r="X1763" t="str">
            <v>Gifford Medical - 40</v>
          </cell>
          <cell r="Y1763" t="str">
            <v>None</v>
          </cell>
          <cell r="Z1763" t="str">
            <v>Biweekly</v>
          </cell>
        </row>
        <row r="1764">
          <cell r="B1764">
            <v>2271</v>
          </cell>
          <cell r="D1764" t="str">
            <v>Kathleen</v>
          </cell>
          <cell r="E1764" t="str">
            <v>Alves</v>
          </cell>
          <cell r="F1764" t="str">
            <v>A</v>
          </cell>
          <cell r="G1764" t="str">
            <v>Medical Secretary</v>
          </cell>
          <cell r="H1764" t="str">
            <v>Administrative</v>
          </cell>
          <cell r="I1764" t="str">
            <v>Provider Practices</v>
          </cell>
          <cell r="J1764" t="str">
            <v>Pediatrics</v>
          </cell>
          <cell r="K1764" t="str">
            <v>Terminated</v>
          </cell>
          <cell r="L1764" t="str">
            <v>PartTime - Full Benefits</v>
          </cell>
          <cell r="M1764" t="str">
            <v>Part Time</v>
          </cell>
          <cell r="N1764" t="str">
            <v>Medical Secretary</v>
          </cell>
          <cell r="O1764" t="str">
            <v>GEN 40 60min</v>
          </cell>
          <cell r="P1764">
            <v>42471</v>
          </cell>
          <cell r="Q1764">
            <v>42471</v>
          </cell>
          <cell r="R1764">
            <v>43616</v>
          </cell>
          <cell r="S1764">
            <v>31466.240000000002</v>
          </cell>
          <cell r="T1764">
            <v>18.91</v>
          </cell>
          <cell r="U1764" t="str">
            <v>Admin/Support</v>
          </cell>
          <cell r="V1764">
            <v>64</v>
          </cell>
          <cell r="W1764">
            <v>605.12</v>
          </cell>
          <cell r="X1764" t="str">
            <v>Clinic Administration - 4</v>
          </cell>
          <cell r="Y1764" t="str">
            <v>Provider Practice</v>
          </cell>
          <cell r="Z1764" t="str">
            <v>Biweekly</v>
          </cell>
        </row>
        <row r="1765">
          <cell r="B1765">
            <v>2272</v>
          </cell>
          <cell r="D1765" t="str">
            <v>Forrest</v>
          </cell>
          <cell r="E1765" t="str">
            <v>Blandin</v>
          </cell>
          <cell r="F1765" t="str">
            <v>S</v>
          </cell>
          <cell r="G1765" t="str">
            <v>LNA Retirement Com PD</v>
          </cell>
          <cell r="H1765" t="str">
            <v>Clinical</v>
          </cell>
          <cell r="I1765" t="str">
            <v>Patient Care Services</v>
          </cell>
          <cell r="J1765" t="str">
            <v>MENIG Extended Care</v>
          </cell>
          <cell r="K1765" t="str">
            <v>Terminated</v>
          </cell>
          <cell r="L1765" t="str">
            <v>Per Diem Active</v>
          </cell>
          <cell r="M1765" t="str">
            <v>Part Time</v>
          </cell>
          <cell r="N1765" t="str">
            <v>LNA Retirement Com PD</v>
          </cell>
          <cell r="O1765" t="str">
            <v>GEN 40 30min</v>
          </cell>
          <cell r="P1765">
            <v>42926</v>
          </cell>
          <cell r="Q1765">
            <v>42474</v>
          </cell>
          <cell r="R1765">
            <v>42996</v>
          </cell>
          <cell r="S1765">
            <v>2.86E-2</v>
          </cell>
          <cell r="T1765">
            <v>11</v>
          </cell>
          <cell r="U1765" t="str">
            <v>Admin/Support</v>
          </cell>
          <cell r="V1765">
            <v>1E-4</v>
          </cell>
          <cell r="W1765">
            <v>5.9999999999999995E-4</v>
          </cell>
          <cell r="X1765" t="str">
            <v>Gifford Medical - 40</v>
          </cell>
          <cell r="Y1765" t="str">
            <v>Menig Extended Care Unit</v>
          </cell>
          <cell r="Z1765" t="str">
            <v>Biweekly</v>
          </cell>
        </row>
        <row r="1766">
          <cell r="B1766">
            <v>2273</v>
          </cell>
          <cell r="D1766" t="str">
            <v>Paul</v>
          </cell>
          <cell r="E1766" t="str">
            <v>Quealy</v>
          </cell>
          <cell r="F1766" t="str">
            <v>M</v>
          </cell>
          <cell r="G1766" t="str">
            <v>Grant Worker</v>
          </cell>
          <cell r="H1766" t="str">
            <v>&lt;None&gt;</v>
          </cell>
          <cell r="I1766" t="str">
            <v>Administration</v>
          </cell>
          <cell r="J1766" t="str">
            <v>Health Prom and Disease P</v>
          </cell>
          <cell r="K1766" t="str">
            <v>Terminated</v>
          </cell>
          <cell r="L1766" t="str">
            <v>PartTime-No Benefits</v>
          </cell>
          <cell r="M1766" t="str">
            <v>Part Time</v>
          </cell>
          <cell r="N1766" t="str">
            <v>Grant Worker</v>
          </cell>
          <cell r="O1766" t="str">
            <v>GEN 40 30min</v>
          </cell>
          <cell r="P1766">
            <v>42478</v>
          </cell>
          <cell r="Q1766">
            <v>42478</v>
          </cell>
          <cell r="R1766">
            <v>42915</v>
          </cell>
          <cell r="S1766">
            <v>14639.04</v>
          </cell>
          <cell r="T1766">
            <v>23.46</v>
          </cell>
          <cell r="U1766" t="str">
            <v>Providers/Other</v>
          </cell>
          <cell r="V1766">
            <v>24</v>
          </cell>
          <cell r="W1766">
            <v>281.52</v>
          </cell>
          <cell r="X1766" t="str">
            <v>Gifford Medical - 40</v>
          </cell>
          <cell r="Y1766" t="str">
            <v>Grant Programs</v>
          </cell>
          <cell r="Z1766" t="str">
            <v>Biweekly</v>
          </cell>
        </row>
        <row r="1767">
          <cell r="B1767">
            <v>2274</v>
          </cell>
          <cell r="D1767" t="str">
            <v>Keith</v>
          </cell>
          <cell r="E1767" t="str">
            <v>Standish</v>
          </cell>
          <cell r="F1767" t="str">
            <v>B</v>
          </cell>
          <cell r="G1767" t="str">
            <v>RN - Per Diem</v>
          </cell>
          <cell r="H1767" t="str">
            <v>Clinical</v>
          </cell>
          <cell r="I1767" t="str">
            <v>Provider Practices</v>
          </cell>
          <cell r="J1767" t="str">
            <v>Clinic Primary Care</v>
          </cell>
          <cell r="K1767" t="str">
            <v>Active</v>
          </cell>
          <cell r="L1767" t="str">
            <v>Per Diem Active</v>
          </cell>
          <cell r="M1767" t="str">
            <v>Part Time</v>
          </cell>
          <cell r="N1767" t="str">
            <v>RN - Per Diem</v>
          </cell>
          <cell r="O1767" t="str">
            <v>GEN 40 60min</v>
          </cell>
          <cell r="P1767">
            <v>42478</v>
          </cell>
          <cell r="Q1767">
            <v>42478</v>
          </cell>
          <cell r="S1767">
            <v>8.5800000000000001E-2</v>
          </cell>
          <cell r="T1767">
            <v>33.24</v>
          </cell>
          <cell r="U1767" t="str">
            <v>RN</v>
          </cell>
          <cell r="V1767">
            <v>1E-4</v>
          </cell>
          <cell r="W1767">
            <v>1.6000000000000001E-3</v>
          </cell>
          <cell r="X1767" t="str">
            <v>Primary Care Clinic - 41</v>
          </cell>
          <cell r="Y1767" t="str">
            <v>Provider Practice</v>
          </cell>
          <cell r="Z1767" t="str">
            <v>Biweekly</v>
          </cell>
        </row>
        <row r="1768">
          <cell r="B1768">
            <v>2275</v>
          </cell>
          <cell r="D1768" t="str">
            <v>Ashley</v>
          </cell>
          <cell r="E1768" t="str">
            <v>Illsley</v>
          </cell>
          <cell r="G1768" t="str">
            <v>Registered Nurse</v>
          </cell>
          <cell r="H1768" t="str">
            <v>Clinical</v>
          </cell>
          <cell r="I1768" t="str">
            <v>Patient Care Services</v>
          </cell>
          <cell r="J1768" t="str">
            <v>Obstetrics/Labor &amp; Delive</v>
          </cell>
          <cell r="K1768" t="str">
            <v>Active</v>
          </cell>
          <cell r="L1768" t="str">
            <v>PartTime - Full Benefits</v>
          </cell>
          <cell r="M1768" t="str">
            <v>Part Time</v>
          </cell>
          <cell r="N1768" t="str">
            <v>Registered Nurse</v>
          </cell>
          <cell r="O1768" t="str">
            <v>GEN 40 30min</v>
          </cell>
          <cell r="P1768">
            <v>42485</v>
          </cell>
          <cell r="Q1768">
            <v>42485</v>
          </cell>
          <cell r="S1768">
            <v>63070.8</v>
          </cell>
          <cell r="T1768">
            <v>40.43</v>
          </cell>
          <cell r="U1768" t="str">
            <v>RN</v>
          </cell>
          <cell r="V1768">
            <v>60</v>
          </cell>
          <cell r="W1768">
            <v>1212.9000000000001</v>
          </cell>
          <cell r="X1768" t="str">
            <v>Gifford Medical Ctr - 40</v>
          </cell>
          <cell r="Y1768" t="str">
            <v>Birthing Center</v>
          </cell>
          <cell r="Z1768" t="str">
            <v>Biweekly</v>
          </cell>
        </row>
        <row r="1769">
          <cell r="B1769">
            <v>2276</v>
          </cell>
          <cell r="D1769" t="str">
            <v>Claire</v>
          </cell>
          <cell r="E1769" t="str">
            <v>Gillich</v>
          </cell>
          <cell r="F1769" t="str">
            <v>L</v>
          </cell>
          <cell r="G1769" t="str">
            <v>Patient Access Representa</v>
          </cell>
          <cell r="H1769" t="str">
            <v>Administrative</v>
          </cell>
          <cell r="I1769" t="str">
            <v>Provider Practices</v>
          </cell>
          <cell r="J1769" t="str">
            <v>Operating Room</v>
          </cell>
          <cell r="K1769" t="str">
            <v>Active</v>
          </cell>
          <cell r="L1769" t="str">
            <v>Full Time - Full Benefits</v>
          </cell>
          <cell r="M1769" t="str">
            <v>Full Time</v>
          </cell>
          <cell r="N1769" t="str">
            <v>Patient Access Representa</v>
          </cell>
          <cell r="O1769" t="str">
            <v>GEN 40 30min</v>
          </cell>
          <cell r="P1769">
            <v>42485</v>
          </cell>
          <cell r="Q1769">
            <v>42485</v>
          </cell>
          <cell r="S1769">
            <v>42036.800000000003</v>
          </cell>
          <cell r="T1769">
            <v>20.21</v>
          </cell>
          <cell r="U1769" t="str">
            <v>Admin/Support</v>
          </cell>
          <cell r="V1769">
            <v>80</v>
          </cell>
          <cell r="W1769">
            <v>808.4</v>
          </cell>
          <cell r="X1769" t="str">
            <v>Nro, Anes, Pod &amp; Sp - 40</v>
          </cell>
          <cell r="Y1769" t="str">
            <v>Operating Room</v>
          </cell>
          <cell r="Z1769" t="str">
            <v>Biweekly</v>
          </cell>
        </row>
        <row r="1770">
          <cell r="B1770">
            <v>2277</v>
          </cell>
          <cell r="D1770" t="str">
            <v>Virginia</v>
          </cell>
          <cell r="E1770" t="str">
            <v>Chapman</v>
          </cell>
          <cell r="F1770" t="str">
            <v>M</v>
          </cell>
          <cell r="G1770" t="str">
            <v>Office Manager</v>
          </cell>
          <cell r="H1770" t="str">
            <v>Administrative</v>
          </cell>
          <cell r="I1770" t="str">
            <v>Provider Practices</v>
          </cell>
          <cell r="J1770" t="str">
            <v>Clinic OB/GYN</v>
          </cell>
          <cell r="K1770" t="str">
            <v>Terminated</v>
          </cell>
          <cell r="L1770" t="str">
            <v>Full Time - Full Benefits</v>
          </cell>
          <cell r="M1770" t="str">
            <v>Full Time</v>
          </cell>
          <cell r="N1770" t="str">
            <v>Office Manager</v>
          </cell>
          <cell r="O1770" t="str">
            <v>EXEMPT 8 FT</v>
          </cell>
          <cell r="P1770">
            <v>42485</v>
          </cell>
          <cell r="Q1770">
            <v>42485</v>
          </cell>
          <cell r="R1770">
            <v>42871</v>
          </cell>
          <cell r="S1770">
            <v>93600</v>
          </cell>
          <cell r="T1770">
            <v>45</v>
          </cell>
          <cell r="U1770" t="str">
            <v>Office Manager</v>
          </cell>
          <cell r="V1770">
            <v>80</v>
          </cell>
          <cell r="W1770">
            <v>1800</v>
          </cell>
          <cell r="X1770" t="str">
            <v>Clinic Administration - 4</v>
          </cell>
          <cell r="Y1770" t="str">
            <v>Provider Practice</v>
          </cell>
          <cell r="Z1770" t="str">
            <v>Biweekly</v>
          </cell>
        </row>
        <row r="1771">
          <cell r="B1771">
            <v>2278</v>
          </cell>
          <cell r="D1771" t="str">
            <v>Jenny</v>
          </cell>
          <cell r="E1771" t="str">
            <v>Bartlett-Hardy</v>
          </cell>
          <cell r="G1771" t="str">
            <v>Teacher</v>
          </cell>
          <cell r="H1771" t="str">
            <v>Maint, Hskpg, Food, Dayca</v>
          </cell>
          <cell r="I1771" t="str">
            <v>Administration</v>
          </cell>
          <cell r="J1771" t="str">
            <v>Day Care</v>
          </cell>
          <cell r="K1771" t="str">
            <v>Terminated</v>
          </cell>
          <cell r="L1771" t="str">
            <v>Full Time - Full Benefits</v>
          </cell>
          <cell r="M1771" t="str">
            <v>Full Time</v>
          </cell>
          <cell r="N1771" t="str">
            <v>Teacher</v>
          </cell>
          <cell r="O1771" t="str">
            <v>GEN 40 60min</v>
          </cell>
          <cell r="P1771">
            <v>42492</v>
          </cell>
          <cell r="Q1771">
            <v>42492</v>
          </cell>
          <cell r="R1771">
            <v>43643</v>
          </cell>
          <cell r="S1771">
            <v>32780.800000000003</v>
          </cell>
          <cell r="T1771">
            <v>15.76</v>
          </cell>
          <cell r="U1771" t="str">
            <v>Tech &amp; Professi</v>
          </cell>
          <cell r="V1771">
            <v>80</v>
          </cell>
          <cell r="W1771">
            <v>630.4</v>
          </cell>
          <cell r="X1771" t="str">
            <v>Gifford Medical - 40</v>
          </cell>
          <cell r="Y1771" t="str">
            <v>Child Enrichment Center</v>
          </cell>
          <cell r="Z1771" t="str">
            <v>Biweekly</v>
          </cell>
        </row>
        <row r="1772">
          <cell r="B1772">
            <v>2279</v>
          </cell>
          <cell r="D1772" t="str">
            <v>Robert</v>
          </cell>
          <cell r="E1772" t="str">
            <v>Sherwin</v>
          </cell>
          <cell r="F1772" t="str">
            <v>D</v>
          </cell>
          <cell r="G1772" t="str">
            <v>Chef</v>
          </cell>
          <cell r="H1772" t="str">
            <v>Maint, Hskpg, Food, Dayca</v>
          </cell>
          <cell r="I1772" t="str">
            <v>Operations</v>
          </cell>
          <cell r="J1772" t="str">
            <v>Dietary</v>
          </cell>
          <cell r="K1772" t="str">
            <v>Terminated</v>
          </cell>
          <cell r="L1772" t="str">
            <v>Full Time - Full Benefits</v>
          </cell>
          <cell r="M1772" t="str">
            <v>Full Time</v>
          </cell>
          <cell r="N1772" t="str">
            <v>Chef</v>
          </cell>
          <cell r="O1772" t="str">
            <v>EXEMPT 8 FT</v>
          </cell>
          <cell r="P1772">
            <v>42499</v>
          </cell>
          <cell r="Q1772">
            <v>42499</v>
          </cell>
          <cell r="R1772">
            <v>43471</v>
          </cell>
          <cell r="S1772">
            <v>40310.400000000001</v>
          </cell>
          <cell r="T1772">
            <v>19.38</v>
          </cell>
          <cell r="U1772" t="str">
            <v>Tech &amp; Professi</v>
          </cell>
          <cell r="V1772">
            <v>80</v>
          </cell>
          <cell r="W1772">
            <v>775.2</v>
          </cell>
          <cell r="X1772" t="str">
            <v>Gifford Medical - 40</v>
          </cell>
          <cell r="Y1772" t="str">
            <v>Nutrition &amp; Food Service</v>
          </cell>
          <cell r="Z1772" t="str">
            <v>Biweekly</v>
          </cell>
        </row>
        <row r="1773">
          <cell r="B1773">
            <v>2280</v>
          </cell>
          <cell r="D1773" t="str">
            <v>Sarah</v>
          </cell>
          <cell r="E1773" t="str">
            <v>Roberts</v>
          </cell>
          <cell r="F1773" t="str">
            <v>K</v>
          </cell>
          <cell r="G1773" t="str">
            <v>Counselor</v>
          </cell>
          <cell r="H1773" t="str">
            <v>Clinical</v>
          </cell>
          <cell r="I1773" t="str">
            <v>Patient Care Services</v>
          </cell>
          <cell r="J1773" t="str">
            <v>Clinic Psychiatry</v>
          </cell>
          <cell r="K1773" t="str">
            <v>Terminated</v>
          </cell>
          <cell r="L1773" t="str">
            <v>Full Time - Full Benefits</v>
          </cell>
          <cell r="M1773" t="str">
            <v>Full Time</v>
          </cell>
          <cell r="N1773" t="str">
            <v>Counselor</v>
          </cell>
          <cell r="O1773" t="str">
            <v>PHYSICIANS</v>
          </cell>
          <cell r="P1773">
            <v>42499</v>
          </cell>
          <cell r="Q1773">
            <v>42499</v>
          </cell>
          <cell r="R1773">
            <v>44526</v>
          </cell>
          <cell r="S1773">
            <v>62000.639999999999</v>
          </cell>
          <cell r="T1773">
            <v>33.119999999999997</v>
          </cell>
          <cell r="U1773" t="str">
            <v>Providers/Other</v>
          </cell>
          <cell r="V1773">
            <v>72</v>
          </cell>
          <cell r="W1773">
            <v>1192.32</v>
          </cell>
          <cell r="X1773" t="str">
            <v>Gifford Medical - 40</v>
          </cell>
          <cell r="Y1773" t="str">
            <v>Quality Care &amp; Case Manag</v>
          </cell>
          <cell r="Z1773" t="str">
            <v>Biweekly</v>
          </cell>
        </row>
        <row r="1774">
          <cell r="B1774">
            <v>2281</v>
          </cell>
          <cell r="D1774" t="str">
            <v>Joann</v>
          </cell>
          <cell r="E1774" t="str">
            <v>Pettersen</v>
          </cell>
          <cell r="F1774" t="str">
            <v>E</v>
          </cell>
          <cell r="G1774" t="str">
            <v>RN - Physician Practice</v>
          </cell>
          <cell r="H1774" t="str">
            <v>Clinical</v>
          </cell>
          <cell r="I1774" t="str">
            <v>Provider Practices</v>
          </cell>
          <cell r="J1774" t="str">
            <v>Clinic Primary Care</v>
          </cell>
          <cell r="K1774" t="str">
            <v>Terminated</v>
          </cell>
          <cell r="L1774" t="str">
            <v>PartTime - Full Benefits</v>
          </cell>
          <cell r="M1774" t="str">
            <v>Full Time</v>
          </cell>
          <cell r="N1774" t="str">
            <v>RN - Physician Practice</v>
          </cell>
          <cell r="O1774" t="str">
            <v>GEN 40 60min</v>
          </cell>
          <cell r="P1774">
            <v>42500</v>
          </cell>
          <cell r="Q1774">
            <v>42499</v>
          </cell>
          <cell r="R1774">
            <v>43168</v>
          </cell>
          <cell r="S1774">
            <v>61102.080000000002</v>
          </cell>
          <cell r="T1774">
            <v>36.72</v>
          </cell>
          <cell r="U1774" t="str">
            <v>RN PP</v>
          </cell>
          <cell r="V1774">
            <v>64</v>
          </cell>
          <cell r="W1774">
            <v>1175.04</v>
          </cell>
          <cell r="X1774" t="str">
            <v>Primary Care Clinic - 41</v>
          </cell>
          <cell r="Y1774" t="str">
            <v>Provider Practice</v>
          </cell>
          <cell r="Z1774" t="str">
            <v>Biweekly</v>
          </cell>
        </row>
        <row r="1775">
          <cell r="B1775">
            <v>2282</v>
          </cell>
          <cell r="D1775" t="str">
            <v>Karen</v>
          </cell>
          <cell r="E1775" t="str">
            <v>McGinty</v>
          </cell>
          <cell r="F1775" t="str">
            <v>D</v>
          </cell>
          <cell r="G1775" t="str">
            <v>Care Manager</v>
          </cell>
          <cell r="H1775" t="str">
            <v>Administrative</v>
          </cell>
          <cell r="I1775" t="str">
            <v>Provider Practices</v>
          </cell>
          <cell r="J1775" t="str">
            <v>Medical Home CHT</v>
          </cell>
          <cell r="K1775" t="str">
            <v>Terminated</v>
          </cell>
          <cell r="L1775" t="str">
            <v>PartTime - Full Benefits</v>
          </cell>
          <cell r="M1775" t="str">
            <v>Full Time</v>
          </cell>
          <cell r="N1775" t="str">
            <v>Care Manager</v>
          </cell>
          <cell r="O1775" t="str">
            <v>EXEMPT 72</v>
          </cell>
          <cell r="P1775">
            <v>42499</v>
          </cell>
          <cell r="Q1775">
            <v>42499</v>
          </cell>
          <cell r="R1775">
            <v>43280</v>
          </cell>
          <cell r="S1775">
            <v>51554.879999999997</v>
          </cell>
          <cell r="T1775">
            <v>27.54</v>
          </cell>
          <cell r="U1775" t="str">
            <v>Management</v>
          </cell>
          <cell r="V1775">
            <v>72</v>
          </cell>
          <cell r="W1775">
            <v>991.44</v>
          </cell>
          <cell r="X1775" t="str">
            <v>Gifford Medical - 40</v>
          </cell>
          <cell r="Y1775" t="str">
            <v>Provider Practice</v>
          </cell>
          <cell r="Z1775" t="str">
            <v>Biweekly</v>
          </cell>
        </row>
        <row r="1776">
          <cell r="B1776">
            <v>2283</v>
          </cell>
          <cell r="D1776" t="str">
            <v>Annette</v>
          </cell>
          <cell r="E1776" t="str">
            <v>Johnson</v>
          </cell>
          <cell r="F1776" t="str">
            <v>L</v>
          </cell>
          <cell r="G1776" t="str">
            <v>Medical Assistant</v>
          </cell>
          <cell r="H1776" t="str">
            <v>Clinical</v>
          </cell>
          <cell r="I1776" t="str">
            <v>Provider Practices</v>
          </cell>
          <cell r="J1776" t="str">
            <v>Clinic Chelsea</v>
          </cell>
          <cell r="K1776" t="str">
            <v>Active</v>
          </cell>
          <cell r="L1776" t="str">
            <v>Full Time - Full Benefits</v>
          </cell>
          <cell r="M1776" t="str">
            <v>Full Time</v>
          </cell>
          <cell r="N1776" t="str">
            <v>Medical Assistant</v>
          </cell>
          <cell r="O1776" t="str">
            <v>GEN 40 60min</v>
          </cell>
          <cell r="P1776">
            <v>42499</v>
          </cell>
          <cell r="Q1776">
            <v>42499</v>
          </cell>
          <cell r="S1776">
            <v>45656</v>
          </cell>
          <cell r="T1776">
            <v>21.95</v>
          </cell>
          <cell r="U1776" t="str">
            <v>Admin/Support</v>
          </cell>
          <cell r="V1776">
            <v>80</v>
          </cell>
          <cell r="W1776">
            <v>878</v>
          </cell>
          <cell r="X1776" t="str">
            <v>Chelsea Clinic - 41</v>
          </cell>
          <cell r="Y1776" t="str">
            <v>Provider Practice</v>
          </cell>
          <cell r="Z1776" t="str">
            <v>Biweekly</v>
          </cell>
        </row>
        <row r="1777">
          <cell r="B1777">
            <v>2284</v>
          </cell>
          <cell r="D1777" t="str">
            <v>Elizabeth</v>
          </cell>
          <cell r="E1777" t="str">
            <v>Whitlock</v>
          </cell>
          <cell r="G1777" t="str">
            <v>Medical Assistant</v>
          </cell>
          <cell r="H1777" t="str">
            <v>Clinical</v>
          </cell>
          <cell r="I1777" t="str">
            <v>Provider Practices</v>
          </cell>
          <cell r="J1777" t="str">
            <v>Clinic OB/GYN</v>
          </cell>
          <cell r="K1777" t="str">
            <v>Terminated</v>
          </cell>
          <cell r="L1777" t="str">
            <v>Full Time - Full Benefits</v>
          </cell>
          <cell r="M1777" t="str">
            <v>Full Time</v>
          </cell>
          <cell r="N1777" t="str">
            <v>Medical Assistant</v>
          </cell>
          <cell r="O1777" t="str">
            <v>GEN 40 60min</v>
          </cell>
          <cell r="P1777">
            <v>42499</v>
          </cell>
          <cell r="Q1777">
            <v>42499</v>
          </cell>
          <cell r="R1777">
            <v>43665</v>
          </cell>
          <cell r="S1777">
            <v>30721.599999999999</v>
          </cell>
          <cell r="T1777">
            <v>14.77</v>
          </cell>
          <cell r="U1777" t="str">
            <v>Admin/Support</v>
          </cell>
          <cell r="V1777">
            <v>80</v>
          </cell>
          <cell r="W1777">
            <v>590.79999999999995</v>
          </cell>
          <cell r="X1777" t="str">
            <v>OB/GYN - 41</v>
          </cell>
          <cell r="Y1777" t="str">
            <v>Provider Practice</v>
          </cell>
          <cell r="Z1777" t="str">
            <v>Biweekly</v>
          </cell>
        </row>
        <row r="1778">
          <cell r="B1778">
            <v>2286</v>
          </cell>
          <cell r="D1778" t="str">
            <v>Heather</v>
          </cell>
          <cell r="E1778" t="str">
            <v>Tetrault</v>
          </cell>
          <cell r="F1778" t="str">
            <v>M</v>
          </cell>
          <cell r="G1778" t="str">
            <v>RN - Per Diem</v>
          </cell>
          <cell r="H1778" t="str">
            <v>Clinical</v>
          </cell>
          <cell r="I1778" t="str">
            <v>Patient Care Services</v>
          </cell>
          <cell r="J1778" t="str">
            <v>Med Surg</v>
          </cell>
          <cell r="K1778" t="str">
            <v>Terminated</v>
          </cell>
          <cell r="L1778" t="str">
            <v>Per Diem Active</v>
          </cell>
          <cell r="M1778" t="str">
            <v>Full Time</v>
          </cell>
          <cell r="N1778" t="str">
            <v>RN - Per Diem</v>
          </cell>
          <cell r="O1778" t="str">
            <v>GEN 40 30min</v>
          </cell>
          <cell r="P1778">
            <v>42506</v>
          </cell>
          <cell r="Q1778">
            <v>42506</v>
          </cell>
          <cell r="R1778">
            <v>42955</v>
          </cell>
          <cell r="S1778">
            <v>8.0600000000000005E-2</v>
          </cell>
          <cell r="T1778">
            <v>30.6</v>
          </cell>
          <cell r="U1778" t="str">
            <v>RN</v>
          </cell>
          <cell r="V1778">
            <v>1E-4</v>
          </cell>
          <cell r="W1778">
            <v>1.6000000000000001E-3</v>
          </cell>
          <cell r="X1778" t="str">
            <v>Gifford Medical - 40</v>
          </cell>
          <cell r="Y1778" t="str">
            <v>Med/Surg</v>
          </cell>
          <cell r="Z1778" t="str">
            <v>Biweekly</v>
          </cell>
        </row>
        <row r="1779">
          <cell r="B1779">
            <v>2287</v>
          </cell>
          <cell r="D1779" t="str">
            <v>Alison</v>
          </cell>
          <cell r="E1779" t="str">
            <v>Chase</v>
          </cell>
          <cell r="G1779" t="str">
            <v>Medical Secretary Per Die</v>
          </cell>
          <cell r="H1779" t="str">
            <v>Administrative</v>
          </cell>
          <cell r="I1779" t="str">
            <v>Provider Practices</v>
          </cell>
          <cell r="J1779" t="str">
            <v>Clinic Primary Care</v>
          </cell>
          <cell r="K1779" t="str">
            <v>Terminated</v>
          </cell>
          <cell r="L1779" t="str">
            <v>Per Diem Active</v>
          </cell>
          <cell r="M1779" t="str">
            <v>Full Time</v>
          </cell>
          <cell r="N1779" t="str">
            <v>Medical Secretary Per Die</v>
          </cell>
          <cell r="O1779" t="str">
            <v>GEN 40 60min</v>
          </cell>
          <cell r="P1779">
            <v>42506</v>
          </cell>
          <cell r="Q1779">
            <v>42506</v>
          </cell>
          <cell r="R1779">
            <v>42912</v>
          </cell>
          <cell r="S1779">
            <v>3.1199999999999999E-2</v>
          </cell>
          <cell r="T1779">
            <v>12</v>
          </cell>
          <cell r="U1779" t="str">
            <v>Admin/Support</v>
          </cell>
          <cell r="V1779">
            <v>1E-4</v>
          </cell>
          <cell r="W1779">
            <v>5.9999999999999995E-4</v>
          </cell>
          <cell r="X1779" t="str">
            <v>Primary Care Clinic - 41</v>
          </cell>
          <cell r="Y1779" t="str">
            <v>Provider Practice</v>
          </cell>
          <cell r="Z1779" t="str">
            <v>Biweekly</v>
          </cell>
        </row>
        <row r="1780">
          <cell r="B1780">
            <v>2289</v>
          </cell>
          <cell r="D1780" t="str">
            <v>Karen</v>
          </cell>
          <cell r="E1780" t="str">
            <v>Leister</v>
          </cell>
          <cell r="F1780" t="str">
            <v>T</v>
          </cell>
          <cell r="G1780" t="str">
            <v>Radiology Technologist PD</v>
          </cell>
          <cell r="H1780" t="str">
            <v>Ancillary</v>
          </cell>
          <cell r="I1780" t="str">
            <v>Operations</v>
          </cell>
          <cell r="J1780" t="str">
            <v>Diagnostic Imaging</v>
          </cell>
          <cell r="K1780" t="str">
            <v>Terminated</v>
          </cell>
          <cell r="L1780" t="str">
            <v>Per Diem Active</v>
          </cell>
          <cell r="M1780" t="str">
            <v>Part Time</v>
          </cell>
          <cell r="N1780" t="str">
            <v>Radiology Technologist PD</v>
          </cell>
          <cell r="O1780" t="str">
            <v>GEN 40 30min</v>
          </cell>
          <cell r="P1780">
            <v>42508</v>
          </cell>
          <cell r="Q1780">
            <v>42508</v>
          </cell>
          <cell r="R1780">
            <v>43688</v>
          </cell>
          <cell r="S1780">
            <v>9.0999999999999998E-2</v>
          </cell>
          <cell r="T1780">
            <v>34.67</v>
          </cell>
          <cell r="U1780" t="str">
            <v>Tech &amp; Professi</v>
          </cell>
          <cell r="V1780">
            <v>1E-4</v>
          </cell>
          <cell r="W1780">
            <v>1.8E-3</v>
          </cell>
          <cell r="X1780" t="str">
            <v>Gifford Medical - 40</v>
          </cell>
          <cell r="Y1780" t="str">
            <v>Radiology</v>
          </cell>
          <cell r="Z1780" t="str">
            <v>Biweekly</v>
          </cell>
        </row>
        <row r="1781">
          <cell r="B1781">
            <v>2290</v>
          </cell>
          <cell r="D1781" t="str">
            <v>Michelle</v>
          </cell>
          <cell r="E1781" t="str">
            <v>Keyes</v>
          </cell>
          <cell r="F1781" t="str">
            <v>A</v>
          </cell>
          <cell r="G1781" t="str">
            <v>Non Certified Coder</v>
          </cell>
          <cell r="H1781" t="str">
            <v>Administrative</v>
          </cell>
          <cell r="I1781" t="str">
            <v>Finance</v>
          </cell>
          <cell r="J1781" t="str">
            <v>Medical Records</v>
          </cell>
          <cell r="K1781" t="str">
            <v>Terminated</v>
          </cell>
          <cell r="L1781" t="str">
            <v>Full Time - Full Benefits</v>
          </cell>
          <cell r="M1781" t="str">
            <v>Full Time</v>
          </cell>
          <cell r="N1781" t="str">
            <v>Non Certified Coder</v>
          </cell>
          <cell r="O1781" t="str">
            <v>GEN 40 30min</v>
          </cell>
          <cell r="P1781">
            <v>42513</v>
          </cell>
          <cell r="Q1781">
            <v>42513</v>
          </cell>
          <cell r="R1781">
            <v>43091</v>
          </cell>
          <cell r="S1781">
            <v>36067.199999999997</v>
          </cell>
          <cell r="T1781">
            <v>17.34</v>
          </cell>
          <cell r="U1781" t="str">
            <v>Admin/Support</v>
          </cell>
          <cell r="V1781">
            <v>80</v>
          </cell>
          <cell r="W1781">
            <v>693.6</v>
          </cell>
          <cell r="X1781" t="str">
            <v>Health Information - 49</v>
          </cell>
          <cell r="Y1781" t="str">
            <v>Patient Admin Services</v>
          </cell>
          <cell r="Z1781" t="str">
            <v>Biweekly</v>
          </cell>
        </row>
        <row r="1782">
          <cell r="B1782">
            <v>2291</v>
          </cell>
          <cell r="D1782" t="str">
            <v>Megan</v>
          </cell>
          <cell r="E1782" t="str">
            <v>Tucker</v>
          </cell>
          <cell r="F1782" t="str">
            <v>E</v>
          </cell>
          <cell r="G1782" t="str">
            <v>LNA Per Diem</v>
          </cell>
          <cell r="H1782" t="str">
            <v>Clinical</v>
          </cell>
          <cell r="I1782" t="str">
            <v>Patient Care Services</v>
          </cell>
          <cell r="J1782" t="str">
            <v>Med Surg</v>
          </cell>
          <cell r="K1782" t="str">
            <v>Active</v>
          </cell>
          <cell r="L1782" t="str">
            <v>Per Diem Active</v>
          </cell>
          <cell r="M1782" t="str">
            <v>Part Time</v>
          </cell>
          <cell r="N1782" t="str">
            <v>LNA Per Diem</v>
          </cell>
          <cell r="O1782" t="str">
            <v/>
          </cell>
          <cell r="P1782">
            <v>42513</v>
          </cell>
          <cell r="Q1782">
            <v>42513</v>
          </cell>
          <cell r="S1782">
            <v>4.9399999999999999E-2</v>
          </cell>
          <cell r="T1782">
            <v>19.079999999999998</v>
          </cell>
          <cell r="U1782" t="str">
            <v>Admin/Support</v>
          </cell>
          <cell r="V1782">
            <v>1E-4</v>
          </cell>
          <cell r="W1782">
            <v>1E-3</v>
          </cell>
          <cell r="X1782" t="str">
            <v>Gifford Medical - 40</v>
          </cell>
          <cell r="Y1782" t="str">
            <v>Med/Surg</v>
          </cell>
          <cell r="Z1782" t="str">
            <v>Biweekly</v>
          </cell>
        </row>
        <row r="1783">
          <cell r="B1783">
            <v>2292</v>
          </cell>
          <cell r="D1783" t="str">
            <v>Erin</v>
          </cell>
          <cell r="E1783" t="str">
            <v>Kinnarney</v>
          </cell>
          <cell r="F1783" t="str">
            <v>N</v>
          </cell>
          <cell r="G1783" t="str">
            <v>Clinic Coordinator</v>
          </cell>
          <cell r="H1783" t="str">
            <v>Clinical</v>
          </cell>
          <cell r="I1783" t="str">
            <v>Provider Practices</v>
          </cell>
          <cell r="J1783" t="str">
            <v>Clinic Administration</v>
          </cell>
          <cell r="K1783" t="str">
            <v>Terminated</v>
          </cell>
          <cell r="L1783" t="str">
            <v>Full Time - Full Benefits</v>
          </cell>
          <cell r="M1783" t="str">
            <v>Full Time</v>
          </cell>
          <cell r="N1783" t="str">
            <v>Clinic Coordinator</v>
          </cell>
          <cell r="O1783" t="str">
            <v>GEN 40 30min</v>
          </cell>
          <cell r="P1783">
            <v>42521</v>
          </cell>
          <cell r="Q1783">
            <v>42521</v>
          </cell>
          <cell r="R1783">
            <v>43497</v>
          </cell>
          <cell r="S1783">
            <v>36025.599999999999</v>
          </cell>
          <cell r="T1783">
            <v>17.32</v>
          </cell>
          <cell r="U1783" t="str">
            <v>LPN PP</v>
          </cell>
          <cell r="V1783">
            <v>80</v>
          </cell>
          <cell r="W1783">
            <v>692.8</v>
          </cell>
          <cell r="X1783" t="str">
            <v>Gifford Medical - 40</v>
          </cell>
          <cell r="Y1783" t="str">
            <v>Provider Practice</v>
          </cell>
          <cell r="Z1783" t="str">
            <v>Biweekly</v>
          </cell>
        </row>
        <row r="1784">
          <cell r="B1784">
            <v>2293</v>
          </cell>
          <cell r="D1784" t="str">
            <v>Kimberly</v>
          </cell>
          <cell r="E1784" t="str">
            <v>Swartz Doyle</v>
          </cell>
          <cell r="F1784" t="str">
            <v>A</v>
          </cell>
          <cell r="G1784" t="str">
            <v>Reg Dietician PD</v>
          </cell>
          <cell r="H1784" t="str">
            <v>Ancillary</v>
          </cell>
          <cell r="I1784" t="str">
            <v>Operations</v>
          </cell>
          <cell r="J1784" t="str">
            <v>Nutrition - Rehab</v>
          </cell>
          <cell r="K1784" t="str">
            <v>Terminated</v>
          </cell>
          <cell r="L1784" t="str">
            <v>Per Diem Active</v>
          </cell>
          <cell r="M1784" t="str">
            <v>Part Time</v>
          </cell>
          <cell r="N1784" t="str">
            <v>Reg Dietician PD</v>
          </cell>
          <cell r="O1784" t="str">
            <v>GEN 40 30min</v>
          </cell>
          <cell r="P1784">
            <v>42521</v>
          </cell>
          <cell r="Q1784">
            <v>42521</v>
          </cell>
          <cell r="R1784">
            <v>43721</v>
          </cell>
          <cell r="S1784">
            <v>7.8E-2</v>
          </cell>
          <cell r="T1784">
            <v>30.47</v>
          </cell>
          <cell r="U1784" t="str">
            <v>Tech &amp; Professi</v>
          </cell>
          <cell r="V1784">
            <v>1E-4</v>
          </cell>
          <cell r="W1784">
            <v>1.5E-3</v>
          </cell>
          <cell r="X1784" t="str">
            <v>Gifford Medical - 40</v>
          </cell>
          <cell r="Y1784" t="str">
            <v>Nutrition &amp; Food Service</v>
          </cell>
          <cell r="Z1784" t="str">
            <v>Biweekly</v>
          </cell>
        </row>
        <row r="1785">
          <cell r="B1785">
            <v>2294</v>
          </cell>
          <cell r="D1785" t="str">
            <v>Danielle</v>
          </cell>
          <cell r="E1785" t="str">
            <v>Veilleux</v>
          </cell>
          <cell r="F1785" t="str">
            <v>M</v>
          </cell>
          <cell r="G1785" t="str">
            <v>HR Coordinator</v>
          </cell>
          <cell r="H1785" t="str">
            <v>Administrative</v>
          </cell>
          <cell r="I1785" t="str">
            <v>Provider Practices</v>
          </cell>
          <cell r="J1785" t="str">
            <v>Human Resources</v>
          </cell>
          <cell r="K1785" t="str">
            <v>Terminated</v>
          </cell>
          <cell r="L1785" t="str">
            <v>Full Time - Full Benefits</v>
          </cell>
          <cell r="M1785" t="str">
            <v>Full Time</v>
          </cell>
          <cell r="N1785" t="str">
            <v>HR Coordinator</v>
          </cell>
          <cell r="O1785" t="str">
            <v>GEN 40 30min</v>
          </cell>
          <cell r="P1785">
            <v>42521</v>
          </cell>
          <cell r="Q1785">
            <v>42521</v>
          </cell>
          <cell r="R1785">
            <v>43250</v>
          </cell>
          <cell r="S1785">
            <v>35360</v>
          </cell>
          <cell r="T1785">
            <v>17</v>
          </cell>
          <cell r="U1785" t="str">
            <v>Tech &amp; Professi</v>
          </cell>
          <cell r="V1785">
            <v>80</v>
          </cell>
          <cell r="W1785">
            <v>680</v>
          </cell>
          <cell r="X1785" t="str">
            <v>Gifford Medical - 40</v>
          </cell>
          <cell r="Y1785" t="str">
            <v>Human Resources</v>
          </cell>
          <cell r="Z1785" t="str">
            <v>Biweekly</v>
          </cell>
        </row>
        <row r="1786">
          <cell r="B1786">
            <v>2295</v>
          </cell>
          <cell r="D1786" t="str">
            <v>Shawn</v>
          </cell>
          <cell r="E1786" t="str">
            <v>Dunwoody</v>
          </cell>
          <cell r="F1786" t="str">
            <v>K</v>
          </cell>
          <cell r="G1786" t="str">
            <v>Surgical Services Asst</v>
          </cell>
          <cell r="H1786" t="str">
            <v>Clinical</v>
          </cell>
          <cell r="I1786" t="str">
            <v>Operations</v>
          </cell>
          <cell r="J1786" t="str">
            <v>Operating Room</v>
          </cell>
          <cell r="K1786" t="str">
            <v>Terminated</v>
          </cell>
          <cell r="L1786" t="str">
            <v>Full Time - Full Benefits</v>
          </cell>
          <cell r="M1786" t="str">
            <v>Full Time</v>
          </cell>
          <cell r="N1786" t="str">
            <v>Surgical Services Asst</v>
          </cell>
          <cell r="O1786" t="str">
            <v>GEN 40 30min</v>
          </cell>
          <cell r="P1786">
            <v>42521</v>
          </cell>
          <cell r="Q1786">
            <v>42521</v>
          </cell>
          <cell r="R1786">
            <v>44890</v>
          </cell>
          <cell r="S1786">
            <v>34195.199999999997</v>
          </cell>
          <cell r="T1786">
            <v>16.440000000000001</v>
          </cell>
          <cell r="U1786" t="str">
            <v>Admin/Support</v>
          </cell>
          <cell r="V1786">
            <v>80</v>
          </cell>
          <cell r="W1786">
            <v>657.6</v>
          </cell>
          <cell r="X1786" t="str">
            <v>Gifford Medical - 40</v>
          </cell>
          <cell r="Y1786" t="str">
            <v>Operating Room</v>
          </cell>
          <cell r="Z1786" t="str">
            <v>Biweekly</v>
          </cell>
        </row>
        <row r="1787">
          <cell r="B1787">
            <v>2296</v>
          </cell>
          <cell r="D1787" t="str">
            <v>Madisyn</v>
          </cell>
          <cell r="E1787" t="str">
            <v>DeMara</v>
          </cell>
          <cell r="F1787" t="str">
            <v>E</v>
          </cell>
          <cell r="G1787" t="str">
            <v>Teaching Assistant PD</v>
          </cell>
          <cell r="H1787" t="str">
            <v>Maint, Hskpg, Food, Dayca</v>
          </cell>
          <cell r="I1787" t="str">
            <v>Administration</v>
          </cell>
          <cell r="J1787" t="str">
            <v>Day Care</v>
          </cell>
          <cell r="K1787" t="str">
            <v>Terminated</v>
          </cell>
          <cell r="L1787" t="str">
            <v>Per Diem Active</v>
          </cell>
          <cell r="M1787" t="str">
            <v>Full Time</v>
          </cell>
          <cell r="N1787" t="str">
            <v>Teaching Assistant PD</v>
          </cell>
          <cell r="O1787" t="str">
            <v>GEN 40 30min</v>
          </cell>
          <cell r="P1787">
            <v>42527</v>
          </cell>
          <cell r="Q1787">
            <v>42527</v>
          </cell>
          <cell r="R1787">
            <v>43607</v>
          </cell>
          <cell r="S1787">
            <v>2.86E-2</v>
          </cell>
          <cell r="T1787">
            <v>11.1</v>
          </cell>
          <cell r="U1787" t="str">
            <v>Admin/Support</v>
          </cell>
          <cell r="V1787">
            <v>1E-4</v>
          </cell>
          <cell r="W1787">
            <v>5.9999999999999995E-4</v>
          </cell>
          <cell r="X1787" t="str">
            <v>Gifford Medical - 40</v>
          </cell>
          <cell r="Y1787" t="str">
            <v>Child Enrichment Center</v>
          </cell>
          <cell r="Z1787" t="str">
            <v>Biweekly</v>
          </cell>
        </row>
        <row r="1788">
          <cell r="B1788">
            <v>2297</v>
          </cell>
          <cell r="D1788" t="str">
            <v>Wendy</v>
          </cell>
          <cell r="E1788" t="str">
            <v>Andrews</v>
          </cell>
          <cell r="G1788" t="str">
            <v>Medical Secretary</v>
          </cell>
          <cell r="H1788" t="str">
            <v>Administrative</v>
          </cell>
          <cell r="I1788" t="str">
            <v>Provider Practices</v>
          </cell>
          <cell r="J1788" t="str">
            <v>Clinic Primary Care</v>
          </cell>
          <cell r="K1788" t="str">
            <v>Terminated</v>
          </cell>
          <cell r="L1788" t="str">
            <v>PartTime - Full Benefits</v>
          </cell>
          <cell r="M1788" t="str">
            <v>Part Time</v>
          </cell>
          <cell r="N1788" t="str">
            <v>Medical Secretary</v>
          </cell>
          <cell r="O1788" t="str">
            <v>GEN 40 60min</v>
          </cell>
          <cell r="P1788">
            <v>42527</v>
          </cell>
          <cell r="Q1788">
            <v>42527</v>
          </cell>
          <cell r="R1788">
            <v>43103</v>
          </cell>
          <cell r="S1788">
            <v>30700.799999999999</v>
          </cell>
          <cell r="T1788">
            <v>18.45</v>
          </cell>
          <cell r="U1788" t="str">
            <v>Admin/Support</v>
          </cell>
          <cell r="V1788">
            <v>64</v>
          </cell>
          <cell r="W1788">
            <v>590.4</v>
          </cell>
          <cell r="X1788" t="str">
            <v>Primary Care Clinic - 41</v>
          </cell>
          <cell r="Y1788" t="str">
            <v>Provider Practice</v>
          </cell>
          <cell r="Z1788" t="str">
            <v>Biweekly</v>
          </cell>
        </row>
        <row r="1789">
          <cell r="B1789">
            <v>2298</v>
          </cell>
          <cell r="D1789" t="str">
            <v>Lorraine</v>
          </cell>
          <cell r="E1789" t="str">
            <v>Keating</v>
          </cell>
          <cell r="F1789" t="str">
            <v>A</v>
          </cell>
          <cell r="G1789" t="str">
            <v>RN - OB/GYN Clinic</v>
          </cell>
          <cell r="H1789" t="str">
            <v>Clinical</v>
          </cell>
          <cell r="I1789" t="str">
            <v>Patient Care Services</v>
          </cell>
          <cell r="J1789" t="str">
            <v>Clinic OB/GYN</v>
          </cell>
          <cell r="K1789" t="str">
            <v>Terminated</v>
          </cell>
          <cell r="L1789" t="str">
            <v>PartTime - Full Benefits</v>
          </cell>
          <cell r="M1789" t="str">
            <v>Part Time</v>
          </cell>
          <cell r="N1789" t="str">
            <v>RN - OB/GYN Clinic</v>
          </cell>
          <cell r="O1789" t="str">
            <v>GEN 40 30min</v>
          </cell>
          <cell r="P1789">
            <v>42527</v>
          </cell>
          <cell r="Q1789">
            <v>42527</v>
          </cell>
          <cell r="R1789">
            <v>43552</v>
          </cell>
          <cell r="S1789">
            <v>72764.639999999999</v>
          </cell>
          <cell r="T1789">
            <v>38.869999999999997</v>
          </cell>
          <cell r="U1789" t="str">
            <v>Tech &amp; Professi</v>
          </cell>
          <cell r="V1789">
            <v>72</v>
          </cell>
          <cell r="W1789">
            <v>1399.32</v>
          </cell>
          <cell r="X1789" t="str">
            <v>Gifford Medical - 40</v>
          </cell>
          <cell r="Y1789" t="str">
            <v>None</v>
          </cell>
          <cell r="Z1789" t="str">
            <v>Biweekly</v>
          </cell>
        </row>
        <row r="1790">
          <cell r="B1790">
            <v>2299</v>
          </cell>
          <cell r="D1790" t="str">
            <v>Colleen</v>
          </cell>
          <cell r="E1790" t="str">
            <v>Kottenbach</v>
          </cell>
          <cell r="F1790" t="str">
            <v>A</v>
          </cell>
          <cell r="G1790" t="str">
            <v>RN Retirement Com PD</v>
          </cell>
          <cell r="H1790" t="str">
            <v>Clinical</v>
          </cell>
          <cell r="I1790" t="str">
            <v>Patient Care Services</v>
          </cell>
          <cell r="J1790" t="str">
            <v>MENIG Extended Care</v>
          </cell>
          <cell r="K1790" t="str">
            <v>Active</v>
          </cell>
          <cell r="L1790" t="str">
            <v>Per Diem Active</v>
          </cell>
          <cell r="M1790" t="str">
            <v>Part Time</v>
          </cell>
          <cell r="N1790" t="str">
            <v>RN Retirement Com PD</v>
          </cell>
          <cell r="O1790" t="str">
            <v>GEN 40 30min</v>
          </cell>
          <cell r="P1790">
            <v>42534</v>
          </cell>
          <cell r="Q1790">
            <v>42534</v>
          </cell>
          <cell r="S1790">
            <v>0.1144</v>
          </cell>
          <cell r="T1790">
            <v>44.05</v>
          </cell>
          <cell r="U1790" t="str">
            <v>RN</v>
          </cell>
          <cell r="V1790">
            <v>1E-4</v>
          </cell>
          <cell r="W1790">
            <v>2.2000000000000001E-3</v>
          </cell>
          <cell r="X1790" t="str">
            <v>Menig Nursing Home - 42</v>
          </cell>
          <cell r="Y1790" t="str">
            <v>Menig Extended Care Unit</v>
          </cell>
          <cell r="Z1790" t="str">
            <v>Biweekly</v>
          </cell>
        </row>
        <row r="1791">
          <cell r="B1791">
            <v>2300</v>
          </cell>
          <cell r="D1791" t="str">
            <v>Martin</v>
          </cell>
          <cell r="E1791" t="str">
            <v>Smith</v>
          </cell>
          <cell r="F1791" t="str">
            <v>E</v>
          </cell>
          <cell r="G1791" t="str">
            <v>Chef</v>
          </cell>
          <cell r="H1791" t="str">
            <v>Maint, Hskpg, Food, Dayca</v>
          </cell>
          <cell r="I1791" t="str">
            <v>Operations</v>
          </cell>
          <cell r="J1791" t="str">
            <v>Menig Dietary</v>
          </cell>
          <cell r="K1791" t="str">
            <v>Terminated</v>
          </cell>
          <cell r="L1791" t="str">
            <v>Full Time - Full Benefits</v>
          </cell>
          <cell r="M1791" t="str">
            <v>Full Time</v>
          </cell>
          <cell r="N1791" t="str">
            <v>Chef</v>
          </cell>
          <cell r="O1791" t="str">
            <v>EXEMPT 8 FT</v>
          </cell>
          <cell r="P1791">
            <v>43636</v>
          </cell>
          <cell r="Q1791">
            <v>42534</v>
          </cell>
          <cell r="R1791">
            <v>43657</v>
          </cell>
          <cell r="S1791">
            <v>47840</v>
          </cell>
          <cell r="T1791">
            <v>23</v>
          </cell>
          <cell r="U1791" t="str">
            <v>Tech &amp; Professi</v>
          </cell>
          <cell r="V1791">
            <v>80</v>
          </cell>
          <cell r="W1791">
            <v>920</v>
          </cell>
          <cell r="X1791" t="str">
            <v>Gifford Medical - 40</v>
          </cell>
          <cell r="Y1791" t="str">
            <v>Nutrition &amp; Food Service</v>
          </cell>
          <cell r="Z1791" t="str">
            <v>Biweekly</v>
          </cell>
        </row>
        <row r="1792">
          <cell r="B1792">
            <v>2301</v>
          </cell>
          <cell r="D1792" t="str">
            <v>Amber</v>
          </cell>
          <cell r="E1792" t="str">
            <v>Ashley</v>
          </cell>
          <cell r="F1792" t="str">
            <v>L</v>
          </cell>
          <cell r="G1792" t="str">
            <v>Medical Secretary Per Die</v>
          </cell>
          <cell r="H1792" t="str">
            <v>Administrative</v>
          </cell>
          <cell r="I1792" t="str">
            <v>Provider Practices</v>
          </cell>
          <cell r="J1792" t="str">
            <v>Clinic Primary Care</v>
          </cell>
          <cell r="K1792" t="str">
            <v>Terminated</v>
          </cell>
          <cell r="L1792" t="str">
            <v>Per Diem Active</v>
          </cell>
          <cell r="M1792" t="str">
            <v>Full Time</v>
          </cell>
          <cell r="N1792" t="str">
            <v>Medical Secretary Per Die</v>
          </cell>
          <cell r="O1792" t="str">
            <v>GEN 40 60min</v>
          </cell>
          <cell r="P1792">
            <v>42534</v>
          </cell>
          <cell r="Q1792">
            <v>42534</v>
          </cell>
          <cell r="R1792">
            <v>42694</v>
          </cell>
          <cell r="S1792">
            <v>2.496</v>
          </cell>
          <cell r="T1792">
            <v>9.6</v>
          </cell>
          <cell r="U1792" t="str">
            <v>Admin/Support</v>
          </cell>
          <cell r="V1792">
            <v>0.01</v>
          </cell>
          <cell r="W1792">
            <v>4.8000000000000001E-2</v>
          </cell>
          <cell r="X1792" t="str">
            <v>Primary Care Clinic - 41</v>
          </cell>
          <cell r="Y1792" t="str">
            <v>Provider Practice</v>
          </cell>
          <cell r="Z1792" t="str">
            <v>Biweekly</v>
          </cell>
        </row>
        <row r="1793">
          <cell r="B1793">
            <v>2302</v>
          </cell>
          <cell r="D1793" t="str">
            <v>Amber</v>
          </cell>
          <cell r="E1793" t="str">
            <v>Menning</v>
          </cell>
          <cell r="F1793" t="str">
            <v>H</v>
          </cell>
          <cell r="G1793" t="str">
            <v>RN - Per Diem</v>
          </cell>
          <cell r="H1793" t="str">
            <v>Clinical</v>
          </cell>
          <cell r="I1793" t="str">
            <v>Patient Care Services</v>
          </cell>
          <cell r="J1793" t="str">
            <v>Emergency Room</v>
          </cell>
          <cell r="K1793" t="str">
            <v>Terminated</v>
          </cell>
          <cell r="L1793" t="str">
            <v>Per Diem Active</v>
          </cell>
          <cell r="M1793" t="str">
            <v>Part Time</v>
          </cell>
          <cell r="N1793" t="str">
            <v>RN - Per Diem</v>
          </cell>
          <cell r="O1793" t="str">
            <v>GEN 40 30min</v>
          </cell>
          <cell r="P1793">
            <v>42541</v>
          </cell>
          <cell r="Q1793">
            <v>42541</v>
          </cell>
          <cell r="R1793">
            <v>44711</v>
          </cell>
          <cell r="S1793">
            <v>0.1014</v>
          </cell>
          <cell r="T1793">
            <v>39.21</v>
          </cell>
          <cell r="U1793" t="str">
            <v>RN</v>
          </cell>
          <cell r="V1793">
            <v>1E-4</v>
          </cell>
          <cell r="W1793">
            <v>2E-3</v>
          </cell>
          <cell r="X1793" t="str">
            <v>Gifford Medical Ctr - 40</v>
          </cell>
          <cell r="Y1793" t="str">
            <v>Emergency Room</v>
          </cell>
          <cell r="Z1793" t="str">
            <v>Biweekly</v>
          </cell>
        </row>
        <row r="1794">
          <cell r="B1794">
            <v>2303</v>
          </cell>
          <cell r="D1794" t="str">
            <v>Arianna</v>
          </cell>
          <cell r="E1794" t="str">
            <v>Hubbard</v>
          </cell>
          <cell r="F1794" t="str">
            <v>A</v>
          </cell>
          <cell r="G1794" t="str">
            <v>Registered Nurse</v>
          </cell>
          <cell r="H1794" t="str">
            <v>Clinical</v>
          </cell>
          <cell r="I1794" t="str">
            <v>Patient Care Services</v>
          </cell>
          <cell r="J1794" t="str">
            <v>Operating Room</v>
          </cell>
          <cell r="K1794" t="str">
            <v>Active</v>
          </cell>
          <cell r="L1794" t="str">
            <v>PartTime - Full Benefits</v>
          </cell>
          <cell r="M1794" t="str">
            <v>Part Time</v>
          </cell>
          <cell r="N1794" t="str">
            <v>Registered Nurse</v>
          </cell>
          <cell r="O1794" t="str">
            <v>GEN 40 30min</v>
          </cell>
          <cell r="P1794">
            <v>42541</v>
          </cell>
          <cell r="Q1794">
            <v>42541</v>
          </cell>
          <cell r="S1794">
            <v>63880.959999999999</v>
          </cell>
          <cell r="T1794">
            <v>38.39</v>
          </cell>
          <cell r="U1794" t="str">
            <v>RN</v>
          </cell>
          <cell r="V1794">
            <v>64</v>
          </cell>
          <cell r="W1794">
            <v>1228.48</v>
          </cell>
          <cell r="X1794" t="str">
            <v>Gifford Medical Ctr - 40</v>
          </cell>
          <cell r="Y1794" t="str">
            <v>Operating Room</v>
          </cell>
          <cell r="Z1794" t="str">
            <v>Biweekly</v>
          </cell>
        </row>
        <row r="1795">
          <cell r="B1795">
            <v>2304</v>
          </cell>
          <cell r="D1795" t="str">
            <v>Maria</v>
          </cell>
          <cell r="E1795" t="str">
            <v>Bilinski</v>
          </cell>
          <cell r="F1795" t="str">
            <v>E</v>
          </cell>
          <cell r="G1795" t="str">
            <v>Registered Nurse</v>
          </cell>
          <cell r="H1795" t="str">
            <v>Clinical</v>
          </cell>
          <cell r="I1795" t="str">
            <v>Patient Care Services</v>
          </cell>
          <cell r="J1795" t="str">
            <v>Med Surg</v>
          </cell>
          <cell r="K1795" t="str">
            <v>Terminated</v>
          </cell>
          <cell r="L1795" t="str">
            <v>PartTime - Full Benefits</v>
          </cell>
          <cell r="M1795" t="str">
            <v>Full Time</v>
          </cell>
          <cell r="N1795" t="str">
            <v>Registered Nurse</v>
          </cell>
          <cell r="O1795" t="str">
            <v>GEN 40 30min</v>
          </cell>
          <cell r="P1795">
            <v>42541</v>
          </cell>
          <cell r="Q1795">
            <v>42541</v>
          </cell>
          <cell r="R1795">
            <v>42972</v>
          </cell>
          <cell r="S1795">
            <v>47736</v>
          </cell>
          <cell r="T1795">
            <v>25.5</v>
          </cell>
          <cell r="U1795" t="str">
            <v>RN</v>
          </cell>
          <cell r="V1795">
            <v>72</v>
          </cell>
          <cell r="W1795">
            <v>918</v>
          </cell>
          <cell r="X1795" t="str">
            <v>Gifford Medical - 40</v>
          </cell>
          <cell r="Y1795" t="str">
            <v>Med/Surg</v>
          </cell>
          <cell r="Z1795" t="str">
            <v>Biweekly</v>
          </cell>
        </row>
        <row r="1796">
          <cell r="B1796">
            <v>2305</v>
          </cell>
          <cell r="D1796" t="str">
            <v>Haley</v>
          </cell>
          <cell r="E1796" t="str">
            <v>Spittle</v>
          </cell>
          <cell r="F1796" t="str">
            <v>E</v>
          </cell>
          <cell r="G1796" t="str">
            <v>RN - Per Diem</v>
          </cell>
          <cell r="H1796" t="str">
            <v>Clinical</v>
          </cell>
          <cell r="I1796" t="str">
            <v>Patient Care Services</v>
          </cell>
          <cell r="J1796" t="str">
            <v>Med Surg</v>
          </cell>
          <cell r="K1796" t="str">
            <v>Terminated</v>
          </cell>
          <cell r="L1796" t="str">
            <v>Per Diem Active</v>
          </cell>
          <cell r="M1796" t="str">
            <v>Part Time</v>
          </cell>
          <cell r="N1796" t="str">
            <v>RN - Per Diem</v>
          </cell>
          <cell r="O1796" t="str">
            <v>GEN 40 30min</v>
          </cell>
          <cell r="P1796">
            <v>42891</v>
          </cell>
          <cell r="Q1796">
            <v>42541</v>
          </cell>
          <cell r="R1796">
            <v>44220</v>
          </cell>
          <cell r="S1796">
            <v>7.0199999999999999E-2</v>
          </cell>
          <cell r="T1796">
            <v>27.16</v>
          </cell>
          <cell r="U1796" t="str">
            <v>RN</v>
          </cell>
          <cell r="V1796">
            <v>1E-4</v>
          </cell>
          <cell r="W1796">
            <v>1.4E-3</v>
          </cell>
          <cell r="X1796" t="str">
            <v>Gifford Medical - 40</v>
          </cell>
          <cell r="Y1796" t="str">
            <v>Med/Surg</v>
          </cell>
          <cell r="Z1796" t="str">
            <v>Biweekly</v>
          </cell>
        </row>
        <row r="1797">
          <cell r="B1797">
            <v>2306</v>
          </cell>
          <cell r="D1797" t="str">
            <v>Melissa</v>
          </cell>
          <cell r="E1797" t="str">
            <v>D'Amico</v>
          </cell>
          <cell r="F1797" t="str">
            <v>A</v>
          </cell>
          <cell r="G1797" t="str">
            <v>RN - Per Diem</v>
          </cell>
          <cell r="H1797" t="str">
            <v>Clinical</v>
          </cell>
          <cell r="I1797" t="str">
            <v>Patient Care Services</v>
          </cell>
          <cell r="J1797" t="str">
            <v>Med Surg</v>
          </cell>
          <cell r="K1797" t="str">
            <v>Terminated</v>
          </cell>
          <cell r="L1797" t="str">
            <v>Per Diem Active</v>
          </cell>
          <cell r="M1797" t="str">
            <v>Part Time</v>
          </cell>
          <cell r="N1797" t="str">
            <v>RN - Per Diem</v>
          </cell>
          <cell r="O1797" t="str">
            <v>GEN 40 30min</v>
          </cell>
          <cell r="P1797">
            <v>42548</v>
          </cell>
          <cell r="Q1797">
            <v>42548</v>
          </cell>
          <cell r="R1797">
            <v>43156</v>
          </cell>
          <cell r="S1797">
            <v>6.7599999999999993E-2</v>
          </cell>
          <cell r="T1797">
            <v>25.5</v>
          </cell>
          <cell r="U1797" t="str">
            <v>RN</v>
          </cell>
          <cell r="V1797">
            <v>1E-4</v>
          </cell>
          <cell r="W1797">
            <v>1.2999999999999999E-3</v>
          </cell>
          <cell r="X1797" t="str">
            <v>Gifford Medical - 40</v>
          </cell>
          <cell r="Y1797" t="str">
            <v>Med/Surg</v>
          </cell>
          <cell r="Z1797" t="str">
            <v>Biweekly</v>
          </cell>
        </row>
        <row r="1798">
          <cell r="B1798">
            <v>2307</v>
          </cell>
          <cell r="D1798" t="str">
            <v>Rachel</v>
          </cell>
          <cell r="E1798" t="str">
            <v>Salls</v>
          </cell>
          <cell r="F1798" t="str">
            <v>L</v>
          </cell>
          <cell r="G1798" t="str">
            <v>LNA Retirement Community</v>
          </cell>
          <cell r="H1798" t="str">
            <v>Clinical</v>
          </cell>
          <cell r="I1798" t="str">
            <v>Patient Care Services</v>
          </cell>
          <cell r="J1798" t="str">
            <v>MENIG Extended Care</v>
          </cell>
          <cell r="K1798" t="str">
            <v>Terminated</v>
          </cell>
          <cell r="L1798" t="str">
            <v>Per Diem Active</v>
          </cell>
          <cell r="M1798" t="str">
            <v>Part Time</v>
          </cell>
          <cell r="N1798" t="str">
            <v>LNA Retirement Community</v>
          </cell>
          <cell r="O1798" t="str">
            <v>GEN 30min</v>
          </cell>
          <cell r="P1798">
            <v>44545</v>
          </cell>
          <cell r="Q1798">
            <v>42548</v>
          </cell>
          <cell r="R1798">
            <v>44564</v>
          </cell>
          <cell r="S1798">
            <v>4.6800000000000001E-2</v>
          </cell>
          <cell r="T1798">
            <v>17.89</v>
          </cell>
          <cell r="U1798" t="str">
            <v>Admin/Support</v>
          </cell>
          <cell r="V1798">
            <v>1E-4</v>
          </cell>
          <cell r="W1798">
            <v>8.9999999999999998E-4</v>
          </cell>
          <cell r="X1798" t="str">
            <v>Gifford Medical - 40</v>
          </cell>
          <cell r="Y1798" t="str">
            <v>Menig Extended Care Unit</v>
          </cell>
          <cell r="Z1798" t="str">
            <v>Biweekly</v>
          </cell>
        </row>
        <row r="1799">
          <cell r="B1799">
            <v>2308</v>
          </cell>
          <cell r="D1799" t="str">
            <v>Jeffrey</v>
          </cell>
          <cell r="E1799" t="str">
            <v>White</v>
          </cell>
          <cell r="F1799" t="str">
            <v>P</v>
          </cell>
          <cell r="G1799" t="str">
            <v>Medical Secretary Per Die</v>
          </cell>
          <cell r="H1799" t="str">
            <v>Administrative</v>
          </cell>
          <cell r="I1799" t="str">
            <v>Patient Care Services</v>
          </cell>
          <cell r="J1799" t="str">
            <v>Clinic Primary Care</v>
          </cell>
          <cell r="K1799" t="str">
            <v>Terminated</v>
          </cell>
          <cell r="L1799" t="str">
            <v>Per Diem Active</v>
          </cell>
          <cell r="M1799" t="str">
            <v>Part Time</v>
          </cell>
          <cell r="N1799" t="str">
            <v>Medical Secretary Per Die</v>
          </cell>
          <cell r="O1799" t="str">
            <v>GEN 40 30min</v>
          </cell>
          <cell r="P1799">
            <v>42551</v>
          </cell>
          <cell r="Q1799">
            <v>42551</v>
          </cell>
          <cell r="R1799">
            <v>43066</v>
          </cell>
          <cell r="S1799">
            <v>3.1199999999999999E-2</v>
          </cell>
          <cell r="T1799">
            <v>12</v>
          </cell>
          <cell r="U1799" t="str">
            <v>Admin/Support</v>
          </cell>
          <cell r="V1799">
            <v>1E-4</v>
          </cell>
          <cell r="W1799">
            <v>5.9999999999999995E-4</v>
          </cell>
          <cell r="X1799" t="str">
            <v>Primary Care Clinic - 41</v>
          </cell>
          <cell r="Y1799" t="str">
            <v>Patient Admin Services</v>
          </cell>
          <cell r="Z1799" t="str">
            <v>Biweekly</v>
          </cell>
        </row>
        <row r="1800">
          <cell r="B1800">
            <v>2309</v>
          </cell>
          <cell r="D1800" t="str">
            <v>Ulrika</v>
          </cell>
          <cell r="E1800" t="str">
            <v>Strassberger</v>
          </cell>
          <cell r="F1800" t="str">
            <v>G</v>
          </cell>
          <cell r="G1800" t="str">
            <v>RN - Physician Practice</v>
          </cell>
          <cell r="H1800" t="str">
            <v>Clinical</v>
          </cell>
          <cell r="I1800" t="str">
            <v>Provider Practices</v>
          </cell>
          <cell r="J1800" t="str">
            <v>Berlin Expansion PC</v>
          </cell>
          <cell r="K1800" t="str">
            <v>Active</v>
          </cell>
          <cell r="L1800" t="str">
            <v>Full Time - Full Benefits</v>
          </cell>
          <cell r="M1800" t="str">
            <v>Full Time</v>
          </cell>
          <cell r="N1800" t="str">
            <v>RN - Physician Practice</v>
          </cell>
          <cell r="O1800" t="str">
            <v>GEN 40 60min</v>
          </cell>
          <cell r="P1800">
            <v>42556</v>
          </cell>
          <cell r="Q1800">
            <v>42556</v>
          </cell>
          <cell r="S1800">
            <v>72883.199999999997</v>
          </cell>
          <cell r="T1800">
            <v>35.04</v>
          </cell>
          <cell r="U1800" t="str">
            <v>RN PP</v>
          </cell>
          <cell r="V1800">
            <v>80</v>
          </cell>
          <cell r="W1800">
            <v>1401.6</v>
          </cell>
          <cell r="X1800" t="str">
            <v>Primary Care Clinic - 41</v>
          </cell>
          <cell r="Y1800" t="str">
            <v>Provider Practice</v>
          </cell>
          <cell r="Z1800" t="str">
            <v>Biweekly</v>
          </cell>
        </row>
        <row r="1801">
          <cell r="B1801">
            <v>2310</v>
          </cell>
          <cell r="D1801" t="str">
            <v>Amy</v>
          </cell>
          <cell r="E1801" t="str">
            <v>Thornton</v>
          </cell>
          <cell r="F1801" t="str">
            <v>R</v>
          </cell>
          <cell r="G1801" t="str">
            <v>RN Retirement Com PD</v>
          </cell>
          <cell r="H1801" t="str">
            <v>Clinical</v>
          </cell>
          <cell r="I1801" t="str">
            <v>Patient Care Services</v>
          </cell>
          <cell r="J1801" t="str">
            <v>MENIG Extended Care</v>
          </cell>
          <cell r="K1801" t="str">
            <v>Terminated</v>
          </cell>
          <cell r="L1801" t="str">
            <v>Per Diem Active</v>
          </cell>
          <cell r="M1801" t="str">
            <v>Part Time</v>
          </cell>
          <cell r="N1801" t="str">
            <v>RN Retirement Com PD</v>
          </cell>
          <cell r="O1801" t="str">
            <v>GEN 40 30min</v>
          </cell>
          <cell r="P1801">
            <v>42556</v>
          </cell>
          <cell r="Q1801">
            <v>42556</v>
          </cell>
          <cell r="R1801">
            <v>42928</v>
          </cell>
          <cell r="S1801">
            <v>9.3600000000000003E-2</v>
          </cell>
          <cell r="T1801">
            <v>35.700000000000003</v>
          </cell>
          <cell r="U1801" t="str">
            <v>RN</v>
          </cell>
          <cell r="V1801">
            <v>1E-4</v>
          </cell>
          <cell r="W1801">
            <v>1.8E-3</v>
          </cell>
          <cell r="X1801" t="str">
            <v>Gifford Medical - 40</v>
          </cell>
          <cell r="Y1801" t="str">
            <v>Nursing Administration</v>
          </cell>
          <cell r="Z1801" t="str">
            <v>Biweekly</v>
          </cell>
        </row>
        <row r="1802">
          <cell r="B1802">
            <v>2311</v>
          </cell>
          <cell r="D1802" t="str">
            <v>Jocelyn</v>
          </cell>
          <cell r="E1802" t="str">
            <v>Tremblay</v>
          </cell>
          <cell r="F1802" t="str">
            <v>M</v>
          </cell>
          <cell r="G1802" t="str">
            <v>Laboratory Assistant PD</v>
          </cell>
          <cell r="H1802" t="str">
            <v>Clinical</v>
          </cell>
          <cell r="I1802" t="str">
            <v>Professional Services</v>
          </cell>
          <cell r="J1802" t="str">
            <v>Laboratory</v>
          </cell>
          <cell r="K1802" t="str">
            <v>Active</v>
          </cell>
          <cell r="L1802" t="str">
            <v>Per Diem Active</v>
          </cell>
          <cell r="M1802" t="str">
            <v>Part Time</v>
          </cell>
          <cell r="N1802" t="str">
            <v>Laboratory Assistant PD</v>
          </cell>
          <cell r="O1802" t="str">
            <v>GEN 40 30min</v>
          </cell>
          <cell r="P1802">
            <v>42556</v>
          </cell>
          <cell r="Q1802">
            <v>42556</v>
          </cell>
          <cell r="S1802">
            <v>5.1999999999999998E-2</v>
          </cell>
          <cell r="T1802">
            <v>19.600000000000001</v>
          </cell>
          <cell r="U1802" t="str">
            <v>Admin/Support</v>
          </cell>
          <cell r="V1802">
            <v>1E-4</v>
          </cell>
          <cell r="W1802">
            <v>1E-3</v>
          </cell>
          <cell r="X1802" t="str">
            <v>Gifford Medical - 40</v>
          </cell>
          <cell r="Y1802" t="str">
            <v>Laboratory</v>
          </cell>
          <cell r="Z1802" t="str">
            <v>Biweekly</v>
          </cell>
        </row>
        <row r="1803">
          <cell r="B1803">
            <v>2313</v>
          </cell>
          <cell r="D1803" t="str">
            <v>Darci</v>
          </cell>
          <cell r="E1803" t="str">
            <v>Lambert</v>
          </cell>
          <cell r="F1803" t="str">
            <v>J</v>
          </cell>
          <cell r="G1803" t="str">
            <v>Office Representative</v>
          </cell>
          <cell r="H1803" t="str">
            <v>Administrative</v>
          </cell>
          <cell r="I1803" t="str">
            <v>Patient Care Services</v>
          </cell>
          <cell r="J1803" t="str">
            <v>Clinic OB/GYN</v>
          </cell>
          <cell r="K1803" t="str">
            <v>Active</v>
          </cell>
          <cell r="L1803" t="str">
            <v>Full Time - Full Benefits</v>
          </cell>
          <cell r="M1803" t="str">
            <v>Full Time</v>
          </cell>
          <cell r="N1803" t="str">
            <v>Office Representative</v>
          </cell>
          <cell r="O1803" t="str">
            <v>GEN 40 60min</v>
          </cell>
          <cell r="P1803">
            <v>42562</v>
          </cell>
          <cell r="Q1803">
            <v>42562</v>
          </cell>
          <cell r="S1803">
            <v>41288</v>
          </cell>
          <cell r="T1803">
            <v>19.850000000000001</v>
          </cell>
          <cell r="U1803" t="str">
            <v>Admin/Support</v>
          </cell>
          <cell r="V1803">
            <v>80</v>
          </cell>
          <cell r="W1803">
            <v>794</v>
          </cell>
          <cell r="X1803" t="str">
            <v>OB/GYN - 41</v>
          </cell>
          <cell r="Y1803" t="str">
            <v>Provider Practice</v>
          </cell>
          <cell r="Z1803" t="str">
            <v>Biweekly</v>
          </cell>
        </row>
        <row r="1804">
          <cell r="B1804">
            <v>2314</v>
          </cell>
          <cell r="D1804" t="str">
            <v>Jean</v>
          </cell>
          <cell r="E1804" t="str">
            <v>Vitt</v>
          </cell>
          <cell r="F1804" t="str">
            <v>M</v>
          </cell>
          <cell r="G1804" t="str">
            <v>Pt Reg Receptionist I</v>
          </cell>
          <cell r="H1804" t="str">
            <v>Administrative</v>
          </cell>
          <cell r="I1804" t="str">
            <v>Provider Practices</v>
          </cell>
          <cell r="J1804" t="str">
            <v>Operating Room</v>
          </cell>
          <cell r="K1804" t="str">
            <v>Terminated</v>
          </cell>
          <cell r="L1804" t="str">
            <v>Full Time - Full Benefits</v>
          </cell>
          <cell r="M1804" t="str">
            <v>Full Time</v>
          </cell>
          <cell r="N1804" t="str">
            <v>Pt Reg Receptionist I</v>
          </cell>
          <cell r="O1804" t="str">
            <v>GEN 40 30min</v>
          </cell>
          <cell r="P1804">
            <v>44512</v>
          </cell>
          <cell r="Q1804">
            <v>42562</v>
          </cell>
          <cell r="R1804">
            <v>44512</v>
          </cell>
          <cell r="S1804">
            <v>42120</v>
          </cell>
          <cell r="T1804">
            <v>20.25</v>
          </cell>
          <cell r="U1804" t="str">
            <v>Admin/Support</v>
          </cell>
          <cell r="V1804">
            <v>80</v>
          </cell>
          <cell r="W1804">
            <v>810</v>
          </cell>
          <cell r="X1804" t="str">
            <v>Nro, Anes, Pod &amp; Sp - 40</v>
          </cell>
          <cell r="Y1804" t="str">
            <v>Operating Room</v>
          </cell>
          <cell r="Z1804" t="str">
            <v>Biweekly</v>
          </cell>
        </row>
        <row r="1805">
          <cell r="B1805">
            <v>2316</v>
          </cell>
          <cell r="D1805" t="str">
            <v>Cierra</v>
          </cell>
          <cell r="E1805" t="str">
            <v>Ferrer</v>
          </cell>
          <cell r="F1805" t="str">
            <v>L</v>
          </cell>
          <cell r="G1805" t="str">
            <v>Geriatric Aide</v>
          </cell>
          <cell r="H1805" t="str">
            <v>Clinical</v>
          </cell>
          <cell r="I1805" t="str">
            <v>Patient Care Services</v>
          </cell>
          <cell r="J1805" t="str">
            <v>Project Independence</v>
          </cell>
          <cell r="K1805" t="str">
            <v>Terminated</v>
          </cell>
          <cell r="L1805" t="str">
            <v>Per Diem Active</v>
          </cell>
          <cell r="M1805" t="str">
            <v>Full Time</v>
          </cell>
          <cell r="N1805" t="str">
            <v>Geriatric Aide</v>
          </cell>
          <cell r="O1805" t="str">
            <v>GEN 40 30min</v>
          </cell>
          <cell r="P1805">
            <v>42562</v>
          </cell>
          <cell r="Q1805">
            <v>42562</v>
          </cell>
          <cell r="R1805">
            <v>42954</v>
          </cell>
          <cell r="S1805">
            <v>2.5999999999999999E-2</v>
          </cell>
          <cell r="T1805">
            <v>10.199999999999999</v>
          </cell>
          <cell r="U1805" t="str">
            <v>Admin/Support</v>
          </cell>
          <cell r="V1805">
            <v>1E-4</v>
          </cell>
          <cell r="W1805">
            <v>5.0000000000000001E-4</v>
          </cell>
          <cell r="X1805" t="str">
            <v>Gifford Medical - 40</v>
          </cell>
          <cell r="Y1805" t="str">
            <v>Project Independence</v>
          </cell>
          <cell r="Z1805" t="str">
            <v>Biweekly</v>
          </cell>
        </row>
        <row r="1806">
          <cell r="B1806">
            <v>2317</v>
          </cell>
          <cell r="D1806" t="str">
            <v>Sarah</v>
          </cell>
          <cell r="E1806" t="str">
            <v>Haupt</v>
          </cell>
          <cell r="F1806" t="str">
            <v>D</v>
          </cell>
          <cell r="G1806" t="str">
            <v>Medical Secretary Per Die</v>
          </cell>
          <cell r="H1806" t="str">
            <v>Administrative</v>
          </cell>
          <cell r="I1806" t="str">
            <v>Provider Practices</v>
          </cell>
          <cell r="J1806" t="str">
            <v>Clinic Primary Care</v>
          </cell>
          <cell r="K1806" t="str">
            <v>Terminated</v>
          </cell>
          <cell r="L1806" t="str">
            <v>Per Diem Active</v>
          </cell>
          <cell r="M1806" t="str">
            <v>Part Time</v>
          </cell>
          <cell r="N1806" t="str">
            <v>Medical Secretary Per Die</v>
          </cell>
          <cell r="O1806" t="str">
            <v>GEN 40 60min</v>
          </cell>
          <cell r="P1806">
            <v>42569</v>
          </cell>
          <cell r="Q1806">
            <v>42569</v>
          </cell>
          <cell r="R1806">
            <v>43674</v>
          </cell>
          <cell r="S1806">
            <v>3.1199999999999999E-2</v>
          </cell>
          <cell r="T1806">
            <v>12.36</v>
          </cell>
          <cell r="U1806" t="str">
            <v>Admin/Support</v>
          </cell>
          <cell r="V1806">
            <v>1E-4</v>
          </cell>
          <cell r="W1806">
            <v>5.9999999999999995E-4</v>
          </cell>
          <cell r="X1806" t="str">
            <v>Primary Care Clinic - 41</v>
          </cell>
          <cell r="Y1806" t="str">
            <v>Provider Practice</v>
          </cell>
          <cell r="Z1806" t="str">
            <v>Biweekly</v>
          </cell>
        </row>
        <row r="1807">
          <cell r="B1807">
            <v>2318</v>
          </cell>
          <cell r="D1807" t="str">
            <v>John</v>
          </cell>
          <cell r="E1807" t="str">
            <v>Fletcher</v>
          </cell>
          <cell r="F1807" t="str">
            <v>B</v>
          </cell>
          <cell r="G1807" t="str">
            <v>Nutrition Assistant 1 PD</v>
          </cell>
          <cell r="H1807" t="str">
            <v>Maint, Hskpg, Food, Dayca</v>
          </cell>
          <cell r="I1807" t="str">
            <v>Operations</v>
          </cell>
          <cell r="J1807" t="str">
            <v>Dietary</v>
          </cell>
          <cell r="K1807" t="str">
            <v>Terminated</v>
          </cell>
          <cell r="L1807" t="str">
            <v>Per Diem Active</v>
          </cell>
          <cell r="M1807" t="str">
            <v>Full Time</v>
          </cell>
          <cell r="N1807" t="str">
            <v>Nutrition Assistant 1 PD</v>
          </cell>
          <cell r="O1807" t="str">
            <v>GEN 40 30min</v>
          </cell>
          <cell r="P1807">
            <v>42569</v>
          </cell>
          <cell r="Q1807">
            <v>42569</v>
          </cell>
          <cell r="R1807">
            <v>42590</v>
          </cell>
          <cell r="S1807">
            <v>2.86E-2</v>
          </cell>
          <cell r="T1807">
            <v>10.5</v>
          </cell>
          <cell r="U1807" t="str">
            <v>Admin/Support</v>
          </cell>
          <cell r="V1807">
            <v>1E-4</v>
          </cell>
          <cell r="W1807">
            <v>5.9999999999999995E-4</v>
          </cell>
          <cell r="X1807" t="str">
            <v>Gifford Medical - 40</v>
          </cell>
          <cell r="Y1807" t="str">
            <v>Nutrition &amp; Food Service</v>
          </cell>
          <cell r="Z1807" t="str">
            <v>Biweekly</v>
          </cell>
        </row>
        <row r="1808">
          <cell r="B1808">
            <v>2319</v>
          </cell>
          <cell r="D1808" t="str">
            <v>Elaina</v>
          </cell>
          <cell r="E1808" t="str">
            <v>Vlahos</v>
          </cell>
          <cell r="G1808" t="str">
            <v>Registered Nurse</v>
          </cell>
          <cell r="H1808" t="str">
            <v>Clinical</v>
          </cell>
          <cell r="I1808" t="str">
            <v>Patient Care Services</v>
          </cell>
          <cell r="J1808" t="str">
            <v>Med Surg</v>
          </cell>
          <cell r="K1808" t="str">
            <v>Terminated</v>
          </cell>
          <cell r="L1808" t="str">
            <v>PartTime - Full Benefits</v>
          </cell>
          <cell r="M1808" t="str">
            <v>Part Time</v>
          </cell>
          <cell r="N1808" t="str">
            <v>Registered Nurse</v>
          </cell>
          <cell r="O1808" t="str">
            <v>GEN 40 30min</v>
          </cell>
          <cell r="P1808">
            <v>42569</v>
          </cell>
          <cell r="Q1808">
            <v>42569</v>
          </cell>
          <cell r="R1808">
            <v>42708</v>
          </cell>
          <cell r="S1808">
            <v>41600</v>
          </cell>
          <cell r="T1808">
            <v>25</v>
          </cell>
          <cell r="U1808" t="str">
            <v>RN</v>
          </cell>
          <cell r="V1808">
            <v>64</v>
          </cell>
          <cell r="W1808">
            <v>800</v>
          </cell>
          <cell r="X1808" t="str">
            <v>Gifford Medical - 40</v>
          </cell>
          <cell r="Y1808" t="str">
            <v>Med/Surg</v>
          </cell>
          <cell r="Z1808" t="str">
            <v>Biweekly</v>
          </cell>
        </row>
        <row r="1809">
          <cell r="B1809">
            <v>2320</v>
          </cell>
          <cell r="D1809" t="str">
            <v>Chelsie</v>
          </cell>
          <cell r="E1809" t="str">
            <v>Tetreault</v>
          </cell>
          <cell r="F1809" t="str">
            <v>L</v>
          </cell>
          <cell r="G1809" t="str">
            <v>Registered Nurse</v>
          </cell>
          <cell r="H1809" t="str">
            <v>Clinical</v>
          </cell>
          <cell r="I1809" t="str">
            <v>Patient Care Services</v>
          </cell>
          <cell r="J1809" t="str">
            <v>Emergency Room</v>
          </cell>
          <cell r="K1809" t="str">
            <v>Active</v>
          </cell>
          <cell r="L1809" t="str">
            <v>PartTime - Full Benefits</v>
          </cell>
          <cell r="M1809" t="str">
            <v>Part Time</v>
          </cell>
          <cell r="N1809" t="str">
            <v>Registered Nurse</v>
          </cell>
          <cell r="O1809" t="str">
            <v>GEN 40 30min</v>
          </cell>
          <cell r="P1809">
            <v>42570</v>
          </cell>
          <cell r="Q1809">
            <v>42570</v>
          </cell>
          <cell r="S1809">
            <v>74187.360000000001</v>
          </cell>
          <cell r="T1809">
            <v>39.630000000000003</v>
          </cell>
          <cell r="U1809" t="str">
            <v>RN</v>
          </cell>
          <cell r="V1809">
            <v>72</v>
          </cell>
          <cell r="W1809">
            <v>1426.68</v>
          </cell>
          <cell r="X1809" t="str">
            <v>Gifford Medical Ctr - 40</v>
          </cell>
          <cell r="Y1809" t="str">
            <v>Emergency Room</v>
          </cell>
          <cell r="Z1809" t="str">
            <v>Biweekly</v>
          </cell>
        </row>
        <row r="1810">
          <cell r="B1810">
            <v>2321</v>
          </cell>
          <cell r="D1810" t="str">
            <v>Elizabeth</v>
          </cell>
          <cell r="E1810" t="str">
            <v>Garibay</v>
          </cell>
          <cell r="F1810" t="str">
            <v>A</v>
          </cell>
          <cell r="G1810" t="str">
            <v>Physical Therapy Asst PD</v>
          </cell>
          <cell r="H1810" t="str">
            <v>Ancillary</v>
          </cell>
          <cell r="I1810" t="str">
            <v>Professional Services</v>
          </cell>
          <cell r="J1810" t="str">
            <v>Rehab</v>
          </cell>
          <cell r="K1810" t="str">
            <v>Terminated</v>
          </cell>
          <cell r="L1810" t="str">
            <v>Per Diem Active</v>
          </cell>
          <cell r="M1810" t="str">
            <v>Part Time</v>
          </cell>
          <cell r="N1810" t="str">
            <v>Physical Therapy Asst PD</v>
          </cell>
          <cell r="O1810" t="str">
            <v>GEN 40 30min</v>
          </cell>
          <cell r="P1810">
            <v>42576</v>
          </cell>
          <cell r="Q1810">
            <v>42576</v>
          </cell>
          <cell r="R1810">
            <v>44957</v>
          </cell>
          <cell r="S1810">
            <v>6.5000000000000002E-2</v>
          </cell>
          <cell r="T1810">
            <v>24.9</v>
          </cell>
          <cell r="U1810" t="str">
            <v>Tech &amp; Professi</v>
          </cell>
          <cell r="V1810">
            <v>1E-4</v>
          </cell>
          <cell r="W1810">
            <v>1.1999999999999999E-3</v>
          </cell>
          <cell r="X1810" t="str">
            <v>Physicial Therapy - 40</v>
          </cell>
          <cell r="Y1810" t="str">
            <v>Rehab Services</v>
          </cell>
          <cell r="Z1810" t="str">
            <v>Biweekly</v>
          </cell>
        </row>
        <row r="1811">
          <cell r="B1811">
            <v>2322</v>
          </cell>
          <cell r="D1811" t="str">
            <v>Kaylie</v>
          </cell>
          <cell r="E1811" t="str">
            <v>Knapp</v>
          </cell>
          <cell r="F1811" t="str">
            <v>R</v>
          </cell>
          <cell r="G1811" t="str">
            <v>LNA Per Diem</v>
          </cell>
          <cell r="H1811" t="str">
            <v>Clinical</v>
          </cell>
          <cell r="I1811" t="str">
            <v>Patient Care Services</v>
          </cell>
          <cell r="J1811" t="str">
            <v>Med Surg</v>
          </cell>
          <cell r="K1811" t="str">
            <v>Terminated</v>
          </cell>
          <cell r="L1811" t="str">
            <v>Per Diem Active</v>
          </cell>
          <cell r="M1811" t="str">
            <v>Part Time</v>
          </cell>
          <cell r="N1811" t="str">
            <v>LNA Per Diem</v>
          </cell>
          <cell r="O1811" t="str">
            <v>GEN 40 30min</v>
          </cell>
          <cell r="P1811">
            <v>42576</v>
          </cell>
          <cell r="Q1811">
            <v>42576</v>
          </cell>
          <cell r="R1811">
            <v>44039</v>
          </cell>
          <cell r="S1811">
            <v>3.1199999999999999E-2</v>
          </cell>
          <cell r="T1811">
            <v>12.36</v>
          </cell>
          <cell r="U1811" t="str">
            <v>Admin/Support</v>
          </cell>
          <cell r="V1811">
            <v>1E-4</v>
          </cell>
          <cell r="W1811">
            <v>5.9999999999999995E-4</v>
          </cell>
          <cell r="X1811" t="str">
            <v>Gifford Medical - 40</v>
          </cell>
          <cell r="Y1811" t="str">
            <v>Med/Surg</v>
          </cell>
          <cell r="Z1811" t="str">
            <v>Biweekly</v>
          </cell>
        </row>
        <row r="1812">
          <cell r="B1812">
            <v>2324</v>
          </cell>
          <cell r="D1812" t="str">
            <v>Adam</v>
          </cell>
          <cell r="E1812" t="str">
            <v>Salls</v>
          </cell>
          <cell r="F1812" t="str">
            <v>M</v>
          </cell>
          <cell r="G1812" t="str">
            <v>Skilled Maintenance</v>
          </cell>
          <cell r="H1812" t="str">
            <v>Maint, Hskpg, Food, Dayca</v>
          </cell>
          <cell r="I1812" t="str">
            <v>Operations</v>
          </cell>
          <cell r="J1812" t="str">
            <v>Facilities</v>
          </cell>
          <cell r="K1812" t="str">
            <v>Active</v>
          </cell>
          <cell r="L1812" t="str">
            <v>Full Time - Full Benefits</v>
          </cell>
          <cell r="M1812" t="str">
            <v>Full Time</v>
          </cell>
          <cell r="N1812" t="str">
            <v>Skilled Maintenance</v>
          </cell>
          <cell r="O1812" t="str">
            <v>GEN 40 30min</v>
          </cell>
          <cell r="P1812">
            <v>42583</v>
          </cell>
          <cell r="Q1812">
            <v>42583</v>
          </cell>
          <cell r="S1812">
            <v>54433.599999999999</v>
          </cell>
          <cell r="T1812">
            <v>26.17</v>
          </cell>
          <cell r="U1812" t="str">
            <v>Admin/Support</v>
          </cell>
          <cell r="V1812">
            <v>80</v>
          </cell>
          <cell r="W1812">
            <v>1046.8</v>
          </cell>
          <cell r="X1812" t="str">
            <v>Gifford Medical - 40</v>
          </cell>
          <cell r="Y1812" t="str">
            <v>Maintenance</v>
          </cell>
          <cell r="Z1812" t="str">
            <v>Biweekly</v>
          </cell>
        </row>
        <row r="1813">
          <cell r="B1813">
            <v>2325</v>
          </cell>
          <cell r="D1813" t="str">
            <v>Courtney</v>
          </cell>
          <cell r="E1813" t="str">
            <v>Riley</v>
          </cell>
          <cell r="F1813" t="str">
            <v>E</v>
          </cell>
          <cell r="G1813" t="str">
            <v>Physician</v>
          </cell>
          <cell r="H1813" t="str">
            <v>Clinical</v>
          </cell>
          <cell r="I1813" t="str">
            <v>Medical Staff</v>
          </cell>
          <cell r="J1813" t="str">
            <v>Pediatrics</v>
          </cell>
          <cell r="K1813" t="str">
            <v>Active</v>
          </cell>
          <cell r="L1813" t="str">
            <v>Full Time - Full Benefits</v>
          </cell>
          <cell r="M1813" t="str">
            <v>Full Time</v>
          </cell>
          <cell r="N1813" t="str">
            <v>Physician</v>
          </cell>
          <cell r="O1813" t="str">
            <v>PHYSICIANS</v>
          </cell>
          <cell r="P1813">
            <v>44025</v>
          </cell>
          <cell r="Q1813">
            <v>42583</v>
          </cell>
          <cell r="S1813">
            <v>220000</v>
          </cell>
          <cell r="T1813">
            <v>105.7692</v>
          </cell>
          <cell r="U1813" t="str">
            <v>Providers</v>
          </cell>
          <cell r="V1813">
            <v>80</v>
          </cell>
          <cell r="W1813">
            <v>4230.7691999999997</v>
          </cell>
          <cell r="X1813" t="str">
            <v>Primary Care Clinic - 41</v>
          </cell>
          <cell r="Y1813" t="str">
            <v>Medical Staff</v>
          </cell>
          <cell r="Z1813" t="str">
            <v>Biweekly</v>
          </cell>
        </row>
        <row r="1814">
          <cell r="B1814">
            <v>2326</v>
          </cell>
          <cell r="D1814" t="str">
            <v>Patricia</v>
          </cell>
          <cell r="E1814" t="str">
            <v>Pettinato</v>
          </cell>
          <cell r="F1814" t="str">
            <v>A</v>
          </cell>
          <cell r="G1814" t="str">
            <v>Pt Reg Receptionist 1 PD</v>
          </cell>
          <cell r="H1814" t="str">
            <v>Administrative</v>
          </cell>
          <cell r="I1814" t="str">
            <v>Finance</v>
          </cell>
          <cell r="J1814" t="str">
            <v>Patient Registration</v>
          </cell>
          <cell r="K1814" t="str">
            <v>Terminated</v>
          </cell>
          <cell r="L1814" t="str">
            <v>Per Diem Active</v>
          </cell>
          <cell r="M1814" t="str">
            <v>Part Time</v>
          </cell>
          <cell r="N1814" t="str">
            <v>Pt Reg Receptionist 1 PD</v>
          </cell>
          <cell r="O1814" t="str">
            <v>GEN 40 30min</v>
          </cell>
          <cell r="P1814">
            <v>42597</v>
          </cell>
          <cell r="Q1814">
            <v>42597</v>
          </cell>
          <cell r="R1814">
            <v>42779</v>
          </cell>
          <cell r="S1814">
            <v>3.6400000000000002E-2</v>
          </cell>
          <cell r="T1814">
            <v>14</v>
          </cell>
          <cell r="U1814" t="str">
            <v>Admin/Support</v>
          </cell>
          <cell r="V1814">
            <v>1E-4</v>
          </cell>
          <cell r="W1814">
            <v>6.9999999999999999E-4</v>
          </cell>
          <cell r="X1814" t="str">
            <v>Patient Registration - 49</v>
          </cell>
          <cell r="Y1814" t="str">
            <v>Patient Admin Services</v>
          </cell>
          <cell r="Z1814" t="str">
            <v>Biweekly</v>
          </cell>
        </row>
        <row r="1815">
          <cell r="B1815">
            <v>2327</v>
          </cell>
          <cell r="D1815" t="str">
            <v>Mariah</v>
          </cell>
          <cell r="E1815" t="str">
            <v>Sherman</v>
          </cell>
          <cell r="F1815" t="str">
            <v>K</v>
          </cell>
          <cell r="G1815" t="str">
            <v>LNA Retirement Community</v>
          </cell>
          <cell r="H1815" t="str">
            <v>Clinical</v>
          </cell>
          <cell r="I1815" t="str">
            <v>Patient Care Services</v>
          </cell>
          <cell r="J1815" t="str">
            <v>MENIG Extended Care</v>
          </cell>
          <cell r="K1815" t="str">
            <v>Terminated</v>
          </cell>
          <cell r="L1815" t="str">
            <v>PartTime-Partial Benefits</v>
          </cell>
          <cell r="M1815" t="str">
            <v>Part Time</v>
          </cell>
          <cell r="N1815" t="str">
            <v>LNA Retirement Community</v>
          </cell>
          <cell r="O1815" t="str">
            <v>GEN 40 30min</v>
          </cell>
          <cell r="P1815">
            <v>43691</v>
          </cell>
          <cell r="Q1815">
            <v>42597</v>
          </cell>
          <cell r="R1815">
            <v>44001</v>
          </cell>
          <cell r="S1815">
            <v>16848</v>
          </cell>
          <cell r="T1815">
            <v>13.5</v>
          </cell>
          <cell r="U1815" t="str">
            <v>Admin/Support</v>
          </cell>
          <cell r="V1815">
            <v>48</v>
          </cell>
          <cell r="W1815">
            <v>324</v>
          </cell>
          <cell r="X1815" t="str">
            <v>Gifford Medical - 40</v>
          </cell>
          <cell r="Y1815" t="str">
            <v>Menig Extended Care Unit</v>
          </cell>
          <cell r="Z1815" t="str">
            <v>Biweekly</v>
          </cell>
        </row>
        <row r="1816">
          <cell r="B1816">
            <v>2328</v>
          </cell>
          <cell r="D1816" t="str">
            <v>Jennifer</v>
          </cell>
          <cell r="E1816" t="str">
            <v>Knipp</v>
          </cell>
          <cell r="F1816" t="str">
            <v>L</v>
          </cell>
          <cell r="G1816" t="str">
            <v>Decision Support Analyst</v>
          </cell>
          <cell r="H1816" t="str">
            <v>&lt;None&gt;</v>
          </cell>
          <cell r="I1816" t="str">
            <v>Operations</v>
          </cell>
          <cell r="J1816" t="str">
            <v>Nursing Administration</v>
          </cell>
          <cell r="K1816" t="str">
            <v>Terminated</v>
          </cell>
          <cell r="L1816" t="str">
            <v>Full Time - Full Benefits</v>
          </cell>
          <cell r="M1816" t="str">
            <v>Full Time</v>
          </cell>
          <cell r="N1816" t="str">
            <v>Decision Support Analyst</v>
          </cell>
          <cell r="O1816" t="str">
            <v>EXEMPT 8 FT</v>
          </cell>
          <cell r="P1816">
            <v>42597</v>
          </cell>
          <cell r="Q1816">
            <v>42597</v>
          </cell>
          <cell r="R1816">
            <v>43013</v>
          </cell>
          <cell r="S1816">
            <v>62400</v>
          </cell>
          <cell r="T1816">
            <v>30</v>
          </cell>
          <cell r="U1816" t="str">
            <v>Tech &amp; Professi</v>
          </cell>
          <cell r="V1816">
            <v>80</v>
          </cell>
          <cell r="W1816">
            <v>1200</v>
          </cell>
          <cell r="X1816" t="str">
            <v>Gifford Medical - 40</v>
          </cell>
          <cell r="Y1816" t="str">
            <v>Nursing Administration</v>
          </cell>
          <cell r="Z1816" t="str">
            <v>Biweekly</v>
          </cell>
        </row>
        <row r="1817">
          <cell r="B1817">
            <v>2329</v>
          </cell>
          <cell r="D1817" t="str">
            <v>Patrick</v>
          </cell>
          <cell r="E1817" t="str">
            <v>Clark</v>
          </cell>
          <cell r="F1817" t="str">
            <v>T</v>
          </cell>
          <cell r="G1817" t="str">
            <v>Grant Manager</v>
          </cell>
          <cell r="H1817" t="str">
            <v>Administrative</v>
          </cell>
          <cell r="I1817" t="str">
            <v>Provider Practices</v>
          </cell>
          <cell r="J1817" t="str">
            <v>BP Medical Home</v>
          </cell>
          <cell r="K1817" t="str">
            <v>Terminated</v>
          </cell>
          <cell r="L1817" t="str">
            <v>Full Time - Full Benefits</v>
          </cell>
          <cell r="M1817" t="str">
            <v>Full Time</v>
          </cell>
          <cell r="N1817" t="str">
            <v>Grant Manager</v>
          </cell>
          <cell r="O1817" t="str">
            <v>EXEMPT 8 FT</v>
          </cell>
          <cell r="P1817">
            <v>44906</v>
          </cell>
          <cell r="Q1817">
            <v>42604</v>
          </cell>
          <cell r="R1817">
            <v>44906</v>
          </cell>
          <cell r="S1817">
            <v>92144</v>
          </cell>
          <cell r="T1817">
            <v>44.3</v>
          </cell>
          <cell r="V1817">
            <v>80</v>
          </cell>
          <cell r="W1817">
            <v>1772</v>
          </cell>
          <cell r="X1817" t="str">
            <v>Gifford Medical - 40</v>
          </cell>
          <cell r="Y1817" t="str">
            <v>Provider Practice</v>
          </cell>
          <cell r="Z1817" t="str">
            <v>Biweekly</v>
          </cell>
        </row>
        <row r="1818">
          <cell r="B1818">
            <v>2330</v>
          </cell>
          <cell r="D1818" t="str">
            <v>Jessica</v>
          </cell>
          <cell r="E1818" t="str">
            <v>Kamerer</v>
          </cell>
          <cell r="F1818" t="str">
            <v>M</v>
          </cell>
          <cell r="G1818" t="str">
            <v>Registered Nurse</v>
          </cell>
          <cell r="H1818" t="str">
            <v>Clinical</v>
          </cell>
          <cell r="I1818" t="str">
            <v>Patient Care Services</v>
          </cell>
          <cell r="J1818" t="str">
            <v>Med Surg</v>
          </cell>
          <cell r="K1818" t="str">
            <v>Terminated</v>
          </cell>
          <cell r="L1818" t="str">
            <v>PartTime - Full Benefits</v>
          </cell>
          <cell r="M1818" t="str">
            <v>Full Time</v>
          </cell>
          <cell r="N1818" t="str">
            <v>Registered Nurse</v>
          </cell>
          <cell r="O1818" t="str">
            <v>GEN 40 30min</v>
          </cell>
          <cell r="P1818">
            <v>42604</v>
          </cell>
          <cell r="Q1818">
            <v>42604</v>
          </cell>
          <cell r="R1818">
            <v>42660</v>
          </cell>
          <cell r="S1818">
            <v>41600</v>
          </cell>
          <cell r="T1818">
            <v>25</v>
          </cell>
          <cell r="U1818" t="str">
            <v>RN</v>
          </cell>
          <cell r="V1818">
            <v>64</v>
          </cell>
          <cell r="W1818">
            <v>800</v>
          </cell>
          <cell r="X1818" t="str">
            <v>Gifford Medical - 40</v>
          </cell>
          <cell r="Y1818" t="str">
            <v>Med/Surg</v>
          </cell>
          <cell r="Z1818" t="str">
            <v>Biweekly</v>
          </cell>
        </row>
        <row r="1819">
          <cell r="B1819">
            <v>2331</v>
          </cell>
          <cell r="D1819" t="str">
            <v>Joanna</v>
          </cell>
          <cell r="E1819" t="str">
            <v>Alexander</v>
          </cell>
          <cell r="G1819" t="str">
            <v>Physical Therapy Assistan</v>
          </cell>
          <cell r="H1819" t="str">
            <v>Ancillary</v>
          </cell>
          <cell r="I1819" t="str">
            <v>Professional Services</v>
          </cell>
          <cell r="J1819" t="str">
            <v>Rehab</v>
          </cell>
          <cell r="K1819" t="str">
            <v>Active</v>
          </cell>
          <cell r="L1819" t="str">
            <v>PartTime - Full Benefits</v>
          </cell>
          <cell r="M1819" t="str">
            <v>Part Time</v>
          </cell>
          <cell r="N1819" t="str">
            <v>Physical Therapy Assistan</v>
          </cell>
          <cell r="O1819" t="str">
            <v>GEN 40 30min</v>
          </cell>
          <cell r="P1819">
            <v>42604</v>
          </cell>
          <cell r="Q1819">
            <v>42604</v>
          </cell>
          <cell r="S1819">
            <v>44317</v>
          </cell>
          <cell r="T1819">
            <v>24.35</v>
          </cell>
          <cell r="U1819" t="str">
            <v>Tech &amp; Professi</v>
          </cell>
          <cell r="V1819">
            <v>70</v>
          </cell>
          <cell r="W1819">
            <v>852.25</v>
          </cell>
          <cell r="X1819" t="str">
            <v>Physicial Therapy - 40</v>
          </cell>
          <cell r="Y1819" t="str">
            <v>Rehab Services</v>
          </cell>
          <cell r="Z1819" t="str">
            <v>Biweekly</v>
          </cell>
        </row>
        <row r="1820">
          <cell r="B1820">
            <v>2334</v>
          </cell>
          <cell r="D1820" t="str">
            <v>Jean</v>
          </cell>
          <cell r="E1820" t="str">
            <v>Copeland</v>
          </cell>
          <cell r="F1820" t="str">
            <v>M</v>
          </cell>
          <cell r="G1820" t="str">
            <v>Care Manager</v>
          </cell>
          <cell r="H1820" t="str">
            <v>Administrative</v>
          </cell>
          <cell r="I1820" t="str">
            <v>Provider Practices</v>
          </cell>
          <cell r="J1820" t="str">
            <v>Medical Home CHT</v>
          </cell>
          <cell r="K1820" t="str">
            <v>Terminated</v>
          </cell>
          <cell r="L1820" t="str">
            <v>PartTime - Full Benefits</v>
          </cell>
          <cell r="M1820" t="str">
            <v>Part Time</v>
          </cell>
          <cell r="N1820" t="str">
            <v>Care Manager</v>
          </cell>
          <cell r="O1820" t="str">
            <v>EXEMPT 64</v>
          </cell>
          <cell r="P1820">
            <v>42619</v>
          </cell>
          <cell r="Q1820">
            <v>42619</v>
          </cell>
          <cell r="R1820">
            <v>43665</v>
          </cell>
          <cell r="S1820">
            <v>30850.560000000001</v>
          </cell>
          <cell r="T1820">
            <v>18.54</v>
          </cell>
          <cell r="U1820" t="str">
            <v>Management</v>
          </cell>
          <cell r="V1820">
            <v>64</v>
          </cell>
          <cell r="W1820">
            <v>593.28</v>
          </cell>
          <cell r="X1820" t="str">
            <v>Primary Care Clinic - 41</v>
          </cell>
          <cell r="Y1820" t="str">
            <v>Provider Practice</v>
          </cell>
          <cell r="Z1820" t="str">
            <v>Biweekly</v>
          </cell>
        </row>
        <row r="1821">
          <cell r="B1821">
            <v>2335</v>
          </cell>
          <cell r="D1821" t="str">
            <v>Kali-Jean</v>
          </cell>
          <cell r="E1821" t="str">
            <v>Eaccarino</v>
          </cell>
          <cell r="G1821" t="str">
            <v>Licensed Nurse Aide</v>
          </cell>
          <cell r="H1821" t="str">
            <v>Clinical</v>
          </cell>
          <cell r="I1821" t="str">
            <v>Patient Care Services</v>
          </cell>
          <cell r="J1821" t="str">
            <v>Med Surg</v>
          </cell>
          <cell r="K1821" t="str">
            <v>Active</v>
          </cell>
          <cell r="L1821" t="str">
            <v>PartTime - Full Benefits</v>
          </cell>
          <cell r="M1821" t="str">
            <v>Part Time</v>
          </cell>
          <cell r="N1821" t="str">
            <v>Licensed Nurse Aide</v>
          </cell>
          <cell r="O1821" t="str">
            <v>GEN 40 30min</v>
          </cell>
          <cell r="P1821">
            <v>42619</v>
          </cell>
          <cell r="Q1821">
            <v>42619</v>
          </cell>
          <cell r="S1821">
            <v>33490.080000000002</v>
          </cell>
          <cell r="T1821">
            <v>17.89</v>
          </cell>
          <cell r="U1821" t="str">
            <v>Admin/Support</v>
          </cell>
          <cell r="V1821">
            <v>72</v>
          </cell>
          <cell r="W1821">
            <v>644.04</v>
          </cell>
          <cell r="X1821" t="str">
            <v>Gifford Medical - 40</v>
          </cell>
          <cell r="Y1821" t="str">
            <v>Med/Surg</v>
          </cell>
          <cell r="Z1821" t="str">
            <v>Biweekly</v>
          </cell>
        </row>
        <row r="1822">
          <cell r="B1822">
            <v>2337</v>
          </cell>
          <cell r="D1822" t="str">
            <v>Rachel</v>
          </cell>
          <cell r="E1822" t="str">
            <v>Parzych</v>
          </cell>
          <cell r="F1822" t="str">
            <v>B</v>
          </cell>
          <cell r="G1822" t="str">
            <v>LNA Per Diem</v>
          </cell>
          <cell r="H1822" t="str">
            <v>Clinical</v>
          </cell>
          <cell r="I1822" t="str">
            <v>Patient Care Services</v>
          </cell>
          <cell r="J1822" t="str">
            <v>MENIG Extended Care</v>
          </cell>
          <cell r="K1822" t="str">
            <v>Terminated</v>
          </cell>
          <cell r="L1822" t="str">
            <v>Per Diem Active</v>
          </cell>
          <cell r="M1822" t="str">
            <v>Part Time</v>
          </cell>
          <cell r="N1822" t="str">
            <v>LNA Per Diem</v>
          </cell>
          <cell r="O1822" t="str">
            <v>GEN 40 30min</v>
          </cell>
          <cell r="P1822">
            <v>42625</v>
          </cell>
          <cell r="Q1822">
            <v>42625</v>
          </cell>
          <cell r="R1822">
            <v>42653</v>
          </cell>
          <cell r="S1822">
            <v>2.86E-2</v>
          </cell>
          <cell r="T1822">
            <v>11.25</v>
          </cell>
          <cell r="U1822" t="str">
            <v>Admin/Support</v>
          </cell>
          <cell r="V1822">
            <v>1E-4</v>
          </cell>
          <cell r="W1822">
            <v>5.9999999999999995E-4</v>
          </cell>
          <cell r="X1822" t="str">
            <v>Gifford Medical - 40</v>
          </cell>
          <cell r="Y1822" t="str">
            <v>Menig Extended Care Unit</v>
          </cell>
          <cell r="Z1822" t="str">
            <v>Biweekly</v>
          </cell>
        </row>
        <row r="1823">
          <cell r="B1823">
            <v>2338</v>
          </cell>
          <cell r="D1823" t="str">
            <v>Cecelia</v>
          </cell>
          <cell r="E1823" t="str">
            <v>Marshall</v>
          </cell>
          <cell r="F1823" t="str">
            <v>M</v>
          </cell>
          <cell r="G1823" t="str">
            <v>Registered Nurse</v>
          </cell>
          <cell r="H1823" t="str">
            <v>Clinical</v>
          </cell>
          <cell r="I1823" t="str">
            <v>Patient Care Services</v>
          </cell>
          <cell r="J1823" t="str">
            <v>Emergency Room</v>
          </cell>
          <cell r="K1823" t="str">
            <v>Active</v>
          </cell>
          <cell r="L1823" t="str">
            <v>PartTime - Full Benefits</v>
          </cell>
          <cell r="M1823" t="str">
            <v>Part Time</v>
          </cell>
          <cell r="N1823" t="str">
            <v>Registered Nurse</v>
          </cell>
          <cell r="O1823" t="str">
            <v>GEN 40 30min</v>
          </cell>
          <cell r="P1823">
            <v>42625</v>
          </cell>
          <cell r="Q1823">
            <v>42625</v>
          </cell>
          <cell r="S1823">
            <v>71117.279999999999</v>
          </cell>
          <cell r="T1823">
            <v>37.99</v>
          </cell>
          <cell r="U1823" t="str">
            <v>RN</v>
          </cell>
          <cell r="V1823">
            <v>72</v>
          </cell>
          <cell r="W1823">
            <v>1367.64</v>
          </cell>
          <cell r="X1823" t="str">
            <v>Gifford Medical Ctr - 40</v>
          </cell>
          <cell r="Y1823" t="str">
            <v>Emergency Room</v>
          </cell>
          <cell r="Z1823" t="str">
            <v>Biweekly</v>
          </cell>
        </row>
        <row r="1824">
          <cell r="B1824">
            <v>2339</v>
          </cell>
          <cell r="D1824" t="str">
            <v>Lisa</v>
          </cell>
          <cell r="E1824" t="str">
            <v>Moll</v>
          </cell>
          <cell r="F1824" t="str">
            <v>C</v>
          </cell>
          <cell r="G1824" t="str">
            <v>Licensed Practical Nurse</v>
          </cell>
          <cell r="H1824" t="str">
            <v>Clinical</v>
          </cell>
          <cell r="I1824" t="str">
            <v>Patient Care Services</v>
          </cell>
          <cell r="J1824" t="str">
            <v>MENIG Extended Care</v>
          </cell>
          <cell r="K1824" t="str">
            <v>Terminated</v>
          </cell>
          <cell r="L1824" t="str">
            <v>PartTime-No Benefits</v>
          </cell>
          <cell r="M1824" t="str">
            <v>Part Time</v>
          </cell>
          <cell r="N1824" t="str">
            <v>Licensed Practical Nurse</v>
          </cell>
          <cell r="O1824" t="str">
            <v>GEN 40 30min</v>
          </cell>
          <cell r="P1824">
            <v>42626</v>
          </cell>
          <cell r="Q1824">
            <v>42626</v>
          </cell>
          <cell r="R1824">
            <v>42674</v>
          </cell>
          <cell r="S1824">
            <v>8840</v>
          </cell>
          <cell r="T1824">
            <v>17</v>
          </cell>
          <cell r="U1824" t="str">
            <v>LPN</v>
          </cell>
          <cell r="V1824">
            <v>20</v>
          </cell>
          <cell r="W1824">
            <v>170</v>
          </cell>
          <cell r="X1824" t="str">
            <v>Gifford Medical - 40</v>
          </cell>
          <cell r="Y1824" t="str">
            <v>Menig Extended Care Unit</v>
          </cell>
          <cell r="Z1824" t="str">
            <v>Biweekly</v>
          </cell>
        </row>
        <row r="1825">
          <cell r="B1825">
            <v>2340</v>
          </cell>
          <cell r="D1825" t="str">
            <v>Charlene</v>
          </cell>
          <cell r="E1825" t="str">
            <v>Avery-Stone</v>
          </cell>
          <cell r="F1825" t="str">
            <v>J</v>
          </cell>
          <cell r="G1825" t="str">
            <v>Medical Secretary</v>
          </cell>
          <cell r="H1825" t="str">
            <v>Administrative</v>
          </cell>
          <cell r="I1825" t="str">
            <v>Provider Practices</v>
          </cell>
          <cell r="J1825" t="str">
            <v>Orthopedics Clinic</v>
          </cell>
          <cell r="K1825" t="str">
            <v>Terminated</v>
          </cell>
          <cell r="L1825" t="str">
            <v>Full Time - Full Benefits</v>
          </cell>
          <cell r="M1825" t="str">
            <v>Full Time</v>
          </cell>
          <cell r="N1825" t="str">
            <v>Medical Secretary</v>
          </cell>
          <cell r="O1825" t="str">
            <v>GEN 40 60min</v>
          </cell>
          <cell r="P1825">
            <v>42632</v>
          </cell>
          <cell r="Q1825">
            <v>42632</v>
          </cell>
          <cell r="R1825">
            <v>43091</v>
          </cell>
          <cell r="S1825">
            <v>31200</v>
          </cell>
          <cell r="T1825">
            <v>15</v>
          </cell>
          <cell r="U1825" t="str">
            <v>Admin/Support</v>
          </cell>
          <cell r="V1825">
            <v>80</v>
          </cell>
          <cell r="W1825">
            <v>600</v>
          </cell>
          <cell r="X1825" t="str">
            <v>Orthopedics - 40</v>
          </cell>
          <cell r="Y1825" t="str">
            <v>Provider Practice</v>
          </cell>
          <cell r="Z1825" t="str">
            <v>Biweekly</v>
          </cell>
        </row>
        <row r="1826">
          <cell r="B1826">
            <v>2341</v>
          </cell>
          <cell r="D1826" t="str">
            <v>Chutarat</v>
          </cell>
          <cell r="E1826" t="str">
            <v>Nolan</v>
          </cell>
          <cell r="G1826" t="str">
            <v>LNA Retirement Community</v>
          </cell>
          <cell r="H1826" t="str">
            <v>Clinical</v>
          </cell>
          <cell r="I1826" t="str">
            <v>Patient Care Services</v>
          </cell>
          <cell r="J1826" t="str">
            <v>MENIG Extended Care</v>
          </cell>
          <cell r="K1826" t="str">
            <v>Terminated</v>
          </cell>
          <cell r="L1826" t="str">
            <v>PartTime - Full Benefits</v>
          </cell>
          <cell r="M1826" t="str">
            <v>Part Time</v>
          </cell>
          <cell r="N1826" t="str">
            <v>LNA Retirement Community</v>
          </cell>
          <cell r="O1826" t="str">
            <v>GEN 40 30min</v>
          </cell>
          <cell r="P1826">
            <v>43997</v>
          </cell>
          <cell r="Q1826">
            <v>42639</v>
          </cell>
          <cell r="R1826">
            <v>43998</v>
          </cell>
          <cell r="S1826">
            <v>32778.720000000001</v>
          </cell>
          <cell r="T1826">
            <v>17.510000000000002</v>
          </cell>
          <cell r="U1826" t="str">
            <v>Admin/Support</v>
          </cell>
          <cell r="V1826">
            <v>72</v>
          </cell>
          <cell r="W1826">
            <v>630.36</v>
          </cell>
          <cell r="X1826" t="str">
            <v>Gifford Medical - 40</v>
          </cell>
          <cell r="Y1826" t="str">
            <v>Menig Extended Care Unit</v>
          </cell>
          <cell r="Z1826" t="str">
            <v>Biweekly</v>
          </cell>
        </row>
        <row r="1827">
          <cell r="B1827">
            <v>2342</v>
          </cell>
          <cell r="D1827" t="str">
            <v>Rachel</v>
          </cell>
          <cell r="E1827" t="str">
            <v>Salloway</v>
          </cell>
          <cell r="F1827" t="str">
            <v>P</v>
          </cell>
          <cell r="G1827" t="str">
            <v>Nurse Practitioner</v>
          </cell>
          <cell r="H1827" t="str">
            <v>Clinical</v>
          </cell>
          <cell r="I1827" t="str">
            <v>Medical Staff</v>
          </cell>
          <cell r="J1827" t="str">
            <v>Clinic Primary Care</v>
          </cell>
          <cell r="K1827" t="str">
            <v>Active</v>
          </cell>
          <cell r="L1827" t="str">
            <v>PartTime - Full Benefits</v>
          </cell>
          <cell r="M1827" t="str">
            <v>Part Time</v>
          </cell>
          <cell r="N1827" t="str">
            <v>Nurse Practitioner</v>
          </cell>
          <cell r="O1827" t="str">
            <v>PHYSICIANS</v>
          </cell>
          <cell r="P1827">
            <v>42639</v>
          </cell>
          <cell r="Q1827">
            <v>42639</v>
          </cell>
          <cell r="S1827">
            <v>81759.75</v>
          </cell>
          <cell r="T1827">
            <v>52.4101</v>
          </cell>
          <cell r="U1827" t="str">
            <v>NP &amp; PA</v>
          </cell>
          <cell r="V1827">
            <v>60</v>
          </cell>
          <cell r="W1827">
            <v>1572.3028999999999</v>
          </cell>
          <cell r="X1827" t="str">
            <v>Primary Care Clinic - 41</v>
          </cell>
          <cell r="Y1827" t="str">
            <v>Medical Staff</v>
          </cell>
          <cell r="Z1827" t="str">
            <v>Biweekly</v>
          </cell>
        </row>
        <row r="1828">
          <cell r="B1828">
            <v>2343</v>
          </cell>
          <cell r="D1828" t="str">
            <v>Jocyndia</v>
          </cell>
          <cell r="E1828" t="str">
            <v>Turinetti</v>
          </cell>
          <cell r="G1828" t="str">
            <v>After School Assistant</v>
          </cell>
          <cell r="H1828" t="str">
            <v>Maint, Hskpg, Food, Dayca</v>
          </cell>
          <cell r="I1828" t="str">
            <v>Human Resources</v>
          </cell>
          <cell r="J1828" t="str">
            <v>After School</v>
          </cell>
          <cell r="K1828" t="str">
            <v>Terminated</v>
          </cell>
          <cell r="L1828" t="str">
            <v>PartTime-No Benefits</v>
          </cell>
          <cell r="M1828" t="str">
            <v>Part Time</v>
          </cell>
          <cell r="N1828" t="str">
            <v>After School Assistant</v>
          </cell>
          <cell r="O1828" t="str">
            <v>GEN 40 No Meal</v>
          </cell>
          <cell r="P1828">
            <v>42641</v>
          </cell>
          <cell r="Q1828">
            <v>42641</v>
          </cell>
          <cell r="R1828">
            <v>43266</v>
          </cell>
          <cell r="S1828">
            <v>8190</v>
          </cell>
          <cell r="T1828">
            <v>10.5</v>
          </cell>
          <cell r="U1828" t="str">
            <v>Admin/Support</v>
          </cell>
          <cell r="V1828">
            <v>30</v>
          </cell>
          <cell r="W1828">
            <v>157.5</v>
          </cell>
          <cell r="X1828" t="str">
            <v>After School Program - 43</v>
          </cell>
          <cell r="Y1828" t="str">
            <v>Child Enrichment Center</v>
          </cell>
          <cell r="Z1828" t="str">
            <v>Biweekly</v>
          </cell>
        </row>
        <row r="1829">
          <cell r="B1829">
            <v>2344</v>
          </cell>
          <cell r="D1829" t="str">
            <v>Moira</v>
          </cell>
          <cell r="E1829" t="str">
            <v>Hudak-Hall</v>
          </cell>
          <cell r="F1829" t="str">
            <v>A</v>
          </cell>
          <cell r="G1829" t="str">
            <v>Director of HR</v>
          </cell>
          <cell r="H1829" t="str">
            <v>Administrative</v>
          </cell>
          <cell r="I1829" t="str">
            <v>Administration</v>
          </cell>
          <cell r="J1829" t="str">
            <v>Human Resources</v>
          </cell>
          <cell r="K1829" t="str">
            <v>Terminated</v>
          </cell>
          <cell r="L1829" t="str">
            <v>Full Time - Full Benefits</v>
          </cell>
          <cell r="M1829" t="str">
            <v>Full Time</v>
          </cell>
          <cell r="N1829" t="str">
            <v>Director of HR</v>
          </cell>
          <cell r="O1829" t="str">
            <v>EXEMPT 8 FT</v>
          </cell>
          <cell r="P1829">
            <v>42646</v>
          </cell>
          <cell r="Q1829">
            <v>42646</v>
          </cell>
          <cell r="R1829">
            <v>42689</v>
          </cell>
          <cell r="S1829">
            <v>112000</v>
          </cell>
          <cell r="T1829">
            <v>53.846200000000003</v>
          </cell>
          <cell r="U1829" t="str">
            <v>DIR HR</v>
          </cell>
          <cell r="V1829">
            <v>80</v>
          </cell>
          <cell r="W1829">
            <v>2153.8462</v>
          </cell>
          <cell r="X1829" t="str">
            <v>Gifford Medical - 40</v>
          </cell>
          <cell r="Y1829" t="str">
            <v>Human Resources</v>
          </cell>
          <cell r="Z1829" t="str">
            <v>Biweekly</v>
          </cell>
        </row>
        <row r="1830">
          <cell r="B1830">
            <v>2345</v>
          </cell>
          <cell r="D1830" t="str">
            <v>Cara</v>
          </cell>
          <cell r="E1830" t="str">
            <v>Collette</v>
          </cell>
          <cell r="F1830" t="str">
            <v>G</v>
          </cell>
          <cell r="G1830" t="str">
            <v>Teaching Associate</v>
          </cell>
          <cell r="H1830" t="str">
            <v>Maint, Hskpg, Food, Dayca</v>
          </cell>
          <cell r="I1830" t="str">
            <v>Administration</v>
          </cell>
          <cell r="J1830" t="str">
            <v>Day Care</v>
          </cell>
          <cell r="K1830" t="str">
            <v>Terminated</v>
          </cell>
          <cell r="L1830" t="str">
            <v>Full Time - Full Benefits</v>
          </cell>
          <cell r="M1830" t="str">
            <v>Full Time</v>
          </cell>
          <cell r="N1830" t="str">
            <v>Teaching Associate</v>
          </cell>
          <cell r="O1830" t="str">
            <v>GEN 40 60min</v>
          </cell>
          <cell r="P1830">
            <v>42646</v>
          </cell>
          <cell r="Q1830">
            <v>42646</v>
          </cell>
          <cell r="R1830">
            <v>44421</v>
          </cell>
          <cell r="S1830">
            <v>34424</v>
          </cell>
          <cell r="T1830">
            <v>16.55</v>
          </cell>
          <cell r="U1830" t="str">
            <v>Tech &amp; Professi</v>
          </cell>
          <cell r="V1830">
            <v>80</v>
          </cell>
          <cell r="W1830">
            <v>662</v>
          </cell>
          <cell r="X1830" t="str">
            <v>Gifford Medical - 40</v>
          </cell>
          <cell r="Y1830" t="str">
            <v>Child Enrichment Center</v>
          </cell>
          <cell r="Z1830" t="str">
            <v>Biweekly</v>
          </cell>
        </row>
        <row r="1831">
          <cell r="B1831">
            <v>2346</v>
          </cell>
          <cell r="D1831" t="str">
            <v>Bonnie</v>
          </cell>
          <cell r="E1831" t="str">
            <v>Parker</v>
          </cell>
          <cell r="F1831" t="str">
            <v>J</v>
          </cell>
          <cell r="G1831" t="str">
            <v>Accountant</v>
          </cell>
          <cell r="H1831" t="str">
            <v>Administrative</v>
          </cell>
          <cell r="I1831" t="str">
            <v>Finance</v>
          </cell>
          <cell r="J1831" t="str">
            <v>General Accounting</v>
          </cell>
          <cell r="K1831" t="str">
            <v>Terminated</v>
          </cell>
          <cell r="L1831" t="str">
            <v>Full Time - Full Benefits</v>
          </cell>
          <cell r="M1831" t="str">
            <v>Full Time</v>
          </cell>
          <cell r="N1831" t="str">
            <v>Accountant</v>
          </cell>
          <cell r="O1831" t="str">
            <v>EXEMPT 8 FT</v>
          </cell>
          <cell r="P1831">
            <v>42646</v>
          </cell>
          <cell r="Q1831">
            <v>42646</v>
          </cell>
          <cell r="R1831">
            <v>42755</v>
          </cell>
          <cell r="S1831">
            <v>47840</v>
          </cell>
          <cell r="T1831">
            <v>23</v>
          </cell>
          <cell r="U1831" t="str">
            <v>Tech &amp; Professi</v>
          </cell>
          <cell r="V1831">
            <v>80</v>
          </cell>
          <cell r="W1831">
            <v>920</v>
          </cell>
          <cell r="X1831" t="str">
            <v>Gifford Medical - 40</v>
          </cell>
          <cell r="Y1831" t="str">
            <v>Accounting</v>
          </cell>
          <cell r="Z1831" t="str">
            <v>Biweekly</v>
          </cell>
        </row>
        <row r="1832">
          <cell r="B1832">
            <v>2347</v>
          </cell>
          <cell r="D1832" t="str">
            <v>Suzanne</v>
          </cell>
          <cell r="E1832" t="str">
            <v>McCarthy</v>
          </cell>
          <cell r="F1832" t="str">
            <v>K</v>
          </cell>
          <cell r="G1832" t="str">
            <v>Physical Therapist</v>
          </cell>
          <cell r="H1832" t="str">
            <v>Ancillary</v>
          </cell>
          <cell r="I1832" t="str">
            <v>Professional Services</v>
          </cell>
          <cell r="J1832" t="str">
            <v>Rehab</v>
          </cell>
          <cell r="K1832" t="str">
            <v>Active</v>
          </cell>
          <cell r="L1832" t="str">
            <v>PartTime - Full Benefits</v>
          </cell>
          <cell r="M1832" t="str">
            <v>Part Time</v>
          </cell>
          <cell r="N1832" t="str">
            <v>Physical Therapist</v>
          </cell>
          <cell r="O1832" t="str">
            <v>GEN 40 No Meal</v>
          </cell>
          <cell r="P1832">
            <v>42647</v>
          </cell>
          <cell r="Q1832">
            <v>42647</v>
          </cell>
          <cell r="S1832">
            <v>73803.600000000006</v>
          </cell>
          <cell r="T1832">
            <v>47.31</v>
          </cell>
          <cell r="U1832" t="str">
            <v>Tech &amp; Profess</v>
          </cell>
          <cell r="V1832">
            <v>60</v>
          </cell>
          <cell r="W1832">
            <v>1419.3</v>
          </cell>
          <cell r="X1832" t="str">
            <v>Physicial Therapy - 40</v>
          </cell>
          <cell r="Y1832" t="str">
            <v>Rehab Services</v>
          </cell>
          <cell r="Z1832" t="str">
            <v>Biweekly</v>
          </cell>
        </row>
        <row r="1833">
          <cell r="B1833">
            <v>2348</v>
          </cell>
          <cell r="D1833" t="str">
            <v>Suzanne</v>
          </cell>
          <cell r="E1833" t="str">
            <v>Carlisle Stebenne</v>
          </cell>
          <cell r="G1833" t="str">
            <v>Nurse Practitioner</v>
          </cell>
          <cell r="H1833" t="str">
            <v>Clinical</v>
          </cell>
          <cell r="I1833" t="str">
            <v>Medical Staff</v>
          </cell>
          <cell r="J1833" t="str">
            <v>Twin River Primary Care</v>
          </cell>
          <cell r="K1833" t="str">
            <v>Terminated</v>
          </cell>
          <cell r="L1833" t="str">
            <v>Full Time - Full Benefits</v>
          </cell>
          <cell r="M1833" t="str">
            <v>Full Time</v>
          </cell>
          <cell r="N1833" t="str">
            <v>Nurse Practitioner</v>
          </cell>
          <cell r="O1833" t="str">
            <v>PHYSICIANS</v>
          </cell>
          <cell r="P1833">
            <v>42653</v>
          </cell>
          <cell r="Q1833">
            <v>42653</v>
          </cell>
          <cell r="R1833">
            <v>42954</v>
          </cell>
          <cell r="S1833">
            <v>90000</v>
          </cell>
          <cell r="T1833">
            <v>43.269199999999998</v>
          </cell>
          <cell r="U1833" t="str">
            <v>NP &amp; PA</v>
          </cell>
          <cell r="V1833">
            <v>80</v>
          </cell>
          <cell r="W1833">
            <v>1730.7692</v>
          </cell>
          <cell r="X1833" t="str">
            <v>Primary Care Clinic - 41</v>
          </cell>
          <cell r="Y1833" t="str">
            <v>Medical Staff</v>
          </cell>
          <cell r="Z1833" t="str">
            <v>Biweekly</v>
          </cell>
        </row>
        <row r="1834">
          <cell r="B1834">
            <v>2349</v>
          </cell>
          <cell r="D1834" t="str">
            <v>Christina</v>
          </cell>
          <cell r="E1834" t="str">
            <v>Duffy</v>
          </cell>
          <cell r="F1834" t="str">
            <v>M</v>
          </cell>
          <cell r="G1834" t="str">
            <v>Registered Nurse</v>
          </cell>
          <cell r="H1834" t="str">
            <v>Clinical</v>
          </cell>
          <cell r="I1834" t="str">
            <v>Patient Care Services</v>
          </cell>
          <cell r="J1834" t="str">
            <v>Operating Room</v>
          </cell>
          <cell r="K1834" t="str">
            <v>Terminated</v>
          </cell>
          <cell r="L1834" t="str">
            <v>Full Time - Full Benefits</v>
          </cell>
          <cell r="M1834" t="str">
            <v>Full Time</v>
          </cell>
          <cell r="N1834" t="str">
            <v>Registered Nurse</v>
          </cell>
          <cell r="O1834" t="str">
            <v>GEN 40 30min</v>
          </cell>
          <cell r="P1834">
            <v>42653</v>
          </cell>
          <cell r="Q1834">
            <v>42653</v>
          </cell>
          <cell r="R1834">
            <v>43489</v>
          </cell>
          <cell r="S1834">
            <v>59862.400000000001</v>
          </cell>
          <cell r="T1834">
            <v>28.78</v>
          </cell>
          <cell r="U1834" t="str">
            <v>RN</v>
          </cell>
          <cell r="V1834">
            <v>80</v>
          </cell>
          <cell r="W1834">
            <v>1151.2</v>
          </cell>
          <cell r="X1834" t="str">
            <v>Gifford Medical - 40</v>
          </cell>
          <cell r="Y1834" t="str">
            <v>Operating Room</v>
          </cell>
          <cell r="Z1834" t="str">
            <v>Biweekly</v>
          </cell>
        </row>
        <row r="1835">
          <cell r="B1835">
            <v>2350</v>
          </cell>
          <cell r="D1835" t="str">
            <v>Christine</v>
          </cell>
          <cell r="E1835" t="str">
            <v>Sicard</v>
          </cell>
          <cell r="F1835" t="str">
            <v>A</v>
          </cell>
          <cell r="G1835" t="str">
            <v>Physician Assistant</v>
          </cell>
          <cell r="H1835" t="str">
            <v>Clinical</v>
          </cell>
          <cell r="I1835" t="str">
            <v>Medical Staff</v>
          </cell>
          <cell r="J1835" t="str">
            <v>Berlin Expansion PC</v>
          </cell>
          <cell r="K1835" t="str">
            <v>Terminated</v>
          </cell>
          <cell r="L1835" t="str">
            <v>PartTime - Full Benefits</v>
          </cell>
          <cell r="M1835" t="str">
            <v>Full Time</v>
          </cell>
          <cell r="N1835" t="str">
            <v>Physician Assistant</v>
          </cell>
          <cell r="O1835" t="str">
            <v>PHYSICIANS</v>
          </cell>
          <cell r="P1835">
            <v>43784</v>
          </cell>
          <cell r="Q1835">
            <v>42653</v>
          </cell>
          <cell r="R1835">
            <v>43784</v>
          </cell>
          <cell r="S1835">
            <v>85799.937600000005</v>
          </cell>
          <cell r="T1835">
            <v>45.833300000000001</v>
          </cell>
          <cell r="U1835" t="str">
            <v>NP &amp; PA</v>
          </cell>
          <cell r="V1835">
            <v>72</v>
          </cell>
          <cell r="W1835">
            <v>1649.9988000000001</v>
          </cell>
          <cell r="X1835" t="str">
            <v>Primary Care Clinic - 41</v>
          </cell>
          <cell r="Y1835" t="str">
            <v>Medical Staff</v>
          </cell>
          <cell r="Z1835" t="str">
            <v>Biweekly</v>
          </cell>
        </row>
        <row r="1836">
          <cell r="B1836">
            <v>2351</v>
          </cell>
          <cell r="D1836" t="str">
            <v>Brian</v>
          </cell>
          <cell r="E1836" t="str">
            <v>McAllister</v>
          </cell>
          <cell r="F1836" t="str">
            <v>L</v>
          </cell>
          <cell r="G1836" t="str">
            <v>ES Project Worker</v>
          </cell>
          <cell r="H1836" t="str">
            <v>Maint, Hskpg, Food, Dayca</v>
          </cell>
          <cell r="I1836" t="str">
            <v>Operations</v>
          </cell>
          <cell r="J1836" t="str">
            <v>Housekeeping</v>
          </cell>
          <cell r="K1836" t="str">
            <v>Terminated</v>
          </cell>
          <cell r="L1836" t="str">
            <v>Full Time - Full Benefits</v>
          </cell>
          <cell r="M1836" t="str">
            <v>Part Time</v>
          </cell>
          <cell r="N1836" t="str">
            <v>ES Project Worker</v>
          </cell>
          <cell r="O1836" t="str">
            <v>GEN 40 30min</v>
          </cell>
          <cell r="P1836">
            <v>42660</v>
          </cell>
          <cell r="Q1836">
            <v>42660</v>
          </cell>
          <cell r="R1836">
            <v>43559</v>
          </cell>
          <cell r="S1836">
            <v>22422.400000000001</v>
          </cell>
          <cell r="T1836">
            <v>10.78</v>
          </cell>
          <cell r="U1836" t="str">
            <v>Admin/Support</v>
          </cell>
          <cell r="V1836">
            <v>80</v>
          </cell>
          <cell r="W1836">
            <v>431.2</v>
          </cell>
          <cell r="X1836" t="str">
            <v>Gifford Medical - 40</v>
          </cell>
          <cell r="Y1836" t="str">
            <v>Housekeeping</v>
          </cell>
          <cell r="Z1836" t="str">
            <v>Biweekly</v>
          </cell>
        </row>
        <row r="1837">
          <cell r="B1837">
            <v>2352</v>
          </cell>
          <cell r="D1837" t="str">
            <v>Jasmine</v>
          </cell>
          <cell r="E1837" t="str">
            <v>Vance</v>
          </cell>
          <cell r="F1837" t="str">
            <v>N</v>
          </cell>
          <cell r="G1837" t="str">
            <v>LNA Retirement Com PD</v>
          </cell>
          <cell r="H1837" t="str">
            <v>Clinical</v>
          </cell>
          <cell r="I1837" t="str">
            <v>Patient Care Services</v>
          </cell>
          <cell r="J1837" t="str">
            <v>MENIG Extended Care</v>
          </cell>
          <cell r="K1837" t="str">
            <v>Terminated</v>
          </cell>
          <cell r="L1837" t="str">
            <v>Per Diem Active</v>
          </cell>
          <cell r="M1837" t="str">
            <v>Part Time</v>
          </cell>
          <cell r="N1837" t="str">
            <v>LNA Retirement Com PD</v>
          </cell>
          <cell r="O1837" t="str">
            <v>GEN 40 30min</v>
          </cell>
          <cell r="P1837">
            <v>42660</v>
          </cell>
          <cell r="Q1837">
            <v>42660</v>
          </cell>
          <cell r="R1837">
            <v>42890</v>
          </cell>
          <cell r="S1837">
            <v>2.86E-2</v>
          </cell>
          <cell r="T1837">
            <v>11</v>
          </cell>
          <cell r="U1837" t="str">
            <v>Admin/Support</v>
          </cell>
          <cell r="V1837">
            <v>1E-4</v>
          </cell>
          <cell r="W1837">
            <v>5.9999999999999995E-4</v>
          </cell>
          <cell r="X1837" t="str">
            <v>Gifford Medical - 40</v>
          </cell>
          <cell r="Y1837" t="str">
            <v>Menig Extended Care Unit</v>
          </cell>
          <cell r="Z1837" t="str">
            <v>Biweekly</v>
          </cell>
        </row>
        <row r="1838">
          <cell r="B1838">
            <v>2353</v>
          </cell>
          <cell r="D1838" t="str">
            <v>Sara</v>
          </cell>
          <cell r="E1838" t="str">
            <v>Tuthill</v>
          </cell>
          <cell r="F1838" t="str">
            <v>L</v>
          </cell>
          <cell r="G1838" t="str">
            <v>LNA Per Diem</v>
          </cell>
          <cell r="H1838" t="str">
            <v>Clinical</v>
          </cell>
          <cell r="I1838" t="str">
            <v>Patient Care Services</v>
          </cell>
          <cell r="J1838" t="str">
            <v>Emergency Room</v>
          </cell>
          <cell r="K1838" t="str">
            <v>Terminated</v>
          </cell>
          <cell r="L1838" t="str">
            <v>Per Diem Active</v>
          </cell>
          <cell r="M1838" t="str">
            <v>Part Time</v>
          </cell>
          <cell r="N1838" t="str">
            <v>LNA Per Diem</v>
          </cell>
          <cell r="O1838" t="str">
            <v>GEN 40 30min</v>
          </cell>
          <cell r="P1838">
            <v>42660</v>
          </cell>
          <cell r="Q1838">
            <v>42660</v>
          </cell>
          <cell r="R1838">
            <v>44893</v>
          </cell>
          <cell r="S1838">
            <v>5.7200000000000001E-2</v>
          </cell>
          <cell r="T1838">
            <v>21.78</v>
          </cell>
          <cell r="U1838" t="str">
            <v>Admin/Support</v>
          </cell>
          <cell r="V1838">
            <v>1E-4</v>
          </cell>
          <cell r="W1838">
            <v>1.1000000000000001E-3</v>
          </cell>
          <cell r="X1838" t="str">
            <v>Gifford Medical - 40</v>
          </cell>
          <cell r="Y1838" t="str">
            <v>Emergency Room</v>
          </cell>
          <cell r="Z1838" t="str">
            <v>Biweekly</v>
          </cell>
        </row>
        <row r="1839">
          <cell r="B1839">
            <v>2354</v>
          </cell>
          <cell r="D1839" t="str">
            <v>Michelyn</v>
          </cell>
          <cell r="E1839" t="str">
            <v>Gosselin</v>
          </cell>
          <cell r="F1839" t="str">
            <v>G</v>
          </cell>
          <cell r="G1839" t="str">
            <v>Radiology Technologist PD</v>
          </cell>
          <cell r="H1839" t="str">
            <v>Ancillary</v>
          </cell>
          <cell r="I1839" t="str">
            <v>Operations</v>
          </cell>
          <cell r="J1839" t="str">
            <v>Diagnostic Imaging</v>
          </cell>
          <cell r="K1839" t="str">
            <v>Terminated</v>
          </cell>
          <cell r="L1839" t="str">
            <v>Per Diem Active</v>
          </cell>
          <cell r="M1839" t="str">
            <v>Part Time</v>
          </cell>
          <cell r="N1839" t="str">
            <v>Radiology Technologist PD</v>
          </cell>
          <cell r="O1839" t="str">
            <v>GEN 40 30min</v>
          </cell>
          <cell r="P1839">
            <v>42667</v>
          </cell>
          <cell r="Q1839">
            <v>42667</v>
          </cell>
          <cell r="R1839">
            <v>42859</v>
          </cell>
          <cell r="S1839">
            <v>4.6800000000000001E-2</v>
          </cell>
          <cell r="T1839">
            <v>18</v>
          </cell>
          <cell r="U1839" t="str">
            <v>Tech &amp; Professi</v>
          </cell>
          <cell r="V1839">
            <v>1E-4</v>
          </cell>
          <cell r="W1839">
            <v>8.9999999999999998E-4</v>
          </cell>
          <cell r="X1839" t="str">
            <v>Gifford Medical - 40</v>
          </cell>
          <cell r="Y1839" t="str">
            <v>Radiology</v>
          </cell>
          <cell r="Z1839" t="str">
            <v>Biweekly</v>
          </cell>
        </row>
        <row r="1840">
          <cell r="B1840">
            <v>2355</v>
          </cell>
          <cell r="D1840" t="str">
            <v>Allison</v>
          </cell>
          <cell r="E1840" t="str">
            <v>Filepp</v>
          </cell>
          <cell r="F1840" t="str">
            <v>E</v>
          </cell>
          <cell r="G1840" t="str">
            <v>Reg Dietician Rehab</v>
          </cell>
          <cell r="H1840" t="str">
            <v>Ancillary</v>
          </cell>
          <cell r="I1840" t="str">
            <v>Operations</v>
          </cell>
          <cell r="J1840" t="str">
            <v>Nutrition - Rehab</v>
          </cell>
          <cell r="K1840" t="str">
            <v>Terminated</v>
          </cell>
          <cell r="L1840" t="str">
            <v>Per Diem Active</v>
          </cell>
          <cell r="M1840" t="str">
            <v>Part Time</v>
          </cell>
          <cell r="N1840" t="str">
            <v>Reg Dietician Rehab</v>
          </cell>
          <cell r="O1840" t="str">
            <v>GEN 40 30min</v>
          </cell>
          <cell r="P1840">
            <v>43656</v>
          </cell>
          <cell r="Q1840">
            <v>42667</v>
          </cell>
          <cell r="R1840">
            <v>44239</v>
          </cell>
          <cell r="S1840">
            <v>5.9799999999999999E-2</v>
          </cell>
          <cell r="T1840">
            <v>23.46</v>
          </cell>
          <cell r="U1840" t="str">
            <v>Tech &amp; Professi</v>
          </cell>
          <cell r="V1840">
            <v>1E-4</v>
          </cell>
          <cell r="W1840">
            <v>1.1999999999999999E-3</v>
          </cell>
          <cell r="X1840" t="str">
            <v>Gifford Medical - 40</v>
          </cell>
          <cell r="Y1840" t="str">
            <v>Rehab Services</v>
          </cell>
          <cell r="Z1840" t="str">
            <v>Biweekly</v>
          </cell>
        </row>
        <row r="1841">
          <cell r="B1841">
            <v>2356</v>
          </cell>
          <cell r="D1841" t="str">
            <v>Kathleen</v>
          </cell>
          <cell r="E1841" t="str">
            <v>Warren</v>
          </cell>
          <cell r="F1841" t="str">
            <v>D</v>
          </cell>
          <cell r="G1841" t="str">
            <v>Teaching Assistant</v>
          </cell>
          <cell r="H1841" t="str">
            <v>Maint, Hskpg, Food, Dayca</v>
          </cell>
          <cell r="I1841" t="str">
            <v>Human Resources</v>
          </cell>
          <cell r="J1841" t="str">
            <v>Day Care</v>
          </cell>
          <cell r="K1841" t="str">
            <v>Terminated</v>
          </cell>
          <cell r="L1841" t="str">
            <v>PartTime-Partial Benefits</v>
          </cell>
          <cell r="M1841" t="str">
            <v>Full Time</v>
          </cell>
          <cell r="N1841" t="str">
            <v>Teaching Assistant</v>
          </cell>
          <cell r="O1841" t="str">
            <v>GEN 40 30min</v>
          </cell>
          <cell r="P1841">
            <v>42681</v>
          </cell>
          <cell r="Q1841">
            <v>42681</v>
          </cell>
          <cell r="R1841">
            <v>42685</v>
          </cell>
          <cell r="S1841">
            <v>22880</v>
          </cell>
          <cell r="T1841">
            <v>16</v>
          </cell>
          <cell r="U1841" t="str">
            <v>Admin/Support</v>
          </cell>
          <cell r="V1841">
            <v>55</v>
          </cell>
          <cell r="W1841">
            <v>440</v>
          </cell>
          <cell r="X1841" t="str">
            <v>Gifford Medical - 40</v>
          </cell>
          <cell r="Y1841" t="str">
            <v>Child Enrichment Center</v>
          </cell>
          <cell r="Z1841" t="str">
            <v>Biweekly</v>
          </cell>
        </row>
        <row r="1842">
          <cell r="B1842">
            <v>2357</v>
          </cell>
          <cell r="D1842" t="str">
            <v>Charles</v>
          </cell>
          <cell r="E1842" t="str">
            <v>Litwin</v>
          </cell>
          <cell r="F1842" t="str">
            <v>T</v>
          </cell>
          <cell r="G1842" t="str">
            <v>Skilled Maintenance</v>
          </cell>
          <cell r="H1842" t="str">
            <v>Maint, Hskpg, Food, Dayca</v>
          </cell>
          <cell r="I1842" t="str">
            <v>Operations</v>
          </cell>
          <cell r="J1842" t="str">
            <v>Facilities</v>
          </cell>
          <cell r="K1842" t="str">
            <v>Active</v>
          </cell>
          <cell r="L1842" t="str">
            <v>Full Time - Full Benefits</v>
          </cell>
          <cell r="M1842" t="str">
            <v>Full Time</v>
          </cell>
          <cell r="N1842" t="str">
            <v>Skilled Maintenance</v>
          </cell>
          <cell r="O1842" t="str">
            <v>GEN 40 30min</v>
          </cell>
          <cell r="P1842">
            <v>42681</v>
          </cell>
          <cell r="Q1842">
            <v>42681</v>
          </cell>
          <cell r="S1842">
            <v>54350.400000000001</v>
          </cell>
          <cell r="T1842">
            <v>26.13</v>
          </cell>
          <cell r="U1842" t="str">
            <v>Admin/Support</v>
          </cell>
          <cell r="V1842">
            <v>80</v>
          </cell>
          <cell r="W1842">
            <v>1045.2</v>
          </cell>
          <cell r="X1842" t="str">
            <v>Gifford Medical - 40</v>
          </cell>
          <cell r="Y1842" t="str">
            <v>Maintenance</v>
          </cell>
          <cell r="Z1842" t="str">
            <v>Biweekly</v>
          </cell>
        </row>
        <row r="1843">
          <cell r="B1843">
            <v>2358</v>
          </cell>
          <cell r="D1843" t="str">
            <v>Emily</v>
          </cell>
          <cell r="E1843" t="str">
            <v>Webster</v>
          </cell>
          <cell r="F1843" t="str">
            <v>A</v>
          </cell>
          <cell r="G1843" t="str">
            <v>Registered Nurse</v>
          </cell>
          <cell r="H1843" t="str">
            <v>Clinical</v>
          </cell>
          <cell r="I1843" t="str">
            <v>Patient Care Services</v>
          </cell>
          <cell r="J1843" t="str">
            <v>Med Surg</v>
          </cell>
          <cell r="K1843" t="str">
            <v>Terminated</v>
          </cell>
          <cell r="L1843" t="str">
            <v>PartTime - Full Benefits</v>
          </cell>
          <cell r="M1843" t="str">
            <v>Part Time</v>
          </cell>
          <cell r="N1843" t="str">
            <v>Registered Nurse</v>
          </cell>
          <cell r="O1843" t="str">
            <v>GEN 40 30min</v>
          </cell>
          <cell r="P1843">
            <v>42681</v>
          </cell>
          <cell r="Q1843">
            <v>42681</v>
          </cell>
          <cell r="R1843">
            <v>43175</v>
          </cell>
          <cell r="S1843">
            <v>44200</v>
          </cell>
          <cell r="T1843">
            <v>25</v>
          </cell>
          <cell r="U1843" t="str">
            <v>RN</v>
          </cell>
          <cell r="V1843">
            <v>68</v>
          </cell>
          <cell r="W1843">
            <v>850</v>
          </cell>
          <cell r="X1843" t="str">
            <v>Gifford Medical - 40</v>
          </cell>
          <cell r="Y1843" t="str">
            <v>Med/Surg</v>
          </cell>
          <cell r="Z1843" t="str">
            <v>Biweekly</v>
          </cell>
        </row>
        <row r="1844">
          <cell r="B1844">
            <v>2359</v>
          </cell>
          <cell r="D1844" t="str">
            <v>Karen</v>
          </cell>
          <cell r="E1844" t="str">
            <v>Pelletier</v>
          </cell>
          <cell r="F1844" t="str">
            <v>M</v>
          </cell>
          <cell r="G1844" t="str">
            <v>Patient Access Specialist</v>
          </cell>
          <cell r="H1844" t="str">
            <v>Administrative</v>
          </cell>
          <cell r="I1844" t="str">
            <v>Patient Care Services</v>
          </cell>
          <cell r="J1844" t="str">
            <v>Clinic Primary Care</v>
          </cell>
          <cell r="K1844" t="str">
            <v>Terminated</v>
          </cell>
          <cell r="L1844" t="str">
            <v>Full Time - Full Benefits</v>
          </cell>
          <cell r="M1844" t="str">
            <v>Full Time</v>
          </cell>
          <cell r="N1844" t="str">
            <v>Patient Access Specialist</v>
          </cell>
          <cell r="O1844" t="str">
            <v>GEN 40 30min</v>
          </cell>
          <cell r="P1844">
            <v>42681</v>
          </cell>
          <cell r="Q1844">
            <v>42681</v>
          </cell>
          <cell r="R1844">
            <v>42950</v>
          </cell>
          <cell r="S1844">
            <v>33280</v>
          </cell>
          <cell r="T1844">
            <v>16</v>
          </cell>
          <cell r="U1844" t="str">
            <v>Admin/Support</v>
          </cell>
          <cell r="V1844">
            <v>80</v>
          </cell>
          <cell r="W1844">
            <v>640</v>
          </cell>
          <cell r="X1844" t="str">
            <v>Primary Care Clinic - 41</v>
          </cell>
          <cell r="Y1844" t="str">
            <v>Patient Admin Services</v>
          </cell>
          <cell r="Z1844" t="str">
            <v>Biweekly</v>
          </cell>
        </row>
        <row r="1845">
          <cell r="B1845">
            <v>2360</v>
          </cell>
          <cell r="D1845" t="str">
            <v>Jennifer</v>
          </cell>
          <cell r="E1845" t="str">
            <v>Pelletier</v>
          </cell>
          <cell r="F1845" t="str">
            <v>E</v>
          </cell>
          <cell r="G1845" t="str">
            <v>Social Worker (BS)</v>
          </cell>
          <cell r="H1845" t="str">
            <v>Ancillary</v>
          </cell>
          <cell r="I1845" t="str">
            <v>Patient Care Services</v>
          </cell>
          <cell r="J1845" t="str">
            <v>Substance Abuse Kingwood</v>
          </cell>
          <cell r="K1845" t="str">
            <v>Active</v>
          </cell>
          <cell r="L1845" t="str">
            <v>PartTime - Full Benefits</v>
          </cell>
          <cell r="M1845" t="str">
            <v>Part Time</v>
          </cell>
          <cell r="N1845" t="str">
            <v>Social Worker (BS)</v>
          </cell>
          <cell r="O1845" t="str">
            <v>PHYSICIANS</v>
          </cell>
          <cell r="P1845">
            <v>42681</v>
          </cell>
          <cell r="Q1845">
            <v>42681</v>
          </cell>
          <cell r="S1845">
            <v>70204.492800000007</v>
          </cell>
          <cell r="T1845">
            <v>37.502400000000002</v>
          </cell>
          <cell r="U1845" t="str">
            <v>Tech &amp; Professi</v>
          </cell>
          <cell r="V1845">
            <v>72</v>
          </cell>
          <cell r="W1845">
            <v>1350.0863999999999</v>
          </cell>
          <cell r="X1845" t="str">
            <v>Primary Care Clinic - 41</v>
          </cell>
          <cell r="Y1845" t="str">
            <v>Provider Practice</v>
          </cell>
          <cell r="Z1845" t="str">
            <v>Biweekly</v>
          </cell>
        </row>
        <row r="1846">
          <cell r="B1846">
            <v>2361</v>
          </cell>
          <cell r="D1846" t="str">
            <v>Katie</v>
          </cell>
          <cell r="E1846" t="str">
            <v>Sweet</v>
          </cell>
          <cell r="F1846" t="str">
            <v>O</v>
          </cell>
          <cell r="G1846" t="str">
            <v>Nutrition Assistant 1</v>
          </cell>
          <cell r="H1846" t="str">
            <v>Maint, Hskpg, Food, Dayca</v>
          </cell>
          <cell r="I1846" t="str">
            <v>Operations</v>
          </cell>
          <cell r="J1846" t="str">
            <v>Dietary</v>
          </cell>
          <cell r="K1846" t="str">
            <v>Terminated</v>
          </cell>
          <cell r="L1846" t="str">
            <v>Full Time - Full Benefits</v>
          </cell>
          <cell r="M1846" t="str">
            <v>Full Time</v>
          </cell>
          <cell r="N1846" t="str">
            <v>Nutrition Assistant 1</v>
          </cell>
          <cell r="O1846" t="str">
            <v>GEN 40 30min</v>
          </cell>
          <cell r="P1846">
            <v>42681</v>
          </cell>
          <cell r="Q1846">
            <v>42681</v>
          </cell>
          <cell r="R1846">
            <v>43299</v>
          </cell>
          <cell r="S1846">
            <v>22880</v>
          </cell>
          <cell r="T1846">
            <v>11</v>
          </cell>
          <cell r="U1846" t="str">
            <v>Admin/Support</v>
          </cell>
          <cell r="V1846">
            <v>80</v>
          </cell>
          <cell r="W1846">
            <v>440</v>
          </cell>
          <cell r="X1846" t="str">
            <v>Gifford Medical - 40</v>
          </cell>
          <cell r="Y1846" t="str">
            <v>Nutrition &amp; Food Service</v>
          </cell>
          <cell r="Z1846" t="str">
            <v>Biweekly</v>
          </cell>
        </row>
        <row r="1847">
          <cell r="B1847">
            <v>2362</v>
          </cell>
          <cell r="D1847" t="str">
            <v>Laura</v>
          </cell>
          <cell r="E1847" t="str">
            <v>Bjork</v>
          </cell>
          <cell r="F1847" t="str">
            <v>E</v>
          </cell>
          <cell r="G1847" t="str">
            <v>RN - Per Diem</v>
          </cell>
          <cell r="H1847" t="str">
            <v>Clinical</v>
          </cell>
          <cell r="I1847" t="str">
            <v>Patient Care Services</v>
          </cell>
          <cell r="J1847" t="str">
            <v>Operating Room</v>
          </cell>
          <cell r="K1847" t="str">
            <v>Terminated</v>
          </cell>
          <cell r="L1847" t="str">
            <v>Per Diem Active</v>
          </cell>
          <cell r="M1847" t="str">
            <v>Part Time</v>
          </cell>
          <cell r="N1847" t="str">
            <v>RN - Per Diem</v>
          </cell>
          <cell r="O1847" t="str">
            <v>GEN 40 30min</v>
          </cell>
          <cell r="P1847">
            <v>42684</v>
          </cell>
          <cell r="Q1847">
            <v>42684</v>
          </cell>
          <cell r="R1847">
            <v>44314</v>
          </cell>
          <cell r="S1847">
            <v>7.2800000000000004E-2</v>
          </cell>
          <cell r="T1847">
            <v>28.37</v>
          </cell>
          <cell r="U1847" t="str">
            <v>RN</v>
          </cell>
          <cell r="V1847">
            <v>1E-4</v>
          </cell>
          <cell r="W1847">
            <v>1.4E-3</v>
          </cell>
          <cell r="X1847" t="str">
            <v>Gifford Medical - 40</v>
          </cell>
          <cell r="Y1847" t="str">
            <v>Ambulatory Care Center</v>
          </cell>
          <cell r="Z1847" t="str">
            <v>Biweekly</v>
          </cell>
        </row>
        <row r="1848">
          <cell r="B1848">
            <v>2363</v>
          </cell>
          <cell r="D1848" t="str">
            <v>Danielle</v>
          </cell>
          <cell r="E1848" t="str">
            <v>Garrow</v>
          </cell>
          <cell r="F1848" t="str">
            <v>A</v>
          </cell>
          <cell r="G1848" t="str">
            <v>Kitchen Assistant</v>
          </cell>
          <cell r="H1848" t="str">
            <v>Maint, Hskpg, Food, Dayca</v>
          </cell>
          <cell r="I1848" t="str">
            <v>Operations</v>
          </cell>
          <cell r="J1848" t="str">
            <v>Menig Dietary</v>
          </cell>
          <cell r="K1848" t="str">
            <v>Active</v>
          </cell>
          <cell r="L1848" t="str">
            <v>Full Time - Full Benefits</v>
          </cell>
          <cell r="M1848" t="str">
            <v>Full Time</v>
          </cell>
          <cell r="N1848" t="str">
            <v>Kitchen Assistant</v>
          </cell>
          <cell r="O1848" t="str">
            <v>GEN 40 30min</v>
          </cell>
          <cell r="P1848">
            <v>42688</v>
          </cell>
          <cell r="Q1848">
            <v>42688</v>
          </cell>
          <cell r="S1848">
            <v>32593.599999999999</v>
          </cell>
          <cell r="T1848">
            <v>15.67</v>
          </cell>
          <cell r="U1848" t="str">
            <v>Admin/Support</v>
          </cell>
          <cell r="V1848">
            <v>80</v>
          </cell>
          <cell r="W1848">
            <v>626.79999999999995</v>
          </cell>
          <cell r="X1848" t="str">
            <v>Gifford Medical - 40</v>
          </cell>
          <cell r="Y1848" t="str">
            <v>Independent Living</v>
          </cell>
          <cell r="Z1848" t="str">
            <v>Biweekly</v>
          </cell>
        </row>
        <row r="1849">
          <cell r="B1849">
            <v>2364</v>
          </cell>
          <cell r="D1849" t="str">
            <v>Nicole</v>
          </cell>
          <cell r="E1849" t="str">
            <v>Compo</v>
          </cell>
          <cell r="F1849" t="str">
            <v>L</v>
          </cell>
          <cell r="G1849" t="str">
            <v>LNA Retirement Com PD</v>
          </cell>
          <cell r="H1849" t="str">
            <v>Clinical</v>
          </cell>
          <cell r="I1849" t="str">
            <v>Patient Care Services</v>
          </cell>
          <cell r="J1849" t="str">
            <v>MENIG Extended Care</v>
          </cell>
          <cell r="K1849" t="str">
            <v>Terminated</v>
          </cell>
          <cell r="L1849" t="str">
            <v>Per Diem Active</v>
          </cell>
          <cell r="M1849" t="str">
            <v>Part Time</v>
          </cell>
          <cell r="N1849" t="str">
            <v>LNA Retirement Com PD</v>
          </cell>
          <cell r="O1849" t="str">
            <v>GEN 40 30min</v>
          </cell>
          <cell r="P1849">
            <v>42695</v>
          </cell>
          <cell r="Q1849">
            <v>42695</v>
          </cell>
          <cell r="R1849">
            <v>42807</v>
          </cell>
          <cell r="S1849">
            <v>2.86E-2</v>
          </cell>
          <cell r="T1849">
            <v>11</v>
          </cell>
          <cell r="U1849" t="str">
            <v>Admin/Support</v>
          </cell>
          <cell r="V1849">
            <v>1E-4</v>
          </cell>
          <cell r="W1849">
            <v>5.9999999999999995E-4</v>
          </cell>
          <cell r="X1849" t="str">
            <v>Gifford Medical - 40</v>
          </cell>
          <cell r="Y1849" t="str">
            <v>Menig Extended Care Unit</v>
          </cell>
          <cell r="Z1849" t="str">
            <v>Biweekly</v>
          </cell>
        </row>
        <row r="1850">
          <cell r="B1850">
            <v>2365</v>
          </cell>
          <cell r="D1850" t="str">
            <v>Whitney</v>
          </cell>
          <cell r="E1850" t="str">
            <v>Franklin</v>
          </cell>
          <cell r="F1850" t="str">
            <v>D</v>
          </cell>
          <cell r="G1850" t="str">
            <v>LNA Per Diem</v>
          </cell>
          <cell r="H1850" t="str">
            <v>Clinical</v>
          </cell>
          <cell r="I1850" t="str">
            <v>Patient Care Services</v>
          </cell>
          <cell r="J1850" t="str">
            <v>Med Surg</v>
          </cell>
          <cell r="K1850" t="str">
            <v>Terminated</v>
          </cell>
          <cell r="L1850" t="str">
            <v>Per Diem Active</v>
          </cell>
          <cell r="M1850" t="str">
            <v>Part Time</v>
          </cell>
          <cell r="N1850" t="str">
            <v>LNA Per Diem</v>
          </cell>
          <cell r="O1850" t="str">
            <v>GEN 40 30min</v>
          </cell>
          <cell r="P1850">
            <v>42695</v>
          </cell>
          <cell r="Q1850">
            <v>42695</v>
          </cell>
          <cell r="R1850">
            <v>42825</v>
          </cell>
          <cell r="S1850">
            <v>3.6400000000000002E-2</v>
          </cell>
          <cell r="T1850">
            <v>14</v>
          </cell>
          <cell r="U1850" t="str">
            <v>Admin/Support</v>
          </cell>
          <cell r="V1850">
            <v>1E-4</v>
          </cell>
          <cell r="W1850">
            <v>6.9999999999999999E-4</v>
          </cell>
          <cell r="X1850" t="str">
            <v>Gifford Medical - 40</v>
          </cell>
          <cell r="Y1850" t="str">
            <v>Med/Surg</v>
          </cell>
          <cell r="Z1850" t="str">
            <v>Biweekly</v>
          </cell>
        </row>
        <row r="1851">
          <cell r="B1851">
            <v>2366</v>
          </cell>
          <cell r="D1851" t="str">
            <v>Lisa-Ann</v>
          </cell>
          <cell r="E1851" t="str">
            <v>Zabski</v>
          </cell>
          <cell r="G1851" t="str">
            <v>Radiology Technologist PD</v>
          </cell>
          <cell r="H1851" t="str">
            <v>Ancillary</v>
          </cell>
          <cell r="I1851" t="str">
            <v>Operations</v>
          </cell>
          <cell r="J1851" t="str">
            <v>Diagnostic Imaging</v>
          </cell>
          <cell r="K1851" t="str">
            <v>Terminated</v>
          </cell>
          <cell r="L1851" t="str">
            <v>Per Diem Active</v>
          </cell>
          <cell r="M1851" t="str">
            <v>Part Time</v>
          </cell>
          <cell r="N1851" t="str">
            <v>Radiology Technologist PD</v>
          </cell>
          <cell r="O1851" t="str">
            <v>GEN 40 30min</v>
          </cell>
          <cell r="P1851">
            <v>42702</v>
          </cell>
          <cell r="Q1851">
            <v>42702</v>
          </cell>
          <cell r="R1851">
            <v>42893</v>
          </cell>
          <cell r="S1851">
            <v>7.2800000000000004E-2</v>
          </cell>
          <cell r="T1851">
            <v>28</v>
          </cell>
          <cell r="U1851" t="str">
            <v>Tech &amp; Professi</v>
          </cell>
          <cell r="V1851">
            <v>1E-4</v>
          </cell>
          <cell r="W1851">
            <v>1.4E-3</v>
          </cell>
          <cell r="X1851" t="str">
            <v>Gifford Medical - 40</v>
          </cell>
          <cell r="Y1851" t="str">
            <v>Radiology</v>
          </cell>
          <cell r="Z1851" t="str">
            <v>Biweekly</v>
          </cell>
        </row>
        <row r="1852">
          <cell r="B1852">
            <v>2367</v>
          </cell>
          <cell r="D1852" t="str">
            <v>Kaleb</v>
          </cell>
          <cell r="E1852" t="str">
            <v>Orr</v>
          </cell>
          <cell r="F1852" t="str">
            <v>R</v>
          </cell>
          <cell r="G1852" t="str">
            <v>Skilled Maintenance</v>
          </cell>
          <cell r="H1852" t="str">
            <v>Maint, Hskpg, Food, Dayca</v>
          </cell>
          <cell r="I1852" t="str">
            <v>Operations</v>
          </cell>
          <cell r="J1852" t="str">
            <v>Facilities</v>
          </cell>
          <cell r="K1852" t="str">
            <v>Terminated</v>
          </cell>
          <cell r="L1852" t="str">
            <v>Full Time - Full Benefits</v>
          </cell>
          <cell r="M1852" t="str">
            <v>Full Time</v>
          </cell>
          <cell r="N1852" t="str">
            <v>Skilled Maintenance</v>
          </cell>
          <cell r="O1852" t="str">
            <v>GEN 40 30min</v>
          </cell>
          <cell r="P1852">
            <v>42702</v>
          </cell>
          <cell r="Q1852">
            <v>42702</v>
          </cell>
          <cell r="R1852">
            <v>42888</v>
          </cell>
          <cell r="S1852">
            <v>37440</v>
          </cell>
          <cell r="T1852">
            <v>18</v>
          </cell>
          <cell r="U1852" t="str">
            <v>Admin/Support</v>
          </cell>
          <cell r="V1852">
            <v>80</v>
          </cell>
          <cell r="W1852">
            <v>720</v>
          </cell>
          <cell r="X1852" t="str">
            <v>Gifford Medical - 40</v>
          </cell>
          <cell r="Y1852" t="str">
            <v>Maintenance</v>
          </cell>
          <cell r="Z1852" t="str">
            <v>Biweekly</v>
          </cell>
        </row>
        <row r="1853">
          <cell r="B1853">
            <v>2368</v>
          </cell>
          <cell r="D1853" t="str">
            <v>Sarah</v>
          </cell>
          <cell r="E1853" t="str">
            <v>Cunningham</v>
          </cell>
          <cell r="F1853" t="str">
            <v>T</v>
          </cell>
          <cell r="G1853" t="str">
            <v>Nurse Practitioner</v>
          </cell>
          <cell r="H1853" t="str">
            <v>Clinical</v>
          </cell>
          <cell r="I1853" t="str">
            <v>Medical Staff</v>
          </cell>
          <cell r="J1853" t="str">
            <v>Hospitalist</v>
          </cell>
          <cell r="K1853" t="str">
            <v>Terminated</v>
          </cell>
          <cell r="L1853" t="str">
            <v>Per Diem Active</v>
          </cell>
          <cell r="M1853" t="str">
            <v>Part Time</v>
          </cell>
          <cell r="N1853" t="str">
            <v>Nurse Practitioner</v>
          </cell>
          <cell r="O1853" t="str">
            <v>PHYSICIANS PD Assoc Prov</v>
          </cell>
          <cell r="P1853">
            <v>42702</v>
          </cell>
          <cell r="Q1853">
            <v>42702</v>
          </cell>
          <cell r="R1853">
            <v>44025</v>
          </cell>
          <cell r="S1853">
            <v>0.11700000000000001</v>
          </cell>
          <cell r="T1853">
            <v>45</v>
          </cell>
          <cell r="U1853" t="str">
            <v>NP &amp; PA</v>
          </cell>
          <cell r="V1853">
            <v>1E-4</v>
          </cell>
          <cell r="W1853">
            <v>2.2000000000000001E-3</v>
          </cell>
          <cell r="X1853" t="str">
            <v>Gifford Medical - 40</v>
          </cell>
          <cell r="Y1853" t="str">
            <v>Medical Staff</v>
          </cell>
          <cell r="Z1853" t="str">
            <v>Biweekly</v>
          </cell>
        </row>
        <row r="1854">
          <cell r="B1854">
            <v>2369</v>
          </cell>
          <cell r="D1854" t="str">
            <v>Ericka</v>
          </cell>
          <cell r="E1854" t="str">
            <v>Price</v>
          </cell>
          <cell r="F1854" t="str">
            <v>R</v>
          </cell>
          <cell r="G1854" t="str">
            <v>Nutrition Assistant 1</v>
          </cell>
          <cell r="H1854" t="str">
            <v>Maint, Hskpg, Food, Dayca</v>
          </cell>
          <cell r="I1854" t="str">
            <v>Operations</v>
          </cell>
          <cell r="J1854" t="str">
            <v>Menig Dietary</v>
          </cell>
          <cell r="K1854" t="str">
            <v>Terminated</v>
          </cell>
          <cell r="L1854" t="str">
            <v>PartTime-Partial Benefits</v>
          </cell>
          <cell r="M1854" t="str">
            <v>Part Time</v>
          </cell>
          <cell r="N1854" t="str">
            <v>Nutrition Assistant 1</v>
          </cell>
          <cell r="O1854" t="str">
            <v>GEN 40 30min</v>
          </cell>
          <cell r="P1854">
            <v>42716</v>
          </cell>
          <cell r="Q1854">
            <v>42716</v>
          </cell>
          <cell r="R1854">
            <v>42753</v>
          </cell>
          <cell r="S1854">
            <v>15288</v>
          </cell>
          <cell r="T1854">
            <v>10.5</v>
          </cell>
          <cell r="U1854" t="str">
            <v>Admin/Support</v>
          </cell>
          <cell r="V1854">
            <v>56</v>
          </cell>
          <cell r="W1854">
            <v>294</v>
          </cell>
          <cell r="X1854" t="str">
            <v>Gifford Medical - 40</v>
          </cell>
          <cell r="Y1854" t="str">
            <v>Nutrition &amp; Food Service</v>
          </cell>
          <cell r="Z1854" t="str">
            <v>Biweekly</v>
          </cell>
        </row>
        <row r="1855">
          <cell r="B1855">
            <v>2370</v>
          </cell>
          <cell r="D1855" t="str">
            <v>Kayla</v>
          </cell>
          <cell r="E1855" t="str">
            <v>Thompson</v>
          </cell>
          <cell r="F1855" t="str">
            <v>J</v>
          </cell>
          <cell r="G1855" t="str">
            <v>LPN Retirement Community</v>
          </cell>
          <cell r="H1855" t="str">
            <v>Clinical</v>
          </cell>
          <cell r="I1855" t="str">
            <v>Patient Care Services</v>
          </cell>
          <cell r="J1855" t="str">
            <v>MENIG Extended Care</v>
          </cell>
          <cell r="K1855" t="str">
            <v>Terminated</v>
          </cell>
          <cell r="L1855" t="str">
            <v>PartTime - Full Benefits</v>
          </cell>
          <cell r="M1855" t="str">
            <v>Full Time</v>
          </cell>
          <cell r="N1855" t="str">
            <v>LPN Retirement Community</v>
          </cell>
          <cell r="O1855" t="str">
            <v>GEN 40 30min</v>
          </cell>
          <cell r="P1855">
            <v>42731</v>
          </cell>
          <cell r="Q1855">
            <v>42731</v>
          </cell>
          <cell r="R1855">
            <v>43174</v>
          </cell>
          <cell r="S1855">
            <v>31824</v>
          </cell>
          <cell r="T1855">
            <v>17</v>
          </cell>
          <cell r="U1855" t="str">
            <v>LPN</v>
          </cell>
          <cell r="V1855">
            <v>72</v>
          </cell>
          <cell r="W1855">
            <v>612</v>
          </cell>
          <cell r="X1855" t="str">
            <v>Gifford Medical - 40</v>
          </cell>
          <cell r="Y1855" t="str">
            <v>Menig Extended Care Unit</v>
          </cell>
          <cell r="Z1855" t="str">
            <v>Biweekly</v>
          </cell>
        </row>
        <row r="1856">
          <cell r="B1856">
            <v>2371</v>
          </cell>
          <cell r="D1856" t="str">
            <v>Amanda</v>
          </cell>
          <cell r="E1856" t="str">
            <v>Frost</v>
          </cell>
          <cell r="F1856" t="str">
            <v>M</v>
          </cell>
          <cell r="G1856" t="str">
            <v>Medical Secretary</v>
          </cell>
          <cell r="H1856" t="str">
            <v>Administrative</v>
          </cell>
          <cell r="I1856" t="str">
            <v>Provider Practices</v>
          </cell>
          <cell r="J1856" t="str">
            <v>Clinic Primary Care</v>
          </cell>
          <cell r="K1856" t="str">
            <v>Terminated</v>
          </cell>
          <cell r="L1856" t="str">
            <v>Full Time - Full Benefits</v>
          </cell>
          <cell r="M1856" t="str">
            <v>Full Time</v>
          </cell>
          <cell r="N1856" t="str">
            <v>Medical Secretary</v>
          </cell>
          <cell r="O1856" t="str">
            <v>GEN 40 60min</v>
          </cell>
          <cell r="P1856">
            <v>42731</v>
          </cell>
          <cell r="Q1856">
            <v>42731</v>
          </cell>
          <cell r="R1856">
            <v>42796</v>
          </cell>
          <cell r="S1856">
            <v>31200</v>
          </cell>
          <cell r="T1856">
            <v>15</v>
          </cell>
          <cell r="U1856" t="str">
            <v>Admin/Support</v>
          </cell>
          <cell r="V1856">
            <v>80</v>
          </cell>
          <cell r="W1856">
            <v>600</v>
          </cell>
          <cell r="X1856" t="str">
            <v>Primary Care Clinic - 41</v>
          </cell>
          <cell r="Y1856" t="str">
            <v>Provider Practice</v>
          </cell>
          <cell r="Z1856" t="str">
            <v>Biweekly</v>
          </cell>
        </row>
        <row r="1857">
          <cell r="B1857">
            <v>2373</v>
          </cell>
          <cell r="D1857" t="str">
            <v>Sheila</v>
          </cell>
          <cell r="E1857" t="str">
            <v>Grout</v>
          </cell>
          <cell r="F1857" t="str">
            <v>M</v>
          </cell>
          <cell r="G1857" t="str">
            <v>ES Worker - Per Diem</v>
          </cell>
          <cell r="H1857" t="str">
            <v>Maint, Hskpg, Food, Dayca</v>
          </cell>
          <cell r="I1857" t="str">
            <v>Operations</v>
          </cell>
          <cell r="J1857" t="str">
            <v>Housekeeping</v>
          </cell>
          <cell r="K1857" t="str">
            <v>Terminated</v>
          </cell>
          <cell r="L1857" t="str">
            <v>Per Diem Active</v>
          </cell>
          <cell r="M1857" t="str">
            <v>Full Time</v>
          </cell>
          <cell r="N1857" t="str">
            <v>ES Worker - Per Diem</v>
          </cell>
          <cell r="O1857" t="str">
            <v>GEN 40 30min</v>
          </cell>
          <cell r="P1857">
            <v>42738</v>
          </cell>
          <cell r="Q1857">
            <v>42738</v>
          </cell>
          <cell r="R1857">
            <v>43590</v>
          </cell>
          <cell r="S1857">
            <v>2.86E-2</v>
          </cell>
          <cell r="T1857">
            <v>11.1</v>
          </cell>
          <cell r="U1857" t="str">
            <v>Admin/Support</v>
          </cell>
          <cell r="V1857">
            <v>1E-4</v>
          </cell>
          <cell r="W1857">
            <v>5.9999999999999995E-4</v>
          </cell>
          <cell r="X1857" t="str">
            <v>Gifford Medical - 40</v>
          </cell>
          <cell r="Y1857" t="str">
            <v>Housekeeping</v>
          </cell>
          <cell r="Z1857" t="str">
            <v>Biweekly</v>
          </cell>
        </row>
        <row r="1858">
          <cell r="B1858">
            <v>2374</v>
          </cell>
          <cell r="D1858" t="str">
            <v>Jillian</v>
          </cell>
          <cell r="E1858" t="str">
            <v>Hutchins</v>
          </cell>
          <cell r="F1858" t="str">
            <v>M</v>
          </cell>
          <cell r="G1858" t="str">
            <v>After School Assistant</v>
          </cell>
          <cell r="H1858" t="str">
            <v>Maint, Hskpg, Food, Dayca</v>
          </cell>
          <cell r="I1858" t="str">
            <v>Human Resources</v>
          </cell>
          <cell r="J1858" t="str">
            <v>After School</v>
          </cell>
          <cell r="K1858" t="str">
            <v>Terminated</v>
          </cell>
          <cell r="L1858" t="str">
            <v>PartTime-No Benefits</v>
          </cell>
          <cell r="M1858" t="str">
            <v>Part Time</v>
          </cell>
          <cell r="N1858" t="str">
            <v>After School Assistant</v>
          </cell>
          <cell r="O1858" t="str">
            <v>GEN 40 No Meal</v>
          </cell>
          <cell r="P1858">
            <v>42738</v>
          </cell>
          <cell r="Q1858">
            <v>42738</v>
          </cell>
          <cell r="R1858">
            <v>43633</v>
          </cell>
          <cell r="S1858">
            <v>8837.4</v>
          </cell>
          <cell r="T1858">
            <v>11.33</v>
          </cell>
          <cell r="U1858" t="str">
            <v>Admin/Support</v>
          </cell>
          <cell r="V1858">
            <v>30</v>
          </cell>
          <cell r="W1858">
            <v>169.95</v>
          </cell>
          <cell r="X1858" t="str">
            <v>After School Program - 43</v>
          </cell>
          <cell r="Y1858" t="str">
            <v>Child Enrichment Center</v>
          </cell>
          <cell r="Z1858" t="str">
            <v>Biweekly</v>
          </cell>
        </row>
        <row r="1859">
          <cell r="B1859">
            <v>2376</v>
          </cell>
          <cell r="D1859" t="str">
            <v>Kerri</v>
          </cell>
          <cell r="E1859" t="str">
            <v>Yarnell</v>
          </cell>
          <cell r="F1859" t="str">
            <v>A</v>
          </cell>
          <cell r="G1859" t="str">
            <v>RN - Per Diem</v>
          </cell>
          <cell r="H1859" t="str">
            <v>Clinical</v>
          </cell>
          <cell r="I1859" t="str">
            <v>Patient Care Services</v>
          </cell>
          <cell r="J1859" t="str">
            <v>Med Surg</v>
          </cell>
          <cell r="K1859" t="str">
            <v>Terminated</v>
          </cell>
          <cell r="L1859" t="str">
            <v>Per Diem Active</v>
          </cell>
          <cell r="M1859" t="str">
            <v>Full Time</v>
          </cell>
          <cell r="N1859" t="str">
            <v>RN - Per Diem</v>
          </cell>
          <cell r="O1859" t="str">
            <v>GEN 40 30min</v>
          </cell>
          <cell r="P1859">
            <v>42772</v>
          </cell>
          <cell r="Q1859">
            <v>42772</v>
          </cell>
          <cell r="R1859">
            <v>42825</v>
          </cell>
          <cell r="S1859">
            <v>7.8E-2</v>
          </cell>
          <cell r="T1859">
            <v>30</v>
          </cell>
          <cell r="U1859" t="str">
            <v>RN</v>
          </cell>
          <cell r="V1859">
            <v>1E-4</v>
          </cell>
          <cell r="W1859">
            <v>1.5E-3</v>
          </cell>
          <cell r="X1859" t="str">
            <v>Gifford Medical - 40</v>
          </cell>
          <cell r="Y1859" t="str">
            <v>Med/Surg</v>
          </cell>
          <cell r="Z1859" t="str">
            <v>Biweekly</v>
          </cell>
        </row>
        <row r="1860">
          <cell r="B1860">
            <v>2377</v>
          </cell>
          <cell r="D1860" t="str">
            <v>Mary</v>
          </cell>
          <cell r="E1860" t="str">
            <v>O'Brien</v>
          </cell>
          <cell r="F1860" t="str">
            <v>R</v>
          </cell>
          <cell r="G1860" t="str">
            <v>Pt Reg Receptionist 1 PD</v>
          </cell>
          <cell r="H1860" t="str">
            <v>Administrative</v>
          </cell>
          <cell r="I1860" t="str">
            <v>Finance</v>
          </cell>
          <cell r="J1860" t="str">
            <v>Patient Registration</v>
          </cell>
          <cell r="K1860" t="str">
            <v>Terminated</v>
          </cell>
          <cell r="L1860" t="str">
            <v>Per Diem Active</v>
          </cell>
          <cell r="M1860" t="str">
            <v>Full Time</v>
          </cell>
          <cell r="N1860" t="str">
            <v>Pt Reg Receptionist 1 PD</v>
          </cell>
          <cell r="O1860" t="str">
            <v>GEN 40 30min</v>
          </cell>
          <cell r="P1860">
            <v>42773</v>
          </cell>
          <cell r="Q1860">
            <v>42773</v>
          </cell>
          <cell r="R1860">
            <v>42948</v>
          </cell>
          <cell r="S1860">
            <v>3.6400000000000002E-2</v>
          </cell>
          <cell r="T1860">
            <v>14</v>
          </cell>
          <cell r="U1860" t="str">
            <v>Admin/Support</v>
          </cell>
          <cell r="V1860">
            <v>1E-4</v>
          </cell>
          <cell r="W1860">
            <v>6.9999999999999999E-4</v>
          </cell>
          <cell r="X1860" t="str">
            <v>Patient Registration - 49</v>
          </cell>
          <cell r="Y1860" t="str">
            <v>Patient Admin Services</v>
          </cell>
          <cell r="Z1860" t="str">
            <v>Biweekly</v>
          </cell>
        </row>
        <row r="1861">
          <cell r="B1861">
            <v>2378</v>
          </cell>
          <cell r="D1861" t="str">
            <v>Samuel</v>
          </cell>
          <cell r="E1861" t="str">
            <v>Salls</v>
          </cell>
          <cell r="F1861" t="str">
            <v>I</v>
          </cell>
          <cell r="G1861" t="str">
            <v>LNA Retirement Community</v>
          </cell>
          <cell r="H1861" t="str">
            <v>Clinical</v>
          </cell>
          <cell r="I1861" t="str">
            <v>Patient Care Services</v>
          </cell>
          <cell r="J1861" t="str">
            <v>MENIG Extended Care</v>
          </cell>
          <cell r="K1861" t="str">
            <v>Terminated</v>
          </cell>
          <cell r="L1861" t="str">
            <v>Full Time - Full Benefits</v>
          </cell>
          <cell r="M1861" t="str">
            <v>Full Time</v>
          </cell>
          <cell r="N1861" t="str">
            <v>LNA Retirement Community</v>
          </cell>
          <cell r="O1861" t="str">
            <v>GEN 30min</v>
          </cell>
          <cell r="P1861">
            <v>42779</v>
          </cell>
          <cell r="Q1861">
            <v>42779</v>
          </cell>
          <cell r="R1861">
            <v>43468</v>
          </cell>
          <cell r="S1861">
            <v>35360</v>
          </cell>
          <cell r="T1861">
            <v>17</v>
          </cell>
          <cell r="U1861" t="str">
            <v>Admin/Support</v>
          </cell>
          <cell r="V1861">
            <v>80</v>
          </cell>
          <cell r="W1861">
            <v>680</v>
          </cell>
          <cell r="X1861" t="str">
            <v>Gifford Medical - 40</v>
          </cell>
          <cell r="Y1861" t="str">
            <v>Menig Extended Care Unit</v>
          </cell>
          <cell r="Z1861" t="str">
            <v>Biweekly</v>
          </cell>
        </row>
        <row r="1862">
          <cell r="B1862">
            <v>2379</v>
          </cell>
          <cell r="D1862" t="str">
            <v>Danielle</v>
          </cell>
          <cell r="E1862" t="str">
            <v>Decoteau</v>
          </cell>
          <cell r="F1862" t="str">
            <v>L</v>
          </cell>
          <cell r="G1862" t="str">
            <v>LNA Retirement Com PD</v>
          </cell>
          <cell r="H1862" t="str">
            <v>Clinical</v>
          </cell>
          <cell r="I1862" t="str">
            <v>Patient Care Services</v>
          </cell>
          <cell r="J1862" t="str">
            <v>MENIG Extended Care</v>
          </cell>
          <cell r="K1862" t="str">
            <v>Terminated</v>
          </cell>
          <cell r="L1862" t="str">
            <v>Per Diem Active</v>
          </cell>
          <cell r="M1862" t="str">
            <v>Part Time</v>
          </cell>
          <cell r="N1862" t="str">
            <v>LNA Retirement Com PD</v>
          </cell>
          <cell r="O1862" t="str">
            <v>GEN 40 30min</v>
          </cell>
          <cell r="P1862">
            <v>43271</v>
          </cell>
          <cell r="Q1862">
            <v>42786</v>
          </cell>
          <cell r="R1862">
            <v>43451</v>
          </cell>
          <cell r="S1862">
            <v>3.6400000000000002E-2</v>
          </cell>
          <cell r="T1862">
            <v>13.5</v>
          </cell>
          <cell r="U1862" t="str">
            <v>Admin/Support</v>
          </cell>
          <cell r="V1862">
            <v>1E-4</v>
          </cell>
          <cell r="W1862">
            <v>6.9999999999999999E-4</v>
          </cell>
          <cell r="X1862" t="str">
            <v>Gifford Medical - 40</v>
          </cell>
          <cell r="Y1862" t="str">
            <v>Menig Extended Care Unit</v>
          </cell>
          <cell r="Z1862" t="str">
            <v>Biweekly</v>
          </cell>
        </row>
        <row r="1863">
          <cell r="B1863">
            <v>2380</v>
          </cell>
          <cell r="D1863" t="str">
            <v>David</v>
          </cell>
          <cell r="E1863" t="str">
            <v>Place</v>
          </cell>
          <cell r="F1863" t="str">
            <v>A</v>
          </cell>
          <cell r="G1863" t="str">
            <v>Radiology Technologist PD</v>
          </cell>
          <cell r="H1863" t="str">
            <v>Ancillary</v>
          </cell>
          <cell r="I1863" t="str">
            <v>Professional Services</v>
          </cell>
          <cell r="J1863" t="str">
            <v>Diagnostic Imaging</v>
          </cell>
          <cell r="K1863" t="str">
            <v>Terminated</v>
          </cell>
          <cell r="L1863" t="str">
            <v>Per Diem Active</v>
          </cell>
          <cell r="M1863" t="str">
            <v>Part Time</v>
          </cell>
          <cell r="N1863" t="str">
            <v>Radiology Technologist PD</v>
          </cell>
          <cell r="O1863" t="str">
            <v>GEN 40 30min</v>
          </cell>
          <cell r="P1863">
            <v>42786</v>
          </cell>
          <cell r="Q1863">
            <v>42786</v>
          </cell>
          <cell r="R1863">
            <v>43599</v>
          </cell>
          <cell r="S1863">
            <v>7.0199999999999999E-2</v>
          </cell>
          <cell r="T1863">
            <v>26.78</v>
          </cell>
          <cell r="U1863" t="str">
            <v>Tech &amp; Professi</v>
          </cell>
          <cell r="V1863">
            <v>1E-4</v>
          </cell>
          <cell r="W1863">
            <v>1.4E-3</v>
          </cell>
          <cell r="X1863" t="str">
            <v>Gifford Medical - 40</v>
          </cell>
          <cell r="Y1863" t="str">
            <v>Radiology</v>
          </cell>
          <cell r="Z1863" t="str">
            <v>Biweekly</v>
          </cell>
        </row>
        <row r="1864">
          <cell r="B1864">
            <v>2381</v>
          </cell>
          <cell r="D1864" t="str">
            <v>Levi</v>
          </cell>
          <cell r="E1864" t="str">
            <v>West</v>
          </cell>
          <cell r="G1864" t="str">
            <v>Nutrition Assistant 1 PD</v>
          </cell>
          <cell r="H1864" t="str">
            <v>Maint, Hskpg, Food, Dayca</v>
          </cell>
          <cell r="I1864" t="str">
            <v>Operations</v>
          </cell>
          <cell r="J1864" t="str">
            <v>Dietary</v>
          </cell>
          <cell r="K1864" t="str">
            <v>Terminated</v>
          </cell>
          <cell r="L1864" t="str">
            <v>Per Diem Active</v>
          </cell>
          <cell r="M1864" t="str">
            <v>Part Time</v>
          </cell>
          <cell r="N1864" t="str">
            <v>Nutrition Assistant 1 PD</v>
          </cell>
          <cell r="O1864" t="str">
            <v>GEN 40 30min</v>
          </cell>
          <cell r="P1864">
            <v>42793</v>
          </cell>
          <cell r="Q1864">
            <v>42793</v>
          </cell>
          <cell r="R1864">
            <v>42797</v>
          </cell>
          <cell r="S1864">
            <v>2.5999999999999999E-2</v>
          </cell>
          <cell r="T1864">
            <v>10</v>
          </cell>
          <cell r="U1864" t="str">
            <v>Admin/Support</v>
          </cell>
          <cell r="V1864">
            <v>1E-4</v>
          </cell>
          <cell r="W1864">
            <v>5.0000000000000001E-4</v>
          </cell>
          <cell r="X1864" t="str">
            <v>Gifford Medical - 40</v>
          </cell>
          <cell r="Y1864" t="str">
            <v>Nutrition &amp; Food Service</v>
          </cell>
          <cell r="Z1864" t="str">
            <v>Biweekly</v>
          </cell>
        </row>
        <row r="1865">
          <cell r="B1865">
            <v>2382</v>
          </cell>
          <cell r="D1865" t="str">
            <v>Ellen</v>
          </cell>
          <cell r="E1865" t="str">
            <v>Blanchard</v>
          </cell>
          <cell r="F1865" t="str">
            <v>A</v>
          </cell>
          <cell r="G1865" t="str">
            <v>Accountant</v>
          </cell>
          <cell r="H1865" t="str">
            <v>Administrative</v>
          </cell>
          <cell r="I1865" t="str">
            <v>Finance</v>
          </cell>
          <cell r="J1865" t="str">
            <v>General Accounting</v>
          </cell>
          <cell r="K1865" t="str">
            <v>Terminated</v>
          </cell>
          <cell r="L1865" t="str">
            <v>Full Time - Full Benefits</v>
          </cell>
          <cell r="M1865" t="str">
            <v>Full Time</v>
          </cell>
          <cell r="N1865" t="str">
            <v>Accountant</v>
          </cell>
          <cell r="O1865" t="str">
            <v>EXEMPT 8 FT</v>
          </cell>
          <cell r="P1865">
            <v>44533</v>
          </cell>
          <cell r="Q1865">
            <v>42793</v>
          </cell>
          <cell r="R1865">
            <v>44533</v>
          </cell>
          <cell r="S1865">
            <v>51417.599999999999</v>
          </cell>
          <cell r="T1865">
            <v>24.72</v>
          </cell>
          <cell r="U1865" t="str">
            <v>Tech &amp; Professi</v>
          </cell>
          <cell r="V1865">
            <v>80</v>
          </cell>
          <cell r="W1865">
            <v>988.8</v>
          </cell>
          <cell r="X1865" t="str">
            <v>Gifford Medical - 40</v>
          </cell>
          <cell r="Y1865" t="str">
            <v>Accounting</v>
          </cell>
          <cell r="Z1865" t="str">
            <v>Biweekly</v>
          </cell>
        </row>
        <row r="1866">
          <cell r="B1866">
            <v>2384</v>
          </cell>
          <cell r="D1866" t="str">
            <v>Christopher</v>
          </cell>
          <cell r="E1866" t="str">
            <v>Lukonis</v>
          </cell>
          <cell r="F1866" t="str">
            <v>J</v>
          </cell>
          <cell r="G1866" t="str">
            <v>Physician Specialty Clin</v>
          </cell>
          <cell r="H1866" t="str">
            <v>Clinical</v>
          </cell>
          <cell r="I1866" t="str">
            <v>Provider Practices</v>
          </cell>
          <cell r="J1866" t="str">
            <v>Substance Abuse Kingwood</v>
          </cell>
          <cell r="K1866" t="str">
            <v>Terminated</v>
          </cell>
          <cell r="L1866" t="str">
            <v>PartTime - Full Benefits</v>
          </cell>
          <cell r="M1866" t="str">
            <v>Full Time</v>
          </cell>
          <cell r="N1866" t="str">
            <v>Physician Specialty Clin</v>
          </cell>
          <cell r="O1866" t="str">
            <v>PHYSICIANS</v>
          </cell>
          <cell r="P1866">
            <v>44938</v>
          </cell>
          <cell r="Q1866">
            <v>42793</v>
          </cell>
          <cell r="R1866">
            <v>44938</v>
          </cell>
          <cell r="S1866">
            <v>240000.05119999999</v>
          </cell>
          <cell r="T1866">
            <v>144.23079999999999</v>
          </cell>
          <cell r="U1866" t="str">
            <v>Providers</v>
          </cell>
          <cell r="V1866">
            <v>64</v>
          </cell>
          <cell r="W1866">
            <v>4615.3855999999996</v>
          </cell>
          <cell r="X1866" t="str">
            <v>Gifford Medical - 40</v>
          </cell>
          <cell r="Y1866" t="str">
            <v>Provider Practice</v>
          </cell>
          <cell r="Z1866" t="str">
            <v>Biweekly</v>
          </cell>
        </row>
        <row r="1867">
          <cell r="B1867">
            <v>2385</v>
          </cell>
          <cell r="D1867" t="str">
            <v>Jessica</v>
          </cell>
          <cell r="E1867" t="str">
            <v>Springer</v>
          </cell>
          <cell r="F1867" t="str">
            <v>A</v>
          </cell>
          <cell r="G1867" t="str">
            <v>RN - Physician Practice O</v>
          </cell>
          <cell r="H1867" t="str">
            <v>Clinical</v>
          </cell>
          <cell r="I1867" t="str">
            <v>Provider Practices</v>
          </cell>
          <cell r="J1867" t="str">
            <v>Clinic Rochester</v>
          </cell>
          <cell r="K1867" t="str">
            <v>Active</v>
          </cell>
          <cell r="L1867" t="str">
            <v>PartTime - Full Benefits</v>
          </cell>
          <cell r="M1867" t="str">
            <v>Part Time</v>
          </cell>
          <cell r="N1867" t="str">
            <v>RN - Physician Practice O</v>
          </cell>
          <cell r="O1867" t="str">
            <v>GEN 40 30min</v>
          </cell>
          <cell r="P1867">
            <v>42800</v>
          </cell>
          <cell r="Q1867">
            <v>42800</v>
          </cell>
          <cell r="S1867">
            <v>61984</v>
          </cell>
          <cell r="T1867">
            <v>37.25</v>
          </cell>
          <cell r="U1867" t="str">
            <v>RN PP</v>
          </cell>
          <cell r="V1867">
            <v>64</v>
          </cell>
          <cell r="W1867">
            <v>1192</v>
          </cell>
          <cell r="X1867" t="str">
            <v>Rochester Clinic - 41</v>
          </cell>
          <cell r="Y1867" t="str">
            <v>Provider Practice</v>
          </cell>
          <cell r="Z1867" t="str">
            <v>Biweekly</v>
          </cell>
        </row>
        <row r="1868">
          <cell r="B1868">
            <v>2386</v>
          </cell>
          <cell r="D1868" t="str">
            <v>Maryellen</v>
          </cell>
          <cell r="E1868" t="str">
            <v>Gallagher</v>
          </cell>
          <cell r="G1868" t="str">
            <v>Speech Therapist-PD</v>
          </cell>
          <cell r="H1868" t="str">
            <v>Ancillary</v>
          </cell>
          <cell r="I1868" t="str">
            <v>Professional Services</v>
          </cell>
          <cell r="J1868" t="str">
            <v>Speech Therapy</v>
          </cell>
          <cell r="K1868" t="str">
            <v>Terminated</v>
          </cell>
          <cell r="L1868" t="str">
            <v>Per Diem Active</v>
          </cell>
          <cell r="M1868" t="str">
            <v>Part Time</v>
          </cell>
          <cell r="N1868" t="str">
            <v>Speech Therapist-PD</v>
          </cell>
          <cell r="O1868" t="str">
            <v>GEN 40 30min</v>
          </cell>
          <cell r="P1868">
            <v>42807</v>
          </cell>
          <cell r="Q1868">
            <v>42807</v>
          </cell>
          <cell r="R1868">
            <v>44582</v>
          </cell>
          <cell r="S1868">
            <v>0.1118</v>
          </cell>
          <cell r="T1868">
            <v>42.86</v>
          </cell>
          <cell r="V1868">
            <v>1E-4</v>
          </cell>
          <cell r="W1868">
            <v>2.2000000000000001E-3</v>
          </cell>
          <cell r="X1868" t="str">
            <v>Speech Therapy - 40</v>
          </cell>
          <cell r="Y1868" t="str">
            <v>Rehab Services</v>
          </cell>
          <cell r="Z1868" t="str">
            <v>Biweekly</v>
          </cell>
        </row>
        <row r="1869">
          <cell r="B1869">
            <v>2387</v>
          </cell>
          <cell r="D1869" t="str">
            <v>Annie</v>
          </cell>
          <cell r="E1869" t="str">
            <v>Evans</v>
          </cell>
          <cell r="F1869" t="str">
            <v>P</v>
          </cell>
          <cell r="G1869" t="str">
            <v>LNA Retirement Community</v>
          </cell>
          <cell r="H1869" t="str">
            <v>Clinical</v>
          </cell>
          <cell r="I1869" t="str">
            <v>Patient Care Services</v>
          </cell>
          <cell r="J1869" t="str">
            <v>MENIG Extended Care</v>
          </cell>
          <cell r="K1869" t="str">
            <v>Active</v>
          </cell>
          <cell r="L1869" t="str">
            <v>Full Time - Full Benefits</v>
          </cell>
          <cell r="M1869" t="str">
            <v>Full Time</v>
          </cell>
          <cell r="N1869" t="str">
            <v>LNA Retirement Community</v>
          </cell>
          <cell r="O1869" t="str">
            <v>8/80 30min</v>
          </cell>
          <cell r="P1869">
            <v>42807</v>
          </cell>
          <cell r="Q1869">
            <v>42807</v>
          </cell>
          <cell r="S1869">
            <v>41558.400000000001</v>
          </cell>
          <cell r="T1869">
            <v>19.98</v>
          </cell>
          <cell r="U1869" t="str">
            <v>Admin/Support</v>
          </cell>
          <cell r="V1869">
            <v>80</v>
          </cell>
          <cell r="W1869">
            <v>799.2</v>
          </cell>
          <cell r="X1869" t="str">
            <v>Gifford Medical - 40</v>
          </cell>
          <cell r="Y1869" t="str">
            <v>Menig Extended Care Unit</v>
          </cell>
          <cell r="Z1869" t="str">
            <v>Biweekly</v>
          </cell>
        </row>
        <row r="1870">
          <cell r="B1870">
            <v>2388</v>
          </cell>
          <cell r="D1870" t="str">
            <v>Katherine</v>
          </cell>
          <cell r="E1870" t="str">
            <v>Clark</v>
          </cell>
          <cell r="F1870" t="str">
            <v>E</v>
          </cell>
          <cell r="G1870" t="str">
            <v>RN - OB/GYN Clinic</v>
          </cell>
          <cell r="H1870" t="str">
            <v>Clinical</v>
          </cell>
          <cell r="I1870" t="str">
            <v>Patient Care Services</v>
          </cell>
          <cell r="J1870" t="str">
            <v>Clinic OB/GYN</v>
          </cell>
          <cell r="K1870" t="str">
            <v>Active</v>
          </cell>
          <cell r="L1870" t="str">
            <v>PartTime - Full Benefits</v>
          </cell>
          <cell r="M1870" t="str">
            <v>Part Time</v>
          </cell>
          <cell r="N1870" t="str">
            <v>RN - OB/GYN Clinic</v>
          </cell>
          <cell r="O1870" t="str">
            <v>GEN 40 60min</v>
          </cell>
          <cell r="P1870">
            <v>42807</v>
          </cell>
          <cell r="Q1870">
            <v>42807</v>
          </cell>
          <cell r="S1870">
            <v>61984</v>
          </cell>
          <cell r="T1870">
            <v>37.25</v>
          </cell>
          <cell r="U1870" t="str">
            <v>Tech &amp; Professi</v>
          </cell>
          <cell r="V1870">
            <v>64</v>
          </cell>
          <cell r="W1870">
            <v>1192</v>
          </cell>
          <cell r="X1870" t="str">
            <v>OB/GYN - 41</v>
          </cell>
          <cell r="Y1870" t="str">
            <v>Provider Practice</v>
          </cell>
          <cell r="Z1870" t="str">
            <v>Biweekly</v>
          </cell>
        </row>
        <row r="1871">
          <cell r="B1871">
            <v>2389</v>
          </cell>
          <cell r="D1871" t="str">
            <v>Elisabeth</v>
          </cell>
          <cell r="E1871" t="str">
            <v>Haeger</v>
          </cell>
          <cell r="F1871" t="str">
            <v>B</v>
          </cell>
          <cell r="G1871" t="str">
            <v>Physician</v>
          </cell>
          <cell r="H1871" t="str">
            <v>Clinical</v>
          </cell>
          <cell r="I1871" t="str">
            <v>Medical Staff</v>
          </cell>
          <cell r="J1871" t="str">
            <v>Clinic Primary Care</v>
          </cell>
          <cell r="K1871" t="str">
            <v>Active</v>
          </cell>
          <cell r="L1871" t="str">
            <v>PartTime - Full Benefits</v>
          </cell>
          <cell r="M1871" t="str">
            <v>Part Time</v>
          </cell>
          <cell r="N1871" t="str">
            <v>Physician</v>
          </cell>
          <cell r="O1871" t="str">
            <v>PHYSICIANS</v>
          </cell>
          <cell r="P1871">
            <v>42807</v>
          </cell>
          <cell r="Q1871">
            <v>42807</v>
          </cell>
          <cell r="S1871">
            <v>159999.92319999999</v>
          </cell>
          <cell r="T1871">
            <v>96.153800000000004</v>
          </cell>
          <cell r="U1871" t="str">
            <v>Providers</v>
          </cell>
          <cell r="V1871">
            <v>64</v>
          </cell>
          <cell r="W1871">
            <v>3076.9216000000001</v>
          </cell>
          <cell r="X1871" t="str">
            <v>Gifford Medical - 40</v>
          </cell>
          <cell r="Y1871" t="str">
            <v>Medical Staff</v>
          </cell>
          <cell r="Z1871" t="str">
            <v>Biweekly</v>
          </cell>
        </row>
        <row r="1872">
          <cell r="B1872">
            <v>2390</v>
          </cell>
          <cell r="D1872" t="str">
            <v>Dana</v>
          </cell>
          <cell r="E1872" t="str">
            <v>Stetson</v>
          </cell>
          <cell r="F1872" t="str">
            <v>Q</v>
          </cell>
          <cell r="G1872" t="str">
            <v>Medical Secretary</v>
          </cell>
          <cell r="H1872" t="str">
            <v>Administrative</v>
          </cell>
          <cell r="I1872" t="str">
            <v>Provider Practices</v>
          </cell>
          <cell r="J1872" t="str">
            <v>Clinic Surgical Associate</v>
          </cell>
          <cell r="K1872" t="str">
            <v>Terminated</v>
          </cell>
          <cell r="L1872" t="str">
            <v>Full Time - Full Benefits</v>
          </cell>
          <cell r="M1872" t="str">
            <v>Full Time</v>
          </cell>
          <cell r="N1872" t="str">
            <v>Medical Secretary</v>
          </cell>
          <cell r="O1872" t="str">
            <v>GEN 40 60min</v>
          </cell>
          <cell r="P1872">
            <v>42815</v>
          </cell>
          <cell r="Q1872">
            <v>42815</v>
          </cell>
          <cell r="R1872">
            <v>43343</v>
          </cell>
          <cell r="S1872">
            <v>31200</v>
          </cell>
          <cell r="T1872">
            <v>15</v>
          </cell>
          <cell r="U1872" t="str">
            <v>Admin/Support</v>
          </cell>
          <cell r="V1872">
            <v>80</v>
          </cell>
          <cell r="W1872">
            <v>600</v>
          </cell>
          <cell r="X1872" t="str">
            <v>Nro, Anes, Pod &amp; Sp - 40</v>
          </cell>
          <cell r="Y1872" t="str">
            <v>Provider Practice</v>
          </cell>
          <cell r="Z1872" t="str">
            <v>Biweekly</v>
          </cell>
        </row>
        <row r="1873">
          <cell r="B1873">
            <v>2391</v>
          </cell>
          <cell r="D1873" t="str">
            <v>Shelby</v>
          </cell>
          <cell r="E1873" t="str">
            <v>Andrews</v>
          </cell>
          <cell r="F1873" t="str">
            <v>J</v>
          </cell>
          <cell r="G1873" t="str">
            <v>Licensed Practical Nurse</v>
          </cell>
          <cell r="H1873" t="str">
            <v>Clinical</v>
          </cell>
          <cell r="I1873" t="str">
            <v>Provider Practices</v>
          </cell>
          <cell r="J1873" t="str">
            <v>Clinic Bethel</v>
          </cell>
          <cell r="K1873" t="str">
            <v>Active</v>
          </cell>
          <cell r="L1873" t="str">
            <v>Full Time - Full Benefits</v>
          </cell>
          <cell r="M1873" t="str">
            <v>Full Time</v>
          </cell>
          <cell r="N1873" t="str">
            <v>Licensed Practical Nurse</v>
          </cell>
          <cell r="O1873" t="str">
            <v>GEN 40 30min</v>
          </cell>
          <cell r="P1873">
            <v>44342</v>
          </cell>
          <cell r="Q1873">
            <v>42821</v>
          </cell>
          <cell r="S1873">
            <v>50190.400000000001</v>
          </cell>
          <cell r="T1873">
            <v>24.13</v>
          </cell>
          <cell r="U1873" t="str">
            <v>LPN</v>
          </cell>
          <cell r="V1873">
            <v>80</v>
          </cell>
          <cell r="W1873">
            <v>965.2</v>
          </cell>
          <cell r="X1873" t="str">
            <v>Bethel Clinic - 41</v>
          </cell>
          <cell r="Y1873" t="str">
            <v>Provider Practice</v>
          </cell>
          <cell r="Z1873" t="str">
            <v>Biweekly</v>
          </cell>
        </row>
        <row r="1874">
          <cell r="B1874">
            <v>2392</v>
          </cell>
          <cell r="D1874" t="str">
            <v>Brittany</v>
          </cell>
          <cell r="E1874" t="str">
            <v>Aubuchon</v>
          </cell>
          <cell r="F1874" t="str">
            <v>L</v>
          </cell>
          <cell r="G1874" t="str">
            <v>LNA Retirement Community</v>
          </cell>
          <cell r="H1874" t="str">
            <v>Clinical</v>
          </cell>
          <cell r="I1874" t="str">
            <v>None</v>
          </cell>
          <cell r="J1874" t="str">
            <v>MENIG Extended Care</v>
          </cell>
          <cell r="K1874" t="str">
            <v>Terminated</v>
          </cell>
          <cell r="L1874" t="str">
            <v>PartTime-No Benefits</v>
          </cell>
          <cell r="M1874" t="str">
            <v>Part Time</v>
          </cell>
          <cell r="N1874" t="str">
            <v>LNA Retirement Community</v>
          </cell>
          <cell r="O1874" t="str">
            <v>GEN 40 30min</v>
          </cell>
          <cell r="P1874">
            <v>44146</v>
          </cell>
          <cell r="Q1874">
            <v>42821</v>
          </cell>
          <cell r="R1874">
            <v>44193</v>
          </cell>
          <cell r="S1874">
            <v>6032</v>
          </cell>
          <cell r="T1874">
            <v>14.5</v>
          </cell>
          <cell r="U1874" t="str">
            <v>Admin/Support</v>
          </cell>
          <cell r="V1874">
            <v>16</v>
          </cell>
          <cell r="W1874">
            <v>116</v>
          </cell>
          <cell r="X1874" t="str">
            <v>Gifford Medical - 40</v>
          </cell>
          <cell r="Y1874" t="str">
            <v>Menig Extended Care Unit</v>
          </cell>
          <cell r="Z1874" t="str">
            <v>Biweekly</v>
          </cell>
        </row>
        <row r="1875">
          <cell r="B1875">
            <v>2393</v>
          </cell>
          <cell r="D1875" t="str">
            <v>Carlos</v>
          </cell>
          <cell r="E1875" t="str">
            <v>Alfaraz</v>
          </cell>
          <cell r="F1875" t="str">
            <v>R</v>
          </cell>
          <cell r="G1875" t="str">
            <v>Physician</v>
          </cell>
          <cell r="H1875" t="str">
            <v>Clinical</v>
          </cell>
          <cell r="I1875" t="str">
            <v>Medical Staff</v>
          </cell>
          <cell r="J1875" t="str">
            <v>Berlin Expansion PC</v>
          </cell>
          <cell r="K1875" t="str">
            <v>Terminated</v>
          </cell>
          <cell r="L1875" t="str">
            <v>Full Time - Full Benefits</v>
          </cell>
          <cell r="M1875" t="str">
            <v>Full Time</v>
          </cell>
          <cell r="N1875" t="str">
            <v>Physician</v>
          </cell>
          <cell r="O1875" t="str">
            <v>PHYSICIANS</v>
          </cell>
          <cell r="P1875">
            <v>42821</v>
          </cell>
          <cell r="Q1875">
            <v>42821</v>
          </cell>
          <cell r="R1875">
            <v>42982</v>
          </cell>
          <cell r="S1875">
            <v>195000</v>
          </cell>
          <cell r="T1875">
            <v>93.75</v>
          </cell>
          <cell r="U1875" t="str">
            <v>Providers</v>
          </cell>
          <cell r="V1875">
            <v>80</v>
          </cell>
          <cell r="W1875">
            <v>3750</v>
          </cell>
          <cell r="X1875" t="str">
            <v>Primary Care Clinic - 41</v>
          </cell>
          <cell r="Y1875" t="str">
            <v>Medical Staff</v>
          </cell>
          <cell r="Z1875" t="str">
            <v>Biweekly</v>
          </cell>
        </row>
        <row r="1876">
          <cell r="B1876">
            <v>2394</v>
          </cell>
          <cell r="D1876" t="str">
            <v>Matthew</v>
          </cell>
          <cell r="E1876" t="str">
            <v>MacBruce</v>
          </cell>
          <cell r="F1876" t="str">
            <v>T</v>
          </cell>
          <cell r="G1876" t="str">
            <v>Non Certified Coder</v>
          </cell>
          <cell r="H1876" t="str">
            <v>Administrative</v>
          </cell>
          <cell r="I1876" t="str">
            <v>Finance</v>
          </cell>
          <cell r="J1876" t="str">
            <v>Medical Records</v>
          </cell>
          <cell r="K1876" t="str">
            <v>Terminated</v>
          </cell>
          <cell r="L1876" t="str">
            <v>Full Time - Full Benefits</v>
          </cell>
          <cell r="M1876" t="str">
            <v>Full Time</v>
          </cell>
          <cell r="N1876" t="str">
            <v>Non Certified Coder</v>
          </cell>
          <cell r="O1876" t="str">
            <v>GEN 40 30min</v>
          </cell>
          <cell r="P1876">
            <v>42828</v>
          </cell>
          <cell r="Q1876">
            <v>42828</v>
          </cell>
          <cell r="R1876">
            <v>42895</v>
          </cell>
          <cell r="S1876">
            <v>27040</v>
          </cell>
          <cell r="T1876">
            <v>13</v>
          </cell>
          <cell r="U1876" t="str">
            <v>Admin/Support</v>
          </cell>
          <cell r="V1876">
            <v>80</v>
          </cell>
          <cell r="W1876">
            <v>520</v>
          </cell>
          <cell r="X1876" t="str">
            <v>Health Information - 49</v>
          </cell>
          <cell r="Y1876" t="str">
            <v>Patient Admin Services</v>
          </cell>
          <cell r="Z1876" t="str">
            <v>Biweekly</v>
          </cell>
        </row>
        <row r="1877">
          <cell r="B1877">
            <v>2395</v>
          </cell>
          <cell r="D1877" t="str">
            <v>Julie</v>
          </cell>
          <cell r="E1877" t="str">
            <v>Booth</v>
          </cell>
          <cell r="F1877" t="str">
            <v>M</v>
          </cell>
          <cell r="G1877" t="str">
            <v>Medical Assistant</v>
          </cell>
          <cell r="H1877" t="str">
            <v>Clinical</v>
          </cell>
          <cell r="I1877" t="str">
            <v>Provider Practices</v>
          </cell>
          <cell r="J1877" t="str">
            <v>Clinic Bethel</v>
          </cell>
          <cell r="K1877" t="str">
            <v>Terminated</v>
          </cell>
          <cell r="L1877" t="str">
            <v>Full Time - Full Benefits</v>
          </cell>
          <cell r="M1877" t="str">
            <v>Full Time</v>
          </cell>
          <cell r="N1877" t="str">
            <v>Medical Assistant</v>
          </cell>
          <cell r="O1877" t="str">
            <v>GEN 40 60min</v>
          </cell>
          <cell r="P1877">
            <v>42835</v>
          </cell>
          <cell r="Q1877">
            <v>42835</v>
          </cell>
          <cell r="R1877">
            <v>44036</v>
          </cell>
          <cell r="S1877">
            <v>32032</v>
          </cell>
          <cell r="T1877">
            <v>15.4</v>
          </cell>
          <cell r="U1877" t="str">
            <v>Admin/Support</v>
          </cell>
          <cell r="V1877">
            <v>80</v>
          </cell>
          <cell r="W1877">
            <v>616</v>
          </cell>
          <cell r="X1877" t="str">
            <v>Primary Care Clinic - 41</v>
          </cell>
          <cell r="Y1877" t="str">
            <v>Provider Practice</v>
          </cell>
          <cell r="Z1877" t="str">
            <v>Biweekly</v>
          </cell>
        </row>
        <row r="1878">
          <cell r="B1878">
            <v>2396</v>
          </cell>
          <cell r="D1878" t="str">
            <v>Emily</v>
          </cell>
          <cell r="E1878" t="str">
            <v>Fox</v>
          </cell>
          <cell r="F1878" t="str">
            <v>J</v>
          </cell>
          <cell r="G1878" t="str">
            <v>RN - Per Diem</v>
          </cell>
          <cell r="H1878" t="str">
            <v>Clinical</v>
          </cell>
          <cell r="I1878" t="str">
            <v>Patient Care Services</v>
          </cell>
          <cell r="J1878" t="str">
            <v>Obstetrics/Labor &amp; Delive</v>
          </cell>
          <cell r="K1878" t="str">
            <v>Terminated</v>
          </cell>
          <cell r="L1878" t="str">
            <v>Per Diem Active</v>
          </cell>
          <cell r="M1878" t="str">
            <v>Part Time</v>
          </cell>
          <cell r="N1878" t="str">
            <v>RN - Per Diem</v>
          </cell>
          <cell r="O1878" t="str">
            <v>GEN 40 30min</v>
          </cell>
          <cell r="P1878">
            <v>44894</v>
          </cell>
          <cell r="Q1878">
            <v>42836</v>
          </cell>
          <cell r="R1878">
            <v>44894</v>
          </cell>
          <cell r="S1878">
            <v>9.8799999999999999E-2</v>
          </cell>
          <cell r="T1878">
            <v>37.99</v>
          </cell>
          <cell r="U1878" t="str">
            <v>RN</v>
          </cell>
          <cell r="V1878">
            <v>1E-4</v>
          </cell>
          <cell r="W1878">
            <v>1.9E-3</v>
          </cell>
          <cell r="X1878" t="str">
            <v>Gifford Medical Ctr - 40</v>
          </cell>
          <cell r="Y1878" t="str">
            <v>Birthing Center</v>
          </cell>
          <cell r="Z1878" t="str">
            <v>Biweekly</v>
          </cell>
        </row>
        <row r="1879">
          <cell r="B1879">
            <v>2397</v>
          </cell>
          <cell r="D1879" t="str">
            <v>Jeffrey</v>
          </cell>
          <cell r="E1879" t="str">
            <v>Tanita</v>
          </cell>
          <cell r="F1879" t="str">
            <v>S</v>
          </cell>
          <cell r="G1879" t="str">
            <v>Physician</v>
          </cell>
          <cell r="H1879" t="str">
            <v>Clinical</v>
          </cell>
          <cell r="I1879" t="str">
            <v>Medical Staff</v>
          </cell>
          <cell r="J1879" t="str">
            <v>Professional Emergency</v>
          </cell>
          <cell r="K1879" t="str">
            <v>Terminated</v>
          </cell>
          <cell r="L1879" t="str">
            <v>Full Time - Full Benefits</v>
          </cell>
          <cell r="M1879" t="str">
            <v>Full Time</v>
          </cell>
          <cell r="N1879" t="str">
            <v>Physician</v>
          </cell>
          <cell r="O1879" t="str">
            <v>PHYSICIANS</v>
          </cell>
          <cell r="P1879">
            <v>42849</v>
          </cell>
          <cell r="Q1879">
            <v>42849</v>
          </cell>
          <cell r="R1879">
            <v>43952</v>
          </cell>
          <cell r="S1879">
            <v>260000</v>
          </cell>
          <cell r="T1879">
            <v>150.4631</v>
          </cell>
          <cell r="U1879" t="str">
            <v>Providers</v>
          </cell>
          <cell r="V1879">
            <v>66.461500000000001</v>
          </cell>
          <cell r="W1879">
            <v>5000</v>
          </cell>
          <cell r="X1879" t="str">
            <v>Gifford Medical - 40</v>
          </cell>
          <cell r="Y1879" t="str">
            <v>Emergency Room</v>
          </cell>
          <cell r="Z1879" t="str">
            <v>Biweekly</v>
          </cell>
        </row>
        <row r="1880">
          <cell r="B1880">
            <v>2398</v>
          </cell>
          <cell r="D1880" t="str">
            <v>Jessie</v>
          </cell>
          <cell r="E1880" t="str">
            <v>Tower</v>
          </cell>
          <cell r="F1880" t="str">
            <v>L</v>
          </cell>
          <cell r="G1880" t="str">
            <v>RN - Per Diem</v>
          </cell>
          <cell r="H1880" t="str">
            <v>Clinical</v>
          </cell>
          <cell r="I1880" t="str">
            <v>Patient Care Services</v>
          </cell>
          <cell r="J1880" t="str">
            <v>Emergency Room</v>
          </cell>
          <cell r="K1880" t="str">
            <v>Terminated</v>
          </cell>
          <cell r="L1880" t="str">
            <v>Per Diem Active</v>
          </cell>
          <cell r="M1880" t="str">
            <v>Part Time</v>
          </cell>
          <cell r="N1880" t="str">
            <v>RN - Per Diem</v>
          </cell>
          <cell r="O1880" t="str">
            <v>GEN 40 30min</v>
          </cell>
          <cell r="P1880">
            <v>42849</v>
          </cell>
          <cell r="Q1880">
            <v>42849</v>
          </cell>
          <cell r="R1880">
            <v>43058</v>
          </cell>
          <cell r="S1880">
            <v>7.0199999999999999E-2</v>
          </cell>
          <cell r="T1880">
            <v>27</v>
          </cell>
          <cell r="U1880" t="str">
            <v>RN</v>
          </cell>
          <cell r="V1880">
            <v>1E-4</v>
          </cell>
          <cell r="W1880">
            <v>1.4E-3</v>
          </cell>
          <cell r="X1880" t="str">
            <v>Gifford Medical - 40</v>
          </cell>
          <cell r="Y1880" t="str">
            <v>Emergency Room</v>
          </cell>
          <cell r="Z1880" t="str">
            <v>Biweekly</v>
          </cell>
        </row>
        <row r="1881">
          <cell r="B1881">
            <v>2399</v>
          </cell>
          <cell r="D1881" t="str">
            <v>Danielle</v>
          </cell>
          <cell r="E1881" t="str">
            <v>Whitney</v>
          </cell>
          <cell r="F1881" t="str">
            <v>L</v>
          </cell>
          <cell r="G1881" t="str">
            <v>Teaching Assistant</v>
          </cell>
          <cell r="H1881" t="str">
            <v>Maint, Hskpg, Food, Dayca</v>
          </cell>
          <cell r="I1881" t="str">
            <v>Administration</v>
          </cell>
          <cell r="J1881" t="str">
            <v>Day Care</v>
          </cell>
          <cell r="K1881" t="str">
            <v>Terminated</v>
          </cell>
          <cell r="L1881" t="str">
            <v>Full Time - Full Benefits</v>
          </cell>
          <cell r="M1881" t="str">
            <v>Full Time</v>
          </cell>
          <cell r="N1881" t="str">
            <v>Teaching Assistant</v>
          </cell>
          <cell r="O1881" t="str">
            <v>GEN 40 60min</v>
          </cell>
          <cell r="P1881">
            <v>42856</v>
          </cell>
          <cell r="Q1881">
            <v>42856</v>
          </cell>
          <cell r="R1881">
            <v>43448</v>
          </cell>
          <cell r="S1881">
            <v>29120</v>
          </cell>
          <cell r="T1881">
            <v>14</v>
          </cell>
          <cell r="U1881" t="str">
            <v>Admin/Support</v>
          </cell>
          <cell r="V1881">
            <v>80</v>
          </cell>
          <cell r="W1881">
            <v>560</v>
          </cell>
          <cell r="X1881" t="str">
            <v>Gifford Medical - 40</v>
          </cell>
          <cell r="Y1881" t="str">
            <v>Child Enrichment Center</v>
          </cell>
          <cell r="Z1881" t="str">
            <v>Biweekly</v>
          </cell>
        </row>
        <row r="1882">
          <cell r="B1882">
            <v>2400</v>
          </cell>
          <cell r="D1882" t="str">
            <v>Denise</v>
          </cell>
          <cell r="E1882" t="str">
            <v>Koloc</v>
          </cell>
          <cell r="F1882" t="str">
            <v>M</v>
          </cell>
          <cell r="G1882" t="str">
            <v>Nutrition Assistant 1 PD</v>
          </cell>
          <cell r="H1882" t="str">
            <v>Maint, Hskpg, Food, Dayca</v>
          </cell>
          <cell r="I1882" t="str">
            <v>Operations</v>
          </cell>
          <cell r="J1882" t="str">
            <v>Dietary</v>
          </cell>
          <cell r="K1882" t="str">
            <v>Terminated</v>
          </cell>
          <cell r="L1882" t="str">
            <v>Per Diem Active</v>
          </cell>
          <cell r="M1882" t="str">
            <v>Part Time</v>
          </cell>
          <cell r="N1882" t="str">
            <v>Nutrition Assistant 1 PD</v>
          </cell>
          <cell r="O1882" t="str">
            <v>GEN 40 30min</v>
          </cell>
          <cell r="P1882">
            <v>42863</v>
          </cell>
          <cell r="Q1882">
            <v>42863</v>
          </cell>
          <cell r="R1882">
            <v>43086</v>
          </cell>
          <cell r="S1882">
            <v>2.86E-2</v>
          </cell>
          <cell r="T1882">
            <v>11</v>
          </cell>
          <cell r="U1882" t="str">
            <v>Admin/Support</v>
          </cell>
          <cell r="V1882">
            <v>1E-4</v>
          </cell>
          <cell r="W1882">
            <v>5.9999999999999995E-4</v>
          </cell>
          <cell r="X1882" t="str">
            <v>Gifford Medical - 40</v>
          </cell>
          <cell r="Y1882" t="str">
            <v>Nutrition &amp; Food Service</v>
          </cell>
          <cell r="Z1882" t="str">
            <v>Biweekly</v>
          </cell>
        </row>
        <row r="1883">
          <cell r="B1883">
            <v>2401</v>
          </cell>
          <cell r="D1883" t="str">
            <v>Jeffrey</v>
          </cell>
          <cell r="E1883" t="str">
            <v>Nowlan</v>
          </cell>
          <cell r="F1883" t="str">
            <v>M</v>
          </cell>
          <cell r="G1883" t="str">
            <v>Behavioral Health Coordin</v>
          </cell>
          <cell r="H1883" t="str">
            <v>Clinical</v>
          </cell>
          <cell r="I1883" t="str">
            <v>Patient Care Services</v>
          </cell>
          <cell r="J1883" t="str">
            <v>Clinic Psychiatry</v>
          </cell>
          <cell r="K1883" t="str">
            <v>Terminated</v>
          </cell>
          <cell r="L1883" t="str">
            <v>Full Time - Full Benefits</v>
          </cell>
          <cell r="M1883" t="str">
            <v>Full Time</v>
          </cell>
          <cell r="N1883" t="str">
            <v>Behavioral Health Coordin</v>
          </cell>
          <cell r="O1883" t="str">
            <v>PHYSICIANS</v>
          </cell>
          <cell r="P1883">
            <v>42863</v>
          </cell>
          <cell r="Q1883">
            <v>42863</v>
          </cell>
          <cell r="R1883">
            <v>43726</v>
          </cell>
          <cell r="S1883">
            <v>72800</v>
          </cell>
          <cell r="T1883">
            <v>35</v>
          </cell>
          <cell r="U1883" t="str">
            <v>Tech &amp; Profess</v>
          </cell>
          <cell r="V1883">
            <v>80</v>
          </cell>
          <cell r="W1883">
            <v>1400</v>
          </cell>
          <cell r="X1883" t="str">
            <v>Primary Care Clinic - 41</v>
          </cell>
          <cell r="Y1883" t="str">
            <v>Provider Practice</v>
          </cell>
          <cell r="Z1883" t="str">
            <v>Biweekly</v>
          </cell>
        </row>
        <row r="1884">
          <cell r="B1884">
            <v>2402</v>
          </cell>
          <cell r="D1884" t="str">
            <v>Marianne</v>
          </cell>
          <cell r="E1884" t="str">
            <v>Dillon</v>
          </cell>
          <cell r="F1884" t="str">
            <v>L</v>
          </cell>
          <cell r="G1884" t="str">
            <v>Operating Room Technician</v>
          </cell>
          <cell r="H1884" t="str">
            <v>Clinical</v>
          </cell>
          <cell r="I1884" t="str">
            <v>Patient Care Services</v>
          </cell>
          <cell r="J1884" t="str">
            <v>Operating Room</v>
          </cell>
          <cell r="K1884" t="str">
            <v>Terminated</v>
          </cell>
          <cell r="L1884" t="str">
            <v>PartTime - Full Benefits</v>
          </cell>
          <cell r="M1884" t="str">
            <v>Part Time</v>
          </cell>
          <cell r="N1884" t="str">
            <v>Operating Room Technician</v>
          </cell>
          <cell r="O1884" t="str">
            <v>GEN 40 30min</v>
          </cell>
          <cell r="P1884">
            <v>42865</v>
          </cell>
          <cell r="Q1884">
            <v>42865</v>
          </cell>
          <cell r="R1884">
            <v>43040</v>
          </cell>
          <cell r="S1884">
            <v>39936</v>
          </cell>
          <cell r="T1884">
            <v>24</v>
          </cell>
          <cell r="U1884" t="str">
            <v>Tech &amp; Professi</v>
          </cell>
          <cell r="V1884">
            <v>64</v>
          </cell>
          <cell r="W1884">
            <v>768</v>
          </cell>
          <cell r="X1884" t="str">
            <v>Gifford Medical - 40</v>
          </cell>
          <cell r="Y1884" t="str">
            <v>Operating Room</v>
          </cell>
          <cell r="Z1884" t="str">
            <v>Biweekly</v>
          </cell>
        </row>
        <row r="1885">
          <cell r="B1885">
            <v>2403</v>
          </cell>
          <cell r="D1885" t="str">
            <v>Katelyn</v>
          </cell>
          <cell r="E1885" t="str">
            <v>Ackerman</v>
          </cell>
          <cell r="F1885" t="str">
            <v>M</v>
          </cell>
          <cell r="G1885" t="str">
            <v>LNA Per Diem</v>
          </cell>
          <cell r="H1885" t="str">
            <v>Clinical</v>
          </cell>
          <cell r="I1885" t="str">
            <v>Patient Care Services</v>
          </cell>
          <cell r="J1885" t="str">
            <v>Med Surg</v>
          </cell>
          <cell r="K1885" t="str">
            <v>Terminated</v>
          </cell>
          <cell r="L1885" t="str">
            <v>Per Diem Active</v>
          </cell>
          <cell r="M1885" t="str">
            <v>Part Time</v>
          </cell>
          <cell r="N1885" t="str">
            <v>LNA Per Diem</v>
          </cell>
          <cell r="O1885" t="str">
            <v>GEN 40 30min</v>
          </cell>
          <cell r="P1885">
            <v>42870</v>
          </cell>
          <cell r="Q1885">
            <v>42870</v>
          </cell>
          <cell r="R1885">
            <v>42933</v>
          </cell>
          <cell r="S1885">
            <v>3.3799999999999997E-2</v>
          </cell>
          <cell r="T1885">
            <v>13</v>
          </cell>
          <cell r="U1885" t="str">
            <v>Admin/Support</v>
          </cell>
          <cell r="V1885">
            <v>1E-4</v>
          </cell>
          <cell r="W1885">
            <v>5.9999999999999995E-4</v>
          </cell>
          <cell r="X1885" t="str">
            <v>Gifford Medical - 40</v>
          </cell>
          <cell r="Y1885" t="str">
            <v>Med/Surg</v>
          </cell>
          <cell r="Z1885" t="str">
            <v>Biweekly</v>
          </cell>
        </row>
        <row r="1886">
          <cell r="B1886">
            <v>2404</v>
          </cell>
          <cell r="D1886" t="str">
            <v>Brandy</v>
          </cell>
          <cell r="E1886" t="str">
            <v>Drown</v>
          </cell>
          <cell r="F1886" t="str">
            <v>L</v>
          </cell>
          <cell r="G1886" t="str">
            <v>ES Worker - Per Diem</v>
          </cell>
          <cell r="H1886" t="str">
            <v>Maint, Hskpg, Food, Dayca</v>
          </cell>
          <cell r="I1886" t="str">
            <v>Operations</v>
          </cell>
          <cell r="J1886" t="str">
            <v>Housekeeping</v>
          </cell>
          <cell r="K1886" t="str">
            <v>Terminated</v>
          </cell>
          <cell r="L1886" t="str">
            <v>Per Diem Active</v>
          </cell>
          <cell r="M1886" t="str">
            <v>Part Time</v>
          </cell>
          <cell r="N1886" t="str">
            <v>ES Worker - Per Diem</v>
          </cell>
          <cell r="O1886" t="str">
            <v>GEN 40 30min</v>
          </cell>
          <cell r="P1886">
            <v>42870</v>
          </cell>
          <cell r="Q1886">
            <v>42870</v>
          </cell>
          <cell r="R1886">
            <v>43147</v>
          </cell>
          <cell r="S1886">
            <v>2.86E-2</v>
          </cell>
          <cell r="T1886">
            <v>10.5</v>
          </cell>
          <cell r="U1886" t="str">
            <v>Admin/Support</v>
          </cell>
          <cell r="V1886">
            <v>1E-4</v>
          </cell>
          <cell r="W1886">
            <v>5.9999999999999995E-4</v>
          </cell>
          <cell r="X1886" t="str">
            <v>Gifford Medical - 40</v>
          </cell>
          <cell r="Y1886" t="str">
            <v>Housekeeping</v>
          </cell>
          <cell r="Z1886" t="str">
            <v>Biweekly</v>
          </cell>
        </row>
        <row r="1887">
          <cell r="B1887">
            <v>2405</v>
          </cell>
          <cell r="D1887" t="str">
            <v>Stephanie</v>
          </cell>
          <cell r="E1887" t="str">
            <v>Herring</v>
          </cell>
          <cell r="F1887" t="str">
            <v>J</v>
          </cell>
          <cell r="G1887" t="str">
            <v>Accountant</v>
          </cell>
          <cell r="H1887" t="str">
            <v>Administrative</v>
          </cell>
          <cell r="I1887" t="str">
            <v>Finance</v>
          </cell>
          <cell r="J1887" t="str">
            <v>General Accounting</v>
          </cell>
          <cell r="K1887" t="str">
            <v>Terminated</v>
          </cell>
          <cell r="L1887" t="str">
            <v>Full Time - Full Benefits</v>
          </cell>
          <cell r="M1887" t="str">
            <v>Full Time</v>
          </cell>
          <cell r="N1887" t="str">
            <v>Accountant</v>
          </cell>
          <cell r="O1887" t="str">
            <v>EXEMPT 8 FT</v>
          </cell>
          <cell r="P1887">
            <v>43859</v>
          </cell>
          <cell r="Q1887">
            <v>42870</v>
          </cell>
          <cell r="R1887">
            <v>44336</v>
          </cell>
          <cell r="S1887">
            <v>42848</v>
          </cell>
          <cell r="T1887">
            <v>20.6</v>
          </cell>
          <cell r="U1887" t="str">
            <v>Tech &amp; Professi</v>
          </cell>
          <cell r="V1887">
            <v>80</v>
          </cell>
          <cell r="W1887">
            <v>824</v>
          </cell>
          <cell r="X1887" t="str">
            <v>Gifford Medical - 40</v>
          </cell>
          <cell r="Y1887" t="str">
            <v>Accounting</v>
          </cell>
          <cell r="Z1887" t="str">
            <v>Biweekly</v>
          </cell>
        </row>
        <row r="1888">
          <cell r="B1888">
            <v>2406</v>
          </cell>
          <cell r="D1888" t="str">
            <v>Olivia</v>
          </cell>
          <cell r="E1888" t="str">
            <v>Whalen</v>
          </cell>
          <cell r="F1888" t="str">
            <v>L</v>
          </cell>
          <cell r="G1888" t="str">
            <v>Pt Reg Receptionist 1 PD</v>
          </cell>
          <cell r="H1888" t="str">
            <v>Administrative</v>
          </cell>
          <cell r="I1888" t="str">
            <v>Finance</v>
          </cell>
          <cell r="J1888" t="str">
            <v>Patient Registration</v>
          </cell>
          <cell r="K1888" t="str">
            <v>Terminated</v>
          </cell>
          <cell r="L1888" t="str">
            <v>Per Diem Active</v>
          </cell>
          <cell r="M1888" t="str">
            <v>Full Time</v>
          </cell>
          <cell r="N1888" t="str">
            <v>Pt Reg Receptionist 1 PD</v>
          </cell>
          <cell r="O1888" t="str">
            <v>GEN 40 30min</v>
          </cell>
          <cell r="P1888">
            <v>42877</v>
          </cell>
          <cell r="Q1888">
            <v>42877</v>
          </cell>
          <cell r="R1888">
            <v>43171</v>
          </cell>
          <cell r="S1888">
            <v>3.1199999999999999E-2</v>
          </cell>
          <cell r="T1888">
            <v>12</v>
          </cell>
          <cell r="U1888" t="str">
            <v>Admin/Support</v>
          </cell>
          <cell r="V1888">
            <v>1E-4</v>
          </cell>
          <cell r="W1888">
            <v>5.9999999999999995E-4</v>
          </cell>
          <cell r="X1888" t="str">
            <v>Patient Registration - 49</v>
          </cell>
          <cell r="Y1888" t="str">
            <v>Patient Admin Services</v>
          </cell>
          <cell r="Z1888" t="str">
            <v>Biweekly</v>
          </cell>
        </row>
        <row r="1889">
          <cell r="B1889">
            <v>2407</v>
          </cell>
          <cell r="D1889" t="str">
            <v>Whitney</v>
          </cell>
          <cell r="E1889" t="str">
            <v>Jones</v>
          </cell>
          <cell r="F1889" t="str">
            <v>L</v>
          </cell>
          <cell r="G1889" t="str">
            <v>Laboratory Assistant PD</v>
          </cell>
          <cell r="H1889" t="str">
            <v>Clinical</v>
          </cell>
          <cell r="I1889" t="str">
            <v>Professional Services</v>
          </cell>
          <cell r="J1889" t="str">
            <v>Laboratory</v>
          </cell>
          <cell r="K1889" t="str">
            <v>Terminated</v>
          </cell>
          <cell r="L1889" t="str">
            <v>Per Diem Active</v>
          </cell>
          <cell r="M1889" t="str">
            <v>Part Time</v>
          </cell>
          <cell r="N1889" t="str">
            <v>Laboratory Assistant PD</v>
          </cell>
          <cell r="O1889" t="str">
            <v>GEN 40 30min</v>
          </cell>
          <cell r="P1889">
            <v>42877</v>
          </cell>
          <cell r="Q1889">
            <v>42877</v>
          </cell>
          <cell r="R1889">
            <v>43227</v>
          </cell>
          <cell r="S1889">
            <v>3.3799999999999997E-2</v>
          </cell>
          <cell r="T1889">
            <v>12.5</v>
          </cell>
          <cell r="U1889" t="str">
            <v>Admin/Support</v>
          </cell>
          <cell r="V1889">
            <v>1E-4</v>
          </cell>
          <cell r="W1889">
            <v>5.9999999999999995E-4</v>
          </cell>
          <cell r="X1889" t="str">
            <v>Gifford Medical - 40</v>
          </cell>
          <cell r="Y1889" t="str">
            <v>Laboratory</v>
          </cell>
          <cell r="Z1889" t="str">
            <v>Biweekly</v>
          </cell>
        </row>
        <row r="1890">
          <cell r="B1890">
            <v>2408</v>
          </cell>
          <cell r="D1890" t="str">
            <v>Diane</v>
          </cell>
          <cell r="E1890" t="str">
            <v>Way</v>
          </cell>
          <cell r="F1890" t="str">
            <v>M</v>
          </cell>
          <cell r="G1890" t="str">
            <v>Director of Ind  Living</v>
          </cell>
          <cell r="H1890" t="str">
            <v>Administrative</v>
          </cell>
          <cell r="I1890" t="str">
            <v>Administration</v>
          </cell>
          <cell r="J1890" t="str">
            <v>Independent Living</v>
          </cell>
          <cell r="K1890" t="str">
            <v>Terminated</v>
          </cell>
          <cell r="L1890" t="str">
            <v>Full Time - Full Benefits</v>
          </cell>
          <cell r="M1890" t="str">
            <v>Full Time</v>
          </cell>
          <cell r="N1890" t="str">
            <v>Director of Ind  Living</v>
          </cell>
          <cell r="O1890" t="str">
            <v>EXEMPT 8 FT</v>
          </cell>
          <cell r="P1890">
            <v>44469</v>
          </cell>
          <cell r="Q1890">
            <v>42877</v>
          </cell>
          <cell r="R1890">
            <v>44469</v>
          </cell>
          <cell r="S1890">
            <v>76481.600000000006</v>
          </cell>
          <cell r="T1890">
            <v>36.770000000000003</v>
          </cell>
          <cell r="U1890" t="str">
            <v>Management</v>
          </cell>
          <cell r="V1890">
            <v>80</v>
          </cell>
          <cell r="W1890">
            <v>1470.8</v>
          </cell>
          <cell r="X1890" t="str">
            <v>Gifford Medical - 40</v>
          </cell>
          <cell r="Y1890" t="str">
            <v>Menig Extended Care Unit</v>
          </cell>
          <cell r="Z1890" t="str">
            <v>Biweekly</v>
          </cell>
        </row>
        <row r="1891">
          <cell r="B1891">
            <v>2409</v>
          </cell>
          <cell r="D1891" t="str">
            <v>Rachel</v>
          </cell>
          <cell r="E1891" t="str">
            <v>Gordon</v>
          </cell>
          <cell r="F1891" t="str">
            <v>M</v>
          </cell>
          <cell r="G1891" t="str">
            <v>Licensed Nurse Aide</v>
          </cell>
          <cell r="H1891" t="str">
            <v>Clinical</v>
          </cell>
          <cell r="I1891" t="str">
            <v>Patient Care Services</v>
          </cell>
          <cell r="J1891" t="str">
            <v>Med Surg</v>
          </cell>
          <cell r="K1891" t="str">
            <v>Active</v>
          </cell>
          <cell r="L1891" t="str">
            <v>PartTime - Full Benefits</v>
          </cell>
          <cell r="M1891" t="str">
            <v>Part Time</v>
          </cell>
          <cell r="N1891" t="str">
            <v>Licensed Nurse Aide</v>
          </cell>
          <cell r="O1891" t="str">
            <v>GEN 40 30min</v>
          </cell>
          <cell r="P1891">
            <v>44419</v>
          </cell>
          <cell r="Q1891">
            <v>42891</v>
          </cell>
          <cell r="S1891">
            <v>29536</v>
          </cell>
          <cell r="T1891">
            <v>17.75</v>
          </cell>
          <cell r="U1891" t="str">
            <v>Admin/Support</v>
          </cell>
          <cell r="V1891">
            <v>64</v>
          </cell>
          <cell r="W1891">
            <v>568</v>
          </cell>
          <cell r="X1891" t="str">
            <v>Gifford Medical - 40</v>
          </cell>
          <cell r="Y1891" t="str">
            <v>Med/Surg</v>
          </cell>
          <cell r="Z1891" t="str">
            <v>Biweekly</v>
          </cell>
        </row>
        <row r="1892">
          <cell r="B1892">
            <v>2410</v>
          </cell>
          <cell r="D1892" t="str">
            <v>Ashley</v>
          </cell>
          <cell r="E1892" t="str">
            <v>Goss</v>
          </cell>
          <cell r="F1892" t="str">
            <v>V</v>
          </cell>
          <cell r="G1892" t="str">
            <v>Medical Secretary Offsite</v>
          </cell>
          <cell r="H1892" t="str">
            <v>Administrative</v>
          </cell>
          <cell r="I1892" t="str">
            <v>Provider Practices</v>
          </cell>
          <cell r="J1892" t="str">
            <v>Berlin Expansion PC</v>
          </cell>
          <cell r="K1892" t="str">
            <v>Terminated</v>
          </cell>
          <cell r="L1892" t="str">
            <v>Full Time - Full Benefits</v>
          </cell>
          <cell r="M1892" t="str">
            <v>Full Time</v>
          </cell>
          <cell r="N1892" t="str">
            <v>Medical Secretary Offsite</v>
          </cell>
          <cell r="O1892" t="str">
            <v>GEN 40 60min</v>
          </cell>
          <cell r="P1892">
            <v>42891</v>
          </cell>
          <cell r="Q1892">
            <v>42891</v>
          </cell>
          <cell r="R1892">
            <v>43882</v>
          </cell>
          <cell r="S1892">
            <v>34278.400000000001</v>
          </cell>
          <cell r="T1892">
            <v>16.48</v>
          </cell>
          <cell r="U1892" t="str">
            <v>Admin/Support</v>
          </cell>
          <cell r="V1892">
            <v>80</v>
          </cell>
          <cell r="W1892">
            <v>659.2</v>
          </cell>
          <cell r="X1892" t="str">
            <v>Primary Care Clinic - 41</v>
          </cell>
          <cell r="Y1892" t="str">
            <v>Provider Practice</v>
          </cell>
          <cell r="Z1892" t="str">
            <v>Biweekly</v>
          </cell>
        </row>
        <row r="1893">
          <cell r="B1893">
            <v>2411</v>
          </cell>
          <cell r="D1893" t="str">
            <v>Kasandra</v>
          </cell>
          <cell r="E1893" t="str">
            <v>McNeill</v>
          </cell>
          <cell r="F1893" t="str">
            <v>M</v>
          </cell>
          <cell r="G1893" t="str">
            <v>LNA Per Diem</v>
          </cell>
          <cell r="H1893" t="str">
            <v>Clinical</v>
          </cell>
          <cell r="I1893" t="str">
            <v>Patient Care Services</v>
          </cell>
          <cell r="J1893" t="str">
            <v>Med Surg</v>
          </cell>
          <cell r="K1893" t="str">
            <v>Terminated</v>
          </cell>
          <cell r="L1893" t="str">
            <v>Per Diem Active</v>
          </cell>
          <cell r="M1893" t="str">
            <v>Full Time</v>
          </cell>
          <cell r="N1893" t="str">
            <v>LNA Per Diem</v>
          </cell>
          <cell r="O1893" t="str">
            <v>GEN 40 30min</v>
          </cell>
          <cell r="P1893">
            <v>42898</v>
          </cell>
          <cell r="Q1893">
            <v>42898</v>
          </cell>
          <cell r="R1893">
            <v>43262</v>
          </cell>
          <cell r="S1893">
            <v>3.3799999999999997E-2</v>
          </cell>
          <cell r="T1893">
            <v>12.5</v>
          </cell>
          <cell r="U1893" t="str">
            <v>Admin/Support</v>
          </cell>
          <cell r="V1893">
            <v>1E-4</v>
          </cell>
          <cell r="W1893">
            <v>5.9999999999999995E-4</v>
          </cell>
          <cell r="X1893" t="str">
            <v>Gifford Medical - 40</v>
          </cell>
          <cell r="Y1893" t="str">
            <v>Med/Surg</v>
          </cell>
          <cell r="Z1893" t="str">
            <v>Biweekly</v>
          </cell>
        </row>
        <row r="1894">
          <cell r="B1894">
            <v>2412</v>
          </cell>
          <cell r="D1894" t="str">
            <v>Ruth</v>
          </cell>
          <cell r="E1894" t="str">
            <v>Sherman</v>
          </cell>
          <cell r="F1894" t="str">
            <v>N</v>
          </cell>
          <cell r="G1894" t="str">
            <v>LNA Retirement Com PD</v>
          </cell>
          <cell r="H1894" t="str">
            <v>Clinical</v>
          </cell>
          <cell r="I1894" t="str">
            <v>Patient Care Services</v>
          </cell>
          <cell r="J1894" t="str">
            <v>MENIG Extended Care</v>
          </cell>
          <cell r="K1894" t="str">
            <v>Terminated</v>
          </cell>
          <cell r="L1894" t="str">
            <v>Per Diem Active</v>
          </cell>
          <cell r="M1894" t="str">
            <v>Full Time</v>
          </cell>
          <cell r="N1894" t="str">
            <v>LNA Retirement Com PD</v>
          </cell>
          <cell r="O1894" t="str">
            <v>GEN 40 30min</v>
          </cell>
          <cell r="P1894">
            <v>42898</v>
          </cell>
          <cell r="Q1894">
            <v>42898</v>
          </cell>
          <cell r="R1894">
            <v>43031</v>
          </cell>
          <cell r="S1894">
            <v>3.1199999999999999E-2</v>
          </cell>
          <cell r="T1894">
            <v>11.5</v>
          </cell>
          <cell r="U1894" t="str">
            <v>Admin/Support</v>
          </cell>
          <cell r="V1894">
            <v>1E-4</v>
          </cell>
          <cell r="W1894">
            <v>5.9999999999999995E-4</v>
          </cell>
          <cell r="X1894" t="str">
            <v>Gifford Medical - 40</v>
          </cell>
          <cell r="Y1894" t="str">
            <v>Menig Extended Care Unit</v>
          </cell>
          <cell r="Z1894" t="str">
            <v>Biweekly</v>
          </cell>
        </row>
        <row r="1895">
          <cell r="B1895">
            <v>2413</v>
          </cell>
          <cell r="D1895" t="str">
            <v>Emily</v>
          </cell>
          <cell r="E1895" t="str">
            <v>Ricker</v>
          </cell>
          <cell r="F1895" t="str">
            <v>G</v>
          </cell>
          <cell r="G1895" t="str">
            <v>Registered Nurse</v>
          </cell>
          <cell r="H1895" t="str">
            <v>Clinical</v>
          </cell>
          <cell r="I1895" t="str">
            <v>Surgical Services</v>
          </cell>
          <cell r="J1895" t="str">
            <v>Operating Room</v>
          </cell>
          <cell r="K1895" t="str">
            <v>Active</v>
          </cell>
          <cell r="L1895" t="str">
            <v>PartTime - Full Benefits</v>
          </cell>
          <cell r="M1895" t="str">
            <v>Part Time</v>
          </cell>
          <cell r="N1895" t="str">
            <v>Registered Nurse</v>
          </cell>
          <cell r="O1895" t="str">
            <v>GEN 40 30min</v>
          </cell>
          <cell r="P1895">
            <v>42905</v>
          </cell>
          <cell r="Q1895">
            <v>42905</v>
          </cell>
          <cell r="S1895">
            <v>63215.360000000001</v>
          </cell>
          <cell r="T1895">
            <v>37.99</v>
          </cell>
          <cell r="U1895" t="str">
            <v>RN</v>
          </cell>
          <cell r="V1895">
            <v>64</v>
          </cell>
          <cell r="W1895">
            <v>1215.68</v>
          </cell>
          <cell r="X1895" t="str">
            <v>Gifford Medical - 40</v>
          </cell>
          <cell r="Y1895" t="str">
            <v>Ambulatory Care Center</v>
          </cell>
          <cell r="Z1895" t="str">
            <v>Biweekly</v>
          </cell>
        </row>
        <row r="1896">
          <cell r="B1896">
            <v>2414</v>
          </cell>
          <cell r="D1896" t="str">
            <v>Alex</v>
          </cell>
          <cell r="E1896" t="str">
            <v>Easton</v>
          </cell>
          <cell r="F1896" t="str">
            <v>J</v>
          </cell>
          <cell r="G1896" t="str">
            <v>Nutrition Assistant 1</v>
          </cell>
          <cell r="H1896" t="str">
            <v>Maint, Hskpg, Food, Dayca</v>
          </cell>
          <cell r="I1896" t="str">
            <v>Operations</v>
          </cell>
          <cell r="J1896" t="str">
            <v>Dietary</v>
          </cell>
          <cell r="K1896" t="str">
            <v>Terminated</v>
          </cell>
          <cell r="L1896" t="str">
            <v>PartTime-Partial Benefits</v>
          </cell>
          <cell r="M1896" t="str">
            <v>Part Time</v>
          </cell>
          <cell r="N1896" t="str">
            <v>Nutrition Assistant 1</v>
          </cell>
          <cell r="O1896" t="str">
            <v>GEN 40 30min</v>
          </cell>
          <cell r="P1896">
            <v>42905</v>
          </cell>
          <cell r="Q1896">
            <v>42905</v>
          </cell>
          <cell r="R1896">
            <v>44309</v>
          </cell>
          <cell r="S1896">
            <v>17272.32</v>
          </cell>
          <cell r="T1896">
            <v>13.84</v>
          </cell>
          <cell r="U1896" t="str">
            <v>Admin/Support</v>
          </cell>
          <cell r="V1896">
            <v>48</v>
          </cell>
          <cell r="W1896">
            <v>332.16</v>
          </cell>
          <cell r="X1896" t="str">
            <v>Gifford Medical - 40</v>
          </cell>
          <cell r="Y1896" t="str">
            <v>Nutrition &amp; Food Service</v>
          </cell>
          <cell r="Z1896" t="str">
            <v>Biweekly</v>
          </cell>
        </row>
        <row r="1897">
          <cell r="B1897">
            <v>2415</v>
          </cell>
          <cell r="D1897" t="str">
            <v>Keith</v>
          </cell>
          <cell r="E1897" t="str">
            <v>Perry</v>
          </cell>
          <cell r="F1897" t="str">
            <v>L</v>
          </cell>
          <cell r="G1897" t="str">
            <v>Skilled Maintenance</v>
          </cell>
          <cell r="H1897" t="str">
            <v>Maint, Hskpg, Food, Dayca</v>
          </cell>
          <cell r="I1897" t="str">
            <v>Operations</v>
          </cell>
          <cell r="J1897" t="str">
            <v>Facilities</v>
          </cell>
          <cell r="K1897" t="str">
            <v>Terminated</v>
          </cell>
          <cell r="L1897" t="str">
            <v>Full Time - Full Benefits</v>
          </cell>
          <cell r="M1897" t="str">
            <v>Full Time</v>
          </cell>
          <cell r="N1897" t="str">
            <v>Skilled Maintenance</v>
          </cell>
          <cell r="O1897" t="str">
            <v>GEN 40 30min</v>
          </cell>
          <cell r="P1897">
            <v>43306</v>
          </cell>
          <cell r="Q1897">
            <v>42905</v>
          </cell>
          <cell r="R1897">
            <v>44064</v>
          </cell>
          <cell r="S1897">
            <v>41600</v>
          </cell>
          <cell r="T1897">
            <v>20</v>
          </cell>
          <cell r="U1897" t="str">
            <v>Admin/Support</v>
          </cell>
          <cell r="V1897">
            <v>80</v>
          </cell>
          <cell r="W1897">
            <v>800</v>
          </cell>
          <cell r="X1897" t="str">
            <v>Gifford Medical - 40</v>
          </cell>
          <cell r="Y1897" t="str">
            <v>Maintenance</v>
          </cell>
          <cell r="Z1897" t="str">
            <v>Biweekly</v>
          </cell>
        </row>
        <row r="1898">
          <cell r="B1898">
            <v>2416</v>
          </cell>
          <cell r="D1898" t="str">
            <v>Anna</v>
          </cell>
          <cell r="E1898" t="str">
            <v>Marisseau</v>
          </cell>
          <cell r="G1898" t="str">
            <v>RADTECH 2</v>
          </cell>
          <cell r="H1898" t="str">
            <v>Clinical</v>
          </cell>
          <cell r="I1898" t="str">
            <v>Operations</v>
          </cell>
          <cell r="J1898" t="str">
            <v>Diagnostic Imaging</v>
          </cell>
          <cell r="K1898" t="str">
            <v>Active</v>
          </cell>
          <cell r="L1898" t="str">
            <v>Full Time - Full Benefits</v>
          </cell>
          <cell r="M1898" t="str">
            <v>Full Time</v>
          </cell>
          <cell r="N1898" t="str">
            <v>RADTECH 2</v>
          </cell>
          <cell r="O1898" t="str">
            <v>GEN 40 30min</v>
          </cell>
          <cell r="P1898">
            <v>42912</v>
          </cell>
          <cell r="Q1898">
            <v>42912</v>
          </cell>
          <cell r="S1898">
            <v>78644.800000000003</v>
          </cell>
          <cell r="T1898">
            <v>37.81</v>
          </cell>
          <cell r="U1898" t="str">
            <v>RAD 2</v>
          </cell>
          <cell r="V1898">
            <v>80</v>
          </cell>
          <cell r="W1898">
            <v>1512.4</v>
          </cell>
          <cell r="X1898" t="str">
            <v>Gifford Medical - 40</v>
          </cell>
          <cell r="Y1898" t="str">
            <v>Radiology</v>
          </cell>
          <cell r="Z1898" t="str">
            <v>Biweekly</v>
          </cell>
        </row>
        <row r="1899">
          <cell r="B1899">
            <v>2419</v>
          </cell>
          <cell r="D1899" t="str">
            <v>Tyler</v>
          </cell>
          <cell r="E1899" t="str">
            <v>Lenentine</v>
          </cell>
          <cell r="F1899" t="str">
            <v>A</v>
          </cell>
          <cell r="G1899" t="str">
            <v>RADTECH 2</v>
          </cell>
          <cell r="H1899" t="str">
            <v>Clinical</v>
          </cell>
          <cell r="I1899" t="str">
            <v>Professional Services</v>
          </cell>
          <cell r="J1899" t="str">
            <v>Diagnostic Imaging</v>
          </cell>
          <cell r="K1899" t="str">
            <v>Active</v>
          </cell>
          <cell r="L1899" t="str">
            <v>PartTime - Full Benefits</v>
          </cell>
          <cell r="M1899" t="str">
            <v>Part Time</v>
          </cell>
          <cell r="N1899" t="str">
            <v>RADTECH 2</v>
          </cell>
          <cell r="O1899" t="str">
            <v>GEN 40 30min</v>
          </cell>
          <cell r="P1899">
            <v>42921</v>
          </cell>
          <cell r="Q1899">
            <v>42921</v>
          </cell>
          <cell r="S1899">
            <v>59267.519999999997</v>
          </cell>
          <cell r="T1899">
            <v>31.66</v>
          </cell>
          <cell r="U1899" t="str">
            <v>RAD 2</v>
          </cell>
          <cell r="V1899">
            <v>72</v>
          </cell>
          <cell r="W1899">
            <v>1139.76</v>
          </cell>
          <cell r="X1899" t="str">
            <v>Gifford Medical - 40</v>
          </cell>
          <cell r="Y1899" t="str">
            <v>Radiology</v>
          </cell>
          <cell r="Z1899" t="str">
            <v>Biweekly</v>
          </cell>
        </row>
        <row r="1900">
          <cell r="B1900">
            <v>2420</v>
          </cell>
          <cell r="D1900" t="str">
            <v>Sarah</v>
          </cell>
          <cell r="E1900" t="str">
            <v>Blair</v>
          </cell>
          <cell r="F1900" t="str">
            <v>A</v>
          </cell>
          <cell r="G1900" t="str">
            <v>Anesthesiologist</v>
          </cell>
          <cell r="H1900" t="str">
            <v>Clinical</v>
          </cell>
          <cell r="I1900" t="str">
            <v>Medical Staff</v>
          </cell>
          <cell r="J1900" t="str">
            <v>Cardiology</v>
          </cell>
          <cell r="K1900" t="str">
            <v>Terminated</v>
          </cell>
          <cell r="L1900" t="str">
            <v>Per Diem Active</v>
          </cell>
          <cell r="M1900" t="str">
            <v>Part Time</v>
          </cell>
          <cell r="N1900" t="str">
            <v>Anesthesiologist</v>
          </cell>
          <cell r="O1900" t="str">
            <v>PHYSICIANS</v>
          </cell>
          <cell r="P1900">
            <v>42919</v>
          </cell>
          <cell r="Q1900">
            <v>42919</v>
          </cell>
          <cell r="R1900">
            <v>43488</v>
          </cell>
          <cell r="S1900">
            <v>0.55379999999999996</v>
          </cell>
          <cell r="T1900">
            <v>212.5</v>
          </cell>
          <cell r="U1900" t="str">
            <v>Providers</v>
          </cell>
          <cell r="V1900">
            <v>1E-4</v>
          </cell>
          <cell r="W1900">
            <v>1.06E-2</v>
          </cell>
          <cell r="X1900" t="str">
            <v>Nro, Anes, Pod &amp; Sp - 40</v>
          </cell>
          <cell r="Y1900" t="str">
            <v>Medical Staff</v>
          </cell>
          <cell r="Z1900" t="str">
            <v>Biweekly</v>
          </cell>
        </row>
        <row r="1901">
          <cell r="B1901">
            <v>2421</v>
          </cell>
          <cell r="D1901" t="str">
            <v>Amy</v>
          </cell>
          <cell r="E1901" t="str">
            <v>Courville</v>
          </cell>
          <cell r="F1901" t="str">
            <v>M</v>
          </cell>
          <cell r="G1901" t="str">
            <v>Non Certified Coder</v>
          </cell>
          <cell r="H1901" t="str">
            <v>Administrative</v>
          </cell>
          <cell r="I1901" t="str">
            <v>Finance</v>
          </cell>
          <cell r="J1901" t="str">
            <v>Medical Records</v>
          </cell>
          <cell r="K1901" t="str">
            <v>Terminated</v>
          </cell>
          <cell r="L1901" t="str">
            <v>PartTime - Full Benefits</v>
          </cell>
          <cell r="M1901" t="str">
            <v>Part Time</v>
          </cell>
          <cell r="N1901" t="str">
            <v>Non Certified Coder</v>
          </cell>
          <cell r="O1901" t="str">
            <v>GEN 40 30min</v>
          </cell>
          <cell r="P1901">
            <v>42926</v>
          </cell>
          <cell r="Q1901">
            <v>42926</v>
          </cell>
          <cell r="R1901">
            <v>44677</v>
          </cell>
          <cell r="S1901">
            <v>33096.959999999999</v>
          </cell>
          <cell r="T1901">
            <v>19.89</v>
          </cell>
          <cell r="U1901" t="str">
            <v>Admin/Support</v>
          </cell>
          <cell r="V1901">
            <v>64</v>
          </cell>
          <cell r="W1901">
            <v>636.48</v>
          </cell>
          <cell r="X1901" t="str">
            <v>Health Information - 49</v>
          </cell>
          <cell r="Y1901" t="str">
            <v>Patient Admin Services</v>
          </cell>
          <cell r="Z1901" t="str">
            <v>Biweekly</v>
          </cell>
        </row>
        <row r="1902">
          <cell r="B1902">
            <v>2422</v>
          </cell>
          <cell r="D1902" t="str">
            <v>Christopher</v>
          </cell>
          <cell r="E1902" t="str">
            <v>Rohan</v>
          </cell>
          <cell r="F1902" t="str">
            <v>J</v>
          </cell>
          <cell r="G1902" t="str">
            <v>Anesthesiologist</v>
          </cell>
          <cell r="H1902" t="str">
            <v>Clinical</v>
          </cell>
          <cell r="I1902" t="str">
            <v>Medical Staff</v>
          </cell>
          <cell r="J1902" t="str">
            <v>Cardiology</v>
          </cell>
          <cell r="K1902" t="str">
            <v>Terminated</v>
          </cell>
          <cell r="L1902" t="str">
            <v>Full Time - Full Benefits</v>
          </cell>
          <cell r="M1902" t="str">
            <v>Full Time</v>
          </cell>
          <cell r="N1902" t="str">
            <v>Anesthesiologist</v>
          </cell>
          <cell r="O1902" t="str">
            <v>PHYSICIANS</v>
          </cell>
          <cell r="P1902">
            <v>44388</v>
          </cell>
          <cell r="Q1902">
            <v>42926</v>
          </cell>
          <cell r="R1902">
            <v>44388</v>
          </cell>
          <cell r="S1902">
            <v>342199.93599999999</v>
          </cell>
          <cell r="T1902">
            <v>164.51920000000001</v>
          </cell>
          <cell r="U1902" t="str">
            <v>Providers</v>
          </cell>
          <cell r="V1902">
            <v>80</v>
          </cell>
          <cell r="W1902">
            <v>6580.768</v>
          </cell>
          <cell r="X1902" t="str">
            <v>Nro, Anes, Pod &amp; Sp - 40</v>
          </cell>
          <cell r="Y1902" t="str">
            <v>Medical Staff</v>
          </cell>
          <cell r="Z1902" t="str">
            <v>Biweekly</v>
          </cell>
        </row>
        <row r="1903">
          <cell r="B1903">
            <v>2423</v>
          </cell>
          <cell r="D1903" t="str">
            <v>Anne</v>
          </cell>
          <cell r="E1903" t="str">
            <v>Viselli</v>
          </cell>
          <cell r="F1903" t="str">
            <v>L</v>
          </cell>
          <cell r="G1903" t="str">
            <v>Physician Specialty Clin</v>
          </cell>
          <cell r="H1903" t="str">
            <v>Clinical</v>
          </cell>
          <cell r="I1903" t="str">
            <v>Provider Practices</v>
          </cell>
          <cell r="J1903" t="str">
            <v>Clinic Surgical Associate</v>
          </cell>
          <cell r="K1903" t="str">
            <v>Active</v>
          </cell>
          <cell r="L1903" t="str">
            <v>PartTime - Full Benefits</v>
          </cell>
          <cell r="M1903" t="str">
            <v>Part Time</v>
          </cell>
          <cell r="N1903" t="str">
            <v>Physician Specialty Clin</v>
          </cell>
          <cell r="O1903" t="str">
            <v>PHYSICIANS</v>
          </cell>
          <cell r="P1903">
            <v>42927</v>
          </cell>
          <cell r="Q1903">
            <v>42927</v>
          </cell>
          <cell r="S1903">
            <v>240000</v>
          </cell>
          <cell r="T1903">
            <v>144.23079999999999</v>
          </cell>
          <cell r="U1903" t="str">
            <v>Providers</v>
          </cell>
          <cell r="V1903">
            <v>64</v>
          </cell>
          <cell r="W1903">
            <v>4615.3846000000003</v>
          </cell>
          <cell r="X1903" t="str">
            <v>Nro, Anes, Pod &amp; Sp - 40</v>
          </cell>
          <cell r="Y1903" t="str">
            <v>None</v>
          </cell>
          <cell r="Z1903" t="str">
            <v>Biweekly</v>
          </cell>
        </row>
        <row r="1904">
          <cell r="B1904">
            <v>2424</v>
          </cell>
          <cell r="D1904" t="str">
            <v>Bobbi-Sue</v>
          </cell>
          <cell r="E1904" t="str">
            <v>Farrington</v>
          </cell>
          <cell r="G1904" t="str">
            <v>After School Assistant</v>
          </cell>
          <cell r="H1904" t="str">
            <v>Maint, Hskpg, Food, Dayca</v>
          </cell>
          <cell r="I1904" t="str">
            <v>Human Resources</v>
          </cell>
          <cell r="J1904" t="str">
            <v>After School</v>
          </cell>
          <cell r="K1904" t="str">
            <v>Terminated</v>
          </cell>
          <cell r="L1904" t="str">
            <v>PartTime-No Benefits</v>
          </cell>
          <cell r="M1904" t="str">
            <v>Part Time</v>
          </cell>
          <cell r="N1904" t="str">
            <v>After School Assistant</v>
          </cell>
          <cell r="O1904" t="str">
            <v>GEN 40 No Meal</v>
          </cell>
          <cell r="P1904">
            <v>42928</v>
          </cell>
          <cell r="Q1904">
            <v>42928</v>
          </cell>
          <cell r="R1904">
            <v>42936</v>
          </cell>
          <cell r="S1904">
            <v>8970</v>
          </cell>
          <cell r="T1904">
            <v>11.5</v>
          </cell>
          <cell r="U1904" t="str">
            <v>Admin/Support</v>
          </cell>
          <cell r="V1904">
            <v>30</v>
          </cell>
          <cell r="W1904">
            <v>172.5</v>
          </cell>
          <cell r="X1904" t="str">
            <v>After School Program - 43</v>
          </cell>
          <cell r="Y1904" t="str">
            <v>Child Enrichment Center</v>
          </cell>
          <cell r="Z1904" t="str">
            <v>Biweekly</v>
          </cell>
        </row>
        <row r="1905">
          <cell r="B1905">
            <v>2425</v>
          </cell>
          <cell r="D1905" t="str">
            <v>Audrey</v>
          </cell>
          <cell r="E1905" t="str">
            <v>Johnston</v>
          </cell>
          <cell r="F1905" t="str">
            <v>E</v>
          </cell>
          <cell r="G1905" t="str">
            <v>RN - Per Diem</v>
          </cell>
          <cell r="H1905" t="str">
            <v>Clinical</v>
          </cell>
          <cell r="I1905" t="str">
            <v>Patient Care Services</v>
          </cell>
          <cell r="J1905" t="str">
            <v>Med Surg</v>
          </cell>
          <cell r="K1905" t="str">
            <v>Terminated</v>
          </cell>
          <cell r="L1905" t="str">
            <v>Per Diem Active</v>
          </cell>
          <cell r="M1905" t="str">
            <v>Part Time</v>
          </cell>
          <cell r="N1905" t="str">
            <v>RN - Per Diem</v>
          </cell>
          <cell r="O1905" t="str">
            <v>GEN 40 30min</v>
          </cell>
          <cell r="P1905">
            <v>42933</v>
          </cell>
          <cell r="Q1905">
            <v>42933</v>
          </cell>
          <cell r="R1905">
            <v>43226</v>
          </cell>
          <cell r="S1905">
            <v>6.7599999999999993E-2</v>
          </cell>
          <cell r="T1905">
            <v>26.2</v>
          </cell>
          <cell r="U1905" t="str">
            <v>RN</v>
          </cell>
          <cell r="V1905">
            <v>1E-4</v>
          </cell>
          <cell r="W1905">
            <v>1.2999999999999999E-3</v>
          </cell>
          <cell r="X1905" t="str">
            <v>Gifford Medical - 40</v>
          </cell>
          <cell r="Y1905" t="str">
            <v>Med/Surg</v>
          </cell>
          <cell r="Z1905" t="str">
            <v>Biweekly</v>
          </cell>
        </row>
        <row r="1906">
          <cell r="B1906">
            <v>2426</v>
          </cell>
          <cell r="D1906" t="str">
            <v>Laramie</v>
          </cell>
          <cell r="E1906" t="str">
            <v>Bobar</v>
          </cell>
          <cell r="F1906" t="str">
            <v>J</v>
          </cell>
          <cell r="G1906" t="str">
            <v>RADTECH 2</v>
          </cell>
          <cell r="H1906" t="str">
            <v>Clinical</v>
          </cell>
          <cell r="I1906" t="str">
            <v>Professional Services</v>
          </cell>
          <cell r="J1906" t="str">
            <v>Diagnostic Imaging</v>
          </cell>
          <cell r="K1906" t="str">
            <v>Terminated</v>
          </cell>
          <cell r="L1906" t="str">
            <v>PartTime-Partial Benefits</v>
          </cell>
          <cell r="M1906" t="str">
            <v>Part Time</v>
          </cell>
          <cell r="N1906" t="str">
            <v>RADTECH 2</v>
          </cell>
          <cell r="O1906" t="str">
            <v>GEN 40 No Meal</v>
          </cell>
          <cell r="P1906">
            <v>42933</v>
          </cell>
          <cell r="Q1906">
            <v>42933</v>
          </cell>
          <cell r="R1906">
            <v>43442</v>
          </cell>
          <cell r="S1906">
            <v>36192</v>
          </cell>
          <cell r="T1906">
            <v>29</v>
          </cell>
          <cell r="U1906" t="str">
            <v>RAD 2</v>
          </cell>
          <cell r="V1906">
            <v>48</v>
          </cell>
          <cell r="W1906">
            <v>696</v>
          </cell>
          <cell r="X1906" t="str">
            <v>Gifford Medical - 40</v>
          </cell>
          <cell r="Y1906" t="str">
            <v>Radiology</v>
          </cell>
          <cell r="Z1906" t="str">
            <v>Biweekly</v>
          </cell>
        </row>
        <row r="1907">
          <cell r="B1907">
            <v>2427</v>
          </cell>
          <cell r="D1907" t="str">
            <v>Addison</v>
          </cell>
          <cell r="E1907" t="str">
            <v>Lohmann</v>
          </cell>
          <cell r="F1907" t="str">
            <v>F</v>
          </cell>
          <cell r="G1907" t="str">
            <v>RN - Per Diem</v>
          </cell>
          <cell r="H1907" t="str">
            <v>Clinical</v>
          </cell>
          <cell r="I1907" t="str">
            <v>Patient Care Services</v>
          </cell>
          <cell r="J1907" t="str">
            <v>Med Surg</v>
          </cell>
          <cell r="K1907" t="str">
            <v>Terminated</v>
          </cell>
          <cell r="L1907" t="str">
            <v>Per Diem Active</v>
          </cell>
          <cell r="M1907" t="str">
            <v>Part Time</v>
          </cell>
          <cell r="N1907" t="str">
            <v>RN - Per Diem</v>
          </cell>
          <cell r="O1907" t="str">
            <v>GEN 40 30min</v>
          </cell>
          <cell r="P1907">
            <v>42933</v>
          </cell>
          <cell r="Q1907">
            <v>42933</v>
          </cell>
          <cell r="R1907">
            <v>44585</v>
          </cell>
          <cell r="S1907">
            <v>8.8400000000000006E-2</v>
          </cell>
          <cell r="T1907">
            <v>34.39</v>
          </cell>
          <cell r="U1907" t="str">
            <v>RN</v>
          </cell>
          <cell r="V1907">
            <v>1E-4</v>
          </cell>
          <cell r="W1907">
            <v>1.6999999999999999E-3</v>
          </cell>
          <cell r="X1907" t="str">
            <v>Gifford Medical - 40</v>
          </cell>
          <cell r="Y1907" t="str">
            <v>Med/Surg</v>
          </cell>
          <cell r="Z1907" t="str">
            <v>Biweekly</v>
          </cell>
        </row>
        <row r="1908">
          <cell r="B1908">
            <v>2428</v>
          </cell>
          <cell r="D1908" t="str">
            <v>Deanna</v>
          </cell>
          <cell r="E1908" t="str">
            <v>Gendron</v>
          </cell>
          <cell r="F1908" t="str">
            <v>M</v>
          </cell>
          <cell r="G1908" t="str">
            <v>Nutrition Assistant 1 PD</v>
          </cell>
          <cell r="H1908" t="str">
            <v>Maint, Hskpg, Food, Dayca</v>
          </cell>
          <cell r="I1908" t="str">
            <v>Operations</v>
          </cell>
          <cell r="J1908" t="str">
            <v>Dietary</v>
          </cell>
          <cell r="K1908" t="str">
            <v>Terminated</v>
          </cell>
          <cell r="L1908" t="str">
            <v>Per Diem Active</v>
          </cell>
          <cell r="M1908" t="str">
            <v>Part Time</v>
          </cell>
          <cell r="N1908" t="str">
            <v>Nutrition Assistant 1 PD</v>
          </cell>
          <cell r="O1908" t="str">
            <v>GEN 40 30min</v>
          </cell>
          <cell r="P1908">
            <v>42933</v>
          </cell>
          <cell r="Q1908">
            <v>42933</v>
          </cell>
          <cell r="R1908">
            <v>42967</v>
          </cell>
          <cell r="S1908">
            <v>2.86E-2</v>
          </cell>
          <cell r="T1908">
            <v>10.5</v>
          </cell>
          <cell r="U1908" t="str">
            <v>Admin/Support</v>
          </cell>
          <cell r="V1908">
            <v>1E-4</v>
          </cell>
          <cell r="W1908">
            <v>5.9999999999999995E-4</v>
          </cell>
          <cell r="X1908" t="str">
            <v>Gifford Medical - 40</v>
          </cell>
          <cell r="Y1908" t="str">
            <v>Nutrition &amp; Food Service</v>
          </cell>
          <cell r="Z1908" t="str">
            <v>Biweekly</v>
          </cell>
        </row>
        <row r="1909">
          <cell r="B1909">
            <v>2429</v>
          </cell>
          <cell r="D1909" t="str">
            <v>Georgia</v>
          </cell>
          <cell r="E1909" t="str">
            <v>Olsen</v>
          </cell>
          <cell r="G1909" t="str">
            <v>LPN Retirement Community</v>
          </cell>
          <cell r="H1909" t="str">
            <v>Clinical</v>
          </cell>
          <cell r="I1909" t="str">
            <v>Patient Care Services</v>
          </cell>
          <cell r="J1909" t="str">
            <v>MENIG Extended Care</v>
          </cell>
          <cell r="K1909" t="str">
            <v>Active</v>
          </cell>
          <cell r="L1909" t="str">
            <v>PartTime-No Benefits</v>
          </cell>
          <cell r="M1909" t="str">
            <v>Part Time</v>
          </cell>
          <cell r="N1909" t="str">
            <v>LPN Retirement Community</v>
          </cell>
          <cell r="O1909" t="str">
            <v>GEN 40 30min</v>
          </cell>
          <cell r="P1909">
            <v>42934</v>
          </cell>
          <cell r="Q1909">
            <v>42934</v>
          </cell>
          <cell r="S1909">
            <v>13386.88</v>
          </cell>
          <cell r="T1909">
            <v>32.18</v>
          </cell>
          <cell r="U1909" t="str">
            <v>LPN</v>
          </cell>
          <cell r="V1909">
            <v>16</v>
          </cell>
          <cell r="W1909">
            <v>257.44</v>
          </cell>
          <cell r="X1909" t="str">
            <v>Gifford Medical - 40</v>
          </cell>
          <cell r="Y1909" t="str">
            <v>Menig Extended Care Unit</v>
          </cell>
          <cell r="Z1909" t="str">
            <v>Biweekly</v>
          </cell>
        </row>
        <row r="1910">
          <cell r="B1910">
            <v>2430</v>
          </cell>
          <cell r="D1910" t="str">
            <v>Nancy</v>
          </cell>
          <cell r="E1910" t="str">
            <v>Gardner</v>
          </cell>
          <cell r="F1910" t="str">
            <v>L</v>
          </cell>
          <cell r="G1910" t="str">
            <v>Vascular Tech Per Diem</v>
          </cell>
          <cell r="H1910" t="str">
            <v>Ancillary</v>
          </cell>
          <cell r="I1910" t="str">
            <v>Operations</v>
          </cell>
          <cell r="J1910" t="str">
            <v>Diagnostic Imaging</v>
          </cell>
          <cell r="K1910" t="str">
            <v>Terminated</v>
          </cell>
          <cell r="L1910" t="str">
            <v>Per Diem Active</v>
          </cell>
          <cell r="M1910" t="str">
            <v>Part Time</v>
          </cell>
          <cell r="N1910" t="str">
            <v>Vascular Tech Per Diem</v>
          </cell>
          <cell r="O1910" t="str">
            <v>GEN 40 30min</v>
          </cell>
          <cell r="P1910">
            <v>42934</v>
          </cell>
          <cell r="Q1910">
            <v>42934</v>
          </cell>
          <cell r="R1910">
            <v>43618</v>
          </cell>
          <cell r="S1910">
            <v>0.1066</v>
          </cell>
          <cell r="T1910">
            <v>41.2</v>
          </cell>
          <cell r="U1910" t="str">
            <v>Tech &amp; Profess</v>
          </cell>
          <cell r="V1910">
            <v>1E-4</v>
          </cell>
          <cell r="W1910">
            <v>2E-3</v>
          </cell>
          <cell r="X1910" t="str">
            <v>Gifford Medical - 40</v>
          </cell>
          <cell r="Y1910" t="str">
            <v>Laboratory</v>
          </cell>
          <cell r="Z1910" t="str">
            <v>Biweekly</v>
          </cell>
        </row>
        <row r="1911">
          <cell r="B1911">
            <v>2431</v>
          </cell>
          <cell r="D1911" t="str">
            <v>Sarah</v>
          </cell>
          <cell r="E1911" t="str">
            <v>Dayton</v>
          </cell>
          <cell r="F1911" t="str">
            <v>A</v>
          </cell>
          <cell r="G1911" t="str">
            <v>RN Retirement Community</v>
          </cell>
          <cell r="H1911" t="str">
            <v>Clinical</v>
          </cell>
          <cell r="I1911" t="str">
            <v>Patient Care Services</v>
          </cell>
          <cell r="J1911" t="str">
            <v>MENIG Extended Care</v>
          </cell>
          <cell r="K1911" t="str">
            <v>Terminated</v>
          </cell>
          <cell r="L1911" t="str">
            <v>PartTime - Full Benefits</v>
          </cell>
          <cell r="M1911" t="str">
            <v>Part Time</v>
          </cell>
          <cell r="N1911" t="str">
            <v>RN Retirement Community</v>
          </cell>
          <cell r="O1911" t="str">
            <v>GEN 40 30min</v>
          </cell>
          <cell r="P1911">
            <v>42940</v>
          </cell>
          <cell r="Q1911">
            <v>42940</v>
          </cell>
          <cell r="R1911">
            <v>44326</v>
          </cell>
          <cell r="S1911">
            <v>45893.120000000003</v>
          </cell>
          <cell r="T1911">
            <v>27.58</v>
          </cell>
          <cell r="U1911" t="str">
            <v>RN</v>
          </cell>
          <cell r="V1911">
            <v>64</v>
          </cell>
          <cell r="W1911">
            <v>882.56</v>
          </cell>
          <cell r="X1911" t="str">
            <v>Gifford Medical - 40</v>
          </cell>
          <cell r="Y1911" t="str">
            <v>Menig Extended Care Unit</v>
          </cell>
          <cell r="Z1911" t="str">
            <v>Biweekly</v>
          </cell>
        </row>
        <row r="1912">
          <cell r="B1912">
            <v>2432</v>
          </cell>
          <cell r="D1912" t="str">
            <v>Katharine</v>
          </cell>
          <cell r="E1912" t="str">
            <v>deSousa</v>
          </cell>
          <cell r="F1912" t="str">
            <v>M</v>
          </cell>
          <cell r="G1912" t="str">
            <v>RN - Per Diem</v>
          </cell>
          <cell r="H1912" t="str">
            <v>Clinical</v>
          </cell>
          <cell r="I1912" t="str">
            <v>Provider Practices</v>
          </cell>
          <cell r="J1912" t="str">
            <v>Clinic Surgical Associate</v>
          </cell>
          <cell r="K1912" t="str">
            <v>Terminated</v>
          </cell>
          <cell r="L1912" t="str">
            <v>Per Diem Active</v>
          </cell>
          <cell r="M1912" t="str">
            <v>Part Time</v>
          </cell>
          <cell r="N1912" t="str">
            <v>RN - Per Diem</v>
          </cell>
          <cell r="O1912" t="str">
            <v>GEN 40 60min</v>
          </cell>
          <cell r="P1912">
            <v>42940</v>
          </cell>
          <cell r="Q1912">
            <v>42940</v>
          </cell>
          <cell r="R1912">
            <v>43808</v>
          </cell>
          <cell r="S1912">
            <v>7.2800000000000004E-2</v>
          </cell>
          <cell r="T1912">
            <v>28.13</v>
          </cell>
          <cell r="U1912" t="str">
            <v>RN</v>
          </cell>
          <cell r="V1912">
            <v>1E-4</v>
          </cell>
          <cell r="W1912">
            <v>1.4E-3</v>
          </cell>
          <cell r="X1912" t="str">
            <v>Nro, Anes, Pod &amp; Sp - 40</v>
          </cell>
          <cell r="Y1912" t="str">
            <v>Provider Practice</v>
          </cell>
          <cell r="Z1912" t="str">
            <v>Biweekly</v>
          </cell>
        </row>
        <row r="1913">
          <cell r="B1913">
            <v>2433</v>
          </cell>
          <cell r="D1913" t="str">
            <v>Jorden</v>
          </cell>
          <cell r="E1913" t="str">
            <v>Arnett</v>
          </cell>
          <cell r="F1913" t="str">
            <v>L</v>
          </cell>
          <cell r="G1913" t="str">
            <v>Physician Specialty Clin</v>
          </cell>
          <cell r="H1913" t="str">
            <v>Clinical</v>
          </cell>
          <cell r="I1913" t="str">
            <v>Medical Staff</v>
          </cell>
          <cell r="J1913" t="str">
            <v>Clinic OB/GYN</v>
          </cell>
          <cell r="K1913" t="str">
            <v>Terminated</v>
          </cell>
          <cell r="L1913" t="str">
            <v>Full Time - Full Benefits</v>
          </cell>
          <cell r="M1913" t="str">
            <v>Full Time</v>
          </cell>
          <cell r="N1913" t="str">
            <v>Physician Specialty Clin</v>
          </cell>
          <cell r="O1913" t="str">
            <v>PHYSICIANS</v>
          </cell>
          <cell r="P1913">
            <v>44358</v>
          </cell>
          <cell r="Q1913">
            <v>42943</v>
          </cell>
          <cell r="R1913">
            <v>44368</v>
          </cell>
          <cell r="S1913">
            <v>204999.91200000001</v>
          </cell>
          <cell r="T1913">
            <v>109.5085</v>
          </cell>
          <cell r="U1913" t="str">
            <v>Providers</v>
          </cell>
          <cell r="V1913">
            <v>72</v>
          </cell>
          <cell r="W1913">
            <v>3942.306</v>
          </cell>
          <cell r="X1913" t="str">
            <v>OB/GYN - 41</v>
          </cell>
          <cell r="Y1913" t="str">
            <v>Medical Staff</v>
          </cell>
          <cell r="Z1913" t="str">
            <v>Biweekly</v>
          </cell>
        </row>
        <row r="1914">
          <cell r="B1914">
            <v>2434</v>
          </cell>
          <cell r="D1914" t="str">
            <v>Steven</v>
          </cell>
          <cell r="E1914" t="str">
            <v>Hovnanian</v>
          </cell>
          <cell r="F1914" t="str">
            <v>M</v>
          </cell>
          <cell r="G1914" t="str">
            <v>Chef</v>
          </cell>
          <cell r="H1914" t="str">
            <v>Maint, Hskpg, Food, Dayca</v>
          </cell>
          <cell r="I1914" t="str">
            <v>Operations</v>
          </cell>
          <cell r="J1914" t="str">
            <v>Menig Dietary</v>
          </cell>
          <cell r="K1914" t="str">
            <v>Terminated</v>
          </cell>
          <cell r="L1914" t="str">
            <v>Full Time - Full Benefits</v>
          </cell>
          <cell r="M1914" t="str">
            <v>Full Time</v>
          </cell>
          <cell r="N1914" t="str">
            <v>Chef</v>
          </cell>
          <cell r="O1914" t="str">
            <v>EXEMPT 8 FT</v>
          </cell>
          <cell r="P1914">
            <v>42947</v>
          </cell>
          <cell r="Q1914">
            <v>42947</v>
          </cell>
          <cell r="R1914">
            <v>43441</v>
          </cell>
          <cell r="S1914">
            <v>52000</v>
          </cell>
          <cell r="T1914">
            <v>25</v>
          </cell>
          <cell r="U1914" t="str">
            <v>Tech &amp; Professi</v>
          </cell>
          <cell r="V1914">
            <v>80</v>
          </cell>
          <cell r="W1914">
            <v>1000</v>
          </cell>
          <cell r="X1914" t="str">
            <v>Gifford Medical - 40</v>
          </cell>
          <cell r="Y1914" t="str">
            <v>Nutrition &amp; Food Service</v>
          </cell>
          <cell r="Z1914" t="str">
            <v>Biweekly</v>
          </cell>
        </row>
        <row r="1915">
          <cell r="B1915">
            <v>2435</v>
          </cell>
          <cell r="D1915" t="str">
            <v>Tiffany</v>
          </cell>
          <cell r="E1915" t="str">
            <v>Trevino</v>
          </cell>
          <cell r="F1915" t="str">
            <v>L</v>
          </cell>
          <cell r="G1915" t="str">
            <v>ES Worker - Per Diem</v>
          </cell>
          <cell r="H1915" t="str">
            <v>Maint, Hskpg, Food, Dayca</v>
          </cell>
          <cell r="I1915" t="str">
            <v>Operations</v>
          </cell>
          <cell r="J1915" t="str">
            <v>Housekeeping</v>
          </cell>
          <cell r="K1915" t="str">
            <v>Terminated</v>
          </cell>
          <cell r="L1915" t="str">
            <v>Per Diem Active</v>
          </cell>
          <cell r="M1915" t="str">
            <v>Full Time</v>
          </cell>
          <cell r="N1915" t="str">
            <v>ES Worker - Per Diem</v>
          </cell>
          <cell r="O1915" t="str">
            <v>GEN 40 30min</v>
          </cell>
          <cell r="P1915">
            <v>42947</v>
          </cell>
          <cell r="Q1915">
            <v>42947</v>
          </cell>
          <cell r="R1915">
            <v>42964</v>
          </cell>
          <cell r="S1915">
            <v>2.5999999999999999E-2</v>
          </cell>
          <cell r="T1915">
            <v>10</v>
          </cell>
          <cell r="U1915" t="str">
            <v>Admin/Support</v>
          </cell>
          <cell r="V1915">
            <v>1E-4</v>
          </cell>
          <cell r="W1915">
            <v>5.0000000000000001E-4</v>
          </cell>
          <cell r="X1915" t="str">
            <v>Gifford Medical - 40</v>
          </cell>
          <cell r="Y1915" t="str">
            <v>Housekeeping</v>
          </cell>
          <cell r="Z1915" t="str">
            <v>Biweekly</v>
          </cell>
        </row>
        <row r="1916">
          <cell r="B1916">
            <v>2436</v>
          </cell>
          <cell r="D1916" t="str">
            <v>Lori</v>
          </cell>
          <cell r="E1916" t="str">
            <v>Shepard</v>
          </cell>
          <cell r="F1916" t="str">
            <v>A</v>
          </cell>
          <cell r="G1916" t="str">
            <v>File Clerk</v>
          </cell>
          <cell r="H1916" t="str">
            <v>Administrative</v>
          </cell>
          <cell r="I1916" t="str">
            <v>Finance</v>
          </cell>
          <cell r="J1916" t="str">
            <v>Medical Records</v>
          </cell>
          <cell r="K1916" t="str">
            <v>Terminated</v>
          </cell>
          <cell r="L1916" t="str">
            <v>Full Time - Full Benefits</v>
          </cell>
          <cell r="M1916" t="str">
            <v>Full Time</v>
          </cell>
          <cell r="N1916" t="str">
            <v>File Clerk</v>
          </cell>
          <cell r="O1916" t="str">
            <v>GEN 40 30min</v>
          </cell>
          <cell r="P1916">
            <v>42954</v>
          </cell>
          <cell r="Q1916">
            <v>42954</v>
          </cell>
          <cell r="R1916">
            <v>43217</v>
          </cell>
          <cell r="S1916">
            <v>29120</v>
          </cell>
          <cell r="T1916">
            <v>14</v>
          </cell>
          <cell r="U1916" t="str">
            <v>Admin/Support</v>
          </cell>
          <cell r="V1916">
            <v>80</v>
          </cell>
          <cell r="W1916">
            <v>560</v>
          </cell>
          <cell r="X1916" t="str">
            <v>Health Information - 49</v>
          </cell>
          <cell r="Y1916" t="str">
            <v>Patient Admin Services</v>
          </cell>
          <cell r="Z1916" t="str">
            <v>Biweekly</v>
          </cell>
        </row>
        <row r="1917">
          <cell r="B1917">
            <v>2437</v>
          </cell>
          <cell r="D1917" t="str">
            <v>Nicholas</v>
          </cell>
          <cell r="E1917" t="str">
            <v>Thresher</v>
          </cell>
          <cell r="F1917" t="str">
            <v>A</v>
          </cell>
          <cell r="G1917" t="str">
            <v>ES Project Worker</v>
          </cell>
          <cell r="H1917" t="str">
            <v>Maint, Hskpg, Food, Dayca</v>
          </cell>
          <cell r="I1917" t="str">
            <v>Operations</v>
          </cell>
          <cell r="J1917" t="str">
            <v>Menig Housekeeping</v>
          </cell>
          <cell r="K1917" t="str">
            <v>Terminated</v>
          </cell>
          <cell r="L1917" t="str">
            <v>Full Time - Full Benefits</v>
          </cell>
          <cell r="M1917" t="str">
            <v>Full Time</v>
          </cell>
          <cell r="N1917" t="str">
            <v>ES Project Worker</v>
          </cell>
          <cell r="O1917" t="str">
            <v>GEN 40 No Meal</v>
          </cell>
          <cell r="P1917">
            <v>42954</v>
          </cell>
          <cell r="Q1917">
            <v>42954</v>
          </cell>
          <cell r="R1917">
            <v>43272</v>
          </cell>
          <cell r="S1917">
            <v>26000</v>
          </cell>
          <cell r="T1917">
            <v>12.5</v>
          </cell>
          <cell r="U1917" t="str">
            <v>Admin/Support</v>
          </cell>
          <cell r="V1917">
            <v>80</v>
          </cell>
          <cell r="W1917">
            <v>500</v>
          </cell>
          <cell r="X1917" t="str">
            <v>Gifford Medical - 40</v>
          </cell>
          <cell r="Y1917" t="str">
            <v>Housekeeping</v>
          </cell>
          <cell r="Z1917" t="str">
            <v>Biweekly</v>
          </cell>
        </row>
        <row r="1918">
          <cell r="B1918">
            <v>2438</v>
          </cell>
          <cell r="D1918" t="str">
            <v>Melissa</v>
          </cell>
          <cell r="E1918" t="str">
            <v>DeFlorio</v>
          </cell>
          <cell r="F1918" t="str">
            <v>A</v>
          </cell>
          <cell r="G1918" t="str">
            <v>IL Associate</v>
          </cell>
          <cell r="H1918" t="str">
            <v>Maint, Hskpg, Food, Dayca</v>
          </cell>
          <cell r="I1918" t="str">
            <v>Operations</v>
          </cell>
          <cell r="J1918" t="str">
            <v>Independent Living</v>
          </cell>
          <cell r="K1918" t="str">
            <v>Active</v>
          </cell>
          <cell r="L1918" t="str">
            <v>Full Time - Full Benefits</v>
          </cell>
          <cell r="M1918" t="str">
            <v>Full Time</v>
          </cell>
          <cell r="N1918" t="str">
            <v>IL Associate</v>
          </cell>
          <cell r="O1918" t="str">
            <v>GEN 40 No Meal</v>
          </cell>
          <cell r="P1918">
            <v>42954</v>
          </cell>
          <cell r="Q1918">
            <v>42954</v>
          </cell>
          <cell r="S1918">
            <v>40352</v>
          </cell>
          <cell r="T1918">
            <v>19.399999999999999</v>
          </cell>
          <cell r="U1918" t="str">
            <v>Admin/Support</v>
          </cell>
          <cell r="V1918">
            <v>80</v>
          </cell>
          <cell r="W1918">
            <v>776</v>
          </cell>
          <cell r="X1918" t="str">
            <v>Gifford Medical - 40</v>
          </cell>
          <cell r="Y1918" t="str">
            <v>Independent Living</v>
          </cell>
          <cell r="Z1918" t="str">
            <v>Biweekly</v>
          </cell>
        </row>
        <row r="1919">
          <cell r="B1919">
            <v>2439</v>
          </cell>
          <cell r="D1919" t="str">
            <v>Sara</v>
          </cell>
          <cell r="E1919" t="str">
            <v>Matheson</v>
          </cell>
          <cell r="G1919" t="str">
            <v>Nutrition Assistant 1</v>
          </cell>
          <cell r="H1919" t="str">
            <v>Maint, Hskpg, Food, Dayca</v>
          </cell>
          <cell r="I1919" t="str">
            <v>Operations</v>
          </cell>
          <cell r="J1919" t="str">
            <v>Menig Dietary</v>
          </cell>
          <cell r="K1919" t="str">
            <v>Terminated</v>
          </cell>
          <cell r="L1919" t="str">
            <v>PartTime-No Benefits</v>
          </cell>
          <cell r="M1919" t="str">
            <v>Part Time</v>
          </cell>
          <cell r="N1919" t="str">
            <v>Nutrition Assistant 1</v>
          </cell>
          <cell r="O1919" t="str">
            <v>GEN 40 30min</v>
          </cell>
          <cell r="P1919">
            <v>42954</v>
          </cell>
          <cell r="Q1919">
            <v>42954</v>
          </cell>
          <cell r="R1919">
            <v>43111</v>
          </cell>
          <cell r="S1919">
            <v>4368</v>
          </cell>
          <cell r="T1919">
            <v>10.5</v>
          </cell>
          <cell r="U1919" t="str">
            <v>Admin/Support</v>
          </cell>
          <cell r="V1919">
            <v>16</v>
          </cell>
          <cell r="W1919">
            <v>84</v>
          </cell>
          <cell r="X1919" t="str">
            <v>Gifford Medical - 40</v>
          </cell>
          <cell r="Y1919" t="str">
            <v>Nutrition &amp; Food Service</v>
          </cell>
          <cell r="Z1919" t="str">
            <v>Biweekly</v>
          </cell>
        </row>
        <row r="1920">
          <cell r="B1920">
            <v>2441</v>
          </cell>
          <cell r="D1920" t="str">
            <v>Theresa</v>
          </cell>
          <cell r="E1920" t="str">
            <v>Stearns</v>
          </cell>
          <cell r="F1920" t="str">
            <v>M</v>
          </cell>
          <cell r="G1920" t="str">
            <v>Medical Secretary</v>
          </cell>
          <cell r="H1920" t="str">
            <v>Administrative</v>
          </cell>
          <cell r="I1920" t="str">
            <v>Provider Practices</v>
          </cell>
          <cell r="J1920" t="str">
            <v>Clinic Primary Care</v>
          </cell>
          <cell r="K1920" t="str">
            <v>Terminated</v>
          </cell>
          <cell r="L1920" t="str">
            <v>Full Time - Full Benefits</v>
          </cell>
          <cell r="M1920" t="str">
            <v>Full Time</v>
          </cell>
          <cell r="N1920" t="str">
            <v>Medical Secretary</v>
          </cell>
          <cell r="O1920" t="str">
            <v>GEN 40 60min</v>
          </cell>
          <cell r="P1920">
            <v>42954</v>
          </cell>
          <cell r="Q1920">
            <v>42954</v>
          </cell>
          <cell r="R1920">
            <v>42956</v>
          </cell>
          <cell r="S1920">
            <v>36400</v>
          </cell>
          <cell r="T1920">
            <v>17.5</v>
          </cell>
          <cell r="U1920" t="str">
            <v>Admin/Support</v>
          </cell>
          <cell r="V1920">
            <v>80</v>
          </cell>
          <cell r="W1920">
            <v>700</v>
          </cell>
          <cell r="X1920" t="str">
            <v>Primary Care Clinic - 41</v>
          </cell>
          <cell r="Y1920" t="str">
            <v>Provider Practice</v>
          </cell>
          <cell r="Z1920" t="str">
            <v>Biweekly</v>
          </cell>
        </row>
        <row r="1921">
          <cell r="B1921">
            <v>2442</v>
          </cell>
          <cell r="D1921" t="str">
            <v>Margaret</v>
          </cell>
          <cell r="E1921" t="str">
            <v>Osborn</v>
          </cell>
          <cell r="F1921" t="str">
            <v>A</v>
          </cell>
          <cell r="G1921" t="str">
            <v>Office Representative</v>
          </cell>
          <cell r="H1921" t="str">
            <v>Administrative</v>
          </cell>
          <cell r="I1921" t="str">
            <v>Operations</v>
          </cell>
          <cell r="J1921" t="str">
            <v>Independent Living</v>
          </cell>
          <cell r="K1921" t="str">
            <v>Active</v>
          </cell>
          <cell r="L1921" t="str">
            <v>Full Time - Full Benefits</v>
          </cell>
          <cell r="M1921" t="str">
            <v>Full Time</v>
          </cell>
          <cell r="N1921" t="str">
            <v>Office Representative</v>
          </cell>
          <cell r="O1921" t="str">
            <v>GEN 40 30min</v>
          </cell>
          <cell r="P1921">
            <v>42954</v>
          </cell>
          <cell r="Q1921">
            <v>42954</v>
          </cell>
          <cell r="S1921">
            <v>41496</v>
          </cell>
          <cell r="T1921">
            <v>19.95</v>
          </cell>
          <cell r="U1921" t="str">
            <v>Admin/Support</v>
          </cell>
          <cell r="V1921">
            <v>80</v>
          </cell>
          <cell r="W1921">
            <v>798</v>
          </cell>
          <cell r="X1921" t="str">
            <v>Independent Living - 44</v>
          </cell>
          <cell r="Y1921" t="str">
            <v>Independent Living</v>
          </cell>
          <cell r="Z1921" t="str">
            <v>Biweekly</v>
          </cell>
        </row>
        <row r="1922">
          <cell r="B1922">
            <v>2443</v>
          </cell>
          <cell r="D1922" t="str">
            <v>Spencer</v>
          </cell>
          <cell r="E1922" t="str">
            <v>Tinkham</v>
          </cell>
          <cell r="F1922" t="str">
            <v>E</v>
          </cell>
          <cell r="G1922" t="str">
            <v>IL Associate</v>
          </cell>
          <cell r="H1922" t="str">
            <v>Maint, Hskpg, Food, Dayca</v>
          </cell>
          <cell r="I1922" t="str">
            <v>Operations</v>
          </cell>
          <cell r="J1922" t="str">
            <v>Independent Living</v>
          </cell>
          <cell r="K1922" t="str">
            <v>Terminated</v>
          </cell>
          <cell r="L1922" t="str">
            <v>PartTime - Full Benefits</v>
          </cell>
          <cell r="M1922" t="str">
            <v>Part Time</v>
          </cell>
          <cell r="N1922" t="str">
            <v>IL Associate</v>
          </cell>
          <cell r="O1922" t="str">
            <v>GEN 40 30min</v>
          </cell>
          <cell r="P1922">
            <v>42954</v>
          </cell>
          <cell r="Q1922">
            <v>42954</v>
          </cell>
          <cell r="R1922">
            <v>44456</v>
          </cell>
          <cell r="S1922">
            <v>24710.400000000001</v>
          </cell>
          <cell r="T1922">
            <v>14.85</v>
          </cell>
          <cell r="U1922" t="str">
            <v>Admin/Support</v>
          </cell>
          <cell r="V1922">
            <v>64</v>
          </cell>
          <cell r="W1922">
            <v>475.2</v>
          </cell>
          <cell r="X1922" t="str">
            <v>Gifford Medical - 40</v>
          </cell>
          <cell r="Y1922" t="str">
            <v>Independent Living</v>
          </cell>
          <cell r="Z1922" t="str">
            <v>Biweekly</v>
          </cell>
        </row>
        <row r="1923">
          <cell r="B1923">
            <v>2444</v>
          </cell>
          <cell r="D1923" t="str">
            <v>Sheyenne</v>
          </cell>
          <cell r="E1923" t="str">
            <v>Miller</v>
          </cell>
          <cell r="F1923" t="str">
            <v>R</v>
          </cell>
          <cell r="G1923" t="str">
            <v>Server</v>
          </cell>
          <cell r="H1923" t="str">
            <v>Maint, Hskpg, Food, Dayca</v>
          </cell>
          <cell r="I1923" t="str">
            <v>Operations</v>
          </cell>
          <cell r="J1923" t="str">
            <v>Menig Dietary</v>
          </cell>
          <cell r="K1923" t="str">
            <v>Terminated</v>
          </cell>
          <cell r="L1923" t="str">
            <v>PartTime-No Benefits</v>
          </cell>
          <cell r="M1923" t="str">
            <v>Part Time</v>
          </cell>
          <cell r="N1923" t="str">
            <v>Server</v>
          </cell>
          <cell r="O1923" t="str">
            <v>GEN 40 No Meal</v>
          </cell>
          <cell r="P1923">
            <v>42954</v>
          </cell>
          <cell r="Q1923">
            <v>42954</v>
          </cell>
          <cell r="R1923">
            <v>43032</v>
          </cell>
          <cell r="S1923">
            <v>8320</v>
          </cell>
          <cell r="T1923">
            <v>10</v>
          </cell>
          <cell r="U1923" t="str">
            <v>Admin/Support</v>
          </cell>
          <cell r="V1923">
            <v>32</v>
          </cell>
          <cell r="W1923">
            <v>160</v>
          </cell>
          <cell r="X1923" t="str">
            <v>Gifford Medical - 40</v>
          </cell>
          <cell r="Y1923" t="str">
            <v>Nutrition &amp; Food Service</v>
          </cell>
          <cell r="Z1923" t="str">
            <v>Biweekly</v>
          </cell>
        </row>
        <row r="1924">
          <cell r="B1924">
            <v>2445</v>
          </cell>
          <cell r="D1924" t="str">
            <v>Cassady</v>
          </cell>
          <cell r="E1924" t="str">
            <v>Brown</v>
          </cell>
          <cell r="F1924" t="str">
            <v>J</v>
          </cell>
          <cell r="G1924" t="str">
            <v>Server</v>
          </cell>
          <cell r="H1924" t="str">
            <v>Maint, Hskpg, Food, Dayca</v>
          </cell>
          <cell r="I1924" t="str">
            <v>Operations</v>
          </cell>
          <cell r="J1924" t="str">
            <v>Menig Dietary</v>
          </cell>
          <cell r="K1924" t="str">
            <v>Terminated</v>
          </cell>
          <cell r="L1924" t="str">
            <v>PartTime-No Benefits</v>
          </cell>
          <cell r="M1924" t="str">
            <v>Part Time</v>
          </cell>
          <cell r="N1924" t="str">
            <v>Server</v>
          </cell>
          <cell r="O1924" t="str">
            <v>GEN 40 No Meal</v>
          </cell>
          <cell r="P1924">
            <v>42954</v>
          </cell>
          <cell r="Q1924">
            <v>42954</v>
          </cell>
          <cell r="R1924">
            <v>43133</v>
          </cell>
          <cell r="S1924">
            <v>8736</v>
          </cell>
          <cell r="T1924">
            <v>10.5</v>
          </cell>
          <cell r="U1924" t="str">
            <v>Admin/Support</v>
          </cell>
          <cell r="V1924">
            <v>32</v>
          </cell>
          <cell r="W1924">
            <v>168</v>
          </cell>
          <cell r="X1924" t="str">
            <v>Gifford Medical - 40</v>
          </cell>
          <cell r="Y1924" t="str">
            <v>Nutrition &amp; Food Service</v>
          </cell>
          <cell r="Z1924" t="str">
            <v>Biweekly</v>
          </cell>
        </row>
        <row r="1925">
          <cell r="B1925">
            <v>2446</v>
          </cell>
          <cell r="D1925" t="str">
            <v>Heather</v>
          </cell>
          <cell r="E1925" t="str">
            <v>Johnston</v>
          </cell>
          <cell r="G1925" t="str">
            <v>Nurse Midwife</v>
          </cell>
          <cell r="H1925" t="str">
            <v>Clinical</v>
          </cell>
          <cell r="I1925" t="str">
            <v>Medical Staff</v>
          </cell>
          <cell r="J1925" t="str">
            <v>Clinic OB/GYN</v>
          </cell>
          <cell r="K1925" t="str">
            <v>Active</v>
          </cell>
          <cell r="L1925" t="str">
            <v>Full Time - Full Benefits</v>
          </cell>
          <cell r="M1925" t="str">
            <v>Full Time</v>
          </cell>
          <cell r="N1925" t="str">
            <v>Nurse Midwife</v>
          </cell>
          <cell r="O1925" t="str">
            <v>PHYSICIANS</v>
          </cell>
          <cell r="P1925">
            <v>42954</v>
          </cell>
          <cell r="Q1925">
            <v>42954</v>
          </cell>
          <cell r="S1925">
            <v>128480</v>
          </cell>
          <cell r="T1925">
            <v>61.769199999999998</v>
          </cell>
          <cell r="U1925" t="str">
            <v>Tech &amp; Profess</v>
          </cell>
          <cell r="V1925">
            <v>80</v>
          </cell>
          <cell r="W1925">
            <v>2470.7692000000002</v>
          </cell>
          <cell r="X1925" t="str">
            <v>OB/GYN - 41</v>
          </cell>
          <cell r="Y1925" t="str">
            <v>Medical Staff</v>
          </cell>
          <cell r="Z1925" t="str">
            <v>Biweekly</v>
          </cell>
        </row>
        <row r="1926">
          <cell r="B1926">
            <v>2447</v>
          </cell>
          <cell r="D1926" t="str">
            <v>Morgan</v>
          </cell>
          <cell r="E1926" t="str">
            <v>Menzel</v>
          </cell>
          <cell r="F1926" t="str">
            <v>E</v>
          </cell>
          <cell r="G1926" t="str">
            <v>Teaching Assistant</v>
          </cell>
          <cell r="H1926" t="str">
            <v>Maint, Hskpg, Food, Dayca</v>
          </cell>
          <cell r="I1926" t="str">
            <v>Human Resources</v>
          </cell>
          <cell r="J1926" t="str">
            <v>Day Care</v>
          </cell>
          <cell r="K1926" t="str">
            <v>Terminated</v>
          </cell>
          <cell r="L1926" t="str">
            <v>Full Time - Full Benefits</v>
          </cell>
          <cell r="M1926" t="str">
            <v>Full Time</v>
          </cell>
          <cell r="N1926" t="str">
            <v>Teaching Assistant</v>
          </cell>
          <cell r="O1926" t="str">
            <v>GEN 40 60min</v>
          </cell>
          <cell r="P1926">
            <v>42968</v>
          </cell>
          <cell r="Q1926">
            <v>42968</v>
          </cell>
          <cell r="R1926">
            <v>43819</v>
          </cell>
          <cell r="S1926">
            <v>23088</v>
          </cell>
          <cell r="T1926">
            <v>11.1</v>
          </cell>
          <cell r="U1926" t="str">
            <v>Admin/Support</v>
          </cell>
          <cell r="V1926">
            <v>80</v>
          </cell>
          <cell r="W1926">
            <v>444</v>
          </cell>
          <cell r="X1926" t="str">
            <v>Gifford Medical - 40</v>
          </cell>
          <cell r="Y1926" t="str">
            <v>Child Enrichment Center</v>
          </cell>
          <cell r="Z1926" t="str">
            <v>Biweekly</v>
          </cell>
        </row>
        <row r="1927">
          <cell r="B1927">
            <v>2448</v>
          </cell>
          <cell r="D1927" t="str">
            <v>Tiffany</v>
          </cell>
          <cell r="E1927" t="str">
            <v>Anderson</v>
          </cell>
          <cell r="F1927" t="str">
            <v>L</v>
          </cell>
          <cell r="G1927" t="str">
            <v>LNA Retirement Community</v>
          </cell>
          <cell r="H1927" t="str">
            <v>Clinical</v>
          </cell>
          <cell r="I1927" t="str">
            <v>Patient Care Services</v>
          </cell>
          <cell r="J1927" t="str">
            <v>MENIG Extended Care</v>
          </cell>
          <cell r="K1927" t="str">
            <v>Active</v>
          </cell>
          <cell r="L1927" t="str">
            <v>PartTime - Full Benefits</v>
          </cell>
          <cell r="M1927" t="str">
            <v>Part Time</v>
          </cell>
          <cell r="N1927" t="str">
            <v>LNA Retirement Community</v>
          </cell>
          <cell r="O1927" t="str">
            <v>GEN 40 30min</v>
          </cell>
          <cell r="P1927">
            <v>42968</v>
          </cell>
          <cell r="Q1927">
            <v>42968</v>
          </cell>
          <cell r="S1927">
            <v>34561.279999999999</v>
          </cell>
          <cell r="T1927">
            <v>20.77</v>
          </cell>
          <cell r="U1927" t="str">
            <v>Admin/Support</v>
          </cell>
          <cell r="V1927">
            <v>64</v>
          </cell>
          <cell r="W1927">
            <v>664.64</v>
          </cell>
          <cell r="X1927" t="str">
            <v>Gifford Medical - 40</v>
          </cell>
          <cell r="Y1927" t="str">
            <v>Menig Extended Care Unit</v>
          </cell>
          <cell r="Z1927" t="str">
            <v>Biweekly</v>
          </cell>
        </row>
        <row r="1928">
          <cell r="B1928">
            <v>2449</v>
          </cell>
          <cell r="D1928" t="str">
            <v>Jasmine</v>
          </cell>
          <cell r="E1928" t="str">
            <v>Sherwin</v>
          </cell>
          <cell r="F1928" t="str">
            <v>A</v>
          </cell>
          <cell r="G1928" t="str">
            <v>Server Per Diem</v>
          </cell>
          <cell r="H1928" t="str">
            <v>Maint, Hskpg, Food, Dayca</v>
          </cell>
          <cell r="I1928" t="str">
            <v>Operations</v>
          </cell>
          <cell r="J1928" t="str">
            <v>Menig Dietary</v>
          </cell>
          <cell r="K1928" t="str">
            <v>Terminated</v>
          </cell>
          <cell r="L1928" t="str">
            <v>Per Diem Active</v>
          </cell>
          <cell r="M1928" t="str">
            <v>Part Time</v>
          </cell>
          <cell r="N1928" t="str">
            <v>Server Per Diem</v>
          </cell>
          <cell r="O1928" t="str">
            <v>GEN 40 30min</v>
          </cell>
          <cell r="P1928">
            <v>43012</v>
          </cell>
          <cell r="Q1928">
            <v>42975</v>
          </cell>
          <cell r="R1928">
            <v>43185</v>
          </cell>
          <cell r="S1928">
            <v>2.86E-2</v>
          </cell>
          <cell r="T1928">
            <v>11</v>
          </cell>
          <cell r="U1928" t="str">
            <v>Admin/Support</v>
          </cell>
          <cell r="V1928">
            <v>1E-4</v>
          </cell>
          <cell r="W1928">
            <v>5.9999999999999995E-4</v>
          </cell>
          <cell r="X1928" t="str">
            <v>Gifford Medical - 40</v>
          </cell>
          <cell r="Y1928" t="str">
            <v>Nutrition &amp; Food Service</v>
          </cell>
          <cell r="Z1928" t="str">
            <v>Biweekly</v>
          </cell>
        </row>
        <row r="1929">
          <cell r="B1929">
            <v>2450</v>
          </cell>
          <cell r="D1929" t="str">
            <v>Courtney</v>
          </cell>
          <cell r="E1929" t="str">
            <v>Sheehan</v>
          </cell>
          <cell r="F1929" t="str">
            <v>M</v>
          </cell>
          <cell r="G1929" t="str">
            <v>Licensed Nurse Aide</v>
          </cell>
          <cell r="H1929" t="str">
            <v>Clinical</v>
          </cell>
          <cell r="I1929" t="str">
            <v>Patient Care Services</v>
          </cell>
          <cell r="J1929" t="str">
            <v>Med Surg</v>
          </cell>
          <cell r="K1929" t="str">
            <v>Terminated</v>
          </cell>
          <cell r="L1929" t="str">
            <v>PartTime - Full Benefits</v>
          </cell>
          <cell r="M1929" t="str">
            <v>Full Time</v>
          </cell>
          <cell r="N1929" t="str">
            <v>Licensed Nurse Aide</v>
          </cell>
          <cell r="O1929" t="str">
            <v>GEN 40 30min</v>
          </cell>
          <cell r="P1929">
            <v>42975</v>
          </cell>
          <cell r="Q1929">
            <v>42975</v>
          </cell>
          <cell r="R1929">
            <v>43254</v>
          </cell>
          <cell r="S1929">
            <v>19968</v>
          </cell>
          <cell r="T1929">
            <v>12</v>
          </cell>
          <cell r="U1929" t="str">
            <v>Admin/Support</v>
          </cell>
          <cell r="V1929">
            <v>64</v>
          </cell>
          <cell r="W1929">
            <v>384</v>
          </cell>
          <cell r="X1929" t="str">
            <v>Gifford Medical - 40</v>
          </cell>
          <cell r="Y1929" t="str">
            <v>Med/Surg</v>
          </cell>
          <cell r="Z1929" t="str">
            <v>Biweekly</v>
          </cell>
        </row>
        <row r="1930">
          <cell r="B1930">
            <v>2451</v>
          </cell>
          <cell r="D1930" t="str">
            <v>Ann</v>
          </cell>
          <cell r="E1930" t="str">
            <v>Martel-Marton</v>
          </cell>
          <cell r="F1930" t="str">
            <v>D</v>
          </cell>
          <cell r="G1930" t="str">
            <v>RN - Physician Practice O</v>
          </cell>
          <cell r="H1930" t="str">
            <v>Clinical</v>
          </cell>
          <cell r="I1930" t="str">
            <v>Provider Practices</v>
          </cell>
          <cell r="J1930" t="str">
            <v>Clinic Bethel</v>
          </cell>
          <cell r="K1930" t="str">
            <v>Terminated</v>
          </cell>
          <cell r="L1930" t="str">
            <v>PartTime-Partial Benefits</v>
          </cell>
          <cell r="M1930" t="str">
            <v>Part Time</v>
          </cell>
          <cell r="N1930" t="str">
            <v>RN - Physician Practice O</v>
          </cell>
          <cell r="O1930" t="str">
            <v>GEN 40 60min</v>
          </cell>
          <cell r="P1930">
            <v>42976</v>
          </cell>
          <cell r="Q1930">
            <v>42976</v>
          </cell>
          <cell r="R1930">
            <v>43287</v>
          </cell>
          <cell r="S1930">
            <v>43680</v>
          </cell>
          <cell r="T1930">
            <v>35</v>
          </cell>
          <cell r="U1930" t="str">
            <v>RN PP</v>
          </cell>
          <cell r="V1930">
            <v>48</v>
          </cell>
          <cell r="W1930">
            <v>840</v>
          </cell>
          <cell r="X1930" t="str">
            <v>Bethel Clinic - 41</v>
          </cell>
          <cell r="Y1930" t="str">
            <v>Provider Practice</v>
          </cell>
          <cell r="Z1930" t="str">
            <v>Biweekly</v>
          </cell>
        </row>
        <row r="1931">
          <cell r="B1931">
            <v>2452</v>
          </cell>
          <cell r="D1931" t="str">
            <v>Stacy</v>
          </cell>
          <cell r="E1931" t="str">
            <v>Olmstead</v>
          </cell>
          <cell r="F1931" t="str">
            <v>L</v>
          </cell>
          <cell r="G1931" t="str">
            <v>ES Project Worker</v>
          </cell>
          <cell r="H1931" t="str">
            <v>Maint, Hskpg, Food, Dayca</v>
          </cell>
          <cell r="I1931" t="str">
            <v>Operations</v>
          </cell>
          <cell r="J1931" t="str">
            <v>Menig Housekeeping</v>
          </cell>
          <cell r="K1931" t="str">
            <v>Terminated</v>
          </cell>
          <cell r="L1931" t="str">
            <v>PartTime-No Benefits</v>
          </cell>
          <cell r="M1931" t="str">
            <v>Full Time</v>
          </cell>
          <cell r="N1931" t="str">
            <v>ES Project Worker</v>
          </cell>
          <cell r="O1931" t="str">
            <v>GEN 40 No Meal</v>
          </cell>
          <cell r="P1931">
            <v>42976</v>
          </cell>
          <cell r="Q1931">
            <v>42976</v>
          </cell>
          <cell r="R1931">
            <v>43491</v>
          </cell>
          <cell r="S1931">
            <v>4576</v>
          </cell>
          <cell r="T1931">
            <v>11</v>
          </cell>
          <cell r="U1931" t="str">
            <v>Admin/Support</v>
          </cell>
          <cell r="V1931">
            <v>16</v>
          </cell>
          <cell r="W1931">
            <v>88</v>
          </cell>
          <cell r="X1931" t="str">
            <v>Gifford Medical - 40</v>
          </cell>
          <cell r="Y1931" t="str">
            <v>Housekeeping</v>
          </cell>
          <cell r="Z1931" t="str">
            <v>Biweekly</v>
          </cell>
        </row>
        <row r="1932">
          <cell r="B1932">
            <v>2453</v>
          </cell>
          <cell r="D1932" t="str">
            <v>Alessa</v>
          </cell>
          <cell r="E1932" t="str">
            <v>Bagalio</v>
          </cell>
          <cell r="F1932" t="str">
            <v>J</v>
          </cell>
          <cell r="G1932" t="str">
            <v>Medical Secretary</v>
          </cell>
          <cell r="H1932" t="str">
            <v>Administrative</v>
          </cell>
          <cell r="I1932" t="str">
            <v>Provider Practices</v>
          </cell>
          <cell r="J1932" t="str">
            <v>Clinic Psychiatry</v>
          </cell>
          <cell r="K1932" t="str">
            <v>Terminated</v>
          </cell>
          <cell r="L1932" t="str">
            <v>PartTime - Full Benefits</v>
          </cell>
          <cell r="M1932" t="str">
            <v>Part Time</v>
          </cell>
          <cell r="N1932" t="str">
            <v>Medical Secretary</v>
          </cell>
          <cell r="O1932" t="str">
            <v>GEN 40 60min</v>
          </cell>
          <cell r="P1932">
            <v>42983</v>
          </cell>
          <cell r="Q1932">
            <v>42983</v>
          </cell>
          <cell r="R1932">
            <v>43455</v>
          </cell>
          <cell r="S1932">
            <v>21632</v>
          </cell>
          <cell r="T1932">
            <v>13</v>
          </cell>
          <cell r="U1932" t="str">
            <v>Admin/Support</v>
          </cell>
          <cell r="V1932">
            <v>64</v>
          </cell>
          <cell r="W1932">
            <v>416</v>
          </cell>
          <cell r="X1932" t="str">
            <v>Primary Care Clinic - 41</v>
          </cell>
          <cell r="Y1932" t="str">
            <v>Provider Practice</v>
          </cell>
          <cell r="Z1932" t="str">
            <v>Biweekly</v>
          </cell>
        </row>
        <row r="1933">
          <cell r="B1933">
            <v>2454</v>
          </cell>
          <cell r="D1933" t="str">
            <v>Karla</v>
          </cell>
          <cell r="E1933" t="str">
            <v>Emery</v>
          </cell>
          <cell r="F1933" t="str">
            <v>J</v>
          </cell>
          <cell r="G1933" t="str">
            <v>Billing Representative I</v>
          </cell>
          <cell r="H1933" t="str">
            <v>Administrative</v>
          </cell>
          <cell r="I1933" t="str">
            <v>Finance</v>
          </cell>
          <cell r="J1933" t="str">
            <v>Patient Accounting</v>
          </cell>
          <cell r="K1933" t="str">
            <v>Terminated</v>
          </cell>
          <cell r="L1933" t="str">
            <v>PartTime-Partial Benefits</v>
          </cell>
          <cell r="M1933" t="str">
            <v>Part Time</v>
          </cell>
          <cell r="N1933" t="str">
            <v>Billing Representative I</v>
          </cell>
          <cell r="O1933" t="str">
            <v>GEN 40 30min</v>
          </cell>
          <cell r="P1933">
            <v>42983</v>
          </cell>
          <cell r="Q1933">
            <v>42983</v>
          </cell>
          <cell r="R1933">
            <v>43083</v>
          </cell>
          <cell r="S1933">
            <v>15080</v>
          </cell>
          <cell r="T1933">
            <v>14.5</v>
          </cell>
          <cell r="U1933" t="str">
            <v>Admin/Support</v>
          </cell>
          <cell r="V1933">
            <v>40</v>
          </cell>
          <cell r="W1933">
            <v>290</v>
          </cell>
          <cell r="X1933" t="str">
            <v>Gifford Medical - 40</v>
          </cell>
          <cell r="Y1933" t="str">
            <v>Patient Financial Service</v>
          </cell>
          <cell r="Z1933" t="str">
            <v>Biweekly</v>
          </cell>
        </row>
        <row r="1934">
          <cell r="B1934">
            <v>2455</v>
          </cell>
          <cell r="D1934" t="str">
            <v>Jill</v>
          </cell>
          <cell r="E1934" t="str">
            <v>Wakefield</v>
          </cell>
          <cell r="F1934" t="str">
            <v>C</v>
          </cell>
          <cell r="G1934" t="str">
            <v>Office Representative</v>
          </cell>
          <cell r="H1934" t="str">
            <v>Administrative</v>
          </cell>
          <cell r="I1934" t="str">
            <v>Provider Practices</v>
          </cell>
          <cell r="J1934" t="str">
            <v>Clinic Surgical Associate</v>
          </cell>
          <cell r="K1934" t="str">
            <v>Active</v>
          </cell>
          <cell r="L1934" t="str">
            <v>Full Time - Full Benefits</v>
          </cell>
          <cell r="M1934" t="str">
            <v>Full Time</v>
          </cell>
          <cell r="N1934" t="str">
            <v>Office Representative</v>
          </cell>
          <cell r="O1934" t="str">
            <v>GEN 40 60min</v>
          </cell>
          <cell r="P1934">
            <v>42983</v>
          </cell>
          <cell r="Q1934">
            <v>42983</v>
          </cell>
          <cell r="S1934">
            <v>37044.800000000003</v>
          </cell>
          <cell r="T1934">
            <v>17.809999999999999</v>
          </cell>
          <cell r="U1934" t="str">
            <v>Admin/Support</v>
          </cell>
          <cell r="V1934">
            <v>80</v>
          </cell>
          <cell r="W1934">
            <v>712.4</v>
          </cell>
          <cell r="X1934" t="str">
            <v>Nro, Anes, Pod &amp; Sp - 40</v>
          </cell>
          <cell r="Y1934" t="str">
            <v>Provider Practice</v>
          </cell>
          <cell r="Z1934" t="str">
            <v>Biweekly</v>
          </cell>
        </row>
        <row r="1935">
          <cell r="B1935">
            <v>2456</v>
          </cell>
          <cell r="D1935" t="str">
            <v>Katrina</v>
          </cell>
          <cell r="E1935" t="str">
            <v>Walker</v>
          </cell>
          <cell r="F1935" t="str">
            <v>J</v>
          </cell>
          <cell r="G1935" t="str">
            <v>Laboratory Technician 3</v>
          </cell>
          <cell r="H1935" t="str">
            <v>Ancillary</v>
          </cell>
          <cell r="I1935" t="str">
            <v>Professional Services</v>
          </cell>
          <cell r="J1935" t="str">
            <v>Laboratory</v>
          </cell>
          <cell r="K1935" t="str">
            <v>Active</v>
          </cell>
          <cell r="L1935" t="str">
            <v>PartTime - Full Benefits</v>
          </cell>
          <cell r="M1935" t="str">
            <v>Part Time</v>
          </cell>
          <cell r="N1935" t="str">
            <v>Laboratory Technician 3</v>
          </cell>
          <cell r="O1935" t="str">
            <v>GEN 40 30min</v>
          </cell>
          <cell r="P1935">
            <v>42983</v>
          </cell>
          <cell r="Q1935">
            <v>42983</v>
          </cell>
          <cell r="S1935">
            <v>52382.720000000001</v>
          </cell>
          <cell r="T1935">
            <v>31.48</v>
          </cell>
          <cell r="U1935" t="str">
            <v>Tech &amp; Professi</v>
          </cell>
          <cell r="V1935">
            <v>64</v>
          </cell>
          <cell r="W1935">
            <v>1007.36</v>
          </cell>
          <cell r="X1935" t="str">
            <v>Gifford Medical Ctr - 40</v>
          </cell>
          <cell r="Y1935" t="str">
            <v>Laboratory</v>
          </cell>
          <cell r="Z1935" t="str">
            <v>Biweekly</v>
          </cell>
        </row>
        <row r="1936">
          <cell r="B1936">
            <v>2457</v>
          </cell>
          <cell r="D1936" t="str">
            <v>Shannon</v>
          </cell>
          <cell r="E1936" t="str">
            <v>Letourneau</v>
          </cell>
          <cell r="F1936" t="str">
            <v>M</v>
          </cell>
          <cell r="G1936" t="str">
            <v>Office Representative</v>
          </cell>
          <cell r="H1936" t="str">
            <v>Administrative</v>
          </cell>
          <cell r="I1936" t="str">
            <v>Provider Practices</v>
          </cell>
          <cell r="J1936" t="str">
            <v>Sharon Clinic</v>
          </cell>
          <cell r="K1936" t="str">
            <v>Active</v>
          </cell>
          <cell r="L1936" t="str">
            <v>Full Time - Full Benefits</v>
          </cell>
          <cell r="M1936" t="str">
            <v>Full Time</v>
          </cell>
          <cell r="N1936" t="str">
            <v>Office Representative</v>
          </cell>
          <cell r="O1936" t="str">
            <v>GEN 40 60min</v>
          </cell>
          <cell r="P1936">
            <v>42989</v>
          </cell>
          <cell r="Q1936">
            <v>42989</v>
          </cell>
          <cell r="S1936">
            <v>38875.199999999997</v>
          </cell>
          <cell r="T1936">
            <v>18.690000000000001</v>
          </cell>
          <cell r="U1936" t="str">
            <v>Admin/Support</v>
          </cell>
          <cell r="V1936">
            <v>80</v>
          </cell>
          <cell r="W1936">
            <v>747.6</v>
          </cell>
          <cell r="X1936" t="str">
            <v>Sharon Clinic - 40</v>
          </cell>
          <cell r="Y1936" t="str">
            <v>Provider Practice</v>
          </cell>
          <cell r="Z1936" t="str">
            <v>Biweekly</v>
          </cell>
        </row>
        <row r="1937">
          <cell r="B1937">
            <v>2458</v>
          </cell>
          <cell r="D1937" t="str">
            <v>Tonya</v>
          </cell>
          <cell r="E1937" t="str">
            <v>Paddock</v>
          </cell>
          <cell r="F1937" t="str">
            <v>L</v>
          </cell>
          <cell r="G1937" t="str">
            <v>Medical Secretary</v>
          </cell>
          <cell r="H1937" t="str">
            <v>Administrative</v>
          </cell>
          <cell r="I1937" t="str">
            <v>Provider Practices</v>
          </cell>
          <cell r="J1937" t="str">
            <v>Clinic Primary Care</v>
          </cell>
          <cell r="K1937" t="str">
            <v>Terminated</v>
          </cell>
          <cell r="L1937" t="str">
            <v>Full Time - Full Benefits</v>
          </cell>
          <cell r="M1937" t="str">
            <v>Full Time</v>
          </cell>
          <cell r="N1937" t="str">
            <v>Medical Secretary</v>
          </cell>
          <cell r="O1937" t="str">
            <v>GEN 40 60min</v>
          </cell>
          <cell r="P1937">
            <v>43003</v>
          </cell>
          <cell r="Q1937">
            <v>43003</v>
          </cell>
          <cell r="R1937">
            <v>43581</v>
          </cell>
          <cell r="S1937">
            <v>32136</v>
          </cell>
          <cell r="T1937">
            <v>15.45</v>
          </cell>
          <cell r="U1937" t="str">
            <v>Admin/Support</v>
          </cell>
          <cell r="V1937">
            <v>80</v>
          </cell>
          <cell r="W1937">
            <v>618</v>
          </cell>
          <cell r="X1937" t="str">
            <v>Primary Care Clinic - 41</v>
          </cell>
          <cell r="Y1937" t="str">
            <v>Provider Practice</v>
          </cell>
          <cell r="Z1937" t="str">
            <v>Biweekly</v>
          </cell>
        </row>
        <row r="1938">
          <cell r="B1938">
            <v>2459</v>
          </cell>
          <cell r="D1938" t="str">
            <v>Kimberly</v>
          </cell>
          <cell r="E1938" t="str">
            <v>Hebard</v>
          </cell>
          <cell r="F1938" t="str">
            <v>M</v>
          </cell>
          <cell r="G1938" t="str">
            <v>Medical Secretary</v>
          </cell>
          <cell r="H1938" t="str">
            <v>Administrative</v>
          </cell>
          <cell r="I1938" t="str">
            <v>Provider Practices</v>
          </cell>
          <cell r="J1938" t="str">
            <v>Clinic OB/GYN</v>
          </cell>
          <cell r="K1938" t="str">
            <v>Terminated</v>
          </cell>
          <cell r="L1938" t="str">
            <v>Full Time - Full Benefits</v>
          </cell>
          <cell r="M1938" t="str">
            <v>Full Time</v>
          </cell>
          <cell r="N1938" t="str">
            <v>Medical Secretary</v>
          </cell>
          <cell r="O1938" t="str">
            <v>GEN 40 30min</v>
          </cell>
          <cell r="P1938">
            <v>43010</v>
          </cell>
          <cell r="Q1938">
            <v>43010</v>
          </cell>
          <cell r="R1938">
            <v>43573</v>
          </cell>
          <cell r="S1938">
            <v>33280</v>
          </cell>
          <cell r="T1938">
            <v>16</v>
          </cell>
          <cell r="U1938" t="str">
            <v>Admin/Support</v>
          </cell>
          <cell r="V1938">
            <v>80</v>
          </cell>
          <cell r="W1938">
            <v>640</v>
          </cell>
          <cell r="X1938" t="str">
            <v>Gifford Medical - 40</v>
          </cell>
          <cell r="Y1938" t="str">
            <v>Provider Practice</v>
          </cell>
          <cell r="Z1938" t="str">
            <v>Biweekly</v>
          </cell>
        </row>
        <row r="1939">
          <cell r="B1939">
            <v>2460</v>
          </cell>
          <cell r="D1939" t="str">
            <v>Rachel</v>
          </cell>
          <cell r="E1939" t="str">
            <v>Converse</v>
          </cell>
          <cell r="F1939" t="str">
            <v>A</v>
          </cell>
          <cell r="G1939" t="str">
            <v>LNA Per Diem</v>
          </cell>
          <cell r="H1939" t="str">
            <v>Clinical</v>
          </cell>
          <cell r="I1939" t="str">
            <v>Patient Care Services</v>
          </cell>
          <cell r="J1939" t="str">
            <v>Med Surg</v>
          </cell>
          <cell r="K1939" t="str">
            <v>Terminated</v>
          </cell>
          <cell r="L1939" t="str">
            <v>Per Diem Active</v>
          </cell>
          <cell r="M1939" t="str">
            <v>Part Time</v>
          </cell>
          <cell r="N1939" t="str">
            <v>LNA Per Diem</v>
          </cell>
          <cell r="O1939" t="str">
            <v>GEN 40 30min</v>
          </cell>
          <cell r="P1939">
            <v>43011</v>
          </cell>
          <cell r="Q1939">
            <v>43011</v>
          </cell>
          <cell r="R1939">
            <v>44572</v>
          </cell>
          <cell r="S1939">
            <v>4.1599999999999998E-2</v>
          </cell>
          <cell r="T1939">
            <v>16.239999999999998</v>
          </cell>
          <cell r="U1939" t="str">
            <v>Admin/Support</v>
          </cell>
          <cell r="V1939">
            <v>1E-4</v>
          </cell>
          <cell r="W1939">
            <v>8.0000000000000004E-4</v>
          </cell>
          <cell r="X1939" t="str">
            <v>Gifford Medical - 40</v>
          </cell>
          <cell r="Y1939" t="str">
            <v>Med/Surg</v>
          </cell>
          <cell r="Z1939" t="str">
            <v>Biweekly</v>
          </cell>
        </row>
        <row r="1940">
          <cell r="B1940">
            <v>2461</v>
          </cell>
          <cell r="D1940" t="str">
            <v>Derek</v>
          </cell>
          <cell r="E1940" t="str">
            <v>Chase</v>
          </cell>
          <cell r="F1940" t="str">
            <v>C</v>
          </cell>
          <cell r="G1940" t="str">
            <v>Physician Offsite Clinic</v>
          </cell>
          <cell r="H1940" t="str">
            <v>Clinical</v>
          </cell>
          <cell r="I1940" t="str">
            <v>Medical Staff</v>
          </cell>
          <cell r="J1940" t="str">
            <v>Orthopedics Clinic</v>
          </cell>
          <cell r="K1940" t="str">
            <v>Terminated</v>
          </cell>
          <cell r="L1940" t="str">
            <v>Full Time - Full Benefits</v>
          </cell>
          <cell r="M1940" t="str">
            <v>Full Time</v>
          </cell>
          <cell r="N1940" t="str">
            <v>Physician Offsite Clinic</v>
          </cell>
          <cell r="O1940" t="str">
            <v>PHYSICIANS</v>
          </cell>
          <cell r="P1940">
            <v>43010</v>
          </cell>
          <cell r="Q1940">
            <v>43010</v>
          </cell>
          <cell r="R1940">
            <v>44749</v>
          </cell>
          <cell r="S1940">
            <v>400000</v>
          </cell>
          <cell r="T1940">
            <v>192.30770000000001</v>
          </cell>
          <cell r="U1940" t="str">
            <v>Providers/Other</v>
          </cell>
          <cell r="V1940">
            <v>80</v>
          </cell>
          <cell r="W1940">
            <v>7692.3077000000003</v>
          </cell>
          <cell r="X1940" t="str">
            <v>Orthopedics - 40</v>
          </cell>
          <cell r="Y1940" t="str">
            <v>Medical Staff</v>
          </cell>
          <cell r="Z1940" t="str">
            <v>Biweekly</v>
          </cell>
        </row>
        <row r="1941">
          <cell r="B1941">
            <v>2462</v>
          </cell>
          <cell r="D1941" t="str">
            <v>Shana</v>
          </cell>
          <cell r="E1941" t="str">
            <v>Stone</v>
          </cell>
          <cell r="F1941" t="str">
            <v>L</v>
          </cell>
          <cell r="G1941" t="str">
            <v>LPN Retirement Com PD</v>
          </cell>
          <cell r="H1941" t="str">
            <v>Clinical</v>
          </cell>
          <cell r="I1941" t="str">
            <v>Patient Care Services</v>
          </cell>
          <cell r="J1941" t="str">
            <v>MENIG Extended Care</v>
          </cell>
          <cell r="K1941" t="str">
            <v>Terminated</v>
          </cell>
          <cell r="L1941" t="str">
            <v>Per Diem Active</v>
          </cell>
          <cell r="M1941" t="str">
            <v>Part Time</v>
          </cell>
          <cell r="N1941" t="str">
            <v>LPN Retirement Com PD</v>
          </cell>
          <cell r="O1941" t="str">
            <v>GEN 40 30min</v>
          </cell>
          <cell r="P1941">
            <v>43017</v>
          </cell>
          <cell r="Q1941">
            <v>43017</v>
          </cell>
          <cell r="R1941">
            <v>43842</v>
          </cell>
          <cell r="S1941">
            <v>4.6800000000000001E-2</v>
          </cell>
          <cell r="T1941">
            <v>17.510000000000002</v>
          </cell>
          <cell r="U1941" t="str">
            <v>LPN</v>
          </cell>
          <cell r="V1941">
            <v>1E-4</v>
          </cell>
          <cell r="W1941">
            <v>8.9999999999999998E-4</v>
          </cell>
          <cell r="X1941" t="str">
            <v>Gifford Medical - 40</v>
          </cell>
          <cell r="Y1941" t="str">
            <v>Menig Extended Care Unit</v>
          </cell>
          <cell r="Z1941" t="str">
            <v>Biweekly</v>
          </cell>
        </row>
        <row r="1942">
          <cell r="B1942">
            <v>2463</v>
          </cell>
          <cell r="D1942" t="str">
            <v>Pamala</v>
          </cell>
          <cell r="E1942" t="str">
            <v>McNamara</v>
          </cell>
          <cell r="G1942" t="str">
            <v>ES Technician</v>
          </cell>
          <cell r="H1942" t="str">
            <v>Maint, Hskpg, Food, Dayca</v>
          </cell>
          <cell r="I1942" t="str">
            <v>Operations</v>
          </cell>
          <cell r="J1942" t="str">
            <v>Menig Housekeeping</v>
          </cell>
          <cell r="K1942" t="str">
            <v>Active</v>
          </cell>
          <cell r="L1942" t="str">
            <v>Full Time - Full Benefits</v>
          </cell>
          <cell r="M1942" t="str">
            <v>Full Time</v>
          </cell>
          <cell r="N1942" t="str">
            <v>ES Technician</v>
          </cell>
          <cell r="O1942" t="str">
            <v>8/80 30min</v>
          </cell>
          <cell r="P1942">
            <v>43017</v>
          </cell>
          <cell r="Q1942">
            <v>43017</v>
          </cell>
          <cell r="S1942">
            <v>39582.400000000001</v>
          </cell>
          <cell r="T1942">
            <v>19.03</v>
          </cell>
          <cell r="U1942" t="str">
            <v>Admin/Support</v>
          </cell>
          <cell r="V1942">
            <v>80</v>
          </cell>
          <cell r="W1942">
            <v>761.2</v>
          </cell>
          <cell r="X1942" t="str">
            <v>Gifford Medical - 40</v>
          </cell>
          <cell r="Y1942" t="str">
            <v>Housekeeping</v>
          </cell>
          <cell r="Z1942" t="str">
            <v>Biweekly</v>
          </cell>
        </row>
        <row r="1943">
          <cell r="B1943">
            <v>2464</v>
          </cell>
          <cell r="D1943" t="str">
            <v>Mary</v>
          </cell>
          <cell r="E1943" t="str">
            <v>Riby-Williams</v>
          </cell>
          <cell r="F1943" t="str">
            <v>O</v>
          </cell>
          <cell r="G1943" t="str">
            <v>RN Retirement Community</v>
          </cell>
          <cell r="H1943" t="str">
            <v>Clinical</v>
          </cell>
          <cell r="I1943" t="str">
            <v>Patient Care Services</v>
          </cell>
          <cell r="J1943" t="str">
            <v>MENIG Extended Care</v>
          </cell>
          <cell r="K1943" t="str">
            <v>Terminated</v>
          </cell>
          <cell r="L1943" t="str">
            <v>Per Diem Active</v>
          </cell>
          <cell r="M1943" t="str">
            <v>Part Time</v>
          </cell>
          <cell r="N1943" t="str">
            <v>RN Retirement Community</v>
          </cell>
          <cell r="O1943" t="str">
            <v>GEN 40 30min</v>
          </cell>
          <cell r="P1943">
            <v>43024</v>
          </cell>
          <cell r="Q1943">
            <v>43024</v>
          </cell>
          <cell r="R1943">
            <v>43390</v>
          </cell>
          <cell r="S1943">
            <v>6.7599999999999993E-2</v>
          </cell>
          <cell r="T1943">
            <v>26</v>
          </cell>
          <cell r="U1943" t="str">
            <v>RN</v>
          </cell>
          <cell r="V1943">
            <v>1E-4</v>
          </cell>
          <cell r="W1943">
            <v>1.2999999999999999E-3</v>
          </cell>
          <cell r="X1943" t="str">
            <v>Gifford Medical - 40</v>
          </cell>
          <cell r="Y1943" t="str">
            <v>Menig Extended Care Unit</v>
          </cell>
          <cell r="Z1943" t="str">
            <v>Biweekly</v>
          </cell>
        </row>
        <row r="1944">
          <cell r="B1944">
            <v>2465</v>
          </cell>
          <cell r="D1944" t="str">
            <v>Heidi</v>
          </cell>
          <cell r="E1944" t="str">
            <v>Millett</v>
          </cell>
          <cell r="G1944" t="str">
            <v>After School Assistant</v>
          </cell>
          <cell r="H1944" t="str">
            <v>Maint, Hskpg, Food, Dayca</v>
          </cell>
          <cell r="I1944" t="str">
            <v>Human Resources</v>
          </cell>
          <cell r="J1944" t="str">
            <v>After School</v>
          </cell>
          <cell r="K1944" t="str">
            <v>Terminated</v>
          </cell>
          <cell r="L1944" t="str">
            <v>PartTime-No Benefits</v>
          </cell>
          <cell r="M1944" t="str">
            <v>Part Time</v>
          </cell>
          <cell r="N1944" t="str">
            <v>After School Assistant</v>
          </cell>
          <cell r="O1944" t="str">
            <v>GEN 40 No Meal</v>
          </cell>
          <cell r="P1944">
            <v>43024</v>
          </cell>
          <cell r="Q1944">
            <v>43024</v>
          </cell>
          <cell r="R1944">
            <v>43266</v>
          </cell>
          <cell r="S1944">
            <v>10140</v>
          </cell>
          <cell r="T1944">
            <v>13</v>
          </cell>
          <cell r="U1944" t="str">
            <v>Admin/Support</v>
          </cell>
          <cell r="V1944">
            <v>30</v>
          </cell>
          <cell r="W1944">
            <v>195</v>
          </cell>
          <cell r="X1944" t="str">
            <v>After School Program - 43</v>
          </cell>
          <cell r="Y1944" t="str">
            <v>Child Enrichment Center</v>
          </cell>
          <cell r="Z1944" t="str">
            <v>Biweekly</v>
          </cell>
        </row>
        <row r="1945">
          <cell r="B1945">
            <v>2466</v>
          </cell>
          <cell r="D1945" t="str">
            <v>Heather</v>
          </cell>
          <cell r="E1945" t="str">
            <v>Placey-Noyes</v>
          </cell>
          <cell r="G1945" t="str">
            <v>LNA Per Diem</v>
          </cell>
          <cell r="H1945" t="str">
            <v>Clinical</v>
          </cell>
          <cell r="I1945" t="str">
            <v>Patient Care Services</v>
          </cell>
          <cell r="J1945" t="str">
            <v>Med Surg</v>
          </cell>
          <cell r="K1945" t="str">
            <v>Active</v>
          </cell>
          <cell r="L1945" t="str">
            <v>Per Diem Active</v>
          </cell>
          <cell r="M1945" t="str">
            <v>Part Time</v>
          </cell>
          <cell r="N1945" t="str">
            <v>LNA Per Diem</v>
          </cell>
          <cell r="O1945" t="str">
            <v>GEN 40 30min</v>
          </cell>
          <cell r="P1945">
            <v>43024</v>
          </cell>
          <cell r="Q1945">
            <v>43024</v>
          </cell>
          <cell r="S1945">
            <v>4.6800000000000001E-2</v>
          </cell>
          <cell r="T1945">
            <v>18.34</v>
          </cell>
          <cell r="U1945" t="str">
            <v>Admin/Support</v>
          </cell>
          <cell r="V1945">
            <v>1E-4</v>
          </cell>
          <cell r="W1945">
            <v>8.9999999999999998E-4</v>
          </cell>
          <cell r="X1945" t="str">
            <v>Gifford Medical - 40</v>
          </cell>
          <cell r="Y1945" t="str">
            <v>Med/Surg</v>
          </cell>
          <cell r="Z1945" t="str">
            <v>Biweekly</v>
          </cell>
        </row>
        <row r="1946">
          <cell r="B1946">
            <v>2467</v>
          </cell>
          <cell r="D1946" t="str">
            <v>Stephen</v>
          </cell>
          <cell r="E1946" t="str">
            <v>Barrett</v>
          </cell>
          <cell r="F1946" t="str">
            <v>A</v>
          </cell>
          <cell r="G1946" t="str">
            <v>ES Team Leader</v>
          </cell>
          <cell r="H1946" t="str">
            <v>Maint, Hskpg, Food, Dayca</v>
          </cell>
          <cell r="I1946" t="str">
            <v>Operations</v>
          </cell>
          <cell r="J1946" t="str">
            <v>Housekeeping</v>
          </cell>
          <cell r="K1946" t="str">
            <v>Terminated</v>
          </cell>
          <cell r="L1946" t="str">
            <v>Full Time - Full Benefits</v>
          </cell>
          <cell r="M1946" t="str">
            <v>Part Time</v>
          </cell>
          <cell r="N1946" t="str">
            <v>ES Team Leader</v>
          </cell>
          <cell r="O1946" t="str">
            <v>GEN 40 30min</v>
          </cell>
          <cell r="P1946">
            <v>43031</v>
          </cell>
          <cell r="Q1946">
            <v>43031</v>
          </cell>
          <cell r="R1946">
            <v>43605</v>
          </cell>
          <cell r="S1946">
            <v>34278.400000000001</v>
          </cell>
          <cell r="T1946">
            <v>16.48</v>
          </cell>
          <cell r="U1946" t="str">
            <v>Admin/Support</v>
          </cell>
          <cell r="V1946">
            <v>80</v>
          </cell>
          <cell r="W1946">
            <v>659.2</v>
          </cell>
          <cell r="X1946" t="str">
            <v>Gifford Medical - 40</v>
          </cell>
          <cell r="Y1946" t="str">
            <v>Housekeeping</v>
          </cell>
          <cell r="Z1946" t="str">
            <v>Biweekly</v>
          </cell>
        </row>
        <row r="1947">
          <cell r="B1947">
            <v>2468</v>
          </cell>
          <cell r="D1947" t="str">
            <v>Elizete</v>
          </cell>
          <cell r="E1947" t="str">
            <v>Clem</v>
          </cell>
          <cell r="F1947" t="str">
            <v>M</v>
          </cell>
          <cell r="G1947" t="str">
            <v>LPN Retirement Com PD</v>
          </cell>
          <cell r="H1947" t="str">
            <v>Clinical</v>
          </cell>
          <cell r="I1947" t="str">
            <v>Patient Care Services</v>
          </cell>
          <cell r="J1947" t="str">
            <v>MENIG Extended Care</v>
          </cell>
          <cell r="K1947" t="str">
            <v>Terminated</v>
          </cell>
          <cell r="L1947" t="str">
            <v>Per Diem Active</v>
          </cell>
          <cell r="M1947" t="str">
            <v>Part Time</v>
          </cell>
          <cell r="N1947" t="str">
            <v>LPN Retirement Com PD</v>
          </cell>
          <cell r="O1947" t="str">
            <v>GEN 40 30min</v>
          </cell>
          <cell r="P1947">
            <v>43031</v>
          </cell>
          <cell r="Q1947">
            <v>43031</v>
          </cell>
          <cell r="R1947">
            <v>43395</v>
          </cell>
          <cell r="S1947">
            <v>4.4200000000000003E-2</v>
          </cell>
          <cell r="T1947">
            <v>17</v>
          </cell>
          <cell r="U1947" t="str">
            <v>LPN</v>
          </cell>
          <cell r="V1947">
            <v>1E-4</v>
          </cell>
          <cell r="W1947">
            <v>8.0000000000000004E-4</v>
          </cell>
          <cell r="X1947" t="str">
            <v>Gifford Medical - 40</v>
          </cell>
          <cell r="Y1947" t="str">
            <v>Menig Extended Care Unit</v>
          </cell>
          <cell r="Z1947" t="str">
            <v>Biweekly</v>
          </cell>
        </row>
        <row r="1948">
          <cell r="B1948">
            <v>2469</v>
          </cell>
          <cell r="D1948" t="str">
            <v>Maritza</v>
          </cell>
          <cell r="E1948" t="str">
            <v>Martinez-Correa</v>
          </cell>
          <cell r="G1948" t="str">
            <v>Cook</v>
          </cell>
          <cell r="H1948" t="str">
            <v>Maint, Hskpg, Food, Dayca</v>
          </cell>
          <cell r="I1948" t="str">
            <v>Operations</v>
          </cell>
          <cell r="J1948" t="str">
            <v>Menig Dietary</v>
          </cell>
          <cell r="K1948" t="str">
            <v>Terminated</v>
          </cell>
          <cell r="L1948" t="str">
            <v>PartTime-No Benefits</v>
          </cell>
          <cell r="M1948" t="str">
            <v>Part Time</v>
          </cell>
          <cell r="N1948" t="str">
            <v>Cook</v>
          </cell>
          <cell r="O1948" t="str">
            <v>GEN 40 30min</v>
          </cell>
          <cell r="P1948">
            <v>43031</v>
          </cell>
          <cell r="Q1948">
            <v>43031</v>
          </cell>
          <cell r="R1948">
            <v>43366</v>
          </cell>
          <cell r="S1948">
            <v>12896</v>
          </cell>
          <cell r="T1948">
            <v>15.5</v>
          </cell>
          <cell r="U1948" t="str">
            <v>Admin/Support</v>
          </cell>
          <cell r="V1948">
            <v>32</v>
          </cell>
          <cell r="W1948">
            <v>248</v>
          </cell>
          <cell r="X1948" t="str">
            <v>Gifford Medical - 40</v>
          </cell>
          <cell r="Y1948" t="str">
            <v>Nutrition &amp; Food Service</v>
          </cell>
          <cell r="Z1948" t="str">
            <v>Biweekly</v>
          </cell>
        </row>
        <row r="1949">
          <cell r="B1949">
            <v>2470</v>
          </cell>
          <cell r="D1949" t="str">
            <v>Emily</v>
          </cell>
          <cell r="E1949" t="str">
            <v>Gross</v>
          </cell>
          <cell r="F1949" t="str">
            <v>B</v>
          </cell>
          <cell r="G1949" t="str">
            <v>Nutrition Assistant 1 PD</v>
          </cell>
          <cell r="H1949" t="str">
            <v>Maint, Hskpg, Food, Dayca</v>
          </cell>
          <cell r="I1949" t="str">
            <v>Operations</v>
          </cell>
          <cell r="J1949" t="str">
            <v>Menig Dietary</v>
          </cell>
          <cell r="K1949" t="str">
            <v>Terminated</v>
          </cell>
          <cell r="L1949" t="str">
            <v>Per Diem Active</v>
          </cell>
          <cell r="M1949" t="str">
            <v>Part Time</v>
          </cell>
          <cell r="N1949" t="str">
            <v>Nutrition Assistant 1 PD</v>
          </cell>
          <cell r="O1949" t="str">
            <v>GEN 40 30min</v>
          </cell>
          <cell r="P1949">
            <v>43038</v>
          </cell>
          <cell r="Q1949">
            <v>43038</v>
          </cell>
          <cell r="R1949">
            <v>43218</v>
          </cell>
          <cell r="S1949">
            <v>2.86E-2</v>
          </cell>
          <cell r="T1949">
            <v>10.5</v>
          </cell>
          <cell r="U1949" t="str">
            <v>Admin/Support</v>
          </cell>
          <cell r="V1949">
            <v>1E-4</v>
          </cell>
          <cell r="W1949">
            <v>5.9999999999999995E-4</v>
          </cell>
          <cell r="X1949" t="str">
            <v>Gifford Medical - 40</v>
          </cell>
          <cell r="Y1949" t="str">
            <v>Nutrition &amp; Food Service</v>
          </cell>
          <cell r="Z1949" t="str">
            <v>Biweekly</v>
          </cell>
        </row>
        <row r="1950">
          <cell r="B1950">
            <v>2471</v>
          </cell>
          <cell r="D1950" t="str">
            <v>Allison</v>
          </cell>
          <cell r="E1950" t="str">
            <v>Mascola</v>
          </cell>
          <cell r="F1950" t="str">
            <v>D</v>
          </cell>
          <cell r="G1950" t="str">
            <v>RN - Physician Practice</v>
          </cell>
          <cell r="H1950" t="str">
            <v>Clinical</v>
          </cell>
          <cell r="I1950" t="str">
            <v>Provider Practices</v>
          </cell>
          <cell r="J1950" t="str">
            <v>Pediatrics</v>
          </cell>
          <cell r="K1950" t="str">
            <v>Terminated</v>
          </cell>
          <cell r="L1950" t="str">
            <v>PartTime - Full Benefits</v>
          </cell>
          <cell r="M1950" t="str">
            <v>Part Time</v>
          </cell>
          <cell r="N1950" t="str">
            <v>RN - Physician Practice</v>
          </cell>
          <cell r="O1950" t="str">
            <v>GEN 40 60min</v>
          </cell>
          <cell r="P1950">
            <v>43038</v>
          </cell>
          <cell r="Q1950">
            <v>43038</v>
          </cell>
          <cell r="R1950">
            <v>43308</v>
          </cell>
          <cell r="S1950">
            <v>41134.080000000002</v>
          </cell>
          <cell r="T1950">
            <v>24.72</v>
          </cell>
          <cell r="U1950" t="str">
            <v>RN PP</v>
          </cell>
          <cell r="V1950">
            <v>64</v>
          </cell>
          <cell r="W1950">
            <v>791.04</v>
          </cell>
          <cell r="X1950" t="str">
            <v>Primary Care Clinic - 41</v>
          </cell>
          <cell r="Y1950" t="str">
            <v>Provider Practice</v>
          </cell>
          <cell r="Z1950" t="str">
            <v>Biweekly</v>
          </cell>
        </row>
        <row r="1951">
          <cell r="B1951">
            <v>2472</v>
          </cell>
          <cell r="D1951" t="str">
            <v>Annette</v>
          </cell>
          <cell r="E1951" t="str">
            <v>Harding</v>
          </cell>
          <cell r="G1951" t="str">
            <v>Registered Nurse</v>
          </cell>
          <cell r="H1951" t="str">
            <v>Clinical</v>
          </cell>
          <cell r="I1951" t="str">
            <v>Patient Care Services</v>
          </cell>
          <cell r="J1951" t="str">
            <v>Operating Room</v>
          </cell>
          <cell r="K1951" t="str">
            <v>Terminated</v>
          </cell>
          <cell r="L1951" t="str">
            <v>PartTime - Full Benefits</v>
          </cell>
          <cell r="M1951" t="str">
            <v>Full Time</v>
          </cell>
          <cell r="N1951" t="str">
            <v>Registered Nurse</v>
          </cell>
          <cell r="O1951" t="str">
            <v>GEN 40 30min</v>
          </cell>
          <cell r="P1951">
            <v>43038</v>
          </cell>
          <cell r="Q1951">
            <v>43038</v>
          </cell>
          <cell r="R1951">
            <v>43109</v>
          </cell>
          <cell r="S1951">
            <v>51584</v>
          </cell>
          <cell r="T1951">
            <v>31</v>
          </cell>
          <cell r="U1951" t="str">
            <v>RN</v>
          </cell>
          <cell r="V1951">
            <v>64</v>
          </cell>
          <cell r="W1951">
            <v>992</v>
          </cell>
          <cell r="X1951" t="str">
            <v>Gifford Medical - 40</v>
          </cell>
          <cell r="Y1951" t="str">
            <v>Ambulatory Care Center</v>
          </cell>
          <cell r="Z1951" t="str">
            <v>Biweekly</v>
          </cell>
        </row>
        <row r="1952">
          <cell r="B1952">
            <v>2473</v>
          </cell>
          <cell r="D1952" t="str">
            <v>Leigh</v>
          </cell>
          <cell r="E1952" t="str">
            <v>LoPresti</v>
          </cell>
          <cell r="G1952" t="str">
            <v>Physician</v>
          </cell>
          <cell r="H1952" t="str">
            <v>Clinical</v>
          </cell>
          <cell r="I1952" t="str">
            <v>Medical Staff</v>
          </cell>
          <cell r="J1952" t="str">
            <v>Clinic Primary Care</v>
          </cell>
          <cell r="K1952" t="str">
            <v>Terminated</v>
          </cell>
          <cell r="L1952" t="str">
            <v>Full Time - Full Benefits</v>
          </cell>
          <cell r="M1952" t="str">
            <v>Full Time</v>
          </cell>
          <cell r="N1952" t="str">
            <v>Physician</v>
          </cell>
          <cell r="O1952" t="str">
            <v>PHYSICIANS</v>
          </cell>
          <cell r="P1952">
            <v>43045</v>
          </cell>
          <cell r="Q1952">
            <v>43045</v>
          </cell>
          <cell r="R1952">
            <v>43472</v>
          </cell>
          <cell r="S1952">
            <v>171600</v>
          </cell>
          <cell r="T1952">
            <v>93.75</v>
          </cell>
          <cell r="U1952" t="str">
            <v>Providers</v>
          </cell>
          <cell r="V1952">
            <v>70.400000000000006</v>
          </cell>
          <cell r="W1952">
            <v>3300</v>
          </cell>
          <cell r="X1952" t="str">
            <v>Primary Care Clinic - 41</v>
          </cell>
          <cell r="Y1952" t="str">
            <v>Medical Staff</v>
          </cell>
          <cell r="Z1952" t="str">
            <v>Biweekly</v>
          </cell>
        </row>
        <row r="1953">
          <cell r="B1953">
            <v>2475</v>
          </cell>
          <cell r="D1953" t="str">
            <v>Nina</v>
          </cell>
          <cell r="E1953" t="str">
            <v>Hovnanian</v>
          </cell>
          <cell r="F1953" t="str">
            <v>R</v>
          </cell>
          <cell r="G1953" t="str">
            <v>Server</v>
          </cell>
          <cell r="H1953" t="str">
            <v>Maint, Hskpg, Food, Dayca</v>
          </cell>
          <cell r="I1953" t="str">
            <v>Operations</v>
          </cell>
          <cell r="J1953" t="str">
            <v>Menig Dietary</v>
          </cell>
          <cell r="K1953" t="str">
            <v>Terminated</v>
          </cell>
          <cell r="L1953" t="str">
            <v>PartTime-No Benefits</v>
          </cell>
          <cell r="M1953" t="str">
            <v>Part Time</v>
          </cell>
          <cell r="N1953" t="str">
            <v>Server</v>
          </cell>
          <cell r="O1953" t="str">
            <v>GEN 40 No Meal</v>
          </cell>
          <cell r="P1953">
            <v>43066</v>
          </cell>
          <cell r="Q1953">
            <v>43066</v>
          </cell>
          <cell r="R1953">
            <v>43497</v>
          </cell>
          <cell r="S1953">
            <v>9568</v>
          </cell>
          <cell r="T1953">
            <v>11.5</v>
          </cell>
          <cell r="U1953" t="str">
            <v>Admin/Support</v>
          </cell>
          <cell r="V1953">
            <v>32</v>
          </cell>
          <cell r="W1953">
            <v>184</v>
          </cell>
          <cell r="X1953" t="str">
            <v>Gifford Medical - 40</v>
          </cell>
          <cell r="Y1953" t="str">
            <v>Nutrition &amp; Food Service</v>
          </cell>
          <cell r="Z1953" t="str">
            <v>Biweekly</v>
          </cell>
        </row>
        <row r="1954">
          <cell r="B1954">
            <v>2476</v>
          </cell>
          <cell r="D1954" t="str">
            <v>Linda</v>
          </cell>
          <cell r="E1954" t="str">
            <v>Trask</v>
          </cell>
          <cell r="F1954" t="str">
            <v>A</v>
          </cell>
          <cell r="G1954" t="str">
            <v>Server</v>
          </cell>
          <cell r="H1954" t="str">
            <v>Maint, Hskpg, Food, Dayca</v>
          </cell>
          <cell r="I1954" t="str">
            <v>Operations</v>
          </cell>
          <cell r="J1954" t="str">
            <v>Menig Dietary</v>
          </cell>
          <cell r="K1954" t="str">
            <v>Terminated</v>
          </cell>
          <cell r="L1954" t="str">
            <v>PartTime-No Benefits</v>
          </cell>
          <cell r="M1954" t="str">
            <v>Part Time</v>
          </cell>
          <cell r="N1954" t="str">
            <v>Server</v>
          </cell>
          <cell r="O1954" t="str">
            <v>GEN 40 No Meal</v>
          </cell>
          <cell r="P1954">
            <v>43255</v>
          </cell>
          <cell r="Q1954">
            <v>43066</v>
          </cell>
          <cell r="R1954">
            <v>43270</v>
          </cell>
          <cell r="S1954">
            <v>11648</v>
          </cell>
          <cell r="T1954">
            <v>14</v>
          </cell>
          <cell r="U1954" t="str">
            <v>Admin/Support</v>
          </cell>
          <cell r="V1954">
            <v>32</v>
          </cell>
          <cell r="W1954">
            <v>224</v>
          </cell>
          <cell r="X1954" t="str">
            <v>Gifford Medical - 40</v>
          </cell>
          <cell r="Y1954" t="str">
            <v>Nutrition &amp; Food Service</v>
          </cell>
          <cell r="Z1954" t="str">
            <v>Biweekly</v>
          </cell>
        </row>
        <row r="1955">
          <cell r="B1955">
            <v>2477</v>
          </cell>
          <cell r="D1955" t="str">
            <v>Kim</v>
          </cell>
          <cell r="E1955" t="str">
            <v>Campbell</v>
          </cell>
          <cell r="F1955" t="str">
            <v>L</v>
          </cell>
          <cell r="G1955" t="str">
            <v>Executive Director of GRC</v>
          </cell>
          <cell r="H1955" t="str">
            <v>Administrative</v>
          </cell>
          <cell r="I1955" t="str">
            <v>Administration</v>
          </cell>
          <cell r="J1955" t="str">
            <v>MENIG Extended Care</v>
          </cell>
          <cell r="K1955" t="str">
            <v>Terminated</v>
          </cell>
          <cell r="L1955" t="str">
            <v>Temporary Full Time</v>
          </cell>
          <cell r="M1955" t="str">
            <v>Full Time</v>
          </cell>
          <cell r="N1955" t="str">
            <v>Executive Director of GRC</v>
          </cell>
          <cell r="O1955" t="str">
            <v>EXEMPT 8 FT</v>
          </cell>
          <cell r="P1955">
            <v>43066</v>
          </cell>
          <cell r="Q1955">
            <v>43066</v>
          </cell>
          <cell r="R1955">
            <v>43238</v>
          </cell>
          <cell r="S1955">
            <v>162240</v>
          </cell>
          <cell r="T1955">
            <v>78</v>
          </cell>
          <cell r="U1955" t="str">
            <v>Executive</v>
          </cell>
          <cell r="V1955">
            <v>80</v>
          </cell>
          <cell r="W1955">
            <v>3120</v>
          </cell>
          <cell r="X1955" t="str">
            <v>Gifford Medical - 40</v>
          </cell>
          <cell r="Y1955" t="str">
            <v>None</v>
          </cell>
          <cell r="Z1955" t="str">
            <v>Biweekly</v>
          </cell>
        </row>
        <row r="1956">
          <cell r="B1956">
            <v>2478</v>
          </cell>
          <cell r="D1956" t="str">
            <v>Alexandra</v>
          </cell>
          <cell r="E1956" t="str">
            <v>Noyes</v>
          </cell>
          <cell r="F1956" t="str">
            <v>E</v>
          </cell>
          <cell r="G1956" t="str">
            <v>RN - Per Diem</v>
          </cell>
          <cell r="H1956" t="str">
            <v>Clinical</v>
          </cell>
          <cell r="I1956" t="str">
            <v>Patient Care Services</v>
          </cell>
          <cell r="J1956" t="str">
            <v>Med Surg</v>
          </cell>
          <cell r="K1956" t="str">
            <v>Active</v>
          </cell>
          <cell r="L1956" t="str">
            <v>Per Diem Active</v>
          </cell>
          <cell r="M1956" t="str">
            <v>Part Time</v>
          </cell>
          <cell r="N1956" t="str">
            <v>RN - Per Diem</v>
          </cell>
          <cell r="O1956" t="str">
            <v>GEN 40 30min</v>
          </cell>
          <cell r="P1956">
            <v>43073</v>
          </cell>
          <cell r="Q1956">
            <v>43073</v>
          </cell>
          <cell r="S1956">
            <v>9.8799999999999999E-2</v>
          </cell>
          <cell r="T1956">
            <v>38.39</v>
          </cell>
          <cell r="U1956" t="str">
            <v>RN</v>
          </cell>
          <cell r="V1956">
            <v>1E-4</v>
          </cell>
          <cell r="W1956">
            <v>1.9E-3</v>
          </cell>
          <cell r="X1956" t="str">
            <v>Gifford Medical Ctr - 40</v>
          </cell>
          <cell r="Y1956" t="str">
            <v>Med/Surg</v>
          </cell>
          <cell r="Z1956" t="str">
            <v>Biweekly</v>
          </cell>
        </row>
        <row r="1957">
          <cell r="B1957">
            <v>2479</v>
          </cell>
          <cell r="D1957" t="str">
            <v>Andrea</v>
          </cell>
          <cell r="E1957" t="str">
            <v>Cunningham</v>
          </cell>
          <cell r="F1957" t="str">
            <v>E</v>
          </cell>
          <cell r="G1957" t="str">
            <v>RN - Per Diem</v>
          </cell>
          <cell r="H1957" t="str">
            <v>Clinical</v>
          </cell>
          <cell r="I1957" t="str">
            <v>Patient Care Services</v>
          </cell>
          <cell r="J1957" t="str">
            <v>Emergency Room</v>
          </cell>
          <cell r="K1957" t="str">
            <v>Terminated</v>
          </cell>
          <cell r="L1957" t="str">
            <v>Per Diem Active</v>
          </cell>
          <cell r="M1957" t="str">
            <v>Part Time</v>
          </cell>
          <cell r="N1957" t="str">
            <v>RN - Per Diem</v>
          </cell>
          <cell r="O1957" t="str">
            <v>GEN 40 30min</v>
          </cell>
          <cell r="P1957">
            <v>43080</v>
          </cell>
          <cell r="Q1957">
            <v>43080</v>
          </cell>
          <cell r="R1957">
            <v>44570</v>
          </cell>
          <cell r="S1957">
            <v>9.3600000000000003E-2</v>
          </cell>
          <cell r="T1957">
            <v>35.619999999999997</v>
          </cell>
          <cell r="U1957" t="str">
            <v>RN</v>
          </cell>
          <cell r="V1957">
            <v>1E-4</v>
          </cell>
          <cell r="W1957">
            <v>1.8E-3</v>
          </cell>
          <cell r="X1957" t="str">
            <v>Gifford Medical - 40</v>
          </cell>
          <cell r="Y1957" t="str">
            <v>Emergency Room</v>
          </cell>
          <cell r="Z1957" t="str">
            <v>Biweekly</v>
          </cell>
        </row>
        <row r="1958">
          <cell r="B1958">
            <v>2480</v>
          </cell>
          <cell r="D1958" t="str">
            <v>Abby</v>
          </cell>
          <cell r="E1958" t="str">
            <v>Erwin</v>
          </cell>
          <cell r="F1958" t="str">
            <v>M</v>
          </cell>
          <cell r="G1958" t="str">
            <v>Patient Access Specialist</v>
          </cell>
          <cell r="H1958" t="str">
            <v>Administrative</v>
          </cell>
          <cell r="I1958" t="str">
            <v>Patient Care Services</v>
          </cell>
          <cell r="J1958" t="str">
            <v>Berlin Expansion PC</v>
          </cell>
          <cell r="K1958" t="str">
            <v>Terminated</v>
          </cell>
          <cell r="L1958" t="str">
            <v>PartTime-Partial Benefits</v>
          </cell>
          <cell r="M1958" t="str">
            <v>Part Time</v>
          </cell>
          <cell r="N1958" t="str">
            <v>Patient Access Specialist</v>
          </cell>
          <cell r="O1958" t="str">
            <v>GEN 40 60min</v>
          </cell>
          <cell r="P1958">
            <v>43087</v>
          </cell>
          <cell r="Q1958">
            <v>43087</v>
          </cell>
          <cell r="R1958">
            <v>43504</v>
          </cell>
          <cell r="S1958">
            <v>13520</v>
          </cell>
          <cell r="T1958">
            <v>13</v>
          </cell>
          <cell r="U1958" t="str">
            <v>Admin/Support</v>
          </cell>
          <cell r="V1958">
            <v>40</v>
          </cell>
          <cell r="W1958">
            <v>260</v>
          </cell>
          <cell r="X1958" t="str">
            <v>Primary Care Clinic - 41</v>
          </cell>
          <cell r="Y1958" t="str">
            <v>Patient Admin Services</v>
          </cell>
          <cell r="Z1958" t="str">
            <v>Biweekly</v>
          </cell>
        </row>
        <row r="1959">
          <cell r="B1959">
            <v>2481</v>
          </cell>
          <cell r="D1959" t="str">
            <v>Suzanne</v>
          </cell>
          <cell r="E1959" t="str">
            <v>Lorenz</v>
          </cell>
          <cell r="F1959" t="str">
            <v>E</v>
          </cell>
          <cell r="G1959" t="str">
            <v>Registered Nurse</v>
          </cell>
          <cell r="H1959" t="str">
            <v>Clinical</v>
          </cell>
          <cell r="I1959" t="str">
            <v>Patient Care Services</v>
          </cell>
          <cell r="J1959" t="str">
            <v>Med Surg</v>
          </cell>
          <cell r="K1959" t="str">
            <v>Active</v>
          </cell>
          <cell r="L1959" t="str">
            <v>PartTime - Full Benefits</v>
          </cell>
          <cell r="M1959" t="str">
            <v>Part Time</v>
          </cell>
          <cell r="N1959" t="str">
            <v>Registered Nurse</v>
          </cell>
          <cell r="O1959" t="str">
            <v>GEN 40 30min</v>
          </cell>
          <cell r="P1959">
            <v>43098</v>
          </cell>
          <cell r="Q1959">
            <v>43098</v>
          </cell>
          <cell r="S1959">
            <v>82461.600000000006</v>
          </cell>
          <cell r="T1959">
            <v>44.05</v>
          </cell>
          <cell r="U1959" t="str">
            <v>RN</v>
          </cell>
          <cell r="V1959">
            <v>72</v>
          </cell>
          <cell r="W1959">
            <v>1585.8</v>
          </cell>
          <cell r="X1959" t="str">
            <v>Gifford Medical Ctr - 40</v>
          </cell>
          <cell r="Y1959" t="str">
            <v>Med/Surg</v>
          </cell>
          <cell r="Z1959" t="str">
            <v>Biweekly</v>
          </cell>
        </row>
        <row r="1960">
          <cell r="B1960">
            <v>2482</v>
          </cell>
          <cell r="D1960" t="str">
            <v>Matthew</v>
          </cell>
          <cell r="E1960" t="str">
            <v>Piazzi</v>
          </cell>
          <cell r="F1960" t="str">
            <v>R</v>
          </cell>
          <cell r="G1960" t="str">
            <v>Pharmacist Per Diem</v>
          </cell>
          <cell r="H1960" t="str">
            <v>Ancillary</v>
          </cell>
          <cell r="I1960" t="str">
            <v>Patient Care Services</v>
          </cell>
          <cell r="J1960" t="str">
            <v>Pharmacy</v>
          </cell>
          <cell r="K1960" t="str">
            <v>Terminated</v>
          </cell>
          <cell r="L1960" t="str">
            <v>Per Diem Active</v>
          </cell>
          <cell r="M1960" t="str">
            <v>Part Time</v>
          </cell>
          <cell r="N1960" t="str">
            <v>Pharmacist Per Diem</v>
          </cell>
          <cell r="O1960" t="str">
            <v>GEN 40 30min</v>
          </cell>
          <cell r="P1960">
            <v>43098</v>
          </cell>
          <cell r="Q1960">
            <v>43098</v>
          </cell>
          <cell r="R1960">
            <v>44490</v>
          </cell>
          <cell r="S1960">
            <v>0.1118</v>
          </cell>
          <cell r="T1960">
            <v>42.86</v>
          </cell>
          <cell r="U1960" t="str">
            <v>Tech &amp; Profess</v>
          </cell>
          <cell r="V1960">
            <v>1E-4</v>
          </cell>
          <cell r="W1960">
            <v>2.2000000000000001E-3</v>
          </cell>
          <cell r="X1960" t="str">
            <v>Gifford Medical - 40</v>
          </cell>
          <cell r="Y1960" t="str">
            <v>Pharmacy</v>
          </cell>
          <cell r="Z1960" t="str">
            <v>Biweekly</v>
          </cell>
        </row>
        <row r="1961">
          <cell r="B1961">
            <v>2483</v>
          </cell>
          <cell r="D1961" t="str">
            <v>Jessica</v>
          </cell>
          <cell r="E1961" t="str">
            <v>Johnson</v>
          </cell>
          <cell r="F1961" t="str">
            <v>M</v>
          </cell>
          <cell r="G1961" t="str">
            <v>Registered Nurse</v>
          </cell>
          <cell r="H1961" t="str">
            <v>Clinical</v>
          </cell>
          <cell r="I1961" t="str">
            <v>Provider Practices</v>
          </cell>
          <cell r="J1961" t="str">
            <v>Clinic Podiatry</v>
          </cell>
          <cell r="K1961" t="str">
            <v>Terminated</v>
          </cell>
          <cell r="L1961" t="str">
            <v>PartTime - Full Benefits</v>
          </cell>
          <cell r="M1961" t="str">
            <v>Part Time</v>
          </cell>
          <cell r="N1961" t="str">
            <v>Registered Nurse</v>
          </cell>
          <cell r="O1961" t="str">
            <v>GEN 40 30min</v>
          </cell>
          <cell r="P1961">
            <v>43104</v>
          </cell>
          <cell r="Q1961">
            <v>43104</v>
          </cell>
          <cell r="R1961">
            <v>43312</v>
          </cell>
          <cell r="S1961">
            <v>49920</v>
          </cell>
          <cell r="T1961">
            <v>30</v>
          </cell>
          <cell r="U1961" t="str">
            <v>RN</v>
          </cell>
          <cell r="V1961">
            <v>64</v>
          </cell>
          <cell r="W1961">
            <v>960</v>
          </cell>
          <cell r="X1961" t="str">
            <v>Nro, Anes, Pod &amp; Sp - 40</v>
          </cell>
          <cell r="Y1961" t="str">
            <v>Provider Practice</v>
          </cell>
          <cell r="Z1961" t="str">
            <v>Biweekly</v>
          </cell>
        </row>
        <row r="1962">
          <cell r="B1962">
            <v>2484</v>
          </cell>
          <cell r="D1962" t="str">
            <v>Michelle</v>
          </cell>
          <cell r="E1962" t="str">
            <v>Wade</v>
          </cell>
          <cell r="F1962" t="str">
            <v>A</v>
          </cell>
          <cell r="G1962" t="str">
            <v>Nurse Practitioner</v>
          </cell>
          <cell r="H1962" t="str">
            <v>Clinical</v>
          </cell>
          <cell r="I1962" t="str">
            <v>Medical Staff</v>
          </cell>
          <cell r="J1962" t="str">
            <v>Hospitalist</v>
          </cell>
          <cell r="K1962" t="str">
            <v>Active</v>
          </cell>
          <cell r="L1962" t="str">
            <v>Full Time - Full Benefits</v>
          </cell>
          <cell r="M1962" t="str">
            <v>Full Time</v>
          </cell>
          <cell r="N1962" t="str">
            <v>Nurse Practitioner</v>
          </cell>
          <cell r="O1962" t="str">
            <v>PHYSICIANS</v>
          </cell>
          <cell r="P1962">
            <v>43102</v>
          </cell>
          <cell r="Q1962">
            <v>43102</v>
          </cell>
          <cell r="S1962">
            <v>129722</v>
          </cell>
          <cell r="T1962">
            <v>62.366300000000003</v>
          </cell>
          <cell r="U1962" t="str">
            <v>NP &amp; PA</v>
          </cell>
          <cell r="V1962">
            <v>80</v>
          </cell>
          <cell r="W1962">
            <v>2494.6538</v>
          </cell>
          <cell r="X1962" t="str">
            <v>Gifford Medical - 40</v>
          </cell>
          <cell r="Y1962" t="str">
            <v>Medical Staff</v>
          </cell>
          <cell r="Z1962" t="str">
            <v>Biweekly</v>
          </cell>
        </row>
        <row r="1963">
          <cell r="B1963">
            <v>2485</v>
          </cell>
          <cell r="D1963" t="str">
            <v>Bethany</v>
          </cell>
          <cell r="E1963" t="str">
            <v>Dion</v>
          </cell>
          <cell r="F1963" t="str">
            <v>R</v>
          </cell>
          <cell r="G1963" t="str">
            <v>Medical Assistant</v>
          </cell>
          <cell r="H1963" t="str">
            <v>Clinical</v>
          </cell>
          <cell r="I1963" t="str">
            <v>Provider Practices</v>
          </cell>
          <cell r="J1963" t="str">
            <v>Clinic Chelsea</v>
          </cell>
          <cell r="K1963" t="str">
            <v>Terminated</v>
          </cell>
          <cell r="L1963" t="str">
            <v>PartTime-Partial Benefits</v>
          </cell>
          <cell r="M1963" t="str">
            <v>Part Time</v>
          </cell>
          <cell r="N1963" t="str">
            <v>Medical Assistant</v>
          </cell>
          <cell r="O1963" t="str">
            <v>GEN 40 60min</v>
          </cell>
          <cell r="P1963">
            <v>43110</v>
          </cell>
          <cell r="Q1963">
            <v>43110</v>
          </cell>
          <cell r="R1963">
            <v>43741</v>
          </cell>
          <cell r="S1963">
            <v>16068</v>
          </cell>
          <cell r="T1963">
            <v>15.45</v>
          </cell>
          <cell r="U1963" t="str">
            <v>Admin/Support</v>
          </cell>
          <cell r="V1963">
            <v>40</v>
          </cell>
          <cell r="W1963">
            <v>309</v>
          </cell>
          <cell r="X1963" t="str">
            <v>Chelsea Clinic - 41</v>
          </cell>
          <cell r="Y1963" t="str">
            <v>Provider Practice</v>
          </cell>
          <cell r="Z1963" t="str">
            <v>Biweekly</v>
          </cell>
        </row>
        <row r="1964">
          <cell r="B1964">
            <v>2486</v>
          </cell>
          <cell r="D1964" t="str">
            <v>Judy</v>
          </cell>
          <cell r="E1964" t="str">
            <v>Perdue</v>
          </cell>
          <cell r="F1964" t="str">
            <v>M</v>
          </cell>
          <cell r="G1964" t="str">
            <v>Decision Support Analyst</v>
          </cell>
          <cell r="H1964" t="str">
            <v>&lt;None&gt;</v>
          </cell>
          <cell r="I1964" t="str">
            <v>Finance</v>
          </cell>
          <cell r="J1964" t="str">
            <v>Data Processing</v>
          </cell>
          <cell r="K1964" t="str">
            <v>Terminated</v>
          </cell>
          <cell r="L1964" t="str">
            <v>Full Time - Full Benefits</v>
          </cell>
          <cell r="M1964" t="str">
            <v>Full Time</v>
          </cell>
          <cell r="N1964" t="str">
            <v>Decision Support Analyst</v>
          </cell>
          <cell r="O1964" t="str">
            <v>EXEMPT 8 FT</v>
          </cell>
          <cell r="P1964">
            <v>43110</v>
          </cell>
          <cell r="Q1964">
            <v>43110</v>
          </cell>
          <cell r="R1964">
            <v>43875</v>
          </cell>
          <cell r="S1964">
            <v>75000</v>
          </cell>
          <cell r="T1964">
            <v>36.057699999999997</v>
          </cell>
          <cell r="U1964" t="str">
            <v>Tech &amp; Professi</v>
          </cell>
          <cell r="V1964">
            <v>80</v>
          </cell>
          <cell r="W1964">
            <v>1442.3077000000001</v>
          </cell>
          <cell r="X1964" t="str">
            <v>Gifford Medical - 40</v>
          </cell>
          <cell r="Y1964" t="str">
            <v>None</v>
          </cell>
          <cell r="Z1964" t="str">
            <v>Biweekly</v>
          </cell>
        </row>
        <row r="1965">
          <cell r="B1965">
            <v>2487</v>
          </cell>
          <cell r="D1965" t="str">
            <v>Clifford</v>
          </cell>
          <cell r="E1965" t="str">
            <v>Langweiler</v>
          </cell>
          <cell r="F1965" t="str">
            <v>B</v>
          </cell>
          <cell r="G1965" t="str">
            <v>Physician</v>
          </cell>
          <cell r="H1965" t="str">
            <v>Clinical</v>
          </cell>
          <cell r="I1965" t="str">
            <v>Medical Staff</v>
          </cell>
          <cell r="J1965" t="str">
            <v>Professional Emergency</v>
          </cell>
          <cell r="K1965" t="str">
            <v>Terminated</v>
          </cell>
          <cell r="L1965" t="str">
            <v>Full Time - Full Benefits</v>
          </cell>
          <cell r="M1965" t="str">
            <v>Full Time</v>
          </cell>
          <cell r="N1965" t="str">
            <v>Physician</v>
          </cell>
          <cell r="O1965" t="str">
            <v>PHYSICIANS</v>
          </cell>
          <cell r="P1965">
            <v>43101</v>
          </cell>
          <cell r="Q1965">
            <v>43101</v>
          </cell>
          <cell r="R1965">
            <v>44090</v>
          </cell>
          <cell r="S1965">
            <v>267839.84499999997</v>
          </cell>
          <cell r="T1965">
            <v>155</v>
          </cell>
          <cell r="U1965" t="str">
            <v>Providers</v>
          </cell>
          <cell r="V1965">
            <v>66.461500000000001</v>
          </cell>
          <cell r="W1965">
            <v>5150.7662</v>
          </cell>
          <cell r="X1965" t="str">
            <v>Gifford Medical - 40</v>
          </cell>
          <cell r="Y1965" t="str">
            <v>Emergency Room</v>
          </cell>
          <cell r="Z1965" t="str">
            <v>Biweekly</v>
          </cell>
        </row>
        <row r="1966">
          <cell r="B1966">
            <v>2488</v>
          </cell>
          <cell r="D1966" t="str">
            <v>Phillip</v>
          </cell>
          <cell r="E1966" t="str">
            <v>Peters</v>
          </cell>
          <cell r="F1966" t="str">
            <v>I</v>
          </cell>
          <cell r="G1966" t="str">
            <v>Pt Reg Receptionist I</v>
          </cell>
          <cell r="H1966" t="str">
            <v>Administrative</v>
          </cell>
          <cell r="I1966" t="str">
            <v>Finance</v>
          </cell>
          <cell r="J1966" t="str">
            <v>Patient Registration</v>
          </cell>
          <cell r="K1966" t="str">
            <v>Terminated</v>
          </cell>
          <cell r="L1966" t="str">
            <v>Full Time - Full Benefits</v>
          </cell>
          <cell r="M1966" t="str">
            <v>Full Time</v>
          </cell>
          <cell r="N1966" t="str">
            <v>Pt Reg Receptionist I</v>
          </cell>
          <cell r="O1966" t="str">
            <v>GEN 40 30min</v>
          </cell>
          <cell r="P1966">
            <v>43110</v>
          </cell>
          <cell r="Q1966">
            <v>43110</v>
          </cell>
          <cell r="R1966">
            <v>43209</v>
          </cell>
          <cell r="S1966">
            <v>24960</v>
          </cell>
          <cell r="T1966">
            <v>12</v>
          </cell>
          <cell r="U1966" t="str">
            <v>Admin/Support</v>
          </cell>
          <cell r="V1966">
            <v>80</v>
          </cell>
          <cell r="W1966">
            <v>480</v>
          </cell>
          <cell r="X1966" t="str">
            <v>Patient Registration - 49</v>
          </cell>
          <cell r="Y1966" t="str">
            <v>Patient Admin Services</v>
          </cell>
          <cell r="Z1966" t="str">
            <v>Biweekly</v>
          </cell>
        </row>
        <row r="1967">
          <cell r="B1967">
            <v>2489</v>
          </cell>
          <cell r="D1967" t="str">
            <v>Alexe</v>
          </cell>
          <cell r="E1967" t="str">
            <v>Clarke</v>
          </cell>
          <cell r="F1967" t="str">
            <v>M</v>
          </cell>
          <cell r="G1967" t="str">
            <v>Laboratory Tech Per Diem</v>
          </cell>
          <cell r="H1967" t="str">
            <v>Ancillary</v>
          </cell>
          <cell r="I1967" t="str">
            <v>Professional Services</v>
          </cell>
          <cell r="J1967" t="str">
            <v>Laboratory</v>
          </cell>
          <cell r="K1967" t="str">
            <v>Active</v>
          </cell>
          <cell r="L1967" t="str">
            <v>Per Diem Active</v>
          </cell>
          <cell r="M1967" t="str">
            <v>Part Time</v>
          </cell>
          <cell r="N1967" t="str">
            <v>Laboratory Tech Per Diem</v>
          </cell>
          <cell r="O1967" t="str">
            <v>GEN 40 No Meal</v>
          </cell>
          <cell r="P1967">
            <v>43124</v>
          </cell>
          <cell r="Q1967">
            <v>43124</v>
          </cell>
          <cell r="S1967">
            <v>8.8400000000000006E-2</v>
          </cell>
          <cell r="T1967">
            <v>34.21</v>
          </cell>
          <cell r="U1967" t="str">
            <v>Tech &amp; Professi</v>
          </cell>
          <cell r="V1967">
            <v>1E-4</v>
          </cell>
          <cell r="W1967">
            <v>1.6999999999999999E-3</v>
          </cell>
          <cell r="X1967" t="str">
            <v>Gifford Medical - 40</v>
          </cell>
          <cell r="Y1967" t="str">
            <v>Laboratory</v>
          </cell>
          <cell r="Z1967" t="str">
            <v>Biweekly</v>
          </cell>
        </row>
        <row r="1968">
          <cell r="B1968">
            <v>2490</v>
          </cell>
          <cell r="D1968" t="str">
            <v>Anne</v>
          </cell>
          <cell r="E1968" t="str">
            <v>Pratt</v>
          </cell>
          <cell r="F1968" t="str">
            <v>C</v>
          </cell>
          <cell r="G1968" t="str">
            <v>Social Worker (BS)</v>
          </cell>
          <cell r="H1968" t="str">
            <v>Ancillary</v>
          </cell>
          <cell r="I1968" t="str">
            <v>Patient Care Services</v>
          </cell>
          <cell r="J1968" t="str">
            <v>Clinic Psychiatry</v>
          </cell>
          <cell r="K1968" t="str">
            <v>Terminated</v>
          </cell>
          <cell r="L1968" t="str">
            <v>PartTime-No Benefits</v>
          </cell>
          <cell r="M1968" t="str">
            <v>Part Time</v>
          </cell>
          <cell r="N1968" t="str">
            <v>Social Worker (BS)</v>
          </cell>
          <cell r="O1968" t="str">
            <v>PHYSICIANS</v>
          </cell>
          <cell r="P1968">
            <v>43124</v>
          </cell>
          <cell r="Q1968">
            <v>43124</v>
          </cell>
          <cell r="R1968">
            <v>43644</v>
          </cell>
          <cell r="S1968">
            <v>26994.240000000002</v>
          </cell>
          <cell r="T1968">
            <v>37.08</v>
          </cell>
          <cell r="U1968" t="str">
            <v>Tech &amp; Professi</v>
          </cell>
          <cell r="V1968">
            <v>28</v>
          </cell>
          <cell r="W1968">
            <v>519.12</v>
          </cell>
          <cell r="X1968" t="str">
            <v>Gifford Medical - 40</v>
          </cell>
          <cell r="Y1968" t="str">
            <v>Quality Care &amp; Case Manag</v>
          </cell>
          <cell r="Z1968" t="str">
            <v>Biweekly</v>
          </cell>
        </row>
        <row r="1969">
          <cell r="B1969">
            <v>2491</v>
          </cell>
          <cell r="D1969" t="str">
            <v>Anne</v>
          </cell>
          <cell r="E1969" t="str">
            <v>Black Cone</v>
          </cell>
          <cell r="F1969" t="str">
            <v>E</v>
          </cell>
          <cell r="G1969" t="str">
            <v>Medical Secretary</v>
          </cell>
          <cell r="H1969" t="str">
            <v>Administrative</v>
          </cell>
          <cell r="I1969" t="str">
            <v>Provider Practices</v>
          </cell>
          <cell r="J1969" t="str">
            <v>Clinic Primary Care</v>
          </cell>
          <cell r="K1969" t="str">
            <v>Terminated</v>
          </cell>
          <cell r="L1969" t="str">
            <v>Full Time - Full Benefits</v>
          </cell>
          <cell r="M1969" t="str">
            <v>Full Time</v>
          </cell>
          <cell r="N1969" t="str">
            <v>Medical Secretary</v>
          </cell>
          <cell r="O1969" t="str">
            <v>GEN 40 60min</v>
          </cell>
          <cell r="P1969">
            <v>43131</v>
          </cell>
          <cell r="Q1969">
            <v>43131</v>
          </cell>
          <cell r="R1969">
            <v>44498</v>
          </cell>
          <cell r="S1969">
            <v>41121.599999999999</v>
          </cell>
          <cell r="T1969">
            <v>19.77</v>
          </cell>
          <cell r="U1969" t="str">
            <v>Admin/Support</v>
          </cell>
          <cell r="V1969">
            <v>80</v>
          </cell>
          <cell r="W1969">
            <v>790.8</v>
          </cell>
          <cell r="X1969" t="str">
            <v>Primary Care Clinic - 41</v>
          </cell>
          <cell r="Y1969" t="str">
            <v>Provider Practice</v>
          </cell>
          <cell r="Z1969" t="str">
            <v>Biweekly</v>
          </cell>
        </row>
        <row r="1970">
          <cell r="B1970">
            <v>2492</v>
          </cell>
          <cell r="D1970" t="str">
            <v>Annette</v>
          </cell>
          <cell r="E1970" t="str">
            <v>Bailey</v>
          </cell>
          <cell r="F1970" t="str">
            <v>J</v>
          </cell>
          <cell r="G1970" t="str">
            <v>Server</v>
          </cell>
          <cell r="H1970" t="str">
            <v>Maint, Hskpg, Food, Dayca</v>
          </cell>
          <cell r="I1970" t="str">
            <v>Operations</v>
          </cell>
          <cell r="J1970" t="str">
            <v>Menig Dietary</v>
          </cell>
          <cell r="K1970" t="str">
            <v>Terminated</v>
          </cell>
          <cell r="L1970" t="str">
            <v>PartTime-No Benefits</v>
          </cell>
          <cell r="M1970" t="str">
            <v>Part Time</v>
          </cell>
          <cell r="N1970" t="str">
            <v>Server</v>
          </cell>
          <cell r="O1970" t="str">
            <v>GEN 40 No Meal</v>
          </cell>
          <cell r="P1970">
            <v>43131</v>
          </cell>
          <cell r="Q1970">
            <v>43131</v>
          </cell>
          <cell r="R1970">
            <v>43141</v>
          </cell>
          <cell r="S1970">
            <v>9984</v>
          </cell>
          <cell r="T1970">
            <v>12</v>
          </cell>
          <cell r="U1970" t="str">
            <v>Admin/Support</v>
          </cell>
          <cell r="V1970">
            <v>32</v>
          </cell>
          <cell r="W1970">
            <v>192</v>
          </cell>
          <cell r="X1970" t="str">
            <v>Gifford Medical - 40</v>
          </cell>
          <cell r="Y1970" t="str">
            <v>Nutrition &amp; Food Service</v>
          </cell>
          <cell r="Z1970" t="str">
            <v>Biweekly</v>
          </cell>
        </row>
        <row r="1971">
          <cell r="B1971">
            <v>2493</v>
          </cell>
          <cell r="D1971" t="str">
            <v>Raymond</v>
          </cell>
          <cell r="E1971" t="str">
            <v>Leonard</v>
          </cell>
          <cell r="F1971" t="str">
            <v>L</v>
          </cell>
          <cell r="G1971" t="str">
            <v>Anesthesiologist</v>
          </cell>
          <cell r="H1971" t="str">
            <v>Clinical</v>
          </cell>
          <cell r="I1971" t="str">
            <v>Medical Staff</v>
          </cell>
          <cell r="J1971" t="str">
            <v>Cardiology</v>
          </cell>
          <cell r="K1971" t="str">
            <v>Terminated</v>
          </cell>
          <cell r="L1971" t="str">
            <v>Full Time - Full Benefits</v>
          </cell>
          <cell r="M1971" t="str">
            <v>Full Time</v>
          </cell>
          <cell r="N1971" t="str">
            <v>Anesthesiologist</v>
          </cell>
          <cell r="O1971" t="str">
            <v>PHYSICIANS</v>
          </cell>
          <cell r="P1971">
            <v>43199</v>
          </cell>
          <cell r="Q1971">
            <v>43199</v>
          </cell>
          <cell r="R1971">
            <v>44388</v>
          </cell>
          <cell r="S1971">
            <v>320000</v>
          </cell>
          <cell r="T1971">
            <v>153.84620000000001</v>
          </cell>
          <cell r="U1971" t="str">
            <v>Providers</v>
          </cell>
          <cell r="V1971">
            <v>80</v>
          </cell>
          <cell r="W1971">
            <v>6153.8462</v>
          </cell>
          <cell r="X1971" t="str">
            <v>Nro, Anes, Pod &amp; Sp - 40</v>
          </cell>
          <cell r="Y1971" t="str">
            <v>Medical Staff</v>
          </cell>
          <cell r="Z1971" t="str">
            <v>Biweekly</v>
          </cell>
        </row>
        <row r="1972">
          <cell r="B1972">
            <v>2494</v>
          </cell>
          <cell r="D1972" t="str">
            <v>Hope</v>
          </cell>
          <cell r="E1972" t="str">
            <v>DiCesare</v>
          </cell>
          <cell r="F1972" t="str">
            <v>E</v>
          </cell>
          <cell r="G1972" t="str">
            <v>Registered Nurse</v>
          </cell>
          <cell r="H1972" t="str">
            <v>Clinical</v>
          </cell>
          <cell r="I1972" t="str">
            <v>Provider Practices</v>
          </cell>
          <cell r="J1972" t="str">
            <v>Human Resources</v>
          </cell>
          <cell r="K1972" t="str">
            <v>Terminated</v>
          </cell>
          <cell r="L1972" t="str">
            <v>PartTime-Partial Benefits</v>
          </cell>
          <cell r="M1972" t="str">
            <v>Part Time</v>
          </cell>
          <cell r="N1972" t="str">
            <v>Registered Nurse</v>
          </cell>
          <cell r="O1972" t="str">
            <v>GEN 40 No Meal</v>
          </cell>
          <cell r="P1972">
            <v>43138</v>
          </cell>
          <cell r="Q1972">
            <v>43138</v>
          </cell>
          <cell r="R1972">
            <v>43252</v>
          </cell>
          <cell r="S1972">
            <v>26156</v>
          </cell>
          <cell r="T1972">
            <v>25.15</v>
          </cell>
          <cell r="U1972" t="str">
            <v>RN</v>
          </cell>
          <cell r="V1972">
            <v>40</v>
          </cell>
          <cell r="W1972">
            <v>503</v>
          </cell>
          <cell r="X1972" t="str">
            <v>Gifford Medical - 40</v>
          </cell>
          <cell r="Y1972" t="str">
            <v>Human Resources</v>
          </cell>
          <cell r="Z1972" t="str">
            <v>Biweekly</v>
          </cell>
        </row>
        <row r="1973">
          <cell r="B1973">
            <v>2495</v>
          </cell>
          <cell r="D1973" t="str">
            <v>Sarah</v>
          </cell>
          <cell r="E1973" t="str">
            <v>Grove</v>
          </cell>
          <cell r="F1973" t="str">
            <v>D</v>
          </cell>
          <cell r="G1973" t="str">
            <v>Nutrition Assistant 1 PD</v>
          </cell>
          <cell r="H1973" t="str">
            <v>Maint, Hskpg, Food, Dayca</v>
          </cell>
          <cell r="I1973" t="str">
            <v>Operations</v>
          </cell>
          <cell r="J1973" t="str">
            <v>Menig Dietary</v>
          </cell>
          <cell r="K1973" t="str">
            <v>Terminated</v>
          </cell>
          <cell r="L1973" t="str">
            <v>Per Diem Active</v>
          </cell>
          <cell r="M1973" t="str">
            <v>Part Time</v>
          </cell>
          <cell r="N1973" t="str">
            <v>Nutrition Assistant 1 PD</v>
          </cell>
          <cell r="O1973" t="str">
            <v>GEN 40 No Meal</v>
          </cell>
          <cell r="P1973">
            <v>43355</v>
          </cell>
          <cell r="Q1973">
            <v>43145</v>
          </cell>
          <cell r="R1973">
            <v>43527</v>
          </cell>
          <cell r="S1973">
            <v>2.86E-2</v>
          </cell>
          <cell r="T1973">
            <v>10.78</v>
          </cell>
          <cell r="U1973" t="str">
            <v>Admin/Support</v>
          </cell>
          <cell r="V1973">
            <v>1E-4</v>
          </cell>
          <cell r="W1973">
            <v>5.9999999999999995E-4</v>
          </cell>
          <cell r="X1973" t="str">
            <v>Gifford Medical - 40</v>
          </cell>
          <cell r="Y1973" t="str">
            <v>Nutrition &amp; Food Service</v>
          </cell>
          <cell r="Z1973" t="str">
            <v>Biweekly</v>
          </cell>
        </row>
        <row r="1974">
          <cell r="B1974">
            <v>2496</v>
          </cell>
          <cell r="D1974" t="str">
            <v>Jessica</v>
          </cell>
          <cell r="E1974" t="str">
            <v>Pennington</v>
          </cell>
          <cell r="F1974" t="str">
            <v>N</v>
          </cell>
          <cell r="G1974" t="str">
            <v>RN - Physician Practice</v>
          </cell>
          <cell r="H1974" t="str">
            <v>Clinical</v>
          </cell>
          <cell r="I1974" t="str">
            <v>Provider Practices</v>
          </cell>
          <cell r="J1974" t="str">
            <v>Clinic Primary Care</v>
          </cell>
          <cell r="K1974" t="str">
            <v>Terminated</v>
          </cell>
          <cell r="L1974" t="str">
            <v>Full Time - Full Benefits</v>
          </cell>
          <cell r="M1974" t="str">
            <v>Full Time</v>
          </cell>
          <cell r="N1974" t="str">
            <v>RN - Physician Practice</v>
          </cell>
          <cell r="O1974" t="str">
            <v>GEN 40 30min</v>
          </cell>
          <cell r="P1974">
            <v>43152</v>
          </cell>
          <cell r="Q1974">
            <v>43152</v>
          </cell>
          <cell r="R1974">
            <v>44673</v>
          </cell>
          <cell r="S1974">
            <v>73777.600000000006</v>
          </cell>
          <cell r="T1974">
            <v>35.47</v>
          </cell>
          <cell r="U1974" t="str">
            <v>RN PP</v>
          </cell>
          <cell r="V1974">
            <v>80</v>
          </cell>
          <cell r="W1974">
            <v>1418.8</v>
          </cell>
          <cell r="X1974" t="str">
            <v>Primary Care Clinic - 41</v>
          </cell>
          <cell r="Y1974" t="str">
            <v>Provider Practice</v>
          </cell>
          <cell r="Z1974" t="str">
            <v>Biweekly</v>
          </cell>
        </row>
        <row r="1975">
          <cell r="B1975">
            <v>2497</v>
          </cell>
          <cell r="D1975" t="str">
            <v>Jeremy</v>
          </cell>
          <cell r="E1975" t="str">
            <v>McKearney</v>
          </cell>
          <cell r="F1975" t="str">
            <v>C</v>
          </cell>
          <cell r="G1975" t="str">
            <v>ES Project Worker</v>
          </cell>
          <cell r="H1975" t="str">
            <v>Maint, Hskpg, Food, Dayca</v>
          </cell>
          <cell r="I1975" t="str">
            <v>Operations</v>
          </cell>
          <cell r="J1975" t="str">
            <v>Housekeeping</v>
          </cell>
          <cell r="K1975" t="str">
            <v>Terminated</v>
          </cell>
          <cell r="L1975" t="str">
            <v>Full Time - Full Benefits</v>
          </cell>
          <cell r="M1975" t="str">
            <v>Full Time</v>
          </cell>
          <cell r="N1975" t="str">
            <v>ES Project Worker</v>
          </cell>
          <cell r="O1975" t="str">
            <v>GEN 40 30min</v>
          </cell>
          <cell r="P1975">
            <v>43152</v>
          </cell>
          <cell r="Q1975">
            <v>43152</v>
          </cell>
          <cell r="R1975">
            <v>43504</v>
          </cell>
          <cell r="S1975">
            <v>22880</v>
          </cell>
          <cell r="T1975">
            <v>11</v>
          </cell>
          <cell r="U1975" t="str">
            <v>Admin/Support</v>
          </cell>
          <cell r="V1975">
            <v>80</v>
          </cell>
          <cell r="W1975">
            <v>440</v>
          </cell>
          <cell r="X1975" t="str">
            <v>Gifford Medical - 40</v>
          </cell>
          <cell r="Y1975" t="str">
            <v>Housekeeping</v>
          </cell>
          <cell r="Z1975" t="str">
            <v>Biweekly</v>
          </cell>
        </row>
        <row r="1976">
          <cell r="B1976">
            <v>2498</v>
          </cell>
          <cell r="D1976" t="str">
            <v>Morgan</v>
          </cell>
          <cell r="E1976" t="str">
            <v>Provost</v>
          </cell>
          <cell r="F1976" t="str">
            <v>E</v>
          </cell>
          <cell r="G1976" t="str">
            <v>RADTECH 2</v>
          </cell>
          <cell r="H1976" t="str">
            <v>Clinical</v>
          </cell>
          <cell r="I1976" t="str">
            <v>Professional Services</v>
          </cell>
          <cell r="J1976" t="str">
            <v>Diagnostic Imaging</v>
          </cell>
          <cell r="K1976" t="str">
            <v>Active</v>
          </cell>
          <cell r="L1976" t="str">
            <v>Full Time - Full Benefits</v>
          </cell>
          <cell r="M1976" t="str">
            <v>Full Time</v>
          </cell>
          <cell r="N1976" t="str">
            <v>RADTECH 2</v>
          </cell>
          <cell r="O1976" t="str">
            <v>GEN 40 30min</v>
          </cell>
          <cell r="P1976">
            <v>43159</v>
          </cell>
          <cell r="Q1976">
            <v>43159</v>
          </cell>
          <cell r="S1976">
            <v>66747.199999999997</v>
          </cell>
          <cell r="T1976">
            <v>32.090000000000003</v>
          </cell>
          <cell r="U1976" t="str">
            <v>RAD 2</v>
          </cell>
          <cell r="V1976">
            <v>80</v>
          </cell>
          <cell r="W1976">
            <v>1283.5999999999999</v>
          </cell>
          <cell r="X1976" t="str">
            <v>Gifford Medical - 40</v>
          </cell>
          <cell r="Y1976" t="str">
            <v>Radiology</v>
          </cell>
          <cell r="Z1976" t="str">
            <v>Biweekly</v>
          </cell>
        </row>
        <row r="1977">
          <cell r="B1977">
            <v>2499</v>
          </cell>
          <cell r="D1977" t="str">
            <v>Christie</v>
          </cell>
          <cell r="E1977" t="str">
            <v>Galfetti</v>
          </cell>
          <cell r="F1977" t="str">
            <v>A</v>
          </cell>
          <cell r="G1977" t="str">
            <v>Medical Assistant</v>
          </cell>
          <cell r="H1977" t="str">
            <v>Clinical</v>
          </cell>
          <cell r="I1977" t="str">
            <v>Provider Practices</v>
          </cell>
          <cell r="J1977" t="str">
            <v>Clinic Primary Care</v>
          </cell>
          <cell r="K1977" t="str">
            <v>Terminated</v>
          </cell>
          <cell r="L1977" t="str">
            <v>PartTime - Full Benefits</v>
          </cell>
          <cell r="M1977" t="str">
            <v>Part Time</v>
          </cell>
          <cell r="N1977" t="str">
            <v>Medical Assistant</v>
          </cell>
          <cell r="O1977" t="str">
            <v>GEN 40 30min</v>
          </cell>
          <cell r="P1977">
            <v>43164</v>
          </cell>
          <cell r="Q1977">
            <v>43164</v>
          </cell>
          <cell r="R1977">
            <v>43329</v>
          </cell>
          <cell r="S1977">
            <v>27144</v>
          </cell>
          <cell r="T1977">
            <v>14.5</v>
          </cell>
          <cell r="U1977" t="str">
            <v>Admin/Support</v>
          </cell>
          <cell r="V1977">
            <v>72</v>
          </cell>
          <cell r="W1977">
            <v>522</v>
          </cell>
          <cell r="X1977" t="str">
            <v>Primary Care Clinic - 41</v>
          </cell>
          <cell r="Y1977" t="str">
            <v>Provider Practice</v>
          </cell>
          <cell r="Z1977" t="str">
            <v>Biweekly</v>
          </cell>
        </row>
        <row r="1978">
          <cell r="B1978">
            <v>2501</v>
          </cell>
          <cell r="D1978" t="str">
            <v>Ethan</v>
          </cell>
          <cell r="E1978" t="str">
            <v>Cobb</v>
          </cell>
          <cell r="F1978" t="str">
            <v>C</v>
          </cell>
          <cell r="G1978" t="str">
            <v>LNA Retirement Com PD</v>
          </cell>
          <cell r="H1978" t="str">
            <v>Clinical</v>
          </cell>
          <cell r="I1978" t="str">
            <v>Patient Care Services</v>
          </cell>
          <cell r="J1978" t="str">
            <v>MENIG Extended Care</v>
          </cell>
          <cell r="K1978" t="str">
            <v>Terminated</v>
          </cell>
          <cell r="L1978" t="str">
            <v>Per Diem Active</v>
          </cell>
          <cell r="M1978" t="str">
            <v>Part Time</v>
          </cell>
          <cell r="N1978" t="str">
            <v>LNA Retirement Com PD</v>
          </cell>
          <cell r="O1978" t="str">
            <v>GEN 40 30min</v>
          </cell>
          <cell r="P1978">
            <v>43173</v>
          </cell>
          <cell r="Q1978">
            <v>43173</v>
          </cell>
          <cell r="R1978">
            <v>43703</v>
          </cell>
          <cell r="S1978">
            <v>3.3799999999999997E-2</v>
          </cell>
          <cell r="T1978">
            <v>13.39</v>
          </cell>
          <cell r="U1978" t="str">
            <v>Admin/Support</v>
          </cell>
          <cell r="V1978">
            <v>1E-4</v>
          </cell>
          <cell r="W1978">
            <v>5.9999999999999995E-4</v>
          </cell>
          <cell r="X1978" t="str">
            <v>Gifford Medical - 40</v>
          </cell>
          <cell r="Y1978" t="str">
            <v>Menig Extended Care Unit</v>
          </cell>
          <cell r="Z1978" t="str">
            <v>Biweekly</v>
          </cell>
        </row>
        <row r="1979">
          <cell r="B1979">
            <v>2502</v>
          </cell>
          <cell r="D1979" t="str">
            <v>Megan</v>
          </cell>
          <cell r="E1979" t="str">
            <v>Salls</v>
          </cell>
          <cell r="F1979" t="str">
            <v>A</v>
          </cell>
          <cell r="G1979" t="str">
            <v>Nutrition Assistant 1</v>
          </cell>
          <cell r="H1979" t="str">
            <v>Maint, Hskpg, Food, Dayca</v>
          </cell>
          <cell r="I1979" t="str">
            <v>Operations</v>
          </cell>
          <cell r="J1979" t="str">
            <v>Menig Dietary</v>
          </cell>
          <cell r="K1979" t="str">
            <v>Terminated</v>
          </cell>
          <cell r="L1979" t="str">
            <v>PartTime-Partial Benefits</v>
          </cell>
          <cell r="M1979" t="str">
            <v>Part Time</v>
          </cell>
          <cell r="N1979" t="str">
            <v>Nutrition Assistant 1</v>
          </cell>
          <cell r="O1979" t="str">
            <v>GEN 40 30min</v>
          </cell>
          <cell r="P1979">
            <v>43173</v>
          </cell>
          <cell r="Q1979">
            <v>43173</v>
          </cell>
          <cell r="R1979">
            <v>43971</v>
          </cell>
          <cell r="S1979">
            <v>11544</v>
          </cell>
          <cell r="T1979">
            <v>11.1</v>
          </cell>
          <cell r="U1979" t="str">
            <v>Admin/Support</v>
          </cell>
          <cell r="V1979">
            <v>40</v>
          </cell>
          <cell r="W1979">
            <v>222</v>
          </cell>
          <cell r="X1979" t="str">
            <v>Gifford Medical - 40</v>
          </cell>
          <cell r="Y1979" t="str">
            <v>Nutrition &amp; Food Service</v>
          </cell>
          <cell r="Z1979" t="str">
            <v>Biweekly</v>
          </cell>
        </row>
        <row r="1980">
          <cell r="B1980">
            <v>2503</v>
          </cell>
          <cell r="D1980" t="str">
            <v>Brooke</v>
          </cell>
          <cell r="E1980" t="str">
            <v>Slocum</v>
          </cell>
          <cell r="F1980" t="str">
            <v>E</v>
          </cell>
          <cell r="G1980" t="str">
            <v>LNA Retirement Com PD</v>
          </cell>
          <cell r="H1980" t="str">
            <v>Clinical</v>
          </cell>
          <cell r="I1980" t="str">
            <v>Patient Care Services</v>
          </cell>
          <cell r="J1980" t="str">
            <v>MENIG Extended Care</v>
          </cell>
          <cell r="K1980" t="str">
            <v>Terminated</v>
          </cell>
          <cell r="L1980" t="str">
            <v>Per Diem Active</v>
          </cell>
          <cell r="M1980" t="str">
            <v>Part Time</v>
          </cell>
          <cell r="N1980" t="str">
            <v>LNA Retirement Com PD</v>
          </cell>
          <cell r="O1980" t="str">
            <v>GEN 40 30min</v>
          </cell>
          <cell r="P1980">
            <v>44146</v>
          </cell>
          <cell r="Q1980">
            <v>43173</v>
          </cell>
          <cell r="R1980">
            <v>44430</v>
          </cell>
          <cell r="S1980">
            <v>4.1599999999999998E-2</v>
          </cell>
          <cell r="T1980">
            <v>15.52</v>
          </cell>
          <cell r="U1980" t="str">
            <v>Admin/Support</v>
          </cell>
          <cell r="V1980">
            <v>1E-4</v>
          </cell>
          <cell r="W1980">
            <v>8.0000000000000004E-4</v>
          </cell>
          <cell r="X1980" t="str">
            <v>Gifford Medical - 40</v>
          </cell>
          <cell r="Y1980" t="str">
            <v>Menig Extended Care Unit</v>
          </cell>
          <cell r="Z1980" t="str">
            <v>Biweekly</v>
          </cell>
        </row>
        <row r="1981">
          <cell r="B1981">
            <v>2504</v>
          </cell>
          <cell r="D1981" t="str">
            <v>Stacy</v>
          </cell>
          <cell r="E1981" t="str">
            <v>McKiernan</v>
          </cell>
          <cell r="G1981" t="str">
            <v>RN - Per Diem</v>
          </cell>
          <cell r="H1981" t="str">
            <v>Clinical</v>
          </cell>
          <cell r="I1981" t="str">
            <v>Patient Care Services</v>
          </cell>
          <cell r="J1981" t="str">
            <v>Operating Room</v>
          </cell>
          <cell r="K1981" t="str">
            <v>Active</v>
          </cell>
          <cell r="L1981" t="str">
            <v>Per Diem Active</v>
          </cell>
          <cell r="M1981" t="str">
            <v>Part Time</v>
          </cell>
          <cell r="N1981" t="str">
            <v>RN - Per Diem</v>
          </cell>
          <cell r="O1981" t="str">
            <v>GEN 40 30min</v>
          </cell>
          <cell r="P1981">
            <v>43178</v>
          </cell>
          <cell r="Q1981">
            <v>43178</v>
          </cell>
          <cell r="S1981">
            <v>0.1144</v>
          </cell>
          <cell r="T1981">
            <v>44.05</v>
          </cell>
          <cell r="U1981" t="str">
            <v>RN</v>
          </cell>
          <cell r="V1981">
            <v>1E-4</v>
          </cell>
          <cell r="W1981">
            <v>2.2000000000000001E-3</v>
          </cell>
          <cell r="X1981" t="str">
            <v>Gifford Medical Ctr - 40</v>
          </cell>
          <cell r="Y1981" t="str">
            <v>Operating Room</v>
          </cell>
          <cell r="Z1981" t="str">
            <v>Biweekly</v>
          </cell>
        </row>
        <row r="1982">
          <cell r="B1982">
            <v>2505</v>
          </cell>
          <cell r="D1982" t="str">
            <v>Bailley</v>
          </cell>
          <cell r="E1982" t="str">
            <v>Wright</v>
          </cell>
          <cell r="F1982" t="str">
            <v>I</v>
          </cell>
          <cell r="G1982" t="str">
            <v>Server</v>
          </cell>
          <cell r="H1982" t="str">
            <v>Maint, Hskpg, Food, Dayca</v>
          </cell>
          <cell r="I1982" t="str">
            <v>Operations</v>
          </cell>
          <cell r="J1982" t="str">
            <v>Menig Dietary</v>
          </cell>
          <cell r="K1982" t="str">
            <v>Terminated</v>
          </cell>
          <cell r="L1982" t="str">
            <v>PartTime-No Benefits</v>
          </cell>
          <cell r="M1982" t="str">
            <v>Part Time</v>
          </cell>
          <cell r="N1982" t="str">
            <v>Server</v>
          </cell>
          <cell r="O1982" t="str">
            <v>GEN 40 No Meal</v>
          </cell>
          <cell r="P1982">
            <v>43180</v>
          </cell>
          <cell r="Q1982">
            <v>43180</v>
          </cell>
          <cell r="R1982">
            <v>43329</v>
          </cell>
          <cell r="S1982">
            <v>6552</v>
          </cell>
          <cell r="T1982">
            <v>10.5</v>
          </cell>
          <cell r="U1982" t="str">
            <v>Admin/Support</v>
          </cell>
          <cell r="V1982">
            <v>24</v>
          </cell>
          <cell r="W1982">
            <v>126</v>
          </cell>
          <cell r="X1982" t="str">
            <v>Gifford Medical - 40</v>
          </cell>
          <cell r="Y1982" t="str">
            <v>Nutrition &amp; Food Service</v>
          </cell>
          <cell r="Z1982" t="str">
            <v>Biweekly</v>
          </cell>
        </row>
        <row r="1983">
          <cell r="B1983">
            <v>2506</v>
          </cell>
          <cell r="D1983" t="str">
            <v>Allison</v>
          </cell>
          <cell r="E1983" t="str">
            <v>Godfrey</v>
          </cell>
          <cell r="F1983" t="str">
            <v>E</v>
          </cell>
          <cell r="G1983" t="str">
            <v>Cook</v>
          </cell>
          <cell r="H1983" t="str">
            <v>Maint, Hskpg, Food, Dayca</v>
          </cell>
          <cell r="I1983" t="str">
            <v>Operations</v>
          </cell>
          <cell r="J1983" t="str">
            <v>Menig Dietary</v>
          </cell>
          <cell r="K1983" t="str">
            <v>Terminated</v>
          </cell>
          <cell r="L1983" t="str">
            <v>Full Time - Full Benefits</v>
          </cell>
          <cell r="M1983" t="str">
            <v>Full Time</v>
          </cell>
          <cell r="N1983" t="str">
            <v>Cook</v>
          </cell>
          <cell r="O1983" t="str">
            <v>GEN 40 30min</v>
          </cell>
          <cell r="P1983">
            <v>43194</v>
          </cell>
          <cell r="Q1983">
            <v>43194</v>
          </cell>
          <cell r="R1983">
            <v>44722</v>
          </cell>
          <cell r="S1983">
            <v>36004.800000000003</v>
          </cell>
          <cell r="T1983">
            <v>17.309999999999999</v>
          </cell>
          <cell r="U1983" t="str">
            <v>Admin/Support</v>
          </cell>
          <cell r="V1983">
            <v>80</v>
          </cell>
          <cell r="W1983">
            <v>692.4</v>
          </cell>
          <cell r="X1983" t="str">
            <v>Gifford Medical - 40</v>
          </cell>
          <cell r="Y1983" t="str">
            <v>Nutrition &amp; Food Service</v>
          </cell>
          <cell r="Z1983" t="str">
            <v>Biweekly</v>
          </cell>
        </row>
        <row r="1984">
          <cell r="B1984">
            <v>2507</v>
          </cell>
          <cell r="D1984" t="str">
            <v>Graham</v>
          </cell>
          <cell r="E1984" t="str">
            <v>Leathers</v>
          </cell>
          <cell r="F1984" t="str">
            <v>B</v>
          </cell>
          <cell r="G1984" t="str">
            <v>Teaching Assistant</v>
          </cell>
          <cell r="H1984" t="str">
            <v>Maint, Hskpg, Food, Dayca</v>
          </cell>
          <cell r="I1984" t="str">
            <v>Human Resources</v>
          </cell>
          <cell r="J1984" t="str">
            <v>Day Care</v>
          </cell>
          <cell r="K1984" t="str">
            <v>Terminated</v>
          </cell>
          <cell r="L1984" t="str">
            <v>PartTime-Partial Benefits</v>
          </cell>
          <cell r="M1984" t="str">
            <v>Part Time</v>
          </cell>
          <cell r="N1984" t="str">
            <v>Teaching Assistant</v>
          </cell>
          <cell r="O1984" t="str">
            <v>GEN 40 30min</v>
          </cell>
          <cell r="P1984">
            <v>43194</v>
          </cell>
          <cell r="Q1984">
            <v>43194</v>
          </cell>
          <cell r="R1984">
            <v>43280</v>
          </cell>
          <cell r="S1984">
            <v>16900</v>
          </cell>
          <cell r="T1984">
            <v>13</v>
          </cell>
          <cell r="U1984" t="str">
            <v>Admin/Support</v>
          </cell>
          <cell r="V1984">
            <v>50</v>
          </cell>
          <cell r="W1984">
            <v>325</v>
          </cell>
          <cell r="X1984" t="str">
            <v>Gifford Medical - 40</v>
          </cell>
          <cell r="Y1984" t="str">
            <v>Child Enrichment Center</v>
          </cell>
          <cell r="Z1984" t="str">
            <v>Biweekly</v>
          </cell>
        </row>
        <row r="1985">
          <cell r="B1985">
            <v>2508</v>
          </cell>
          <cell r="D1985" t="str">
            <v>Jordan</v>
          </cell>
          <cell r="E1985" t="str">
            <v>Young</v>
          </cell>
          <cell r="F1985" t="str">
            <v>C</v>
          </cell>
          <cell r="G1985" t="str">
            <v>Kitchen Assistant</v>
          </cell>
          <cell r="H1985" t="str">
            <v>Maint, Hskpg, Food, Dayca</v>
          </cell>
          <cell r="I1985" t="str">
            <v>Operations</v>
          </cell>
          <cell r="J1985" t="str">
            <v>Dietary</v>
          </cell>
          <cell r="K1985" t="str">
            <v>Active</v>
          </cell>
          <cell r="L1985" t="str">
            <v>Full Time - Full Benefits</v>
          </cell>
          <cell r="M1985" t="str">
            <v>Full Time</v>
          </cell>
          <cell r="N1985" t="str">
            <v>Kitchen Assistant</v>
          </cell>
          <cell r="O1985" t="str">
            <v>GEN 40 30min</v>
          </cell>
          <cell r="P1985">
            <v>43194</v>
          </cell>
          <cell r="Q1985">
            <v>43194</v>
          </cell>
          <cell r="S1985">
            <v>32115.200000000001</v>
          </cell>
          <cell r="T1985">
            <v>15.44</v>
          </cell>
          <cell r="U1985" t="str">
            <v>Admin/Support</v>
          </cell>
          <cell r="V1985">
            <v>80</v>
          </cell>
          <cell r="W1985">
            <v>617.6</v>
          </cell>
          <cell r="X1985" t="str">
            <v>Gifford Medical - 40</v>
          </cell>
          <cell r="Y1985" t="str">
            <v>Nutrition &amp; Food Service</v>
          </cell>
          <cell r="Z1985" t="str">
            <v>Biweekly</v>
          </cell>
        </row>
        <row r="1986">
          <cell r="B1986">
            <v>2509</v>
          </cell>
          <cell r="D1986" t="str">
            <v>Emily</v>
          </cell>
          <cell r="E1986" t="str">
            <v>Lamson</v>
          </cell>
          <cell r="F1986" t="str">
            <v>G</v>
          </cell>
          <cell r="G1986" t="str">
            <v>LNA Per Diem</v>
          </cell>
          <cell r="H1986" t="str">
            <v>Clinical</v>
          </cell>
          <cell r="I1986" t="str">
            <v>Patient Care Services</v>
          </cell>
          <cell r="J1986" t="str">
            <v>Med Surg</v>
          </cell>
          <cell r="K1986" t="str">
            <v>Terminated</v>
          </cell>
          <cell r="L1986" t="str">
            <v>Per Diem Active</v>
          </cell>
          <cell r="M1986" t="str">
            <v>Full Time</v>
          </cell>
          <cell r="N1986" t="str">
            <v>LNA Per Diem</v>
          </cell>
          <cell r="O1986" t="str">
            <v>GEN 40 30min</v>
          </cell>
          <cell r="P1986">
            <v>43194</v>
          </cell>
          <cell r="Q1986">
            <v>43194</v>
          </cell>
          <cell r="R1986">
            <v>44220</v>
          </cell>
          <cell r="S1986">
            <v>3.3799999999999997E-2</v>
          </cell>
          <cell r="T1986">
            <v>12.61</v>
          </cell>
          <cell r="U1986" t="str">
            <v>Admin/Support</v>
          </cell>
          <cell r="V1986">
            <v>1E-4</v>
          </cell>
          <cell r="W1986">
            <v>5.9999999999999995E-4</v>
          </cell>
          <cell r="X1986" t="str">
            <v>Gifford Medical - 40</v>
          </cell>
          <cell r="Y1986" t="str">
            <v>Med/Surg</v>
          </cell>
          <cell r="Z1986" t="str">
            <v>Biweekly</v>
          </cell>
        </row>
        <row r="1987">
          <cell r="B1987">
            <v>2510</v>
          </cell>
          <cell r="D1987" t="str">
            <v>Carissa</v>
          </cell>
          <cell r="E1987" t="str">
            <v>Brooks</v>
          </cell>
          <cell r="F1987" t="str">
            <v>A</v>
          </cell>
          <cell r="G1987" t="str">
            <v>Medical Assistant</v>
          </cell>
          <cell r="H1987" t="str">
            <v>Clinical</v>
          </cell>
          <cell r="I1987" t="str">
            <v>Provider Practices</v>
          </cell>
          <cell r="J1987" t="str">
            <v>Clinic Administration</v>
          </cell>
          <cell r="K1987" t="str">
            <v>Terminated</v>
          </cell>
          <cell r="L1987" t="str">
            <v>Full Time - Full Benefits</v>
          </cell>
          <cell r="M1987" t="str">
            <v>Full Time</v>
          </cell>
          <cell r="N1987" t="str">
            <v>Medical Assistant</v>
          </cell>
          <cell r="O1987" t="str">
            <v>GEN 40 60min</v>
          </cell>
          <cell r="P1987">
            <v>43199</v>
          </cell>
          <cell r="Q1987">
            <v>43199</v>
          </cell>
          <cell r="R1987">
            <v>43413</v>
          </cell>
          <cell r="S1987">
            <v>30160</v>
          </cell>
          <cell r="T1987">
            <v>14.5</v>
          </cell>
          <cell r="U1987" t="str">
            <v>Admin/Support</v>
          </cell>
          <cell r="V1987">
            <v>80</v>
          </cell>
          <cell r="W1987">
            <v>580</v>
          </cell>
          <cell r="X1987" t="str">
            <v>Primary Care Clinic - 41</v>
          </cell>
          <cell r="Y1987" t="str">
            <v>Provider Practice</v>
          </cell>
          <cell r="Z1987" t="str">
            <v>Biweekly</v>
          </cell>
        </row>
        <row r="1988">
          <cell r="B1988">
            <v>2511</v>
          </cell>
          <cell r="D1988" t="str">
            <v>Travis</v>
          </cell>
          <cell r="E1988" t="str">
            <v>Wilkins-Donna</v>
          </cell>
          <cell r="F1988" t="str">
            <v>J</v>
          </cell>
          <cell r="G1988" t="str">
            <v>RN - Per Diem</v>
          </cell>
          <cell r="H1988" t="str">
            <v>Clinical</v>
          </cell>
          <cell r="I1988" t="str">
            <v>Patient Care Services</v>
          </cell>
          <cell r="J1988" t="str">
            <v>Med Surg</v>
          </cell>
          <cell r="K1988" t="str">
            <v>Terminated</v>
          </cell>
          <cell r="L1988" t="str">
            <v>Per Diem Active</v>
          </cell>
          <cell r="M1988" t="str">
            <v>Part Time</v>
          </cell>
          <cell r="N1988" t="str">
            <v>RN - Per Diem</v>
          </cell>
          <cell r="O1988" t="str">
            <v>GEN 40 30min</v>
          </cell>
          <cell r="P1988">
            <v>43199</v>
          </cell>
          <cell r="Q1988">
            <v>43199</v>
          </cell>
          <cell r="R1988">
            <v>44585</v>
          </cell>
          <cell r="S1988">
            <v>9.0999999999999998E-2</v>
          </cell>
          <cell r="T1988">
            <v>35.35</v>
          </cell>
          <cell r="U1988" t="str">
            <v>RN</v>
          </cell>
          <cell r="V1988">
            <v>1E-4</v>
          </cell>
          <cell r="W1988">
            <v>1.8E-3</v>
          </cell>
          <cell r="X1988" t="str">
            <v>Gifford Medical - 40</v>
          </cell>
          <cell r="Y1988" t="str">
            <v>Med/Surg</v>
          </cell>
          <cell r="Z1988" t="str">
            <v>Biweekly</v>
          </cell>
        </row>
        <row r="1989">
          <cell r="B1989">
            <v>2513</v>
          </cell>
          <cell r="D1989" t="str">
            <v>Dorothy</v>
          </cell>
          <cell r="E1989" t="str">
            <v>Martin</v>
          </cell>
          <cell r="F1989" t="str">
            <v>J</v>
          </cell>
          <cell r="G1989" t="str">
            <v>Registered Nurse</v>
          </cell>
          <cell r="H1989" t="str">
            <v>Clinical</v>
          </cell>
          <cell r="I1989" t="str">
            <v>None</v>
          </cell>
          <cell r="J1989" t="str">
            <v>GMC Contract wages other</v>
          </cell>
          <cell r="K1989" t="str">
            <v>Terminated</v>
          </cell>
          <cell r="L1989" t="str">
            <v>PartTime-No Benefits</v>
          </cell>
          <cell r="M1989" t="str">
            <v>Part Time</v>
          </cell>
          <cell r="N1989" t="str">
            <v>Registered Nurse</v>
          </cell>
          <cell r="O1989" t="str">
            <v>GEN 40 30min</v>
          </cell>
          <cell r="P1989">
            <v>43222</v>
          </cell>
          <cell r="Q1989">
            <v>43222</v>
          </cell>
          <cell r="R1989">
            <v>44286</v>
          </cell>
          <cell r="S1989">
            <v>17654</v>
          </cell>
          <cell r="T1989">
            <v>33.950000000000003</v>
          </cell>
          <cell r="U1989" t="str">
            <v>RN</v>
          </cell>
          <cell r="V1989">
            <v>20</v>
          </cell>
          <cell r="W1989">
            <v>339.5</v>
          </cell>
          <cell r="X1989" t="str">
            <v>Gifford Medical - 40</v>
          </cell>
          <cell r="Y1989" t="str">
            <v>Grant Programs</v>
          </cell>
          <cell r="Z1989" t="str">
            <v>Biweekly</v>
          </cell>
        </row>
        <row r="1990">
          <cell r="B1990">
            <v>2514</v>
          </cell>
          <cell r="D1990" t="str">
            <v>Vanessa</v>
          </cell>
          <cell r="E1990" t="str">
            <v>Kitterle</v>
          </cell>
          <cell r="F1990" t="str">
            <v>C</v>
          </cell>
          <cell r="G1990" t="str">
            <v>Radiology Technologist PD</v>
          </cell>
          <cell r="H1990" t="str">
            <v>Ancillary</v>
          </cell>
          <cell r="I1990" t="str">
            <v>Professional Services</v>
          </cell>
          <cell r="J1990" t="str">
            <v>Diagnostic Imaging</v>
          </cell>
          <cell r="K1990" t="str">
            <v>Active</v>
          </cell>
          <cell r="L1990" t="str">
            <v>Per Diem Active</v>
          </cell>
          <cell r="M1990" t="str">
            <v>Part Time</v>
          </cell>
          <cell r="N1990" t="str">
            <v>Radiology Technologist PD</v>
          </cell>
          <cell r="O1990" t="str">
            <v>GEN 40 30min</v>
          </cell>
          <cell r="P1990">
            <v>44942</v>
          </cell>
          <cell r="Q1990">
            <v>43227</v>
          </cell>
          <cell r="S1990">
            <v>9.3600000000000003E-2</v>
          </cell>
          <cell r="T1990">
            <v>36.340000000000003</v>
          </cell>
          <cell r="U1990" t="str">
            <v>Tech &amp; Professi</v>
          </cell>
          <cell r="V1990">
            <v>1E-4</v>
          </cell>
          <cell r="W1990">
            <v>1.8E-3</v>
          </cell>
          <cell r="X1990" t="str">
            <v>Gifford Medical Ctr - 40</v>
          </cell>
          <cell r="Y1990" t="str">
            <v>Radiology</v>
          </cell>
          <cell r="Z1990" t="str">
            <v>Biweekly</v>
          </cell>
        </row>
        <row r="1991">
          <cell r="B1991">
            <v>2515</v>
          </cell>
          <cell r="D1991" t="str">
            <v>Lisa</v>
          </cell>
          <cell r="E1991" t="str">
            <v>Manning</v>
          </cell>
          <cell r="F1991" t="str">
            <v>A</v>
          </cell>
          <cell r="G1991" t="str">
            <v>Medical Secretary Offsite</v>
          </cell>
          <cell r="H1991" t="str">
            <v>Administrative</v>
          </cell>
          <cell r="I1991" t="str">
            <v>Provider Practices</v>
          </cell>
          <cell r="J1991" t="str">
            <v>Orthopedics Clinic</v>
          </cell>
          <cell r="K1991" t="str">
            <v>Terminated</v>
          </cell>
          <cell r="L1991" t="str">
            <v>Full Time - Full Benefits</v>
          </cell>
          <cell r="M1991" t="str">
            <v>Full Time</v>
          </cell>
          <cell r="N1991" t="str">
            <v>Medical Secretary Offsite</v>
          </cell>
          <cell r="O1991" t="str">
            <v>GEN 40 60min</v>
          </cell>
          <cell r="P1991">
            <v>43229</v>
          </cell>
          <cell r="Q1991">
            <v>43229</v>
          </cell>
          <cell r="R1991">
            <v>44090</v>
          </cell>
          <cell r="S1991">
            <v>37523.199999999997</v>
          </cell>
          <cell r="T1991">
            <v>18.04</v>
          </cell>
          <cell r="U1991" t="str">
            <v>Admin/Support</v>
          </cell>
          <cell r="V1991">
            <v>80</v>
          </cell>
          <cell r="W1991">
            <v>721.6</v>
          </cell>
          <cell r="X1991" t="str">
            <v>Orthopedics - 40</v>
          </cell>
          <cell r="Y1991" t="str">
            <v>Provider Practice</v>
          </cell>
          <cell r="Z1991" t="str">
            <v>Biweekly</v>
          </cell>
        </row>
        <row r="1992">
          <cell r="B1992">
            <v>2516</v>
          </cell>
          <cell r="D1992" t="str">
            <v>Amanda</v>
          </cell>
          <cell r="E1992" t="str">
            <v>Maxham</v>
          </cell>
          <cell r="F1992" t="str">
            <v>P</v>
          </cell>
          <cell r="G1992" t="str">
            <v>Medical Secretary</v>
          </cell>
          <cell r="H1992" t="str">
            <v>Administrative</v>
          </cell>
          <cell r="I1992" t="str">
            <v>Provider Practices</v>
          </cell>
          <cell r="J1992" t="str">
            <v>Clinic Primary Care</v>
          </cell>
          <cell r="K1992" t="str">
            <v>Terminated</v>
          </cell>
          <cell r="L1992" t="str">
            <v>Full Time - Full Benefits</v>
          </cell>
          <cell r="M1992" t="str">
            <v>Full Time</v>
          </cell>
          <cell r="N1992" t="str">
            <v>Medical Secretary</v>
          </cell>
          <cell r="O1992" t="str">
            <v>GEN 40 60min</v>
          </cell>
          <cell r="P1992">
            <v>43236</v>
          </cell>
          <cell r="Q1992">
            <v>43236</v>
          </cell>
          <cell r="R1992">
            <v>43532</v>
          </cell>
          <cell r="S1992">
            <v>29120</v>
          </cell>
          <cell r="T1992">
            <v>14</v>
          </cell>
          <cell r="U1992" t="str">
            <v>Admin/Support</v>
          </cell>
          <cell r="V1992">
            <v>80</v>
          </cell>
          <cell r="W1992">
            <v>560</v>
          </cell>
          <cell r="X1992" t="str">
            <v>Primary Care Clinic - 41</v>
          </cell>
          <cell r="Y1992" t="str">
            <v>Provider Practice</v>
          </cell>
          <cell r="Z1992" t="str">
            <v>Biweekly</v>
          </cell>
        </row>
        <row r="1993">
          <cell r="B1993">
            <v>2518</v>
          </cell>
          <cell r="D1993" t="str">
            <v>Kiarah</v>
          </cell>
          <cell r="E1993" t="str">
            <v>Bombardier</v>
          </cell>
          <cell r="F1993" t="str">
            <v>J</v>
          </cell>
          <cell r="G1993" t="str">
            <v>LNA Retirement Com PD</v>
          </cell>
          <cell r="H1993" t="str">
            <v>Clinical</v>
          </cell>
          <cell r="I1993" t="str">
            <v>Patient Care Services</v>
          </cell>
          <cell r="J1993" t="str">
            <v>MENIG Extended Care</v>
          </cell>
          <cell r="K1993" t="str">
            <v>Terminated</v>
          </cell>
          <cell r="L1993" t="str">
            <v>Per Diem Active</v>
          </cell>
          <cell r="M1993" t="str">
            <v>Part Time</v>
          </cell>
          <cell r="N1993" t="str">
            <v>LNA Retirement Com PD</v>
          </cell>
          <cell r="O1993" t="str">
            <v>GEN 40 30min</v>
          </cell>
          <cell r="P1993">
            <v>43269</v>
          </cell>
          <cell r="Q1993">
            <v>43243</v>
          </cell>
          <cell r="R1993">
            <v>43294</v>
          </cell>
          <cell r="S1993">
            <v>3.9E-2</v>
          </cell>
          <cell r="T1993">
            <v>15</v>
          </cell>
          <cell r="U1993" t="str">
            <v>Admin/Support</v>
          </cell>
          <cell r="V1993">
            <v>1E-4</v>
          </cell>
          <cell r="W1993">
            <v>8.0000000000000004E-4</v>
          </cell>
          <cell r="X1993" t="str">
            <v>Gifford Medical - 40</v>
          </cell>
          <cell r="Y1993" t="str">
            <v>Menig Extended Care Unit</v>
          </cell>
          <cell r="Z1993" t="str">
            <v>Biweekly</v>
          </cell>
        </row>
        <row r="1994">
          <cell r="B1994">
            <v>2519</v>
          </cell>
          <cell r="D1994" t="str">
            <v>Maryellen</v>
          </cell>
          <cell r="E1994" t="str">
            <v>Apelquist</v>
          </cell>
          <cell r="G1994" t="str">
            <v>Marketing Specialist</v>
          </cell>
          <cell r="H1994" t="str">
            <v>Administrative</v>
          </cell>
          <cell r="I1994" t="str">
            <v>Administration</v>
          </cell>
          <cell r="J1994" t="str">
            <v>Public Relations</v>
          </cell>
          <cell r="K1994" t="str">
            <v>Terminated</v>
          </cell>
          <cell r="L1994" t="str">
            <v>PartTime - Full Benefits</v>
          </cell>
          <cell r="M1994" t="str">
            <v>Part Time</v>
          </cell>
          <cell r="N1994" t="str">
            <v>Marketing Specialist</v>
          </cell>
          <cell r="O1994" t="str">
            <v>GEN 40 30min</v>
          </cell>
          <cell r="P1994">
            <v>43243</v>
          </cell>
          <cell r="Q1994">
            <v>43243</v>
          </cell>
          <cell r="R1994">
            <v>43971</v>
          </cell>
          <cell r="S1994">
            <v>47424</v>
          </cell>
          <cell r="T1994">
            <v>28.5</v>
          </cell>
          <cell r="U1994" t="str">
            <v>Admin/Support</v>
          </cell>
          <cell r="V1994">
            <v>64</v>
          </cell>
          <cell r="W1994">
            <v>912</v>
          </cell>
          <cell r="X1994" t="str">
            <v>Gifford Medical - 40</v>
          </cell>
          <cell r="Y1994" t="str">
            <v>Development &amp; Marketing</v>
          </cell>
          <cell r="Z1994" t="str">
            <v>Biweekly</v>
          </cell>
        </row>
        <row r="1995">
          <cell r="B1995">
            <v>2521</v>
          </cell>
          <cell r="D1995" t="str">
            <v>Kristina</v>
          </cell>
          <cell r="E1995" t="str">
            <v>Waters</v>
          </cell>
          <cell r="F1995" t="str">
            <v>L</v>
          </cell>
          <cell r="G1995" t="str">
            <v>RN - Per Diem</v>
          </cell>
          <cell r="H1995" t="str">
            <v>Clinical</v>
          </cell>
          <cell r="I1995" t="str">
            <v>Patient Care Services</v>
          </cell>
          <cell r="J1995" t="str">
            <v>Obstetrics/Labor &amp; Delive</v>
          </cell>
          <cell r="K1995" t="str">
            <v>Terminated</v>
          </cell>
          <cell r="L1995" t="str">
            <v>Per Diem Active</v>
          </cell>
          <cell r="M1995" t="str">
            <v>Part Time</v>
          </cell>
          <cell r="N1995" t="str">
            <v>RN - Per Diem</v>
          </cell>
          <cell r="O1995" t="str">
            <v>GEN 40 30min</v>
          </cell>
          <cell r="P1995">
            <v>43257</v>
          </cell>
          <cell r="Q1995">
            <v>43257</v>
          </cell>
          <cell r="R1995">
            <v>44739</v>
          </cell>
          <cell r="S1995">
            <v>0.1066</v>
          </cell>
          <cell r="T1995">
            <v>40.82</v>
          </cell>
          <cell r="U1995" t="str">
            <v>RN</v>
          </cell>
          <cell r="V1995">
            <v>1E-4</v>
          </cell>
          <cell r="W1995">
            <v>2E-3</v>
          </cell>
          <cell r="X1995" t="str">
            <v>Gifford Medical Ctr - 40</v>
          </cell>
          <cell r="Y1995" t="str">
            <v>Birthing Center</v>
          </cell>
          <cell r="Z1995" t="str">
            <v>Biweekly</v>
          </cell>
        </row>
        <row r="1996">
          <cell r="B1996">
            <v>2522</v>
          </cell>
          <cell r="D1996" t="str">
            <v>Nancy</v>
          </cell>
          <cell r="E1996" t="str">
            <v>Limbaugh</v>
          </cell>
          <cell r="G1996" t="str">
            <v>Registered Nurse</v>
          </cell>
          <cell r="H1996" t="str">
            <v>Clinical</v>
          </cell>
          <cell r="I1996" t="str">
            <v>Patient Care Services</v>
          </cell>
          <cell r="J1996" t="str">
            <v>Obstetrics/Labor &amp; Delive</v>
          </cell>
          <cell r="K1996" t="str">
            <v>Active</v>
          </cell>
          <cell r="L1996" t="str">
            <v>PartTime-Partial Benefits</v>
          </cell>
          <cell r="M1996" t="str">
            <v>Part Time</v>
          </cell>
          <cell r="N1996" t="str">
            <v>Registered Nurse</v>
          </cell>
          <cell r="O1996" t="str">
            <v>GEN 40 30min</v>
          </cell>
          <cell r="P1996">
            <v>43257</v>
          </cell>
          <cell r="Q1996">
            <v>43257</v>
          </cell>
          <cell r="S1996">
            <v>54974.400000000001</v>
          </cell>
          <cell r="T1996">
            <v>44.05</v>
          </cell>
          <cell r="U1996" t="str">
            <v>RN</v>
          </cell>
          <cell r="V1996">
            <v>48</v>
          </cell>
          <cell r="W1996">
            <v>1057.2</v>
          </cell>
          <cell r="X1996" t="str">
            <v>Gifford Medical Ctr - 40</v>
          </cell>
          <cell r="Y1996" t="str">
            <v>Birthing Center</v>
          </cell>
          <cell r="Z1996" t="str">
            <v>Biweekly</v>
          </cell>
        </row>
        <row r="1997">
          <cell r="B1997">
            <v>2524</v>
          </cell>
          <cell r="D1997" t="str">
            <v>Robert</v>
          </cell>
          <cell r="E1997" t="str">
            <v>Brown</v>
          </cell>
          <cell r="F1997" t="str">
            <v>C</v>
          </cell>
          <cell r="G1997" t="str">
            <v>RN - Per Diem</v>
          </cell>
          <cell r="H1997" t="str">
            <v>Clinical</v>
          </cell>
          <cell r="I1997" t="str">
            <v>Patient Care Services</v>
          </cell>
          <cell r="J1997" t="str">
            <v>Emergency Room</v>
          </cell>
          <cell r="K1997" t="str">
            <v>Terminated</v>
          </cell>
          <cell r="L1997" t="str">
            <v>Per Diem Active</v>
          </cell>
          <cell r="M1997" t="str">
            <v>Part Time</v>
          </cell>
          <cell r="N1997" t="str">
            <v>RN - Per Diem</v>
          </cell>
          <cell r="O1997" t="str">
            <v>GEN 40 30min</v>
          </cell>
          <cell r="P1997">
            <v>43278</v>
          </cell>
          <cell r="Q1997">
            <v>43278</v>
          </cell>
          <cell r="R1997">
            <v>43786</v>
          </cell>
          <cell r="S1997">
            <v>7.2800000000000004E-2</v>
          </cell>
          <cell r="T1997">
            <v>28.33</v>
          </cell>
          <cell r="U1997" t="str">
            <v>RN</v>
          </cell>
          <cell r="V1997">
            <v>1E-4</v>
          </cell>
          <cell r="W1997">
            <v>1.4E-3</v>
          </cell>
          <cell r="X1997" t="str">
            <v>Gifford Medical - 40</v>
          </cell>
          <cell r="Y1997" t="str">
            <v>Emergency Room</v>
          </cell>
          <cell r="Z1997" t="str">
            <v>Biweekly</v>
          </cell>
        </row>
        <row r="1998">
          <cell r="B1998">
            <v>2525</v>
          </cell>
          <cell r="D1998" t="str">
            <v>Justine</v>
          </cell>
          <cell r="E1998" t="str">
            <v>Lepesqueur</v>
          </cell>
          <cell r="F1998" t="str">
            <v>M</v>
          </cell>
          <cell r="G1998" t="str">
            <v>RN - Per Diem</v>
          </cell>
          <cell r="H1998" t="str">
            <v>Clinical</v>
          </cell>
          <cell r="I1998" t="str">
            <v>Patient Care Services</v>
          </cell>
          <cell r="J1998" t="str">
            <v>Operating Room</v>
          </cell>
          <cell r="K1998" t="str">
            <v>Active</v>
          </cell>
          <cell r="L1998" t="str">
            <v>Per Diem Active</v>
          </cell>
          <cell r="M1998" t="str">
            <v>Part Time</v>
          </cell>
          <cell r="N1998" t="str">
            <v>RN - Per Diem</v>
          </cell>
          <cell r="O1998" t="str">
            <v>GEN 40 30min</v>
          </cell>
          <cell r="P1998">
            <v>43278</v>
          </cell>
          <cell r="Q1998">
            <v>43278</v>
          </cell>
          <cell r="S1998">
            <v>0.1144</v>
          </cell>
          <cell r="T1998">
            <v>44.05</v>
          </cell>
          <cell r="U1998" t="str">
            <v>RN</v>
          </cell>
          <cell r="V1998">
            <v>1E-4</v>
          </cell>
          <cell r="W1998">
            <v>2.2000000000000001E-3</v>
          </cell>
          <cell r="X1998" t="str">
            <v>Gifford Medical Ctr - 40</v>
          </cell>
          <cell r="Y1998" t="str">
            <v>Ambulatory Care Center</v>
          </cell>
          <cell r="Z1998" t="str">
            <v>Biweekly</v>
          </cell>
        </row>
        <row r="1999">
          <cell r="B1999">
            <v>2526</v>
          </cell>
          <cell r="D1999" t="str">
            <v>Annie</v>
          </cell>
          <cell r="E1999" t="str">
            <v>LaBombard</v>
          </cell>
          <cell r="F1999" t="str">
            <v>L</v>
          </cell>
          <cell r="G1999" t="str">
            <v>Registered Nurse</v>
          </cell>
          <cell r="H1999" t="str">
            <v>Clinical</v>
          </cell>
          <cell r="I1999" t="str">
            <v>Patient Care Services</v>
          </cell>
          <cell r="J1999" t="str">
            <v>Med Surg</v>
          </cell>
          <cell r="K1999" t="str">
            <v>Terminated</v>
          </cell>
          <cell r="L1999" t="str">
            <v>PartTime - Full Benefits</v>
          </cell>
          <cell r="M1999" t="str">
            <v>Full Time</v>
          </cell>
          <cell r="N1999" t="str">
            <v>Registered Nurse</v>
          </cell>
          <cell r="O1999" t="str">
            <v>GEN 40 30min</v>
          </cell>
          <cell r="P1999">
            <v>43278</v>
          </cell>
          <cell r="Q1999">
            <v>43278</v>
          </cell>
          <cell r="R1999">
            <v>43837</v>
          </cell>
          <cell r="S1999">
            <v>45526</v>
          </cell>
          <cell r="T1999">
            <v>25.75</v>
          </cell>
          <cell r="U1999" t="str">
            <v>RN</v>
          </cell>
          <cell r="V1999">
            <v>68</v>
          </cell>
          <cell r="W1999">
            <v>875.5</v>
          </cell>
          <cell r="X1999" t="str">
            <v>Gifford Medical - 40</v>
          </cell>
          <cell r="Y1999" t="str">
            <v>Med/Surg</v>
          </cell>
          <cell r="Z1999" t="str">
            <v>Biweekly</v>
          </cell>
        </row>
        <row r="2000">
          <cell r="B2000">
            <v>2527</v>
          </cell>
          <cell r="D2000" t="str">
            <v>Anya</v>
          </cell>
          <cell r="E2000" t="str">
            <v>Hoagland</v>
          </cell>
          <cell r="F2000" t="str">
            <v>K</v>
          </cell>
          <cell r="G2000" t="str">
            <v>Server Per Diem</v>
          </cell>
          <cell r="H2000" t="str">
            <v>Maint, Hskpg, Food, Dayca</v>
          </cell>
          <cell r="I2000" t="str">
            <v>Operations</v>
          </cell>
          <cell r="J2000" t="str">
            <v>Menig Dietary</v>
          </cell>
          <cell r="K2000" t="str">
            <v>Terminated</v>
          </cell>
          <cell r="L2000" t="str">
            <v>Per Diem Active</v>
          </cell>
          <cell r="M2000" t="str">
            <v>Part Time</v>
          </cell>
          <cell r="N2000" t="str">
            <v>Server Per Diem</v>
          </cell>
          <cell r="O2000" t="str">
            <v>GEN 40 30min</v>
          </cell>
          <cell r="P2000">
            <v>43292</v>
          </cell>
          <cell r="Q2000">
            <v>43292</v>
          </cell>
          <cell r="R2000">
            <v>44180</v>
          </cell>
          <cell r="S2000">
            <v>3.3799999999999997E-2</v>
          </cell>
          <cell r="T2000">
            <v>12.72</v>
          </cell>
          <cell r="U2000" t="str">
            <v>Admin/Support</v>
          </cell>
          <cell r="V2000">
            <v>1E-4</v>
          </cell>
          <cell r="W2000">
            <v>5.9999999999999995E-4</v>
          </cell>
          <cell r="X2000" t="str">
            <v>Gifford Medical - 40</v>
          </cell>
          <cell r="Y2000" t="str">
            <v>Nutrition &amp; Food Service</v>
          </cell>
          <cell r="Z2000" t="str">
            <v>Biweekly</v>
          </cell>
        </row>
        <row r="2001">
          <cell r="B2001">
            <v>2528</v>
          </cell>
          <cell r="D2001" t="str">
            <v>Kaitlin</v>
          </cell>
          <cell r="E2001" t="str">
            <v>Buchanan</v>
          </cell>
          <cell r="F2001" t="str">
            <v>E</v>
          </cell>
          <cell r="G2001" t="str">
            <v>Nutrition Assistant 1 PD</v>
          </cell>
          <cell r="H2001" t="str">
            <v>Maint, Hskpg, Food, Dayca</v>
          </cell>
          <cell r="I2001" t="str">
            <v>Operations</v>
          </cell>
          <cell r="J2001" t="str">
            <v>Dietary</v>
          </cell>
          <cell r="K2001" t="str">
            <v>Terminated</v>
          </cell>
          <cell r="L2001" t="str">
            <v>Per Diem Active</v>
          </cell>
          <cell r="M2001" t="str">
            <v>Part Time</v>
          </cell>
          <cell r="N2001" t="str">
            <v>Nutrition Assistant 1 PD</v>
          </cell>
          <cell r="O2001" t="str">
            <v>GEN 40 30min</v>
          </cell>
          <cell r="P2001">
            <v>43299</v>
          </cell>
          <cell r="Q2001">
            <v>43299</v>
          </cell>
          <cell r="R2001">
            <v>43355</v>
          </cell>
          <cell r="S2001">
            <v>3.1199999999999999E-2</v>
          </cell>
          <cell r="T2001">
            <v>11.5</v>
          </cell>
          <cell r="U2001" t="str">
            <v>Admin/Support</v>
          </cell>
          <cell r="V2001">
            <v>1E-4</v>
          </cell>
          <cell r="W2001">
            <v>5.9999999999999995E-4</v>
          </cell>
          <cell r="X2001" t="str">
            <v>Gifford Medical - 40</v>
          </cell>
          <cell r="Y2001" t="str">
            <v>Nutrition &amp; Food Service</v>
          </cell>
          <cell r="Z2001" t="str">
            <v>Biweekly</v>
          </cell>
        </row>
        <row r="2002">
          <cell r="B2002">
            <v>2529</v>
          </cell>
          <cell r="D2002" t="str">
            <v>Anne</v>
          </cell>
          <cell r="E2002" t="str">
            <v>Brereton</v>
          </cell>
          <cell r="F2002" t="str">
            <v>E</v>
          </cell>
          <cell r="G2002" t="str">
            <v>RN - Per Diem</v>
          </cell>
          <cell r="H2002" t="str">
            <v>Clinical</v>
          </cell>
          <cell r="I2002" t="str">
            <v>Provider Practices</v>
          </cell>
          <cell r="J2002" t="str">
            <v>Clinic Primary Care</v>
          </cell>
          <cell r="K2002" t="str">
            <v>Terminated</v>
          </cell>
          <cell r="L2002" t="str">
            <v>Per Diem Active</v>
          </cell>
          <cell r="M2002" t="str">
            <v>Part Time</v>
          </cell>
          <cell r="N2002" t="str">
            <v>RN - Per Diem</v>
          </cell>
          <cell r="O2002" t="str">
            <v>GEN 40 60min</v>
          </cell>
          <cell r="P2002">
            <v>43299</v>
          </cell>
          <cell r="Q2002">
            <v>43299</v>
          </cell>
          <cell r="R2002">
            <v>43721</v>
          </cell>
          <cell r="S2002">
            <v>6.2399999999999997E-2</v>
          </cell>
          <cell r="T2002">
            <v>24</v>
          </cell>
          <cell r="U2002" t="str">
            <v>RN</v>
          </cell>
          <cell r="V2002">
            <v>1E-4</v>
          </cell>
          <cell r="W2002">
            <v>1.1999999999999999E-3</v>
          </cell>
          <cell r="X2002" t="str">
            <v>Primary Care Clinic - 41</v>
          </cell>
          <cell r="Y2002" t="str">
            <v>Provider Practice</v>
          </cell>
          <cell r="Z2002" t="str">
            <v>Biweekly</v>
          </cell>
        </row>
        <row r="2003">
          <cell r="B2003">
            <v>2530</v>
          </cell>
          <cell r="D2003" t="str">
            <v>Irit</v>
          </cell>
          <cell r="E2003" t="str">
            <v>Librot</v>
          </cell>
          <cell r="G2003" t="str">
            <v>RN - Per Diem</v>
          </cell>
          <cell r="H2003" t="str">
            <v>Clinical</v>
          </cell>
          <cell r="I2003" t="str">
            <v>Patient Care Services</v>
          </cell>
          <cell r="J2003" t="str">
            <v>Obstetrics/Labor &amp; Delive</v>
          </cell>
          <cell r="K2003" t="str">
            <v>Active</v>
          </cell>
          <cell r="L2003" t="str">
            <v>Per Diem Active</v>
          </cell>
          <cell r="M2003" t="str">
            <v>Part Time</v>
          </cell>
          <cell r="N2003" t="str">
            <v>RN - Per Diem</v>
          </cell>
          <cell r="O2003" t="str">
            <v>GEN 40 30min</v>
          </cell>
          <cell r="P2003">
            <v>43299</v>
          </cell>
          <cell r="Q2003">
            <v>43299</v>
          </cell>
          <cell r="S2003">
            <v>0.1144</v>
          </cell>
          <cell r="T2003">
            <v>44.05</v>
          </cell>
          <cell r="U2003" t="str">
            <v>RN</v>
          </cell>
          <cell r="V2003">
            <v>1E-4</v>
          </cell>
          <cell r="W2003">
            <v>2.2000000000000001E-3</v>
          </cell>
          <cell r="X2003" t="str">
            <v>Gifford Medical Ctr - 40</v>
          </cell>
          <cell r="Y2003" t="str">
            <v>Birthing Center</v>
          </cell>
          <cell r="Z2003" t="str">
            <v>Biweekly</v>
          </cell>
        </row>
        <row r="2004">
          <cell r="B2004">
            <v>2531</v>
          </cell>
          <cell r="D2004" t="str">
            <v>Kenneth</v>
          </cell>
          <cell r="E2004" t="str">
            <v>Sikora</v>
          </cell>
          <cell r="F2004" t="str">
            <v>R</v>
          </cell>
          <cell r="G2004" t="str">
            <v>Licensed Nurse Aide</v>
          </cell>
          <cell r="H2004" t="str">
            <v>Clinical</v>
          </cell>
          <cell r="I2004" t="str">
            <v>Patient Care Services</v>
          </cell>
          <cell r="J2004" t="str">
            <v>Med Surg</v>
          </cell>
          <cell r="K2004" t="str">
            <v>Terminated</v>
          </cell>
          <cell r="L2004" t="str">
            <v>PartTime-Partial Benefits</v>
          </cell>
          <cell r="M2004" t="str">
            <v>Full Time</v>
          </cell>
          <cell r="N2004" t="str">
            <v>Licensed Nurse Aide</v>
          </cell>
          <cell r="O2004" t="str">
            <v>GEN 40 30min</v>
          </cell>
          <cell r="P2004">
            <v>43306</v>
          </cell>
          <cell r="Q2004">
            <v>43306</v>
          </cell>
          <cell r="R2004">
            <v>43597</v>
          </cell>
          <cell r="S2004">
            <v>14976</v>
          </cell>
          <cell r="T2004">
            <v>12</v>
          </cell>
          <cell r="U2004" t="str">
            <v>Admin/Support</v>
          </cell>
          <cell r="V2004">
            <v>48</v>
          </cell>
          <cell r="W2004">
            <v>288</v>
          </cell>
          <cell r="X2004" t="str">
            <v>Gifford Medical - 40</v>
          </cell>
          <cell r="Y2004" t="str">
            <v>Med/Surg</v>
          </cell>
          <cell r="Z2004" t="str">
            <v>Biweekly</v>
          </cell>
        </row>
        <row r="2005">
          <cell r="B2005">
            <v>2532</v>
          </cell>
          <cell r="D2005" t="str">
            <v>Brianna</v>
          </cell>
          <cell r="E2005" t="str">
            <v>Roussell</v>
          </cell>
          <cell r="F2005" t="str">
            <v>R</v>
          </cell>
          <cell r="G2005" t="str">
            <v>LNA Retirement Community</v>
          </cell>
          <cell r="H2005" t="str">
            <v>Clinical</v>
          </cell>
          <cell r="I2005" t="str">
            <v>Patient Care Services</v>
          </cell>
          <cell r="J2005" t="str">
            <v>MENIG Extended Care</v>
          </cell>
          <cell r="K2005" t="str">
            <v>Terminated</v>
          </cell>
          <cell r="L2005" t="str">
            <v>PartTime - Full Benefits</v>
          </cell>
          <cell r="M2005" t="str">
            <v>Part Time</v>
          </cell>
          <cell r="N2005" t="str">
            <v>LNA Retirement Community</v>
          </cell>
          <cell r="O2005" t="str">
            <v>GEN 40 30min</v>
          </cell>
          <cell r="P2005">
            <v>43887</v>
          </cell>
          <cell r="Q2005">
            <v>43306</v>
          </cell>
          <cell r="R2005">
            <v>44805</v>
          </cell>
          <cell r="S2005">
            <v>28437.759999999998</v>
          </cell>
          <cell r="T2005">
            <v>17.09</v>
          </cell>
          <cell r="U2005" t="str">
            <v>Admin/Support</v>
          </cell>
          <cell r="V2005">
            <v>64</v>
          </cell>
          <cell r="W2005">
            <v>546.88</v>
          </cell>
          <cell r="X2005" t="str">
            <v>Gifford Medical - 40</v>
          </cell>
          <cell r="Y2005" t="str">
            <v>Menig Extended Care Unit</v>
          </cell>
          <cell r="Z2005" t="str">
            <v>Biweekly</v>
          </cell>
        </row>
        <row r="2006">
          <cell r="B2006">
            <v>2533</v>
          </cell>
          <cell r="D2006" t="str">
            <v>Sheila</v>
          </cell>
          <cell r="E2006" t="str">
            <v>Hopkins</v>
          </cell>
          <cell r="F2006" t="str">
            <v>H</v>
          </cell>
          <cell r="G2006" t="str">
            <v>IS Analyst</v>
          </cell>
          <cell r="H2006" t="str">
            <v>&lt;None&gt;</v>
          </cell>
          <cell r="I2006" t="str">
            <v>Finance</v>
          </cell>
          <cell r="J2006" t="str">
            <v>Data Processing</v>
          </cell>
          <cell r="K2006" t="str">
            <v>Terminated</v>
          </cell>
          <cell r="L2006" t="str">
            <v>Full Time - Full Benefits</v>
          </cell>
          <cell r="M2006" t="str">
            <v>Full Time</v>
          </cell>
          <cell r="N2006" t="str">
            <v>IS Analyst</v>
          </cell>
          <cell r="O2006" t="str">
            <v>EXEMPT 8FT</v>
          </cell>
          <cell r="P2006">
            <v>43306</v>
          </cell>
          <cell r="Q2006">
            <v>43306</v>
          </cell>
          <cell r="R2006">
            <v>43927</v>
          </cell>
          <cell r="S2006">
            <v>62400</v>
          </cell>
          <cell r="T2006">
            <v>30</v>
          </cell>
          <cell r="U2006" t="str">
            <v>Tech &amp; Professi</v>
          </cell>
          <cell r="V2006">
            <v>80</v>
          </cell>
          <cell r="W2006">
            <v>1200</v>
          </cell>
          <cell r="X2006" t="str">
            <v>Gifford Medical - 40</v>
          </cell>
          <cell r="Y2006" t="str">
            <v>Information Systems</v>
          </cell>
          <cell r="Z2006" t="str">
            <v>Biweekly</v>
          </cell>
        </row>
        <row r="2007">
          <cell r="B2007">
            <v>2534</v>
          </cell>
          <cell r="D2007" t="str">
            <v>James</v>
          </cell>
          <cell r="E2007" t="str">
            <v>Owens</v>
          </cell>
          <cell r="F2007" t="str">
            <v>P</v>
          </cell>
          <cell r="G2007" t="str">
            <v>Pt Reg Receptionist 1 PD</v>
          </cell>
          <cell r="H2007" t="str">
            <v>Administrative</v>
          </cell>
          <cell r="I2007" t="str">
            <v>Finance</v>
          </cell>
          <cell r="J2007" t="str">
            <v>Patient Registration</v>
          </cell>
          <cell r="K2007" t="str">
            <v>Terminated</v>
          </cell>
          <cell r="L2007" t="str">
            <v>Per Diem Active</v>
          </cell>
          <cell r="M2007" t="str">
            <v>Full Time</v>
          </cell>
          <cell r="N2007" t="str">
            <v>Pt Reg Receptionist 1 PD</v>
          </cell>
          <cell r="O2007" t="str">
            <v>GEN 40 30min</v>
          </cell>
          <cell r="P2007">
            <v>43313</v>
          </cell>
          <cell r="Q2007">
            <v>43313</v>
          </cell>
          <cell r="R2007">
            <v>43614</v>
          </cell>
          <cell r="S2007">
            <v>3.6400000000000002E-2</v>
          </cell>
          <cell r="T2007">
            <v>14</v>
          </cell>
          <cell r="U2007" t="str">
            <v>Admin/Support</v>
          </cell>
          <cell r="V2007">
            <v>1E-4</v>
          </cell>
          <cell r="W2007">
            <v>6.9999999999999999E-4</v>
          </cell>
          <cell r="X2007" t="str">
            <v>Patient Registration - 49</v>
          </cell>
          <cell r="Y2007" t="str">
            <v>Patient Admin Services</v>
          </cell>
          <cell r="Z2007" t="str">
            <v>Biweekly</v>
          </cell>
        </row>
        <row r="2008">
          <cell r="B2008">
            <v>2535</v>
          </cell>
          <cell r="D2008" t="str">
            <v>Candice</v>
          </cell>
          <cell r="E2008" t="str">
            <v>Costello</v>
          </cell>
          <cell r="F2008" t="str">
            <v>M</v>
          </cell>
          <cell r="G2008" t="str">
            <v>RN - Per Diem</v>
          </cell>
          <cell r="H2008" t="str">
            <v>Clinical</v>
          </cell>
          <cell r="I2008" t="str">
            <v>Patient Care Services</v>
          </cell>
          <cell r="J2008" t="str">
            <v>Operating Room</v>
          </cell>
          <cell r="K2008" t="str">
            <v>Terminated</v>
          </cell>
          <cell r="L2008" t="str">
            <v>Per Diem Active</v>
          </cell>
          <cell r="M2008" t="str">
            <v>Full Time</v>
          </cell>
          <cell r="N2008" t="str">
            <v>RN - Per Diem</v>
          </cell>
          <cell r="O2008" t="str">
            <v>GEN 40 30min</v>
          </cell>
          <cell r="P2008">
            <v>43321</v>
          </cell>
          <cell r="Q2008">
            <v>43321</v>
          </cell>
          <cell r="R2008">
            <v>43478</v>
          </cell>
          <cell r="S2008">
            <v>8.8400000000000006E-2</v>
          </cell>
          <cell r="T2008">
            <v>33.5</v>
          </cell>
          <cell r="U2008" t="str">
            <v>RN</v>
          </cell>
          <cell r="V2008">
            <v>1E-4</v>
          </cell>
          <cell r="W2008">
            <v>1.6999999999999999E-3</v>
          </cell>
          <cell r="X2008" t="str">
            <v>Gifford Medical - 40</v>
          </cell>
          <cell r="Y2008" t="str">
            <v>Operating Room</v>
          </cell>
          <cell r="Z2008" t="str">
            <v>Biweekly</v>
          </cell>
        </row>
        <row r="2009">
          <cell r="B2009">
            <v>2536</v>
          </cell>
          <cell r="D2009" t="str">
            <v>Victoria</v>
          </cell>
          <cell r="E2009" t="str">
            <v>Edwards</v>
          </cell>
          <cell r="F2009" t="str">
            <v>C</v>
          </cell>
          <cell r="G2009" t="str">
            <v>Surgeon</v>
          </cell>
          <cell r="H2009" t="str">
            <v>Clinical</v>
          </cell>
          <cell r="I2009" t="str">
            <v>Medical Staff</v>
          </cell>
          <cell r="J2009" t="str">
            <v>Clinic Surgical Associate</v>
          </cell>
          <cell r="K2009" t="str">
            <v>Terminated</v>
          </cell>
          <cell r="L2009" t="str">
            <v>Per Diem Active</v>
          </cell>
          <cell r="M2009" t="str">
            <v>Part Time</v>
          </cell>
          <cell r="N2009" t="str">
            <v>Surgeon</v>
          </cell>
          <cell r="O2009" t="str">
            <v>PHYSICIANS</v>
          </cell>
          <cell r="P2009">
            <v>44377</v>
          </cell>
          <cell r="Q2009">
            <v>43325</v>
          </cell>
          <cell r="R2009">
            <v>44377</v>
          </cell>
          <cell r="S2009">
            <v>0.78</v>
          </cell>
          <cell r="T2009">
            <v>300</v>
          </cell>
          <cell r="U2009" t="str">
            <v>Providers</v>
          </cell>
          <cell r="V2009">
            <v>1E-4</v>
          </cell>
          <cell r="W2009">
            <v>1.4999999999999999E-2</v>
          </cell>
          <cell r="X2009" t="str">
            <v>Nro, Anes, Pod &amp; Sp - 40</v>
          </cell>
          <cell r="Y2009" t="str">
            <v>Medical Staff</v>
          </cell>
          <cell r="Z2009" t="str">
            <v>Biweekly</v>
          </cell>
        </row>
        <row r="2010">
          <cell r="B2010">
            <v>2537</v>
          </cell>
          <cell r="D2010" t="str">
            <v>Rafael</v>
          </cell>
          <cell r="E2010" t="str">
            <v>Montecino</v>
          </cell>
          <cell r="G2010" t="str">
            <v>Surgeon</v>
          </cell>
          <cell r="H2010" t="str">
            <v>Clinical</v>
          </cell>
          <cell r="I2010" t="str">
            <v>Medical Staff</v>
          </cell>
          <cell r="J2010" t="str">
            <v>Clinic Surgical Associate</v>
          </cell>
          <cell r="K2010" t="str">
            <v>Terminated</v>
          </cell>
          <cell r="L2010" t="str">
            <v>Full Time - Full Benefits</v>
          </cell>
          <cell r="M2010" t="str">
            <v>Full Time</v>
          </cell>
          <cell r="N2010" t="str">
            <v>Surgeon</v>
          </cell>
          <cell r="O2010" t="str">
            <v>PHYSICIANS</v>
          </cell>
          <cell r="P2010">
            <v>43325</v>
          </cell>
          <cell r="Q2010">
            <v>43325</v>
          </cell>
          <cell r="R2010">
            <v>44544</v>
          </cell>
          <cell r="S2010">
            <v>340000</v>
          </cell>
          <cell r="T2010">
            <v>163.4615</v>
          </cell>
          <cell r="U2010" t="str">
            <v>Providers</v>
          </cell>
          <cell r="V2010">
            <v>80</v>
          </cell>
          <cell r="W2010">
            <v>6538.4615000000003</v>
          </cell>
          <cell r="X2010" t="str">
            <v>Nro, Anes, Pod &amp; Sp - 40</v>
          </cell>
          <cell r="Y2010" t="str">
            <v>Medical Staff</v>
          </cell>
          <cell r="Z2010" t="str">
            <v>Biweekly</v>
          </cell>
        </row>
        <row r="2011">
          <cell r="B2011">
            <v>2538</v>
          </cell>
          <cell r="D2011" t="str">
            <v>Ashley</v>
          </cell>
          <cell r="E2011" t="str">
            <v>Leonard</v>
          </cell>
          <cell r="F2011" t="str">
            <v>B</v>
          </cell>
          <cell r="G2011" t="str">
            <v>LNA Per Diem</v>
          </cell>
          <cell r="H2011" t="str">
            <v>Clinical</v>
          </cell>
          <cell r="I2011" t="str">
            <v>Patient Care Services</v>
          </cell>
          <cell r="J2011" t="str">
            <v>Med Surg</v>
          </cell>
          <cell r="K2011" t="str">
            <v>Terminated</v>
          </cell>
          <cell r="L2011" t="str">
            <v>Per Diem Active</v>
          </cell>
          <cell r="M2011" t="str">
            <v>Full Time</v>
          </cell>
          <cell r="N2011" t="str">
            <v>LNA Per Diem</v>
          </cell>
          <cell r="O2011" t="str">
            <v>GEN 40 30min</v>
          </cell>
          <cell r="P2011">
            <v>43327</v>
          </cell>
          <cell r="Q2011">
            <v>43327</v>
          </cell>
          <cell r="R2011">
            <v>43451</v>
          </cell>
          <cell r="S2011">
            <v>3.3799999999999997E-2</v>
          </cell>
          <cell r="T2011">
            <v>13.25</v>
          </cell>
          <cell r="U2011" t="str">
            <v>Admin/Support</v>
          </cell>
          <cell r="V2011">
            <v>1E-4</v>
          </cell>
          <cell r="W2011">
            <v>5.9999999999999995E-4</v>
          </cell>
          <cell r="X2011" t="str">
            <v>Gifford Medical - 40</v>
          </cell>
          <cell r="Y2011" t="str">
            <v>Med/Surg</v>
          </cell>
          <cell r="Z2011" t="str">
            <v>Biweekly</v>
          </cell>
        </row>
        <row r="2012">
          <cell r="B2012">
            <v>2539</v>
          </cell>
          <cell r="D2012" t="str">
            <v>Brittany</v>
          </cell>
          <cell r="E2012" t="str">
            <v>Lamson</v>
          </cell>
          <cell r="F2012" t="str">
            <v>A</v>
          </cell>
          <cell r="G2012" t="str">
            <v>LNA Per Diem</v>
          </cell>
          <cell r="H2012" t="str">
            <v>Clinical</v>
          </cell>
          <cell r="I2012" t="str">
            <v>Patient Care Services</v>
          </cell>
          <cell r="J2012" t="str">
            <v>Med Surg</v>
          </cell>
          <cell r="K2012" t="str">
            <v>Terminated</v>
          </cell>
          <cell r="L2012" t="str">
            <v>Per Diem Active</v>
          </cell>
          <cell r="M2012" t="str">
            <v>Full Time</v>
          </cell>
          <cell r="N2012" t="str">
            <v>LNA Per Diem</v>
          </cell>
          <cell r="O2012" t="str">
            <v>GEN 40 30min</v>
          </cell>
          <cell r="P2012">
            <v>44011</v>
          </cell>
          <cell r="Q2012">
            <v>43327</v>
          </cell>
          <cell r="R2012">
            <v>44249</v>
          </cell>
          <cell r="S2012">
            <v>3.9E-2</v>
          </cell>
          <cell r="T2012">
            <v>15</v>
          </cell>
          <cell r="U2012" t="str">
            <v>Admin/Support</v>
          </cell>
          <cell r="V2012">
            <v>1E-4</v>
          </cell>
          <cell r="W2012">
            <v>8.0000000000000004E-4</v>
          </cell>
          <cell r="X2012" t="str">
            <v>Gifford Medical - 40</v>
          </cell>
          <cell r="Y2012" t="str">
            <v>Med/Surg</v>
          </cell>
          <cell r="Z2012" t="str">
            <v>Biweekly</v>
          </cell>
        </row>
        <row r="2013">
          <cell r="B2013">
            <v>2540</v>
          </cell>
          <cell r="D2013" t="str">
            <v>Mary</v>
          </cell>
          <cell r="E2013" t="str">
            <v>Lacaillade</v>
          </cell>
          <cell r="F2013" t="str">
            <v>M</v>
          </cell>
          <cell r="G2013" t="str">
            <v>Registered Nurse</v>
          </cell>
          <cell r="H2013" t="str">
            <v>Clinical</v>
          </cell>
          <cell r="I2013" t="str">
            <v>Provider Practices</v>
          </cell>
          <cell r="J2013" t="str">
            <v>Medical Home CHT</v>
          </cell>
          <cell r="K2013" t="str">
            <v>Terminated</v>
          </cell>
          <cell r="L2013" t="str">
            <v>PartTime-Partial Benefits</v>
          </cell>
          <cell r="M2013" t="str">
            <v>Part Time</v>
          </cell>
          <cell r="N2013" t="str">
            <v>Registered Nurse</v>
          </cell>
          <cell r="O2013" t="str">
            <v>GEN 40 30min</v>
          </cell>
          <cell r="P2013">
            <v>43327</v>
          </cell>
          <cell r="Q2013">
            <v>43327</v>
          </cell>
          <cell r="R2013">
            <v>44911</v>
          </cell>
          <cell r="S2013">
            <v>50169.599999999999</v>
          </cell>
          <cell r="T2013">
            <v>40.200000000000003</v>
          </cell>
          <cell r="U2013" t="str">
            <v>RN</v>
          </cell>
          <cell r="V2013">
            <v>48</v>
          </cell>
          <cell r="W2013">
            <v>964.8</v>
          </cell>
          <cell r="X2013" t="str">
            <v>Gifford Health Care - 41</v>
          </cell>
          <cell r="Y2013" t="str">
            <v>Grant Programs</v>
          </cell>
          <cell r="Z2013" t="str">
            <v>Biweekly</v>
          </cell>
        </row>
        <row r="2014">
          <cell r="B2014">
            <v>2541</v>
          </cell>
          <cell r="D2014" t="str">
            <v>John</v>
          </cell>
          <cell r="E2014" t="str">
            <v>Blaisdell</v>
          </cell>
          <cell r="F2014" t="str">
            <v>E</v>
          </cell>
          <cell r="G2014" t="str">
            <v>ES Technician</v>
          </cell>
          <cell r="H2014" t="str">
            <v>Maint, Hskpg, Food, Dayca</v>
          </cell>
          <cell r="I2014" t="str">
            <v>Operations</v>
          </cell>
          <cell r="J2014" t="str">
            <v>Housekeeping</v>
          </cell>
          <cell r="K2014" t="str">
            <v>Active</v>
          </cell>
          <cell r="L2014" t="str">
            <v>Full Time - Full Benefits</v>
          </cell>
          <cell r="M2014" t="str">
            <v>Full Time</v>
          </cell>
          <cell r="N2014" t="str">
            <v>ES Technician</v>
          </cell>
          <cell r="O2014" t="str">
            <v>8/80 30min</v>
          </cell>
          <cell r="P2014">
            <v>43334</v>
          </cell>
          <cell r="Q2014">
            <v>43334</v>
          </cell>
          <cell r="S2014">
            <v>40664</v>
          </cell>
          <cell r="T2014">
            <v>19.55</v>
          </cell>
          <cell r="U2014" t="str">
            <v>Admin/Support</v>
          </cell>
          <cell r="V2014">
            <v>80</v>
          </cell>
          <cell r="W2014">
            <v>782</v>
          </cell>
          <cell r="X2014" t="str">
            <v>Gifford Medical - 40</v>
          </cell>
          <cell r="Y2014" t="str">
            <v>Housekeeping</v>
          </cell>
          <cell r="Z2014" t="str">
            <v>Biweekly</v>
          </cell>
        </row>
        <row r="2015">
          <cell r="B2015">
            <v>2542</v>
          </cell>
          <cell r="D2015" t="str">
            <v>Andrew</v>
          </cell>
          <cell r="E2015" t="str">
            <v>Chase</v>
          </cell>
          <cell r="F2015" t="str">
            <v>C</v>
          </cell>
          <cell r="G2015" t="str">
            <v>RN - Per Diem</v>
          </cell>
          <cell r="H2015" t="str">
            <v>Clinical</v>
          </cell>
          <cell r="I2015" t="str">
            <v>Patient Care Services</v>
          </cell>
          <cell r="J2015" t="str">
            <v>Med Surg</v>
          </cell>
          <cell r="K2015" t="str">
            <v>Terminated</v>
          </cell>
          <cell r="L2015" t="str">
            <v>Per Diem Active</v>
          </cell>
          <cell r="M2015" t="str">
            <v>Part Time</v>
          </cell>
          <cell r="N2015" t="str">
            <v>RN - Per Diem</v>
          </cell>
          <cell r="O2015" t="str">
            <v>GEN 40 30min</v>
          </cell>
          <cell r="P2015">
            <v>44893</v>
          </cell>
          <cell r="Q2015">
            <v>43334</v>
          </cell>
          <cell r="R2015">
            <v>44893</v>
          </cell>
          <cell r="S2015">
            <v>9.6199999999999994E-2</v>
          </cell>
          <cell r="T2015">
            <v>37.200000000000003</v>
          </cell>
          <cell r="U2015" t="str">
            <v>RN</v>
          </cell>
          <cell r="V2015">
            <v>1E-4</v>
          </cell>
          <cell r="W2015">
            <v>1.8E-3</v>
          </cell>
          <cell r="X2015" t="str">
            <v>Gifford Medical Ctr - 40</v>
          </cell>
          <cell r="Y2015" t="str">
            <v>Med/Surg</v>
          </cell>
          <cell r="Z2015" t="str">
            <v>Biweekly</v>
          </cell>
        </row>
        <row r="2016">
          <cell r="B2016">
            <v>2543</v>
          </cell>
          <cell r="D2016" t="str">
            <v>Danielle</v>
          </cell>
          <cell r="E2016" t="str">
            <v>Anderson</v>
          </cell>
          <cell r="F2016" t="str">
            <v>R</v>
          </cell>
          <cell r="G2016" t="str">
            <v>Medical Assistant</v>
          </cell>
          <cell r="H2016" t="str">
            <v>Clinical</v>
          </cell>
          <cell r="I2016" t="str">
            <v>Patient Care Services</v>
          </cell>
          <cell r="J2016" t="str">
            <v>Clinic Surgical Associate</v>
          </cell>
          <cell r="K2016" t="str">
            <v>Active</v>
          </cell>
          <cell r="L2016" t="str">
            <v>Full Time - Full Benefits</v>
          </cell>
          <cell r="M2016" t="str">
            <v>Full Time</v>
          </cell>
          <cell r="N2016" t="str">
            <v>Medical Assistant</v>
          </cell>
          <cell r="O2016" t="str">
            <v>GEN 40 60min</v>
          </cell>
          <cell r="P2016">
            <v>43341</v>
          </cell>
          <cell r="Q2016">
            <v>43341</v>
          </cell>
          <cell r="S2016">
            <v>43472</v>
          </cell>
          <cell r="T2016">
            <v>20.9</v>
          </cell>
          <cell r="U2016" t="str">
            <v>Admin/Support</v>
          </cell>
          <cell r="V2016">
            <v>80</v>
          </cell>
          <cell r="W2016">
            <v>836</v>
          </cell>
          <cell r="X2016" t="str">
            <v>Gifford Medical - 40</v>
          </cell>
          <cell r="Y2016" t="str">
            <v>Provider Practice</v>
          </cell>
          <cell r="Z2016" t="str">
            <v>Biweekly</v>
          </cell>
        </row>
        <row r="2017">
          <cell r="B2017">
            <v>2544</v>
          </cell>
          <cell r="D2017" t="str">
            <v>Emilija</v>
          </cell>
          <cell r="E2017" t="str">
            <v>Florance</v>
          </cell>
          <cell r="F2017" t="str">
            <v>O</v>
          </cell>
          <cell r="G2017" t="str">
            <v>Physician</v>
          </cell>
          <cell r="H2017" t="str">
            <v>Clinical</v>
          </cell>
          <cell r="I2017" t="str">
            <v>Medical Staff</v>
          </cell>
          <cell r="J2017" t="str">
            <v>Clinic Primary Care</v>
          </cell>
          <cell r="K2017" t="str">
            <v>Active</v>
          </cell>
          <cell r="L2017" t="str">
            <v>Full Time - Full Benefits</v>
          </cell>
          <cell r="M2017" t="str">
            <v>Full Time</v>
          </cell>
          <cell r="N2017" t="str">
            <v>Physician</v>
          </cell>
          <cell r="O2017" t="str">
            <v>PHYSICIANS</v>
          </cell>
          <cell r="P2017">
            <v>43353</v>
          </cell>
          <cell r="Q2017">
            <v>43353</v>
          </cell>
          <cell r="S2017">
            <v>220000</v>
          </cell>
          <cell r="T2017">
            <v>105.7692</v>
          </cell>
          <cell r="U2017" t="str">
            <v>Providers</v>
          </cell>
          <cell r="V2017">
            <v>80</v>
          </cell>
          <cell r="W2017">
            <v>4230.7691999999997</v>
          </cell>
          <cell r="X2017" t="str">
            <v>Primary Care Clinic - 41</v>
          </cell>
          <cell r="Y2017" t="str">
            <v>Medical Staff</v>
          </cell>
          <cell r="Z2017" t="str">
            <v>Biweekly</v>
          </cell>
        </row>
        <row r="2018">
          <cell r="B2018">
            <v>2545</v>
          </cell>
          <cell r="D2018" t="str">
            <v>Rhonda</v>
          </cell>
          <cell r="E2018" t="str">
            <v>Brock</v>
          </cell>
          <cell r="F2018" t="str">
            <v>L</v>
          </cell>
          <cell r="G2018" t="str">
            <v>ES Project Worker</v>
          </cell>
          <cell r="H2018" t="str">
            <v>Maint, Hskpg, Food, Dayca</v>
          </cell>
          <cell r="I2018" t="str">
            <v>Operations</v>
          </cell>
          <cell r="J2018" t="str">
            <v>Menig Housekeeping</v>
          </cell>
          <cell r="K2018" t="str">
            <v>Terminated</v>
          </cell>
          <cell r="L2018" t="str">
            <v>Full Time - Full Benefits</v>
          </cell>
          <cell r="M2018" t="str">
            <v>Full Time</v>
          </cell>
          <cell r="N2018" t="str">
            <v>ES Project Worker</v>
          </cell>
          <cell r="O2018" t="str">
            <v>GEN 30min</v>
          </cell>
          <cell r="P2018">
            <v>43355</v>
          </cell>
          <cell r="Q2018">
            <v>43355</v>
          </cell>
          <cell r="R2018">
            <v>44245</v>
          </cell>
          <cell r="S2018">
            <v>32198.400000000001</v>
          </cell>
          <cell r="T2018">
            <v>15.48</v>
          </cell>
          <cell r="U2018" t="str">
            <v>Admin/Support</v>
          </cell>
          <cell r="V2018">
            <v>80</v>
          </cell>
          <cell r="W2018">
            <v>619.20000000000005</v>
          </cell>
          <cell r="X2018" t="str">
            <v>Gifford Medical - 40</v>
          </cell>
          <cell r="Y2018" t="str">
            <v>Housekeeping</v>
          </cell>
          <cell r="Z2018" t="str">
            <v>Biweekly</v>
          </cell>
        </row>
        <row r="2019">
          <cell r="B2019">
            <v>2546</v>
          </cell>
          <cell r="D2019" t="str">
            <v>Amy</v>
          </cell>
          <cell r="E2019" t="str">
            <v>Dean</v>
          </cell>
          <cell r="F2019" t="str">
            <v>M</v>
          </cell>
          <cell r="G2019" t="str">
            <v>Billing Representative I</v>
          </cell>
          <cell r="H2019" t="str">
            <v>Administrative</v>
          </cell>
          <cell r="I2019" t="str">
            <v>Finance</v>
          </cell>
          <cell r="J2019" t="str">
            <v>Patient Accounting</v>
          </cell>
          <cell r="K2019" t="str">
            <v>Terminated</v>
          </cell>
          <cell r="L2019" t="str">
            <v>PartTime-Partial Benefits</v>
          </cell>
          <cell r="M2019" t="str">
            <v>Full Time</v>
          </cell>
          <cell r="N2019" t="str">
            <v>Billing Representative I</v>
          </cell>
          <cell r="O2019" t="str">
            <v>GEN 40 30min</v>
          </cell>
          <cell r="P2019">
            <v>43355</v>
          </cell>
          <cell r="Q2019">
            <v>43355</v>
          </cell>
          <cell r="R2019">
            <v>44130</v>
          </cell>
          <cell r="S2019">
            <v>16068</v>
          </cell>
          <cell r="T2019">
            <v>15.45</v>
          </cell>
          <cell r="U2019" t="str">
            <v>Admin/Support</v>
          </cell>
          <cell r="V2019">
            <v>40</v>
          </cell>
          <cell r="W2019">
            <v>309</v>
          </cell>
          <cell r="X2019" t="str">
            <v>Gifford Medical - 40</v>
          </cell>
          <cell r="Y2019" t="str">
            <v>Patient Financial Service</v>
          </cell>
          <cell r="Z2019" t="str">
            <v>Biweekly</v>
          </cell>
        </row>
        <row r="2020">
          <cell r="B2020">
            <v>2547</v>
          </cell>
          <cell r="D2020" t="str">
            <v>Molly</v>
          </cell>
          <cell r="E2020" t="str">
            <v>Mullen</v>
          </cell>
          <cell r="F2020" t="str">
            <v>K</v>
          </cell>
          <cell r="G2020" t="str">
            <v>Medical Assistant</v>
          </cell>
          <cell r="H2020" t="str">
            <v>Clinical</v>
          </cell>
          <cell r="I2020" t="str">
            <v>Provider Practices</v>
          </cell>
          <cell r="J2020" t="str">
            <v>Pediatrics</v>
          </cell>
          <cell r="K2020" t="str">
            <v>Terminated</v>
          </cell>
          <cell r="L2020" t="str">
            <v>Full Time - Full Benefits</v>
          </cell>
          <cell r="M2020" t="str">
            <v>Full Time</v>
          </cell>
          <cell r="N2020" t="str">
            <v>Medical Assistant</v>
          </cell>
          <cell r="O2020" t="str">
            <v>GEN 40 60min</v>
          </cell>
          <cell r="P2020">
            <v>43355</v>
          </cell>
          <cell r="Q2020">
            <v>43355</v>
          </cell>
          <cell r="R2020">
            <v>44484</v>
          </cell>
          <cell r="S2020">
            <v>32739.200000000001</v>
          </cell>
          <cell r="T2020">
            <v>15.74</v>
          </cell>
          <cell r="U2020" t="str">
            <v>Admin/Support</v>
          </cell>
          <cell r="V2020">
            <v>80</v>
          </cell>
          <cell r="W2020">
            <v>629.6</v>
          </cell>
          <cell r="X2020" t="str">
            <v>Primary Care Clinic - 41</v>
          </cell>
          <cell r="Y2020" t="str">
            <v>Provider Practice</v>
          </cell>
          <cell r="Z2020" t="str">
            <v>Biweekly</v>
          </cell>
        </row>
        <row r="2021">
          <cell r="B2021">
            <v>2548</v>
          </cell>
          <cell r="D2021" t="str">
            <v>Jacqueline</v>
          </cell>
          <cell r="E2021" t="str">
            <v>Klar</v>
          </cell>
          <cell r="F2021" t="str">
            <v>A</v>
          </cell>
          <cell r="G2021" t="str">
            <v>Registered Nurse</v>
          </cell>
          <cell r="H2021" t="str">
            <v>Clinical</v>
          </cell>
          <cell r="I2021" t="str">
            <v>Patient Care Services</v>
          </cell>
          <cell r="J2021" t="str">
            <v>Clinic Specialty</v>
          </cell>
          <cell r="K2021" t="str">
            <v>Terminated</v>
          </cell>
          <cell r="L2021" t="str">
            <v>PartTime - Full Benefits</v>
          </cell>
          <cell r="M2021" t="str">
            <v>Part Time</v>
          </cell>
          <cell r="N2021" t="str">
            <v>Registered Nurse</v>
          </cell>
          <cell r="O2021" t="str">
            <v>GEN 40 60min</v>
          </cell>
          <cell r="P2021">
            <v>44903</v>
          </cell>
          <cell r="Q2021">
            <v>43362</v>
          </cell>
          <cell r="R2021">
            <v>44903</v>
          </cell>
          <cell r="S2021">
            <v>58256.639999999999</v>
          </cell>
          <cell r="T2021">
            <v>35.01</v>
          </cell>
          <cell r="U2021" t="str">
            <v>RN</v>
          </cell>
          <cell r="V2021">
            <v>64</v>
          </cell>
          <cell r="W2021">
            <v>1120.32</v>
          </cell>
          <cell r="X2021" t="str">
            <v>Gifford Medical - 40</v>
          </cell>
          <cell r="Y2021" t="str">
            <v>Provider Practice</v>
          </cell>
          <cell r="Z2021" t="str">
            <v>Biweekly</v>
          </cell>
        </row>
        <row r="2022">
          <cell r="B2022">
            <v>2549</v>
          </cell>
          <cell r="D2022" t="str">
            <v>Corina</v>
          </cell>
          <cell r="E2022" t="str">
            <v>Rose</v>
          </cell>
          <cell r="G2022" t="str">
            <v>Social Worker (BS)</v>
          </cell>
          <cell r="H2022" t="str">
            <v>Ancillary</v>
          </cell>
          <cell r="I2022" t="str">
            <v>Patient Care Services</v>
          </cell>
          <cell r="J2022" t="str">
            <v>Clinic Psychiatry</v>
          </cell>
          <cell r="K2022" t="str">
            <v>Terminated</v>
          </cell>
          <cell r="L2022" t="str">
            <v>PartTime - Full Benefits</v>
          </cell>
          <cell r="M2022" t="str">
            <v>Full Time</v>
          </cell>
          <cell r="N2022" t="str">
            <v>Social Worker (BS)</v>
          </cell>
          <cell r="O2022" t="str">
            <v>PHYSICIANS</v>
          </cell>
          <cell r="P2022">
            <v>43367</v>
          </cell>
          <cell r="Q2022">
            <v>43367</v>
          </cell>
          <cell r="R2022">
            <v>43769</v>
          </cell>
          <cell r="S2022">
            <v>57491.199999999997</v>
          </cell>
          <cell r="T2022">
            <v>34.549999999999997</v>
          </cell>
          <cell r="U2022" t="str">
            <v>Tech &amp; Professi</v>
          </cell>
          <cell r="V2022">
            <v>64</v>
          </cell>
          <cell r="W2022">
            <v>1105.5999999999999</v>
          </cell>
          <cell r="X2022" t="str">
            <v>Gifford Medical - 40</v>
          </cell>
          <cell r="Y2022" t="str">
            <v>Provider Practice</v>
          </cell>
          <cell r="Z2022" t="str">
            <v>Biweekly</v>
          </cell>
        </row>
        <row r="2023">
          <cell r="B2023">
            <v>2550</v>
          </cell>
          <cell r="D2023" t="str">
            <v>Courtney</v>
          </cell>
          <cell r="E2023" t="str">
            <v>Deblois</v>
          </cell>
          <cell r="F2023" t="str">
            <v>M</v>
          </cell>
          <cell r="G2023" t="str">
            <v>Licensed Practical Nurse</v>
          </cell>
          <cell r="H2023" t="str">
            <v>Clinical</v>
          </cell>
          <cell r="I2023" t="str">
            <v>Provider Practices</v>
          </cell>
          <cell r="J2023" t="str">
            <v>Clinic Primary Care</v>
          </cell>
          <cell r="K2023" t="str">
            <v>Active</v>
          </cell>
          <cell r="L2023" t="str">
            <v>PartTime - Full Benefits</v>
          </cell>
          <cell r="M2023" t="str">
            <v>Part Time</v>
          </cell>
          <cell r="N2023" t="str">
            <v>Licensed Practical Nurse</v>
          </cell>
          <cell r="O2023" t="str">
            <v>GEN 40 30min</v>
          </cell>
          <cell r="P2023">
            <v>43369</v>
          </cell>
          <cell r="Q2023">
            <v>43369</v>
          </cell>
          <cell r="S2023">
            <v>38734.800000000003</v>
          </cell>
          <cell r="T2023">
            <v>24.83</v>
          </cell>
          <cell r="U2023" t="str">
            <v>LPN</v>
          </cell>
          <cell r="V2023">
            <v>60</v>
          </cell>
          <cell r="W2023">
            <v>744.9</v>
          </cell>
          <cell r="X2023" t="str">
            <v>Primary Care Clinic - 41</v>
          </cell>
          <cell r="Y2023" t="str">
            <v>Provider Practice</v>
          </cell>
          <cell r="Z2023" t="str">
            <v>Biweekly</v>
          </cell>
        </row>
        <row r="2024">
          <cell r="B2024">
            <v>2551</v>
          </cell>
          <cell r="D2024" t="str">
            <v>Clara</v>
          </cell>
          <cell r="E2024" t="str">
            <v>Clark</v>
          </cell>
          <cell r="F2024" t="str">
            <v>L</v>
          </cell>
          <cell r="G2024" t="str">
            <v>Office Representative</v>
          </cell>
          <cell r="H2024" t="str">
            <v>Administrative</v>
          </cell>
          <cell r="I2024" t="str">
            <v>Operations</v>
          </cell>
          <cell r="J2024" t="str">
            <v>Wilder PT</v>
          </cell>
          <cell r="K2024" t="str">
            <v>Active</v>
          </cell>
          <cell r="L2024" t="str">
            <v>Full Time - Full Benefits</v>
          </cell>
          <cell r="M2024" t="str">
            <v>Full Time</v>
          </cell>
          <cell r="N2024" t="str">
            <v>Office Representative</v>
          </cell>
          <cell r="O2024" t="str">
            <v>GEN 40 30min</v>
          </cell>
          <cell r="P2024">
            <v>45026</v>
          </cell>
          <cell r="Q2024">
            <v>43369</v>
          </cell>
          <cell r="S2024">
            <v>38480</v>
          </cell>
          <cell r="T2024">
            <v>18.5</v>
          </cell>
          <cell r="U2024" t="str">
            <v>Admin/Support</v>
          </cell>
          <cell r="V2024">
            <v>80</v>
          </cell>
          <cell r="W2024">
            <v>740</v>
          </cell>
          <cell r="X2024" t="str">
            <v>Physicial Therapy - 40</v>
          </cell>
          <cell r="Y2024" t="str">
            <v>Rehab Services</v>
          </cell>
          <cell r="Z2024" t="str">
            <v>Biweekly</v>
          </cell>
        </row>
        <row r="2025">
          <cell r="B2025">
            <v>2552</v>
          </cell>
          <cell r="D2025" t="str">
            <v>Kimberly</v>
          </cell>
          <cell r="E2025" t="str">
            <v>Carboneau</v>
          </cell>
          <cell r="F2025" t="str">
            <v>L</v>
          </cell>
          <cell r="G2025" t="str">
            <v>Human Resources Manager</v>
          </cell>
          <cell r="H2025" t="str">
            <v>Administrative</v>
          </cell>
          <cell r="I2025" t="str">
            <v>Human Resources</v>
          </cell>
          <cell r="J2025" t="str">
            <v>Human Resources</v>
          </cell>
          <cell r="K2025" t="str">
            <v>Terminated</v>
          </cell>
          <cell r="L2025" t="str">
            <v>Per Diem Active</v>
          </cell>
          <cell r="M2025" t="str">
            <v>Part Time</v>
          </cell>
          <cell r="N2025" t="str">
            <v>Human Resources Manager</v>
          </cell>
          <cell r="O2025" t="str">
            <v>GEN 40 30min</v>
          </cell>
          <cell r="P2025">
            <v>43390</v>
          </cell>
          <cell r="Q2025">
            <v>43390</v>
          </cell>
          <cell r="R2025">
            <v>43917</v>
          </cell>
          <cell r="S2025">
            <v>6.5000000000000002E-2</v>
          </cell>
          <cell r="T2025">
            <v>25</v>
          </cell>
          <cell r="U2025" t="str">
            <v>Management</v>
          </cell>
          <cell r="V2025">
            <v>1E-4</v>
          </cell>
          <cell r="W2025">
            <v>1.1999999999999999E-3</v>
          </cell>
          <cell r="X2025" t="str">
            <v>Gifford Medical - 40</v>
          </cell>
          <cell r="Y2025" t="str">
            <v>Human Resources</v>
          </cell>
          <cell r="Z2025" t="str">
            <v>Biweekly</v>
          </cell>
        </row>
        <row r="2026">
          <cell r="B2026">
            <v>2553</v>
          </cell>
          <cell r="D2026" t="str">
            <v>Kellianne</v>
          </cell>
          <cell r="E2026" t="str">
            <v>Pascarelli</v>
          </cell>
          <cell r="F2026" t="str">
            <v>M</v>
          </cell>
          <cell r="G2026" t="str">
            <v>Licensed Practical Nurse</v>
          </cell>
          <cell r="H2026" t="str">
            <v>Clinical</v>
          </cell>
          <cell r="I2026" t="str">
            <v>Patient Care Services</v>
          </cell>
          <cell r="J2026" t="str">
            <v>Med Surg</v>
          </cell>
          <cell r="K2026" t="str">
            <v>Active</v>
          </cell>
          <cell r="L2026" t="str">
            <v>PartTime-No Benefits</v>
          </cell>
          <cell r="M2026" t="str">
            <v>Part Time</v>
          </cell>
          <cell r="N2026" t="str">
            <v>Licensed Practical Nurse</v>
          </cell>
          <cell r="O2026" t="str">
            <v>GEN 40 30min</v>
          </cell>
          <cell r="P2026">
            <v>44237</v>
          </cell>
          <cell r="Q2026">
            <v>43390</v>
          </cell>
          <cell r="S2026">
            <v>15057.12</v>
          </cell>
          <cell r="T2026">
            <v>24.13</v>
          </cell>
          <cell r="U2026" t="str">
            <v>LPN</v>
          </cell>
          <cell r="V2026">
            <v>24</v>
          </cell>
          <cell r="W2026">
            <v>289.56</v>
          </cell>
          <cell r="X2026" t="str">
            <v>Gifford Medical Ctr - 40</v>
          </cell>
          <cell r="Y2026" t="str">
            <v>Med/Surg</v>
          </cell>
          <cell r="Z2026" t="str">
            <v>Biweekly</v>
          </cell>
        </row>
        <row r="2027">
          <cell r="B2027">
            <v>2554</v>
          </cell>
          <cell r="D2027" t="str">
            <v>Stanley</v>
          </cell>
          <cell r="E2027" t="str">
            <v>Tribble</v>
          </cell>
          <cell r="F2027" t="str">
            <v>W</v>
          </cell>
          <cell r="G2027" t="str">
            <v>Radiology Technologist PD</v>
          </cell>
          <cell r="H2027" t="str">
            <v>Ancillary</v>
          </cell>
          <cell r="I2027" t="str">
            <v>Professional Services</v>
          </cell>
          <cell r="J2027" t="str">
            <v>Diagnostic Imaging</v>
          </cell>
          <cell r="K2027" t="str">
            <v>Terminated</v>
          </cell>
          <cell r="L2027" t="str">
            <v>Per Diem Active</v>
          </cell>
          <cell r="M2027" t="str">
            <v>Full Time</v>
          </cell>
          <cell r="N2027" t="str">
            <v>Radiology Technologist PD</v>
          </cell>
          <cell r="O2027" t="str">
            <v>GEN 40 30min</v>
          </cell>
          <cell r="P2027">
            <v>43390</v>
          </cell>
          <cell r="Q2027">
            <v>43390</v>
          </cell>
          <cell r="R2027">
            <v>44487</v>
          </cell>
          <cell r="S2027">
            <v>7.2800000000000004E-2</v>
          </cell>
          <cell r="T2027">
            <v>28.09</v>
          </cell>
          <cell r="U2027" t="str">
            <v>Tech &amp; Professi</v>
          </cell>
          <cell r="V2027">
            <v>1E-4</v>
          </cell>
          <cell r="W2027">
            <v>1.4E-3</v>
          </cell>
          <cell r="X2027" t="str">
            <v>Gifford Medical - 40</v>
          </cell>
          <cell r="Y2027" t="str">
            <v>Radiology</v>
          </cell>
          <cell r="Z2027" t="str">
            <v>Biweekly</v>
          </cell>
        </row>
        <row r="2028">
          <cell r="B2028">
            <v>2555</v>
          </cell>
          <cell r="D2028" t="str">
            <v>Kaitlin</v>
          </cell>
          <cell r="E2028" t="str">
            <v>Oldfield</v>
          </cell>
          <cell r="F2028" t="str">
            <v>A</v>
          </cell>
          <cell r="G2028" t="str">
            <v>Pharmacist Per Diem</v>
          </cell>
          <cell r="H2028" t="str">
            <v>Ancillary</v>
          </cell>
          <cell r="I2028" t="str">
            <v>Patient Care Services</v>
          </cell>
          <cell r="J2028" t="str">
            <v>Pharmacy</v>
          </cell>
          <cell r="K2028" t="str">
            <v>Terminated</v>
          </cell>
          <cell r="L2028" t="str">
            <v>Per Diem Active</v>
          </cell>
          <cell r="M2028" t="str">
            <v>Part Time</v>
          </cell>
          <cell r="N2028" t="str">
            <v>Pharmacist Per Diem</v>
          </cell>
          <cell r="O2028" t="str">
            <v>GEN 40 30min</v>
          </cell>
          <cell r="P2028">
            <v>43390</v>
          </cell>
          <cell r="Q2028">
            <v>43390</v>
          </cell>
          <cell r="R2028">
            <v>44490</v>
          </cell>
          <cell r="S2028">
            <v>0.1118</v>
          </cell>
          <cell r="T2028">
            <v>42.66</v>
          </cell>
          <cell r="U2028" t="str">
            <v>Tech &amp; Profess</v>
          </cell>
          <cell r="V2028">
            <v>1E-4</v>
          </cell>
          <cell r="W2028">
            <v>2.2000000000000001E-3</v>
          </cell>
          <cell r="X2028" t="str">
            <v>Gifford Medical - 40</v>
          </cell>
          <cell r="Y2028" t="str">
            <v>Pharmacy</v>
          </cell>
          <cell r="Z2028" t="str">
            <v>Biweekly</v>
          </cell>
        </row>
        <row r="2029">
          <cell r="B2029">
            <v>2556</v>
          </cell>
          <cell r="D2029" t="str">
            <v>Pascale</v>
          </cell>
          <cell r="E2029" t="str">
            <v>Stephani</v>
          </cell>
          <cell r="F2029" t="str">
            <v>C</v>
          </cell>
          <cell r="G2029" t="str">
            <v>Nurse Practitioner</v>
          </cell>
          <cell r="H2029" t="str">
            <v>Clinical</v>
          </cell>
          <cell r="I2029" t="str">
            <v>Medical Staff</v>
          </cell>
          <cell r="J2029" t="str">
            <v>Berlin Expansion PC</v>
          </cell>
          <cell r="K2029" t="str">
            <v>Active</v>
          </cell>
          <cell r="L2029" t="str">
            <v>PartTime - Full Benefits</v>
          </cell>
          <cell r="M2029" t="str">
            <v>Part Time</v>
          </cell>
          <cell r="N2029" t="str">
            <v>Nurse Practitioner</v>
          </cell>
          <cell r="O2029" t="str">
            <v>PHYSICIANS</v>
          </cell>
          <cell r="P2029">
            <v>43395</v>
          </cell>
          <cell r="Q2029">
            <v>43395</v>
          </cell>
          <cell r="S2029">
            <v>119144</v>
          </cell>
          <cell r="T2029">
            <v>60.936999999999998</v>
          </cell>
          <cell r="U2029" t="str">
            <v>NP &amp; PA</v>
          </cell>
          <cell r="V2029">
            <v>75.2</v>
          </cell>
          <cell r="W2029">
            <v>2291.2307999999998</v>
          </cell>
          <cell r="X2029" t="str">
            <v>Primary Care Clinic - 41</v>
          </cell>
          <cell r="Y2029" t="str">
            <v>Medical Staff</v>
          </cell>
          <cell r="Z2029" t="str">
            <v>Biweekly</v>
          </cell>
        </row>
        <row r="2030">
          <cell r="B2030">
            <v>2557</v>
          </cell>
          <cell r="D2030" t="str">
            <v>David</v>
          </cell>
          <cell r="E2030" t="str">
            <v>Whitehouse</v>
          </cell>
          <cell r="F2030" t="str">
            <v>A</v>
          </cell>
          <cell r="G2030" t="str">
            <v>ES Worker - Per Diem</v>
          </cell>
          <cell r="H2030" t="str">
            <v>Maint, Hskpg, Food, Dayca</v>
          </cell>
          <cell r="I2030" t="str">
            <v>Operations</v>
          </cell>
          <cell r="J2030" t="str">
            <v>Housekeeping</v>
          </cell>
          <cell r="K2030" t="str">
            <v>Terminated</v>
          </cell>
          <cell r="L2030" t="str">
            <v>Per Diem Active</v>
          </cell>
          <cell r="M2030" t="str">
            <v>Full Time</v>
          </cell>
          <cell r="N2030" t="str">
            <v>ES Worker - Per Diem</v>
          </cell>
          <cell r="O2030" t="str">
            <v>GEN 40 30min</v>
          </cell>
          <cell r="P2030">
            <v>43397</v>
          </cell>
          <cell r="Q2030">
            <v>43397</v>
          </cell>
          <cell r="R2030">
            <v>43404</v>
          </cell>
          <cell r="S2030">
            <v>3.3799999999999997E-2</v>
          </cell>
          <cell r="T2030">
            <v>12.5</v>
          </cell>
          <cell r="U2030" t="str">
            <v>Admin/Support</v>
          </cell>
          <cell r="V2030">
            <v>1E-4</v>
          </cell>
          <cell r="W2030">
            <v>5.9999999999999995E-4</v>
          </cell>
          <cell r="X2030" t="str">
            <v>Gifford Medical - 40</v>
          </cell>
          <cell r="Y2030" t="str">
            <v>Housekeeping</v>
          </cell>
          <cell r="Z2030" t="str">
            <v>Biweekly</v>
          </cell>
        </row>
        <row r="2031">
          <cell r="B2031">
            <v>2559</v>
          </cell>
          <cell r="D2031" t="str">
            <v>Whalen</v>
          </cell>
          <cell r="E2031" t="str">
            <v>Layne</v>
          </cell>
          <cell r="F2031" t="str">
            <v>D</v>
          </cell>
          <cell r="G2031" t="str">
            <v>Registered Nurse</v>
          </cell>
          <cell r="H2031" t="str">
            <v>Clinical</v>
          </cell>
          <cell r="I2031" t="str">
            <v>Patient Care Services</v>
          </cell>
          <cell r="J2031" t="str">
            <v>Med Surg</v>
          </cell>
          <cell r="K2031" t="str">
            <v>Terminated</v>
          </cell>
          <cell r="L2031" t="str">
            <v>PartTime - Full Benefits</v>
          </cell>
          <cell r="M2031" t="str">
            <v>Part Time</v>
          </cell>
          <cell r="N2031" t="str">
            <v>Registered Nurse</v>
          </cell>
          <cell r="O2031" t="str">
            <v>GEN 40 30min</v>
          </cell>
          <cell r="P2031">
            <v>43397</v>
          </cell>
          <cell r="Q2031">
            <v>43397</v>
          </cell>
          <cell r="R2031">
            <v>43839</v>
          </cell>
          <cell r="S2031">
            <v>46800</v>
          </cell>
          <cell r="T2031">
            <v>25</v>
          </cell>
          <cell r="U2031" t="str">
            <v>RN</v>
          </cell>
          <cell r="V2031">
            <v>72</v>
          </cell>
          <cell r="W2031">
            <v>900</v>
          </cell>
          <cell r="X2031" t="str">
            <v>Gifford Medical - 40</v>
          </cell>
          <cell r="Y2031" t="str">
            <v>Med/Surg</v>
          </cell>
          <cell r="Z2031" t="str">
            <v>Biweekly</v>
          </cell>
        </row>
        <row r="2032">
          <cell r="B2032">
            <v>2560</v>
          </cell>
          <cell r="D2032" t="str">
            <v>Gina</v>
          </cell>
          <cell r="E2032" t="str">
            <v>Badeau</v>
          </cell>
          <cell r="F2032" t="str">
            <v>A</v>
          </cell>
          <cell r="G2032" t="str">
            <v>Medical Secretary Offsite</v>
          </cell>
          <cell r="H2032" t="str">
            <v>Administrative</v>
          </cell>
          <cell r="I2032" t="str">
            <v>Provider Practices</v>
          </cell>
          <cell r="J2032" t="str">
            <v>Clinic Chelsea</v>
          </cell>
          <cell r="K2032" t="str">
            <v>Terminated</v>
          </cell>
          <cell r="L2032" t="str">
            <v>Full Time - Full Benefits</v>
          </cell>
          <cell r="M2032" t="str">
            <v>Full Time</v>
          </cell>
          <cell r="N2032" t="str">
            <v>Medical Secretary Offsite</v>
          </cell>
          <cell r="O2032" t="str">
            <v>GEN 40 60min</v>
          </cell>
          <cell r="P2032">
            <v>43404</v>
          </cell>
          <cell r="Q2032">
            <v>43404</v>
          </cell>
          <cell r="R2032">
            <v>43479</v>
          </cell>
          <cell r="S2032">
            <v>35360</v>
          </cell>
          <cell r="T2032">
            <v>17</v>
          </cell>
          <cell r="U2032" t="str">
            <v>Admin/Support</v>
          </cell>
          <cell r="V2032">
            <v>80</v>
          </cell>
          <cell r="W2032">
            <v>680</v>
          </cell>
          <cell r="X2032" t="str">
            <v>Chelsea Clinic - 41</v>
          </cell>
          <cell r="Y2032" t="str">
            <v>Provider Practice</v>
          </cell>
          <cell r="Z2032" t="str">
            <v>Biweekly</v>
          </cell>
        </row>
        <row r="2033">
          <cell r="B2033">
            <v>2561</v>
          </cell>
          <cell r="D2033" t="str">
            <v>Dana</v>
          </cell>
          <cell r="E2033" t="str">
            <v>Tabor</v>
          </cell>
          <cell r="F2033" t="str">
            <v>J</v>
          </cell>
          <cell r="G2033" t="str">
            <v>Chef</v>
          </cell>
          <cell r="H2033" t="str">
            <v>Maint, Hskpg, Food, Dayca</v>
          </cell>
          <cell r="I2033" t="str">
            <v>Operations</v>
          </cell>
          <cell r="J2033" t="str">
            <v>Dietary</v>
          </cell>
          <cell r="K2033" t="str">
            <v>Terminated</v>
          </cell>
          <cell r="L2033" t="str">
            <v>Full Time - Full Benefits</v>
          </cell>
          <cell r="M2033" t="str">
            <v>Full Time</v>
          </cell>
          <cell r="N2033" t="str">
            <v>Chef</v>
          </cell>
          <cell r="O2033" t="str">
            <v>EXEMPT 8 FT</v>
          </cell>
          <cell r="P2033">
            <v>43404</v>
          </cell>
          <cell r="Q2033">
            <v>43404</v>
          </cell>
          <cell r="R2033">
            <v>43832</v>
          </cell>
          <cell r="S2033">
            <v>43243.199999999997</v>
          </cell>
          <cell r="T2033">
            <v>20.79</v>
          </cell>
          <cell r="U2033" t="str">
            <v>Tech &amp; Professi</v>
          </cell>
          <cell r="V2033">
            <v>80</v>
          </cell>
          <cell r="W2033">
            <v>831.6</v>
          </cell>
          <cell r="X2033" t="str">
            <v>Gifford Medical - 40</v>
          </cell>
          <cell r="Y2033" t="str">
            <v>Nutrition &amp; Food Service</v>
          </cell>
          <cell r="Z2033" t="str">
            <v>Biweekly</v>
          </cell>
        </row>
        <row r="2034">
          <cell r="B2034">
            <v>2562</v>
          </cell>
          <cell r="D2034" t="str">
            <v>Rachel</v>
          </cell>
          <cell r="E2034" t="str">
            <v>Coombs</v>
          </cell>
          <cell r="F2034" t="str">
            <v>E</v>
          </cell>
          <cell r="G2034" t="str">
            <v>Physician Offsite Clinic</v>
          </cell>
          <cell r="H2034" t="str">
            <v>Clinical</v>
          </cell>
          <cell r="I2034" t="str">
            <v>Medical Staff</v>
          </cell>
          <cell r="J2034" t="str">
            <v>Clinic Bethel</v>
          </cell>
          <cell r="K2034" t="str">
            <v>Active</v>
          </cell>
          <cell r="L2034" t="str">
            <v>Full Time - Full Benefits</v>
          </cell>
          <cell r="M2034" t="str">
            <v>Full Time</v>
          </cell>
          <cell r="N2034" t="str">
            <v>Physician Offsite Clinic</v>
          </cell>
          <cell r="O2034" t="str">
            <v>PHYSICIANS</v>
          </cell>
          <cell r="P2034">
            <v>43409</v>
          </cell>
          <cell r="Q2034">
            <v>43409</v>
          </cell>
          <cell r="S2034">
            <v>220000</v>
          </cell>
          <cell r="T2034">
            <v>105.7692</v>
          </cell>
          <cell r="U2034" t="str">
            <v>Providers/Other</v>
          </cell>
          <cell r="V2034">
            <v>80</v>
          </cell>
          <cell r="W2034">
            <v>4230.7691999999997</v>
          </cell>
          <cell r="X2034" t="str">
            <v>Bethel Clinic - 41</v>
          </cell>
          <cell r="Y2034" t="str">
            <v>Medical Staff</v>
          </cell>
          <cell r="Z2034" t="str">
            <v>Biweekly</v>
          </cell>
        </row>
        <row r="2035">
          <cell r="B2035">
            <v>2563</v>
          </cell>
          <cell r="D2035" t="str">
            <v>Paula</v>
          </cell>
          <cell r="E2035" t="str">
            <v>Chiuchiolo</v>
          </cell>
          <cell r="F2035" t="str">
            <v>J</v>
          </cell>
          <cell r="G2035" t="str">
            <v>Care Manager</v>
          </cell>
          <cell r="H2035" t="str">
            <v>Administrative</v>
          </cell>
          <cell r="I2035" t="str">
            <v>Patient Care Services</v>
          </cell>
          <cell r="J2035" t="str">
            <v>Medical Home CHT</v>
          </cell>
          <cell r="K2035" t="str">
            <v>Terminated</v>
          </cell>
          <cell r="L2035" t="str">
            <v>Full Time - Full Benefits</v>
          </cell>
          <cell r="M2035" t="str">
            <v>Full Time</v>
          </cell>
          <cell r="N2035" t="str">
            <v>Care Manager</v>
          </cell>
          <cell r="O2035" t="str">
            <v>EXEMPT 8 FT</v>
          </cell>
          <cell r="P2035">
            <v>43411</v>
          </cell>
          <cell r="Q2035">
            <v>43411</v>
          </cell>
          <cell r="R2035">
            <v>43830</v>
          </cell>
          <cell r="S2035">
            <v>63960</v>
          </cell>
          <cell r="T2035">
            <v>30.75</v>
          </cell>
          <cell r="U2035" t="str">
            <v>Management</v>
          </cell>
          <cell r="V2035">
            <v>80</v>
          </cell>
          <cell r="W2035">
            <v>1230</v>
          </cell>
          <cell r="X2035" t="str">
            <v>Gifford Medical - 40</v>
          </cell>
          <cell r="Y2035" t="str">
            <v>Provider Practice</v>
          </cell>
          <cell r="Z2035" t="str">
            <v>Biweekly</v>
          </cell>
        </row>
        <row r="2036">
          <cell r="B2036">
            <v>2564</v>
          </cell>
          <cell r="D2036" t="str">
            <v>Mikayla</v>
          </cell>
          <cell r="E2036" t="str">
            <v>Norton</v>
          </cell>
          <cell r="F2036" t="str">
            <v>M</v>
          </cell>
          <cell r="G2036" t="str">
            <v>LNA Retirement Com PD</v>
          </cell>
          <cell r="H2036" t="str">
            <v>Clinical</v>
          </cell>
          <cell r="I2036" t="str">
            <v>Patient Care Services</v>
          </cell>
          <cell r="J2036" t="str">
            <v>MENIG Extended Care</v>
          </cell>
          <cell r="K2036" t="str">
            <v>Terminated</v>
          </cell>
          <cell r="L2036" t="str">
            <v>Per Diem Active</v>
          </cell>
          <cell r="M2036" t="str">
            <v>Part Time</v>
          </cell>
          <cell r="N2036" t="str">
            <v>LNA Retirement Com PD</v>
          </cell>
          <cell r="O2036" t="str">
            <v>GEN 40 30min</v>
          </cell>
          <cell r="P2036">
            <v>43411</v>
          </cell>
          <cell r="Q2036">
            <v>43411</v>
          </cell>
          <cell r="R2036">
            <v>43787</v>
          </cell>
          <cell r="S2036">
            <v>3.3799999999999997E-2</v>
          </cell>
          <cell r="T2036">
            <v>13</v>
          </cell>
          <cell r="U2036" t="str">
            <v>Admin/Support</v>
          </cell>
          <cell r="V2036">
            <v>1E-4</v>
          </cell>
          <cell r="W2036">
            <v>5.9999999999999995E-4</v>
          </cell>
          <cell r="X2036" t="str">
            <v>Gifford Medical - 40</v>
          </cell>
          <cell r="Y2036" t="str">
            <v>Menig Extended Care Unit</v>
          </cell>
          <cell r="Z2036" t="str">
            <v>Biweekly</v>
          </cell>
        </row>
        <row r="2037">
          <cell r="B2037">
            <v>2565</v>
          </cell>
          <cell r="D2037" t="str">
            <v>John</v>
          </cell>
          <cell r="E2037" t="str">
            <v>Koella</v>
          </cell>
          <cell r="F2037" t="str">
            <v>E</v>
          </cell>
          <cell r="G2037" t="str">
            <v>Physician</v>
          </cell>
          <cell r="H2037" t="str">
            <v>Clinical</v>
          </cell>
          <cell r="I2037" t="str">
            <v>Medical Staff</v>
          </cell>
          <cell r="J2037" t="str">
            <v>Hospitalist</v>
          </cell>
          <cell r="K2037" t="str">
            <v>Active</v>
          </cell>
          <cell r="L2037" t="str">
            <v>Per Diem Active</v>
          </cell>
          <cell r="M2037" t="str">
            <v>Part Time</v>
          </cell>
          <cell r="N2037" t="str">
            <v>Physician</v>
          </cell>
          <cell r="O2037" t="str">
            <v>PHYSICIANS</v>
          </cell>
          <cell r="P2037">
            <v>43411</v>
          </cell>
          <cell r="Q2037">
            <v>43411</v>
          </cell>
          <cell r="S2037">
            <v>0.45500000000000002</v>
          </cell>
          <cell r="T2037">
            <v>175</v>
          </cell>
          <cell r="U2037" t="str">
            <v>Providers</v>
          </cell>
          <cell r="V2037">
            <v>1E-4</v>
          </cell>
          <cell r="W2037">
            <v>8.8000000000000005E-3</v>
          </cell>
          <cell r="X2037" t="str">
            <v>Gifford Medical - 40</v>
          </cell>
          <cell r="Y2037" t="str">
            <v>Medical Staff</v>
          </cell>
          <cell r="Z2037" t="str">
            <v>Biweekly</v>
          </cell>
        </row>
        <row r="2038">
          <cell r="B2038">
            <v>2567</v>
          </cell>
          <cell r="D2038" t="str">
            <v>Sabra</v>
          </cell>
          <cell r="E2038" t="str">
            <v>Benoir</v>
          </cell>
          <cell r="F2038" t="str">
            <v>T</v>
          </cell>
          <cell r="G2038" t="str">
            <v>Medical Assistant</v>
          </cell>
          <cell r="H2038" t="str">
            <v>Clinical</v>
          </cell>
          <cell r="I2038" t="str">
            <v>Patient Care Services</v>
          </cell>
          <cell r="J2038" t="str">
            <v>HRSA Quality Grant</v>
          </cell>
          <cell r="K2038" t="str">
            <v>Active</v>
          </cell>
          <cell r="L2038" t="str">
            <v>Full Time - Full Benefits</v>
          </cell>
          <cell r="M2038" t="str">
            <v>Full Time</v>
          </cell>
          <cell r="N2038" t="str">
            <v>Medical Assistant</v>
          </cell>
          <cell r="O2038" t="str">
            <v>GEN 40 60min</v>
          </cell>
          <cell r="P2038">
            <v>44942</v>
          </cell>
          <cell r="Q2038">
            <v>43418</v>
          </cell>
          <cell r="S2038">
            <v>39769.599999999999</v>
          </cell>
          <cell r="T2038">
            <v>19.12</v>
          </cell>
          <cell r="U2038" t="str">
            <v>Admin/Support</v>
          </cell>
          <cell r="V2038">
            <v>80</v>
          </cell>
          <cell r="W2038">
            <v>764.8</v>
          </cell>
          <cell r="X2038" t="str">
            <v>Gifford Medical - 40</v>
          </cell>
          <cell r="Y2038" t="str">
            <v>Provider Practice</v>
          </cell>
          <cell r="Z2038" t="str">
            <v>Biweekly</v>
          </cell>
        </row>
        <row r="2039">
          <cell r="B2039">
            <v>2568</v>
          </cell>
          <cell r="D2039" t="str">
            <v>Kyle</v>
          </cell>
          <cell r="E2039" t="str">
            <v>Gibbs</v>
          </cell>
          <cell r="F2039" t="str">
            <v>L</v>
          </cell>
          <cell r="G2039" t="str">
            <v>After School Assistant</v>
          </cell>
          <cell r="H2039" t="str">
            <v>Maint, Hskpg, Food, Dayca</v>
          </cell>
          <cell r="I2039" t="str">
            <v>Human Resources</v>
          </cell>
          <cell r="J2039" t="str">
            <v>After School</v>
          </cell>
          <cell r="K2039" t="str">
            <v>Terminated</v>
          </cell>
          <cell r="L2039" t="str">
            <v>PartTime-No Benefits</v>
          </cell>
          <cell r="M2039" t="str">
            <v>Full Time</v>
          </cell>
          <cell r="N2039" t="str">
            <v>After School Assistant</v>
          </cell>
          <cell r="O2039" t="str">
            <v>GEN 40 No Meal</v>
          </cell>
          <cell r="P2039">
            <v>43419</v>
          </cell>
          <cell r="Q2039">
            <v>43419</v>
          </cell>
          <cell r="R2039">
            <v>43633</v>
          </cell>
          <cell r="S2039">
            <v>8408.4</v>
          </cell>
          <cell r="T2039">
            <v>10.78</v>
          </cell>
          <cell r="U2039" t="str">
            <v>Admin/Support</v>
          </cell>
          <cell r="V2039">
            <v>30</v>
          </cell>
          <cell r="W2039">
            <v>161.69999999999999</v>
          </cell>
          <cell r="X2039" t="str">
            <v>After School Program - 43</v>
          </cell>
          <cell r="Y2039" t="str">
            <v>Child Enrichment Center</v>
          </cell>
          <cell r="Z2039" t="str">
            <v>Biweekly</v>
          </cell>
        </row>
        <row r="2040">
          <cell r="B2040">
            <v>2569</v>
          </cell>
          <cell r="D2040" t="str">
            <v>Meghan</v>
          </cell>
          <cell r="E2040" t="str">
            <v>Lewia</v>
          </cell>
          <cell r="F2040" t="str">
            <v>N</v>
          </cell>
          <cell r="G2040" t="str">
            <v>LNA Retirement Com PD</v>
          </cell>
          <cell r="H2040" t="str">
            <v>Clinical</v>
          </cell>
          <cell r="I2040" t="str">
            <v>Patient Care Services</v>
          </cell>
          <cell r="J2040" t="str">
            <v>MENIG Extended Care</v>
          </cell>
          <cell r="K2040" t="str">
            <v>Terminated</v>
          </cell>
          <cell r="L2040" t="str">
            <v>Per Diem Active</v>
          </cell>
          <cell r="M2040" t="str">
            <v>Full Time</v>
          </cell>
          <cell r="N2040" t="str">
            <v>LNA Retirement Com PD</v>
          </cell>
          <cell r="O2040" t="str">
            <v>GEN 40 30min</v>
          </cell>
          <cell r="P2040">
            <v>43425</v>
          </cell>
          <cell r="Q2040">
            <v>43425</v>
          </cell>
          <cell r="R2040">
            <v>43427</v>
          </cell>
          <cell r="S2040">
            <v>3.9E-2</v>
          </cell>
          <cell r="T2040">
            <v>14.5</v>
          </cell>
          <cell r="U2040" t="str">
            <v>Admin/Support</v>
          </cell>
          <cell r="V2040">
            <v>1E-4</v>
          </cell>
          <cell r="W2040">
            <v>8.0000000000000004E-4</v>
          </cell>
          <cell r="X2040" t="str">
            <v>Gifford Medical - 40</v>
          </cell>
          <cell r="Y2040" t="str">
            <v>Menig Extended Care Unit</v>
          </cell>
          <cell r="Z2040" t="str">
            <v>Biweekly</v>
          </cell>
        </row>
        <row r="2041">
          <cell r="B2041">
            <v>2570</v>
          </cell>
          <cell r="D2041" t="str">
            <v>Aliesha</v>
          </cell>
          <cell r="E2041" t="str">
            <v>Clark</v>
          </cell>
          <cell r="F2041" t="str">
            <v>A</v>
          </cell>
          <cell r="G2041" t="str">
            <v>Medical Assistant</v>
          </cell>
          <cell r="H2041" t="str">
            <v>Clinical</v>
          </cell>
          <cell r="I2041" t="str">
            <v>Provider Practices</v>
          </cell>
          <cell r="J2041" t="str">
            <v>Clinic Primary Care</v>
          </cell>
          <cell r="K2041" t="str">
            <v>Terminated</v>
          </cell>
          <cell r="L2041" t="str">
            <v>PartTime - Full Benefits</v>
          </cell>
          <cell r="M2041" t="str">
            <v>Part Time</v>
          </cell>
          <cell r="N2041" t="str">
            <v>Medical Assistant</v>
          </cell>
          <cell r="O2041" t="str">
            <v>GEN 40 60min</v>
          </cell>
          <cell r="P2041">
            <v>44139</v>
          </cell>
          <cell r="Q2041">
            <v>43432</v>
          </cell>
          <cell r="R2041">
            <v>44425</v>
          </cell>
          <cell r="S2041">
            <v>24693.759999999998</v>
          </cell>
          <cell r="T2041">
            <v>14.84</v>
          </cell>
          <cell r="U2041" t="str">
            <v>Admin/Support</v>
          </cell>
          <cell r="V2041">
            <v>64</v>
          </cell>
          <cell r="W2041">
            <v>474.88</v>
          </cell>
          <cell r="X2041" t="str">
            <v>Primary Care Clinic - 41</v>
          </cell>
          <cell r="Y2041" t="str">
            <v>None</v>
          </cell>
          <cell r="Z2041" t="str">
            <v>Biweekly</v>
          </cell>
        </row>
        <row r="2042">
          <cell r="B2042">
            <v>2571</v>
          </cell>
          <cell r="D2042" t="str">
            <v>Jenifer</v>
          </cell>
          <cell r="E2042" t="str">
            <v>Smith</v>
          </cell>
          <cell r="F2042" t="str">
            <v>J</v>
          </cell>
          <cell r="G2042" t="str">
            <v>Medical Secretary Offsite</v>
          </cell>
          <cell r="H2042" t="str">
            <v>Administrative</v>
          </cell>
          <cell r="I2042" t="str">
            <v>Provider Practices</v>
          </cell>
          <cell r="J2042" t="str">
            <v>Clinic Chelsea</v>
          </cell>
          <cell r="K2042" t="str">
            <v>Terminated</v>
          </cell>
          <cell r="L2042" t="str">
            <v>Full Time - Full Benefits</v>
          </cell>
          <cell r="M2042" t="str">
            <v>Full Time</v>
          </cell>
          <cell r="N2042" t="str">
            <v>Medical Secretary Offsite</v>
          </cell>
          <cell r="O2042" t="str">
            <v>GEN 40 60min</v>
          </cell>
          <cell r="P2042">
            <v>44302</v>
          </cell>
          <cell r="Q2042">
            <v>43446</v>
          </cell>
          <cell r="R2042">
            <v>44302</v>
          </cell>
          <cell r="S2042">
            <v>35360</v>
          </cell>
          <cell r="T2042">
            <v>17</v>
          </cell>
          <cell r="U2042" t="str">
            <v>Admin/Support</v>
          </cell>
          <cell r="V2042">
            <v>80</v>
          </cell>
          <cell r="W2042">
            <v>680</v>
          </cell>
          <cell r="X2042" t="str">
            <v>Primary Care Clinic - 41</v>
          </cell>
          <cell r="Y2042" t="str">
            <v>Provider Practice</v>
          </cell>
          <cell r="Z2042" t="str">
            <v>Biweekly</v>
          </cell>
        </row>
        <row r="2043">
          <cell r="B2043">
            <v>2572</v>
          </cell>
          <cell r="D2043" t="str">
            <v>Jessica</v>
          </cell>
          <cell r="E2043" t="str">
            <v>Barakat</v>
          </cell>
          <cell r="F2043" t="str">
            <v>T</v>
          </cell>
          <cell r="G2043" t="str">
            <v>Licensed Practical Nurse</v>
          </cell>
          <cell r="H2043" t="str">
            <v>Clinical</v>
          </cell>
          <cell r="I2043" t="str">
            <v>Patient Care Services</v>
          </cell>
          <cell r="J2043" t="str">
            <v>Med Surg</v>
          </cell>
          <cell r="K2043" t="str">
            <v>Active</v>
          </cell>
          <cell r="L2043" t="str">
            <v>PartTime - Full Benefits</v>
          </cell>
          <cell r="M2043" t="str">
            <v>Part Time</v>
          </cell>
          <cell r="N2043" t="str">
            <v>Licensed Practical Nurse</v>
          </cell>
          <cell r="O2043" t="str">
            <v>GEN 40 30min</v>
          </cell>
          <cell r="P2043">
            <v>44762</v>
          </cell>
          <cell r="Q2043">
            <v>43453</v>
          </cell>
          <cell r="S2043">
            <v>50207.040000000001</v>
          </cell>
          <cell r="T2043">
            <v>26.82</v>
          </cell>
          <cell r="U2043" t="str">
            <v>LPN</v>
          </cell>
          <cell r="V2043">
            <v>72</v>
          </cell>
          <cell r="W2043">
            <v>965.52</v>
          </cell>
          <cell r="X2043" t="str">
            <v>Gifford Medical Ctr - 40</v>
          </cell>
          <cell r="Y2043" t="str">
            <v>Med/Surg</v>
          </cell>
          <cell r="Z2043" t="str">
            <v>Biweekly</v>
          </cell>
        </row>
        <row r="2044">
          <cell r="B2044">
            <v>2573</v>
          </cell>
          <cell r="D2044" t="str">
            <v>Lindsey</v>
          </cell>
          <cell r="E2044" t="str">
            <v>Pecor</v>
          </cell>
          <cell r="F2044" t="str">
            <v>M</v>
          </cell>
          <cell r="G2044" t="str">
            <v>LNA Retirement Community</v>
          </cell>
          <cell r="H2044" t="str">
            <v>Clinical</v>
          </cell>
          <cell r="I2044" t="str">
            <v>Patient Care Services</v>
          </cell>
          <cell r="J2044" t="str">
            <v>MENIG Extended Care</v>
          </cell>
          <cell r="K2044" t="str">
            <v>Terminated</v>
          </cell>
          <cell r="L2044" t="str">
            <v>PartTime - Full Benefits</v>
          </cell>
          <cell r="M2044" t="str">
            <v>Part Time</v>
          </cell>
          <cell r="N2044" t="str">
            <v>LNA Retirement Community</v>
          </cell>
          <cell r="O2044" t="str">
            <v>GEN 40 30min</v>
          </cell>
          <cell r="P2044">
            <v>43453</v>
          </cell>
          <cell r="Q2044">
            <v>43453</v>
          </cell>
          <cell r="R2044">
            <v>43614</v>
          </cell>
          <cell r="S2044">
            <v>21632</v>
          </cell>
          <cell r="T2044">
            <v>13</v>
          </cell>
          <cell r="U2044" t="str">
            <v>Admin/Support</v>
          </cell>
          <cell r="V2044">
            <v>64</v>
          </cell>
          <cell r="W2044">
            <v>416</v>
          </cell>
          <cell r="X2044" t="str">
            <v>Gifford Medical - 40</v>
          </cell>
          <cell r="Y2044" t="str">
            <v>Menig Extended Care Unit</v>
          </cell>
          <cell r="Z2044" t="str">
            <v>Biweekly</v>
          </cell>
        </row>
        <row r="2045">
          <cell r="B2045">
            <v>2574</v>
          </cell>
          <cell r="D2045" t="str">
            <v>Meghan</v>
          </cell>
          <cell r="E2045" t="str">
            <v>Livingston</v>
          </cell>
          <cell r="F2045" t="str">
            <v>K</v>
          </cell>
          <cell r="G2045" t="str">
            <v>Registered Nurse</v>
          </cell>
          <cell r="H2045" t="str">
            <v>Clinical</v>
          </cell>
          <cell r="I2045" t="str">
            <v>Provider Practices</v>
          </cell>
          <cell r="J2045" t="str">
            <v>Medical Home CHT</v>
          </cell>
          <cell r="K2045" t="str">
            <v>Terminated</v>
          </cell>
          <cell r="L2045" t="str">
            <v>Full Time - Full Benefits</v>
          </cell>
          <cell r="M2045" t="str">
            <v>Full Time</v>
          </cell>
          <cell r="N2045" t="str">
            <v>Registered Nurse</v>
          </cell>
          <cell r="O2045" t="str">
            <v>EXEMPT 8 FT</v>
          </cell>
          <cell r="P2045">
            <v>43453</v>
          </cell>
          <cell r="Q2045">
            <v>43453</v>
          </cell>
          <cell r="R2045">
            <v>43924</v>
          </cell>
          <cell r="S2045">
            <v>50315.199999999997</v>
          </cell>
          <cell r="T2045">
            <v>24.19</v>
          </cell>
          <cell r="U2045" t="str">
            <v>RN</v>
          </cell>
          <cell r="V2045">
            <v>80</v>
          </cell>
          <cell r="W2045">
            <v>967.6</v>
          </cell>
          <cell r="X2045" t="str">
            <v>Gifford Medical - 40</v>
          </cell>
          <cell r="Y2045" t="str">
            <v>Grant Programs</v>
          </cell>
          <cell r="Z2045" t="str">
            <v>Biweekly</v>
          </cell>
        </row>
        <row r="2046">
          <cell r="B2046">
            <v>2575</v>
          </cell>
          <cell r="D2046" t="str">
            <v>Lori</v>
          </cell>
          <cell r="E2046" t="str">
            <v>Bartlett</v>
          </cell>
          <cell r="F2046" t="str">
            <v>L</v>
          </cell>
          <cell r="G2046" t="str">
            <v>Teaching Assistant</v>
          </cell>
          <cell r="H2046" t="str">
            <v>Maint, Hskpg, Food, Dayca</v>
          </cell>
          <cell r="I2046" t="str">
            <v>Human Resources</v>
          </cell>
          <cell r="J2046" t="str">
            <v>Day Care</v>
          </cell>
          <cell r="K2046" t="str">
            <v>Active</v>
          </cell>
          <cell r="L2046" t="str">
            <v>Full Time - Full Benefits</v>
          </cell>
          <cell r="M2046" t="str">
            <v>Full Time</v>
          </cell>
          <cell r="N2046" t="str">
            <v>Teaching Assistant</v>
          </cell>
          <cell r="O2046" t="str">
            <v>GEN 40 60min</v>
          </cell>
          <cell r="P2046">
            <v>43467</v>
          </cell>
          <cell r="Q2046">
            <v>43467</v>
          </cell>
          <cell r="S2046">
            <v>38563.199999999997</v>
          </cell>
          <cell r="T2046">
            <v>18.54</v>
          </cell>
          <cell r="U2046" t="str">
            <v>Admin/Support</v>
          </cell>
          <cell r="V2046">
            <v>80</v>
          </cell>
          <cell r="W2046">
            <v>741.6</v>
          </cell>
          <cell r="X2046" t="str">
            <v>Gifford Medical - 40</v>
          </cell>
          <cell r="Y2046" t="str">
            <v>Child Enrichment Center</v>
          </cell>
          <cell r="Z2046" t="str">
            <v>Biweekly</v>
          </cell>
        </row>
        <row r="2047">
          <cell r="B2047">
            <v>2576</v>
          </cell>
          <cell r="D2047" t="str">
            <v>Kylee</v>
          </cell>
          <cell r="E2047" t="str">
            <v>Walker Deguise Clayton</v>
          </cell>
          <cell r="G2047" t="str">
            <v>Surgical Technologist</v>
          </cell>
          <cell r="H2047" t="str">
            <v>Ancillary</v>
          </cell>
          <cell r="I2047" t="str">
            <v>Patient Care Services</v>
          </cell>
          <cell r="J2047" t="str">
            <v>Operating Room</v>
          </cell>
          <cell r="K2047" t="str">
            <v>Terminated</v>
          </cell>
          <cell r="L2047" t="str">
            <v>Full Time - Full Benefits</v>
          </cell>
          <cell r="M2047" t="str">
            <v>Full Time</v>
          </cell>
          <cell r="N2047" t="str">
            <v>Surgical Technologist</v>
          </cell>
          <cell r="O2047" t="str">
            <v>GEN 40 30min</v>
          </cell>
          <cell r="P2047">
            <v>43467</v>
          </cell>
          <cell r="Q2047">
            <v>43467</v>
          </cell>
          <cell r="R2047">
            <v>44057</v>
          </cell>
          <cell r="S2047">
            <v>31200</v>
          </cell>
          <cell r="T2047">
            <v>15</v>
          </cell>
          <cell r="U2047" t="str">
            <v>Tech &amp; Professi</v>
          </cell>
          <cell r="V2047">
            <v>80</v>
          </cell>
          <cell r="W2047">
            <v>600</v>
          </cell>
          <cell r="X2047" t="str">
            <v>Gifford Medical - 40</v>
          </cell>
          <cell r="Y2047" t="str">
            <v>Operating Room</v>
          </cell>
          <cell r="Z2047" t="str">
            <v>Biweekly</v>
          </cell>
        </row>
        <row r="2048">
          <cell r="B2048">
            <v>2577</v>
          </cell>
          <cell r="D2048" t="str">
            <v>Marissa</v>
          </cell>
          <cell r="E2048" t="str">
            <v>Waite</v>
          </cell>
          <cell r="F2048" t="str">
            <v>E</v>
          </cell>
          <cell r="G2048" t="str">
            <v>Medical Assistant</v>
          </cell>
          <cell r="H2048" t="str">
            <v>Clinical</v>
          </cell>
          <cell r="I2048" t="str">
            <v>Provider Practices</v>
          </cell>
          <cell r="J2048" t="str">
            <v>Clinic Primary Care</v>
          </cell>
          <cell r="K2048" t="str">
            <v>Active</v>
          </cell>
          <cell r="L2048" t="str">
            <v>Full Time - Full Benefits</v>
          </cell>
          <cell r="M2048" t="str">
            <v>Full Time</v>
          </cell>
          <cell r="N2048" t="str">
            <v>Medical Assistant</v>
          </cell>
          <cell r="O2048" t="str">
            <v>GEN 40 60min</v>
          </cell>
          <cell r="P2048">
            <v>43474</v>
          </cell>
          <cell r="Q2048">
            <v>43474</v>
          </cell>
          <cell r="S2048">
            <v>35131.199999999997</v>
          </cell>
          <cell r="T2048">
            <v>16.89</v>
          </cell>
          <cell r="U2048" t="str">
            <v>Admin/Support</v>
          </cell>
          <cell r="V2048">
            <v>80</v>
          </cell>
          <cell r="W2048">
            <v>675.6</v>
          </cell>
          <cell r="X2048" t="str">
            <v>Primary Care Clinic - 41</v>
          </cell>
          <cell r="Y2048" t="str">
            <v>Provider Practice</v>
          </cell>
          <cell r="Z2048" t="str">
            <v>Biweekly</v>
          </cell>
        </row>
        <row r="2049">
          <cell r="B2049">
            <v>2578</v>
          </cell>
          <cell r="D2049" t="str">
            <v>Sally</v>
          </cell>
          <cell r="E2049" t="str">
            <v>Roberts</v>
          </cell>
          <cell r="F2049" t="str">
            <v>J</v>
          </cell>
          <cell r="G2049" t="str">
            <v>Nutrition Assistant 1 PD</v>
          </cell>
          <cell r="H2049" t="str">
            <v>Maint, Hskpg, Food, Dayca</v>
          </cell>
          <cell r="I2049" t="str">
            <v>Operations</v>
          </cell>
          <cell r="J2049" t="str">
            <v>Dietary</v>
          </cell>
          <cell r="K2049" t="str">
            <v>Terminated</v>
          </cell>
          <cell r="L2049" t="str">
            <v>Per Diem Active</v>
          </cell>
          <cell r="M2049" t="str">
            <v>Part Time</v>
          </cell>
          <cell r="N2049" t="str">
            <v>Nutrition Assistant 1 PD</v>
          </cell>
          <cell r="O2049" t="str">
            <v>GEN 40 30min</v>
          </cell>
          <cell r="P2049">
            <v>43474</v>
          </cell>
          <cell r="Q2049">
            <v>43474</v>
          </cell>
          <cell r="R2049">
            <v>43632</v>
          </cell>
          <cell r="S2049">
            <v>3.1199999999999999E-2</v>
          </cell>
          <cell r="T2049">
            <v>12</v>
          </cell>
          <cell r="U2049" t="str">
            <v>Admin/Support</v>
          </cell>
          <cell r="V2049">
            <v>1E-4</v>
          </cell>
          <cell r="W2049">
            <v>5.9999999999999995E-4</v>
          </cell>
          <cell r="X2049" t="str">
            <v>Gifford Medical - 40</v>
          </cell>
          <cell r="Y2049" t="str">
            <v>Nutrition &amp; Food Service</v>
          </cell>
          <cell r="Z2049" t="str">
            <v>Biweekly</v>
          </cell>
        </row>
        <row r="2050">
          <cell r="B2050">
            <v>2579</v>
          </cell>
          <cell r="D2050" t="str">
            <v>Jennifer</v>
          </cell>
          <cell r="E2050" t="str">
            <v>White</v>
          </cell>
          <cell r="F2050" t="str">
            <v>L</v>
          </cell>
          <cell r="G2050" t="str">
            <v>LNA Retirement Community</v>
          </cell>
          <cell r="H2050" t="str">
            <v>Clinical</v>
          </cell>
          <cell r="I2050" t="str">
            <v>Patient Care Services</v>
          </cell>
          <cell r="J2050" t="str">
            <v>MENIG Extended Care</v>
          </cell>
          <cell r="K2050" t="str">
            <v>Active</v>
          </cell>
          <cell r="L2050" t="str">
            <v>PartTime - Full Benefits</v>
          </cell>
          <cell r="M2050" t="str">
            <v>Part Time</v>
          </cell>
          <cell r="N2050" t="str">
            <v>LNA Retirement Community</v>
          </cell>
          <cell r="O2050" t="str">
            <v>GEN 40 30min</v>
          </cell>
          <cell r="P2050">
            <v>43474</v>
          </cell>
          <cell r="Q2050">
            <v>43474</v>
          </cell>
          <cell r="S2050">
            <v>38656.800000000003</v>
          </cell>
          <cell r="T2050">
            <v>20.65</v>
          </cell>
          <cell r="U2050" t="str">
            <v>Admin/Support</v>
          </cell>
          <cell r="V2050">
            <v>72</v>
          </cell>
          <cell r="W2050">
            <v>743.4</v>
          </cell>
          <cell r="X2050" t="str">
            <v>Gifford Medical - 40</v>
          </cell>
          <cell r="Y2050" t="str">
            <v>Menig Extended Care Unit</v>
          </cell>
          <cell r="Z2050" t="str">
            <v>Biweekly</v>
          </cell>
        </row>
        <row r="2051">
          <cell r="B2051">
            <v>2580</v>
          </cell>
          <cell r="D2051" t="str">
            <v>Samantha</v>
          </cell>
          <cell r="E2051" t="str">
            <v>Jankowski</v>
          </cell>
          <cell r="F2051" t="str">
            <v>M</v>
          </cell>
          <cell r="G2051" t="str">
            <v>Medical Assistant</v>
          </cell>
          <cell r="H2051" t="str">
            <v>Clinical</v>
          </cell>
          <cell r="I2051" t="str">
            <v>Provider Practices</v>
          </cell>
          <cell r="J2051" t="str">
            <v>Clinic Primary Care</v>
          </cell>
          <cell r="K2051" t="str">
            <v>Terminated</v>
          </cell>
          <cell r="L2051" t="str">
            <v>Full Time - Full Benefits</v>
          </cell>
          <cell r="M2051" t="str">
            <v>Full Time</v>
          </cell>
          <cell r="N2051" t="str">
            <v>Medical Assistant</v>
          </cell>
          <cell r="O2051" t="str">
            <v>GEN 40 60min</v>
          </cell>
          <cell r="P2051">
            <v>43474</v>
          </cell>
          <cell r="Q2051">
            <v>43474</v>
          </cell>
          <cell r="R2051">
            <v>44062</v>
          </cell>
          <cell r="S2051">
            <v>30513.599999999999</v>
          </cell>
          <cell r="T2051">
            <v>14.67</v>
          </cell>
          <cell r="U2051" t="str">
            <v>Admin/Support</v>
          </cell>
          <cell r="V2051">
            <v>80</v>
          </cell>
          <cell r="W2051">
            <v>586.79999999999995</v>
          </cell>
          <cell r="X2051" t="str">
            <v>Primary Care Clinic - 41</v>
          </cell>
          <cell r="Y2051" t="str">
            <v>Provider Practice</v>
          </cell>
          <cell r="Z2051" t="str">
            <v>Biweekly</v>
          </cell>
        </row>
        <row r="2052">
          <cell r="B2052">
            <v>2581</v>
          </cell>
          <cell r="D2052" t="str">
            <v>Debra</v>
          </cell>
          <cell r="E2052" t="str">
            <v>Douglas</v>
          </cell>
          <cell r="F2052" t="str">
            <v>A</v>
          </cell>
          <cell r="G2052" t="str">
            <v>Medical Assistant</v>
          </cell>
          <cell r="H2052" t="str">
            <v>Clinical</v>
          </cell>
          <cell r="I2052" t="str">
            <v>Provider Practices</v>
          </cell>
          <cell r="J2052" t="str">
            <v>Orthopedics Clinic</v>
          </cell>
          <cell r="K2052" t="str">
            <v>Terminated</v>
          </cell>
          <cell r="L2052" t="str">
            <v>Full Time - Full Benefits</v>
          </cell>
          <cell r="M2052" t="str">
            <v>Full Time</v>
          </cell>
          <cell r="N2052" t="str">
            <v>Medical Assistant</v>
          </cell>
          <cell r="O2052" t="str">
            <v>GEN 40 60min</v>
          </cell>
          <cell r="P2052">
            <v>43474</v>
          </cell>
          <cell r="Q2052">
            <v>43474</v>
          </cell>
          <cell r="R2052">
            <v>43620</v>
          </cell>
          <cell r="S2052">
            <v>28080</v>
          </cell>
          <cell r="T2052">
            <v>13.5</v>
          </cell>
          <cell r="U2052" t="str">
            <v>Admin/Support</v>
          </cell>
          <cell r="V2052">
            <v>80</v>
          </cell>
          <cell r="W2052">
            <v>540</v>
          </cell>
          <cell r="X2052" t="str">
            <v>Orthopedics - 40</v>
          </cell>
          <cell r="Y2052" t="str">
            <v>Provider Practice</v>
          </cell>
          <cell r="Z2052" t="str">
            <v>Biweekly</v>
          </cell>
        </row>
        <row r="2053">
          <cell r="B2053">
            <v>2582</v>
          </cell>
          <cell r="D2053" t="str">
            <v>Jenna</v>
          </cell>
          <cell r="E2053" t="str">
            <v>Harrington</v>
          </cell>
          <cell r="F2053" t="str">
            <v>L</v>
          </cell>
          <cell r="G2053" t="str">
            <v>Laboratory Assistant</v>
          </cell>
          <cell r="H2053" t="str">
            <v>Clinical</v>
          </cell>
          <cell r="I2053" t="str">
            <v>Operations</v>
          </cell>
          <cell r="J2053" t="str">
            <v>Laboratory</v>
          </cell>
          <cell r="K2053" t="str">
            <v>Terminated</v>
          </cell>
          <cell r="L2053" t="str">
            <v>Full Time - Full Benefits</v>
          </cell>
          <cell r="M2053" t="str">
            <v>Full Time</v>
          </cell>
          <cell r="N2053" t="str">
            <v>Laboratory Assistant</v>
          </cell>
          <cell r="O2053" t="str">
            <v>GEN 40 30min</v>
          </cell>
          <cell r="P2053">
            <v>44090</v>
          </cell>
          <cell r="Q2053">
            <v>43474</v>
          </cell>
          <cell r="R2053">
            <v>45008</v>
          </cell>
          <cell r="S2053">
            <v>36795.199999999997</v>
          </cell>
          <cell r="T2053">
            <v>17.690000000000001</v>
          </cell>
          <cell r="U2053" t="str">
            <v>Admin/Support</v>
          </cell>
          <cell r="V2053">
            <v>80</v>
          </cell>
          <cell r="W2053">
            <v>707.6</v>
          </cell>
          <cell r="X2053" t="str">
            <v>Gifford Medical - 40</v>
          </cell>
          <cell r="Y2053" t="str">
            <v>Laboratory</v>
          </cell>
          <cell r="Z2053" t="str">
            <v>Biweekly</v>
          </cell>
        </row>
        <row r="2054">
          <cell r="B2054">
            <v>2583</v>
          </cell>
          <cell r="D2054" t="str">
            <v>Brandi</v>
          </cell>
          <cell r="E2054" t="str">
            <v>Lambert</v>
          </cell>
          <cell r="F2054" t="str">
            <v>B</v>
          </cell>
          <cell r="G2054" t="str">
            <v>Office Representative</v>
          </cell>
          <cell r="H2054" t="str">
            <v>Administrative</v>
          </cell>
          <cell r="I2054" t="str">
            <v>Provider Practices</v>
          </cell>
          <cell r="J2054" t="str">
            <v>Clinic Primary Care</v>
          </cell>
          <cell r="K2054" t="str">
            <v>Active</v>
          </cell>
          <cell r="L2054" t="str">
            <v>Full Time - Full Benefits</v>
          </cell>
          <cell r="M2054" t="str">
            <v>Full Time</v>
          </cell>
          <cell r="N2054" t="str">
            <v>Office Representative</v>
          </cell>
          <cell r="O2054" t="str">
            <v>GEN 40 60min</v>
          </cell>
          <cell r="P2054">
            <v>43488</v>
          </cell>
          <cell r="Q2054">
            <v>43488</v>
          </cell>
          <cell r="S2054">
            <v>37564.800000000003</v>
          </cell>
          <cell r="T2054">
            <v>18.059999999999999</v>
          </cell>
          <cell r="U2054" t="str">
            <v>Admin/Support</v>
          </cell>
          <cell r="V2054">
            <v>80</v>
          </cell>
          <cell r="W2054">
            <v>722.4</v>
          </cell>
          <cell r="X2054" t="str">
            <v>Primary Care Clinic - 41</v>
          </cell>
          <cell r="Y2054" t="str">
            <v>Provider Practice</v>
          </cell>
          <cell r="Z2054" t="str">
            <v>Biweekly</v>
          </cell>
        </row>
        <row r="2055">
          <cell r="B2055">
            <v>2584</v>
          </cell>
          <cell r="D2055" t="str">
            <v>Chanell</v>
          </cell>
          <cell r="E2055" t="str">
            <v>Johnson</v>
          </cell>
          <cell r="F2055" t="str">
            <v>F</v>
          </cell>
          <cell r="G2055" t="str">
            <v>Radiology Technologist PD</v>
          </cell>
          <cell r="H2055" t="str">
            <v>Ancillary</v>
          </cell>
          <cell r="I2055" t="str">
            <v>Professional Services</v>
          </cell>
          <cell r="J2055" t="str">
            <v>Diagnostic Imaging</v>
          </cell>
          <cell r="K2055" t="str">
            <v>Terminated</v>
          </cell>
          <cell r="L2055" t="str">
            <v>Per Diem Active</v>
          </cell>
          <cell r="M2055" t="str">
            <v>Part Time</v>
          </cell>
          <cell r="N2055" t="str">
            <v>Radiology Technologist PD</v>
          </cell>
          <cell r="O2055" t="str">
            <v>GEN 40 30min</v>
          </cell>
          <cell r="P2055">
            <v>43495</v>
          </cell>
          <cell r="Q2055">
            <v>43495</v>
          </cell>
          <cell r="R2055">
            <v>44204</v>
          </cell>
          <cell r="S2055">
            <v>6.2399999999999997E-2</v>
          </cell>
          <cell r="T2055">
            <v>24.48</v>
          </cell>
          <cell r="U2055" t="str">
            <v>Tech &amp; Professi</v>
          </cell>
          <cell r="V2055">
            <v>1E-4</v>
          </cell>
          <cell r="W2055">
            <v>1.1999999999999999E-3</v>
          </cell>
          <cell r="X2055" t="str">
            <v>Gifford Medical - 40</v>
          </cell>
          <cell r="Y2055" t="str">
            <v>Radiology</v>
          </cell>
          <cell r="Z2055" t="str">
            <v>Biweekly</v>
          </cell>
        </row>
        <row r="2056">
          <cell r="B2056">
            <v>2585</v>
          </cell>
          <cell r="D2056" t="str">
            <v>Sierra</v>
          </cell>
          <cell r="E2056" t="str">
            <v>Rikert</v>
          </cell>
          <cell r="F2056" t="str">
            <v>E</v>
          </cell>
          <cell r="G2056" t="str">
            <v>Teaching Assistant</v>
          </cell>
          <cell r="H2056" t="str">
            <v>Maint, Hskpg, Food, Dayca</v>
          </cell>
          <cell r="I2056" t="str">
            <v>Administration</v>
          </cell>
          <cell r="J2056" t="str">
            <v>Day Care</v>
          </cell>
          <cell r="K2056" t="str">
            <v>Active</v>
          </cell>
          <cell r="L2056" t="str">
            <v>Full Time - Full Benefits</v>
          </cell>
          <cell r="M2056" t="str">
            <v>Full Time</v>
          </cell>
          <cell r="N2056" t="str">
            <v>Teaching Assistant</v>
          </cell>
          <cell r="O2056" t="str">
            <v>GEN 40 60min</v>
          </cell>
          <cell r="P2056">
            <v>44448</v>
          </cell>
          <cell r="Q2056">
            <v>43495</v>
          </cell>
          <cell r="S2056">
            <v>32115.200000000001</v>
          </cell>
          <cell r="T2056">
            <v>15.44</v>
          </cell>
          <cell r="U2056" t="str">
            <v>Admin/Support</v>
          </cell>
          <cell r="V2056">
            <v>80</v>
          </cell>
          <cell r="W2056">
            <v>617.6</v>
          </cell>
          <cell r="X2056" t="str">
            <v>After School Program - 43</v>
          </cell>
          <cell r="Y2056" t="str">
            <v>Child Enrichment Center</v>
          </cell>
          <cell r="Z2056" t="str">
            <v>Biweekly</v>
          </cell>
        </row>
        <row r="2057">
          <cell r="B2057">
            <v>2586</v>
          </cell>
          <cell r="D2057" t="str">
            <v>Douglas</v>
          </cell>
          <cell r="E2057" t="str">
            <v>Seavey</v>
          </cell>
          <cell r="F2057" t="str">
            <v>M</v>
          </cell>
          <cell r="G2057" t="str">
            <v>Cert Athletic Trainer</v>
          </cell>
          <cell r="H2057" t="str">
            <v>Ancillary</v>
          </cell>
          <cell r="I2057" t="str">
            <v>Provider Practices</v>
          </cell>
          <cell r="J2057" t="str">
            <v>Rehab</v>
          </cell>
          <cell r="K2057" t="str">
            <v>Terminated</v>
          </cell>
          <cell r="L2057" t="str">
            <v>Per Diem Active</v>
          </cell>
          <cell r="M2057" t="str">
            <v>Part Time</v>
          </cell>
          <cell r="N2057" t="str">
            <v>Cert Athletic Trainer</v>
          </cell>
          <cell r="O2057" t="str">
            <v>GEN 40 No Meal</v>
          </cell>
          <cell r="P2057">
            <v>43495</v>
          </cell>
          <cell r="Q2057">
            <v>43495</v>
          </cell>
          <cell r="R2057">
            <v>43644</v>
          </cell>
          <cell r="S2057">
            <v>7.2800000000000004E-2</v>
          </cell>
          <cell r="T2057">
            <v>28</v>
          </cell>
          <cell r="U2057" t="str">
            <v>Tech &amp; Professi</v>
          </cell>
          <cell r="V2057">
            <v>1E-4</v>
          </cell>
          <cell r="W2057">
            <v>1.4E-3</v>
          </cell>
          <cell r="X2057" t="str">
            <v>Sharon Clinic - 40</v>
          </cell>
          <cell r="Y2057" t="str">
            <v>Provider Practice</v>
          </cell>
          <cell r="Z2057" t="str">
            <v>Biweekly</v>
          </cell>
        </row>
        <row r="2058">
          <cell r="B2058">
            <v>2587</v>
          </cell>
          <cell r="D2058" t="str">
            <v>Summer</v>
          </cell>
          <cell r="E2058" t="str">
            <v>Spaulding</v>
          </cell>
          <cell r="F2058" t="str">
            <v>A</v>
          </cell>
          <cell r="G2058" t="str">
            <v>Teaching Assistant</v>
          </cell>
          <cell r="H2058" t="str">
            <v>Maint, Hskpg, Food, Dayca</v>
          </cell>
          <cell r="I2058" t="str">
            <v>None</v>
          </cell>
          <cell r="J2058" t="str">
            <v>Day Care</v>
          </cell>
          <cell r="K2058" t="str">
            <v>Terminated</v>
          </cell>
          <cell r="L2058" t="str">
            <v>Full Time - Full Benefits</v>
          </cell>
          <cell r="M2058" t="str">
            <v>Full Time</v>
          </cell>
          <cell r="N2058" t="str">
            <v>Teaching Assistant</v>
          </cell>
          <cell r="O2058" t="str">
            <v>GEN 40 60min</v>
          </cell>
          <cell r="P2058">
            <v>43502</v>
          </cell>
          <cell r="Q2058">
            <v>43502</v>
          </cell>
          <cell r="R2058">
            <v>43609</v>
          </cell>
          <cell r="S2058">
            <v>22880</v>
          </cell>
          <cell r="T2058">
            <v>11</v>
          </cell>
          <cell r="U2058" t="str">
            <v>Admin/Support</v>
          </cell>
          <cell r="V2058">
            <v>80</v>
          </cell>
          <cell r="W2058">
            <v>440</v>
          </cell>
          <cell r="X2058" t="str">
            <v>Gifford Medical - 40</v>
          </cell>
          <cell r="Y2058" t="str">
            <v>Child Enrichment Center</v>
          </cell>
          <cell r="Z2058" t="str">
            <v>Biweekly</v>
          </cell>
        </row>
        <row r="2059">
          <cell r="B2059">
            <v>2588</v>
          </cell>
          <cell r="D2059" t="str">
            <v>John</v>
          </cell>
          <cell r="E2059" t="str">
            <v>Hackett</v>
          </cell>
          <cell r="F2059" t="str">
            <v>M</v>
          </cell>
          <cell r="G2059" t="str">
            <v>Nutrition Assistant 1 PD</v>
          </cell>
          <cell r="H2059" t="str">
            <v>Maint, Hskpg, Food, Dayca</v>
          </cell>
          <cell r="I2059" t="str">
            <v>Operations</v>
          </cell>
          <cell r="J2059" t="str">
            <v>Dietary</v>
          </cell>
          <cell r="K2059" t="str">
            <v>Terminated</v>
          </cell>
          <cell r="L2059" t="str">
            <v>Per Diem Active</v>
          </cell>
          <cell r="M2059" t="str">
            <v>Part Time</v>
          </cell>
          <cell r="N2059" t="str">
            <v>Nutrition Assistant 1 PD</v>
          </cell>
          <cell r="O2059" t="str">
            <v>GEN 40 30min</v>
          </cell>
          <cell r="P2059">
            <v>43502</v>
          </cell>
          <cell r="Q2059">
            <v>43502</v>
          </cell>
          <cell r="R2059">
            <v>43556</v>
          </cell>
          <cell r="S2059">
            <v>2.86E-2</v>
          </cell>
          <cell r="T2059">
            <v>10.78</v>
          </cell>
          <cell r="U2059" t="str">
            <v>Admin/Support</v>
          </cell>
          <cell r="V2059">
            <v>1E-4</v>
          </cell>
          <cell r="W2059">
            <v>5.9999999999999995E-4</v>
          </cell>
          <cell r="X2059" t="str">
            <v>Gifford Medical - 40</v>
          </cell>
          <cell r="Y2059" t="str">
            <v>Nutrition &amp; Food Service</v>
          </cell>
          <cell r="Z2059" t="str">
            <v>Biweekly</v>
          </cell>
        </row>
        <row r="2060">
          <cell r="B2060">
            <v>2589</v>
          </cell>
          <cell r="D2060" t="str">
            <v>Peter</v>
          </cell>
          <cell r="E2060" t="str">
            <v>DiNardi</v>
          </cell>
          <cell r="F2060" t="str">
            <v>J</v>
          </cell>
          <cell r="G2060" t="str">
            <v>Chef</v>
          </cell>
          <cell r="H2060" t="str">
            <v>Maint, Hskpg, Food, Dayca</v>
          </cell>
          <cell r="I2060" t="str">
            <v>Operations</v>
          </cell>
          <cell r="J2060" t="str">
            <v>Menig Dietary</v>
          </cell>
          <cell r="K2060" t="str">
            <v>Terminated</v>
          </cell>
          <cell r="L2060" t="str">
            <v>Full Time - Full Benefits</v>
          </cell>
          <cell r="M2060" t="str">
            <v>Full Time</v>
          </cell>
          <cell r="N2060" t="str">
            <v>Chef</v>
          </cell>
          <cell r="O2060" t="str">
            <v>EXEMPT 8 FT</v>
          </cell>
          <cell r="P2060">
            <v>43509</v>
          </cell>
          <cell r="Q2060">
            <v>43509</v>
          </cell>
          <cell r="R2060">
            <v>44008</v>
          </cell>
          <cell r="S2060">
            <v>36400</v>
          </cell>
          <cell r="T2060">
            <v>17.5</v>
          </cell>
          <cell r="U2060" t="str">
            <v>Tech &amp; Professi</v>
          </cell>
          <cell r="V2060">
            <v>80</v>
          </cell>
          <cell r="W2060">
            <v>700</v>
          </cell>
          <cell r="X2060" t="str">
            <v>Gifford Medical - 40</v>
          </cell>
          <cell r="Y2060" t="str">
            <v>Nutrition &amp; Food Service</v>
          </cell>
          <cell r="Z2060" t="str">
            <v>Biweekly</v>
          </cell>
        </row>
        <row r="2061">
          <cell r="B2061">
            <v>2590</v>
          </cell>
          <cell r="D2061" t="str">
            <v>Sarah</v>
          </cell>
          <cell r="E2061" t="str">
            <v>Ballou</v>
          </cell>
          <cell r="G2061" t="str">
            <v>IL Associate</v>
          </cell>
          <cell r="H2061" t="str">
            <v>Maint, Hskpg, Food, Dayca</v>
          </cell>
          <cell r="I2061" t="str">
            <v>Operations</v>
          </cell>
          <cell r="J2061" t="str">
            <v>Independent Living</v>
          </cell>
          <cell r="K2061" t="str">
            <v>Terminated</v>
          </cell>
          <cell r="L2061" t="str">
            <v>PartTime-No Benefits</v>
          </cell>
          <cell r="M2061" t="str">
            <v>Part Time</v>
          </cell>
          <cell r="N2061" t="str">
            <v>IL Associate</v>
          </cell>
          <cell r="O2061" t="str">
            <v>GEN 40 No Meal</v>
          </cell>
          <cell r="P2061">
            <v>43516</v>
          </cell>
          <cell r="Q2061">
            <v>43516</v>
          </cell>
          <cell r="R2061">
            <v>43658</v>
          </cell>
          <cell r="S2061">
            <v>5408</v>
          </cell>
          <cell r="T2061">
            <v>13</v>
          </cell>
          <cell r="U2061" t="str">
            <v>Admin/Support</v>
          </cell>
          <cell r="V2061">
            <v>16</v>
          </cell>
          <cell r="W2061">
            <v>104</v>
          </cell>
          <cell r="X2061" t="str">
            <v>Gifford Medical - 40</v>
          </cell>
          <cell r="Y2061" t="str">
            <v>Independent Living</v>
          </cell>
          <cell r="Z2061" t="str">
            <v>Biweekly</v>
          </cell>
        </row>
        <row r="2062">
          <cell r="B2062">
            <v>2591</v>
          </cell>
          <cell r="D2062" t="str">
            <v>Dennis</v>
          </cell>
          <cell r="E2062" t="str">
            <v>Andress</v>
          </cell>
          <cell r="F2062" t="str">
            <v>G</v>
          </cell>
          <cell r="G2062" t="str">
            <v>ES Project Worker</v>
          </cell>
          <cell r="H2062" t="str">
            <v>Maint, Hskpg, Food, Dayca</v>
          </cell>
          <cell r="I2062" t="str">
            <v>Operations</v>
          </cell>
          <cell r="J2062" t="str">
            <v>Housekeeping</v>
          </cell>
          <cell r="K2062" t="str">
            <v>Terminated</v>
          </cell>
          <cell r="L2062" t="str">
            <v>Full Time - Full Benefits</v>
          </cell>
          <cell r="M2062" t="str">
            <v>Full Time</v>
          </cell>
          <cell r="N2062" t="str">
            <v>ES Project Worker</v>
          </cell>
          <cell r="O2062" t="str">
            <v>GEN 40 30min</v>
          </cell>
          <cell r="P2062">
            <v>43789</v>
          </cell>
          <cell r="Q2062">
            <v>43516</v>
          </cell>
          <cell r="R2062">
            <v>43811</v>
          </cell>
          <cell r="S2062">
            <v>22422.400000000001</v>
          </cell>
          <cell r="T2062">
            <v>10.78</v>
          </cell>
          <cell r="U2062" t="str">
            <v>Admin/Support</v>
          </cell>
          <cell r="V2062">
            <v>80</v>
          </cell>
          <cell r="W2062">
            <v>431.2</v>
          </cell>
          <cell r="X2062" t="str">
            <v>Gifford Medical - 40</v>
          </cell>
          <cell r="Y2062" t="str">
            <v>Housekeeping</v>
          </cell>
          <cell r="Z2062" t="str">
            <v>Biweekly</v>
          </cell>
        </row>
        <row r="2063">
          <cell r="B2063">
            <v>2592</v>
          </cell>
          <cell r="D2063" t="str">
            <v>Damien</v>
          </cell>
          <cell r="E2063" t="str">
            <v>Wood</v>
          </cell>
          <cell r="F2063" t="str">
            <v>M</v>
          </cell>
          <cell r="G2063" t="str">
            <v>Cook</v>
          </cell>
          <cell r="H2063" t="str">
            <v>Maint, Hskpg, Food, Dayca</v>
          </cell>
          <cell r="I2063" t="str">
            <v>Operations</v>
          </cell>
          <cell r="J2063" t="str">
            <v>Dietary</v>
          </cell>
          <cell r="K2063" t="str">
            <v>Terminated</v>
          </cell>
          <cell r="L2063" t="str">
            <v>Full Time - Full Benefits</v>
          </cell>
          <cell r="M2063" t="str">
            <v>Full Time</v>
          </cell>
          <cell r="N2063" t="str">
            <v>Cook</v>
          </cell>
          <cell r="O2063" t="str">
            <v>GEN 40 30min</v>
          </cell>
          <cell r="P2063">
            <v>43523</v>
          </cell>
          <cell r="Q2063">
            <v>43523</v>
          </cell>
          <cell r="R2063">
            <v>44725</v>
          </cell>
          <cell r="S2063">
            <v>32011.200000000001</v>
          </cell>
          <cell r="T2063">
            <v>15.39</v>
          </cell>
          <cell r="U2063" t="str">
            <v>Admin/Support</v>
          </cell>
          <cell r="V2063">
            <v>80</v>
          </cell>
          <cell r="W2063">
            <v>615.6</v>
          </cell>
          <cell r="X2063" t="str">
            <v>Gifford Medical - 40</v>
          </cell>
          <cell r="Y2063" t="str">
            <v>Nutrition &amp; Food Service</v>
          </cell>
          <cell r="Z2063" t="str">
            <v>Biweekly</v>
          </cell>
        </row>
        <row r="2064">
          <cell r="B2064">
            <v>2593</v>
          </cell>
          <cell r="D2064" t="str">
            <v>Alicia</v>
          </cell>
          <cell r="E2064" t="str">
            <v>Nadon</v>
          </cell>
          <cell r="F2064" t="str">
            <v>G</v>
          </cell>
          <cell r="G2064" t="str">
            <v>Teaching Assistant</v>
          </cell>
          <cell r="H2064" t="str">
            <v>Maint, Hskpg, Food, Dayca</v>
          </cell>
          <cell r="I2064" t="str">
            <v>Operations</v>
          </cell>
          <cell r="J2064" t="str">
            <v>Day Care</v>
          </cell>
          <cell r="K2064" t="str">
            <v>Active</v>
          </cell>
          <cell r="L2064" t="str">
            <v>Full Time - Full Benefits</v>
          </cell>
          <cell r="M2064" t="str">
            <v>Full Time</v>
          </cell>
          <cell r="N2064" t="str">
            <v>Teaching Assistant</v>
          </cell>
          <cell r="O2064" t="str">
            <v>GEN 40 60min</v>
          </cell>
          <cell r="P2064">
            <v>44846</v>
          </cell>
          <cell r="Q2064">
            <v>43530</v>
          </cell>
          <cell r="S2064">
            <v>35360</v>
          </cell>
          <cell r="T2064">
            <v>17</v>
          </cell>
          <cell r="U2064" t="str">
            <v>Admin/Support</v>
          </cell>
          <cell r="V2064">
            <v>80</v>
          </cell>
          <cell r="W2064">
            <v>680</v>
          </cell>
          <cell r="X2064" t="str">
            <v>GMC Robin's Nest - 43</v>
          </cell>
          <cell r="Y2064" t="str">
            <v>Child Enrichment Center</v>
          </cell>
          <cell r="Z2064" t="str">
            <v>Biweekly</v>
          </cell>
        </row>
        <row r="2065">
          <cell r="B2065">
            <v>2594</v>
          </cell>
          <cell r="D2065" t="str">
            <v>Bryan</v>
          </cell>
          <cell r="E2065" t="str">
            <v>Smith</v>
          </cell>
          <cell r="F2065" t="str">
            <v>J</v>
          </cell>
          <cell r="G2065" t="str">
            <v>Physician</v>
          </cell>
          <cell r="H2065" t="str">
            <v>Clinical</v>
          </cell>
          <cell r="I2065" t="str">
            <v>Medical Staff</v>
          </cell>
          <cell r="J2065" t="str">
            <v>Hospitalist</v>
          </cell>
          <cell r="K2065" t="str">
            <v>Active</v>
          </cell>
          <cell r="L2065" t="str">
            <v>Full Time - Full Benefits</v>
          </cell>
          <cell r="M2065" t="str">
            <v>Full Time</v>
          </cell>
          <cell r="N2065" t="str">
            <v>Physician</v>
          </cell>
          <cell r="O2065" t="str">
            <v>PHYSICIANS</v>
          </cell>
          <cell r="P2065">
            <v>43536</v>
          </cell>
          <cell r="Q2065">
            <v>43536</v>
          </cell>
          <cell r="S2065">
            <v>250000</v>
          </cell>
          <cell r="T2065">
            <v>120.1923</v>
          </cell>
          <cell r="U2065" t="str">
            <v>Providers</v>
          </cell>
          <cell r="V2065">
            <v>80</v>
          </cell>
          <cell r="W2065">
            <v>4807.6922999999997</v>
          </cell>
          <cell r="X2065" t="str">
            <v>Gifford Medical - 40</v>
          </cell>
          <cell r="Y2065" t="str">
            <v>Medical Staff</v>
          </cell>
          <cell r="Z2065" t="str">
            <v>Biweekly</v>
          </cell>
        </row>
        <row r="2066">
          <cell r="B2066">
            <v>2595</v>
          </cell>
          <cell r="D2066" t="str">
            <v>Maurene</v>
          </cell>
          <cell r="E2066" t="str">
            <v>Simonelli</v>
          </cell>
          <cell r="F2066" t="str">
            <v>G</v>
          </cell>
          <cell r="G2066" t="str">
            <v>Server</v>
          </cell>
          <cell r="H2066" t="str">
            <v>Maint, Hskpg, Food, Dayca</v>
          </cell>
          <cell r="I2066" t="str">
            <v>Operations</v>
          </cell>
          <cell r="J2066" t="str">
            <v>Independent Living</v>
          </cell>
          <cell r="K2066" t="str">
            <v>Active</v>
          </cell>
          <cell r="L2066" t="str">
            <v>PartTime-No Benefits</v>
          </cell>
          <cell r="M2066" t="str">
            <v>Part Time</v>
          </cell>
          <cell r="N2066" t="str">
            <v>Server</v>
          </cell>
          <cell r="O2066" t="str">
            <v>GEN 40 No Meal</v>
          </cell>
          <cell r="P2066">
            <v>43537</v>
          </cell>
          <cell r="Q2066">
            <v>43537</v>
          </cell>
          <cell r="S2066">
            <v>7026.24</v>
          </cell>
          <cell r="T2066">
            <v>16.89</v>
          </cell>
          <cell r="U2066" t="str">
            <v>Admin/Support</v>
          </cell>
          <cell r="V2066">
            <v>16</v>
          </cell>
          <cell r="W2066">
            <v>135.12</v>
          </cell>
          <cell r="X2066" t="str">
            <v>Gifford Medical - 40</v>
          </cell>
          <cell r="Y2066" t="str">
            <v>Independent Living</v>
          </cell>
          <cell r="Z2066" t="str">
            <v>Biweekly</v>
          </cell>
        </row>
        <row r="2067">
          <cell r="B2067">
            <v>2596</v>
          </cell>
          <cell r="D2067" t="str">
            <v>Julia</v>
          </cell>
          <cell r="E2067" t="str">
            <v>Brown</v>
          </cell>
          <cell r="F2067" t="str">
            <v>K</v>
          </cell>
          <cell r="G2067" t="str">
            <v>Medical Secretary</v>
          </cell>
          <cell r="H2067" t="str">
            <v>Administrative</v>
          </cell>
          <cell r="I2067" t="str">
            <v>Provider Practices</v>
          </cell>
          <cell r="J2067" t="str">
            <v>Clinic Primary Care</v>
          </cell>
          <cell r="K2067" t="str">
            <v>Terminated</v>
          </cell>
          <cell r="L2067" t="str">
            <v>Full Time - Full Benefits</v>
          </cell>
          <cell r="M2067" t="str">
            <v>Full Time</v>
          </cell>
          <cell r="N2067" t="str">
            <v>Medical Secretary</v>
          </cell>
          <cell r="O2067" t="str">
            <v>GEN 40 60min</v>
          </cell>
          <cell r="P2067">
            <v>43544</v>
          </cell>
          <cell r="Q2067">
            <v>43544</v>
          </cell>
          <cell r="R2067">
            <v>43784</v>
          </cell>
          <cell r="S2067">
            <v>32240</v>
          </cell>
          <cell r="T2067">
            <v>15.5</v>
          </cell>
          <cell r="U2067" t="str">
            <v>Admin/Support</v>
          </cell>
          <cell r="V2067">
            <v>80</v>
          </cell>
          <cell r="W2067">
            <v>620</v>
          </cell>
          <cell r="X2067" t="str">
            <v>Primary Care Clinic - 41</v>
          </cell>
          <cell r="Y2067" t="str">
            <v>Provider Practice</v>
          </cell>
          <cell r="Z2067" t="str">
            <v>Biweekly</v>
          </cell>
        </row>
        <row r="2068">
          <cell r="B2068">
            <v>2597</v>
          </cell>
          <cell r="D2068" t="str">
            <v>Diane</v>
          </cell>
          <cell r="E2068" t="str">
            <v>Gerstenmaier</v>
          </cell>
          <cell r="F2068" t="str">
            <v>P</v>
          </cell>
          <cell r="G2068" t="str">
            <v>Server</v>
          </cell>
          <cell r="H2068" t="str">
            <v>Maint, Hskpg, Food, Dayca</v>
          </cell>
          <cell r="I2068" t="str">
            <v>Operations</v>
          </cell>
          <cell r="J2068" t="str">
            <v>Independent Living</v>
          </cell>
          <cell r="K2068" t="str">
            <v>Active</v>
          </cell>
          <cell r="L2068" t="str">
            <v>PartTime-Partial Benefits</v>
          </cell>
          <cell r="M2068" t="str">
            <v>Part Time</v>
          </cell>
          <cell r="N2068" t="str">
            <v>Server</v>
          </cell>
          <cell r="O2068" t="str">
            <v>GEN 40 No Meal</v>
          </cell>
          <cell r="P2068">
            <v>43551</v>
          </cell>
          <cell r="Q2068">
            <v>43551</v>
          </cell>
          <cell r="S2068">
            <v>18272.8</v>
          </cell>
          <cell r="T2068">
            <v>17.57</v>
          </cell>
          <cell r="U2068" t="str">
            <v>Admin/Support</v>
          </cell>
          <cell r="V2068">
            <v>40</v>
          </cell>
          <cell r="W2068">
            <v>351.4</v>
          </cell>
          <cell r="X2068" t="str">
            <v>Gifford Medical - 40</v>
          </cell>
          <cell r="Y2068" t="str">
            <v>Independent Living</v>
          </cell>
          <cell r="Z2068" t="str">
            <v>Biweekly</v>
          </cell>
        </row>
        <row r="2069">
          <cell r="B2069">
            <v>2598</v>
          </cell>
          <cell r="D2069" t="str">
            <v>Allison</v>
          </cell>
          <cell r="E2069" t="str">
            <v>Dundas</v>
          </cell>
          <cell r="G2069" t="str">
            <v>Cook</v>
          </cell>
          <cell r="H2069" t="str">
            <v>Maint, Hskpg, Food, Dayca</v>
          </cell>
          <cell r="I2069" t="str">
            <v>Operations</v>
          </cell>
          <cell r="J2069" t="str">
            <v>Dietary</v>
          </cell>
          <cell r="K2069" t="str">
            <v>Terminated</v>
          </cell>
          <cell r="L2069" t="str">
            <v>PartTime-Partial Benefits</v>
          </cell>
          <cell r="M2069" t="str">
            <v>Part Time</v>
          </cell>
          <cell r="N2069" t="str">
            <v>Cook</v>
          </cell>
          <cell r="O2069" t="str">
            <v>GEN 40 30min</v>
          </cell>
          <cell r="P2069">
            <v>43551</v>
          </cell>
          <cell r="Q2069">
            <v>43551</v>
          </cell>
          <cell r="R2069">
            <v>43920</v>
          </cell>
          <cell r="S2069">
            <v>19656</v>
          </cell>
          <cell r="T2069">
            <v>13.5</v>
          </cell>
          <cell r="U2069" t="str">
            <v>Admin/Support</v>
          </cell>
          <cell r="V2069">
            <v>56</v>
          </cell>
          <cell r="W2069">
            <v>378</v>
          </cell>
          <cell r="X2069" t="str">
            <v>Gifford Medical - 40</v>
          </cell>
          <cell r="Y2069" t="str">
            <v>Nutrition &amp; Food Service</v>
          </cell>
          <cell r="Z2069" t="str">
            <v>Biweekly</v>
          </cell>
        </row>
        <row r="2070">
          <cell r="B2070">
            <v>2599</v>
          </cell>
          <cell r="D2070" t="str">
            <v>Hana</v>
          </cell>
          <cell r="E2070" t="str">
            <v>Kita</v>
          </cell>
          <cell r="F2070" t="str">
            <v>R</v>
          </cell>
          <cell r="G2070" t="str">
            <v>RN - Per Diem</v>
          </cell>
          <cell r="H2070" t="str">
            <v>Clinical</v>
          </cell>
          <cell r="I2070" t="str">
            <v>Patient Care Services</v>
          </cell>
          <cell r="J2070" t="str">
            <v>Operating Room</v>
          </cell>
          <cell r="K2070" t="str">
            <v>Terminated</v>
          </cell>
          <cell r="L2070" t="str">
            <v>Per Diem Active</v>
          </cell>
          <cell r="M2070" t="str">
            <v>Part Time</v>
          </cell>
          <cell r="N2070" t="str">
            <v>RN - Per Diem</v>
          </cell>
          <cell r="O2070" t="str">
            <v>GEN 40 30min</v>
          </cell>
          <cell r="P2070">
            <v>43558</v>
          </cell>
          <cell r="Q2070">
            <v>43558</v>
          </cell>
          <cell r="R2070">
            <v>43952</v>
          </cell>
          <cell r="S2070">
            <v>7.2800000000000004E-2</v>
          </cell>
          <cell r="T2070">
            <v>28.24</v>
          </cell>
          <cell r="U2070" t="str">
            <v>RN</v>
          </cell>
          <cell r="V2070">
            <v>1E-4</v>
          </cell>
          <cell r="W2070">
            <v>1.4E-3</v>
          </cell>
          <cell r="X2070" t="str">
            <v>Gifford Medical - 40</v>
          </cell>
          <cell r="Y2070" t="str">
            <v>Operating Room</v>
          </cell>
          <cell r="Z2070" t="str">
            <v>Biweekly</v>
          </cell>
        </row>
        <row r="2071">
          <cell r="B2071">
            <v>2600</v>
          </cell>
          <cell r="D2071" t="str">
            <v>Ali</v>
          </cell>
          <cell r="E2071" t="str">
            <v>Bartlett</v>
          </cell>
          <cell r="F2071" t="str">
            <v>M</v>
          </cell>
          <cell r="G2071" t="str">
            <v>Laboratory Assistant</v>
          </cell>
          <cell r="H2071" t="str">
            <v>Clinical</v>
          </cell>
          <cell r="I2071" t="str">
            <v>Professional Services</v>
          </cell>
          <cell r="J2071" t="str">
            <v>Laboratory</v>
          </cell>
          <cell r="K2071" t="str">
            <v>Terminated</v>
          </cell>
          <cell r="L2071" t="str">
            <v>PartTime-Partial Benefits</v>
          </cell>
          <cell r="M2071" t="str">
            <v>Part Time</v>
          </cell>
          <cell r="N2071" t="str">
            <v>Laboratory Assistant</v>
          </cell>
          <cell r="O2071" t="str">
            <v>GEN 40 30min</v>
          </cell>
          <cell r="P2071">
            <v>43565</v>
          </cell>
          <cell r="Q2071">
            <v>43565</v>
          </cell>
          <cell r="R2071">
            <v>43621</v>
          </cell>
          <cell r="S2071">
            <v>16848</v>
          </cell>
          <cell r="T2071">
            <v>13.5</v>
          </cell>
          <cell r="U2071" t="str">
            <v>Admin/Support</v>
          </cell>
          <cell r="V2071">
            <v>48</v>
          </cell>
          <cell r="W2071">
            <v>324</v>
          </cell>
          <cell r="X2071" t="str">
            <v>Gifford Medical - 40</v>
          </cell>
          <cell r="Y2071" t="str">
            <v>Laboratory</v>
          </cell>
          <cell r="Z2071" t="str">
            <v>Biweekly</v>
          </cell>
        </row>
        <row r="2072">
          <cell r="B2072">
            <v>2602</v>
          </cell>
          <cell r="D2072" t="str">
            <v>Stephen</v>
          </cell>
          <cell r="E2072" t="str">
            <v>Bohnyak</v>
          </cell>
          <cell r="F2072" t="str">
            <v>F</v>
          </cell>
          <cell r="G2072" t="str">
            <v>Desktop Administrator</v>
          </cell>
          <cell r="I2072" t="str">
            <v>None</v>
          </cell>
          <cell r="J2072" t="str">
            <v>Data Processing</v>
          </cell>
          <cell r="K2072" t="str">
            <v>Terminated</v>
          </cell>
          <cell r="L2072" t="str">
            <v>Full Time - Full Benefits</v>
          </cell>
          <cell r="M2072" t="str">
            <v>Full Time</v>
          </cell>
          <cell r="N2072" t="str">
            <v>Desktop Administrator</v>
          </cell>
          <cell r="O2072" t="str">
            <v>EXEMPT 8 FT</v>
          </cell>
          <cell r="P2072">
            <v>43572</v>
          </cell>
          <cell r="Q2072">
            <v>43572</v>
          </cell>
          <cell r="R2072">
            <v>43670</v>
          </cell>
          <cell r="S2072">
            <v>52000</v>
          </cell>
          <cell r="T2072">
            <v>25</v>
          </cell>
          <cell r="U2072" t="str">
            <v>Tech &amp; Professi</v>
          </cell>
          <cell r="V2072">
            <v>80</v>
          </cell>
          <cell r="W2072">
            <v>1000</v>
          </cell>
          <cell r="X2072" t="str">
            <v>Gifford Medical - 40</v>
          </cell>
          <cell r="Y2072" t="str">
            <v>Information Systems</v>
          </cell>
          <cell r="Z2072" t="str">
            <v>Biweekly</v>
          </cell>
        </row>
        <row r="2073">
          <cell r="B2073">
            <v>2603</v>
          </cell>
          <cell r="D2073" t="str">
            <v>Carissa</v>
          </cell>
          <cell r="E2073" t="str">
            <v>Fournia</v>
          </cell>
          <cell r="F2073" t="str">
            <v>M</v>
          </cell>
          <cell r="G2073" t="str">
            <v>Radiology Technologist PD</v>
          </cell>
          <cell r="H2073" t="str">
            <v>Ancillary</v>
          </cell>
          <cell r="I2073" t="str">
            <v>Professional Services</v>
          </cell>
          <cell r="J2073" t="str">
            <v>Diagnostic Imaging</v>
          </cell>
          <cell r="K2073" t="str">
            <v>Active</v>
          </cell>
          <cell r="L2073" t="str">
            <v>Per Diem Active</v>
          </cell>
          <cell r="M2073" t="str">
            <v>Part Time</v>
          </cell>
          <cell r="N2073" t="str">
            <v>Radiology Technologist PD</v>
          </cell>
          <cell r="O2073" t="str">
            <v>GEN 40 30min</v>
          </cell>
          <cell r="P2073">
            <v>43577</v>
          </cell>
          <cell r="Q2073">
            <v>43577</v>
          </cell>
          <cell r="S2073">
            <v>8.5800000000000001E-2</v>
          </cell>
          <cell r="T2073">
            <v>32.61</v>
          </cell>
          <cell r="U2073" t="str">
            <v>Tech &amp; Professi</v>
          </cell>
          <cell r="V2073">
            <v>1E-4</v>
          </cell>
          <cell r="W2073">
            <v>1.6000000000000001E-3</v>
          </cell>
          <cell r="X2073" t="str">
            <v>Gifford Medical - 40</v>
          </cell>
          <cell r="Y2073" t="str">
            <v>Radiology</v>
          </cell>
          <cell r="Z2073" t="str">
            <v>Biweekly</v>
          </cell>
        </row>
        <row r="2074">
          <cell r="B2074">
            <v>2604</v>
          </cell>
          <cell r="D2074" t="str">
            <v>Rebecca</v>
          </cell>
          <cell r="E2074" t="str">
            <v>Patch</v>
          </cell>
          <cell r="F2074" t="str">
            <v>L</v>
          </cell>
          <cell r="G2074" t="str">
            <v>RADTECH 3</v>
          </cell>
          <cell r="H2074" t="str">
            <v>Clinical</v>
          </cell>
          <cell r="I2074" t="str">
            <v>Professional Services</v>
          </cell>
          <cell r="J2074" t="str">
            <v>Diagnostic Imaging</v>
          </cell>
          <cell r="K2074" t="str">
            <v>Active</v>
          </cell>
          <cell r="L2074" t="str">
            <v>PartTime - Full Benefits</v>
          </cell>
          <cell r="M2074" t="str">
            <v>Part Time</v>
          </cell>
          <cell r="N2074" t="str">
            <v>RADTECH 3</v>
          </cell>
          <cell r="O2074" t="str">
            <v>GEN 40 30min</v>
          </cell>
          <cell r="P2074">
            <v>43577</v>
          </cell>
          <cell r="Q2074">
            <v>43577</v>
          </cell>
          <cell r="S2074">
            <v>54263.040000000001</v>
          </cell>
          <cell r="T2074">
            <v>32.61</v>
          </cell>
          <cell r="U2074" t="str">
            <v>RAD 3</v>
          </cell>
          <cell r="V2074">
            <v>64</v>
          </cell>
          <cell r="W2074">
            <v>1043.52</v>
          </cell>
          <cell r="X2074" t="str">
            <v>Gifford Medical - 40</v>
          </cell>
          <cell r="Y2074" t="str">
            <v>Radiology</v>
          </cell>
          <cell r="Z2074" t="str">
            <v>Biweekly</v>
          </cell>
        </row>
        <row r="2075">
          <cell r="B2075">
            <v>2605</v>
          </cell>
          <cell r="D2075" t="str">
            <v>Ashley</v>
          </cell>
          <cell r="E2075" t="str">
            <v>Martin</v>
          </cell>
          <cell r="F2075" t="str">
            <v>M</v>
          </cell>
          <cell r="G2075" t="str">
            <v>Registered Nurse</v>
          </cell>
          <cell r="H2075" t="str">
            <v>Clinical</v>
          </cell>
          <cell r="I2075" t="str">
            <v>Patient Care Services</v>
          </cell>
          <cell r="J2075" t="str">
            <v>Clinic Surgical Associate</v>
          </cell>
          <cell r="K2075" t="str">
            <v>Active</v>
          </cell>
          <cell r="L2075" t="str">
            <v>Full Time - Full Benefits</v>
          </cell>
          <cell r="M2075" t="str">
            <v>Full Time</v>
          </cell>
          <cell r="N2075" t="str">
            <v>Registered Nurse</v>
          </cell>
          <cell r="O2075" t="str">
            <v>GEN 40 30min</v>
          </cell>
          <cell r="P2075">
            <v>43586</v>
          </cell>
          <cell r="Q2075">
            <v>43586</v>
          </cell>
          <cell r="S2075">
            <v>70616</v>
          </cell>
          <cell r="T2075">
            <v>33.950000000000003</v>
          </cell>
          <cell r="U2075" t="str">
            <v>RN</v>
          </cell>
          <cell r="V2075">
            <v>80</v>
          </cell>
          <cell r="W2075">
            <v>1358</v>
          </cell>
          <cell r="X2075" t="str">
            <v>Gifford Medical Ctr - 40</v>
          </cell>
          <cell r="Y2075" t="str">
            <v>Provider Practice</v>
          </cell>
          <cell r="Z2075" t="str">
            <v>Biweekly</v>
          </cell>
        </row>
        <row r="2076">
          <cell r="B2076">
            <v>2606</v>
          </cell>
          <cell r="D2076" t="str">
            <v>Siobhan</v>
          </cell>
          <cell r="E2076" t="str">
            <v>McCarty-Singleton</v>
          </cell>
          <cell r="F2076" t="str">
            <v>M</v>
          </cell>
          <cell r="G2076" t="str">
            <v>Physician Specialty Clin</v>
          </cell>
          <cell r="H2076" t="str">
            <v>Clinical</v>
          </cell>
          <cell r="I2076" t="str">
            <v>Provider Practices</v>
          </cell>
          <cell r="J2076" t="str">
            <v>Clinic OB/GYN</v>
          </cell>
          <cell r="K2076" t="str">
            <v>Active</v>
          </cell>
          <cell r="L2076" t="str">
            <v>Per Diem Active</v>
          </cell>
          <cell r="M2076" t="str">
            <v>Part Time</v>
          </cell>
          <cell r="N2076" t="str">
            <v>Physician Specialty Clin</v>
          </cell>
          <cell r="O2076" t="str">
            <v>PHYSICIANS</v>
          </cell>
          <cell r="P2076">
            <v>44417</v>
          </cell>
          <cell r="Q2076">
            <v>43591</v>
          </cell>
          <cell r="S2076">
            <v>0.76439999999999997</v>
          </cell>
          <cell r="T2076">
            <v>293.75</v>
          </cell>
          <cell r="U2076" t="str">
            <v>Providers</v>
          </cell>
          <cell r="V2076">
            <v>1E-4</v>
          </cell>
          <cell r="W2076">
            <v>1.47E-2</v>
          </cell>
          <cell r="X2076" t="str">
            <v>OB/GYN - 41</v>
          </cell>
          <cell r="Y2076" t="str">
            <v>None</v>
          </cell>
          <cell r="Z2076" t="str">
            <v>Biweekly</v>
          </cell>
        </row>
        <row r="2077">
          <cell r="B2077">
            <v>2607</v>
          </cell>
          <cell r="D2077" t="str">
            <v>Jean</v>
          </cell>
          <cell r="E2077" t="str">
            <v>Daniels</v>
          </cell>
          <cell r="F2077" t="str">
            <v>M</v>
          </cell>
          <cell r="G2077" t="str">
            <v>Registered Nurse</v>
          </cell>
          <cell r="H2077" t="str">
            <v>Clinical</v>
          </cell>
          <cell r="I2077" t="str">
            <v>Patient Care Services</v>
          </cell>
          <cell r="J2077" t="str">
            <v>Operating Room</v>
          </cell>
          <cell r="K2077" t="str">
            <v>Terminated</v>
          </cell>
          <cell r="L2077" t="str">
            <v>PartTime - Full Benefits</v>
          </cell>
          <cell r="M2077" t="str">
            <v>Part Time</v>
          </cell>
          <cell r="N2077" t="str">
            <v>Registered Nurse</v>
          </cell>
          <cell r="O2077" t="str">
            <v>GEN 40 30min</v>
          </cell>
          <cell r="P2077">
            <v>43593</v>
          </cell>
          <cell r="Q2077">
            <v>43593</v>
          </cell>
          <cell r="R2077">
            <v>43656</v>
          </cell>
          <cell r="S2077">
            <v>61152</v>
          </cell>
          <cell r="T2077">
            <v>36.75</v>
          </cell>
          <cell r="U2077" t="str">
            <v>RN</v>
          </cell>
          <cell r="V2077">
            <v>64</v>
          </cell>
          <cell r="W2077">
            <v>1176</v>
          </cell>
          <cell r="X2077" t="str">
            <v>Gifford Medical - 40</v>
          </cell>
          <cell r="Y2077" t="str">
            <v>Operating Room</v>
          </cell>
          <cell r="Z2077" t="str">
            <v>Biweekly</v>
          </cell>
        </row>
        <row r="2078">
          <cell r="B2078">
            <v>2608</v>
          </cell>
          <cell r="D2078" t="str">
            <v>Wanda</v>
          </cell>
          <cell r="E2078" t="str">
            <v>Deal</v>
          </cell>
          <cell r="F2078" t="str">
            <v>M</v>
          </cell>
          <cell r="G2078" t="str">
            <v>Pt Reg Receptionist I</v>
          </cell>
          <cell r="H2078" t="str">
            <v>Administrative</v>
          </cell>
          <cell r="I2078" t="str">
            <v>Finance</v>
          </cell>
          <cell r="J2078" t="str">
            <v>Patient Registration</v>
          </cell>
          <cell r="K2078" t="str">
            <v>Terminated</v>
          </cell>
          <cell r="L2078" t="str">
            <v>Full Time - Full Benefits</v>
          </cell>
          <cell r="M2078" t="str">
            <v>Full Time</v>
          </cell>
          <cell r="N2078" t="str">
            <v>Pt Reg Receptionist I</v>
          </cell>
          <cell r="O2078" t="str">
            <v>GEN 40 30min</v>
          </cell>
          <cell r="P2078">
            <v>43600</v>
          </cell>
          <cell r="Q2078">
            <v>43600</v>
          </cell>
          <cell r="R2078">
            <v>43786</v>
          </cell>
          <cell r="S2078">
            <v>28080</v>
          </cell>
          <cell r="T2078">
            <v>13.5</v>
          </cell>
          <cell r="U2078" t="str">
            <v>Admin/Support</v>
          </cell>
          <cell r="V2078">
            <v>80</v>
          </cell>
          <cell r="W2078">
            <v>540</v>
          </cell>
          <cell r="X2078" t="str">
            <v>Patient Registration - 49</v>
          </cell>
          <cell r="Y2078" t="str">
            <v>Patient Admin Services</v>
          </cell>
          <cell r="Z2078" t="str">
            <v>Biweekly</v>
          </cell>
        </row>
        <row r="2079">
          <cell r="B2079">
            <v>2609</v>
          </cell>
          <cell r="D2079" t="str">
            <v>Kate</v>
          </cell>
          <cell r="E2079" t="str">
            <v>Benoir</v>
          </cell>
          <cell r="F2079" t="str">
            <v>M</v>
          </cell>
          <cell r="G2079" t="str">
            <v>LNA Retirement Com PD</v>
          </cell>
          <cell r="H2079" t="str">
            <v>Clinical</v>
          </cell>
          <cell r="I2079" t="str">
            <v>Patient Care Services</v>
          </cell>
          <cell r="J2079" t="str">
            <v>MENIG Extended Care</v>
          </cell>
          <cell r="K2079" t="str">
            <v>Active</v>
          </cell>
          <cell r="L2079" t="str">
            <v>Per Diem Active</v>
          </cell>
          <cell r="M2079" t="str">
            <v>Part Time</v>
          </cell>
          <cell r="N2079" t="str">
            <v>LNA Retirement Com PD</v>
          </cell>
          <cell r="O2079" t="str">
            <v>GEN 40 30min</v>
          </cell>
          <cell r="P2079">
            <v>43600</v>
          </cell>
          <cell r="Q2079">
            <v>43600</v>
          </cell>
          <cell r="S2079">
            <v>4.4200000000000003E-2</v>
          </cell>
          <cell r="T2079">
            <v>16.920000000000002</v>
          </cell>
          <cell r="U2079" t="str">
            <v>Admin/Support</v>
          </cell>
          <cell r="V2079">
            <v>1E-4</v>
          </cell>
          <cell r="W2079">
            <v>8.0000000000000004E-4</v>
          </cell>
          <cell r="X2079" t="str">
            <v>Gifford Medical - 40</v>
          </cell>
          <cell r="Y2079" t="str">
            <v>Menig Extended Care Unit</v>
          </cell>
          <cell r="Z2079" t="str">
            <v>Biweekly</v>
          </cell>
        </row>
        <row r="2080">
          <cell r="B2080">
            <v>2610</v>
          </cell>
          <cell r="D2080" t="str">
            <v>Valerie</v>
          </cell>
          <cell r="E2080" t="str">
            <v>Schoolcraft</v>
          </cell>
          <cell r="F2080" t="str">
            <v>L</v>
          </cell>
          <cell r="G2080" t="str">
            <v>Marketing Specialist</v>
          </cell>
          <cell r="H2080" t="str">
            <v>Administrative</v>
          </cell>
          <cell r="I2080" t="str">
            <v>Administration</v>
          </cell>
          <cell r="J2080" t="str">
            <v>Public Relations</v>
          </cell>
          <cell r="K2080" t="str">
            <v>Terminated</v>
          </cell>
          <cell r="L2080" t="str">
            <v>PartTime-No Benefits</v>
          </cell>
          <cell r="M2080" t="str">
            <v>Part Time</v>
          </cell>
          <cell r="N2080" t="str">
            <v>Marketing Specialist</v>
          </cell>
          <cell r="O2080" t="str">
            <v>GEN 40 30min</v>
          </cell>
          <cell r="P2080">
            <v>43600</v>
          </cell>
          <cell r="Q2080">
            <v>43600</v>
          </cell>
          <cell r="R2080">
            <v>43714</v>
          </cell>
          <cell r="S2080">
            <v>15808</v>
          </cell>
          <cell r="T2080">
            <v>19</v>
          </cell>
          <cell r="U2080" t="str">
            <v>Admin/Support</v>
          </cell>
          <cell r="V2080">
            <v>32</v>
          </cell>
          <cell r="W2080">
            <v>304</v>
          </cell>
          <cell r="X2080" t="str">
            <v>Gifford Medical - 40</v>
          </cell>
          <cell r="Y2080" t="str">
            <v>Development &amp; Marketing</v>
          </cell>
          <cell r="Z2080" t="str">
            <v>Biweekly</v>
          </cell>
        </row>
        <row r="2081">
          <cell r="B2081">
            <v>2611</v>
          </cell>
          <cell r="D2081" t="str">
            <v>Erin</v>
          </cell>
          <cell r="E2081" t="str">
            <v>Morris</v>
          </cell>
          <cell r="F2081" t="str">
            <v>M</v>
          </cell>
          <cell r="G2081" t="str">
            <v>Receptionist</v>
          </cell>
          <cell r="H2081" t="str">
            <v>Administrative</v>
          </cell>
          <cell r="I2081" t="str">
            <v>Finance</v>
          </cell>
          <cell r="J2081" t="str">
            <v>Patient Accounting</v>
          </cell>
          <cell r="K2081" t="str">
            <v>Terminated</v>
          </cell>
          <cell r="L2081" t="str">
            <v>Full Time - Full Benefits</v>
          </cell>
          <cell r="M2081" t="str">
            <v>Full Time</v>
          </cell>
          <cell r="N2081" t="str">
            <v>Receptionist</v>
          </cell>
          <cell r="O2081" t="str">
            <v>GEN 40 30min</v>
          </cell>
          <cell r="P2081">
            <v>43600</v>
          </cell>
          <cell r="Q2081">
            <v>43600</v>
          </cell>
          <cell r="R2081">
            <v>43703</v>
          </cell>
          <cell r="S2081">
            <v>31200</v>
          </cell>
          <cell r="T2081">
            <v>15</v>
          </cell>
          <cell r="U2081" t="str">
            <v>Admin/Support</v>
          </cell>
          <cell r="V2081">
            <v>80</v>
          </cell>
          <cell r="W2081">
            <v>600</v>
          </cell>
          <cell r="X2081" t="str">
            <v>Gifford Medical - 40</v>
          </cell>
          <cell r="Y2081" t="str">
            <v>Patient Financial Service</v>
          </cell>
          <cell r="Z2081" t="str">
            <v>Biweekly</v>
          </cell>
        </row>
        <row r="2082">
          <cell r="B2082">
            <v>2612</v>
          </cell>
          <cell r="D2082" t="str">
            <v>Cielo</v>
          </cell>
          <cell r="E2082" t="str">
            <v>Phillips</v>
          </cell>
          <cell r="F2082" t="str">
            <v>N</v>
          </cell>
          <cell r="G2082" t="str">
            <v>LNA Retirement Com PD</v>
          </cell>
          <cell r="H2082" t="str">
            <v>Clinical</v>
          </cell>
          <cell r="I2082" t="str">
            <v>Patient Care Services</v>
          </cell>
          <cell r="J2082" t="str">
            <v>MENIG Extended Care</v>
          </cell>
          <cell r="K2082" t="str">
            <v>Active</v>
          </cell>
          <cell r="L2082" t="str">
            <v>Per Diem Active</v>
          </cell>
          <cell r="M2082" t="str">
            <v>Part Time</v>
          </cell>
          <cell r="N2082" t="str">
            <v>LNA Retirement Com PD</v>
          </cell>
          <cell r="O2082" t="str">
            <v>GEN 40 30min</v>
          </cell>
          <cell r="P2082">
            <v>43600</v>
          </cell>
          <cell r="Q2082">
            <v>43600</v>
          </cell>
          <cell r="S2082">
            <v>4.9399999999999999E-2</v>
          </cell>
          <cell r="T2082">
            <v>18.690000000000001</v>
          </cell>
          <cell r="U2082" t="str">
            <v>Admin/Support</v>
          </cell>
          <cell r="V2082">
            <v>1E-4</v>
          </cell>
          <cell r="W2082">
            <v>1E-3</v>
          </cell>
          <cell r="X2082" t="str">
            <v>Gifford Medical - 40</v>
          </cell>
          <cell r="Y2082" t="str">
            <v>Menig Extended Care Unit</v>
          </cell>
          <cell r="Z2082" t="str">
            <v>Biweekly</v>
          </cell>
        </row>
        <row r="2083">
          <cell r="B2083">
            <v>2613</v>
          </cell>
          <cell r="D2083" t="str">
            <v>Erica</v>
          </cell>
          <cell r="E2083" t="str">
            <v>DeWitt</v>
          </cell>
          <cell r="F2083" t="str">
            <v>J</v>
          </cell>
          <cell r="G2083" t="str">
            <v>Physician</v>
          </cell>
          <cell r="H2083" t="str">
            <v>Clinical</v>
          </cell>
          <cell r="I2083" t="str">
            <v>Medical Staff</v>
          </cell>
          <cell r="J2083" t="str">
            <v>Hospitalist</v>
          </cell>
          <cell r="K2083" t="str">
            <v>Terminated</v>
          </cell>
          <cell r="L2083" t="str">
            <v>Per Diem Active</v>
          </cell>
          <cell r="M2083" t="str">
            <v>Part Time</v>
          </cell>
          <cell r="N2083" t="str">
            <v>Physician</v>
          </cell>
          <cell r="O2083" t="str">
            <v>PHYSICIANS</v>
          </cell>
          <cell r="P2083">
            <v>43590</v>
          </cell>
          <cell r="Q2083">
            <v>43590</v>
          </cell>
          <cell r="R2083">
            <v>43968</v>
          </cell>
          <cell r="S2083">
            <v>0.45500000000000002</v>
          </cell>
          <cell r="T2083">
            <v>175</v>
          </cell>
          <cell r="U2083" t="str">
            <v>Providers</v>
          </cell>
          <cell r="V2083">
            <v>1E-4</v>
          </cell>
          <cell r="W2083">
            <v>8.8000000000000005E-3</v>
          </cell>
          <cell r="X2083" t="str">
            <v>Gifford Medical - 40</v>
          </cell>
          <cell r="Y2083" t="str">
            <v>Medical Staff</v>
          </cell>
          <cell r="Z2083" t="str">
            <v>Biweekly</v>
          </cell>
        </row>
        <row r="2084">
          <cell r="B2084">
            <v>2614</v>
          </cell>
          <cell r="D2084" t="str">
            <v>Francis</v>
          </cell>
          <cell r="E2084" t="str">
            <v>Dress</v>
          </cell>
          <cell r="F2084" t="str">
            <v>J</v>
          </cell>
          <cell r="G2084" t="str">
            <v>ES Project Worker</v>
          </cell>
          <cell r="H2084" t="str">
            <v>Maint, Hskpg, Food, Dayca</v>
          </cell>
          <cell r="I2084" t="str">
            <v>Operations</v>
          </cell>
          <cell r="J2084" t="str">
            <v>Housekeeping</v>
          </cell>
          <cell r="K2084" t="str">
            <v>Terminated</v>
          </cell>
          <cell r="L2084" t="str">
            <v>Full Time - Full Benefits</v>
          </cell>
          <cell r="M2084" t="str">
            <v>Full Time</v>
          </cell>
          <cell r="N2084" t="str">
            <v>ES Project Worker</v>
          </cell>
          <cell r="O2084" t="str">
            <v>GEN 40 30min</v>
          </cell>
          <cell r="P2084">
            <v>43607</v>
          </cell>
          <cell r="Q2084">
            <v>43607</v>
          </cell>
          <cell r="R2084">
            <v>44216</v>
          </cell>
          <cell r="S2084">
            <v>30160</v>
          </cell>
          <cell r="T2084">
            <v>14.5</v>
          </cell>
          <cell r="U2084" t="str">
            <v>Admin/Support</v>
          </cell>
          <cell r="V2084">
            <v>80</v>
          </cell>
          <cell r="W2084">
            <v>580</v>
          </cell>
          <cell r="X2084" t="str">
            <v>Gifford Medical - 40</v>
          </cell>
          <cell r="Y2084" t="str">
            <v>Housekeeping</v>
          </cell>
          <cell r="Z2084" t="str">
            <v>Biweekly</v>
          </cell>
        </row>
        <row r="2085">
          <cell r="B2085">
            <v>2615</v>
          </cell>
          <cell r="D2085" t="str">
            <v>Penny</v>
          </cell>
          <cell r="E2085" t="str">
            <v>Fossman</v>
          </cell>
          <cell r="F2085" t="str">
            <v>M</v>
          </cell>
          <cell r="G2085" t="str">
            <v>Nurse Practitioner</v>
          </cell>
          <cell r="H2085" t="str">
            <v>Clinical</v>
          </cell>
          <cell r="I2085" t="str">
            <v>Medical Staff</v>
          </cell>
          <cell r="J2085" t="str">
            <v>COVID VACCINE GRANT</v>
          </cell>
          <cell r="K2085" t="str">
            <v>Terminated</v>
          </cell>
          <cell r="L2085" t="str">
            <v>Full Time - Full Benefits</v>
          </cell>
          <cell r="M2085" t="str">
            <v>Full Time</v>
          </cell>
          <cell r="N2085" t="str">
            <v>Nurse Practitioner</v>
          </cell>
          <cell r="O2085" t="str">
            <v>PHYSICIANS</v>
          </cell>
          <cell r="P2085">
            <v>43605</v>
          </cell>
          <cell r="Q2085">
            <v>43605</v>
          </cell>
          <cell r="R2085">
            <v>43952</v>
          </cell>
          <cell r="S2085">
            <v>106080</v>
          </cell>
          <cell r="T2085">
            <v>51</v>
          </cell>
          <cell r="U2085" t="str">
            <v>NP &amp; PA</v>
          </cell>
          <cell r="V2085">
            <v>80</v>
          </cell>
          <cell r="W2085">
            <v>2040</v>
          </cell>
          <cell r="X2085" t="str">
            <v>Primary Care Clinic - 41</v>
          </cell>
          <cell r="Y2085" t="str">
            <v>Medical Staff</v>
          </cell>
          <cell r="Z2085" t="str">
            <v>Biweekly</v>
          </cell>
        </row>
        <row r="2086">
          <cell r="B2086">
            <v>2616</v>
          </cell>
          <cell r="D2086" t="str">
            <v>Marie</v>
          </cell>
          <cell r="E2086" t="str">
            <v>Abare</v>
          </cell>
          <cell r="F2086" t="str">
            <v>S</v>
          </cell>
          <cell r="G2086" t="str">
            <v>House Supervisor</v>
          </cell>
          <cell r="H2086" t="str">
            <v>Clinical</v>
          </cell>
          <cell r="I2086" t="str">
            <v>Administration</v>
          </cell>
          <cell r="J2086" t="str">
            <v>Nursing Administration</v>
          </cell>
          <cell r="K2086" t="str">
            <v>Active</v>
          </cell>
          <cell r="L2086" t="str">
            <v>PartTime - Full Benefits</v>
          </cell>
          <cell r="M2086" t="str">
            <v>Part Time</v>
          </cell>
          <cell r="N2086" t="str">
            <v>House Supervisor</v>
          </cell>
          <cell r="O2086" t="str">
            <v>GEN 40 30min</v>
          </cell>
          <cell r="P2086">
            <v>43621</v>
          </cell>
          <cell r="Q2086">
            <v>43621</v>
          </cell>
          <cell r="S2086">
            <v>81806.399999999994</v>
          </cell>
          <cell r="T2086">
            <v>43.7</v>
          </cell>
          <cell r="U2086" t="str">
            <v>Nurse Superviso</v>
          </cell>
          <cell r="V2086">
            <v>72</v>
          </cell>
          <cell r="W2086">
            <v>1573.2</v>
          </cell>
          <cell r="X2086" t="str">
            <v>Gifford Medical - 40</v>
          </cell>
          <cell r="Y2086" t="str">
            <v>Nursing Administration</v>
          </cell>
          <cell r="Z2086" t="str">
            <v>Biweekly</v>
          </cell>
        </row>
        <row r="2087">
          <cell r="B2087">
            <v>2617</v>
          </cell>
          <cell r="D2087" t="str">
            <v>Jessica</v>
          </cell>
          <cell r="E2087" t="str">
            <v>Bingham</v>
          </cell>
          <cell r="F2087" t="str">
            <v>L</v>
          </cell>
          <cell r="G2087" t="str">
            <v>Office Representative</v>
          </cell>
          <cell r="H2087" t="str">
            <v>Administrative</v>
          </cell>
          <cell r="I2087" t="str">
            <v>Administration</v>
          </cell>
          <cell r="J2087" t="str">
            <v>Independent Living</v>
          </cell>
          <cell r="K2087" t="str">
            <v>Terminated</v>
          </cell>
          <cell r="L2087" t="str">
            <v>PartTime - Full Benefits</v>
          </cell>
          <cell r="M2087" t="str">
            <v>Part Time</v>
          </cell>
          <cell r="N2087" t="str">
            <v>Office Representative</v>
          </cell>
          <cell r="O2087" t="str">
            <v>GEN 40 No Meal</v>
          </cell>
          <cell r="P2087">
            <v>43621</v>
          </cell>
          <cell r="Q2087">
            <v>43621</v>
          </cell>
          <cell r="R2087">
            <v>44973</v>
          </cell>
          <cell r="S2087">
            <v>28387.84</v>
          </cell>
          <cell r="T2087">
            <v>17.059999999999999</v>
          </cell>
          <cell r="U2087" t="str">
            <v>Admin/Support</v>
          </cell>
          <cell r="V2087">
            <v>64</v>
          </cell>
          <cell r="W2087">
            <v>545.91999999999996</v>
          </cell>
          <cell r="X2087" t="str">
            <v>Independent Living - 44</v>
          </cell>
          <cell r="Y2087" t="str">
            <v>Independent Living</v>
          </cell>
          <cell r="Z2087" t="str">
            <v>Biweekly</v>
          </cell>
        </row>
        <row r="2088">
          <cell r="B2088">
            <v>2619</v>
          </cell>
          <cell r="D2088" t="str">
            <v>Bethanie</v>
          </cell>
          <cell r="E2088" t="str">
            <v>Brann</v>
          </cell>
          <cell r="F2088" t="str">
            <v>A</v>
          </cell>
          <cell r="G2088" t="str">
            <v>Cert Athletic Trainer</v>
          </cell>
          <cell r="H2088" t="str">
            <v>Ancillary</v>
          </cell>
          <cell r="I2088" t="str">
            <v>Provider Practices</v>
          </cell>
          <cell r="J2088" t="str">
            <v>Sharon Clinic</v>
          </cell>
          <cell r="K2088" t="str">
            <v>Terminated</v>
          </cell>
          <cell r="L2088" t="str">
            <v>Full Time - Full Benefits</v>
          </cell>
          <cell r="M2088" t="str">
            <v>Full Time</v>
          </cell>
          <cell r="N2088" t="str">
            <v>Cert Athletic Trainer</v>
          </cell>
          <cell r="O2088" t="str">
            <v>GEN 40 60min</v>
          </cell>
          <cell r="P2088">
            <v>43621</v>
          </cell>
          <cell r="Q2088">
            <v>43621</v>
          </cell>
          <cell r="R2088">
            <v>43700</v>
          </cell>
          <cell r="S2088">
            <v>43680</v>
          </cell>
          <cell r="T2088">
            <v>21</v>
          </cell>
          <cell r="U2088" t="str">
            <v>Tech &amp; Professi</v>
          </cell>
          <cell r="V2088">
            <v>80</v>
          </cell>
          <cell r="W2088">
            <v>840</v>
          </cell>
          <cell r="X2088" t="str">
            <v>Sharon Clinic - 40</v>
          </cell>
          <cell r="Y2088" t="str">
            <v>Provider Practice</v>
          </cell>
          <cell r="Z2088" t="str">
            <v>Biweekly</v>
          </cell>
        </row>
        <row r="2089">
          <cell r="B2089">
            <v>2620</v>
          </cell>
          <cell r="D2089" t="str">
            <v>Bree</v>
          </cell>
          <cell r="E2089" t="str">
            <v>Marshia</v>
          </cell>
          <cell r="F2089" t="str">
            <v>C</v>
          </cell>
          <cell r="G2089" t="str">
            <v>LNA Retirement Com PD</v>
          </cell>
          <cell r="H2089" t="str">
            <v>Clinical</v>
          </cell>
          <cell r="I2089" t="str">
            <v>Patient Care Services</v>
          </cell>
          <cell r="J2089" t="str">
            <v>MENIG Extended Care</v>
          </cell>
          <cell r="K2089" t="str">
            <v>Terminated</v>
          </cell>
          <cell r="L2089" t="str">
            <v>Per Diem Active</v>
          </cell>
          <cell r="M2089" t="str">
            <v>Part Time</v>
          </cell>
          <cell r="N2089" t="str">
            <v>LNA Retirement Com PD</v>
          </cell>
          <cell r="O2089" t="str">
            <v>GEN 40 30min</v>
          </cell>
          <cell r="P2089">
            <v>43796</v>
          </cell>
          <cell r="Q2089">
            <v>43628</v>
          </cell>
          <cell r="R2089">
            <v>44011</v>
          </cell>
          <cell r="S2089">
            <v>3.9E-2</v>
          </cell>
          <cell r="T2089">
            <v>14.5</v>
          </cell>
          <cell r="U2089" t="str">
            <v>Admin/Support</v>
          </cell>
          <cell r="V2089">
            <v>1E-4</v>
          </cell>
          <cell r="W2089">
            <v>8.0000000000000004E-4</v>
          </cell>
          <cell r="X2089" t="str">
            <v>Gifford Medical - 40</v>
          </cell>
          <cell r="Y2089" t="str">
            <v>Menig Extended Care Unit</v>
          </cell>
          <cell r="Z2089" t="str">
            <v>Biweekly</v>
          </cell>
        </row>
        <row r="2090">
          <cell r="B2090">
            <v>2621</v>
          </cell>
          <cell r="D2090" t="str">
            <v>Angeline</v>
          </cell>
          <cell r="E2090" t="str">
            <v>Bachman</v>
          </cell>
          <cell r="F2090" t="str">
            <v>M</v>
          </cell>
          <cell r="G2090" t="str">
            <v>Pharmacist</v>
          </cell>
          <cell r="H2090" t="str">
            <v>Ancillary</v>
          </cell>
          <cell r="I2090" t="str">
            <v>Patient Care Services</v>
          </cell>
          <cell r="J2090" t="str">
            <v>Pharmacy</v>
          </cell>
          <cell r="K2090" t="str">
            <v>Active</v>
          </cell>
          <cell r="L2090" t="str">
            <v>Full Time - Full Benefits</v>
          </cell>
          <cell r="M2090" t="str">
            <v>Full Time</v>
          </cell>
          <cell r="N2090" t="str">
            <v>Pharmacist</v>
          </cell>
          <cell r="O2090" t="str">
            <v>Salary 10 FT</v>
          </cell>
          <cell r="P2090">
            <v>43635</v>
          </cell>
          <cell r="Q2090">
            <v>43635</v>
          </cell>
          <cell r="S2090">
            <v>108700.8</v>
          </cell>
          <cell r="T2090">
            <v>52.26</v>
          </cell>
          <cell r="U2090" t="str">
            <v>Tech &amp; Profess</v>
          </cell>
          <cell r="V2090">
            <v>80</v>
          </cell>
          <cell r="W2090">
            <v>2090.4</v>
          </cell>
          <cell r="X2090" t="str">
            <v>Gifford Medical - 40</v>
          </cell>
          <cell r="Y2090" t="str">
            <v>Pharmacy</v>
          </cell>
          <cell r="Z2090" t="str">
            <v>Biweekly</v>
          </cell>
        </row>
        <row r="2091">
          <cell r="B2091">
            <v>2622</v>
          </cell>
          <cell r="D2091" t="str">
            <v>Shyanne</v>
          </cell>
          <cell r="E2091" t="str">
            <v>Chase</v>
          </cell>
          <cell r="F2091" t="str">
            <v>M</v>
          </cell>
          <cell r="G2091" t="str">
            <v>Licensed Nurse Aide</v>
          </cell>
          <cell r="H2091" t="str">
            <v>Clinical</v>
          </cell>
          <cell r="I2091" t="str">
            <v>Patient Care Services</v>
          </cell>
          <cell r="J2091" t="str">
            <v>Emergency Room</v>
          </cell>
          <cell r="K2091" t="str">
            <v>Terminated</v>
          </cell>
          <cell r="L2091" t="str">
            <v>PartTime-Partial Benefits</v>
          </cell>
          <cell r="M2091" t="str">
            <v>Part Time</v>
          </cell>
          <cell r="N2091" t="str">
            <v>Licensed Nurse Aide</v>
          </cell>
          <cell r="O2091" t="str">
            <v>GEN 40 30min</v>
          </cell>
          <cell r="P2091">
            <v>43635</v>
          </cell>
          <cell r="Q2091">
            <v>43635</v>
          </cell>
          <cell r="R2091">
            <v>43857</v>
          </cell>
          <cell r="S2091">
            <v>12480</v>
          </cell>
          <cell r="T2091">
            <v>12</v>
          </cell>
          <cell r="U2091" t="str">
            <v>Admin/Support</v>
          </cell>
          <cell r="V2091">
            <v>40</v>
          </cell>
          <cell r="W2091">
            <v>240</v>
          </cell>
          <cell r="X2091" t="str">
            <v>Gifford Medical - 40</v>
          </cell>
          <cell r="Y2091" t="str">
            <v>Emergency Room</v>
          </cell>
          <cell r="Z2091" t="str">
            <v>Biweekly</v>
          </cell>
        </row>
        <row r="2092">
          <cell r="B2092">
            <v>2623</v>
          </cell>
          <cell r="D2092" t="str">
            <v>Michele</v>
          </cell>
          <cell r="E2092" t="str">
            <v>Storms</v>
          </cell>
          <cell r="F2092" t="str">
            <v>L</v>
          </cell>
          <cell r="G2092" t="str">
            <v>ES Worker - Per Diem</v>
          </cell>
          <cell r="H2092" t="str">
            <v>Maint, Hskpg, Food, Dayca</v>
          </cell>
          <cell r="I2092" t="str">
            <v>Operations</v>
          </cell>
          <cell r="J2092" t="str">
            <v>Housekeeping</v>
          </cell>
          <cell r="K2092" t="str">
            <v>Terminated</v>
          </cell>
          <cell r="L2092" t="str">
            <v>Per Diem Active</v>
          </cell>
          <cell r="M2092" t="str">
            <v>Part Time</v>
          </cell>
          <cell r="N2092" t="str">
            <v>ES Worker - Per Diem</v>
          </cell>
          <cell r="O2092" t="str">
            <v>GEN 40 30min</v>
          </cell>
          <cell r="P2092">
            <v>43635</v>
          </cell>
          <cell r="Q2092">
            <v>43635</v>
          </cell>
          <cell r="R2092">
            <v>43644</v>
          </cell>
          <cell r="S2092">
            <v>3.3799999999999997E-2</v>
          </cell>
          <cell r="T2092">
            <v>13</v>
          </cell>
          <cell r="U2092" t="str">
            <v>Admin/Support</v>
          </cell>
          <cell r="V2092">
            <v>1E-4</v>
          </cell>
          <cell r="W2092">
            <v>5.9999999999999995E-4</v>
          </cell>
          <cell r="X2092" t="str">
            <v>Gifford Medical - 40</v>
          </cell>
          <cell r="Y2092" t="str">
            <v>Housekeeping</v>
          </cell>
          <cell r="Z2092" t="str">
            <v>Biweekly</v>
          </cell>
        </row>
        <row r="2093">
          <cell r="B2093">
            <v>2624</v>
          </cell>
          <cell r="D2093" t="str">
            <v>Jazmine</v>
          </cell>
          <cell r="E2093" t="str">
            <v>Pelkey</v>
          </cell>
          <cell r="G2093" t="str">
            <v>ES Worker - Per Diem</v>
          </cell>
          <cell r="H2093" t="str">
            <v>Maint, Hskpg, Food, Dayca</v>
          </cell>
          <cell r="I2093" t="str">
            <v>Operations</v>
          </cell>
          <cell r="J2093" t="str">
            <v>Housekeeping</v>
          </cell>
          <cell r="K2093" t="str">
            <v>Terminated</v>
          </cell>
          <cell r="L2093" t="str">
            <v>Per Diem Active</v>
          </cell>
          <cell r="M2093" t="str">
            <v>Part Time</v>
          </cell>
          <cell r="N2093" t="str">
            <v>ES Worker - Per Diem</v>
          </cell>
          <cell r="O2093" t="str">
            <v>GEN 40 30min</v>
          </cell>
          <cell r="P2093">
            <v>43636</v>
          </cell>
          <cell r="Q2093">
            <v>43636</v>
          </cell>
          <cell r="R2093">
            <v>43659</v>
          </cell>
          <cell r="S2093">
            <v>2.86E-2</v>
          </cell>
          <cell r="T2093">
            <v>10.78</v>
          </cell>
          <cell r="U2093" t="str">
            <v>Admin/Support</v>
          </cell>
          <cell r="V2093">
            <v>1E-4</v>
          </cell>
          <cell r="W2093">
            <v>5.9999999999999995E-4</v>
          </cell>
          <cell r="X2093" t="str">
            <v>Gifford Medical - 40</v>
          </cell>
          <cell r="Y2093" t="str">
            <v>Housekeeping</v>
          </cell>
          <cell r="Z2093" t="str">
            <v>Biweekly</v>
          </cell>
        </row>
        <row r="2094">
          <cell r="B2094">
            <v>2625</v>
          </cell>
          <cell r="D2094" t="str">
            <v>Lily</v>
          </cell>
          <cell r="E2094" t="str">
            <v>Clark</v>
          </cell>
          <cell r="G2094" t="str">
            <v>Laboratory Assistant PD</v>
          </cell>
          <cell r="H2094" t="str">
            <v>Clinical</v>
          </cell>
          <cell r="I2094" t="str">
            <v>Professional Services</v>
          </cell>
          <cell r="J2094" t="str">
            <v>Laboratory</v>
          </cell>
          <cell r="K2094" t="str">
            <v>Terminated</v>
          </cell>
          <cell r="L2094" t="str">
            <v>Per Diem Active</v>
          </cell>
          <cell r="M2094" t="str">
            <v>Part Time</v>
          </cell>
          <cell r="N2094" t="str">
            <v>Laboratory Assistant PD</v>
          </cell>
          <cell r="O2094" t="str">
            <v>GEN 40 30min</v>
          </cell>
          <cell r="P2094">
            <v>43642</v>
          </cell>
          <cell r="Q2094">
            <v>43642</v>
          </cell>
          <cell r="R2094">
            <v>44316</v>
          </cell>
          <cell r="S2094">
            <v>4.1599999999999998E-2</v>
          </cell>
          <cell r="T2094">
            <v>16.25</v>
          </cell>
          <cell r="U2094" t="str">
            <v>Admin/Support</v>
          </cell>
          <cell r="V2094">
            <v>1E-4</v>
          </cell>
          <cell r="W2094">
            <v>8.0000000000000004E-4</v>
          </cell>
          <cell r="X2094" t="str">
            <v>Gifford Medical - 40</v>
          </cell>
          <cell r="Y2094" t="str">
            <v>Laboratory</v>
          </cell>
          <cell r="Z2094" t="str">
            <v>Biweekly</v>
          </cell>
        </row>
        <row r="2095">
          <cell r="B2095">
            <v>2626</v>
          </cell>
          <cell r="D2095" t="str">
            <v>Paige</v>
          </cell>
          <cell r="E2095" t="str">
            <v>Perkins</v>
          </cell>
          <cell r="F2095" t="str">
            <v>M</v>
          </cell>
          <cell r="G2095" t="str">
            <v>LPN Retirement Community</v>
          </cell>
          <cell r="H2095" t="str">
            <v>Clinical</v>
          </cell>
          <cell r="I2095" t="str">
            <v>Patient Care Services</v>
          </cell>
          <cell r="J2095" t="str">
            <v>MENIG Extended Care</v>
          </cell>
          <cell r="K2095" t="str">
            <v>Terminated</v>
          </cell>
          <cell r="L2095" t="str">
            <v>PartTime-Partial Benefits</v>
          </cell>
          <cell r="M2095" t="str">
            <v>Part Time</v>
          </cell>
          <cell r="N2095" t="str">
            <v>LPN Retirement Community</v>
          </cell>
          <cell r="O2095" t="str">
            <v>GEN 40 30min</v>
          </cell>
          <cell r="P2095">
            <v>44342</v>
          </cell>
          <cell r="Q2095">
            <v>43642</v>
          </cell>
          <cell r="R2095">
            <v>44608</v>
          </cell>
          <cell r="S2095">
            <v>24560.639999999999</v>
          </cell>
          <cell r="T2095">
            <v>19.68</v>
          </cell>
          <cell r="U2095" t="str">
            <v>LPN</v>
          </cell>
          <cell r="V2095">
            <v>48</v>
          </cell>
          <cell r="W2095">
            <v>472.32</v>
          </cell>
          <cell r="X2095" t="str">
            <v>Employee Health - 49</v>
          </cell>
          <cell r="Y2095" t="str">
            <v>Menig Extended Care Unit</v>
          </cell>
          <cell r="Z2095" t="str">
            <v>Biweekly</v>
          </cell>
        </row>
        <row r="2096">
          <cell r="B2096">
            <v>2627</v>
          </cell>
          <cell r="D2096" t="str">
            <v>Angel</v>
          </cell>
          <cell r="E2096" t="str">
            <v>Wight</v>
          </cell>
          <cell r="F2096" t="str">
            <v>E</v>
          </cell>
          <cell r="G2096" t="str">
            <v>Office Representative</v>
          </cell>
          <cell r="H2096" t="str">
            <v>Administrative</v>
          </cell>
          <cell r="I2096" t="str">
            <v>Provider Practices</v>
          </cell>
          <cell r="J2096" t="str">
            <v>Pediatrics</v>
          </cell>
          <cell r="K2096" t="str">
            <v>Active</v>
          </cell>
          <cell r="L2096" t="str">
            <v>PartTime - Full Benefits</v>
          </cell>
          <cell r="M2096" t="str">
            <v>Part Time</v>
          </cell>
          <cell r="N2096" t="str">
            <v>Office Representative</v>
          </cell>
          <cell r="O2096" t="str">
            <v>GEN 40 60min</v>
          </cell>
          <cell r="P2096">
            <v>43642</v>
          </cell>
          <cell r="Q2096">
            <v>43642</v>
          </cell>
          <cell r="S2096">
            <v>33729.279999999999</v>
          </cell>
          <cell r="T2096">
            <v>20.27</v>
          </cell>
          <cell r="U2096" t="str">
            <v>Admin/Support</v>
          </cell>
          <cell r="V2096">
            <v>64</v>
          </cell>
          <cell r="W2096">
            <v>648.64</v>
          </cell>
          <cell r="X2096" t="str">
            <v>Primary Care Clinic - 41</v>
          </cell>
          <cell r="Y2096" t="str">
            <v>Provider Practice</v>
          </cell>
          <cell r="Z2096" t="str">
            <v>Biweekly</v>
          </cell>
        </row>
        <row r="2097">
          <cell r="B2097">
            <v>2628</v>
          </cell>
          <cell r="D2097" t="str">
            <v>Cady</v>
          </cell>
          <cell r="E2097" t="str">
            <v>Boule</v>
          </cell>
          <cell r="F2097" t="str">
            <v>A</v>
          </cell>
          <cell r="G2097" t="str">
            <v>LNA Per Diem</v>
          </cell>
          <cell r="H2097" t="str">
            <v>Clinical</v>
          </cell>
          <cell r="I2097" t="str">
            <v>Patient Care Services</v>
          </cell>
          <cell r="J2097" t="str">
            <v>Med Surg</v>
          </cell>
          <cell r="K2097" t="str">
            <v>Terminated</v>
          </cell>
          <cell r="L2097" t="str">
            <v>Per Diem Active</v>
          </cell>
          <cell r="M2097" t="str">
            <v>Part Time</v>
          </cell>
          <cell r="N2097" t="str">
            <v>LNA Per Diem</v>
          </cell>
          <cell r="O2097" t="str">
            <v>GEN 40 30min</v>
          </cell>
          <cell r="P2097">
            <v>43649</v>
          </cell>
          <cell r="Q2097">
            <v>43649</v>
          </cell>
          <cell r="R2097">
            <v>44053</v>
          </cell>
          <cell r="S2097">
            <v>3.1199999999999999E-2</v>
          </cell>
          <cell r="T2097">
            <v>12</v>
          </cell>
          <cell r="U2097" t="str">
            <v>Admin/Support</v>
          </cell>
          <cell r="V2097">
            <v>1E-4</v>
          </cell>
          <cell r="W2097">
            <v>5.9999999999999995E-4</v>
          </cell>
          <cell r="X2097" t="str">
            <v>Gifford Medical - 40</v>
          </cell>
          <cell r="Y2097" t="str">
            <v>Med/Surg</v>
          </cell>
          <cell r="Z2097" t="str">
            <v>Biweekly</v>
          </cell>
        </row>
        <row r="2098">
          <cell r="B2098">
            <v>2629</v>
          </cell>
          <cell r="D2098" t="str">
            <v>Tasha</v>
          </cell>
          <cell r="E2098" t="str">
            <v>Miller</v>
          </cell>
          <cell r="F2098" t="str">
            <v>M</v>
          </cell>
          <cell r="G2098" t="str">
            <v>Medical Assistant</v>
          </cell>
          <cell r="H2098" t="str">
            <v>Clinical</v>
          </cell>
          <cell r="I2098" t="str">
            <v>Provider Practices</v>
          </cell>
          <cell r="J2098" t="str">
            <v>Clinic Urology</v>
          </cell>
          <cell r="K2098" t="str">
            <v>Terminated</v>
          </cell>
          <cell r="L2098" t="str">
            <v>Full Time - Full Benefits</v>
          </cell>
          <cell r="M2098" t="str">
            <v>Full Time</v>
          </cell>
          <cell r="N2098" t="str">
            <v>Medical Assistant</v>
          </cell>
          <cell r="O2098" t="str">
            <v>GEN 40 60min</v>
          </cell>
          <cell r="P2098">
            <v>43649</v>
          </cell>
          <cell r="Q2098">
            <v>43649</v>
          </cell>
          <cell r="R2098">
            <v>44783</v>
          </cell>
          <cell r="S2098">
            <v>34590.400000000001</v>
          </cell>
          <cell r="T2098">
            <v>16.63</v>
          </cell>
          <cell r="U2098" t="str">
            <v>Admin/Support</v>
          </cell>
          <cell r="V2098">
            <v>80</v>
          </cell>
          <cell r="W2098">
            <v>665.2</v>
          </cell>
          <cell r="X2098" t="str">
            <v>Primary Care Clinic - 41</v>
          </cell>
          <cell r="Y2098" t="str">
            <v>Provider Practice</v>
          </cell>
          <cell r="Z2098" t="str">
            <v>Biweekly</v>
          </cell>
        </row>
        <row r="2099">
          <cell r="B2099">
            <v>2630</v>
          </cell>
          <cell r="D2099" t="str">
            <v>Elisa</v>
          </cell>
          <cell r="E2099" t="str">
            <v>Vandervort</v>
          </cell>
          <cell r="F2099" t="str">
            <v>B</v>
          </cell>
          <cell r="G2099" t="str">
            <v>Nurse Midwife</v>
          </cell>
          <cell r="H2099" t="str">
            <v>Clinical</v>
          </cell>
          <cell r="I2099" t="str">
            <v>Medical Staff</v>
          </cell>
          <cell r="J2099" t="str">
            <v>Clinic OB/GYN</v>
          </cell>
          <cell r="K2099" t="str">
            <v>Terminated</v>
          </cell>
          <cell r="L2099" t="str">
            <v>Per Diem Active</v>
          </cell>
          <cell r="M2099" t="str">
            <v>Part Time</v>
          </cell>
          <cell r="N2099" t="str">
            <v>Nurse Midwife</v>
          </cell>
          <cell r="O2099" t="str">
            <v>PHYSICIANS PD Assoc Prov</v>
          </cell>
          <cell r="P2099">
            <v>43654</v>
          </cell>
          <cell r="Q2099">
            <v>43654</v>
          </cell>
          <cell r="R2099">
            <v>43952</v>
          </cell>
          <cell r="S2099">
            <v>0.13</v>
          </cell>
          <cell r="T2099">
            <v>50</v>
          </cell>
          <cell r="U2099" t="str">
            <v>Tech &amp; Profess</v>
          </cell>
          <cell r="V2099">
            <v>1E-4</v>
          </cell>
          <cell r="W2099">
            <v>2.5000000000000001E-3</v>
          </cell>
          <cell r="X2099" t="str">
            <v>OB/GYN - 41</v>
          </cell>
          <cell r="Y2099" t="str">
            <v>Medical Staff</v>
          </cell>
          <cell r="Z2099" t="str">
            <v>Biweekly</v>
          </cell>
        </row>
        <row r="2100">
          <cell r="B2100">
            <v>2631</v>
          </cell>
          <cell r="D2100" t="str">
            <v>Mark</v>
          </cell>
          <cell r="E2100" t="str">
            <v>Lester</v>
          </cell>
          <cell r="G2100" t="str">
            <v>Chef</v>
          </cell>
          <cell r="H2100" t="str">
            <v>Maint, Hskpg, Food, Dayca</v>
          </cell>
          <cell r="I2100" t="str">
            <v>Operations</v>
          </cell>
          <cell r="J2100" t="str">
            <v>Menig Dietary</v>
          </cell>
          <cell r="K2100" t="str">
            <v>Terminated</v>
          </cell>
          <cell r="L2100" t="str">
            <v>Full Time - Full Benefits</v>
          </cell>
          <cell r="M2100" t="str">
            <v>Full Time</v>
          </cell>
          <cell r="N2100" t="str">
            <v>Chef</v>
          </cell>
          <cell r="O2100" t="str">
            <v>EXEMPT 8 FT</v>
          </cell>
          <cell r="P2100">
            <v>43656</v>
          </cell>
          <cell r="Q2100">
            <v>43656</v>
          </cell>
          <cell r="R2100">
            <v>44168</v>
          </cell>
          <cell r="S2100">
            <v>50356.800000000003</v>
          </cell>
          <cell r="T2100">
            <v>24.21</v>
          </cell>
          <cell r="U2100" t="str">
            <v>Tech &amp; Professi</v>
          </cell>
          <cell r="V2100">
            <v>80</v>
          </cell>
          <cell r="W2100">
            <v>968.4</v>
          </cell>
          <cell r="X2100" t="str">
            <v>Gifford Medical - 40</v>
          </cell>
          <cell r="Y2100" t="str">
            <v>Nutrition &amp; Food Service</v>
          </cell>
          <cell r="Z2100" t="str">
            <v>Biweekly</v>
          </cell>
        </row>
        <row r="2101">
          <cell r="B2101">
            <v>2632</v>
          </cell>
          <cell r="D2101" t="str">
            <v>Benjamin</v>
          </cell>
          <cell r="E2101" t="str">
            <v>Lange</v>
          </cell>
          <cell r="F2101" t="str">
            <v>B</v>
          </cell>
          <cell r="G2101" t="str">
            <v>Physician</v>
          </cell>
          <cell r="H2101" t="str">
            <v>Clinical</v>
          </cell>
          <cell r="I2101" t="str">
            <v>Provider Practices</v>
          </cell>
          <cell r="J2101" t="str">
            <v>Clinc Radiology</v>
          </cell>
          <cell r="K2101" t="str">
            <v>Active</v>
          </cell>
          <cell r="L2101" t="str">
            <v>Per Diem Active</v>
          </cell>
          <cell r="M2101" t="str">
            <v>Part Time</v>
          </cell>
          <cell r="N2101" t="str">
            <v>Physician</v>
          </cell>
          <cell r="O2101" t="str">
            <v>PHYSICIANS</v>
          </cell>
          <cell r="P2101">
            <v>43661</v>
          </cell>
          <cell r="Q2101">
            <v>43661</v>
          </cell>
          <cell r="S2101">
            <v>0.97499999999999998</v>
          </cell>
          <cell r="T2101">
            <v>375</v>
          </cell>
          <cell r="U2101" t="str">
            <v>Providers</v>
          </cell>
          <cell r="V2101">
            <v>1E-4</v>
          </cell>
          <cell r="W2101">
            <v>1.8800000000000001E-2</v>
          </cell>
          <cell r="X2101" t="str">
            <v>Gifford Medical - 40</v>
          </cell>
          <cell r="Y2101" t="str">
            <v>Radiology</v>
          </cell>
          <cell r="Z2101" t="str">
            <v>Biweekly</v>
          </cell>
        </row>
        <row r="2102">
          <cell r="B2102">
            <v>2633</v>
          </cell>
          <cell r="D2102" t="str">
            <v>Jeymy</v>
          </cell>
          <cell r="E2102" t="str">
            <v>Moreno</v>
          </cell>
          <cell r="G2102" t="str">
            <v>Nutrition Assistant 1 PD</v>
          </cell>
          <cell r="H2102" t="str">
            <v>Maint, Hskpg, Food, Dayca</v>
          </cell>
          <cell r="I2102" t="str">
            <v>Operations</v>
          </cell>
          <cell r="J2102" t="str">
            <v>Dietary</v>
          </cell>
          <cell r="K2102" t="str">
            <v>Terminated</v>
          </cell>
          <cell r="L2102" t="str">
            <v>Per Diem Active</v>
          </cell>
          <cell r="M2102" t="str">
            <v>Part Time</v>
          </cell>
          <cell r="N2102" t="str">
            <v>Nutrition Assistant 1 PD</v>
          </cell>
          <cell r="O2102" t="str">
            <v>GEN 40 30min</v>
          </cell>
          <cell r="P2102">
            <v>43663</v>
          </cell>
          <cell r="Q2102">
            <v>43663</v>
          </cell>
          <cell r="R2102">
            <v>43837</v>
          </cell>
          <cell r="S2102">
            <v>2.86E-2</v>
          </cell>
          <cell r="T2102">
            <v>10.78</v>
          </cell>
          <cell r="U2102" t="str">
            <v>Admin/Support</v>
          </cell>
          <cell r="V2102">
            <v>1E-4</v>
          </cell>
          <cell r="W2102">
            <v>5.9999999999999995E-4</v>
          </cell>
          <cell r="X2102" t="str">
            <v>Gifford Medical - 40</v>
          </cell>
          <cell r="Y2102" t="str">
            <v>Nutrition &amp; Food Service</v>
          </cell>
          <cell r="Z2102" t="str">
            <v>Biweekly</v>
          </cell>
        </row>
        <row r="2103">
          <cell r="B2103">
            <v>2634</v>
          </cell>
          <cell r="D2103" t="str">
            <v>Amber</v>
          </cell>
          <cell r="E2103" t="str">
            <v>Sevigny</v>
          </cell>
          <cell r="G2103" t="str">
            <v>LNA Retirement Com PD</v>
          </cell>
          <cell r="H2103" t="str">
            <v>Clinical</v>
          </cell>
          <cell r="I2103" t="str">
            <v>Patient Care Services</v>
          </cell>
          <cell r="J2103" t="str">
            <v>MENIG Extended Care</v>
          </cell>
          <cell r="K2103" t="str">
            <v>Active</v>
          </cell>
          <cell r="L2103" t="str">
            <v>Per Diem Active</v>
          </cell>
          <cell r="M2103" t="str">
            <v>Part Time</v>
          </cell>
          <cell r="N2103" t="str">
            <v>LNA Retirement Com PD</v>
          </cell>
          <cell r="O2103" t="str">
            <v>GEN 40 30min</v>
          </cell>
          <cell r="P2103">
            <v>44048</v>
          </cell>
          <cell r="Q2103">
            <v>43663</v>
          </cell>
          <cell r="S2103">
            <v>4.4200000000000003E-2</v>
          </cell>
          <cell r="T2103">
            <v>16.809999999999999</v>
          </cell>
          <cell r="U2103" t="str">
            <v>Admin/Support</v>
          </cell>
          <cell r="V2103">
            <v>1E-4</v>
          </cell>
          <cell r="W2103">
            <v>8.0000000000000004E-4</v>
          </cell>
          <cell r="X2103" t="str">
            <v>Gifford Medical - 40</v>
          </cell>
          <cell r="Y2103" t="str">
            <v>Menig Extended Care Unit</v>
          </cell>
          <cell r="Z2103" t="str">
            <v>Biweekly</v>
          </cell>
        </row>
        <row r="2104">
          <cell r="B2104">
            <v>2635</v>
          </cell>
          <cell r="D2104" t="str">
            <v>Tiana</v>
          </cell>
          <cell r="E2104" t="str">
            <v>Sprague</v>
          </cell>
          <cell r="F2104" t="str">
            <v>A</v>
          </cell>
          <cell r="G2104" t="str">
            <v>Licensed Nurse Aide</v>
          </cell>
          <cell r="H2104" t="str">
            <v>Clinical</v>
          </cell>
          <cell r="I2104" t="str">
            <v>Patient Care Services</v>
          </cell>
          <cell r="J2104" t="str">
            <v>Med Surg</v>
          </cell>
          <cell r="K2104" t="str">
            <v>Terminated</v>
          </cell>
          <cell r="L2104" t="str">
            <v>PartTime - Full Benefits</v>
          </cell>
          <cell r="M2104" t="str">
            <v>Part Time</v>
          </cell>
          <cell r="N2104" t="str">
            <v>Licensed Nurse Aide</v>
          </cell>
          <cell r="O2104" t="str">
            <v>GEN 40 30min</v>
          </cell>
          <cell r="P2104">
            <v>43670</v>
          </cell>
          <cell r="Q2104">
            <v>43670</v>
          </cell>
          <cell r="R2104">
            <v>44599</v>
          </cell>
          <cell r="S2104">
            <v>27988.48</v>
          </cell>
          <cell r="T2104">
            <v>16.82</v>
          </cell>
          <cell r="U2104" t="str">
            <v>Admin/Support</v>
          </cell>
          <cell r="V2104">
            <v>64</v>
          </cell>
          <cell r="W2104">
            <v>538.24</v>
          </cell>
          <cell r="X2104" t="str">
            <v>Gifford Medical - 40</v>
          </cell>
          <cell r="Y2104" t="str">
            <v>Med/Surg</v>
          </cell>
          <cell r="Z2104" t="str">
            <v>Biweekly</v>
          </cell>
        </row>
        <row r="2105">
          <cell r="B2105">
            <v>2636</v>
          </cell>
          <cell r="D2105" t="str">
            <v>Melissa</v>
          </cell>
          <cell r="E2105" t="str">
            <v>Barrett</v>
          </cell>
          <cell r="F2105" t="str">
            <v>A</v>
          </cell>
          <cell r="G2105" t="str">
            <v>Licensed Practical Nurse</v>
          </cell>
          <cell r="H2105" t="str">
            <v>Clinical</v>
          </cell>
          <cell r="I2105" t="str">
            <v>Provider Practices</v>
          </cell>
          <cell r="J2105" t="str">
            <v>Clinic Primary Care</v>
          </cell>
          <cell r="K2105" t="str">
            <v>Active</v>
          </cell>
          <cell r="L2105" t="str">
            <v>Full Time - Full Benefits</v>
          </cell>
          <cell r="M2105" t="str">
            <v>Full Time</v>
          </cell>
          <cell r="N2105" t="str">
            <v>Licensed Practical Nurse</v>
          </cell>
          <cell r="O2105" t="str">
            <v>GEN 40 60min</v>
          </cell>
          <cell r="P2105">
            <v>43670</v>
          </cell>
          <cell r="Q2105">
            <v>43670</v>
          </cell>
          <cell r="S2105">
            <v>66934.399999999994</v>
          </cell>
          <cell r="T2105">
            <v>32.18</v>
          </cell>
          <cell r="U2105" t="str">
            <v>LPN</v>
          </cell>
          <cell r="V2105">
            <v>80</v>
          </cell>
          <cell r="W2105">
            <v>1287.2</v>
          </cell>
          <cell r="X2105" t="str">
            <v>Primary Care Clinic - 41</v>
          </cell>
          <cell r="Y2105" t="str">
            <v>Provider Practice</v>
          </cell>
          <cell r="Z2105" t="str">
            <v>Biweekly</v>
          </cell>
        </row>
        <row r="2106">
          <cell r="B2106">
            <v>2637</v>
          </cell>
          <cell r="D2106" t="str">
            <v>Nicole</v>
          </cell>
          <cell r="E2106" t="str">
            <v>Lenentine</v>
          </cell>
          <cell r="G2106" t="str">
            <v>RN - Per Diem</v>
          </cell>
          <cell r="H2106" t="str">
            <v>Clinical</v>
          </cell>
          <cell r="I2106" t="str">
            <v>Patient Care Services</v>
          </cell>
          <cell r="J2106" t="str">
            <v>MENIG Extended Care</v>
          </cell>
          <cell r="K2106" t="str">
            <v>Terminated</v>
          </cell>
          <cell r="L2106" t="str">
            <v>Per Diem Active</v>
          </cell>
          <cell r="M2106" t="str">
            <v>Part Time</v>
          </cell>
          <cell r="N2106" t="str">
            <v>RN - Per Diem</v>
          </cell>
          <cell r="O2106" t="str">
            <v>GEN 40 30min</v>
          </cell>
          <cell r="P2106">
            <v>43670</v>
          </cell>
          <cell r="Q2106">
            <v>43670</v>
          </cell>
          <cell r="R2106">
            <v>44018</v>
          </cell>
          <cell r="S2106">
            <v>4.4200000000000003E-2</v>
          </cell>
          <cell r="T2106">
            <v>17</v>
          </cell>
          <cell r="U2106" t="str">
            <v>RN</v>
          </cell>
          <cell r="V2106">
            <v>1E-4</v>
          </cell>
          <cell r="W2106">
            <v>8.0000000000000004E-4</v>
          </cell>
          <cell r="X2106" t="str">
            <v>Gifford Medical - 40</v>
          </cell>
          <cell r="Y2106" t="str">
            <v>Menig Extended Care Unit</v>
          </cell>
          <cell r="Z2106" t="str">
            <v>Biweekly</v>
          </cell>
        </row>
        <row r="2107">
          <cell r="B2107">
            <v>2638</v>
          </cell>
          <cell r="D2107" t="str">
            <v>Flor</v>
          </cell>
          <cell r="E2107" t="str">
            <v>Moreno</v>
          </cell>
          <cell r="G2107" t="str">
            <v>ES Worker - Per Diem</v>
          </cell>
          <cell r="H2107" t="str">
            <v>Maint, Hskpg, Food, Dayca</v>
          </cell>
          <cell r="I2107" t="str">
            <v>Operations</v>
          </cell>
          <cell r="J2107" t="str">
            <v>Housekeeping</v>
          </cell>
          <cell r="K2107" t="str">
            <v>Terminated</v>
          </cell>
          <cell r="L2107" t="str">
            <v>Per Diem Active</v>
          </cell>
          <cell r="M2107" t="str">
            <v>Part Time</v>
          </cell>
          <cell r="N2107" t="str">
            <v>ES Worker - Per Diem</v>
          </cell>
          <cell r="O2107" t="str">
            <v>GEN 40 30min</v>
          </cell>
          <cell r="P2107">
            <v>43677</v>
          </cell>
          <cell r="Q2107">
            <v>43677</v>
          </cell>
          <cell r="R2107">
            <v>43699</v>
          </cell>
          <cell r="S2107">
            <v>2.86E-2</v>
          </cell>
          <cell r="T2107">
            <v>11.25</v>
          </cell>
          <cell r="U2107" t="str">
            <v>Admin/Support</v>
          </cell>
          <cell r="V2107">
            <v>1E-4</v>
          </cell>
          <cell r="W2107">
            <v>5.9999999999999995E-4</v>
          </cell>
          <cell r="X2107" t="str">
            <v>Gifford Medical - 40</v>
          </cell>
          <cell r="Y2107" t="str">
            <v>Housekeeping</v>
          </cell>
          <cell r="Z2107" t="str">
            <v>Biweekly</v>
          </cell>
        </row>
        <row r="2108">
          <cell r="B2108">
            <v>2639</v>
          </cell>
          <cell r="D2108" t="str">
            <v>Amy</v>
          </cell>
          <cell r="E2108" t="str">
            <v>Putnam</v>
          </cell>
          <cell r="F2108" t="str">
            <v>M</v>
          </cell>
          <cell r="G2108" t="str">
            <v>Licensed Practical Nurse</v>
          </cell>
          <cell r="H2108" t="str">
            <v>Clinical</v>
          </cell>
          <cell r="I2108" t="str">
            <v>Patient Care Services</v>
          </cell>
          <cell r="J2108" t="str">
            <v>Med Surg</v>
          </cell>
          <cell r="K2108" t="str">
            <v>Terminated</v>
          </cell>
          <cell r="L2108" t="str">
            <v>PartTime - Full Benefits</v>
          </cell>
          <cell r="M2108" t="str">
            <v>Part Time</v>
          </cell>
          <cell r="N2108" t="str">
            <v>Licensed Practical Nurse</v>
          </cell>
          <cell r="O2108" t="str">
            <v>GEN 40 30min</v>
          </cell>
          <cell r="P2108">
            <v>43677</v>
          </cell>
          <cell r="Q2108">
            <v>43677</v>
          </cell>
          <cell r="R2108">
            <v>43917</v>
          </cell>
          <cell r="S2108">
            <v>31824</v>
          </cell>
          <cell r="T2108">
            <v>17</v>
          </cell>
          <cell r="U2108" t="str">
            <v>LPN</v>
          </cell>
          <cell r="V2108">
            <v>72</v>
          </cell>
          <cell r="W2108">
            <v>612</v>
          </cell>
          <cell r="X2108" t="str">
            <v>Gifford Medical - 40</v>
          </cell>
          <cell r="Y2108" t="str">
            <v>Med/Surg</v>
          </cell>
          <cell r="Z2108" t="str">
            <v>Biweekly</v>
          </cell>
        </row>
        <row r="2109">
          <cell r="B2109">
            <v>2640</v>
          </cell>
          <cell r="D2109" t="str">
            <v>Karen</v>
          </cell>
          <cell r="E2109" t="str">
            <v>Bruck</v>
          </cell>
          <cell r="G2109" t="str">
            <v>Physician</v>
          </cell>
          <cell r="H2109" t="str">
            <v>Clinical</v>
          </cell>
          <cell r="I2109" t="str">
            <v>Medical Staff</v>
          </cell>
          <cell r="J2109" t="str">
            <v>Professional Emergency</v>
          </cell>
          <cell r="K2109" t="str">
            <v>Terminated</v>
          </cell>
          <cell r="L2109" t="str">
            <v>Per Diem Active</v>
          </cell>
          <cell r="M2109" t="str">
            <v>Part Time</v>
          </cell>
          <cell r="N2109" t="str">
            <v>Physician</v>
          </cell>
          <cell r="O2109" t="str">
            <v>PHYSICIANS</v>
          </cell>
          <cell r="P2109">
            <v>43679</v>
          </cell>
          <cell r="Q2109">
            <v>43679</v>
          </cell>
          <cell r="R2109">
            <v>44789</v>
          </cell>
          <cell r="S2109">
            <v>0.41599999999999998</v>
          </cell>
          <cell r="T2109">
            <v>160</v>
          </cell>
          <cell r="U2109" t="str">
            <v>Providers</v>
          </cell>
          <cell r="V2109">
            <v>1E-4</v>
          </cell>
          <cell r="W2109">
            <v>8.0000000000000002E-3</v>
          </cell>
          <cell r="X2109" t="str">
            <v>Gifford Medical - 40</v>
          </cell>
          <cell r="Y2109" t="str">
            <v>Emergency Room</v>
          </cell>
          <cell r="Z2109" t="str">
            <v>Biweekly</v>
          </cell>
        </row>
        <row r="2110">
          <cell r="B2110">
            <v>2641</v>
          </cell>
          <cell r="D2110" t="str">
            <v>Ericson</v>
          </cell>
          <cell r="E2110" t="str">
            <v>Scott</v>
          </cell>
          <cell r="G2110" t="str">
            <v>Cook</v>
          </cell>
          <cell r="H2110" t="str">
            <v>Maint, Hskpg, Food, Dayca</v>
          </cell>
          <cell r="I2110" t="str">
            <v>Operations</v>
          </cell>
          <cell r="J2110" t="str">
            <v>Menig Dietary</v>
          </cell>
          <cell r="K2110" t="str">
            <v>Terminated</v>
          </cell>
          <cell r="L2110" t="str">
            <v>Full Time - Full Benefits</v>
          </cell>
          <cell r="M2110" t="str">
            <v>Full Time</v>
          </cell>
          <cell r="N2110" t="str">
            <v>Cook</v>
          </cell>
          <cell r="O2110" t="str">
            <v>GEN 40 30min</v>
          </cell>
          <cell r="P2110">
            <v>43684</v>
          </cell>
          <cell r="Q2110">
            <v>43684</v>
          </cell>
          <cell r="R2110">
            <v>44354</v>
          </cell>
          <cell r="S2110">
            <v>30076.799999999999</v>
          </cell>
          <cell r="T2110">
            <v>14.46</v>
          </cell>
          <cell r="U2110" t="str">
            <v>Admin/Support</v>
          </cell>
          <cell r="V2110">
            <v>80</v>
          </cell>
          <cell r="W2110">
            <v>578.4</v>
          </cell>
          <cell r="X2110" t="str">
            <v>Gifford Medical - 40</v>
          </cell>
          <cell r="Y2110" t="str">
            <v>Nutrition &amp; Food Service</v>
          </cell>
          <cell r="Z2110" t="str">
            <v>Biweekly</v>
          </cell>
        </row>
        <row r="2111">
          <cell r="B2111">
            <v>2642</v>
          </cell>
          <cell r="D2111" t="str">
            <v>Jason</v>
          </cell>
          <cell r="E2111" t="str">
            <v>Lamson</v>
          </cell>
          <cell r="F2111" t="str">
            <v>D</v>
          </cell>
          <cell r="G2111" t="str">
            <v>ES Project Worker</v>
          </cell>
          <cell r="H2111" t="str">
            <v>Maint, Hskpg, Food, Dayca</v>
          </cell>
          <cell r="I2111" t="str">
            <v>Operations</v>
          </cell>
          <cell r="J2111" t="str">
            <v>Housekeeping</v>
          </cell>
          <cell r="K2111" t="str">
            <v>Terminated</v>
          </cell>
          <cell r="L2111" t="str">
            <v>Full Time - Full Benefits</v>
          </cell>
          <cell r="M2111" t="str">
            <v>Full Time</v>
          </cell>
          <cell r="N2111" t="str">
            <v>ES Project Worker</v>
          </cell>
          <cell r="O2111" t="str">
            <v>GEN 30min</v>
          </cell>
          <cell r="P2111">
            <v>43691</v>
          </cell>
          <cell r="Q2111">
            <v>43691</v>
          </cell>
          <cell r="R2111">
            <v>43757</v>
          </cell>
          <cell r="S2111">
            <v>23920</v>
          </cell>
          <cell r="T2111">
            <v>11.5</v>
          </cell>
          <cell r="U2111" t="str">
            <v>Admin/Support</v>
          </cell>
          <cell r="V2111">
            <v>80</v>
          </cell>
          <cell r="W2111">
            <v>460</v>
          </cell>
          <cell r="X2111" t="str">
            <v>Gifford Medical - 40</v>
          </cell>
          <cell r="Y2111" t="str">
            <v>Housekeeping</v>
          </cell>
          <cell r="Z2111" t="str">
            <v>Biweekly</v>
          </cell>
        </row>
        <row r="2112">
          <cell r="B2112">
            <v>2643</v>
          </cell>
          <cell r="D2112" t="str">
            <v>Brittany</v>
          </cell>
          <cell r="E2112" t="str">
            <v>Hood</v>
          </cell>
          <cell r="F2112" t="str">
            <v>L</v>
          </cell>
          <cell r="G2112" t="str">
            <v>LNA Per Diem</v>
          </cell>
          <cell r="H2112" t="str">
            <v>Clinical</v>
          </cell>
          <cell r="I2112" t="str">
            <v>Patient Care Services</v>
          </cell>
          <cell r="J2112" t="str">
            <v>Med Surg</v>
          </cell>
          <cell r="K2112" t="str">
            <v>Terminated</v>
          </cell>
          <cell r="L2112" t="str">
            <v>Per Diem Active</v>
          </cell>
          <cell r="M2112" t="str">
            <v>Part Time</v>
          </cell>
          <cell r="N2112" t="str">
            <v>LNA Per Diem</v>
          </cell>
          <cell r="O2112" t="str">
            <v>GEN 40 30min</v>
          </cell>
          <cell r="P2112">
            <v>43698</v>
          </cell>
          <cell r="Q2112">
            <v>43698</v>
          </cell>
          <cell r="R2112">
            <v>44220</v>
          </cell>
          <cell r="S2112">
            <v>3.1199999999999999E-2</v>
          </cell>
          <cell r="T2112">
            <v>12.24</v>
          </cell>
          <cell r="U2112" t="str">
            <v>Admin/Support</v>
          </cell>
          <cell r="V2112">
            <v>1E-4</v>
          </cell>
          <cell r="W2112">
            <v>5.9999999999999995E-4</v>
          </cell>
          <cell r="X2112" t="str">
            <v>Gifford Medical - 40</v>
          </cell>
          <cell r="Y2112" t="str">
            <v>Med/Surg</v>
          </cell>
          <cell r="Z2112" t="str">
            <v>Biweekly</v>
          </cell>
        </row>
        <row r="2113">
          <cell r="B2113">
            <v>2644</v>
          </cell>
          <cell r="D2113" t="str">
            <v>Richard</v>
          </cell>
          <cell r="E2113" t="str">
            <v>Bestenbostel</v>
          </cell>
          <cell r="F2113" t="str">
            <v>D</v>
          </cell>
          <cell r="G2113" t="str">
            <v>ES Project Worker</v>
          </cell>
          <cell r="H2113" t="str">
            <v>Maint, Hskpg, Food, Dayca</v>
          </cell>
          <cell r="I2113" t="str">
            <v>Operations</v>
          </cell>
          <cell r="J2113" t="str">
            <v>Housekeeping</v>
          </cell>
          <cell r="K2113" t="str">
            <v>Terminated</v>
          </cell>
          <cell r="L2113" t="str">
            <v>Full Time - Full Benefits</v>
          </cell>
          <cell r="M2113" t="str">
            <v>Full Time</v>
          </cell>
          <cell r="N2113" t="str">
            <v>ES Project Worker</v>
          </cell>
          <cell r="O2113" t="str">
            <v>GEN 40 30min</v>
          </cell>
          <cell r="P2113">
            <v>43698</v>
          </cell>
          <cell r="Q2113">
            <v>43698</v>
          </cell>
          <cell r="R2113">
            <v>44027</v>
          </cell>
          <cell r="S2113">
            <v>24960</v>
          </cell>
          <cell r="T2113">
            <v>12</v>
          </cell>
          <cell r="U2113" t="str">
            <v>Admin/Support</v>
          </cell>
          <cell r="V2113">
            <v>80</v>
          </cell>
          <cell r="W2113">
            <v>480</v>
          </cell>
          <cell r="X2113" t="str">
            <v>Gifford Medical - 40</v>
          </cell>
          <cell r="Y2113" t="str">
            <v>Housekeeping</v>
          </cell>
          <cell r="Z2113" t="str">
            <v>Biweekly</v>
          </cell>
        </row>
        <row r="2114">
          <cell r="B2114">
            <v>2646</v>
          </cell>
          <cell r="D2114" t="str">
            <v>Hillary</v>
          </cell>
          <cell r="E2114" t="str">
            <v>Leicher</v>
          </cell>
          <cell r="F2114" t="str">
            <v>J</v>
          </cell>
          <cell r="G2114" t="str">
            <v>Teaching Assistant</v>
          </cell>
          <cell r="H2114" t="str">
            <v>Maint, Hskpg, Food, Dayca</v>
          </cell>
          <cell r="I2114" t="str">
            <v>Human Resources</v>
          </cell>
          <cell r="J2114" t="str">
            <v>Day Care</v>
          </cell>
          <cell r="K2114" t="str">
            <v>Terminated</v>
          </cell>
          <cell r="L2114" t="str">
            <v>Full Time - Full Benefits</v>
          </cell>
          <cell r="M2114" t="str">
            <v>Full Time</v>
          </cell>
          <cell r="N2114" t="str">
            <v>Teaching Assistant</v>
          </cell>
          <cell r="O2114" t="str">
            <v>GEN 40 60min</v>
          </cell>
          <cell r="P2114">
            <v>44903</v>
          </cell>
          <cell r="Q2114">
            <v>43703</v>
          </cell>
          <cell r="R2114">
            <v>44903</v>
          </cell>
          <cell r="S2114">
            <v>34652.800000000003</v>
          </cell>
          <cell r="T2114">
            <v>16.66</v>
          </cell>
          <cell r="U2114" t="str">
            <v>Admin/Support</v>
          </cell>
          <cell r="V2114">
            <v>80</v>
          </cell>
          <cell r="W2114">
            <v>666.4</v>
          </cell>
          <cell r="X2114" t="str">
            <v>Gifford Medical - 40</v>
          </cell>
          <cell r="Y2114" t="str">
            <v>Child Enrichment Center</v>
          </cell>
          <cell r="Z2114" t="str">
            <v>Biweekly</v>
          </cell>
        </row>
        <row r="2115">
          <cell r="B2115">
            <v>2647</v>
          </cell>
          <cell r="D2115" t="str">
            <v>Julie</v>
          </cell>
          <cell r="E2115" t="str">
            <v>Poulin</v>
          </cell>
          <cell r="G2115" t="str">
            <v>Physician</v>
          </cell>
          <cell r="H2115" t="str">
            <v>Clinical</v>
          </cell>
          <cell r="I2115" t="str">
            <v>Medical Staff</v>
          </cell>
          <cell r="J2115" t="str">
            <v>Clinic Psychiatry</v>
          </cell>
          <cell r="K2115" t="str">
            <v>Terminated</v>
          </cell>
          <cell r="L2115" t="str">
            <v>Full Time - Full Benefits</v>
          </cell>
          <cell r="M2115" t="str">
            <v>Full Time</v>
          </cell>
          <cell r="N2115" t="str">
            <v>Physician</v>
          </cell>
          <cell r="O2115" t="str">
            <v>PHYSICIANS</v>
          </cell>
          <cell r="P2115">
            <v>43711</v>
          </cell>
          <cell r="Q2115">
            <v>43711</v>
          </cell>
          <cell r="R2115">
            <v>44054</v>
          </cell>
          <cell r="S2115">
            <v>280000</v>
          </cell>
          <cell r="T2115">
            <v>134.61539999999999</v>
          </cell>
          <cell r="U2115" t="str">
            <v>Providers</v>
          </cell>
          <cell r="V2115">
            <v>80</v>
          </cell>
          <cell r="W2115">
            <v>5384.6153999999997</v>
          </cell>
          <cell r="X2115" t="str">
            <v>Primary Care Clinic - 41</v>
          </cell>
          <cell r="Y2115" t="str">
            <v>Medical Staff</v>
          </cell>
          <cell r="Z2115" t="str">
            <v>Biweekly</v>
          </cell>
        </row>
        <row r="2116">
          <cell r="B2116">
            <v>2648</v>
          </cell>
          <cell r="D2116" t="str">
            <v>Ivy</v>
          </cell>
          <cell r="E2116" t="str">
            <v>Roebuck</v>
          </cell>
          <cell r="G2116" t="str">
            <v>ES Project Worker</v>
          </cell>
          <cell r="H2116" t="str">
            <v>Maint, Hskpg, Food, Dayca</v>
          </cell>
          <cell r="I2116" t="str">
            <v>Operations</v>
          </cell>
          <cell r="J2116" t="str">
            <v>Housekeeping</v>
          </cell>
          <cell r="K2116" t="str">
            <v>Terminated</v>
          </cell>
          <cell r="L2116" t="str">
            <v>Full Time - Full Benefits</v>
          </cell>
          <cell r="M2116" t="str">
            <v>Full Time</v>
          </cell>
          <cell r="N2116" t="str">
            <v>ES Project Worker</v>
          </cell>
          <cell r="O2116" t="str">
            <v>GEN 30min</v>
          </cell>
          <cell r="P2116">
            <v>43712</v>
          </cell>
          <cell r="Q2116">
            <v>43712</v>
          </cell>
          <cell r="R2116">
            <v>43801</v>
          </cell>
          <cell r="S2116">
            <v>22422.400000000001</v>
          </cell>
          <cell r="T2116">
            <v>10.78</v>
          </cell>
          <cell r="U2116" t="str">
            <v>Admin/Support</v>
          </cell>
          <cell r="V2116">
            <v>80</v>
          </cell>
          <cell r="W2116">
            <v>431.2</v>
          </cell>
          <cell r="X2116" t="str">
            <v>Gifford Medical - 40</v>
          </cell>
          <cell r="Y2116" t="str">
            <v>Housekeeping</v>
          </cell>
          <cell r="Z2116" t="str">
            <v>Biweekly</v>
          </cell>
        </row>
        <row r="2117">
          <cell r="B2117">
            <v>2649</v>
          </cell>
          <cell r="D2117" t="str">
            <v>Melody</v>
          </cell>
          <cell r="E2117" t="str">
            <v>Slocum</v>
          </cell>
          <cell r="F2117" t="str">
            <v>A</v>
          </cell>
          <cell r="G2117" t="str">
            <v>Medical Assistant</v>
          </cell>
          <cell r="H2117" t="str">
            <v>Clinical</v>
          </cell>
          <cell r="I2117" t="str">
            <v>Provider Practices</v>
          </cell>
          <cell r="J2117" t="str">
            <v>Clinic OB/GYN</v>
          </cell>
          <cell r="K2117" t="str">
            <v>Terminated</v>
          </cell>
          <cell r="L2117" t="str">
            <v>Full Time - Full Benefits</v>
          </cell>
          <cell r="M2117" t="str">
            <v>Full Time</v>
          </cell>
          <cell r="N2117" t="str">
            <v>Medical Assistant</v>
          </cell>
          <cell r="O2117" t="str">
            <v>GEN 40 60min</v>
          </cell>
          <cell r="P2117">
            <v>43719</v>
          </cell>
          <cell r="Q2117">
            <v>43719</v>
          </cell>
          <cell r="R2117">
            <v>43860</v>
          </cell>
          <cell r="S2117">
            <v>28080</v>
          </cell>
          <cell r="T2117">
            <v>13.5</v>
          </cell>
          <cell r="U2117" t="str">
            <v>Admin/Support</v>
          </cell>
          <cell r="V2117">
            <v>80</v>
          </cell>
          <cell r="W2117">
            <v>540</v>
          </cell>
          <cell r="X2117" t="str">
            <v>OB/GYN - 41</v>
          </cell>
          <cell r="Y2117" t="str">
            <v>Provider Practice</v>
          </cell>
          <cell r="Z2117" t="str">
            <v>Biweekly</v>
          </cell>
        </row>
        <row r="2118">
          <cell r="B2118">
            <v>2650</v>
          </cell>
          <cell r="D2118" t="str">
            <v>Emily</v>
          </cell>
          <cell r="E2118" t="str">
            <v>Otis</v>
          </cell>
          <cell r="F2118" t="str">
            <v>A</v>
          </cell>
          <cell r="G2118" t="str">
            <v>Medical Assistant</v>
          </cell>
          <cell r="H2118" t="str">
            <v>Clinical</v>
          </cell>
          <cell r="I2118" t="str">
            <v>Provider Practices</v>
          </cell>
          <cell r="J2118" t="str">
            <v>Clinic Urology</v>
          </cell>
          <cell r="K2118" t="str">
            <v>Terminated</v>
          </cell>
          <cell r="L2118" t="str">
            <v>Full Time - Full Benefits</v>
          </cell>
          <cell r="M2118" t="str">
            <v>Full Time</v>
          </cell>
          <cell r="N2118" t="str">
            <v>Medical Assistant</v>
          </cell>
          <cell r="O2118" t="str">
            <v>GEN 40 60min</v>
          </cell>
          <cell r="P2118">
            <v>44214</v>
          </cell>
          <cell r="Q2118">
            <v>43719</v>
          </cell>
          <cell r="R2118">
            <v>44214</v>
          </cell>
          <cell r="S2118">
            <v>31366.400000000001</v>
          </cell>
          <cell r="T2118">
            <v>15.08</v>
          </cell>
          <cell r="U2118" t="str">
            <v>Admin/Support</v>
          </cell>
          <cell r="V2118">
            <v>80</v>
          </cell>
          <cell r="W2118">
            <v>603.20000000000005</v>
          </cell>
          <cell r="X2118" t="str">
            <v>Orthopedics - 40</v>
          </cell>
          <cell r="Y2118" t="str">
            <v>Provider Practice</v>
          </cell>
          <cell r="Z2118" t="str">
            <v>Biweekly</v>
          </cell>
        </row>
        <row r="2119">
          <cell r="B2119">
            <v>2651</v>
          </cell>
          <cell r="D2119" t="str">
            <v>Alexa</v>
          </cell>
          <cell r="E2119" t="str">
            <v>Wagasky</v>
          </cell>
          <cell r="G2119" t="str">
            <v>Licensed Practical Nurse</v>
          </cell>
          <cell r="H2119" t="str">
            <v>Clinical</v>
          </cell>
          <cell r="I2119" t="str">
            <v>Patient Care Services</v>
          </cell>
          <cell r="J2119" t="str">
            <v>Emergency Room</v>
          </cell>
          <cell r="K2119" t="str">
            <v>Terminated</v>
          </cell>
          <cell r="L2119" t="str">
            <v>PartTime-Partial Benefits</v>
          </cell>
          <cell r="M2119" t="str">
            <v>Part Time</v>
          </cell>
          <cell r="N2119" t="str">
            <v>Licensed Practical Nurse</v>
          </cell>
          <cell r="O2119" t="str">
            <v>GEN 40 30min</v>
          </cell>
          <cell r="P2119">
            <v>44374</v>
          </cell>
          <cell r="Q2119">
            <v>43719</v>
          </cell>
          <cell r="R2119">
            <v>44374</v>
          </cell>
          <cell r="S2119">
            <v>18948.8</v>
          </cell>
          <cell r="T2119">
            <v>18.22</v>
          </cell>
          <cell r="U2119" t="str">
            <v>LPN</v>
          </cell>
          <cell r="V2119">
            <v>40</v>
          </cell>
          <cell r="W2119">
            <v>364.4</v>
          </cell>
          <cell r="X2119" t="str">
            <v>Gifford Medical - 40</v>
          </cell>
          <cell r="Y2119" t="str">
            <v>Emergency Room</v>
          </cell>
          <cell r="Z2119" t="str">
            <v>Biweekly</v>
          </cell>
        </row>
        <row r="2120">
          <cell r="B2120">
            <v>2652</v>
          </cell>
          <cell r="D2120" t="str">
            <v>Joddie</v>
          </cell>
          <cell r="E2120" t="str">
            <v>Griffith</v>
          </cell>
          <cell r="F2120" t="str">
            <v>L</v>
          </cell>
          <cell r="G2120" t="str">
            <v>Medical Assistant</v>
          </cell>
          <cell r="H2120" t="str">
            <v>Clinical</v>
          </cell>
          <cell r="I2120" t="str">
            <v>Provider Practices</v>
          </cell>
          <cell r="J2120" t="str">
            <v>Clinic Primary Care</v>
          </cell>
          <cell r="K2120" t="str">
            <v>Terminated</v>
          </cell>
          <cell r="L2120" t="str">
            <v>Full Time - Full Benefits</v>
          </cell>
          <cell r="M2120" t="str">
            <v>Full Time</v>
          </cell>
          <cell r="N2120" t="str">
            <v>Medical Assistant</v>
          </cell>
          <cell r="O2120" t="str">
            <v>GEN 40 60min</v>
          </cell>
          <cell r="P2120">
            <v>43719</v>
          </cell>
          <cell r="Q2120">
            <v>43719</v>
          </cell>
          <cell r="R2120">
            <v>43838</v>
          </cell>
          <cell r="S2120">
            <v>28080</v>
          </cell>
          <cell r="T2120">
            <v>13.5</v>
          </cell>
          <cell r="U2120" t="str">
            <v>Admin/Support</v>
          </cell>
          <cell r="V2120">
            <v>80</v>
          </cell>
          <cell r="W2120">
            <v>540</v>
          </cell>
          <cell r="X2120" t="str">
            <v>Primary Care Clinic - 41</v>
          </cell>
          <cell r="Y2120" t="str">
            <v>Provider Practice</v>
          </cell>
          <cell r="Z2120" t="str">
            <v>Biweekly</v>
          </cell>
        </row>
        <row r="2121">
          <cell r="B2121">
            <v>2653</v>
          </cell>
          <cell r="D2121" t="str">
            <v>Mari</v>
          </cell>
          <cell r="E2121" t="str">
            <v>Prescott</v>
          </cell>
          <cell r="F2121" t="str">
            <v>R</v>
          </cell>
          <cell r="G2121" t="str">
            <v>Cook</v>
          </cell>
          <cell r="H2121" t="str">
            <v>Maint, Hskpg, Food, Dayca</v>
          </cell>
          <cell r="I2121" t="str">
            <v>Operations</v>
          </cell>
          <cell r="J2121" t="str">
            <v>Menig Dietary</v>
          </cell>
          <cell r="K2121" t="str">
            <v>Terminated</v>
          </cell>
          <cell r="L2121" t="str">
            <v>Full Time - Full Benefits</v>
          </cell>
          <cell r="M2121" t="str">
            <v>Full Time</v>
          </cell>
          <cell r="N2121" t="str">
            <v>Cook</v>
          </cell>
          <cell r="O2121" t="str">
            <v>GEN 40 30min</v>
          </cell>
          <cell r="P2121">
            <v>44522</v>
          </cell>
          <cell r="Q2121">
            <v>43719</v>
          </cell>
          <cell r="R2121">
            <v>44522</v>
          </cell>
          <cell r="S2121">
            <v>30180.799999999999</v>
          </cell>
          <cell r="T2121">
            <v>14.51</v>
          </cell>
          <cell r="U2121" t="str">
            <v>Admin/Support</v>
          </cell>
          <cell r="V2121">
            <v>80</v>
          </cell>
          <cell r="W2121">
            <v>580.4</v>
          </cell>
          <cell r="X2121" t="str">
            <v>Gifford Medical - 40</v>
          </cell>
          <cell r="Y2121" t="str">
            <v>Nutrition &amp; Food Service</v>
          </cell>
          <cell r="Z2121" t="str">
            <v>Biweekly</v>
          </cell>
        </row>
        <row r="2122">
          <cell r="B2122">
            <v>2654</v>
          </cell>
          <cell r="D2122" t="str">
            <v>Meghan</v>
          </cell>
          <cell r="E2122" t="str">
            <v>Durfee</v>
          </cell>
          <cell r="F2122" t="str">
            <v>Y</v>
          </cell>
          <cell r="G2122" t="str">
            <v>Cert Athletic Trainer</v>
          </cell>
          <cell r="H2122" t="str">
            <v>Ancillary</v>
          </cell>
          <cell r="I2122" t="str">
            <v>Provider Practices</v>
          </cell>
          <cell r="J2122" t="str">
            <v>Rehab</v>
          </cell>
          <cell r="K2122" t="str">
            <v>Active</v>
          </cell>
          <cell r="L2122" t="str">
            <v>Full Time - Full Benefits</v>
          </cell>
          <cell r="M2122" t="str">
            <v>Full Time</v>
          </cell>
          <cell r="N2122" t="str">
            <v>Cert Athletic Trainer</v>
          </cell>
          <cell r="O2122" t="str">
            <v>GEN 40 30min</v>
          </cell>
          <cell r="P2122">
            <v>43720</v>
          </cell>
          <cell r="Q2122">
            <v>43720</v>
          </cell>
          <cell r="S2122">
            <v>60590.400000000001</v>
          </cell>
          <cell r="T2122">
            <v>29.13</v>
          </cell>
          <cell r="U2122" t="str">
            <v>Tech &amp; Professi</v>
          </cell>
          <cell r="V2122">
            <v>80</v>
          </cell>
          <cell r="W2122">
            <v>1165.2</v>
          </cell>
          <cell r="X2122" t="str">
            <v>Sharon Clinic - 40</v>
          </cell>
          <cell r="Y2122" t="str">
            <v>Rehab Services</v>
          </cell>
          <cell r="Z2122" t="str">
            <v>Biweekly</v>
          </cell>
        </row>
        <row r="2123">
          <cell r="B2123">
            <v>2656</v>
          </cell>
          <cell r="D2123" t="str">
            <v>Mark</v>
          </cell>
          <cell r="E2123" t="str">
            <v>Smith</v>
          </cell>
          <cell r="G2123" t="str">
            <v>ES Project Worker</v>
          </cell>
          <cell r="H2123" t="str">
            <v>Maint, Hskpg, Food, Dayca</v>
          </cell>
          <cell r="I2123" t="str">
            <v>Operations</v>
          </cell>
          <cell r="J2123" t="str">
            <v>Housekeeping</v>
          </cell>
          <cell r="K2123" t="str">
            <v>Terminated</v>
          </cell>
          <cell r="L2123" t="str">
            <v>Full Time - Full Benefits</v>
          </cell>
          <cell r="M2123" t="str">
            <v>Full Time</v>
          </cell>
          <cell r="N2123" t="str">
            <v>ES Project Worker</v>
          </cell>
          <cell r="O2123" t="str">
            <v>GEN 40 30min</v>
          </cell>
          <cell r="P2123">
            <v>43733</v>
          </cell>
          <cell r="Q2123">
            <v>43733</v>
          </cell>
          <cell r="R2123">
            <v>44494</v>
          </cell>
          <cell r="S2123">
            <v>32905.599999999999</v>
          </cell>
          <cell r="T2123">
            <v>15.82</v>
          </cell>
          <cell r="U2123" t="str">
            <v>Admin/Support</v>
          </cell>
          <cell r="V2123">
            <v>80</v>
          </cell>
          <cell r="W2123">
            <v>632.79999999999995</v>
          </cell>
          <cell r="X2123" t="str">
            <v>Gifford Medical - 40</v>
          </cell>
          <cell r="Y2123" t="str">
            <v>Housekeeping</v>
          </cell>
          <cell r="Z2123" t="str">
            <v>Biweekly</v>
          </cell>
        </row>
        <row r="2124">
          <cell r="B2124">
            <v>2657</v>
          </cell>
          <cell r="D2124" t="str">
            <v>Hattie</v>
          </cell>
          <cell r="E2124" t="str">
            <v>Russell</v>
          </cell>
          <cell r="F2124" t="str">
            <v>M</v>
          </cell>
          <cell r="G2124" t="str">
            <v>LNA Retirement Com PD</v>
          </cell>
          <cell r="H2124" t="str">
            <v>Clinical</v>
          </cell>
          <cell r="I2124" t="str">
            <v>Patient Care Services</v>
          </cell>
          <cell r="J2124" t="str">
            <v>MENIG Extended Care</v>
          </cell>
          <cell r="K2124" t="str">
            <v>Active</v>
          </cell>
          <cell r="L2124" t="str">
            <v>Per Diem Active</v>
          </cell>
          <cell r="M2124" t="str">
            <v>Part Time</v>
          </cell>
          <cell r="N2124" t="str">
            <v>LNA Retirement Com PD</v>
          </cell>
          <cell r="O2124" t="str">
            <v>GEN 40 30min</v>
          </cell>
          <cell r="P2124">
            <v>44846</v>
          </cell>
          <cell r="Q2124">
            <v>43740</v>
          </cell>
          <cell r="S2124">
            <v>4.6800000000000001E-2</v>
          </cell>
          <cell r="T2124">
            <v>18.11</v>
          </cell>
          <cell r="U2124" t="str">
            <v>Admin/Support</v>
          </cell>
          <cell r="V2124">
            <v>1E-4</v>
          </cell>
          <cell r="W2124">
            <v>8.9999999999999998E-4</v>
          </cell>
          <cell r="X2124" t="str">
            <v>Menig Nursing Home - 42</v>
          </cell>
          <cell r="Y2124" t="str">
            <v>Menig Extended Care Unit</v>
          </cell>
          <cell r="Z2124" t="str">
            <v>Biweekly</v>
          </cell>
        </row>
        <row r="2125">
          <cell r="B2125">
            <v>2658</v>
          </cell>
          <cell r="D2125" t="str">
            <v>Suzanne</v>
          </cell>
          <cell r="E2125" t="str">
            <v>Sakai</v>
          </cell>
          <cell r="F2125" t="str">
            <v>S</v>
          </cell>
          <cell r="G2125" t="str">
            <v>Server</v>
          </cell>
          <cell r="H2125" t="str">
            <v>Maint, Hskpg, Food, Dayca</v>
          </cell>
          <cell r="I2125" t="str">
            <v>Operations</v>
          </cell>
          <cell r="J2125" t="str">
            <v>Independent Living</v>
          </cell>
          <cell r="K2125" t="str">
            <v>Terminated</v>
          </cell>
          <cell r="L2125" t="str">
            <v>PartTime-No Benefits</v>
          </cell>
          <cell r="M2125" t="str">
            <v>Part Time</v>
          </cell>
          <cell r="N2125" t="str">
            <v>Server</v>
          </cell>
          <cell r="O2125" t="str">
            <v>GEN 40 No Meal</v>
          </cell>
          <cell r="P2125">
            <v>43747</v>
          </cell>
          <cell r="Q2125">
            <v>43747</v>
          </cell>
          <cell r="R2125">
            <v>44454</v>
          </cell>
          <cell r="S2125">
            <v>5682.56</v>
          </cell>
          <cell r="T2125">
            <v>13.66</v>
          </cell>
          <cell r="U2125" t="str">
            <v>Admin/Support</v>
          </cell>
          <cell r="V2125">
            <v>16</v>
          </cell>
          <cell r="W2125">
            <v>109.28</v>
          </cell>
          <cell r="X2125" t="str">
            <v>Gifford Medical - 40</v>
          </cell>
          <cell r="Y2125" t="str">
            <v>Independent Living</v>
          </cell>
          <cell r="Z2125" t="str">
            <v>Biweekly</v>
          </cell>
        </row>
        <row r="2126">
          <cell r="B2126">
            <v>2659</v>
          </cell>
          <cell r="D2126" t="str">
            <v>Bethany</v>
          </cell>
          <cell r="E2126" t="str">
            <v>King</v>
          </cell>
          <cell r="F2126" t="str">
            <v>R</v>
          </cell>
          <cell r="G2126" t="str">
            <v>Nutrition Assistant 1</v>
          </cell>
          <cell r="H2126" t="str">
            <v>Maint, Hskpg, Food, Dayca</v>
          </cell>
          <cell r="I2126" t="str">
            <v>Operations</v>
          </cell>
          <cell r="J2126" t="str">
            <v>Menig Dietary</v>
          </cell>
          <cell r="K2126" t="str">
            <v>Terminated</v>
          </cell>
          <cell r="L2126" t="str">
            <v>PartTime-No Benefits</v>
          </cell>
          <cell r="M2126" t="str">
            <v>Part Time</v>
          </cell>
          <cell r="N2126" t="str">
            <v>Nutrition Assistant 1</v>
          </cell>
          <cell r="O2126" t="str">
            <v>GEN 40 30min</v>
          </cell>
          <cell r="P2126">
            <v>43747</v>
          </cell>
          <cell r="Q2126">
            <v>43747</v>
          </cell>
          <cell r="R2126">
            <v>44013</v>
          </cell>
          <cell r="S2126">
            <v>9118.7199999999993</v>
          </cell>
          <cell r="T2126">
            <v>10.96</v>
          </cell>
          <cell r="U2126" t="str">
            <v>Admin/Support</v>
          </cell>
          <cell r="V2126">
            <v>32</v>
          </cell>
          <cell r="W2126">
            <v>175.36</v>
          </cell>
          <cell r="X2126" t="str">
            <v>Gifford Medical - 40</v>
          </cell>
          <cell r="Y2126" t="str">
            <v>Nutrition &amp; Food Service</v>
          </cell>
          <cell r="Z2126" t="str">
            <v>Biweekly</v>
          </cell>
        </row>
        <row r="2127">
          <cell r="B2127">
            <v>2660</v>
          </cell>
          <cell r="D2127" t="str">
            <v>Jessica</v>
          </cell>
          <cell r="E2127" t="str">
            <v>Ayres</v>
          </cell>
          <cell r="F2127" t="str">
            <v>S</v>
          </cell>
          <cell r="G2127" t="str">
            <v>RN - Per Diem</v>
          </cell>
          <cell r="H2127" t="str">
            <v>Clinical</v>
          </cell>
          <cell r="I2127" t="str">
            <v>Patient Care Services</v>
          </cell>
          <cell r="J2127" t="str">
            <v>Med Surg</v>
          </cell>
          <cell r="K2127" t="str">
            <v>Terminated</v>
          </cell>
          <cell r="L2127" t="str">
            <v>Per Diem Active</v>
          </cell>
          <cell r="M2127" t="str">
            <v>Part Time</v>
          </cell>
          <cell r="N2127" t="str">
            <v>RN - Per Diem</v>
          </cell>
          <cell r="O2127" t="str">
            <v>GEN 40 30min</v>
          </cell>
          <cell r="P2127">
            <v>43802</v>
          </cell>
          <cell r="Q2127">
            <v>43747</v>
          </cell>
          <cell r="R2127">
            <v>43802</v>
          </cell>
          <cell r="S2127">
            <v>7.0199999999999999E-2</v>
          </cell>
          <cell r="T2127">
            <v>26.55</v>
          </cell>
          <cell r="U2127" t="str">
            <v>RN</v>
          </cell>
          <cell r="V2127">
            <v>1E-4</v>
          </cell>
          <cell r="W2127">
            <v>1.4E-3</v>
          </cell>
          <cell r="X2127" t="str">
            <v>Gifford Medical - 40</v>
          </cell>
          <cell r="Y2127" t="str">
            <v>Med/Surg</v>
          </cell>
          <cell r="Z2127" t="str">
            <v>Biweekly</v>
          </cell>
        </row>
        <row r="2128">
          <cell r="B2128">
            <v>2661</v>
          </cell>
          <cell r="D2128" t="str">
            <v>Anne</v>
          </cell>
          <cell r="E2128" t="str">
            <v>McCaffrey</v>
          </cell>
          <cell r="F2128" t="str">
            <v>J</v>
          </cell>
          <cell r="G2128" t="str">
            <v>RN - Per Diem</v>
          </cell>
          <cell r="H2128" t="str">
            <v>Clinical</v>
          </cell>
          <cell r="I2128" t="str">
            <v>Patient Care Services</v>
          </cell>
          <cell r="J2128" t="str">
            <v>Med Surg</v>
          </cell>
          <cell r="K2128" t="str">
            <v>Terminated</v>
          </cell>
          <cell r="L2128" t="str">
            <v>Per Diem Active</v>
          </cell>
          <cell r="M2128" t="str">
            <v>Part Time</v>
          </cell>
          <cell r="N2128" t="str">
            <v>RN - Per Diem</v>
          </cell>
          <cell r="O2128" t="str">
            <v>GEN 40 30min</v>
          </cell>
          <cell r="P2128">
            <v>44894</v>
          </cell>
          <cell r="Q2128">
            <v>43754</v>
          </cell>
          <cell r="R2128">
            <v>44894</v>
          </cell>
          <cell r="S2128">
            <v>8.5800000000000001E-2</v>
          </cell>
          <cell r="T2128">
            <v>33.36</v>
          </cell>
          <cell r="U2128" t="str">
            <v>RN</v>
          </cell>
          <cell r="V2128">
            <v>1E-4</v>
          </cell>
          <cell r="W2128">
            <v>1.6000000000000001E-3</v>
          </cell>
          <cell r="X2128" t="str">
            <v>Gifford Medical - 40</v>
          </cell>
          <cell r="Y2128" t="str">
            <v>Med/Surg</v>
          </cell>
          <cell r="Z2128" t="str">
            <v>Biweekly</v>
          </cell>
        </row>
        <row r="2129">
          <cell r="B2129">
            <v>2663</v>
          </cell>
          <cell r="D2129" t="str">
            <v>Ann</v>
          </cell>
          <cell r="E2129" t="str">
            <v>Wescott</v>
          </cell>
          <cell r="F2129" t="str">
            <v>A</v>
          </cell>
          <cell r="G2129" t="str">
            <v>Registered Nurse</v>
          </cell>
          <cell r="H2129" t="str">
            <v>Clinical</v>
          </cell>
          <cell r="I2129" t="str">
            <v>Surgical Services</v>
          </cell>
          <cell r="J2129" t="str">
            <v>Operating Room</v>
          </cell>
          <cell r="K2129" t="str">
            <v>Terminated</v>
          </cell>
          <cell r="L2129" t="str">
            <v>Full Time - Full Benefits</v>
          </cell>
          <cell r="M2129" t="str">
            <v>Full Time</v>
          </cell>
          <cell r="N2129" t="str">
            <v>Registered Nurse</v>
          </cell>
          <cell r="O2129" t="str">
            <v>GEN 40 30min</v>
          </cell>
          <cell r="P2129">
            <v>43754</v>
          </cell>
          <cell r="Q2129">
            <v>43754</v>
          </cell>
          <cell r="R2129">
            <v>43868</v>
          </cell>
          <cell r="S2129">
            <v>76960</v>
          </cell>
          <cell r="T2129">
            <v>37</v>
          </cell>
          <cell r="U2129" t="str">
            <v>RN</v>
          </cell>
          <cell r="V2129">
            <v>80</v>
          </cell>
          <cell r="W2129">
            <v>1480</v>
          </cell>
          <cell r="X2129" t="str">
            <v>Gifford Medical - 40</v>
          </cell>
          <cell r="Y2129" t="str">
            <v>Operating Room</v>
          </cell>
          <cell r="Z2129" t="str">
            <v>Biweekly</v>
          </cell>
        </row>
        <row r="2130">
          <cell r="B2130">
            <v>2664</v>
          </cell>
          <cell r="D2130" t="str">
            <v>Matthew</v>
          </cell>
          <cell r="E2130" t="str">
            <v>Bouteiller</v>
          </cell>
          <cell r="F2130" t="str">
            <v>A</v>
          </cell>
          <cell r="G2130" t="str">
            <v>Physician Assistant</v>
          </cell>
          <cell r="H2130" t="str">
            <v>Clinical</v>
          </cell>
          <cell r="I2130" t="str">
            <v>Medical Staff</v>
          </cell>
          <cell r="J2130" t="str">
            <v>Professional Emergency</v>
          </cell>
          <cell r="K2130" t="str">
            <v>Active</v>
          </cell>
          <cell r="L2130" t="str">
            <v>PartTime - Full Benefits</v>
          </cell>
          <cell r="M2130" t="str">
            <v>Part Time</v>
          </cell>
          <cell r="N2130" t="str">
            <v>Physician Assistant</v>
          </cell>
          <cell r="O2130" t="str">
            <v>PHYSICIANS</v>
          </cell>
          <cell r="P2130">
            <v>43760</v>
          </cell>
          <cell r="Q2130">
            <v>43760</v>
          </cell>
          <cell r="S2130">
            <v>142478</v>
          </cell>
          <cell r="T2130">
            <v>85.623800000000003</v>
          </cell>
          <cell r="U2130" t="str">
            <v>NP &amp; PA</v>
          </cell>
          <cell r="V2130">
            <v>64</v>
          </cell>
          <cell r="W2130">
            <v>2739.9614999999999</v>
          </cell>
          <cell r="X2130" t="str">
            <v>Gifford Medical - 40</v>
          </cell>
          <cell r="Y2130" t="str">
            <v>Emergency Room</v>
          </cell>
          <cell r="Z2130" t="str">
            <v>Biweekly</v>
          </cell>
        </row>
        <row r="2131">
          <cell r="B2131">
            <v>2665</v>
          </cell>
          <cell r="D2131" t="str">
            <v>George</v>
          </cell>
          <cell r="E2131" t="str">
            <v>Lesznik</v>
          </cell>
          <cell r="F2131" t="str">
            <v>R</v>
          </cell>
          <cell r="G2131" t="str">
            <v>Anesthesiologist</v>
          </cell>
          <cell r="H2131" t="str">
            <v>Clinical</v>
          </cell>
          <cell r="I2131" t="str">
            <v>Medical Staff</v>
          </cell>
          <cell r="J2131" t="str">
            <v>Cardiology</v>
          </cell>
          <cell r="K2131" t="str">
            <v>Terminated</v>
          </cell>
          <cell r="L2131" t="str">
            <v>Per Diem Active</v>
          </cell>
          <cell r="M2131" t="str">
            <v>Part Time</v>
          </cell>
          <cell r="N2131" t="str">
            <v>Anesthesiologist</v>
          </cell>
          <cell r="O2131" t="str">
            <v>PHYSICIANS</v>
          </cell>
          <cell r="P2131">
            <v>43763</v>
          </cell>
          <cell r="Q2131">
            <v>43763</v>
          </cell>
          <cell r="R2131">
            <v>44389</v>
          </cell>
          <cell r="S2131">
            <v>0.55379999999999996</v>
          </cell>
          <cell r="T2131">
            <v>212.5</v>
          </cell>
          <cell r="U2131" t="str">
            <v>Providers</v>
          </cell>
          <cell r="V2131">
            <v>1E-4</v>
          </cell>
          <cell r="W2131">
            <v>1.06E-2</v>
          </cell>
          <cell r="X2131" t="str">
            <v>Nro, Anes, Pod &amp; Sp - 40</v>
          </cell>
          <cell r="Y2131" t="str">
            <v>Medical Staff</v>
          </cell>
          <cell r="Z2131" t="str">
            <v>Biweekly</v>
          </cell>
        </row>
        <row r="2132">
          <cell r="B2132">
            <v>2666</v>
          </cell>
          <cell r="D2132" t="str">
            <v>Wayne</v>
          </cell>
          <cell r="E2132" t="str">
            <v>Bennett</v>
          </cell>
          <cell r="F2132" t="str">
            <v>D</v>
          </cell>
          <cell r="G2132" t="str">
            <v>Chief Financial Officer</v>
          </cell>
          <cell r="H2132" t="str">
            <v>Administrative</v>
          </cell>
          <cell r="I2132" t="str">
            <v>Administration</v>
          </cell>
          <cell r="J2132" t="str">
            <v>Administration</v>
          </cell>
          <cell r="K2132" t="str">
            <v>Terminated</v>
          </cell>
          <cell r="L2132" t="str">
            <v>Per Diem Active</v>
          </cell>
          <cell r="M2132" t="str">
            <v>Part Time</v>
          </cell>
          <cell r="N2132" t="str">
            <v>Chief Financial Officer</v>
          </cell>
          <cell r="O2132" t="str">
            <v>GEN 40 30min</v>
          </cell>
          <cell r="P2132">
            <v>44314</v>
          </cell>
          <cell r="Q2132">
            <v>43767</v>
          </cell>
          <cell r="R2132">
            <v>44314</v>
          </cell>
          <cell r="S2132">
            <v>0.30940000000000001</v>
          </cell>
          <cell r="T2132">
            <v>119.42310000000001</v>
          </cell>
          <cell r="U2132" t="str">
            <v>VP FINANCE</v>
          </cell>
          <cell r="V2132">
            <v>1E-4</v>
          </cell>
          <cell r="W2132">
            <v>6.0000000000000001E-3</v>
          </cell>
          <cell r="X2132" t="str">
            <v>Gifford Medical - 40</v>
          </cell>
          <cell r="Y2132" t="str">
            <v>Accounting</v>
          </cell>
          <cell r="Z2132" t="str">
            <v>Biweekly</v>
          </cell>
        </row>
        <row r="2133">
          <cell r="B2133">
            <v>2667</v>
          </cell>
          <cell r="D2133" t="str">
            <v>Avery</v>
          </cell>
          <cell r="E2133" t="str">
            <v>Palmer</v>
          </cell>
          <cell r="F2133" t="str">
            <v>Y</v>
          </cell>
          <cell r="G2133" t="str">
            <v>Nutrition Assistant 1 PD</v>
          </cell>
          <cell r="H2133" t="str">
            <v>Maint, Hskpg, Food, Dayca</v>
          </cell>
          <cell r="I2133" t="str">
            <v>Operations</v>
          </cell>
          <cell r="J2133" t="str">
            <v>Dietary</v>
          </cell>
          <cell r="K2133" t="str">
            <v>Terminated</v>
          </cell>
          <cell r="L2133" t="str">
            <v>Per Diem Active</v>
          </cell>
          <cell r="M2133" t="str">
            <v>Part Time</v>
          </cell>
          <cell r="N2133" t="str">
            <v>Nutrition Assistant 1 PD</v>
          </cell>
          <cell r="O2133" t="str">
            <v>GEN 40 30min</v>
          </cell>
          <cell r="P2133">
            <v>43768</v>
          </cell>
          <cell r="Q2133">
            <v>43768</v>
          </cell>
          <cell r="R2133">
            <v>43781</v>
          </cell>
          <cell r="S2133">
            <v>2.86E-2</v>
          </cell>
          <cell r="T2133">
            <v>11.3</v>
          </cell>
          <cell r="U2133" t="str">
            <v>Admin/Support</v>
          </cell>
          <cell r="V2133">
            <v>1E-4</v>
          </cell>
          <cell r="W2133">
            <v>5.9999999999999995E-4</v>
          </cell>
          <cell r="X2133" t="str">
            <v>Gifford Medical - 40</v>
          </cell>
          <cell r="Y2133" t="str">
            <v>Nutrition &amp; Food Service</v>
          </cell>
          <cell r="Z2133" t="str">
            <v>Biweekly</v>
          </cell>
        </row>
        <row r="2134">
          <cell r="B2134">
            <v>2668</v>
          </cell>
          <cell r="D2134" t="str">
            <v>Kimberly</v>
          </cell>
          <cell r="E2134" t="str">
            <v>Marcotte</v>
          </cell>
          <cell r="F2134" t="str">
            <v>A</v>
          </cell>
          <cell r="G2134" t="str">
            <v>Care MGR Retirement Com</v>
          </cell>
          <cell r="H2134" t="str">
            <v>Administrative</v>
          </cell>
          <cell r="I2134" t="str">
            <v>Patient Care Services</v>
          </cell>
          <cell r="J2134" t="str">
            <v>MENIG Extended Care</v>
          </cell>
          <cell r="K2134" t="str">
            <v>Active</v>
          </cell>
          <cell r="L2134" t="str">
            <v>Full Time - Full Benefits</v>
          </cell>
          <cell r="M2134" t="str">
            <v>Full Time</v>
          </cell>
          <cell r="N2134" t="str">
            <v>Care MGR Retirement Com</v>
          </cell>
          <cell r="O2134" t="str">
            <v>GEN 40 30min</v>
          </cell>
          <cell r="P2134">
            <v>43768</v>
          </cell>
          <cell r="Q2134">
            <v>43768</v>
          </cell>
          <cell r="S2134">
            <v>48651.199999999997</v>
          </cell>
          <cell r="T2134">
            <v>23.39</v>
          </cell>
          <cell r="U2134" t="str">
            <v>Management</v>
          </cell>
          <cell r="V2134">
            <v>80</v>
          </cell>
          <cell r="W2134">
            <v>935.6</v>
          </cell>
          <cell r="X2134" t="str">
            <v>Gifford Medical - 40</v>
          </cell>
          <cell r="Y2134" t="str">
            <v>Menig Extended Care Unit</v>
          </cell>
          <cell r="Z2134" t="str">
            <v>Biweekly</v>
          </cell>
        </row>
        <row r="2135">
          <cell r="B2135">
            <v>2669</v>
          </cell>
          <cell r="D2135" t="str">
            <v>Mariah</v>
          </cell>
          <cell r="E2135" t="str">
            <v>Rilling</v>
          </cell>
          <cell r="F2135" t="str">
            <v>R</v>
          </cell>
          <cell r="G2135" t="str">
            <v>Registered Nurse</v>
          </cell>
          <cell r="H2135" t="str">
            <v>Clinical</v>
          </cell>
          <cell r="I2135" t="str">
            <v>Provider Practices</v>
          </cell>
          <cell r="J2135" t="str">
            <v>Pediatrics</v>
          </cell>
          <cell r="K2135" t="str">
            <v>Active</v>
          </cell>
          <cell r="L2135" t="str">
            <v>Full Time - Full Benefits</v>
          </cell>
          <cell r="M2135" t="str">
            <v>Full Time</v>
          </cell>
          <cell r="N2135" t="str">
            <v>Registered Nurse</v>
          </cell>
          <cell r="O2135" t="str">
            <v>GEN 40 60min</v>
          </cell>
          <cell r="P2135">
            <v>43769</v>
          </cell>
          <cell r="Q2135">
            <v>43769</v>
          </cell>
          <cell r="S2135">
            <v>69139.199999999997</v>
          </cell>
          <cell r="T2135">
            <v>33.24</v>
          </cell>
          <cell r="U2135" t="str">
            <v>RN</v>
          </cell>
          <cell r="V2135">
            <v>80</v>
          </cell>
          <cell r="W2135">
            <v>1329.6</v>
          </cell>
          <cell r="X2135" t="str">
            <v>Primary Care Clinic - 41</v>
          </cell>
          <cell r="Y2135" t="str">
            <v>Provider Practice</v>
          </cell>
          <cell r="Z2135" t="str">
            <v>Biweekly</v>
          </cell>
        </row>
        <row r="2136">
          <cell r="B2136">
            <v>2670</v>
          </cell>
          <cell r="D2136" t="str">
            <v>Jennifer</v>
          </cell>
          <cell r="E2136" t="str">
            <v>Keller</v>
          </cell>
          <cell r="F2136" t="str">
            <v>G</v>
          </cell>
          <cell r="G2136" t="str">
            <v>Anesthesiologist</v>
          </cell>
          <cell r="H2136" t="str">
            <v>Clinical</v>
          </cell>
          <cell r="I2136" t="str">
            <v>Medical Staff</v>
          </cell>
          <cell r="J2136" t="str">
            <v>Cardiology</v>
          </cell>
          <cell r="K2136" t="str">
            <v>Terminated</v>
          </cell>
          <cell r="L2136" t="str">
            <v>PartTime-Partial Benefits</v>
          </cell>
          <cell r="M2136" t="str">
            <v>Part Time</v>
          </cell>
          <cell r="N2136" t="str">
            <v>Anesthesiologist</v>
          </cell>
          <cell r="O2136" t="str">
            <v>PHYSICIANS</v>
          </cell>
          <cell r="P2136">
            <v>43769</v>
          </cell>
          <cell r="Q2136">
            <v>43769</v>
          </cell>
          <cell r="R2136">
            <v>44388</v>
          </cell>
          <cell r="S2136">
            <v>187850</v>
          </cell>
          <cell r="T2136">
            <v>180.625</v>
          </cell>
          <cell r="U2136" t="str">
            <v>Providers</v>
          </cell>
          <cell r="V2136">
            <v>40</v>
          </cell>
          <cell r="W2136">
            <v>3612.5</v>
          </cell>
          <cell r="X2136" t="str">
            <v>Nro, Anes, Pod &amp; Sp - 40</v>
          </cell>
          <cell r="Y2136" t="str">
            <v>Medical Staff</v>
          </cell>
          <cell r="Z2136" t="str">
            <v>Biweekly</v>
          </cell>
        </row>
        <row r="2137">
          <cell r="B2137">
            <v>2671</v>
          </cell>
          <cell r="D2137" t="str">
            <v>Erica</v>
          </cell>
          <cell r="E2137" t="str">
            <v>Schleif</v>
          </cell>
          <cell r="F2137" t="str">
            <v>S</v>
          </cell>
          <cell r="G2137" t="str">
            <v>Counselor</v>
          </cell>
          <cell r="H2137" t="str">
            <v>Clinical</v>
          </cell>
          <cell r="I2137" t="str">
            <v>Patient Care Services</v>
          </cell>
          <cell r="J2137" t="str">
            <v>Clinic Psychiatry</v>
          </cell>
          <cell r="K2137" t="str">
            <v>Active</v>
          </cell>
          <cell r="L2137" t="str">
            <v>Full Time - Full Benefits</v>
          </cell>
          <cell r="M2137" t="str">
            <v>Full Time</v>
          </cell>
          <cell r="N2137" t="str">
            <v>Counselor</v>
          </cell>
          <cell r="O2137" t="str">
            <v>PHYSICIANS</v>
          </cell>
          <cell r="P2137">
            <v>43773</v>
          </cell>
          <cell r="Q2137">
            <v>43773</v>
          </cell>
          <cell r="S2137">
            <v>79826</v>
          </cell>
          <cell r="T2137">
            <v>38.377899999999997</v>
          </cell>
          <cell r="U2137" t="str">
            <v>Providers/Other</v>
          </cell>
          <cell r="V2137">
            <v>80</v>
          </cell>
          <cell r="W2137">
            <v>1535.1153999999999</v>
          </cell>
          <cell r="X2137" t="str">
            <v>Primary Care Clinic - 41</v>
          </cell>
          <cell r="Y2137" t="str">
            <v>Quality Care &amp; Case Manag</v>
          </cell>
          <cell r="Z2137" t="str">
            <v>Biweekly</v>
          </cell>
        </row>
        <row r="2138">
          <cell r="B2138">
            <v>2672</v>
          </cell>
          <cell r="D2138" t="str">
            <v>Annette</v>
          </cell>
          <cell r="E2138" t="str">
            <v>Young</v>
          </cell>
          <cell r="F2138" t="str">
            <v>M</v>
          </cell>
          <cell r="G2138" t="str">
            <v>Medical Secretary</v>
          </cell>
          <cell r="H2138" t="str">
            <v>Administrative</v>
          </cell>
          <cell r="I2138" t="str">
            <v>Provider Practices</v>
          </cell>
          <cell r="J2138" t="str">
            <v>Clinic Primary Care</v>
          </cell>
          <cell r="K2138" t="str">
            <v>Terminated</v>
          </cell>
          <cell r="L2138" t="str">
            <v>PartTime - Full Benefits</v>
          </cell>
          <cell r="M2138" t="str">
            <v>Part Time</v>
          </cell>
          <cell r="N2138" t="str">
            <v>Medical Secretary</v>
          </cell>
          <cell r="O2138" t="str">
            <v>GEN 40 60min</v>
          </cell>
          <cell r="P2138">
            <v>43775</v>
          </cell>
          <cell r="Q2138">
            <v>43775</v>
          </cell>
          <cell r="R2138">
            <v>43973</v>
          </cell>
          <cell r="S2138">
            <v>29120</v>
          </cell>
          <cell r="T2138">
            <v>17.5</v>
          </cell>
          <cell r="U2138" t="str">
            <v>Admin/Support</v>
          </cell>
          <cell r="V2138">
            <v>64</v>
          </cell>
          <cell r="W2138">
            <v>560</v>
          </cell>
          <cell r="X2138" t="str">
            <v>Primary Care Clinic - 41</v>
          </cell>
          <cell r="Y2138" t="str">
            <v>Provider Practice</v>
          </cell>
          <cell r="Z2138" t="str">
            <v>Biweekly</v>
          </cell>
        </row>
        <row r="2139">
          <cell r="B2139">
            <v>2673</v>
          </cell>
          <cell r="D2139" t="str">
            <v>Leaha</v>
          </cell>
          <cell r="E2139" t="str">
            <v>Finkle</v>
          </cell>
          <cell r="F2139" t="str">
            <v>B</v>
          </cell>
          <cell r="G2139" t="str">
            <v>After School Assistant</v>
          </cell>
          <cell r="H2139" t="str">
            <v>Maint, Hskpg, Food, Dayca</v>
          </cell>
          <cell r="I2139" t="str">
            <v>Human Resources</v>
          </cell>
          <cell r="J2139" t="str">
            <v>After School</v>
          </cell>
          <cell r="K2139" t="str">
            <v>Terminated</v>
          </cell>
          <cell r="L2139" t="str">
            <v>PartTime-No Benefits</v>
          </cell>
          <cell r="M2139" t="str">
            <v>Part Time</v>
          </cell>
          <cell r="N2139" t="str">
            <v>After School Assistant</v>
          </cell>
          <cell r="O2139" t="str">
            <v>GEN 40 No Meal</v>
          </cell>
          <cell r="P2139">
            <v>43775</v>
          </cell>
          <cell r="Q2139">
            <v>43775</v>
          </cell>
          <cell r="R2139">
            <v>44440</v>
          </cell>
          <cell r="S2139">
            <v>9820.2000000000007</v>
          </cell>
          <cell r="T2139">
            <v>12.59</v>
          </cell>
          <cell r="U2139" t="str">
            <v>Admin/Support</v>
          </cell>
          <cell r="V2139">
            <v>30</v>
          </cell>
          <cell r="W2139">
            <v>188.85</v>
          </cell>
          <cell r="X2139" t="str">
            <v>After School Program - 43</v>
          </cell>
          <cell r="Y2139" t="str">
            <v>Child Enrichment Center</v>
          </cell>
          <cell r="Z2139" t="str">
            <v>Biweekly</v>
          </cell>
        </row>
        <row r="2140">
          <cell r="B2140">
            <v>2675</v>
          </cell>
          <cell r="D2140" t="str">
            <v>Dennis</v>
          </cell>
          <cell r="E2140" t="str">
            <v>Gilroy</v>
          </cell>
          <cell r="F2140" t="str">
            <v>P</v>
          </cell>
          <cell r="G2140" t="str">
            <v>Physician</v>
          </cell>
          <cell r="H2140" t="str">
            <v>Clinical</v>
          </cell>
          <cell r="I2140" t="str">
            <v>Provider Practices</v>
          </cell>
          <cell r="J2140" t="str">
            <v>Clinc Radiology</v>
          </cell>
          <cell r="K2140" t="str">
            <v>Active</v>
          </cell>
          <cell r="L2140" t="str">
            <v>Full Time - Full Benefits</v>
          </cell>
          <cell r="M2140" t="str">
            <v>Full Time</v>
          </cell>
          <cell r="N2140" t="str">
            <v>Physician</v>
          </cell>
          <cell r="O2140" t="str">
            <v>PHYSICIANS</v>
          </cell>
          <cell r="P2140">
            <v>43783</v>
          </cell>
          <cell r="Q2140">
            <v>43783</v>
          </cell>
          <cell r="S2140">
            <v>450000</v>
          </cell>
          <cell r="T2140">
            <v>216.34620000000001</v>
          </cell>
          <cell r="U2140" t="str">
            <v>Providers</v>
          </cell>
          <cell r="V2140">
            <v>80</v>
          </cell>
          <cell r="W2140">
            <v>8653.8462</v>
          </cell>
          <cell r="X2140" t="str">
            <v>Gifford Medical - 40</v>
          </cell>
          <cell r="Y2140" t="str">
            <v>Radiology</v>
          </cell>
          <cell r="Z2140" t="str">
            <v>Biweekly</v>
          </cell>
        </row>
        <row r="2141">
          <cell r="B2141">
            <v>2676</v>
          </cell>
          <cell r="D2141" t="str">
            <v>Estelle</v>
          </cell>
          <cell r="E2141" t="str">
            <v>Thompson</v>
          </cell>
          <cell r="F2141" t="str">
            <v>D</v>
          </cell>
          <cell r="G2141" t="str">
            <v>IL Associate</v>
          </cell>
          <cell r="H2141" t="str">
            <v>Maint, Hskpg, Food, Dayca</v>
          </cell>
          <cell r="I2141" t="str">
            <v>Operations</v>
          </cell>
          <cell r="J2141" t="str">
            <v>Independent Living</v>
          </cell>
          <cell r="K2141" t="str">
            <v>Active</v>
          </cell>
          <cell r="L2141" t="str">
            <v>Full Time - Full Benefits</v>
          </cell>
          <cell r="M2141" t="str">
            <v>Full Time</v>
          </cell>
          <cell r="N2141" t="str">
            <v>IL Associate</v>
          </cell>
          <cell r="O2141" t="str">
            <v>GEN 40 30min</v>
          </cell>
          <cell r="P2141">
            <v>44741</v>
          </cell>
          <cell r="Q2141">
            <v>43796</v>
          </cell>
          <cell r="S2141">
            <v>42910.400000000001</v>
          </cell>
          <cell r="T2141">
            <v>20.63</v>
          </cell>
          <cell r="U2141" t="str">
            <v>Admin/Support</v>
          </cell>
          <cell r="V2141">
            <v>80</v>
          </cell>
          <cell r="W2141">
            <v>825.2</v>
          </cell>
          <cell r="X2141" t="str">
            <v>Gifford Medical - 40</v>
          </cell>
          <cell r="Y2141" t="str">
            <v>Independent Living</v>
          </cell>
          <cell r="Z2141" t="str">
            <v>Biweekly</v>
          </cell>
        </row>
        <row r="2142">
          <cell r="B2142">
            <v>2678</v>
          </cell>
          <cell r="D2142" t="str">
            <v>Jessica</v>
          </cell>
          <cell r="E2142" t="str">
            <v>Pashko</v>
          </cell>
          <cell r="F2142" t="str">
            <v>L</v>
          </cell>
          <cell r="G2142" t="str">
            <v>Reg Dietician Rehab</v>
          </cell>
          <cell r="H2142" t="str">
            <v>Ancillary</v>
          </cell>
          <cell r="I2142" t="str">
            <v>Operations</v>
          </cell>
          <cell r="J2142" t="str">
            <v>Nutrition - Rehab</v>
          </cell>
          <cell r="K2142" t="str">
            <v>Terminated</v>
          </cell>
          <cell r="L2142" t="str">
            <v>PartTime-No Benefits</v>
          </cell>
          <cell r="M2142" t="str">
            <v>Part Time</v>
          </cell>
          <cell r="N2142" t="str">
            <v>Reg Dietician Rehab</v>
          </cell>
          <cell r="O2142" t="str">
            <v>GEN 40 30min</v>
          </cell>
          <cell r="P2142">
            <v>43796</v>
          </cell>
          <cell r="Q2142">
            <v>43796</v>
          </cell>
          <cell r="R2142">
            <v>44014</v>
          </cell>
          <cell r="S2142">
            <v>19136</v>
          </cell>
          <cell r="T2142">
            <v>23</v>
          </cell>
          <cell r="U2142" t="str">
            <v>Tech &amp; Professi</v>
          </cell>
          <cell r="V2142">
            <v>32</v>
          </cell>
          <cell r="W2142">
            <v>368</v>
          </cell>
          <cell r="X2142" t="str">
            <v>Gifford Medical - 40</v>
          </cell>
          <cell r="Y2142" t="str">
            <v>Rehab Services</v>
          </cell>
          <cell r="Z2142" t="str">
            <v>Biweekly</v>
          </cell>
        </row>
        <row r="2143">
          <cell r="B2143">
            <v>2679</v>
          </cell>
          <cell r="D2143" t="str">
            <v>Iris</v>
          </cell>
          <cell r="E2143" t="str">
            <v>Olmstead</v>
          </cell>
          <cell r="F2143" t="str">
            <v>E</v>
          </cell>
          <cell r="G2143" t="str">
            <v>After School Assistant</v>
          </cell>
          <cell r="H2143" t="str">
            <v>Maint, Hskpg, Food, Dayca</v>
          </cell>
          <cell r="I2143" t="str">
            <v>Human Resources</v>
          </cell>
          <cell r="J2143" t="str">
            <v>After School</v>
          </cell>
          <cell r="K2143" t="str">
            <v>Terminated</v>
          </cell>
          <cell r="L2143" t="str">
            <v>PartTime-No Benefits</v>
          </cell>
          <cell r="M2143" t="str">
            <v>Part Time</v>
          </cell>
          <cell r="N2143" t="str">
            <v>After School Assistant</v>
          </cell>
          <cell r="O2143" t="str">
            <v>GEN 40 No Meal</v>
          </cell>
          <cell r="P2143">
            <v>44090</v>
          </cell>
          <cell r="Q2143">
            <v>43803</v>
          </cell>
          <cell r="R2143">
            <v>44368</v>
          </cell>
          <cell r="S2143">
            <v>9781.2000000000007</v>
          </cell>
          <cell r="T2143">
            <v>12.54</v>
          </cell>
          <cell r="U2143" t="str">
            <v>Admin/Support</v>
          </cell>
          <cell r="V2143">
            <v>30</v>
          </cell>
          <cell r="W2143">
            <v>188.1</v>
          </cell>
          <cell r="X2143" t="str">
            <v>After School Program - 43</v>
          </cell>
          <cell r="Y2143" t="str">
            <v>Child Enrichment Center</v>
          </cell>
          <cell r="Z2143" t="str">
            <v>Biweekly</v>
          </cell>
        </row>
        <row r="2144">
          <cell r="B2144">
            <v>2680</v>
          </cell>
          <cell r="D2144" t="str">
            <v>Patricia</v>
          </cell>
          <cell r="E2144" t="str">
            <v>Eaccarino</v>
          </cell>
          <cell r="F2144" t="str">
            <v>S</v>
          </cell>
          <cell r="G2144" t="str">
            <v>LNA Retirement Com PD</v>
          </cell>
          <cell r="H2144" t="str">
            <v>Clinical</v>
          </cell>
          <cell r="I2144" t="str">
            <v>Patient Care Services</v>
          </cell>
          <cell r="J2144" t="str">
            <v>MENIG Extended Care</v>
          </cell>
          <cell r="K2144" t="str">
            <v>Terminated</v>
          </cell>
          <cell r="L2144" t="str">
            <v>Per Diem Active</v>
          </cell>
          <cell r="M2144" t="str">
            <v>Part Time</v>
          </cell>
          <cell r="N2144" t="str">
            <v>LNA Retirement Com PD</v>
          </cell>
          <cell r="O2144" t="str">
            <v>GEN 40 30min</v>
          </cell>
          <cell r="P2144">
            <v>44069</v>
          </cell>
          <cell r="Q2144">
            <v>43817</v>
          </cell>
          <cell r="R2144">
            <v>44107</v>
          </cell>
          <cell r="S2144">
            <v>3.9E-2</v>
          </cell>
          <cell r="T2144">
            <v>14.53</v>
          </cell>
          <cell r="U2144" t="str">
            <v>Admin/Support</v>
          </cell>
          <cell r="V2144">
            <v>1E-4</v>
          </cell>
          <cell r="W2144">
            <v>8.0000000000000004E-4</v>
          </cell>
          <cell r="X2144" t="str">
            <v>Gifford Medical - 40</v>
          </cell>
          <cell r="Y2144" t="str">
            <v>Menig Extended Care Unit</v>
          </cell>
          <cell r="Z2144" t="str">
            <v>Biweekly</v>
          </cell>
        </row>
        <row r="2145">
          <cell r="B2145">
            <v>2681</v>
          </cell>
          <cell r="D2145" t="str">
            <v>Kimberly</v>
          </cell>
          <cell r="E2145" t="str">
            <v>Hurlburt</v>
          </cell>
          <cell r="F2145" t="str">
            <v>A</v>
          </cell>
          <cell r="G2145" t="str">
            <v>LNA Retirement Community</v>
          </cell>
          <cell r="H2145" t="str">
            <v>Clinical</v>
          </cell>
          <cell r="I2145" t="str">
            <v>Patient Care Services</v>
          </cell>
          <cell r="J2145" t="str">
            <v>MENIG Extended Care</v>
          </cell>
          <cell r="K2145" t="str">
            <v>Terminated</v>
          </cell>
          <cell r="L2145" t="str">
            <v>PartTime - Full Benefits</v>
          </cell>
          <cell r="M2145" t="str">
            <v>Part Time</v>
          </cell>
          <cell r="N2145" t="str">
            <v>LNA Retirement Community</v>
          </cell>
          <cell r="O2145" t="str">
            <v>GEN 40 30min</v>
          </cell>
          <cell r="P2145">
            <v>43817</v>
          </cell>
          <cell r="Q2145">
            <v>43817</v>
          </cell>
          <cell r="R2145">
            <v>43925</v>
          </cell>
          <cell r="S2145">
            <v>21632</v>
          </cell>
          <cell r="T2145">
            <v>13</v>
          </cell>
          <cell r="U2145" t="str">
            <v>Admin/Support</v>
          </cell>
          <cell r="V2145">
            <v>64</v>
          </cell>
          <cell r="W2145">
            <v>416</v>
          </cell>
          <cell r="X2145" t="str">
            <v>Gifford Medical - 40</v>
          </cell>
          <cell r="Y2145" t="str">
            <v>Menig Extended Care Unit</v>
          </cell>
          <cell r="Z2145" t="str">
            <v>Biweekly</v>
          </cell>
        </row>
        <row r="2146">
          <cell r="B2146">
            <v>2682</v>
          </cell>
          <cell r="D2146" t="str">
            <v>Kristine</v>
          </cell>
          <cell r="E2146" t="str">
            <v>Decere</v>
          </cell>
          <cell r="F2146" t="str">
            <v>M</v>
          </cell>
          <cell r="G2146" t="str">
            <v>ES Project Worker</v>
          </cell>
          <cell r="H2146" t="str">
            <v>Maint, Hskpg, Food, Dayca</v>
          </cell>
          <cell r="I2146" t="str">
            <v>Operations</v>
          </cell>
          <cell r="J2146" t="str">
            <v>Housekeeping</v>
          </cell>
          <cell r="K2146" t="str">
            <v>Terminated</v>
          </cell>
          <cell r="L2146" t="str">
            <v>Full Time - Full Benefits</v>
          </cell>
          <cell r="M2146" t="str">
            <v>Full Time</v>
          </cell>
          <cell r="N2146" t="str">
            <v>ES Project Worker</v>
          </cell>
          <cell r="O2146" t="str">
            <v>GEN 30min</v>
          </cell>
          <cell r="P2146">
            <v>43817</v>
          </cell>
          <cell r="Q2146">
            <v>43817</v>
          </cell>
          <cell r="R2146">
            <v>43865</v>
          </cell>
          <cell r="S2146">
            <v>22880</v>
          </cell>
          <cell r="T2146">
            <v>11</v>
          </cell>
          <cell r="U2146" t="str">
            <v>Admin/Support</v>
          </cell>
          <cell r="V2146">
            <v>80</v>
          </cell>
          <cell r="W2146">
            <v>440</v>
          </cell>
          <cell r="X2146" t="str">
            <v>Gifford Medical - 40</v>
          </cell>
          <cell r="Y2146" t="str">
            <v>Housekeeping</v>
          </cell>
          <cell r="Z2146" t="str">
            <v>Biweekly</v>
          </cell>
        </row>
        <row r="2147">
          <cell r="B2147">
            <v>2683</v>
          </cell>
          <cell r="D2147" t="str">
            <v>Kimberly</v>
          </cell>
          <cell r="E2147" t="str">
            <v>Harris</v>
          </cell>
          <cell r="F2147" t="str">
            <v>J</v>
          </cell>
          <cell r="G2147" t="str">
            <v>Human Resources Manager</v>
          </cell>
          <cell r="H2147" t="str">
            <v>Administrative</v>
          </cell>
          <cell r="I2147" t="str">
            <v>Human Resources</v>
          </cell>
          <cell r="J2147" t="str">
            <v>Human Resources</v>
          </cell>
          <cell r="K2147" t="str">
            <v>Terminated</v>
          </cell>
          <cell r="L2147" t="str">
            <v>Full Time - Full Benefits</v>
          </cell>
          <cell r="M2147" t="str">
            <v>Full Time</v>
          </cell>
          <cell r="N2147" t="str">
            <v>Human Resources Manager</v>
          </cell>
          <cell r="O2147" t="str">
            <v>EXEMPT 8 FT</v>
          </cell>
          <cell r="P2147">
            <v>44903</v>
          </cell>
          <cell r="Q2147">
            <v>43838</v>
          </cell>
          <cell r="R2147">
            <v>44903</v>
          </cell>
          <cell r="S2147">
            <v>115999.936</v>
          </cell>
          <cell r="T2147">
            <v>55.769199999999998</v>
          </cell>
          <cell r="U2147" t="str">
            <v>Management</v>
          </cell>
          <cell r="V2147">
            <v>80</v>
          </cell>
          <cell r="W2147">
            <v>2230.768</v>
          </cell>
          <cell r="X2147" t="str">
            <v>Gifford Medical - 40</v>
          </cell>
          <cell r="Y2147" t="str">
            <v>Human Resources</v>
          </cell>
          <cell r="Z2147" t="str">
            <v>Biweekly</v>
          </cell>
        </row>
        <row r="2148">
          <cell r="B2148">
            <v>2684</v>
          </cell>
          <cell r="D2148" t="str">
            <v>Jamie</v>
          </cell>
          <cell r="E2148" t="str">
            <v>Mears</v>
          </cell>
          <cell r="F2148" t="str">
            <v>L</v>
          </cell>
          <cell r="G2148" t="str">
            <v>ES Project Worker</v>
          </cell>
          <cell r="H2148" t="str">
            <v>Maint, Hskpg, Food, Dayca</v>
          </cell>
          <cell r="I2148" t="str">
            <v>Operations</v>
          </cell>
          <cell r="J2148" t="str">
            <v>Housekeeping</v>
          </cell>
          <cell r="K2148" t="str">
            <v>Terminated</v>
          </cell>
          <cell r="L2148" t="str">
            <v>Full Time - Full Benefits</v>
          </cell>
          <cell r="M2148" t="str">
            <v>Full Time</v>
          </cell>
          <cell r="N2148" t="str">
            <v>ES Project Worker</v>
          </cell>
          <cell r="O2148" t="str">
            <v>GEN 30min</v>
          </cell>
          <cell r="P2148">
            <v>43845</v>
          </cell>
          <cell r="Q2148">
            <v>43845</v>
          </cell>
          <cell r="R2148">
            <v>43984</v>
          </cell>
          <cell r="S2148">
            <v>22880</v>
          </cell>
          <cell r="T2148">
            <v>11</v>
          </cell>
          <cell r="U2148" t="str">
            <v>Admin/Support</v>
          </cell>
          <cell r="V2148">
            <v>80</v>
          </cell>
          <cell r="W2148">
            <v>440</v>
          </cell>
          <cell r="X2148" t="str">
            <v>Gifford Medical - 40</v>
          </cell>
          <cell r="Y2148" t="str">
            <v>Housekeeping</v>
          </cell>
          <cell r="Z2148" t="str">
            <v>Biweekly</v>
          </cell>
        </row>
        <row r="2149">
          <cell r="B2149">
            <v>2685</v>
          </cell>
          <cell r="D2149" t="str">
            <v>Nathan</v>
          </cell>
          <cell r="E2149" t="str">
            <v>Wright</v>
          </cell>
          <cell r="F2149" t="str">
            <v>A</v>
          </cell>
          <cell r="G2149" t="str">
            <v>Hospitality Food Svs Mgr</v>
          </cell>
          <cell r="H2149" t="str">
            <v>Maint, Hskpg, Food, Dayca</v>
          </cell>
          <cell r="I2149" t="str">
            <v>Operations</v>
          </cell>
          <cell r="J2149" t="str">
            <v>Dietary</v>
          </cell>
          <cell r="K2149" t="str">
            <v>Terminated</v>
          </cell>
          <cell r="L2149" t="str">
            <v>Full Time - Full Benefits</v>
          </cell>
          <cell r="M2149" t="str">
            <v>Full Time</v>
          </cell>
          <cell r="N2149" t="str">
            <v>Hospitality Food Svs Mgr</v>
          </cell>
          <cell r="O2149" t="str">
            <v>EXEMPT 8 FT</v>
          </cell>
          <cell r="P2149">
            <v>43852</v>
          </cell>
          <cell r="Q2149">
            <v>43852</v>
          </cell>
          <cell r="R2149">
            <v>44132</v>
          </cell>
          <cell r="S2149">
            <v>54080</v>
          </cell>
          <cell r="T2149">
            <v>26</v>
          </cell>
          <cell r="U2149" t="str">
            <v>Management</v>
          </cell>
          <cell r="V2149">
            <v>80</v>
          </cell>
          <cell r="W2149">
            <v>1040</v>
          </cell>
          <cell r="X2149" t="str">
            <v>Gifford Medical - 40</v>
          </cell>
          <cell r="Y2149" t="str">
            <v>Nutrition &amp; Food Service</v>
          </cell>
          <cell r="Z2149" t="str">
            <v>Biweekly</v>
          </cell>
        </row>
        <row r="2150">
          <cell r="B2150">
            <v>2686</v>
          </cell>
          <cell r="D2150" t="str">
            <v>Linda</v>
          </cell>
          <cell r="E2150" t="str">
            <v>Toloczko</v>
          </cell>
          <cell r="F2150" t="str">
            <v>A</v>
          </cell>
          <cell r="G2150" t="str">
            <v>ES Project Worker</v>
          </cell>
          <cell r="H2150" t="str">
            <v>Maint, Hskpg, Food, Dayca</v>
          </cell>
          <cell r="I2150" t="str">
            <v>Operations</v>
          </cell>
          <cell r="J2150" t="str">
            <v>Housekeeping</v>
          </cell>
          <cell r="K2150" t="str">
            <v>Terminated</v>
          </cell>
          <cell r="L2150" t="str">
            <v>Full Time - Full Benefits</v>
          </cell>
          <cell r="M2150" t="str">
            <v>Full Time</v>
          </cell>
          <cell r="N2150" t="str">
            <v>ES Project Worker</v>
          </cell>
          <cell r="O2150" t="str">
            <v>GEN 30min</v>
          </cell>
          <cell r="P2150">
            <v>43852</v>
          </cell>
          <cell r="Q2150">
            <v>43852</v>
          </cell>
          <cell r="R2150">
            <v>44095</v>
          </cell>
          <cell r="S2150">
            <v>32822.400000000001</v>
          </cell>
          <cell r="T2150">
            <v>15.78</v>
          </cell>
          <cell r="U2150" t="str">
            <v>Admin/Support</v>
          </cell>
          <cell r="V2150">
            <v>80</v>
          </cell>
          <cell r="W2150">
            <v>631.20000000000005</v>
          </cell>
          <cell r="X2150" t="str">
            <v>Gifford Medical - 40</v>
          </cell>
          <cell r="Y2150" t="str">
            <v>Housekeeping</v>
          </cell>
          <cell r="Z2150" t="str">
            <v>Biweekly</v>
          </cell>
        </row>
        <row r="2151">
          <cell r="B2151">
            <v>2687</v>
          </cell>
          <cell r="D2151" t="str">
            <v>Ashley</v>
          </cell>
          <cell r="E2151" t="str">
            <v>McKeever</v>
          </cell>
          <cell r="F2151" t="str">
            <v>M</v>
          </cell>
          <cell r="G2151" t="str">
            <v>Registered Nurse</v>
          </cell>
          <cell r="H2151" t="str">
            <v>Clinical</v>
          </cell>
          <cell r="I2151" t="str">
            <v>Patient Care Services</v>
          </cell>
          <cell r="J2151" t="str">
            <v>Med Surg</v>
          </cell>
          <cell r="K2151" t="str">
            <v>Terminated</v>
          </cell>
          <cell r="L2151" t="str">
            <v>PartTime - Full Benefits</v>
          </cell>
          <cell r="M2151" t="str">
            <v>Part Time</v>
          </cell>
          <cell r="N2151" t="str">
            <v>Registered Nurse</v>
          </cell>
          <cell r="O2151" t="str">
            <v>GEN 40 30min</v>
          </cell>
          <cell r="P2151">
            <v>44167</v>
          </cell>
          <cell r="Q2151">
            <v>43854</v>
          </cell>
          <cell r="R2151">
            <v>44527</v>
          </cell>
          <cell r="S2151">
            <v>46800</v>
          </cell>
          <cell r="T2151">
            <v>25</v>
          </cell>
          <cell r="U2151" t="str">
            <v>RN</v>
          </cell>
          <cell r="V2151">
            <v>72</v>
          </cell>
          <cell r="W2151">
            <v>900</v>
          </cell>
          <cell r="X2151" t="str">
            <v>Gifford Medical - 40</v>
          </cell>
          <cell r="Y2151" t="str">
            <v>Med/Surg</v>
          </cell>
          <cell r="Z2151" t="str">
            <v>Biweekly</v>
          </cell>
        </row>
        <row r="2152">
          <cell r="B2152">
            <v>2688</v>
          </cell>
          <cell r="D2152" t="str">
            <v>Anne</v>
          </cell>
          <cell r="E2152" t="str">
            <v>Leidinger</v>
          </cell>
          <cell r="F2152" t="str">
            <v>C</v>
          </cell>
          <cell r="G2152" t="str">
            <v>Registered Nurse</v>
          </cell>
          <cell r="H2152" t="str">
            <v>Clinical</v>
          </cell>
          <cell r="I2152" t="str">
            <v>Provider Practices</v>
          </cell>
          <cell r="J2152" t="str">
            <v>Clinic Podiatry</v>
          </cell>
          <cell r="K2152" t="str">
            <v>Terminated</v>
          </cell>
          <cell r="L2152" t="str">
            <v>PartTime-Partial Benefits</v>
          </cell>
          <cell r="M2152" t="str">
            <v>Part Time</v>
          </cell>
          <cell r="N2152" t="str">
            <v>Registered Nurse</v>
          </cell>
          <cell r="O2152" t="str">
            <v>GEN 40 60min</v>
          </cell>
          <cell r="P2152">
            <v>43859</v>
          </cell>
          <cell r="Q2152">
            <v>43859</v>
          </cell>
          <cell r="R2152">
            <v>43935</v>
          </cell>
          <cell r="S2152">
            <v>42432</v>
          </cell>
          <cell r="T2152">
            <v>34</v>
          </cell>
          <cell r="U2152" t="str">
            <v>RN</v>
          </cell>
          <cell r="V2152">
            <v>48</v>
          </cell>
          <cell r="W2152">
            <v>816</v>
          </cell>
          <cell r="X2152" t="str">
            <v>Nro, Anes, Pod &amp; Sp - 40</v>
          </cell>
          <cell r="Y2152" t="str">
            <v>Provider Practice</v>
          </cell>
          <cell r="Z2152" t="str">
            <v>Biweekly</v>
          </cell>
        </row>
        <row r="2153">
          <cell r="B2153">
            <v>2689</v>
          </cell>
          <cell r="D2153" t="str">
            <v>Peter</v>
          </cell>
          <cell r="E2153" t="str">
            <v>Pratt</v>
          </cell>
          <cell r="F2153" t="str">
            <v>A</v>
          </cell>
          <cell r="G2153" t="str">
            <v>ES Project Worker</v>
          </cell>
          <cell r="H2153" t="str">
            <v>Maint, Hskpg, Food, Dayca</v>
          </cell>
          <cell r="I2153" t="str">
            <v>Operations</v>
          </cell>
          <cell r="J2153" t="str">
            <v>Housekeeping</v>
          </cell>
          <cell r="K2153" t="str">
            <v>Terminated</v>
          </cell>
          <cell r="L2153" t="str">
            <v>Full Time - Full Benefits</v>
          </cell>
          <cell r="M2153" t="str">
            <v>Full Time</v>
          </cell>
          <cell r="N2153" t="str">
            <v>ES Project Worker</v>
          </cell>
          <cell r="O2153" t="str">
            <v>GEN 40 30min</v>
          </cell>
          <cell r="P2153">
            <v>43859</v>
          </cell>
          <cell r="Q2153">
            <v>43859</v>
          </cell>
          <cell r="R2153">
            <v>44186</v>
          </cell>
          <cell r="S2153">
            <v>34299.199999999997</v>
          </cell>
          <cell r="T2153">
            <v>16.489999999999998</v>
          </cell>
          <cell r="U2153" t="str">
            <v>Admin/Support</v>
          </cell>
          <cell r="V2153">
            <v>80</v>
          </cell>
          <cell r="W2153">
            <v>659.6</v>
          </cell>
          <cell r="X2153" t="str">
            <v>Gifford Medical - 40</v>
          </cell>
          <cell r="Y2153" t="str">
            <v>Housekeeping</v>
          </cell>
          <cell r="Z2153" t="str">
            <v>Biweekly</v>
          </cell>
        </row>
        <row r="2154">
          <cell r="B2154">
            <v>2690</v>
          </cell>
          <cell r="D2154" t="str">
            <v>Alexia</v>
          </cell>
          <cell r="E2154" t="str">
            <v>Russell</v>
          </cell>
          <cell r="F2154" t="str">
            <v>M</v>
          </cell>
          <cell r="G2154" t="str">
            <v>Teaching Assistant</v>
          </cell>
          <cell r="H2154" t="str">
            <v>Maint, Hskpg, Food, Dayca</v>
          </cell>
          <cell r="I2154" t="str">
            <v>Human Resources</v>
          </cell>
          <cell r="J2154" t="str">
            <v>Day Care</v>
          </cell>
          <cell r="K2154" t="str">
            <v>Terminated</v>
          </cell>
          <cell r="L2154" t="str">
            <v>Full Time - Full Benefits</v>
          </cell>
          <cell r="M2154" t="str">
            <v>Full Time</v>
          </cell>
          <cell r="N2154" t="str">
            <v>Teaching Assistant</v>
          </cell>
          <cell r="O2154" t="str">
            <v>GEN 40 60min</v>
          </cell>
          <cell r="P2154">
            <v>43866</v>
          </cell>
          <cell r="Q2154">
            <v>43866</v>
          </cell>
          <cell r="R2154">
            <v>44012</v>
          </cell>
          <cell r="S2154">
            <v>25480</v>
          </cell>
          <cell r="T2154">
            <v>12.25</v>
          </cell>
          <cell r="U2154" t="str">
            <v>Admin/Support</v>
          </cell>
          <cell r="V2154">
            <v>80</v>
          </cell>
          <cell r="W2154">
            <v>490</v>
          </cell>
          <cell r="X2154" t="str">
            <v>Gifford Medical - 40</v>
          </cell>
          <cell r="Y2154" t="str">
            <v>Child Enrichment Center</v>
          </cell>
          <cell r="Z2154" t="str">
            <v>Biweekly</v>
          </cell>
        </row>
        <row r="2155">
          <cell r="B2155">
            <v>2691</v>
          </cell>
          <cell r="D2155" t="str">
            <v>Jessica</v>
          </cell>
          <cell r="E2155" t="str">
            <v>Taylor</v>
          </cell>
          <cell r="F2155" t="str">
            <v>A</v>
          </cell>
          <cell r="G2155" t="str">
            <v>Pt Reg Receptionist I</v>
          </cell>
          <cell r="H2155" t="str">
            <v>Administrative</v>
          </cell>
          <cell r="I2155" t="str">
            <v>Finance</v>
          </cell>
          <cell r="J2155" t="str">
            <v>Patient Registration</v>
          </cell>
          <cell r="K2155" t="str">
            <v>Terminated</v>
          </cell>
          <cell r="L2155" t="str">
            <v>Full Time - Full Benefits</v>
          </cell>
          <cell r="M2155" t="str">
            <v>Full Time</v>
          </cell>
          <cell r="N2155" t="str">
            <v>Pt Reg Receptionist I</v>
          </cell>
          <cell r="O2155" t="str">
            <v>GEN 40 30min</v>
          </cell>
          <cell r="P2155">
            <v>44519</v>
          </cell>
          <cell r="Q2155">
            <v>43880</v>
          </cell>
          <cell r="R2155">
            <v>44519</v>
          </cell>
          <cell r="S2155">
            <v>31595.200000000001</v>
          </cell>
          <cell r="T2155">
            <v>15.19</v>
          </cell>
          <cell r="U2155" t="str">
            <v>Admin/Support</v>
          </cell>
          <cell r="V2155">
            <v>80</v>
          </cell>
          <cell r="W2155">
            <v>607.6</v>
          </cell>
          <cell r="X2155" t="str">
            <v>Patient Registration - 49</v>
          </cell>
          <cell r="Y2155" t="str">
            <v>Patient Admin Services</v>
          </cell>
          <cell r="Z2155" t="str">
            <v>Biweekly</v>
          </cell>
        </row>
        <row r="2156">
          <cell r="B2156">
            <v>2692</v>
          </cell>
          <cell r="D2156" t="str">
            <v>Jamie</v>
          </cell>
          <cell r="E2156" t="str">
            <v>Lewis</v>
          </cell>
          <cell r="F2156" t="str">
            <v>S</v>
          </cell>
          <cell r="G2156" t="str">
            <v>Cook</v>
          </cell>
          <cell r="H2156" t="str">
            <v>Maint, Hskpg, Food, Dayca</v>
          </cell>
          <cell r="I2156" t="str">
            <v>Operations</v>
          </cell>
          <cell r="J2156" t="str">
            <v>Dietary</v>
          </cell>
          <cell r="K2156" t="str">
            <v>Terminated</v>
          </cell>
          <cell r="L2156" t="str">
            <v>Full Time - Full Benefits</v>
          </cell>
          <cell r="M2156" t="str">
            <v>Full Time</v>
          </cell>
          <cell r="N2156" t="str">
            <v>Cook</v>
          </cell>
          <cell r="O2156" t="str">
            <v>GEN 40 30min</v>
          </cell>
          <cell r="P2156">
            <v>43925</v>
          </cell>
          <cell r="Q2156">
            <v>43892</v>
          </cell>
          <cell r="R2156">
            <v>43925</v>
          </cell>
          <cell r="S2156">
            <v>35360</v>
          </cell>
          <cell r="T2156">
            <v>17</v>
          </cell>
          <cell r="U2156" t="str">
            <v>Admin/Support</v>
          </cell>
          <cell r="V2156">
            <v>80</v>
          </cell>
          <cell r="W2156">
            <v>680</v>
          </cell>
          <cell r="X2156" t="str">
            <v>Gifford Medical - 40</v>
          </cell>
          <cell r="Y2156" t="str">
            <v>Nutrition &amp; Food Service</v>
          </cell>
          <cell r="Z2156" t="str">
            <v>Biweekly</v>
          </cell>
        </row>
        <row r="2157">
          <cell r="B2157">
            <v>2693</v>
          </cell>
          <cell r="D2157" t="str">
            <v>Jeffrey</v>
          </cell>
          <cell r="E2157" t="str">
            <v>Inman</v>
          </cell>
          <cell r="F2157" t="str">
            <v>E</v>
          </cell>
          <cell r="G2157" t="str">
            <v>Anesthesiologist</v>
          </cell>
          <cell r="H2157" t="str">
            <v>Clinical</v>
          </cell>
          <cell r="I2157" t="str">
            <v>Medical Staff</v>
          </cell>
          <cell r="J2157" t="str">
            <v>Cardiology</v>
          </cell>
          <cell r="K2157" t="str">
            <v>Terminated</v>
          </cell>
          <cell r="L2157" t="str">
            <v>Per Diem Active</v>
          </cell>
          <cell r="M2157" t="str">
            <v>Full Time</v>
          </cell>
          <cell r="N2157" t="str">
            <v>Anesthesiologist</v>
          </cell>
          <cell r="O2157" t="str">
            <v>PHYSICIANS</v>
          </cell>
          <cell r="P2157">
            <v>43892</v>
          </cell>
          <cell r="Q2157">
            <v>43892</v>
          </cell>
          <cell r="R2157">
            <v>44136</v>
          </cell>
          <cell r="S2157">
            <v>0.55379999999999996</v>
          </cell>
          <cell r="T2157">
            <v>212.5</v>
          </cell>
          <cell r="U2157" t="str">
            <v>Providers</v>
          </cell>
          <cell r="V2157">
            <v>1E-4</v>
          </cell>
          <cell r="W2157">
            <v>1.06E-2</v>
          </cell>
          <cell r="X2157" t="str">
            <v>Nro, Anes, Pod &amp; Sp - 40</v>
          </cell>
          <cell r="Y2157" t="str">
            <v>Medical Staff</v>
          </cell>
          <cell r="Z2157" t="str">
            <v>Biweekly</v>
          </cell>
        </row>
        <row r="2158">
          <cell r="B2158">
            <v>2694</v>
          </cell>
          <cell r="D2158" t="str">
            <v>Doreen</v>
          </cell>
          <cell r="E2158" t="str">
            <v>Abruzzese</v>
          </cell>
          <cell r="F2158" t="str">
            <v>M</v>
          </cell>
          <cell r="G2158" t="str">
            <v>ES Worker - Per Diem</v>
          </cell>
          <cell r="H2158" t="str">
            <v>Maint, Hskpg, Food, Dayca</v>
          </cell>
          <cell r="I2158" t="str">
            <v>Operations</v>
          </cell>
          <cell r="J2158" t="str">
            <v>Housekeeping</v>
          </cell>
          <cell r="K2158" t="str">
            <v>Terminated</v>
          </cell>
          <cell r="L2158" t="str">
            <v>Per Diem Active</v>
          </cell>
          <cell r="M2158" t="str">
            <v>Part Time</v>
          </cell>
          <cell r="N2158" t="str">
            <v>ES Worker - Per Diem</v>
          </cell>
          <cell r="O2158" t="str">
            <v>GEN 40 30min</v>
          </cell>
          <cell r="P2158">
            <v>43894</v>
          </cell>
          <cell r="Q2158">
            <v>43894</v>
          </cell>
          <cell r="R2158">
            <v>43955</v>
          </cell>
          <cell r="S2158">
            <v>2.86E-2</v>
          </cell>
          <cell r="T2158">
            <v>11</v>
          </cell>
          <cell r="U2158" t="str">
            <v>Admin/Support</v>
          </cell>
          <cell r="V2158">
            <v>1E-4</v>
          </cell>
          <cell r="W2158">
            <v>5.9999999999999995E-4</v>
          </cell>
          <cell r="X2158" t="str">
            <v>Gifford Medical - 40</v>
          </cell>
          <cell r="Y2158" t="str">
            <v>Housekeeping</v>
          </cell>
          <cell r="Z2158" t="str">
            <v>Biweekly</v>
          </cell>
        </row>
        <row r="2159">
          <cell r="B2159">
            <v>2695</v>
          </cell>
          <cell r="D2159" t="str">
            <v>Joanne</v>
          </cell>
          <cell r="E2159" t="str">
            <v>Ryan</v>
          </cell>
          <cell r="F2159" t="str">
            <v>I</v>
          </cell>
          <cell r="G2159" t="str">
            <v>Registered Nurse</v>
          </cell>
          <cell r="H2159" t="str">
            <v>Clinical</v>
          </cell>
          <cell r="I2159" t="str">
            <v>Provider Practices</v>
          </cell>
          <cell r="J2159" t="str">
            <v>Anticoag Clinic</v>
          </cell>
          <cell r="K2159" t="str">
            <v>Active</v>
          </cell>
          <cell r="L2159" t="str">
            <v>PartTime-No Benefits</v>
          </cell>
          <cell r="M2159" t="str">
            <v>Part Time</v>
          </cell>
          <cell r="N2159" t="str">
            <v>Registered Nurse</v>
          </cell>
          <cell r="O2159" t="str">
            <v>GEN 40 30min</v>
          </cell>
          <cell r="P2159">
            <v>43894</v>
          </cell>
          <cell r="Q2159">
            <v>43894</v>
          </cell>
          <cell r="S2159">
            <v>19370</v>
          </cell>
          <cell r="T2159">
            <v>37.25</v>
          </cell>
          <cell r="U2159" t="str">
            <v>RN</v>
          </cell>
          <cell r="V2159">
            <v>20</v>
          </cell>
          <cell r="W2159">
            <v>372.5</v>
          </cell>
          <cell r="X2159" t="str">
            <v>Primary Care Clinic - 41</v>
          </cell>
          <cell r="Y2159" t="str">
            <v>Provider Practice</v>
          </cell>
          <cell r="Z2159" t="str">
            <v>Biweekly</v>
          </cell>
        </row>
        <row r="2160">
          <cell r="B2160">
            <v>2696</v>
          </cell>
          <cell r="D2160" t="str">
            <v>Crystal</v>
          </cell>
          <cell r="E2160" t="str">
            <v>Pierce</v>
          </cell>
          <cell r="F2160" t="str">
            <v>L</v>
          </cell>
          <cell r="G2160" t="str">
            <v>Medical Secretary Offsite</v>
          </cell>
          <cell r="H2160" t="str">
            <v>Administrative</v>
          </cell>
          <cell r="I2160" t="str">
            <v>Provider Practices</v>
          </cell>
          <cell r="J2160" t="str">
            <v>Berlin Expansion PC</v>
          </cell>
          <cell r="K2160" t="str">
            <v>Terminated</v>
          </cell>
          <cell r="L2160" t="str">
            <v>Full Time - Full Benefits</v>
          </cell>
          <cell r="M2160" t="str">
            <v>Full Time</v>
          </cell>
          <cell r="N2160" t="str">
            <v>Medical Secretary Offsite</v>
          </cell>
          <cell r="O2160" t="str">
            <v>GEN 40 60min</v>
          </cell>
          <cell r="P2160">
            <v>43908</v>
          </cell>
          <cell r="Q2160">
            <v>43908</v>
          </cell>
          <cell r="R2160">
            <v>44350</v>
          </cell>
          <cell r="S2160">
            <v>34424</v>
          </cell>
          <cell r="T2160">
            <v>16.55</v>
          </cell>
          <cell r="U2160" t="str">
            <v>Admin/Support</v>
          </cell>
          <cell r="V2160">
            <v>80</v>
          </cell>
          <cell r="W2160">
            <v>662</v>
          </cell>
          <cell r="X2160" t="str">
            <v>Primary Care Clinic - 41</v>
          </cell>
          <cell r="Y2160" t="str">
            <v>Provider Practice</v>
          </cell>
          <cell r="Z2160" t="str">
            <v>Biweekly</v>
          </cell>
        </row>
        <row r="2161">
          <cell r="B2161">
            <v>2697</v>
          </cell>
          <cell r="D2161" t="str">
            <v>Erica</v>
          </cell>
          <cell r="E2161" t="str">
            <v>Jean</v>
          </cell>
          <cell r="G2161" t="str">
            <v>Medical Assistant Offsite</v>
          </cell>
          <cell r="H2161" t="str">
            <v>Clinical</v>
          </cell>
          <cell r="I2161" t="str">
            <v>Provider Practices</v>
          </cell>
          <cell r="J2161" t="str">
            <v>Orthopedics Clinic</v>
          </cell>
          <cell r="K2161" t="str">
            <v>Terminated</v>
          </cell>
          <cell r="L2161" t="str">
            <v>PartTime-Partial Benefits</v>
          </cell>
          <cell r="M2161" t="str">
            <v>Part Time</v>
          </cell>
          <cell r="N2161" t="str">
            <v>Medical Assistant Offsite</v>
          </cell>
          <cell r="O2161" t="str">
            <v>GEN 40 30min</v>
          </cell>
          <cell r="P2161">
            <v>43915</v>
          </cell>
          <cell r="Q2161">
            <v>43915</v>
          </cell>
          <cell r="R2161">
            <v>44659</v>
          </cell>
          <cell r="S2161">
            <v>16120</v>
          </cell>
          <cell r="T2161">
            <v>15.5</v>
          </cell>
          <cell r="U2161" t="str">
            <v>Admin/Support</v>
          </cell>
          <cell r="V2161">
            <v>40</v>
          </cell>
          <cell r="W2161">
            <v>310</v>
          </cell>
          <cell r="X2161" t="str">
            <v>Orthopedics - 40</v>
          </cell>
          <cell r="Y2161" t="str">
            <v>Provider Practice</v>
          </cell>
          <cell r="Z2161" t="str">
            <v>Biweekly</v>
          </cell>
        </row>
        <row r="2162">
          <cell r="B2162">
            <v>2698</v>
          </cell>
          <cell r="D2162" t="str">
            <v>Chelsea</v>
          </cell>
          <cell r="E2162" t="str">
            <v>Otis</v>
          </cell>
          <cell r="F2162" t="str">
            <v>L</v>
          </cell>
          <cell r="G2162" t="str">
            <v>Medical Assistant Offsite</v>
          </cell>
          <cell r="H2162" t="str">
            <v>Clinical</v>
          </cell>
          <cell r="I2162" t="str">
            <v>Provider Practices</v>
          </cell>
          <cell r="J2162" t="str">
            <v>Diabetic Clinic</v>
          </cell>
          <cell r="K2162" t="str">
            <v>Terminated</v>
          </cell>
          <cell r="L2162" t="str">
            <v>Full Time - Full Benefits</v>
          </cell>
          <cell r="M2162" t="str">
            <v>Full Time</v>
          </cell>
          <cell r="N2162" t="str">
            <v>Medical Assistant Offsite</v>
          </cell>
          <cell r="O2162" t="str">
            <v>GEN 40 30min</v>
          </cell>
          <cell r="P2162">
            <v>43915</v>
          </cell>
          <cell r="Q2162">
            <v>43915</v>
          </cell>
          <cell r="R2162">
            <v>44389</v>
          </cell>
          <cell r="S2162">
            <v>35360</v>
          </cell>
          <cell r="T2162">
            <v>17</v>
          </cell>
          <cell r="U2162" t="str">
            <v>Admin/Support</v>
          </cell>
          <cell r="V2162">
            <v>80</v>
          </cell>
          <cell r="W2162">
            <v>680</v>
          </cell>
          <cell r="X2162" t="str">
            <v>Primary Care Clinic - 41</v>
          </cell>
          <cell r="Y2162" t="str">
            <v>Provider Practice</v>
          </cell>
          <cell r="Z2162" t="str">
            <v>Biweekly</v>
          </cell>
        </row>
        <row r="2163">
          <cell r="B2163">
            <v>2699</v>
          </cell>
          <cell r="D2163" t="str">
            <v>Rebecca</v>
          </cell>
          <cell r="E2163" t="str">
            <v>Sinclair</v>
          </cell>
          <cell r="F2163" t="str">
            <v>C</v>
          </cell>
          <cell r="G2163" t="str">
            <v>Licensed Nurse Aide</v>
          </cell>
          <cell r="H2163" t="str">
            <v>Clinical</v>
          </cell>
          <cell r="I2163" t="str">
            <v>Patient Care Services</v>
          </cell>
          <cell r="J2163" t="str">
            <v>Emergency Room</v>
          </cell>
          <cell r="K2163" t="str">
            <v>Terminated</v>
          </cell>
          <cell r="L2163" t="str">
            <v>PartTime-Partial Benefits</v>
          </cell>
          <cell r="M2163" t="str">
            <v>Part Time</v>
          </cell>
          <cell r="N2163" t="str">
            <v>Licensed Nurse Aide</v>
          </cell>
          <cell r="O2163" t="str">
            <v>GEN 40 30min</v>
          </cell>
          <cell r="P2163">
            <v>43922</v>
          </cell>
          <cell r="Q2163">
            <v>43922</v>
          </cell>
          <cell r="R2163">
            <v>44011</v>
          </cell>
          <cell r="S2163">
            <v>13000</v>
          </cell>
          <cell r="T2163">
            <v>12.5</v>
          </cell>
          <cell r="U2163" t="str">
            <v>Admin/Support</v>
          </cell>
          <cell r="V2163">
            <v>40</v>
          </cell>
          <cell r="W2163">
            <v>250</v>
          </cell>
          <cell r="X2163" t="str">
            <v>Gifford Medical - 40</v>
          </cell>
          <cell r="Y2163" t="str">
            <v>Emergency Room</v>
          </cell>
          <cell r="Z2163" t="str">
            <v>Biweekly</v>
          </cell>
        </row>
        <row r="2164">
          <cell r="B2164">
            <v>2700</v>
          </cell>
          <cell r="D2164" t="str">
            <v>Katja</v>
          </cell>
          <cell r="E2164" t="str">
            <v>Bahnemann-Evans</v>
          </cell>
          <cell r="F2164" t="str">
            <v>M</v>
          </cell>
          <cell r="G2164" t="str">
            <v>Grant Manager</v>
          </cell>
          <cell r="H2164" t="str">
            <v>Administrative</v>
          </cell>
          <cell r="I2164" t="str">
            <v>Provider Practices</v>
          </cell>
          <cell r="J2164" t="str">
            <v>BP Medical Home</v>
          </cell>
          <cell r="K2164" t="str">
            <v>Active</v>
          </cell>
          <cell r="L2164" t="str">
            <v>Full Time - Full Benefits</v>
          </cell>
          <cell r="M2164" t="str">
            <v>Full Time</v>
          </cell>
          <cell r="N2164" t="str">
            <v>Grant Manager</v>
          </cell>
          <cell r="O2164" t="str">
            <v>EXEMPT 8 FT</v>
          </cell>
          <cell r="P2164">
            <v>43922</v>
          </cell>
          <cell r="Q2164">
            <v>43922</v>
          </cell>
          <cell r="S2164">
            <v>62500</v>
          </cell>
          <cell r="T2164">
            <v>30.048100000000002</v>
          </cell>
          <cell r="V2164">
            <v>80</v>
          </cell>
          <cell r="W2164">
            <v>1201.9231</v>
          </cell>
          <cell r="X2164" t="str">
            <v>Gifford Medical - 40</v>
          </cell>
          <cell r="Y2164" t="str">
            <v>Provider Practice</v>
          </cell>
          <cell r="Z2164" t="str">
            <v>Biweekly</v>
          </cell>
        </row>
        <row r="2165">
          <cell r="B2165">
            <v>2701</v>
          </cell>
          <cell r="D2165" t="str">
            <v>Babs</v>
          </cell>
          <cell r="E2165" t="str">
            <v>Levenstein</v>
          </cell>
          <cell r="F2165" t="str">
            <v>R</v>
          </cell>
          <cell r="G2165" t="str">
            <v>Physician Specialty Clin</v>
          </cell>
          <cell r="H2165" t="str">
            <v>Clinical</v>
          </cell>
          <cell r="I2165" t="str">
            <v>Provider Practices</v>
          </cell>
          <cell r="J2165" t="str">
            <v>Clinic OB/GYN</v>
          </cell>
          <cell r="K2165" t="str">
            <v>Active</v>
          </cell>
          <cell r="L2165" t="str">
            <v>Per Diem Active</v>
          </cell>
          <cell r="M2165" t="str">
            <v>Part Time</v>
          </cell>
          <cell r="N2165" t="str">
            <v>Physician Specialty Clin</v>
          </cell>
          <cell r="O2165" t="str">
            <v>PHYSICIANS</v>
          </cell>
          <cell r="P2165">
            <v>44155</v>
          </cell>
          <cell r="Q2165">
            <v>43924</v>
          </cell>
          <cell r="S2165">
            <v>0.48880000000000001</v>
          </cell>
          <cell r="T2165">
            <v>187.5</v>
          </cell>
          <cell r="U2165" t="str">
            <v>Providers</v>
          </cell>
          <cell r="V2165">
            <v>1E-4</v>
          </cell>
          <cell r="W2165">
            <v>9.4000000000000004E-3</v>
          </cell>
          <cell r="X2165" t="str">
            <v>OB/GYN - 41</v>
          </cell>
          <cell r="Y2165" t="str">
            <v>Birthing Center</v>
          </cell>
          <cell r="Z2165" t="str">
            <v>Biweekly</v>
          </cell>
        </row>
        <row r="2166">
          <cell r="B2166">
            <v>2702</v>
          </cell>
          <cell r="D2166" t="str">
            <v>Katie</v>
          </cell>
          <cell r="E2166" t="str">
            <v>John</v>
          </cell>
          <cell r="F2166" t="str">
            <v>L</v>
          </cell>
          <cell r="G2166" t="str">
            <v>Nurse Practitioner</v>
          </cell>
          <cell r="H2166" t="str">
            <v>Clinical</v>
          </cell>
          <cell r="I2166" t="str">
            <v>Professional Services</v>
          </cell>
          <cell r="J2166" t="str">
            <v>Berlin Expansion PC</v>
          </cell>
          <cell r="K2166" t="str">
            <v>Active</v>
          </cell>
          <cell r="L2166" t="str">
            <v>PartTime - Full Benefits</v>
          </cell>
          <cell r="M2166" t="str">
            <v>Full Time</v>
          </cell>
          <cell r="N2166" t="str">
            <v>Nurse Practitioner</v>
          </cell>
          <cell r="O2166" t="str">
            <v>PHYSICIANS</v>
          </cell>
          <cell r="P2166">
            <v>43927</v>
          </cell>
          <cell r="Q2166">
            <v>43927</v>
          </cell>
          <cell r="S2166">
            <v>103401</v>
          </cell>
          <cell r="T2166">
            <v>62.14</v>
          </cell>
          <cell r="U2166" t="str">
            <v>NP &amp; PA</v>
          </cell>
          <cell r="V2166">
            <v>64</v>
          </cell>
          <cell r="W2166">
            <v>1988.4808</v>
          </cell>
          <cell r="X2166" t="str">
            <v>Primary Care Clinic - 41</v>
          </cell>
          <cell r="Y2166" t="str">
            <v>Medical Staff</v>
          </cell>
          <cell r="Z2166" t="str">
            <v>Biweekly</v>
          </cell>
        </row>
        <row r="2167">
          <cell r="B2167">
            <v>2703</v>
          </cell>
          <cell r="D2167" t="str">
            <v>Azaliah</v>
          </cell>
          <cell r="E2167" t="str">
            <v>Tillinghast</v>
          </cell>
          <cell r="F2167" t="str">
            <v>H</v>
          </cell>
          <cell r="G2167" t="str">
            <v>Nurse Practitioner</v>
          </cell>
          <cell r="H2167" t="str">
            <v>Clinical</v>
          </cell>
          <cell r="I2167" t="str">
            <v>Medical Staff</v>
          </cell>
          <cell r="J2167" t="str">
            <v>Berlin Expansion PC</v>
          </cell>
          <cell r="K2167" t="str">
            <v>Active</v>
          </cell>
          <cell r="L2167" t="str">
            <v>Full Time - Full Benefits</v>
          </cell>
          <cell r="M2167" t="str">
            <v>Full Time</v>
          </cell>
          <cell r="N2167" t="str">
            <v>Nurse Practitioner</v>
          </cell>
          <cell r="O2167" t="str">
            <v>PHYSICIANS</v>
          </cell>
          <cell r="P2167">
            <v>43927</v>
          </cell>
          <cell r="Q2167">
            <v>43927</v>
          </cell>
          <cell r="S2167">
            <v>109013</v>
          </cell>
          <cell r="T2167">
            <v>52.4101</v>
          </cell>
          <cell r="U2167" t="str">
            <v>NP &amp; PA</v>
          </cell>
          <cell r="V2167">
            <v>80</v>
          </cell>
          <cell r="W2167">
            <v>2096.4038</v>
          </cell>
          <cell r="X2167" t="str">
            <v>Primary Care Clinic - 41</v>
          </cell>
          <cell r="Y2167" t="str">
            <v>Medical Staff</v>
          </cell>
          <cell r="Z2167" t="str">
            <v>Biweekly</v>
          </cell>
        </row>
        <row r="2168">
          <cell r="B2168">
            <v>2704</v>
          </cell>
          <cell r="D2168" t="str">
            <v>Minta</v>
          </cell>
          <cell r="E2168" t="str">
            <v>Trivette</v>
          </cell>
          <cell r="G2168" t="str">
            <v>Nurse Practitioner</v>
          </cell>
          <cell r="H2168" t="str">
            <v>Clinical</v>
          </cell>
          <cell r="I2168" t="str">
            <v>Medical Staff</v>
          </cell>
          <cell r="J2168" t="str">
            <v>Clinic Primary Care</v>
          </cell>
          <cell r="K2168" t="str">
            <v>Active</v>
          </cell>
          <cell r="L2168" t="str">
            <v>PartTime - Full Benefits</v>
          </cell>
          <cell r="M2168" t="str">
            <v>Full Time</v>
          </cell>
          <cell r="N2168" t="str">
            <v>Nurse Practitioner</v>
          </cell>
          <cell r="O2168" t="str">
            <v>PHYSICIANS</v>
          </cell>
          <cell r="P2168">
            <v>43927</v>
          </cell>
          <cell r="Q2168">
            <v>43927</v>
          </cell>
          <cell r="S2168">
            <v>87210.4</v>
          </cell>
          <cell r="T2168">
            <v>52.4101</v>
          </cell>
          <cell r="U2168" t="str">
            <v>NP &amp; PA</v>
          </cell>
          <cell r="V2168">
            <v>64</v>
          </cell>
          <cell r="W2168">
            <v>1677.1231</v>
          </cell>
          <cell r="X2168" t="str">
            <v>Primary Care Clinic - 41</v>
          </cell>
          <cell r="Y2168" t="str">
            <v>Medical Staff</v>
          </cell>
          <cell r="Z2168" t="str">
            <v>Biweekly</v>
          </cell>
        </row>
        <row r="2169">
          <cell r="B2169">
            <v>2705</v>
          </cell>
          <cell r="D2169" t="str">
            <v>Rachel</v>
          </cell>
          <cell r="E2169" t="str">
            <v>Stone</v>
          </cell>
          <cell r="F2169" t="str">
            <v>A</v>
          </cell>
          <cell r="G2169" t="str">
            <v>Dishwasher</v>
          </cell>
          <cell r="H2169" t="str">
            <v>Maint, Hskpg, Food, Dayca</v>
          </cell>
          <cell r="I2169" t="str">
            <v>Operations</v>
          </cell>
          <cell r="J2169" t="str">
            <v>Menig Dietary</v>
          </cell>
          <cell r="K2169" t="str">
            <v>Terminated</v>
          </cell>
          <cell r="L2169" t="str">
            <v>PartTime-Partial Benefits</v>
          </cell>
          <cell r="M2169" t="str">
            <v>Part Time</v>
          </cell>
          <cell r="N2169" t="str">
            <v>Dishwasher</v>
          </cell>
          <cell r="O2169" t="str">
            <v>GEN 40 30min</v>
          </cell>
          <cell r="P2169">
            <v>43929</v>
          </cell>
          <cell r="Q2169">
            <v>43929</v>
          </cell>
          <cell r="R2169">
            <v>44557</v>
          </cell>
          <cell r="S2169">
            <v>13780</v>
          </cell>
          <cell r="T2169">
            <v>13.25</v>
          </cell>
          <cell r="U2169" t="str">
            <v>Admin/Support</v>
          </cell>
          <cell r="V2169">
            <v>40</v>
          </cell>
          <cell r="W2169">
            <v>265</v>
          </cell>
          <cell r="X2169" t="str">
            <v>Gifford Medical - 40</v>
          </cell>
          <cell r="Y2169" t="str">
            <v>Independent Living</v>
          </cell>
          <cell r="Z2169" t="str">
            <v>Biweekly</v>
          </cell>
        </row>
        <row r="2170">
          <cell r="B2170">
            <v>2706</v>
          </cell>
          <cell r="D2170" t="str">
            <v>Shea</v>
          </cell>
          <cell r="E2170" t="str">
            <v>Fordham</v>
          </cell>
          <cell r="F2170" t="str">
            <v>M</v>
          </cell>
          <cell r="G2170" t="str">
            <v>Pt Reg Receptionist 1 PD</v>
          </cell>
          <cell r="H2170" t="str">
            <v>Administrative</v>
          </cell>
          <cell r="I2170" t="str">
            <v>Finance</v>
          </cell>
          <cell r="J2170" t="str">
            <v>Patient Registration</v>
          </cell>
          <cell r="K2170" t="str">
            <v>Terminated</v>
          </cell>
          <cell r="L2170" t="str">
            <v>Per Diem Active</v>
          </cell>
          <cell r="M2170" t="str">
            <v>Part Time</v>
          </cell>
          <cell r="N2170" t="str">
            <v>Pt Reg Receptionist 1 PD</v>
          </cell>
          <cell r="O2170" t="str">
            <v>GEN 40 30min</v>
          </cell>
          <cell r="P2170">
            <v>43929</v>
          </cell>
          <cell r="Q2170">
            <v>43929</v>
          </cell>
          <cell r="R2170">
            <v>44284</v>
          </cell>
          <cell r="S2170">
            <v>3.3799999999999997E-2</v>
          </cell>
          <cell r="T2170">
            <v>12.5</v>
          </cell>
          <cell r="U2170" t="str">
            <v>Admin/Support</v>
          </cell>
          <cell r="V2170">
            <v>1E-4</v>
          </cell>
          <cell r="W2170">
            <v>5.9999999999999995E-4</v>
          </cell>
          <cell r="X2170" t="str">
            <v>Patient Registration - 49</v>
          </cell>
          <cell r="Y2170" t="str">
            <v>Patient Admin Services</v>
          </cell>
          <cell r="Z2170" t="str">
            <v>Biweekly</v>
          </cell>
        </row>
        <row r="2171">
          <cell r="B2171">
            <v>2707</v>
          </cell>
          <cell r="D2171" t="str">
            <v>Heather</v>
          </cell>
          <cell r="E2171" t="str">
            <v>Kezer</v>
          </cell>
          <cell r="F2171" t="str">
            <v>M</v>
          </cell>
          <cell r="G2171" t="str">
            <v>Medical Secretary Offsite</v>
          </cell>
          <cell r="H2171" t="str">
            <v>Administrative</v>
          </cell>
          <cell r="I2171" t="str">
            <v>Provider Practices</v>
          </cell>
          <cell r="J2171" t="str">
            <v>Berlin Expansion PC</v>
          </cell>
          <cell r="K2171" t="str">
            <v>Terminated</v>
          </cell>
          <cell r="L2171" t="str">
            <v>Full Time - Full Benefits</v>
          </cell>
          <cell r="M2171" t="str">
            <v>Full Time</v>
          </cell>
          <cell r="N2171" t="str">
            <v>Medical Secretary Offsite</v>
          </cell>
          <cell r="O2171" t="str">
            <v>GEN 40 60min</v>
          </cell>
          <cell r="P2171">
            <v>43929</v>
          </cell>
          <cell r="Q2171">
            <v>43929</v>
          </cell>
          <cell r="R2171">
            <v>44029</v>
          </cell>
          <cell r="S2171">
            <v>38480</v>
          </cell>
          <cell r="T2171">
            <v>18.5</v>
          </cell>
          <cell r="U2171" t="str">
            <v>Admin/Support</v>
          </cell>
          <cell r="V2171">
            <v>80</v>
          </cell>
          <cell r="W2171">
            <v>740</v>
          </cell>
          <cell r="X2171" t="str">
            <v>Primary Care Clinic - 41</v>
          </cell>
          <cell r="Y2171" t="str">
            <v>Provider Practice</v>
          </cell>
          <cell r="Z2171" t="str">
            <v>Biweekly</v>
          </cell>
        </row>
        <row r="2172">
          <cell r="B2172">
            <v>2708</v>
          </cell>
          <cell r="D2172" t="str">
            <v>Summer</v>
          </cell>
          <cell r="E2172" t="str">
            <v>Paye</v>
          </cell>
          <cell r="F2172" t="str">
            <v>B</v>
          </cell>
          <cell r="G2172" t="str">
            <v>Nutrition Assistant 1</v>
          </cell>
          <cell r="H2172" t="str">
            <v>Maint, Hskpg, Food, Dayca</v>
          </cell>
          <cell r="I2172" t="str">
            <v>Operations</v>
          </cell>
          <cell r="J2172" t="str">
            <v>Dietary</v>
          </cell>
          <cell r="K2172" t="str">
            <v>Terminated</v>
          </cell>
          <cell r="L2172" t="str">
            <v>PartTime-Partial Benefits</v>
          </cell>
          <cell r="M2172" t="str">
            <v>Part Time</v>
          </cell>
          <cell r="N2172" t="str">
            <v>Nutrition Assistant 1</v>
          </cell>
          <cell r="O2172" t="str">
            <v>GEN 40 30min</v>
          </cell>
          <cell r="P2172">
            <v>43929</v>
          </cell>
          <cell r="Q2172">
            <v>43929</v>
          </cell>
          <cell r="R2172">
            <v>44171</v>
          </cell>
          <cell r="S2172">
            <v>17996.16</v>
          </cell>
          <cell r="T2172">
            <v>12.36</v>
          </cell>
          <cell r="U2172" t="str">
            <v>Admin/Support</v>
          </cell>
          <cell r="V2172">
            <v>56</v>
          </cell>
          <cell r="W2172">
            <v>346.08</v>
          </cell>
          <cell r="X2172" t="str">
            <v>Gifford Medical - 40</v>
          </cell>
          <cell r="Y2172" t="str">
            <v>Nutrition &amp; Food Service</v>
          </cell>
          <cell r="Z2172" t="str">
            <v>Biweekly</v>
          </cell>
        </row>
        <row r="2173">
          <cell r="B2173">
            <v>2710</v>
          </cell>
          <cell r="D2173" t="str">
            <v>Rachel</v>
          </cell>
          <cell r="E2173" t="str">
            <v>Meigs</v>
          </cell>
          <cell r="F2173" t="str">
            <v>A</v>
          </cell>
          <cell r="G2173" t="str">
            <v>Radiology Technologist PD</v>
          </cell>
          <cell r="H2173" t="str">
            <v>Ancillary</v>
          </cell>
          <cell r="I2173" t="str">
            <v>Operations</v>
          </cell>
          <cell r="J2173" t="str">
            <v>Diagnostic Imaging</v>
          </cell>
          <cell r="K2173" t="str">
            <v>Terminated</v>
          </cell>
          <cell r="L2173" t="str">
            <v>Per Diem Active</v>
          </cell>
          <cell r="M2173" t="str">
            <v>Part Time</v>
          </cell>
          <cell r="N2173" t="str">
            <v>Radiology Technologist PD</v>
          </cell>
          <cell r="O2173" t="str">
            <v>GEN 40 30min</v>
          </cell>
          <cell r="P2173">
            <v>43936</v>
          </cell>
          <cell r="Q2173">
            <v>43936</v>
          </cell>
          <cell r="R2173">
            <v>44623</v>
          </cell>
          <cell r="S2173">
            <v>8.8400000000000006E-2</v>
          </cell>
          <cell r="T2173">
            <v>33.659999999999997</v>
          </cell>
          <cell r="U2173" t="str">
            <v>Tech &amp; Professi</v>
          </cell>
          <cell r="V2173">
            <v>1E-4</v>
          </cell>
          <cell r="W2173">
            <v>1.6999999999999999E-3</v>
          </cell>
          <cell r="X2173" t="str">
            <v>Gifford Medical - 40</v>
          </cell>
          <cell r="Y2173" t="str">
            <v>Radiology</v>
          </cell>
          <cell r="Z2173" t="str">
            <v>Biweekly</v>
          </cell>
        </row>
        <row r="2174">
          <cell r="B2174">
            <v>2711</v>
          </cell>
          <cell r="D2174" t="str">
            <v>Mahalia</v>
          </cell>
          <cell r="E2174" t="str">
            <v>Thompson</v>
          </cell>
          <cell r="F2174" t="str">
            <v>E</v>
          </cell>
          <cell r="G2174" t="str">
            <v>LNA Retirement Community</v>
          </cell>
          <cell r="H2174" t="str">
            <v>Clinical</v>
          </cell>
          <cell r="I2174" t="str">
            <v>Patient Care Services</v>
          </cell>
          <cell r="J2174" t="str">
            <v>MENIG Extended Care</v>
          </cell>
          <cell r="K2174" t="str">
            <v>Active</v>
          </cell>
          <cell r="L2174" t="str">
            <v>PartTime - Full Benefits</v>
          </cell>
          <cell r="M2174" t="str">
            <v>Part Time</v>
          </cell>
          <cell r="N2174" t="str">
            <v>LNA Retirement Community</v>
          </cell>
          <cell r="O2174" t="str">
            <v>GEN 40 30min</v>
          </cell>
          <cell r="P2174">
            <v>43936</v>
          </cell>
          <cell r="Q2174">
            <v>43936</v>
          </cell>
          <cell r="S2174">
            <v>34827.519999999997</v>
          </cell>
          <cell r="T2174">
            <v>20.93</v>
          </cell>
          <cell r="U2174" t="str">
            <v>Admin/Support</v>
          </cell>
          <cell r="V2174">
            <v>64</v>
          </cell>
          <cell r="W2174">
            <v>669.76</v>
          </cell>
          <cell r="X2174" t="str">
            <v>Menig Nursing Home - 42</v>
          </cell>
          <cell r="Y2174" t="str">
            <v>Menig Extended Care Unit</v>
          </cell>
          <cell r="Z2174" t="str">
            <v>Biweekly</v>
          </cell>
        </row>
        <row r="2175">
          <cell r="B2175">
            <v>2714</v>
          </cell>
          <cell r="D2175" t="str">
            <v>Brittany</v>
          </cell>
          <cell r="E2175" t="str">
            <v>Ciampi</v>
          </cell>
          <cell r="F2175" t="str">
            <v>L</v>
          </cell>
          <cell r="G2175" t="str">
            <v>LNA Retirement Community</v>
          </cell>
          <cell r="H2175" t="str">
            <v>Clinical</v>
          </cell>
          <cell r="I2175" t="str">
            <v>Patient Care Services</v>
          </cell>
          <cell r="J2175" t="str">
            <v>MENIG Extended Care</v>
          </cell>
          <cell r="K2175" t="str">
            <v>Terminated</v>
          </cell>
          <cell r="L2175" t="str">
            <v>PartTime - Full Benefits</v>
          </cell>
          <cell r="M2175" t="str">
            <v>Full Time</v>
          </cell>
          <cell r="N2175" t="str">
            <v>LNA Retirement Community</v>
          </cell>
          <cell r="O2175" t="str">
            <v>GEN 40 30min</v>
          </cell>
          <cell r="P2175">
            <v>43950</v>
          </cell>
          <cell r="Q2175">
            <v>43950</v>
          </cell>
          <cell r="R2175">
            <v>43996</v>
          </cell>
          <cell r="S2175">
            <v>21632</v>
          </cell>
          <cell r="T2175">
            <v>13</v>
          </cell>
          <cell r="U2175" t="str">
            <v>Admin/Support</v>
          </cell>
          <cell r="V2175">
            <v>64</v>
          </cell>
          <cell r="W2175">
            <v>416</v>
          </cell>
          <cell r="X2175" t="str">
            <v>Gifford Medical - 40</v>
          </cell>
          <cell r="Y2175" t="str">
            <v>Menig Extended Care Unit</v>
          </cell>
          <cell r="Z2175" t="str">
            <v>Biweekly</v>
          </cell>
        </row>
        <row r="2176">
          <cell r="B2176">
            <v>2716</v>
          </cell>
          <cell r="D2176" t="str">
            <v>Dijana</v>
          </cell>
          <cell r="E2176" t="str">
            <v>Poljak</v>
          </cell>
          <cell r="G2176" t="str">
            <v>Physician Specialty Clin</v>
          </cell>
          <cell r="H2176" t="str">
            <v>Clinical</v>
          </cell>
          <cell r="I2176" t="str">
            <v>Medical Staff</v>
          </cell>
          <cell r="J2176" t="str">
            <v>Clinic OB/GYN</v>
          </cell>
          <cell r="K2176" t="str">
            <v>Terminated</v>
          </cell>
          <cell r="L2176" t="str">
            <v>Full Time - Full Benefits</v>
          </cell>
          <cell r="M2176" t="str">
            <v>Full Time</v>
          </cell>
          <cell r="N2176" t="str">
            <v>Physician Specialty Clin</v>
          </cell>
          <cell r="O2176" t="str">
            <v>PHYSICIANS</v>
          </cell>
          <cell r="P2176">
            <v>43983</v>
          </cell>
          <cell r="Q2176">
            <v>43983</v>
          </cell>
          <cell r="R2176">
            <v>44367</v>
          </cell>
          <cell r="S2176">
            <v>230000</v>
          </cell>
          <cell r="T2176">
            <v>110.57689999999999</v>
          </cell>
          <cell r="U2176" t="str">
            <v>Providers</v>
          </cell>
          <cell r="V2176">
            <v>80</v>
          </cell>
          <cell r="W2176">
            <v>4423.0769</v>
          </cell>
          <cell r="X2176" t="str">
            <v>OB/GYN - 41</v>
          </cell>
          <cell r="Y2176" t="str">
            <v>Medical Staff</v>
          </cell>
          <cell r="Z2176" t="str">
            <v>Biweekly</v>
          </cell>
        </row>
        <row r="2177">
          <cell r="B2177">
            <v>2717</v>
          </cell>
          <cell r="D2177" t="str">
            <v>Andrew</v>
          </cell>
          <cell r="E2177" t="str">
            <v>Ellis</v>
          </cell>
          <cell r="F2177" t="str">
            <v>C</v>
          </cell>
          <cell r="G2177" t="str">
            <v>Decision Support Analyst</v>
          </cell>
          <cell r="H2177" t="str">
            <v>&lt;None&gt;</v>
          </cell>
          <cell r="I2177" t="str">
            <v>Quality Mgt &amp; Med Staff S</v>
          </cell>
          <cell r="J2177" t="str">
            <v>UR/QA</v>
          </cell>
          <cell r="K2177" t="str">
            <v>Active</v>
          </cell>
          <cell r="L2177" t="str">
            <v>Full Time - Full Benefits</v>
          </cell>
          <cell r="M2177" t="str">
            <v>Full Time</v>
          </cell>
          <cell r="N2177" t="str">
            <v>Decision Support Analyst</v>
          </cell>
          <cell r="O2177" t="str">
            <v>EXEMPT 8 FT</v>
          </cell>
          <cell r="P2177">
            <v>43985</v>
          </cell>
          <cell r="Q2177">
            <v>43985</v>
          </cell>
          <cell r="S2177">
            <v>87547.199999999997</v>
          </cell>
          <cell r="T2177">
            <v>42.09</v>
          </cell>
          <cell r="U2177" t="str">
            <v>Tech &amp; Professi</v>
          </cell>
          <cell r="V2177">
            <v>80</v>
          </cell>
          <cell r="W2177">
            <v>1683.6</v>
          </cell>
          <cell r="X2177" t="str">
            <v>Gifford Medical - 40</v>
          </cell>
          <cell r="Y2177" t="str">
            <v>Quality Assurance/Risk Mg</v>
          </cell>
          <cell r="Z2177" t="str">
            <v>Biweekly</v>
          </cell>
        </row>
        <row r="2178">
          <cell r="B2178">
            <v>2718</v>
          </cell>
          <cell r="D2178" t="str">
            <v>Nicole</v>
          </cell>
          <cell r="E2178" t="str">
            <v>Noble</v>
          </cell>
          <cell r="F2178" t="str">
            <v>P</v>
          </cell>
          <cell r="G2178" t="str">
            <v>HR Coordinator</v>
          </cell>
          <cell r="H2178" t="str">
            <v>Administrative</v>
          </cell>
          <cell r="I2178" t="str">
            <v>Human Resources</v>
          </cell>
          <cell r="J2178" t="str">
            <v>Human Resources</v>
          </cell>
          <cell r="K2178" t="str">
            <v>Active</v>
          </cell>
          <cell r="L2178" t="str">
            <v>Full Time - Full Benefits</v>
          </cell>
          <cell r="M2178" t="str">
            <v>Full Time</v>
          </cell>
          <cell r="N2178" t="str">
            <v>HR Coordinator</v>
          </cell>
          <cell r="O2178" t="str">
            <v>GEN 40 30min</v>
          </cell>
          <cell r="P2178">
            <v>43999</v>
          </cell>
          <cell r="Q2178">
            <v>43999</v>
          </cell>
          <cell r="S2178">
            <v>43409.599999999999</v>
          </cell>
          <cell r="T2178">
            <v>20.87</v>
          </cell>
          <cell r="U2178" t="str">
            <v>Tech &amp; Professi</v>
          </cell>
          <cell r="V2178">
            <v>80</v>
          </cell>
          <cell r="W2178">
            <v>834.8</v>
          </cell>
          <cell r="X2178" t="str">
            <v>Benefits</v>
          </cell>
          <cell r="Y2178" t="str">
            <v>Human Resources</v>
          </cell>
          <cell r="Z2178" t="str">
            <v>Biweekly</v>
          </cell>
        </row>
        <row r="2179">
          <cell r="B2179">
            <v>2719</v>
          </cell>
          <cell r="D2179" t="str">
            <v>Benjamin</v>
          </cell>
          <cell r="E2179" t="str">
            <v>Shultz</v>
          </cell>
          <cell r="F2179" t="str">
            <v>D</v>
          </cell>
          <cell r="G2179" t="str">
            <v>RN - Per Diem</v>
          </cell>
          <cell r="H2179" t="str">
            <v>Clinical</v>
          </cell>
          <cell r="I2179" t="str">
            <v>Patient Care Services</v>
          </cell>
          <cell r="J2179" t="str">
            <v>Operating Room</v>
          </cell>
          <cell r="K2179" t="str">
            <v>Active</v>
          </cell>
          <cell r="L2179" t="str">
            <v>Per Diem Active</v>
          </cell>
          <cell r="M2179" t="str">
            <v>Part Time</v>
          </cell>
          <cell r="N2179" t="str">
            <v>RN - Per Diem</v>
          </cell>
          <cell r="O2179" t="str">
            <v>GEN 40 30min</v>
          </cell>
          <cell r="P2179">
            <v>43999</v>
          </cell>
          <cell r="Q2179">
            <v>43999</v>
          </cell>
          <cell r="S2179">
            <v>0.104</v>
          </cell>
          <cell r="T2179">
            <v>40.049999999999997</v>
          </cell>
          <cell r="U2179" t="str">
            <v>RN</v>
          </cell>
          <cell r="V2179">
            <v>1E-4</v>
          </cell>
          <cell r="W2179">
            <v>2E-3</v>
          </cell>
          <cell r="X2179" t="str">
            <v>Gifford Medical Ctr - 40</v>
          </cell>
          <cell r="Y2179" t="str">
            <v>Ambulatory Care Center</v>
          </cell>
          <cell r="Z2179" t="str">
            <v>Biweekly</v>
          </cell>
        </row>
        <row r="2180">
          <cell r="B2180">
            <v>2720</v>
          </cell>
          <cell r="D2180" t="str">
            <v>Charlotte</v>
          </cell>
          <cell r="E2180" t="str">
            <v>Pirro</v>
          </cell>
          <cell r="F2180" t="str">
            <v>A</v>
          </cell>
          <cell r="G2180" t="str">
            <v>Social Worker (BS)</v>
          </cell>
          <cell r="H2180" t="str">
            <v>Ancillary</v>
          </cell>
          <cell r="I2180" t="str">
            <v>Patient Care Services</v>
          </cell>
          <cell r="J2180" t="str">
            <v>Clinic Psychiatry</v>
          </cell>
          <cell r="K2180" t="str">
            <v>Terminated</v>
          </cell>
          <cell r="L2180" t="str">
            <v>Full Time - Full Benefits</v>
          </cell>
          <cell r="M2180" t="str">
            <v>Full Time</v>
          </cell>
          <cell r="N2180" t="str">
            <v>Social Worker (BS)</v>
          </cell>
          <cell r="O2180" t="str">
            <v>EXEMPT 8 FT</v>
          </cell>
          <cell r="P2180">
            <v>44013</v>
          </cell>
          <cell r="Q2180">
            <v>44013</v>
          </cell>
          <cell r="R2180">
            <v>44034</v>
          </cell>
          <cell r="S2180">
            <v>58000</v>
          </cell>
          <cell r="T2180">
            <v>27.884599999999999</v>
          </cell>
          <cell r="U2180" t="str">
            <v>Tech &amp; Professi</v>
          </cell>
          <cell r="V2180">
            <v>80</v>
          </cell>
          <cell r="W2180">
            <v>1115.3846000000001</v>
          </cell>
          <cell r="X2180" t="str">
            <v>Gifford Medical - 40</v>
          </cell>
          <cell r="Y2180" t="str">
            <v>Quality Care &amp; Case Manag</v>
          </cell>
          <cell r="Z2180" t="str">
            <v>Biweekly</v>
          </cell>
        </row>
        <row r="2181">
          <cell r="B2181">
            <v>2721</v>
          </cell>
          <cell r="D2181" t="str">
            <v>John</v>
          </cell>
          <cell r="E2181" t="str">
            <v>Dreslin</v>
          </cell>
          <cell r="F2181" t="str">
            <v>A</v>
          </cell>
          <cell r="G2181" t="str">
            <v>Physician Specialty Clin</v>
          </cell>
          <cell r="H2181" t="str">
            <v>Clinical</v>
          </cell>
          <cell r="I2181" t="str">
            <v>Medical Staff</v>
          </cell>
          <cell r="J2181" t="str">
            <v>Clinic Urology</v>
          </cell>
          <cell r="K2181" t="str">
            <v>Active</v>
          </cell>
          <cell r="L2181" t="str">
            <v>Full Time - Full Benefits</v>
          </cell>
          <cell r="M2181" t="str">
            <v>Full Time</v>
          </cell>
          <cell r="N2181" t="str">
            <v>Physician Specialty Clin</v>
          </cell>
          <cell r="O2181" t="str">
            <v>PHYSICIANS</v>
          </cell>
          <cell r="P2181">
            <v>44018</v>
          </cell>
          <cell r="Q2181">
            <v>44018</v>
          </cell>
          <cell r="S2181">
            <v>430000</v>
          </cell>
          <cell r="T2181">
            <v>206.73079999999999</v>
          </cell>
          <cell r="U2181" t="str">
            <v>Providers</v>
          </cell>
          <cell r="V2181">
            <v>80</v>
          </cell>
          <cell r="W2181">
            <v>8269.2307999999994</v>
          </cell>
          <cell r="X2181" t="str">
            <v>Nro, Anes, Pod &amp; Sp - 40</v>
          </cell>
          <cell r="Y2181" t="str">
            <v>None</v>
          </cell>
          <cell r="Z2181" t="str">
            <v>Biweekly</v>
          </cell>
        </row>
        <row r="2182">
          <cell r="B2182">
            <v>2722</v>
          </cell>
          <cell r="D2182" t="str">
            <v>Julie</v>
          </cell>
          <cell r="E2182" t="str">
            <v>Holland</v>
          </cell>
          <cell r="G2182" t="str">
            <v>Nurse Practitioner</v>
          </cell>
          <cell r="H2182" t="str">
            <v>Clinical</v>
          </cell>
          <cell r="I2182" t="str">
            <v>Medical Staff</v>
          </cell>
          <cell r="J2182" t="str">
            <v>Berlin Expansion PC</v>
          </cell>
          <cell r="K2182" t="str">
            <v>Active</v>
          </cell>
          <cell r="L2182" t="str">
            <v>PartTime-Partial Benefits</v>
          </cell>
          <cell r="M2182" t="str">
            <v>Part Time</v>
          </cell>
          <cell r="N2182" t="str">
            <v>Nurse Practitioner</v>
          </cell>
          <cell r="O2182" t="str">
            <v>PHYSICIANS</v>
          </cell>
          <cell r="P2182">
            <v>44018</v>
          </cell>
          <cell r="Q2182">
            <v>44018</v>
          </cell>
          <cell r="S2182">
            <v>65407.804799999998</v>
          </cell>
          <cell r="T2182">
            <v>52.4101</v>
          </cell>
          <cell r="U2182" t="str">
            <v>NP &amp; PA</v>
          </cell>
          <cell r="V2182">
            <v>48</v>
          </cell>
          <cell r="W2182">
            <v>1257.8424</v>
          </cell>
          <cell r="X2182" t="str">
            <v>Primary Care Clinic - 41</v>
          </cell>
          <cell r="Y2182" t="str">
            <v>Medical Staff</v>
          </cell>
          <cell r="Z2182" t="str">
            <v>Biweekly</v>
          </cell>
        </row>
        <row r="2183">
          <cell r="B2183">
            <v>2724</v>
          </cell>
          <cell r="D2183" t="str">
            <v>Molly</v>
          </cell>
          <cell r="E2183" t="str">
            <v>Weinberg</v>
          </cell>
          <cell r="F2183" t="str">
            <v>C</v>
          </cell>
          <cell r="G2183" t="str">
            <v>Counselor</v>
          </cell>
          <cell r="H2183" t="str">
            <v>Clinical</v>
          </cell>
          <cell r="I2183" t="str">
            <v>Patient Care Services</v>
          </cell>
          <cell r="J2183" t="str">
            <v>Clinic Psychiatry</v>
          </cell>
          <cell r="K2183" t="str">
            <v>Terminated</v>
          </cell>
          <cell r="L2183" t="str">
            <v>Full Time - Full Benefits</v>
          </cell>
          <cell r="M2183" t="str">
            <v>Full Time</v>
          </cell>
          <cell r="N2183" t="str">
            <v>Counselor</v>
          </cell>
          <cell r="O2183" t="str">
            <v>PHYSICIANS</v>
          </cell>
          <cell r="P2183">
            <v>44034</v>
          </cell>
          <cell r="Q2183">
            <v>44034</v>
          </cell>
          <cell r="R2183">
            <v>44378</v>
          </cell>
          <cell r="S2183">
            <v>59737.599999999999</v>
          </cell>
          <cell r="T2183">
            <v>28.72</v>
          </cell>
          <cell r="U2183" t="str">
            <v>Providers/Other</v>
          </cell>
          <cell r="V2183">
            <v>80</v>
          </cell>
          <cell r="W2183">
            <v>1148.8</v>
          </cell>
          <cell r="X2183" t="str">
            <v>Primary Care Clinic - 41</v>
          </cell>
          <cell r="Y2183" t="str">
            <v>Quality Care &amp; Case Manag</v>
          </cell>
          <cell r="Z2183" t="str">
            <v>Biweekly</v>
          </cell>
        </row>
        <row r="2184">
          <cell r="B2184">
            <v>2725</v>
          </cell>
          <cell r="D2184" t="str">
            <v>Tracy</v>
          </cell>
          <cell r="E2184" t="str">
            <v>Webster</v>
          </cell>
          <cell r="F2184" t="str">
            <v>B</v>
          </cell>
          <cell r="G2184" t="str">
            <v>Nurse Practitioner</v>
          </cell>
          <cell r="H2184" t="str">
            <v>Clinical</v>
          </cell>
          <cell r="I2184" t="str">
            <v>Medical Staff</v>
          </cell>
          <cell r="J2184" t="str">
            <v>Hospitalist</v>
          </cell>
          <cell r="K2184" t="str">
            <v>Terminated</v>
          </cell>
          <cell r="L2184" t="str">
            <v>Per Diem Active</v>
          </cell>
          <cell r="M2184" t="str">
            <v>Part Time</v>
          </cell>
          <cell r="N2184" t="str">
            <v>Nurse Practitioner</v>
          </cell>
          <cell r="O2184" t="str">
            <v>PHYSICIANS PD Assoc Prov</v>
          </cell>
          <cell r="P2184">
            <v>44046</v>
          </cell>
          <cell r="Q2184">
            <v>44046</v>
          </cell>
          <cell r="R2184">
            <v>44895</v>
          </cell>
          <cell r="S2184">
            <v>0.1482</v>
          </cell>
          <cell r="T2184">
            <v>57.391599999999997</v>
          </cell>
          <cell r="U2184" t="str">
            <v>NP &amp; PA</v>
          </cell>
          <cell r="V2184">
            <v>1E-4</v>
          </cell>
          <cell r="W2184">
            <v>2.8E-3</v>
          </cell>
          <cell r="X2184" t="str">
            <v>Gifford Medical - 40</v>
          </cell>
          <cell r="Y2184" t="str">
            <v>Medical Staff</v>
          </cell>
          <cell r="Z2184" t="str">
            <v>Biweekly</v>
          </cell>
        </row>
        <row r="2185">
          <cell r="B2185">
            <v>2726</v>
          </cell>
          <cell r="D2185" t="str">
            <v>Sarah</v>
          </cell>
          <cell r="E2185" t="str">
            <v>Decker</v>
          </cell>
          <cell r="F2185" t="str">
            <v>E</v>
          </cell>
          <cell r="G2185" t="str">
            <v>Physician Offsite Clinic</v>
          </cell>
          <cell r="H2185" t="str">
            <v>Clinical</v>
          </cell>
          <cell r="I2185" t="str">
            <v>Medical Staff</v>
          </cell>
          <cell r="J2185" t="str">
            <v>Sharon Clinic</v>
          </cell>
          <cell r="K2185" t="str">
            <v>Terminated</v>
          </cell>
          <cell r="L2185" t="str">
            <v>Full Time - Full Benefits</v>
          </cell>
          <cell r="M2185" t="str">
            <v>Full Time</v>
          </cell>
          <cell r="N2185" t="str">
            <v>Physician Offsite Clinic</v>
          </cell>
          <cell r="O2185" t="str">
            <v>PHYSICIANS</v>
          </cell>
          <cell r="P2185">
            <v>44521</v>
          </cell>
          <cell r="Q2185">
            <v>44046</v>
          </cell>
          <cell r="R2185">
            <v>44521</v>
          </cell>
          <cell r="S2185">
            <v>205000.016</v>
          </cell>
          <cell r="T2185">
            <v>98.557699999999997</v>
          </cell>
          <cell r="U2185" t="str">
            <v>Providers/Other</v>
          </cell>
          <cell r="V2185">
            <v>80</v>
          </cell>
          <cell r="W2185">
            <v>3942.308</v>
          </cell>
          <cell r="X2185" t="str">
            <v>Sharon Clinic - 40</v>
          </cell>
          <cell r="Y2185" t="str">
            <v>Medical Staff</v>
          </cell>
          <cell r="Z2185" t="str">
            <v>Biweekly</v>
          </cell>
        </row>
        <row r="2186">
          <cell r="B2186">
            <v>2727</v>
          </cell>
          <cell r="D2186" t="str">
            <v>Hillary</v>
          </cell>
          <cell r="E2186" t="str">
            <v>Liddick</v>
          </cell>
          <cell r="F2186" t="str">
            <v>E</v>
          </cell>
          <cell r="G2186" t="str">
            <v>Nurse Practitioner</v>
          </cell>
          <cell r="H2186" t="str">
            <v>Clinical</v>
          </cell>
          <cell r="I2186" t="str">
            <v>Medical Staff</v>
          </cell>
          <cell r="J2186" t="str">
            <v>Clinic Psychiatry</v>
          </cell>
          <cell r="K2186" t="str">
            <v>Active</v>
          </cell>
          <cell r="L2186" t="str">
            <v>Full Time - Full Benefits</v>
          </cell>
          <cell r="M2186" t="str">
            <v>Full Time</v>
          </cell>
          <cell r="N2186" t="str">
            <v>Nurse Practitioner</v>
          </cell>
          <cell r="O2186" t="str">
            <v>PHYSICIANS</v>
          </cell>
          <cell r="P2186">
            <v>44046</v>
          </cell>
          <cell r="Q2186">
            <v>44046</v>
          </cell>
          <cell r="S2186">
            <v>116697</v>
          </cell>
          <cell r="T2186">
            <v>56.104300000000002</v>
          </cell>
          <cell r="U2186" t="str">
            <v>NP &amp; PA</v>
          </cell>
          <cell r="V2186">
            <v>80</v>
          </cell>
          <cell r="W2186">
            <v>2244.1731</v>
          </cell>
          <cell r="X2186" t="str">
            <v>Primary Care Clinic - 41</v>
          </cell>
          <cell r="Y2186" t="str">
            <v>Medical Staff</v>
          </cell>
          <cell r="Z2186" t="str">
            <v>Biweekly</v>
          </cell>
        </row>
        <row r="2187">
          <cell r="B2187">
            <v>2728</v>
          </cell>
          <cell r="D2187" t="str">
            <v>Christine</v>
          </cell>
          <cell r="E2187" t="str">
            <v>Perry</v>
          </cell>
          <cell r="F2187" t="str">
            <v>E</v>
          </cell>
          <cell r="G2187" t="str">
            <v>Office Representative</v>
          </cell>
          <cell r="H2187" t="str">
            <v>Administrative</v>
          </cell>
          <cell r="I2187" t="str">
            <v>Provider Practices</v>
          </cell>
          <cell r="J2187" t="str">
            <v>Berlin Expansion PC</v>
          </cell>
          <cell r="K2187" t="str">
            <v>Active</v>
          </cell>
          <cell r="L2187" t="str">
            <v>Full Time - Full Benefits</v>
          </cell>
          <cell r="M2187" t="str">
            <v>Full Time</v>
          </cell>
          <cell r="N2187" t="str">
            <v>Office Representative</v>
          </cell>
          <cell r="O2187" t="str">
            <v>GEN 40 60min</v>
          </cell>
          <cell r="P2187">
            <v>44055</v>
          </cell>
          <cell r="Q2187">
            <v>44055</v>
          </cell>
          <cell r="S2187">
            <v>40809.599999999999</v>
          </cell>
          <cell r="T2187">
            <v>19.62</v>
          </cell>
          <cell r="U2187" t="str">
            <v>Admin/Support</v>
          </cell>
          <cell r="V2187">
            <v>80</v>
          </cell>
          <cell r="W2187">
            <v>784.8</v>
          </cell>
          <cell r="X2187" t="str">
            <v>Primary Care Clinic - 41</v>
          </cell>
          <cell r="Y2187" t="str">
            <v>Provider Practice</v>
          </cell>
          <cell r="Z2187" t="str">
            <v>Biweekly</v>
          </cell>
        </row>
        <row r="2188">
          <cell r="B2188">
            <v>2729</v>
          </cell>
          <cell r="D2188" t="str">
            <v>Alaina</v>
          </cell>
          <cell r="E2188" t="str">
            <v>Hanning</v>
          </cell>
          <cell r="F2188" t="str">
            <v>M</v>
          </cell>
          <cell r="G2188" t="str">
            <v>ES Project Worker</v>
          </cell>
          <cell r="H2188" t="str">
            <v>Maint, Hskpg, Food, Dayca</v>
          </cell>
          <cell r="I2188" t="str">
            <v>Operations</v>
          </cell>
          <cell r="J2188" t="str">
            <v>Housekeeping</v>
          </cell>
          <cell r="K2188" t="str">
            <v>Terminated</v>
          </cell>
          <cell r="L2188" t="str">
            <v>Full Time - Full Benefits</v>
          </cell>
          <cell r="M2188" t="str">
            <v>Full Time</v>
          </cell>
          <cell r="N2188" t="str">
            <v>ES Project Worker</v>
          </cell>
          <cell r="O2188" t="str">
            <v>GEN 40 30min</v>
          </cell>
          <cell r="P2188">
            <v>44055</v>
          </cell>
          <cell r="Q2188">
            <v>44055</v>
          </cell>
          <cell r="R2188">
            <v>44208</v>
          </cell>
          <cell r="S2188">
            <v>26457.599999999999</v>
          </cell>
          <cell r="T2188">
            <v>12.72</v>
          </cell>
          <cell r="U2188" t="str">
            <v>Admin/Support</v>
          </cell>
          <cell r="V2188">
            <v>80</v>
          </cell>
          <cell r="W2188">
            <v>508.8</v>
          </cell>
          <cell r="X2188" t="str">
            <v>Gifford Medical - 40</v>
          </cell>
          <cell r="Y2188" t="str">
            <v>Housekeeping</v>
          </cell>
          <cell r="Z2188" t="str">
            <v>Biweekly</v>
          </cell>
        </row>
        <row r="2189">
          <cell r="B2189">
            <v>2730</v>
          </cell>
          <cell r="D2189" t="str">
            <v>Madison</v>
          </cell>
          <cell r="E2189" t="str">
            <v>Dagesse</v>
          </cell>
          <cell r="F2189" t="str">
            <v>R</v>
          </cell>
          <cell r="G2189" t="str">
            <v>LNA Retirement Com PD</v>
          </cell>
          <cell r="H2189" t="str">
            <v>Clinical</v>
          </cell>
          <cell r="I2189" t="str">
            <v>Patient Care Services</v>
          </cell>
          <cell r="J2189" t="str">
            <v>MENIG Extended Care</v>
          </cell>
          <cell r="K2189" t="str">
            <v>Terminated</v>
          </cell>
          <cell r="L2189" t="str">
            <v>Per Diem Active</v>
          </cell>
          <cell r="M2189" t="str">
            <v>Part Time</v>
          </cell>
          <cell r="N2189" t="str">
            <v>LNA Retirement Com PD</v>
          </cell>
          <cell r="O2189" t="str">
            <v>GEN 40 30min</v>
          </cell>
          <cell r="P2189">
            <v>44055</v>
          </cell>
          <cell r="Q2189">
            <v>44055</v>
          </cell>
          <cell r="R2189">
            <v>44150</v>
          </cell>
          <cell r="S2189">
            <v>3.9E-2</v>
          </cell>
          <cell r="T2189">
            <v>14.56</v>
          </cell>
          <cell r="U2189" t="str">
            <v>Admin/Support</v>
          </cell>
          <cell r="V2189">
            <v>1E-4</v>
          </cell>
          <cell r="W2189">
            <v>8.0000000000000004E-4</v>
          </cell>
          <cell r="X2189" t="str">
            <v>Gifford Medical - 40</v>
          </cell>
          <cell r="Y2189" t="str">
            <v>Menig Extended Care Unit</v>
          </cell>
          <cell r="Z2189" t="str">
            <v>Biweekly</v>
          </cell>
        </row>
        <row r="2190">
          <cell r="B2190">
            <v>2731</v>
          </cell>
          <cell r="D2190" t="str">
            <v>Tonya</v>
          </cell>
          <cell r="E2190" t="str">
            <v>Perry</v>
          </cell>
          <cell r="F2190" t="str">
            <v>M</v>
          </cell>
          <cell r="G2190" t="str">
            <v>Laboratory Assistant</v>
          </cell>
          <cell r="H2190" t="str">
            <v>Clinical</v>
          </cell>
          <cell r="I2190" t="str">
            <v>Professional Services</v>
          </cell>
          <cell r="J2190" t="str">
            <v>Laboratory</v>
          </cell>
          <cell r="K2190" t="str">
            <v>Active</v>
          </cell>
          <cell r="L2190" t="str">
            <v>Full Time - Full Benefits</v>
          </cell>
          <cell r="M2190" t="str">
            <v>Full Time</v>
          </cell>
          <cell r="N2190" t="str">
            <v>Laboratory Assistant</v>
          </cell>
          <cell r="O2190" t="str">
            <v>GEN 40 30min</v>
          </cell>
          <cell r="P2190">
            <v>44055</v>
          </cell>
          <cell r="Q2190">
            <v>44055</v>
          </cell>
          <cell r="S2190">
            <v>42390.400000000001</v>
          </cell>
          <cell r="T2190">
            <v>20.38</v>
          </cell>
          <cell r="U2190" t="str">
            <v>Admin/Support</v>
          </cell>
          <cell r="V2190">
            <v>80</v>
          </cell>
          <cell r="W2190">
            <v>815.2</v>
          </cell>
          <cell r="X2190" t="str">
            <v>Gifford Medical - 40</v>
          </cell>
          <cell r="Y2190" t="str">
            <v>Laboratory</v>
          </cell>
          <cell r="Z2190" t="str">
            <v>Biweekly</v>
          </cell>
        </row>
        <row r="2191">
          <cell r="B2191">
            <v>2732</v>
          </cell>
          <cell r="D2191" t="str">
            <v>Gunter</v>
          </cell>
          <cell r="E2191" t="str">
            <v>Krauthamer</v>
          </cell>
          <cell r="F2191" t="str">
            <v>M</v>
          </cell>
          <cell r="G2191" t="str">
            <v>Physician</v>
          </cell>
          <cell r="H2191" t="str">
            <v>Clinical</v>
          </cell>
          <cell r="I2191" t="str">
            <v>Medical Staff</v>
          </cell>
          <cell r="J2191" t="str">
            <v>Professional Emergency</v>
          </cell>
          <cell r="K2191" t="str">
            <v>Active</v>
          </cell>
          <cell r="L2191" t="str">
            <v>Per Diem Active</v>
          </cell>
          <cell r="M2191" t="str">
            <v>Part Time</v>
          </cell>
          <cell r="N2191" t="str">
            <v>Physician</v>
          </cell>
          <cell r="O2191" t="str">
            <v>PHYSICIANS</v>
          </cell>
          <cell r="P2191">
            <v>44060</v>
          </cell>
          <cell r="Q2191">
            <v>44060</v>
          </cell>
          <cell r="S2191">
            <v>0.48099999999999998</v>
          </cell>
          <cell r="T2191">
            <v>185</v>
          </cell>
          <cell r="U2191" t="str">
            <v>Providers</v>
          </cell>
          <cell r="V2191">
            <v>1E-4</v>
          </cell>
          <cell r="W2191">
            <v>9.1999999999999998E-3</v>
          </cell>
          <cell r="X2191" t="str">
            <v>Gifford Medical - 40</v>
          </cell>
          <cell r="Y2191" t="str">
            <v>Emergency Room</v>
          </cell>
          <cell r="Z2191" t="str">
            <v>Biweekly</v>
          </cell>
        </row>
        <row r="2192">
          <cell r="B2192">
            <v>2733</v>
          </cell>
          <cell r="D2192" t="str">
            <v>Elena</v>
          </cell>
          <cell r="E2192" t="str">
            <v>Rinaldi</v>
          </cell>
          <cell r="F2192" t="str">
            <v>M</v>
          </cell>
          <cell r="G2192" t="str">
            <v>RN - Physician Practice</v>
          </cell>
          <cell r="H2192" t="str">
            <v>Clinical</v>
          </cell>
          <cell r="I2192" t="str">
            <v>Provider Practices</v>
          </cell>
          <cell r="J2192" t="str">
            <v>Berlin Expansion PC</v>
          </cell>
          <cell r="K2192" t="str">
            <v>Active</v>
          </cell>
          <cell r="L2192" t="str">
            <v>Full Time - Full Benefits</v>
          </cell>
          <cell r="M2192" t="str">
            <v>Full Time</v>
          </cell>
          <cell r="N2192" t="str">
            <v>RN - Physician Practice</v>
          </cell>
          <cell r="O2192" t="str">
            <v>GEN 40 60min</v>
          </cell>
          <cell r="P2192">
            <v>44062</v>
          </cell>
          <cell r="Q2192">
            <v>44062</v>
          </cell>
          <cell r="S2192">
            <v>72113.600000000006</v>
          </cell>
          <cell r="T2192">
            <v>34.67</v>
          </cell>
          <cell r="U2192" t="str">
            <v>RN PP</v>
          </cell>
          <cell r="V2192">
            <v>80</v>
          </cell>
          <cell r="W2192">
            <v>1386.8</v>
          </cell>
          <cell r="X2192" t="str">
            <v>Gifford Medical - 40</v>
          </cell>
          <cell r="Y2192" t="str">
            <v>Provider Practice</v>
          </cell>
          <cell r="Z2192" t="str">
            <v>Biweekly</v>
          </cell>
        </row>
        <row r="2193">
          <cell r="B2193">
            <v>2734</v>
          </cell>
          <cell r="D2193" t="str">
            <v>Jessica</v>
          </cell>
          <cell r="E2193" t="str">
            <v>Shedd</v>
          </cell>
          <cell r="F2193" t="str">
            <v>M</v>
          </cell>
          <cell r="G2193" t="str">
            <v>Nurse Practitioner</v>
          </cell>
          <cell r="H2193" t="str">
            <v>Clinical</v>
          </cell>
          <cell r="I2193" t="str">
            <v>Medical Staff</v>
          </cell>
          <cell r="J2193" t="str">
            <v>Clinic Primary Care</v>
          </cell>
          <cell r="K2193" t="str">
            <v>Active</v>
          </cell>
          <cell r="L2193" t="str">
            <v>PartTime - Full Benefits</v>
          </cell>
          <cell r="M2193" t="str">
            <v>Part Time</v>
          </cell>
          <cell r="N2193" t="str">
            <v>Nurse Practitioner</v>
          </cell>
          <cell r="O2193" t="str">
            <v>PHYSICIANS</v>
          </cell>
          <cell r="P2193">
            <v>44846</v>
          </cell>
          <cell r="Q2193">
            <v>44062</v>
          </cell>
          <cell r="S2193">
            <v>87210.4</v>
          </cell>
          <cell r="T2193">
            <v>52.4101</v>
          </cell>
          <cell r="U2193" t="str">
            <v>NP &amp; PA</v>
          </cell>
          <cell r="V2193">
            <v>64</v>
          </cell>
          <cell r="W2193">
            <v>1677.1231</v>
          </cell>
          <cell r="X2193" t="str">
            <v>Primary Care Clinic - 41</v>
          </cell>
          <cell r="Y2193" t="str">
            <v>Medical Staff</v>
          </cell>
          <cell r="Z2193" t="str">
            <v>Biweekly</v>
          </cell>
        </row>
        <row r="2194">
          <cell r="B2194">
            <v>2735</v>
          </cell>
          <cell r="D2194" t="str">
            <v>Justine</v>
          </cell>
          <cell r="E2194" t="str">
            <v>Ellis</v>
          </cell>
          <cell r="F2194" t="str">
            <v>L</v>
          </cell>
          <cell r="G2194" t="str">
            <v>Human Resources Assistant</v>
          </cell>
          <cell r="H2194" t="str">
            <v>Administrative</v>
          </cell>
          <cell r="I2194" t="str">
            <v>Human Resources</v>
          </cell>
          <cell r="J2194" t="str">
            <v>Human Resources</v>
          </cell>
          <cell r="K2194" t="str">
            <v>Terminated</v>
          </cell>
          <cell r="L2194" t="str">
            <v>Full Time - Full Benefits</v>
          </cell>
          <cell r="M2194" t="str">
            <v>Full Time</v>
          </cell>
          <cell r="N2194" t="str">
            <v>Human Resources Assistant</v>
          </cell>
          <cell r="O2194" t="str">
            <v>GEN 40 30min</v>
          </cell>
          <cell r="P2194">
            <v>44067</v>
          </cell>
          <cell r="Q2194">
            <v>44067</v>
          </cell>
          <cell r="R2194">
            <v>44210</v>
          </cell>
          <cell r="S2194">
            <v>41600</v>
          </cell>
          <cell r="T2194">
            <v>20</v>
          </cell>
          <cell r="U2194" t="str">
            <v>Admin/Support</v>
          </cell>
          <cell r="V2194">
            <v>80</v>
          </cell>
          <cell r="W2194">
            <v>800</v>
          </cell>
          <cell r="X2194" t="str">
            <v>Staffing &amp; Recruiting - 4</v>
          </cell>
          <cell r="Y2194" t="str">
            <v>Human Resources</v>
          </cell>
          <cell r="Z2194" t="str">
            <v>Biweekly</v>
          </cell>
        </row>
        <row r="2195">
          <cell r="B2195">
            <v>2736</v>
          </cell>
          <cell r="D2195" t="str">
            <v>Colleen</v>
          </cell>
          <cell r="E2195" t="str">
            <v>Campbell</v>
          </cell>
          <cell r="F2195" t="str">
            <v>F</v>
          </cell>
          <cell r="G2195" t="str">
            <v>Laboratory Tech Per Diem</v>
          </cell>
          <cell r="H2195" t="str">
            <v>Ancillary</v>
          </cell>
          <cell r="I2195" t="str">
            <v>Professional Services</v>
          </cell>
          <cell r="J2195" t="str">
            <v>Laboratory</v>
          </cell>
          <cell r="K2195" t="str">
            <v>Terminated</v>
          </cell>
          <cell r="L2195" t="str">
            <v>Per Diem Active</v>
          </cell>
          <cell r="M2195" t="str">
            <v>Part Time</v>
          </cell>
          <cell r="N2195" t="str">
            <v>Laboratory Tech Per Diem</v>
          </cell>
          <cell r="O2195" t="str">
            <v>GEN 40 No Meal</v>
          </cell>
          <cell r="P2195">
            <v>44069</v>
          </cell>
          <cell r="Q2195">
            <v>44069</v>
          </cell>
          <cell r="R2195">
            <v>44893</v>
          </cell>
          <cell r="S2195">
            <v>8.0600000000000005E-2</v>
          </cell>
          <cell r="T2195">
            <v>31.41</v>
          </cell>
          <cell r="U2195" t="str">
            <v>Tech &amp; Professi</v>
          </cell>
          <cell r="V2195">
            <v>1E-4</v>
          </cell>
          <cell r="W2195">
            <v>1.6000000000000001E-3</v>
          </cell>
          <cell r="X2195" t="str">
            <v>Gifford Medical - 40</v>
          </cell>
          <cell r="Y2195" t="str">
            <v>Laboratory</v>
          </cell>
          <cell r="Z2195" t="str">
            <v>Biweekly</v>
          </cell>
        </row>
        <row r="2196">
          <cell r="B2196">
            <v>2737</v>
          </cell>
          <cell r="D2196" t="str">
            <v>Alexa</v>
          </cell>
          <cell r="E2196" t="str">
            <v>Harrison</v>
          </cell>
          <cell r="F2196" t="str">
            <v>J</v>
          </cell>
          <cell r="G2196" t="str">
            <v>Teaching Assistant</v>
          </cell>
          <cell r="H2196" t="str">
            <v>Maint, Hskpg, Food, Dayca</v>
          </cell>
          <cell r="I2196" t="str">
            <v>Human Resources</v>
          </cell>
          <cell r="J2196" t="str">
            <v>Day Care</v>
          </cell>
          <cell r="K2196" t="str">
            <v>Terminated</v>
          </cell>
          <cell r="L2196" t="str">
            <v>Full Time - Full Benefits</v>
          </cell>
          <cell r="M2196" t="str">
            <v>Full Time</v>
          </cell>
          <cell r="N2196" t="str">
            <v>Teaching Assistant</v>
          </cell>
          <cell r="O2196" t="str">
            <v>GEN 40 60min</v>
          </cell>
          <cell r="P2196">
            <v>44069</v>
          </cell>
          <cell r="Q2196">
            <v>44069</v>
          </cell>
          <cell r="R2196">
            <v>44372</v>
          </cell>
          <cell r="S2196">
            <v>26686.400000000001</v>
          </cell>
          <cell r="T2196">
            <v>12.83</v>
          </cell>
          <cell r="U2196" t="str">
            <v>Admin/Support</v>
          </cell>
          <cell r="V2196">
            <v>80</v>
          </cell>
          <cell r="W2196">
            <v>513.20000000000005</v>
          </cell>
          <cell r="X2196" t="str">
            <v>Gifford Medical - 40</v>
          </cell>
          <cell r="Y2196" t="str">
            <v>Child Enrichment Center</v>
          </cell>
          <cell r="Z2196" t="str">
            <v>Biweekly</v>
          </cell>
        </row>
        <row r="2197">
          <cell r="B2197">
            <v>2738</v>
          </cell>
          <cell r="D2197" t="str">
            <v>Login</v>
          </cell>
          <cell r="E2197" t="str">
            <v>Holbrook</v>
          </cell>
          <cell r="F2197" t="str">
            <v>R</v>
          </cell>
          <cell r="G2197" t="str">
            <v>ES Project Worker</v>
          </cell>
          <cell r="H2197" t="str">
            <v>Maint, Hskpg, Food, Dayca</v>
          </cell>
          <cell r="I2197" t="str">
            <v>Operations</v>
          </cell>
          <cell r="J2197" t="str">
            <v>Housekeeping</v>
          </cell>
          <cell r="K2197" t="str">
            <v>Terminated</v>
          </cell>
          <cell r="L2197" t="str">
            <v>Full Time - Full Benefits</v>
          </cell>
          <cell r="M2197" t="str">
            <v>Full Time</v>
          </cell>
          <cell r="N2197" t="str">
            <v>ES Project Worker</v>
          </cell>
          <cell r="O2197" t="str">
            <v>GEN 40 30min</v>
          </cell>
          <cell r="P2197">
            <v>44069</v>
          </cell>
          <cell r="Q2197">
            <v>44069</v>
          </cell>
          <cell r="R2197">
            <v>44196</v>
          </cell>
          <cell r="S2197">
            <v>25459.200000000001</v>
          </cell>
          <cell r="T2197">
            <v>12.24</v>
          </cell>
          <cell r="U2197" t="str">
            <v>Admin/Support</v>
          </cell>
          <cell r="V2197">
            <v>80</v>
          </cell>
          <cell r="W2197">
            <v>489.6</v>
          </cell>
          <cell r="X2197" t="str">
            <v>Gifford Medical - 40</v>
          </cell>
          <cell r="Y2197" t="str">
            <v>Housekeeping</v>
          </cell>
          <cell r="Z2197" t="str">
            <v>Biweekly</v>
          </cell>
        </row>
        <row r="2198">
          <cell r="B2198">
            <v>2739</v>
          </cell>
          <cell r="D2198" t="str">
            <v>Brittany</v>
          </cell>
          <cell r="E2198" t="str">
            <v>Connolly</v>
          </cell>
          <cell r="F2198" t="str">
            <v>L</v>
          </cell>
          <cell r="G2198" t="str">
            <v>Radiology Technologist PD</v>
          </cell>
          <cell r="H2198" t="str">
            <v>Ancillary</v>
          </cell>
          <cell r="I2198" t="str">
            <v>Professional Services</v>
          </cell>
          <cell r="J2198" t="str">
            <v>Diagnostic Imaging</v>
          </cell>
          <cell r="K2198" t="str">
            <v>Active</v>
          </cell>
          <cell r="L2198" t="str">
            <v>Per Diem Active</v>
          </cell>
          <cell r="M2198" t="str">
            <v>Part Time</v>
          </cell>
          <cell r="N2198" t="str">
            <v>Radiology Technologist PD</v>
          </cell>
          <cell r="O2198" t="str">
            <v>GEN 40 30min</v>
          </cell>
          <cell r="P2198">
            <v>44804</v>
          </cell>
          <cell r="Q2198">
            <v>44069</v>
          </cell>
          <cell r="S2198">
            <v>8.8400000000000006E-2</v>
          </cell>
          <cell r="T2198">
            <v>34.19</v>
          </cell>
          <cell r="U2198" t="str">
            <v>Tech &amp; Professi</v>
          </cell>
          <cell r="V2198">
            <v>1E-4</v>
          </cell>
          <cell r="W2198">
            <v>1.6999999999999999E-3</v>
          </cell>
          <cell r="X2198" t="str">
            <v>Gifford Medical - 40</v>
          </cell>
          <cell r="Y2198" t="str">
            <v>Radiology</v>
          </cell>
          <cell r="Z2198" t="str">
            <v>Biweekly</v>
          </cell>
        </row>
        <row r="2199">
          <cell r="B2199">
            <v>2740</v>
          </cell>
          <cell r="D2199" t="str">
            <v>Scott</v>
          </cell>
          <cell r="E2199" t="str">
            <v>McDonald</v>
          </cell>
          <cell r="F2199" t="str">
            <v>C</v>
          </cell>
          <cell r="G2199" t="str">
            <v>Physician</v>
          </cell>
          <cell r="H2199" t="str">
            <v>Clinical</v>
          </cell>
          <cell r="I2199" t="str">
            <v>Medical Staff</v>
          </cell>
          <cell r="J2199" t="str">
            <v>Professional Emergency</v>
          </cell>
          <cell r="K2199" t="str">
            <v>Terminated</v>
          </cell>
          <cell r="L2199" t="str">
            <v>Per Diem Active</v>
          </cell>
          <cell r="M2199" t="str">
            <v>Part Time</v>
          </cell>
          <cell r="N2199" t="str">
            <v>Physician</v>
          </cell>
          <cell r="O2199" t="str">
            <v>PHYSICIANS</v>
          </cell>
          <cell r="P2199">
            <v>44070</v>
          </cell>
          <cell r="Q2199">
            <v>44070</v>
          </cell>
          <cell r="R2199">
            <v>44100</v>
          </cell>
          <cell r="S2199">
            <v>0.48099999999999998</v>
          </cell>
          <cell r="T2199">
            <v>185</v>
          </cell>
          <cell r="U2199" t="str">
            <v>Providers</v>
          </cell>
          <cell r="V2199">
            <v>1E-4</v>
          </cell>
          <cell r="W2199">
            <v>9.1999999999999998E-3</v>
          </cell>
          <cell r="X2199" t="str">
            <v>Gifford Medical - 40</v>
          </cell>
          <cell r="Y2199" t="str">
            <v>Emergency Room</v>
          </cell>
          <cell r="Z2199" t="str">
            <v>Biweekly</v>
          </cell>
        </row>
        <row r="2200">
          <cell r="B2200">
            <v>2741</v>
          </cell>
          <cell r="D2200" t="str">
            <v>Sheila</v>
          </cell>
          <cell r="E2200" t="str">
            <v>Geoffrey</v>
          </cell>
          <cell r="F2200" t="str">
            <v>A</v>
          </cell>
          <cell r="G2200" t="str">
            <v>Office Representative</v>
          </cell>
          <cell r="H2200" t="str">
            <v>Administrative</v>
          </cell>
          <cell r="I2200" t="str">
            <v>Operations</v>
          </cell>
          <cell r="J2200" t="str">
            <v>Rehab</v>
          </cell>
          <cell r="K2200" t="str">
            <v>Terminated</v>
          </cell>
          <cell r="L2200" t="str">
            <v>Full Time - Full Benefits</v>
          </cell>
          <cell r="M2200" t="str">
            <v>Full Time</v>
          </cell>
          <cell r="N2200" t="str">
            <v>Office Representative</v>
          </cell>
          <cell r="O2200" t="str">
            <v>GEN 40 30min</v>
          </cell>
          <cell r="P2200">
            <v>44076</v>
          </cell>
          <cell r="Q2200">
            <v>44076</v>
          </cell>
          <cell r="R2200">
            <v>45023</v>
          </cell>
          <cell r="S2200">
            <v>44928</v>
          </cell>
          <cell r="T2200">
            <v>21.6</v>
          </cell>
          <cell r="U2200" t="str">
            <v>Admin/Support</v>
          </cell>
          <cell r="V2200">
            <v>80</v>
          </cell>
          <cell r="W2200">
            <v>864</v>
          </cell>
          <cell r="X2200" t="str">
            <v>Physicial Therapy - 40</v>
          </cell>
          <cell r="Y2200" t="str">
            <v>Rehab Services</v>
          </cell>
          <cell r="Z2200" t="str">
            <v>Biweekly</v>
          </cell>
        </row>
        <row r="2201">
          <cell r="B2201">
            <v>2742</v>
          </cell>
          <cell r="D2201" t="str">
            <v>Tara</v>
          </cell>
          <cell r="E2201" t="str">
            <v>Fitzgerald</v>
          </cell>
          <cell r="F2201" t="str">
            <v>A</v>
          </cell>
          <cell r="G2201" t="str">
            <v>Medical Assistant</v>
          </cell>
          <cell r="H2201" t="str">
            <v>Clinical</v>
          </cell>
          <cell r="I2201" t="str">
            <v>Provider Practices</v>
          </cell>
          <cell r="J2201" t="str">
            <v>Clinic Administration</v>
          </cell>
          <cell r="K2201" t="str">
            <v>Terminated</v>
          </cell>
          <cell r="L2201" t="str">
            <v>Full Time - Full Benefits</v>
          </cell>
          <cell r="M2201" t="str">
            <v>Full Time</v>
          </cell>
          <cell r="N2201" t="str">
            <v>Medical Assistant</v>
          </cell>
          <cell r="O2201" t="str">
            <v>GEN 40 60min</v>
          </cell>
          <cell r="P2201">
            <v>44090</v>
          </cell>
          <cell r="Q2201">
            <v>44090</v>
          </cell>
          <cell r="R2201">
            <v>44099</v>
          </cell>
          <cell r="S2201">
            <v>30867.200000000001</v>
          </cell>
          <cell r="T2201">
            <v>14.84</v>
          </cell>
          <cell r="U2201" t="str">
            <v>Admin/Support</v>
          </cell>
          <cell r="V2201">
            <v>80</v>
          </cell>
          <cell r="W2201">
            <v>593.6</v>
          </cell>
          <cell r="X2201" t="str">
            <v>Primary Care Clinic - 41</v>
          </cell>
          <cell r="Y2201" t="str">
            <v>Provider Practice</v>
          </cell>
          <cell r="Z2201" t="str">
            <v>Biweekly</v>
          </cell>
        </row>
        <row r="2202">
          <cell r="B2202">
            <v>2743</v>
          </cell>
          <cell r="D2202" t="str">
            <v>Kathryn</v>
          </cell>
          <cell r="E2202" t="str">
            <v>Lord</v>
          </cell>
          <cell r="F2202" t="str">
            <v>M</v>
          </cell>
          <cell r="G2202" t="str">
            <v>Medical Assistant</v>
          </cell>
          <cell r="H2202" t="str">
            <v>Clinical</v>
          </cell>
          <cell r="I2202" t="str">
            <v>Provider Practices</v>
          </cell>
          <cell r="J2202" t="str">
            <v>Clinic Administration</v>
          </cell>
          <cell r="K2202" t="str">
            <v>Terminated</v>
          </cell>
          <cell r="L2202" t="str">
            <v>Full Time - Full Benefits</v>
          </cell>
          <cell r="M2202" t="str">
            <v>Full Time</v>
          </cell>
          <cell r="N2202" t="str">
            <v>Medical Assistant</v>
          </cell>
          <cell r="O2202" t="str">
            <v>GEN 40 60min</v>
          </cell>
          <cell r="P2202">
            <v>44090</v>
          </cell>
          <cell r="Q2202">
            <v>44090</v>
          </cell>
          <cell r="R2202">
            <v>44111</v>
          </cell>
          <cell r="S2202">
            <v>33654.400000000001</v>
          </cell>
          <cell r="T2202">
            <v>16.18</v>
          </cell>
          <cell r="U2202" t="str">
            <v>Admin/Support</v>
          </cell>
          <cell r="V2202">
            <v>80</v>
          </cell>
          <cell r="W2202">
            <v>647.20000000000005</v>
          </cell>
          <cell r="X2202" t="str">
            <v>Primary Care Clinic - 41</v>
          </cell>
          <cell r="Y2202" t="str">
            <v>Provider Practice</v>
          </cell>
          <cell r="Z2202" t="str">
            <v>Biweekly</v>
          </cell>
        </row>
        <row r="2203">
          <cell r="B2203">
            <v>2744</v>
          </cell>
          <cell r="D2203" t="str">
            <v>Brittany</v>
          </cell>
          <cell r="E2203" t="str">
            <v>Clark</v>
          </cell>
          <cell r="F2203" t="str">
            <v>R</v>
          </cell>
          <cell r="G2203" t="str">
            <v>Medical Assistant</v>
          </cell>
          <cell r="H2203" t="str">
            <v>Clinical</v>
          </cell>
          <cell r="I2203" t="str">
            <v>Provider Practices</v>
          </cell>
          <cell r="J2203" t="str">
            <v>Clinic Bethel</v>
          </cell>
          <cell r="K2203" t="str">
            <v>Active</v>
          </cell>
          <cell r="L2203" t="str">
            <v>PartTime - Full Benefits</v>
          </cell>
          <cell r="M2203" t="str">
            <v>Part Time</v>
          </cell>
          <cell r="N2203" t="str">
            <v>Medical Assistant</v>
          </cell>
          <cell r="O2203" t="str">
            <v>GEN 40 60min</v>
          </cell>
          <cell r="P2203">
            <v>44090</v>
          </cell>
          <cell r="Q2203">
            <v>44090</v>
          </cell>
          <cell r="S2203">
            <v>30234.880000000001</v>
          </cell>
          <cell r="T2203">
            <v>18.170000000000002</v>
          </cell>
          <cell r="U2203" t="str">
            <v>Admin/Support</v>
          </cell>
          <cell r="V2203">
            <v>64</v>
          </cell>
          <cell r="W2203">
            <v>581.44000000000005</v>
          </cell>
          <cell r="X2203" t="str">
            <v>Primary Care Clinic - 41</v>
          </cell>
          <cell r="Y2203" t="str">
            <v>Provider Practice</v>
          </cell>
          <cell r="Z2203" t="str">
            <v>Biweekly</v>
          </cell>
        </row>
        <row r="2204">
          <cell r="B2204">
            <v>2745</v>
          </cell>
          <cell r="D2204" t="str">
            <v>Cheyanne</v>
          </cell>
          <cell r="E2204" t="str">
            <v>Brown</v>
          </cell>
          <cell r="G2204" t="str">
            <v>Medical Assistant</v>
          </cell>
          <cell r="H2204" t="str">
            <v>Clinical</v>
          </cell>
          <cell r="I2204" t="str">
            <v>Patient Care Services</v>
          </cell>
          <cell r="J2204" t="str">
            <v>HRSA Quality Grant</v>
          </cell>
          <cell r="K2204" t="str">
            <v>Terminated</v>
          </cell>
          <cell r="L2204" t="str">
            <v>Full Time - Full Benefits</v>
          </cell>
          <cell r="M2204" t="str">
            <v>Full Time</v>
          </cell>
          <cell r="N2204" t="str">
            <v>Medical Assistant</v>
          </cell>
          <cell r="O2204" t="str">
            <v>GEN 40 60min</v>
          </cell>
          <cell r="P2204">
            <v>44090</v>
          </cell>
          <cell r="Q2204">
            <v>44090</v>
          </cell>
          <cell r="R2204">
            <v>44316</v>
          </cell>
          <cell r="S2204">
            <v>30222.400000000001</v>
          </cell>
          <cell r="T2204">
            <v>14.53</v>
          </cell>
          <cell r="U2204" t="str">
            <v>Admin/Support</v>
          </cell>
          <cell r="V2204">
            <v>80</v>
          </cell>
          <cell r="W2204">
            <v>581.20000000000005</v>
          </cell>
          <cell r="X2204" t="str">
            <v>Gifford Medical - 40</v>
          </cell>
          <cell r="Y2204" t="str">
            <v>Provider Practice</v>
          </cell>
          <cell r="Z2204" t="str">
            <v>Biweekly</v>
          </cell>
        </row>
        <row r="2205">
          <cell r="B2205">
            <v>2746</v>
          </cell>
          <cell r="D2205" t="str">
            <v>Laurie</v>
          </cell>
          <cell r="E2205" t="str">
            <v>Lucchina</v>
          </cell>
          <cell r="F2205" t="str">
            <v>A</v>
          </cell>
          <cell r="G2205" t="str">
            <v>Reg Dietician Rehab</v>
          </cell>
          <cell r="H2205" t="str">
            <v>Ancillary</v>
          </cell>
          <cell r="I2205" t="str">
            <v>Operations</v>
          </cell>
          <cell r="J2205" t="str">
            <v>Nutrition - Rehab</v>
          </cell>
          <cell r="K2205" t="str">
            <v>Terminated</v>
          </cell>
          <cell r="L2205" t="str">
            <v>PartTime-No Benefits</v>
          </cell>
          <cell r="M2205" t="str">
            <v>Part Time</v>
          </cell>
          <cell r="N2205" t="str">
            <v>Reg Dietician Rehab</v>
          </cell>
          <cell r="O2205" t="str">
            <v>GEN 40 30min</v>
          </cell>
          <cell r="P2205">
            <v>44090</v>
          </cell>
          <cell r="Q2205">
            <v>44090</v>
          </cell>
          <cell r="R2205">
            <v>44470</v>
          </cell>
          <cell r="S2205">
            <v>22280.959999999999</v>
          </cell>
          <cell r="T2205">
            <v>26.78</v>
          </cell>
          <cell r="U2205" t="str">
            <v>Tech &amp; Professi</v>
          </cell>
          <cell r="V2205">
            <v>32</v>
          </cell>
          <cell r="W2205">
            <v>428.48</v>
          </cell>
          <cell r="X2205" t="str">
            <v>Gifford Medical - 40</v>
          </cell>
          <cell r="Y2205" t="str">
            <v>Nutrition &amp; Food Service</v>
          </cell>
          <cell r="Z2205" t="str">
            <v>Biweekly</v>
          </cell>
        </row>
        <row r="2206">
          <cell r="B2206">
            <v>2747</v>
          </cell>
          <cell r="D2206" t="str">
            <v>Danielle</v>
          </cell>
          <cell r="E2206" t="str">
            <v>Adamowich</v>
          </cell>
          <cell r="G2206" t="str">
            <v>RN Retirement Com PD</v>
          </cell>
          <cell r="H2206" t="str">
            <v>Clinical</v>
          </cell>
          <cell r="I2206" t="str">
            <v>Administration</v>
          </cell>
          <cell r="J2206" t="str">
            <v>MENIG Extended Care</v>
          </cell>
          <cell r="K2206" t="str">
            <v>Terminated</v>
          </cell>
          <cell r="L2206" t="str">
            <v>Per Diem Active</v>
          </cell>
          <cell r="M2206" t="str">
            <v>Part Time</v>
          </cell>
          <cell r="N2206" t="str">
            <v>RN Retirement Com PD</v>
          </cell>
          <cell r="O2206" t="str">
            <v>GEN 40 30min</v>
          </cell>
          <cell r="P2206">
            <v>44090</v>
          </cell>
          <cell r="Q2206">
            <v>44090</v>
          </cell>
          <cell r="R2206">
            <v>44601</v>
          </cell>
          <cell r="S2206">
            <v>9.0999999999999998E-2</v>
          </cell>
          <cell r="T2206">
            <v>35</v>
          </cell>
          <cell r="U2206" t="str">
            <v>RN</v>
          </cell>
          <cell r="V2206">
            <v>1E-4</v>
          </cell>
          <cell r="W2206">
            <v>1.8E-3</v>
          </cell>
          <cell r="X2206" t="str">
            <v>Gifford Medical - 40</v>
          </cell>
          <cell r="Y2206" t="str">
            <v>Menig Extended Care Unit</v>
          </cell>
          <cell r="Z2206" t="str">
            <v>Biweekly</v>
          </cell>
        </row>
        <row r="2207">
          <cell r="B2207">
            <v>2748</v>
          </cell>
          <cell r="D2207" t="str">
            <v>Devyn</v>
          </cell>
          <cell r="E2207" t="str">
            <v>Taft</v>
          </cell>
          <cell r="F2207" t="str">
            <v>J</v>
          </cell>
          <cell r="G2207" t="str">
            <v>LNA Retirement Com PD</v>
          </cell>
          <cell r="H2207" t="str">
            <v>Clinical</v>
          </cell>
          <cell r="I2207" t="str">
            <v>Patient Care Services</v>
          </cell>
          <cell r="J2207" t="str">
            <v>MENIG Extended Care</v>
          </cell>
          <cell r="K2207" t="str">
            <v>Terminated</v>
          </cell>
          <cell r="L2207" t="str">
            <v>Per Diem Active</v>
          </cell>
          <cell r="M2207" t="str">
            <v>Part Time</v>
          </cell>
          <cell r="N2207" t="str">
            <v>LNA Retirement Com PD</v>
          </cell>
          <cell r="O2207" t="str">
            <v>GEN 40 30min</v>
          </cell>
          <cell r="P2207">
            <v>44090</v>
          </cell>
          <cell r="Q2207">
            <v>44090</v>
          </cell>
          <cell r="R2207">
            <v>44781</v>
          </cell>
          <cell r="S2207">
            <v>4.1599999999999998E-2</v>
          </cell>
          <cell r="T2207">
            <v>16.47</v>
          </cell>
          <cell r="U2207" t="str">
            <v>Admin/Support</v>
          </cell>
          <cell r="V2207">
            <v>1E-4</v>
          </cell>
          <cell r="W2207">
            <v>8.0000000000000004E-4</v>
          </cell>
          <cell r="X2207" t="str">
            <v>Gifford Medical - 40</v>
          </cell>
          <cell r="Y2207" t="str">
            <v>Menig Extended Care Unit</v>
          </cell>
          <cell r="Z2207" t="str">
            <v>Biweekly</v>
          </cell>
        </row>
        <row r="2208">
          <cell r="B2208">
            <v>2749</v>
          </cell>
          <cell r="D2208" t="str">
            <v>Cassidy</v>
          </cell>
          <cell r="E2208" t="str">
            <v>Metcalf</v>
          </cell>
          <cell r="F2208" t="str">
            <v>M</v>
          </cell>
          <cell r="G2208" t="str">
            <v>Registered Nurse</v>
          </cell>
          <cell r="H2208" t="str">
            <v>Clinical</v>
          </cell>
          <cell r="I2208" t="str">
            <v>Patient Care Services</v>
          </cell>
          <cell r="J2208" t="str">
            <v>Med Surg</v>
          </cell>
          <cell r="K2208" t="str">
            <v>Active</v>
          </cell>
          <cell r="L2208" t="str">
            <v>PartTime - Full Benefits</v>
          </cell>
          <cell r="M2208" t="str">
            <v>Part Time</v>
          </cell>
          <cell r="N2208" t="str">
            <v>Registered Nurse</v>
          </cell>
          <cell r="O2208" t="str">
            <v>GEN 40 30min</v>
          </cell>
          <cell r="P2208">
            <v>44091</v>
          </cell>
          <cell r="Q2208">
            <v>44091</v>
          </cell>
          <cell r="S2208">
            <v>60602.879999999997</v>
          </cell>
          <cell r="T2208">
            <v>36.42</v>
          </cell>
          <cell r="U2208" t="str">
            <v>RN</v>
          </cell>
          <cell r="V2208">
            <v>64</v>
          </cell>
          <cell r="W2208">
            <v>1165.44</v>
          </cell>
          <cell r="X2208" t="str">
            <v>Gifford Medical Ctr - 40</v>
          </cell>
          <cell r="Y2208" t="str">
            <v>Med/Surg</v>
          </cell>
          <cell r="Z2208" t="str">
            <v>Biweekly</v>
          </cell>
        </row>
        <row r="2209">
          <cell r="B2209">
            <v>2750</v>
          </cell>
          <cell r="D2209" t="str">
            <v>Meghan</v>
          </cell>
          <cell r="E2209" t="str">
            <v>Foster</v>
          </cell>
          <cell r="F2209" t="str">
            <v>D</v>
          </cell>
          <cell r="G2209" t="str">
            <v>Nurse Practitioner</v>
          </cell>
          <cell r="H2209" t="str">
            <v>Clinical</v>
          </cell>
          <cell r="I2209" t="str">
            <v>Medical Staff</v>
          </cell>
          <cell r="J2209" t="str">
            <v>Clinic Psychiatry</v>
          </cell>
          <cell r="K2209" t="str">
            <v>Active</v>
          </cell>
          <cell r="L2209" t="str">
            <v>Full Time - Full Benefits</v>
          </cell>
          <cell r="M2209" t="str">
            <v>Full Time</v>
          </cell>
          <cell r="N2209" t="str">
            <v>Nurse Practitioner</v>
          </cell>
          <cell r="O2209" t="str">
            <v>PHYSICIANS</v>
          </cell>
          <cell r="P2209">
            <v>44095</v>
          </cell>
          <cell r="Q2209">
            <v>44095</v>
          </cell>
          <cell r="S2209">
            <v>113000</v>
          </cell>
          <cell r="T2209">
            <v>54.326900000000002</v>
          </cell>
          <cell r="U2209" t="str">
            <v>NP &amp; PA</v>
          </cell>
          <cell r="V2209">
            <v>80</v>
          </cell>
          <cell r="W2209">
            <v>2173.0769</v>
          </cell>
          <cell r="X2209" t="str">
            <v>Primary Care Clinic - 41</v>
          </cell>
          <cell r="Y2209" t="str">
            <v>Medical Staff</v>
          </cell>
          <cell r="Z2209" t="str">
            <v>Biweekly</v>
          </cell>
        </row>
        <row r="2210">
          <cell r="B2210">
            <v>2751</v>
          </cell>
          <cell r="D2210" t="str">
            <v>Christopher</v>
          </cell>
          <cell r="E2210" t="str">
            <v>Crowe</v>
          </cell>
          <cell r="G2210" t="str">
            <v>Registered Nurse</v>
          </cell>
          <cell r="H2210" t="str">
            <v>Clinical</v>
          </cell>
          <cell r="I2210" t="str">
            <v>Provider Practices</v>
          </cell>
          <cell r="J2210" t="str">
            <v>Emergency Room</v>
          </cell>
          <cell r="K2210" t="str">
            <v>Active</v>
          </cell>
          <cell r="L2210" t="str">
            <v>Full Time - Full Benefits</v>
          </cell>
          <cell r="M2210" t="str">
            <v>Full Time</v>
          </cell>
          <cell r="N2210" t="str">
            <v>Registered Nurse</v>
          </cell>
          <cell r="O2210" t="str">
            <v>GEN 40 30min</v>
          </cell>
          <cell r="P2210">
            <v>44097</v>
          </cell>
          <cell r="Q2210">
            <v>44097</v>
          </cell>
          <cell r="S2210">
            <v>78624</v>
          </cell>
          <cell r="T2210">
            <v>42</v>
          </cell>
          <cell r="U2210" t="str">
            <v>RN</v>
          </cell>
          <cell r="V2210">
            <v>72</v>
          </cell>
          <cell r="W2210">
            <v>1512</v>
          </cell>
          <cell r="X2210" t="str">
            <v>Gifford Medical Ctr - 40</v>
          </cell>
          <cell r="Y2210" t="str">
            <v>Emergency Room</v>
          </cell>
          <cell r="Z2210" t="str">
            <v>Biweekly</v>
          </cell>
        </row>
        <row r="2211">
          <cell r="B2211">
            <v>2752</v>
          </cell>
          <cell r="D2211" t="str">
            <v>Ginni-Lind</v>
          </cell>
          <cell r="E2211" t="str">
            <v>Benjamin</v>
          </cell>
          <cell r="G2211" t="str">
            <v>LNA Retirement Community</v>
          </cell>
          <cell r="H2211" t="str">
            <v>Clinical</v>
          </cell>
          <cell r="I2211" t="str">
            <v>Patient Care Services</v>
          </cell>
          <cell r="J2211" t="str">
            <v>MENIG Extended Care</v>
          </cell>
          <cell r="K2211" t="str">
            <v>Active</v>
          </cell>
          <cell r="L2211" t="str">
            <v>PartTime - Full Benefits</v>
          </cell>
          <cell r="M2211" t="str">
            <v>Part Time</v>
          </cell>
          <cell r="N2211" t="str">
            <v>LNA Retirement Community</v>
          </cell>
          <cell r="O2211" t="str">
            <v>GEN 40 30min</v>
          </cell>
          <cell r="P2211">
            <v>44097</v>
          </cell>
          <cell r="Q2211">
            <v>44097</v>
          </cell>
          <cell r="S2211">
            <v>27406.080000000002</v>
          </cell>
          <cell r="T2211">
            <v>16.47</v>
          </cell>
          <cell r="U2211" t="str">
            <v>Admin/Support</v>
          </cell>
          <cell r="V2211">
            <v>64</v>
          </cell>
          <cell r="W2211">
            <v>527.04</v>
          </cell>
          <cell r="X2211" t="str">
            <v>Gifford Medical - 40</v>
          </cell>
          <cell r="Y2211" t="str">
            <v>Menig Extended Care Unit</v>
          </cell>
          <cell r="Z2211" t="str">
            <v>Biweekly</v>
          </cell>
        </row>
        <row r="2212">
          <cell r="B2212">
            <v>2753</v>
          </cell>
          <cell r="D2212" t="str">
            <v>Abigail</v>
          </cell>
          <cell r="E2212" t="str">
            <v>Ruitenberg</v>
          </cell>
          <cell r="G2212" t="str">
            <v>Laboratory Assistant</v>
          </cell>
          <cell r="H2212" t="str">
            <v>Clinical</v>
          </cell>
          <cell r="I2212" t="str">
            <v>Provider Practices</v>
          </cell>
          <cell r="J2212" t="str">
            <v>Laboratory</v>
          </cell>
          <cell r="K2212" t="str">
            <v>Terminated</v>
          </cell>
          <cell r="L2212" t="str">
            <v>Full Time - Full Benefits</v>
          </cell>
          <cell r="M2212" t="str">
            <v>Full Time</v>
          </cell>
          <cell r="N2212" t="str">
            <v>Laboratory Assistant</v>
          </cell>
          <cell r="O2212" t="str">
            <v>GEN 40 30min</v>
          </cell>
          <cell r="P2212">
            <v>44097</v>
          </cell>
          <cell r="Q2212">
            <v>44097</v>
          </cell>
          <cell r="R2212">
            <v>44351</v>
          </cell>
          <cell r="S2212">
            <v>34278.400000000001</v>
          </cell>
          <cell r="T2212">
            <v>16.48</v>
          </cell>
          <cell r="U2212" t="str">
            <v>Admin/Support</v>
          </cell>
          <cell r="V2212">
            <v>80</v>
          </cell>
          <cell r="W2212">
            <v>659.2</v>
          </cell>
          <cell r="X2212" t="str">
            <v>Gifford Medical - 40</v>
          </cell>
          <cell r="Y2212" t="str">
            <v>Provider Practice</v>
          </cell>
          <cell r="Z2212" t="str">
            <v>Biweekly</v>
          </cell>
        </row>
        <row r="2213">
          <cell r="B2213">
            <v>2754</v>
          </cell>
          <cell r="D2213" t="str">
            <v>Jennifer</v>
          </cell>
          <cell r="E2213" t="str">
            <v>Jones</v>
          </cell>
          <cell r="G2213" t="str">
            <v>LPN Retirement Com PD</v>
          </cell>
          <cell r="H2213" t="str">
            <v>Clinical</v>
          </cell>
          <cell r="I2213" t="str">
            <v>Patient Care Services</v>
          </cell>
          <cell r="J2213" t="str">
            <v>MENIG Extended Care</v>
          </cell>
          <cell r="K2213" t="str">
            <v>Terminated</v>
          </cell>
          <cell r="L2213" t="str">
            <v>Per Diem Active</v>
          </cell>
          <cell r="M2213" t="str">
            <v>Part Time</v>
          </cell>
          <cell r="N2213" t="str">
            <v>LPN Retirement Com PD</v>
          </cell>
          <cell r="O2213" t="str">
            <v>GEN 40 30min</v>
          </cell>
          <cell r="P2213">
            <v>44097</v>
          </cell>
          <cell r="Q2213">
            <v>44097</v>
          </cell>
          <cell r="R2213">
            <v>44277</v>
          </cell>
          <cell r="S2213">
            <v>0.67600000000000005</v>
          </cell>
          <cell r="T2213">
            <v>26</v>
          </cell>
          <cell r="U2213" t="str">
            <v>LPN</v>
          </cell>
          <cell r="V2213">
            <v>1E-3</v>
          </cell>
          <cell r="W2213">
            <v>1.2999999999999999E-2</v>
          </cell>
          <cell r="X2213" t="str">
            <v>Gifford Medical - 40</v>
          </cell>
          <cell r="Y2213" t="str">
            <v>Menig Extended Care Unit</v>
          </cell>
          <cell r="Z2213" t="str">
            <v>Biweekly</v>
          </cell>
        </row>
        <row r="2214">
          <cell r="B2214">
            <v>2755</v>
          </cell>
          <cell r="D2214" t="str">
            <v>Chisom</v>
          </cell>
          <cell r="E2214" t="str">
            <v>Ubah</v>
          </cell>
          <cell r="G2214" t="str">
            <v>Registered Nurse</v>
          </cell>
          <cell r="H2214" t="str">
            <v>Clinical</v>
          </cell>
          <cell r="I2214" t="str">
            <v>Patient Care Services</v>
          </cell>
          <cell r="J2214" t="str">
            <v>Med Surg</v>
          </cell>
          <cell r="K2214" t="str">
            <v>Terminated</v>
          </cell>
          <cell r="L2214" t="str">
            <v>PartTime - Full Benefits</v>
          </cell>
          <cell r="M2214" t="str">
            <v>Part Time</v>
          </cell>
          <cell r="N2214" t="str">
            <v>Registered Nurse</v>
          </cell>
          <cell r="O2214" t="str">
            <v>GEN 40 30min</v>
          </cell>
          <cell r="P2214">
            <v>44923</v>
          </cell>
          <cell r="Q2214">
            <v>44104</v>
          </cell>
          <cell r="R2214">
            <v>44923</v>
          </cell>
          <cell r="S2214">
            <v>66680.639999999999</v>
          </cell>
          <cell r="T2214">
            <v>35.619999999999997</v>
          </cell>
          <cell r="U2214" t="str">
            <v>RN</v>
          </cell>
          <cell r="V2214">
            <v>72</v>
          </cell>
          <cell r="W2214">
            <v>1282.32</v>
          </cell>
          <cell r="X2214" t="str">
            <v>Gifford Medical - 40</v>
          </cell>
          <cell r="Y2214" t="str">
            <v>Med/Surg</v>
          </cell>
          <cell r="Z2214" t="str">
            <v>Biweekly</v>
          </cell>
        </row>
        <row r="2215">
          <cell r="B2215">
            <v>2756</v>
          </cell>
          <cell r="D2215" t="str">
            <v>Sarah</v>
          </cell>
          <cell r="E2215" t="str">
            <v>Mayotte</v>
          </cell>
          <cell r="F2215" t="str">
            <v>R</v>
          </cell>
          <cell r="G2215" t="str">
            <v>ES Project Worker</v>
          </cell>
          <cell r="H2215" t="str">
            <v>Maint, Hskpg, Food, Dayca</v>
          </cell>
          <cell r="I2215" t="str">
            <v>Operations</v>
          </cell>
          <cell r="J2215" t="str">
            <v>Menig Housekeeping</v>
          </cell>
          <cell r="K2215" t="str">
            <v>Terminated</v>
          </cell>
          <cell r="L2215" t="str">
            <v>Full Time - Full Benefits</v>
          </cell>
          <cell r="M2215" t="str">
            <v>Full Time</v>
          </cell>
          <cell r="N2215" t="str">
            <v>ES Project Worker</v>
          </cell>
          <cell r="O2215" t="str">
            <v>GEN 40 30min</v>
          </cell>
          <cell r="P2215">
            <v>44111</v>
          </cell>
          <cell r="Q2215">
            <v>44111</v>
          </cell>
          <cell r="R2215">
            <v>44139</v>
          </cell>
          <cell r="S2215">
            <v>26416</v>
          </cell>
          <cell r="T2215">
            <v>12.7</v>
          </cell>
          <cell r="U2215" t="str">
            <v>Admin/Support</v>
          </cell>
          <cell r="V2215">
            <v>80</v>
          </cell>
          <cell r="W2215">
            <v>508</v>
          </cell>
          <cell r="X2215" t="str">
            <v>Gifford Medical - 40</v>
          </cell>
          <cell r="Y2215" t="str">
            <v>Housekeeping</v>
          </cell>
          <cell r="Z2215" t="str">
            <v>Biweekly</v>
          </cell>
        </row>
        <row r="2216">
          <cell r="B2216">
            <v>2757</v>
          </cell>
          <cell r="D2216" t="str">
            <v>Sean</v>
          </cell>
          <cell r="E2216" t="str">
            <v>Boardman</v>
          </cell>
          <cell r="F2216" t="str">
            <v>P</v>
          </cell>
          <cell r="G2216" t="str">
            <v>Office Representative</v>
          </cell>
          <cell r="H2216" t="str">
            <v>Administrative</v>
          </cell>
          <cell r="I2216" t="str">
            <v>Provider Practices</v>
          </cell>
          <cell r="J2216" t="str">
            <v>Clinic Bethel</v>
          </cell>
          <cell r="K2216" t="str">
            <v>Active</v>
          </cell>
          <cell r="L2216" t="str">
            <v>Full Time - Full Benefits</v>
          </cell>
          <cell r="M2216" t="str">
            <v>Full Time</v>
          </cell>
          <cell r="N2216" t="str">
            <v>Office Representative</v>
          </cell>
          <cell r="O2216" t="str">
            <v>GEN 40 60min</v>
          </cell>
          <cell r="P2216">
            <v>44111</v>
          </cell>
          <cell r="Q2216">
            <v>44111</v>
          </cell>
          <cell r="S2216">
            <v>42785.599999999999</v>
          </cell>
          <cell r="T2216">
            <v>20.57</v>
          </cell>
          <cell r="U2216" t="str">
            <v>Admin/Support</v>
          </cell>
          <cell r="V2216">
            <v>80</v>
          </cell>
          <cell r="W2216">
            <v>822.8</v>
          </cell>
          <cell r="X2216" t="str">
            <v>Bethel Clinic - 41</v>
          </cell>
          <cell r="Y2216" t="str">
            <v>Provider Practice</v>
          </cell>
          <cell r="Z2216" t="str">
            <v>Biweekly</v>
          </cell>
        </row>
        <row r="2217">
          <cell r="B2217">
            <v>2759</v>
          </cell>
          <cell r="D2217" t="str">
            <v>Ann</v>
          </cell>
          <cell r="E2217" t="str">
            <v>Hunt</v>
          </cell>
          <cell r="F2217" t="str">
            <v>M</v>
          </cell>
          <cell r="G2217" t="str">
            <v>Medical Secretary Per Die</v>
          </cell>
          <cell r="H2217" t="str">
            <v>Administrative</v>
          </cell>
          <cell r="I2217" t="str">
            <v>Provider Practices</v>
          </cell>
          <cell r="J2217" t="str">
            <v>Clinic Administration</v>
          </cell>
          <cell r="K2217" t="str">
            <v>Terminated</v>
          </cell>
          <cell r="L2217" t="str">
            <v>Per Diem Active</v>
          </cell>
          <cell r="M2217" t="str">
            <v>Part Time</v>
          </cell>
          <cell r="N2217" t="str">
            <v>Medical Secretary Per Die</v>
          </cell>
          <cell r="O2217" t="str">
            <v>GEN 40 30min</v>
          </cell>
          <cell r="P2217">
            <v>44111</v>
          </cell>
          <cell r="Q2217">
            <v>44111</v>
          </cell>
          <cell r="R2217">
            <v>44571</v>
          </cell>
          <cell r="S2217">
            <v>4.9399999999999999E-2</v>
          </cell>
          <cell r="T2217">
            <v>18.899999999999999</v>
          </cell>
          <cell r="U2217" t="str">
            <v>Admin/Support</v>
          </cell>
          <cell r="V2217">
            <v>1E-4</v>
          </cell>
          <cell r="W2217">
            <v>1E-3</v>
          </cell>
          <cell r="X2217" t="str">
            <v>Primary Care Clinic - 41</v>
          </cell>
          <cell r="Y2217" t="str">
            <v>Provider Practice</v>
          </cell>
          <cell r="Z2217" t="str">
            <v>Biweekly</v>
          </cell>
        </row>
        <row r="2218">
          <cell r="B2218">
            <v>2760</v>
          </cell>
          <cell r="D2218" t="str">
            <v>Stephanie</v>
          </cell>
          <cell r="E2218" t="str">
            <v>Leonard</v>
          </cell>
          <cell r="F2218" t="str">
            <v>L</v>
          </cell>
          <cell r="G2218" t="str">
            <v>RN - Per Diem</v>
          </cell>
          <cell r="H2218" t="str">
            <v>Clinical</v>
          </cell>
          <cell r="I2218" t="str">
            <v>Patient Care Services</v>
          </cell>
          <cell r="J2218" t="str">
            <v>Laboratory</v>
          </cell>
          <cell r="K2218" t="str">
            <v>Terminated</v>
          </cell>
          <cell r="L2218" t="str">
            <v>Per Diem Active</v>
          </cell>
          <cell r="M2218" t="str">
            <v>Part Time</v>
          </cell>
          <cell r="N2218" t="str">
            <v>RN - Per Diem</v>
          </cell>
          <cell r="O2218" t="str">
            <v>GEN 40 30min</v>
          </cell>
          <cell r="P2218">
            <v>44111</v>
          </cell>
          <cell r="Q2218">
            <v>44111</v>
          </cell>
          <cell r="R2218">
            <v>44599</v>
          </cell>
          <cell r="S2218">
            <v>8.8400000000000006E-2</v>
          </cell>
          <cell r="T2218">
            <v>34.04</v>
          </cell>
          <cell r="U2218" t="str">
            <v>RN</v>
          </cell>
          <cell r="V2218">
            <v>1E-4</v>
          </cell>
          <cell r="W2218">
            <v>1.6999999999999999E-3</v>
          </cell>
          <cell r="X2218" t="str">
            <v>Gifford Medical - 40</v>
          </cell>
          <cell r="Y2218" t="str">
            <v>None</v>
          </cell>
          <cell r="Z2218" t="str">
            <v>Biweekly</v>
          </cell>
        </row>
        <row r="2219">
          <cell r="B2219">
            <v>2761</v>
          </cell>
          <cell r="D2219" t="str">
            <v>Tatianna</v>
          </cell>
          <cell r="E2219" t="str">
            <v>Carr-Kenny</v>
          </cell>
          <cell r="G2219" t="str">
            <v>ES Project Worker</v>
          </cell>
          <cell r="H2219" t="str">
            <v>Maint, Hskpg, Food, Dayca</v>
          </cell>
          <cell r="I2219" t="str">
            <v>Operations</v>
          </cell>
          <cell r="J2219" t="str">
            <v>Housekeeping</v>
          </cell>
          <cell r="K2219" t="str">
            <v>Terminated</v>
          </cell>
          <cell r="L2219" t="str">
            <v>Full Time - Full Benefits</v>
          </cell>
          <cell r="M2219" t="str">
            <v>Full Time</v>
          </cell>
          <cell r="N2219" t="str">
            <v>ES Project Worker</v>
          </cell>
          <cell r="O2219" t="str">
            <v>GEN 40 30min</v>
          </cell>
          <cell r="P2219">
            <v>44118</v>
          </cell>
          <cell r="Q2219">
            <v>44118</v>
          </cell>
          <cell r="R2219">
            <v>44257</v>
          </cell>
          <cell r="S2219">
            <v>27040</v>
          </cell>
          <cell r="T2219">
            <v>13</v>
          </cell>
          <cell r="U2219" t="str">
            <v>Admin/Support</v>
          </cell>
          <cell r="V2219">
            <v>80</v>
          </cell>
          <cell r="W2219">
            <v>520</v>
          </cell>
          <cell r="X2219" t="str">
            <v>Gifford Medical - 40</v>
          </cell>
          <cell r="Y2219" t="str">
            <v>Housekeeping</v>
          </cell>
          <cell r="Z2219" t="str">
            <v>Biweekly</v>
          </cell>
        </row>
        <row r="2220">
          <cell r="B2220">
            <v>2762</v>
          </cell>
          <cell r="D2220" t="str">
            <v>Chelsea</v>
          </cell>
          <cell r="E2220" t="str">
            <v>Vaillancourt</v>
          </cell>
          <cell r="G2220" t="str">
            <v>RN - Physician Practice</v>
          </cell>
          <cell r="H2220" t="str">
            <v>Clinical</v>
          </cell>
          <cell r="I2220" t="str">
            <v>Provider Practices</v>
          </cell>
          <cell r="J2220" t="str">
            <v>Clinic Primary Care</v>
          </cell>
          <cell r="K2220" t="str">
            <v>Terminated</v>
          </cell>
          <cell r="L2220" t="str">
            <v>Full Time - Full Benefits</v>
          </cell>
          <cell r="M2220" t="str">
            <v>Full Time</v>
          </cell>
          <cell r="N2220" t="str">
            <v>RN - Physician Practice</v>
          </cell>
          <cell r="O2220" t="str">
            <v>GEN 40 60min</v>
          </cell>
          <cell r="P2220">
            <v>44903</v>
          </cell>
          <cell r="Q2220">
            <v>44118</v>
          </cell>
          <cell r="R2220">
            <v>44903</v>
          </cell>
          <cell r="S2220">
            <v>51875.199999999997</v>
          </cell>
          <cell r="T2220">
            <v>24.94</v>
          </cell>
          <cell r="U2220" t="str">
            <v>RN PP</v>
          </cell>
          <cell r="V2220">
            <v>80</v>
          </cell>
          <cell r="W2220">
            <v>997.6</v>
          </cell>
          <cell r="X2220" t="str">
            <v>Gifford Medical - 40</v>
          </cell>
          <cell r="Y2220" t="str">
            <v>Provider Practice</v>
          </cell>
          <cell r="Z2220" t="str">
            <v>Biweekly</v>
          </cell>
        </row>
        <row r="2221">
          <cell r="B2221">
            <v>2763</v>
          </cell>
          <cell r="D2221" t="str">
            <v>Amy</v>
          </cell>
          <cell r="E2221" t="str">
            <v>Messier</v>
          </cell>
          <cell r="G2221" t="str">
            <v>Server</v>
          </cell>
          <cell r="H2221" t="str">
            <v>Maint, Hskpg, Food, Dayca</v>
          </cell>
          <cell r="I2221" t="str">
            <v>Operations</v>
          </cell>
          <cell r="J2221" t="str">
            <v>Menig Dietary</v>
          </cell>
          <cell r="K2221" t="str">
            <v>Terminated</v>
          </cell>
          <cell r="L2221" t="str">
            <v>PartTime-No Benefits</v>
          </cell>
          <cell r="M2221" t="str">
            <v>Full Time</v>
          </cell>
          <cell r="N2221" t="str">
            <v>Server</v>
          </cell>
          <cell r="O2221" t="str">
            <v>GEN 40 No Meal</v>
          </cell>
          <cell r="P2221">
            <v>44118</v>
          </cell>
          <cell r="Q2221">
            <v>44118</v>
          </cell>
          <cell r="R2221">
            <v>44341</v>
          </cell>
          <cell r="S2221">
            <v>4380.4799999999996</v>
          </cell>
          <cell r="T2221">
            <v>14.04</v>
          </cell>
          <cell r="U2221" t="str">
            <v>Admin/Support</v>
          </cell>
          <cell r="V2221">
            <v>12</v>
          </cell>
          <cell r="W2221">
            <v>84.24</v>
          </cell>
          <cell r="X2221" t="str">
            <v>Gifford Medical - 40</v>
          </cell>
          <cell r="Y2221" t="str">
            <v>Nutrition &amp; Food Service</v>
          </cell>
          <cell r="Z2221" t="str">
            <v>Biweekly</v>
          </cell>
        </row>
        <row r="2222">
          <cell r="B2222">
            <v>2764</v>
          </cell>
          <cell r="D2222" t="str">
            <v>Marcus</v>
          </cell>
          <cell r="E2222" t="str">
            <v>Riccioni</v>
          </cell>
          <cell r="G2222" t="str">
            <v>Physician</v>
          </cell>
          <cell r="H2222" t="str">
            <v>Clinical</v>
          </cell>
          <cell r="I2222" t="str">
            <v>Medical Staff</v>
          </cell>
          <cell r="J2222" t="str">
            <v>Professional Emergency</v>
          </cell>
          <cell r="K2222" t="str">
            <v>Active</v>
          </cell>
          <cell r="L2222" t="str">
            <v>Per Diem Active</v>
          </cell>
          <cell r="M2222" t="str">
            <v>Part Time</v>
          </cell>
          <cell r="N2222" t="str">
            <v>Physician</v>
          </cell>
          <cell r="O2222" t="str">
            <v>PHYSICIANS</v>
          </cell>
          <cell r="P2222">
            <v>44117</v>
          </cell>
          <cell r="Q2222">
            <v>44117</v>
          </cell>
          <cell r="S2222">
            <v>0.48099999999999998</v>
          </cell>
          <cell r="T2222">
            <v>185</v>
          </cell>
          <cell r="U2222" t="str">
            <v>Providers</v>
          </cell>
          <cell r="V2222">
            <v>1E-4</v>
          </cell>
          <cell r="W2222">
            <v>9.1999999999999998E-3</v>
          </cell>
          <cell r="X2222" t="str">
            <v>Gifford Medical - 40</v>
          </cell>
          <cell r="Y2222" t="str">
            <v>Emergency Room</v>
          </cell>
          <cell r="Z2222" t="str">
            <v>Biweekly</v>
          </cell>
        </row>
        <row r="2223">
          <cell r="B2223">
            <v>2765</v>
          </cell>
          <cell r="D2223" t="str">
            <v>Emily</v>
          </cell>
          <cell r="E2223" t="str">
            <v>Swint</v>
          </cell>
          <cell r="G2223" t="str">
            <v>Physician Assistant</v>
          </cell>
          <cell r="H2223" t="str">
            <v>Clinical</v>
          </cell>
          <cell r="I2223" t="str">
            <v>Medical Staff</v>
          </cell>
          <cell r="J2223" t="str">
            <v>Clinic Surgical Associate</v>
          </cell>
          <cell r="K2223" t="str">
            <v>Active</v>
          </cell>
          <cell r="L2223" t="str">
            <v>PartTime - Full Benefits</v>
          </cell>
          <cell r="M2223" t="str">
            <v>Part Time</v>
          </cell>
          <cell r="N2223" t="str">
            <v>Physician Assistant</v>
          </cell>
          <cell r="O2223" t="str">
            <v>PHYSICIANS</v>
          </cell>
          <cell r="P2223">
            <v>44124</v>
          </cell>
          <cell r="Q2223">
            <v>44124</v>
          </cell>
          <cell r="S2223">
            <v>90315.263999999996</v>
          </cell>
          <cell r="T2223">
            <v>54.276000000000003</v>
          </cell>
          <cell r="U2223" t="str">
            <v>NP &amp; PA</v>
          </cell>
          <cell r="V2223">
            <v>64</v>
          </cell>
          <cell r="W2223">
            <v>1736.8320000000001</v>
          </cell>
          <cell r="X2223" t="str">
            <v>Gifford Medical - 40</v>
          </cell>
          <cell r="Y2223" t="str">
            <v>Medical Staff</v>
          </cell>
          <cell r="Z2223" t="str">
            <v>Biweekly</v>
          </cell>
        </row>
        <row r="2224">
          <cell r="B2224">
            <v>2766</v>
          </cell>
          <cell r="D2224" t="str">
            <v>Tiffany</v>
          </cell>
          <cell r="E2224" t="str">
            <v>Pelkey</v>
          </cell>
          <cell r="F2224" t="str">
            <v>M</v>
          </cell>
          <cell r="G2224" t="str">
            <v>Pharmacist Per Diem</v>
          </cell>
          <cell r="H2224" t="str">
            <v>Ancillary</v>
          </cell>
          <cell r="I2224" t="str">
            <v>Patient Care Services</v>
          </cell>
          <cell r="J2224" t="str">
            <v>Pharmacy</v>
          </cell>
          <cell r="K2224" t="str">
            <v>Active</v>
          </cell>
          <cell r="L2224" t="str">
            <v>Per Diem Active</v>
          </cell>
          <cell r="M2224" t="str">
            <v>Part Time</v>
          </cell>
          <cell r="N2224" t="str">
            <v>Pharmacist Per Diem</v>
          </cell>
          <cell r="O2224" t="str">
            <v>GEN 40 30min</v>
          </cell>
          <cell r="P2224">
            <v>44125</v>
          </cell>
          <cell r="Q2224">
            <v>44125</v>
          </cell>
          <cell r="S2224">
            <v>0.13519999999999999</v>
          </cell>
          <cell r="T2224">
            <v>52.15</v>
          </cell>
          <cell r="U2224" t="str">
            <v>Tech &amp; Profess</v>
          </cell>
          <cell r="V2224">
            <v>1E-4</v>
          </cell>
          <cell r="W2224">
            <v>2.5999999999999999E-3</v>
          </cell>
          <cell r="X2224" t="str">
            <v>Gifford Medical - 40</v>
          </cell>
          <cell r="Y2224" t="str">
            <v>Pharmacy</v>
          </cell>
          <cell r="Z2224" t="str">
            <v>Biweekly</v>
          </cell>
        </row>
        <row r="2225">
          <cell r="B2225">
            <v>2767</v>
          </cell>
          <cell r="D2225" t="str">
            <v>Janet</v>
          </cell>
          <cell r="E2225" t="str">
            <v>Miller</v>
          </cell>
          <cell r="G2225" t="str">
            <v>Office Representative</v>
          </cell>
          <cell r="H2225" t="str">
            <v>Administrative</v>
          </cell>
          <cell r="I2225" t="str">
            <v>Provider Practices</v>
          </cell>
          <cell r="J2225" t="str">
            <v>Substance Abuse Kingwood</v>
          </cell>
          <cell r="K2225" t="str">
            <v>Active</v>
          </cell>
          <cell r="L2225" t="str">
            <v>PartTime - Full Benefits</v>
          </cell>
          <cell r="M2225" t="str">
            <v>Part Time</v>
          </cell>
          <cell r="N2225" t="str">
            <v>Office Representative</v>
          </cell>
          <cell r="O2225" t="str">
            <v>GEN 40 60min</v>
          </cell>
          <cell r="P2225">
            <v>44132</v>
          </cell>
          <cell r="Q2225">
            <v>44132</v>
          </cell>
          <cell r="S2225">
            <v>36724.480000000003</v>
          </cell>
          <cell r="T2225">
            <v>22.07</v>
          </cell>
          <cell r="U2225" t="str">
            <v>Admin/Support</v>
          </cell>
          <cell r="V2225">
            <v>64</v>
          </cell>
          <cell r="W2225">
            <v>706.24</v>
          </cell>
          <cell r="X2225" t="str">
            <v>Primary Care Clinic - 41</v>
          </cell>
          <cell r="Y2225" t="str">
            <v>Provider Practice</v>
          </cell>
          <cell r="Z2225" t="str">
            <v>Biweekly</v>
          </cell>
        </row>
        <row r="2226">
          <cell r="B2226">
            <v>2768</v>
          </cell>
          <cell r="D2226" t="str">
            <v>Jeffrey</v>
          </cell>
          <cell r="E2226" t="str">
            <v>Borchardt</v>
          </cell>
          <cell r="G2226" t="str">
            <v>Anesthesiologist</v>
          </cell>
          <cell r="H2226" t="str">
            <v>Clinical</v>
          </cell>
          <cell r="I2226" t="str">
            <v>Medical Staff</v>
          </cell>
          <cell r="J2226" t="str">
            <v>Cardiology</v>
          </cell>
          <cell r="K2226" t="str">
            <v>Terminated</v>
          </cell>
          <cell r="L2226" t="str">
            <v>Per Diem Active</v>
          </cell>
          <cell r="M2226" t="str">
            <v>Full Time</v>
          </cell>
          <cell r="N2226" t="str">
            <v>Anesthesiologist</v>
          </cell>
          <cell r="O2226" t="str">
            <v>PHYSICIANS</v>
          </cell>
          <cell r="P2226">
            <v>44123</v>
          </cell>
          <cell r="Q2226">
            <v>44123</v>
          </cell>
          <cell r="R2226">
            <v>44136</v>
          </cell>
          <cell r="S2226">
            <v>0.55379999999999996</v>
          </cell>
          <cell r="T2226">
            <v>212.5</v>
          </cell>
          <cell r="U2226" t="str">
            <v>Providers</v>
          </cell>
          <cell r="V2226">
            <v>1E-4</v>
          </cell>
          <cell r="W2226">
            <v>1.06E-2</v>
          </cell>
          <cell r="X2226" t="str">
            <v>Nro, Anes, Pod &amp; Sp - 40</v>
          </cell>
          <cell r="Y2226" t="str">
            <v>Medical Staff</v>
          </cell>
          <cell r="Z2226" t="str">
            <v>Biweekly</v>
          </cell>
        </row>
        <row r="2227">
          <cell r="B2227">
            <v>2769</v>
          </cell>
          <cell r="D2227" t="str">
            <v>Shelby</v>
          </cell>
          <cell r="E2227" t="str">
            <v>Bowen</v>
          </cell>
          <cell r="G2227" t="str">
            <v>Enrichment and Event MGR</v>
          </cell>
          <cell r="I2227" t="str">
            <v>Operations</v>
          </cell>
          <cell r="J2227" t="str">
            <v>Independent Living</v>
          </cell>
          <cell r="K2227" t="str">
            <v>Terminated</v>
          </cell>
          <cell r="L2227" t="str">
            <v>Full Time - Full Benefits</v>
          </cell>
          <cell r="M2227" t="str">
            <v>Full Time</v>
          </cell>
          <cell r="N2227" t="str">
            <v>Enrichment and Event MGR</v>
          </cell>
          <cell r="O2227" t="str">
            <v>EXEMPT 8 FT</v>
          </cell>
          <cell r="P2227">
            <v>44903</v>
          </cell>
          <cell r="Q2227">
            <v>44139</v>
          </cell>
          <cell r="R2227">
            <v>44903</v>
          </cell>
          <cell r="S2227">
            <v>43680</v>
          </cell>
          <cell r="T2227">
            <v>21</v>
          </cell>
          <cell r="U2227" t="str">
            <v>Management</v>
          </cell>
          <cell r="V2227">
            <v>80</v>
          </cell>
          <cell r="W2227">
            <v>840</v>
          </cell>
          <cell r="X2227" t="str">
            <v>Gifford Medical - 40</v>
          </cell>
          <cell r="Y2227" t="str">
            <v>Independent Living</v>
          </cell>
          <cell r="Z2227" t="str">
            <v>Biweekly</v>
          </cell>
        </row>
        <row r="2228">
          <cell r="B2228">
            <v>2770</v>
          </cell>
          <cell r="D2228" t="str">
            <v>Emily</v>
          </cell>
          <cell r="E2228" t="str">
            <v>Pizzale</v>
          </cell>
          <cell r="G2228" t="str">
            <v>Social Worker (BS)</v>
          </cell>
          <cell r="H2228" t="str">
            <v>Ancillary</v>
          </cell>
          <cell r="I2228" t="str">
            <v>Patient Care Services</v>
          </cell>
          <cell r="J2228" t="str">
            <v>Clinic Psychiatry</v>
          </cell>
          <cell r="K2228" t="str">
            <v>Active</v>
          </cell>
          <cell r="L2228" t="str">
            <v>Full Time - Full Benefits</v>
          </cell>
          <cell r="M2228" t="str">
            <v>Full Time</v>
          </cell>
          <cell r="N2228" t="str">
            <v>Social Worker (BS)</v>
          </cell>
          <cell r="O2228" t="str">
            <v>PHYSICIANS</v>
          </cell>
          <cell r="P2228">
            <v>44137</v>
          </cell>
          <cell r="Q2228">
            <v>44137</v>
          </cell>
          <cell r="S2228">
            <v>69010</v>
          </cell>
          <cell r="T2228">
            <v>33.177900000000001</v>
          </cell>
          <cell r="U2228" t="str">
            <v>Tech &amp; Professi</v>
          </cell>
          <cell r="V2228">
            <v>80</v>
          </cell>
          <cell r="W2228">
            <v>1327.1153999999999</v>
          </cell>
          <cell r="X2228" t="str">
            <v>Gifford Medical - 40</v>
          </cell>
          <cell r="Y2228" t="str">
            <v>Quality Care &amp; Case Manag</v>
          </cell>
          <cell r="Z2228" t="str">
            <v>Biweekly</v>
          </cell>
        </row>
        <row r="2229">
          <cell r="B2229">
            <v>2771</v>
          </cell>
          <cell r="D2229" t="str">
            <v>Taylor</v>
          </cell>
          <cell r="E2229" t="str">
            <v>Haggett-Hannigan</v>
          </cell>
          <cell r="F2229" t="str">
            <v>L</v>
          </cell>
          <cell r="G2229" t="str">
            <v>Medical Assistant</v>
          </cell>
          <cell r="H2229" t="str">
            <v>Clinical</v>
          </cell>
          <cell r="I2229" t="str">
            <v>Provider Practices</v>
          </cell>
          <cell r="J2229" t="str">
            <v>Clinic Specialty</v>
          </cell>
          <cell r="K2229" t="str">
            <v>Terminated</v>
          </cell>
          <cell r="L2229" t="str">
            <v>PartTime-Partial Benefits</v>
          </cell>
          <cell r="M2229" t="str">
            <v>Part Time</v>
          </cell>
          <cell r="N2229" t="str">
            <v>Medical Assistant</v>
          </cell>
          <cell r="O2229" t="str">
            <v>GEN 40 60min</v>
          </cell>
          <cell r="P2229">
            <v>44531</v>
          </cell>
          <cell r="Q2229">
            <v>44139</v>
          </cell>
          <cell r="R2229">
            <v>44714</v>
          </cell>
          <cell r="S2229">
            <v>17128.8</v>
          </cell>
          <cell r="T2229">
            <v>16.47</v>
          </cell>
          <cell r="U2229" t="str">
            <v>Admin/Support</v>
          </cell>
          <cell r="V2229">
            <v>40</v>
          </cell>
          <cell r="W2229">
            <v>329.4</v>
          </cell>
          <cell r="X2229" t="str">
            <v>Gifford Medical - 40</v>
          </cell>
          <cell r="Y2229" t="str">
            <v>Provider Practice</v>
          </cell>
          <cell r="Z2229" t="str">
            <v>Biweekly</v>
          </cell>
        </row>
        <row r="2230">
          <cell r="B2230">
            <v>2772</v>
          </cell>
          <cell r="D2230" t="str">
            <v>Hailey</v>
          </cell>
          <cell r="E2230" t="str">
            <v>Smith</v>
          </cell>
          <cell r="F2230" t="str">
            <v>L</v>
          </cell>
          <cell r="G2230" t="str">
            <v>LNA Per Diem</v>
          </cell>
          <cell r="H2230" t="str">
            <v>Clinical</v>
          </cell>
          <cell r="I2230" t="str">
            <v>Patient Care Services</v>
          </cell>
          <cell r="J2230" t="str">
            <v>Med Surg</v>
          </cell>
          <cell r="K2230" t="str">
            <v>Active</v>
          </cell>
          <cell r="L2230" t="str">
            <v>Per Diem Active</v>
          </cell>
          <cell r="M2230" t="str">
            <v>Part Time</v>
          </cell>
          <cell r="N2230" t="str">
            <v>LNA Per Diem</v>
          </cell>
          <cell r="O2230" t="str">
            <v>GEN 40 30min</v>
          </cell>
          <cell r="P2230">
            <v>44139</v>
          </cell>
          <cell r="Q2230">
            <v>44139</v>
          </cell>
          <cell r="S2230">
            <v>4.1599999999999998E-2</v>
          </cell>
          <cell r="T2230">
            <v>16.47</v>
          </cell>
          <cell r="U2230" t="str">
            <v>Admin/Support</v>
          </cell>
          <cell r="V2230">
            <v>1E-4</v>
          </cell>
          <cell r="W2230">
            <v>8.0000000000000004E-4</v>
          </cell>
          <cell r="X2230" t="str">
            <v>Gifford Medical - 40</v>
          </cell>
          <cell r="Y2230" t="str">
            <v>Med/Surg</v>
          </cell>
          <cell r="Z2230" t="str">
            <v>Biweekly</v>
          </cell>
        </row>
        <row r="2231">
          <cell r="B2231">
            <v>2773</v>
          </cell>
          <cell r="D2231" t="str">
            <v>Peter</v>
          </cell>
          <cell r="E2231" t="str">
            <v>Busha</v>
          </cell>
          <cell r="G2231" t="str">
            <v>General Maintenance Worke</v>
          </cell>
          <cell r="H2231" t="str">
            <v>Maint, Hskpg, Food, Dayca</v>
          </cell>
          <cell r="I2231" t="str">
            <v>Operations</v>
          </cell>
          <cell r="J2231" t="str">
            <v>Facilities</v>
          </cell>
          <cell r="K2231" t="str">
            <v>Terminated</v>
          </cell>
          <cell r="L2231" t="str">
            <v>Full Time - Full Benefits</v>
          </cell>
          <cell r="M2231" t="str">
            <v>Full Time</v>
          </cell>
          <cell r="N2231" t="str">
            <v>General Maintenance Worke</v>
          </cell>
          <cell r="O2231" t="str">
            <v>GEN 40 30min</v>
          </cell>
          <cell r="P2231">
            <v>44903</v>
          </cell>
          <cell r="Q2231">
            <v>44146</v>
          </cell>
          <cell r="R2231">
            <v>44903</v>
          </cell>
          <cell r="S2231">
            <v>44200</v>
          </cell>
          <cell r="T2231">
            <v>21.25</v>
          </cell>
          <cell r="U2231" t="str">
            <v>Admin/Support</v>
          </cell>
          <cell r="V2231">
            <v>80</v>
          </cell>
          <cell r="W2231">
            <v>850</v>
          </cell>
          <cell r="X2231" t="str">
            <v>Gifford Medical - 40</v>
          </cell>
          <cell r="Y2231" t="str">
            <v>Maintenance</v>
          </cell>
          <cell r="Z2231" t="str">
            <v>Biweekly</v>
          </cell>
        </row>
        <row r="2232">
          <cell r="B2232">
            <v>2774</v>
          </cell>
          <cell r="D2232" t="str">
            <v>Krystal</v>
          </cell>
          <cell r="E2232" t="str">
            <v>Bernier</v>
          </cell>
          <cell r="G2232" t="str">
            <v>Decision Support Analyst</v>
          </cell>
          <cell r="H2232" t="str">
            <v>&lt;None&gt;</v>
          </cell>
          <cell r="I2232" t="str">
            <v>None</v>
          </cell>
          <cell r="J2232" t="str">
            <v>Data Processing</v>
          </cell>
          <cell r="K2232" t="str">
            <v>Terminated</v>
          </cell>
          <cell r="L2232" t="str">
            <v>Full Time - Full Benefits</v>
          </cell>
          <cell r="M2232" t="str">
            <v>Full Time</v>
          </cell>
          <cell r="N2232" t="str">
            <v>Decision Support Analyst</v>
          </cell>
          <cell r="O2232" t="str">
            <v>EXEMPT 8 FT</v>
          </cell>
          <cell r="P2232">
            <v>44146</v>
          </cell>
          <cell r="Q2232">
            <v>44146</v>
          </cell>
          <cell r="R2232">
            <v>44652</v>
          </cell>
          <cell r="S2232">
            <v>54080</v>
          </cell>
          <cell r="T2232">
            <v>26</v>
          </cell>
          <cell r="U2232" t="str">
            <v>Tech &amp; Professi</v>
          </cell>
          <cell r="V2232">
            <v>80</v>
          </cell>
          <cell r="W2232">
            <v>1040</v>
          </cell>
          <cell r="X2232" t="str">
            <v>Gifford Medical - 40</v>
          </cell>
          <cell r="Y2232" t="str">
            <v>Quality Assurance/Risk Mg</v>
          </cell>
          <cell r="Z2232" t="str">
            <v>Biweekly</v>
          </cell>
        </row>
        <row r="2233">
          <cell r="B2233">
            <v>2775</v>
          </cell>
          <cell r="D2233" t="str">
            <v>Madison</v>
          </cell>
          <cell r="E2233" t="str">
            <v>Chism</v>
          </cell>
          <cell r="G2233" t="str">
            <v>IL Associate</v>
          </cell>
          <cell r="H2233" t="str">
            <v>Maint, Hskpg, Food, Dayca</v>
          </cell>
          <cell r="I2233" t="str">
            <v>Operations</v>
          </cell>
          <cell r="J2233" t="str">
            <v>Independent Living</v>
          </cell>
          <cell r="K2233" t="str">
            <v>Terminated</v>
          </cell>
          <cell r="L2233" t="str">
            <v>PartTime - Full Benefits</v>
          </cell>
          <cell r="M2233" t="str">
            <v>Part Time</v>
          </cell>
          <cell r="N2233" t="str">
            <v>IL Associate</v>
          </cell>
          <cell r="O2233" t="str">
            <v>GEN 40 No Meal</v>
          </cell>
          <cell r="P2233">
            <v>44153</v>
          </cell>
          <cell r="Q2233">
            <v>44153</v>
          </cell>
          <cell r="R2233">
            <v>44638</v>
          </cell>
          <cell r="S2233">
            <v>23296</v>
          </cell>
          <cell r="T2233">
            <v>14</v>
          </cell>
          <cell r="U2233" t="str">
            <v>Admin/Support</v>
          </cell>
          <cell r="V2233">
            <v>64</v>
          </cell>
          <cell r="W2233">
            <v>448</v>
          </cell>
          <cell r="X2233" t="str">
            <v>Gifford Medical - 40</v>
          </cell>
          <cell r="Y2233" t="str">
            <v>Independent Living</v>
          </cell>
          <cell r="Z2233" t="str">
            <v>Biweekly</v>
          </cell>
        </row>
        <row r="2234">
          <cell r="B2234">
            <v>2776</v>
          </cell>
          <cell r="D2234" t="str">
            <v>Bryan</v>
          </cell>
          <cell r="E2234" t="str">
            <v>Ng</v>
          </cell>
          <cell r="G2234" t="str">
            <v>Physician Assistant</v>
          </cell>
          <cell r="H2234" t="str">
            <v>Clinical</v>
          </cell>
          <cell r="I2234" t="str">
            <v>Medical Staff</v>
          </cell>
          <cell r="J2234" t="str">
            <v>Professional Emergency</v>
          </cell>
          <cell r="K2234" t="str">
            <v>Terminated</v>
          </cell>
          <cell r="L2234" t="str">
            <v>Per Diem Active</v>
          </cell>
          <cell r="M2234" t="str">
            <v>Part Time</v>
          </cell>
          <cell r="N2234" t="str">
            <v>Physician Assistant</v>
          </cell>
          <cell r="O2234" t="str">
            <v>PHYSICIANS PD Assoc Prov</v>
          </cell>
          <cell r="P2234">
            <v>44155</v>
          </cell>
          <cell r="Q2234">
            <v>44155</v>
          </cell>
          <cell r="R2234">
            <v>44736</v>
          </cell>
          <cell r="S2234">
            <v>0.247</v>
          </cell>
          <cell r="T2234">
            <v>95</v>
          </cell>
          <cell r="U2234" t="str">
            <v>NP &amp; PA</v>
          </cell>
          <cell r="V2234">
            <v>1E-4</v>
          </cell>
          <cell r="W2234">
            <v>4.7999999999999996E-3</v>
          </cell>
          <cell r="X2234" t="str">
            <v>Gifford Medical - 40</v>
          </cell>
          <cell r="Y2234" t="str">
            <v>Medical Staff</v>
          </cell>
          <cell r="Z2234" t="str">
            <v>Biweekly</v>
          </cell>
        </row>
        <row r="2235">
          <cell r="B2235">
            <v>2777</v>
          </cell>
          <cell r="D2235" t="str">
            <v>Richard</v>
          </cell>
          <cell r="E2235" t="str">
            <v>Trierweiler</v>
          </cell>
          <cell r="G2235" t="str">
            <v>Physician</v>
          </cell>
          <cell r="H2235" t="str">
            <v>Clinical</v>
          </cell>
          <cell r="I2235" t="str">
            <v>Medical Staff</v>
          </cell>
          <cell r="J2235" t="str">
            <v>Professional Emergency</v>
          </cell>
          <cell r="K2235" t="str">
            <v>Active</v>
          </cell>
          <cell r="L2235" t="str">
            <v>PartTime - Full Benefits</v>
          </cell>
          <cell r="M2235" t="str">
            <v>Part Time</v>
          </cell>
          <cell r="N2235" t="str">
            <v>Physician</v>
          </cell>
          <cell r="O2235" t="str">
            <v>PHYSICIANS</v>
          </cell>
          <cell r="P2235">
            <v>44166</v>
          </cell>
          <cell r="Q2235">
            <v>44166</v>
          </cell>
          <cell r="S2235">
            <v>275625</v>
          </cell>
          <cell r="T2235">
            <v>170.1326</v>
          </cell>
          <cell r="U2235" t="str">
            <v>Providers</v>
          </cell>
          <cell r="V2235">
            <v>62.31</v>
          </cell>
          <cell r="W2235">
            <v>5300.4808000000003</v>
          </cell>
          <cell r="X2235" t="str">
            <v>Gifford Medical - 40</v>
          </cell>
          <cell r="Y2235" t="str">
            <v>Emergency Room</v>
          </cell>
          <cell r="Z2235" t="str">
            <v>Biweekly</v>
          </cell>
        </row>
        <row r="2236">
          <cell r="B2236">
            <v>2778</v>
          </cell>
          <cell r="D2236" t="str">
            <v>Sierra</v>
          </cell>
          <cell r="E2236" t="str">
            <v>Hein</v>
          </cell>
          <cell r="G2236" t="str">
            <v>OR Technician Per Diem</v>
          </cell>
          <cell r="H2236" t="str">
            <v>Clinical</v>
          </cell>
          <cell r="I2236" t="str">
            <v>Patient Care Services</v>
          </cell>
          <cell r="J2236" t="str">
            <v>Operating Room</v>
          </cell>
          <cell r="K2236" t="str">
            <v>Terminated</v>
          </cell>
          <cell r="L2236" t="str">
            <v>Per Diem Active</v>
          </cell>
          <cell r="M2236" t="str">
            <v>Part Time</v>
          </cell>
          <cell r="N2236" t="str">
            <v>OR Technician Per Diem</v>
          </cell>
          <cell r="O2236" t="str">
            <v>GEN 40 30min</v>
          </cell>
          <cell r="P2236">
            <v>44167</v>
          </cell>
          <cell r="Q2236">
            <v>44167</v>
          </cell>
          <cell r="R2236">
            <v>44859</v>
          </cell>
          <cell r="S2236">
            <v>5.9799999999999999E-2</v>
          </cell>
          <cell r="T2236">
            <v>23</v>
          </cell>
          <cell r="V2236">
            <v>1E-4</v>
          </cell>
          <cell r="W2236">
            <v>1.1999999999999999E-3</v>
          </cell>
          <cell r="X2236" t="str">
            <v>Gifford Medical - 40</v>
          </cell>
          <cell r="Y2236" t="str">
            <v>Operating Room</v>
          </cell>
          <cell r="Z2236" t="str">
            <v>Biweekly</v>
          </cell>
        </row>
        <row r="2237">
          <cell r="B2237">
            <v>2779</v>
          </cell>
          <cell r="D2237" t="str">
            <v>Jesse</v>
          </cell>
          <cell r="E2237" t="str">
            <v>LeClair</v>
          </cell>
          <cell r="F2237" t="str">
            <v>D</v>
          </cell>
          <cell r="G2237" t="str">
            <v>Chef</v>
          </cell>
          <cell r="H2237" t="str">
            <v>Maint, Hskpg, Food, Dayca</v>
          </cell>
          <cell r="I2237" t="str">
            <v>Operations</v>
          </cell>
          <cell r="J2237" t="str">
            <v>Dietary</v>
          </cell>
          <cell r="K2237" t="str">
            <v>Terminated</v>
          </cell>
          <cell r="L2237" t="str">
            <v>Full Time - Full Benefits</v>
          </cell>
          <cell r="M2237" t="str">
            <v>Full Time</v>
          </cell>
          <cell r="N2237" t="str">
            <v>Chef</v>
          </cell>
          <cell r="O2237" t="str">
            <v>EXEMPT 8 FT</v>
          </cell>
          <cell r="P2237">
            <v>44174</v>
          </cell>
          <cell r="Q2237">
            <v>44174</v>
          </cell>
          <cell r="R2237">
            <v>44224</v>
          </cell>
          <cell r="S2237">
            <v>47840</v>
          </cell>
          <cell r="T2237">
            <v>23</v>
          </cell>
          <cell r="U2237" t="str">
            <v>Tech &amp; Professi</v>
          </cell>
          <cell r="V2237">
            <v>80</v>
          </cell>
          <cell r="W2237">
            <v>920</v>
          </cell>
          <cell r="X2237" t="str">
            <v>Gifford Medical - 40</v>
          </cell>
          <cell r="Y2237" t="str">
            <v>Nutrition &amp; Food Service</v>
          </cell>
          <cell r="Z2237" t="str">
            <v>Biweekly</v>
          </cell>
        </row>
        <row r="2238">
          <cell r="B2238">
            <v>2780</v>
          </cell>
          <cell r="D2238" t="str">
            <v>Brandi</v>
          </cell>
          <cell r="E2238" t="str">
            <v>Brown</v>
          </cell>
          <cell r="G2238" t="str">
            <v>Laboratory Assistant</v>
          </cell>
          <cell r="H2238" t="str">
            <v>Clinical</v>
          </cell>
          <cell r="I2238" t="str">
            <v>Professional Services</v>
          </cell>
          <cell r="J2238" t="str">
            <v>Laboratory</v>
          </cell>
          <cell r="K2238" t="str">
            <v>Terminated</v>
          </cell>
          <cell r="L2238" t="str">
            <v>PartTime - Full Benefits</v>
          </cell>
          <cell r="M2238" t="str">
            <v>Part Time</v>
          </cell>
          <cell r="N2238" t="str">
            <v>Laboratory Assistant</v>
          </cell>
          <cell r="O2238" t="str">
            <v>GEN 40 30min</v>
          </cell>
          <cell r="P2238">
            <v>44181</v>
          </cell>
          <cell r="Q2238">
            <v>44181</v>
          </cell>
          <cell r="R2238">
            <v>44819</v>
          </cell>
          <cell r="S2238">
            <v>25755.599999999999</v>
          </cell>
          <cell r="T2238">
            <v>16.510000000000002</v>
          </cell>
          <cell r="U2238" t="str">
            <v>Admin/Support</v>
          </cell>
          <cell r="V2238">
            <v>60</v>
          </cell>
          <cell r="W2238">
            <v>495.3</v>
          </cell>
          <cell r="X2238" t="str">
            <v>Gifford Medical - 40</v>
          </cell>
          <cell r="Y2238" t="str">
            <v>Laboratory</v>
          </cell>
          <cell r="Z2238" t="str">
            <v>Biweekly</v>
          </cell>
        </row>
        <row r="2239">
          <cell r="B2239">
            <v>2782</v>
          </cell>
          <cell r="D2239" t="str">
            <v>Cheyenne</v>
          </cell>
          <cell r="E2239" t="str">
            <v>Jones</v>
          </cell>
          <cell r="G2239" t="str">
            <v>Pt Reg Receptionist I</v>
          </cell>
          <cell r="H2239" t="str">
            <v>Administrative</v>
          </cell>
          <cell r="I2239" t="str">
            <v>Finance</v>
          </cell>
          <cell r="J2239" t="str">
            <v>Patient Registration</v>
          </cell>
          <cell r="K2239" t="str">
            <v>Terminated</v>
          </cell>
          <cell r="L2239" t="str">
            <v>PartTime-No Benefits</v>
          </cell>
          <cell r="M2239" t="str">
            <v>Part Time</v>
          </cell>
          <cell r="N2239" t="str">
            <v>Pt Reg Receptionist I</v>
          </cell>
          <cell r="O2239" t="str">
            <v>GEN 40 30min</v>
          </cell>
          <cell r="P2239">
            <v>44195</v>
          </cell>
          <cell r="Q2239">
            <v>44195</v>
          </cell>
          <cell r="R2239">
            <v>44231</v>
          </cell>
          <cell r="S2239">
            <v>11050</v>
          </cell>
          <cell r="T2239">
            <v>12.5</v>
          </cell>
          <cell r="U2239" t="str">
            <v>Admin/Support</v>
          </cell>
          <cell r="V2239">
            <v>34</v>
          </cell>
          <cell r="W2239">
            <v>212.5</v>
          </cell>
          <cell r="X2239" t="str">
            <v>Patient Registration - 49</v>
          </cell>
          <cell r="Y2239" t="str">
            <v>Patient Admin Services</v>
          </cell>
          <cell r="Z2239" t="str">
            <v>Biweekly</v>
          </cell>
        </row>
        <row r="2240">
          <cell r="B2240">
            <v>2784</v>
          </cell>
          <cell r="D2240" t="str">
            <v>Elizabeth</v>
          </cell>
          <cell r="E2240" t="str">
            <v>Davidson</v>
          </cell>
          <cell r="G2240" t="str">
            <v>LNA Per Diem</v>
          </cell>
          <cell r="H2240" t="str">
            <v>Clinical</v>
          </cell>
          <cell r="I2240" t="str">
            <v>Patient Care Services</v>
          </cell>
          <cell r="J2240" t="str">
            <v>Med Surg</v>
          </cell>
          <cell r="K2240" t="str">
            <v>Terminated</v>
          </cell>
          <cell r="L2240" t="str">
            <v>Per Diem Active</v>
          </cell>
          <cell r="M2240" t="str">
            <v>Full Time</v>
          </cell>
          <cell r="N2240" t="str">
            <v>LNA Per Diem</v>
          </cell>
          <cell r="O2240" t="str">
            <v>GEN 40 30min</v>
          </cell>
          <cell r="P2240">
            <v>44202</v>
          </cell>
          <cell r="Q2240">
            <v>44202</v>
          </cell>
          <cell r="R2240">
            <v>44319</v>
          </cell>
          <cell r="S2240">
            <v>4.1599999999999998E-2</v>
          </cell>
          <cell r="T2240">
            <v>16.47</v>
          </cell>
          <cell r="U2240" t="str">
            <v>Admin/Support</v>
          </cell>
          <cell r="V2240">
            <v>1E-4</v>
          </cell>
          <cell r="W2240">
            <v>8.0000000000000004E-4</v>
          </cell>
          <cell r="X2240" t="str">
            <v>Gifford Medical - 40</v>
          </cell>
          <cell r="Y2240" t="str">
            <v>Med/Surg</v>
          </cell>
          <cell r="Z2240" t="str">
            <v>Biweekly</v>
          </cell>
        </row>
        <row r="2241">
          <cell r="B2241">
            <v>2785</v>
          </cell>
          <cell r="D2241" t="str">
            <v>William</v>
          </cell>
          <cell r="E2241" t="str">
            <v>Spain</v>
          </cell>
          <cell r="G2241" t="str">
            <v>Nutrition Assistant 1</v>
          </cell>
          <cell r="H2241" t="str">
            <v>Maint, Hskpg, Food, Dayca</v>
          </cell>
          <cell r="I2241" t="str">
            <v>Operations</v>
          </cell>
          <cell r="J2241" t="str">
            <v>Dietary</v>
          </cell>
          <cell r="K2241" t="str">
            <v>Terminated</v>
          </cell>
          <cell r="L2241" t="str">
            <v>PartTime-Partial Benefits</v>
          </cell>
          <cell r="M2241" t="str">
            <v>Full Time</v>
          </cell>
          <cell r="N2241" t="str">
            <v>Nutrition Assistant 1</v>
          </cell>
          <cell r="O2241" t="str">
            <v>GEN 40 30min</v>
          </cell>
          <cell r="P2241">
            <v>44202</v>
          </cell>
          <cell r="Q2241">
            <v>44202</v>
          </cell>
          <cell r="R2241">
            <v>44536</v>
          </cell>
          <cell r="S2241">
            <v>17923.36</v>
          </cell>
          <cell r="T2241">
            <v>12.31</v>
          </cell>
          <cell r="U2241" t="str">
            <v>Admin/Support</v>
          </cell>
          <cell r="V2241">
            <v>56</v>
          </cell>
          <cell r="W2241">
            <v>344.68</v>
          </cell>
          <cell r="X2241" t="str">
            <v>Gifford Medical - 40</v>
          </cell>
          <cell r="Y2241" t="str">
            <v>Nutrition &amp; Food Service</v>
          </cell>
          <cell r="Z2241" t="str">
            <v>Biweekly</v>
          </cell>
        </row>
        <row r="2242">
          <cell r="B2242">
            <v>2786</v>
          </cell>
          <cell r="D2242" t="str">
            <v>Jennifer</v>
          </cell>
          <cell r="E2242" t="str">
            <v>Bertrand</v>
          </cell>
          <cell r="F2242" t="str">
            <v>A</v>
          </cell>
          <cell r="G2242" t="str">
            <v>Chief Financial Officer</v>
          </cell>
          <cell r="H2242" t="str">
            <v>Administrative</v>
          </cell>
          <cell r="I2242" t="str">
            <v>Administration</v>
          </cell>
          <cell r="J2242" t="str">
            <v>Administration</v>
          </cell>
          <cell r="K2242" t="str">
            <v>Active</v>
          </cell>
          <cell r="L2242" t="str">
            <v>Full Time - Full Benefits</v>
          </cell>
          <cell r="M2242" t="str">
            <v>Full Time</v>
          </cell>
          <cell r="N2242" t="str">
            <v>Chief Financial Officer</v>
          </cell>
          <cell r="O2242" t="str">
            <v>EXEMPT 8 FT</v>
          </cell>
          <cell r="P2242">
            <v>44207</v>
          </cell>
          <cell r="Q2242">
            <v>44207</v>
          </cell>
          <cell r="S2242">
            <v>257868</v>
          </cell>
          <cell r="T2242">
            <v>123.97499999999999</v>
          </cell>
          <cell r="U2242" t="str">
            <v>VP FINANCE</v>
          </cell>
          <cell r="V2242">
            <v>80</v>
          </cell>
          <cell r="W2242">
            <v>4959</v>
          </cell>
          <cell r="X2242" t="str">
            <v>Gifford Medical - 40</v>
          </cell>
          <cell r="Y2242" t="str">
            <v>None</v>
          </cell>
          <cell r="Z2242" t="str">
            <v>Biweekly</v>
          </cell>
        </row>
        <row r="2243">
          <cell r="B2243">
            <v>2788</v>
          </cell>
          <cell r="D2243" t="str">
            <v>Daniel</v>
          </cell>
          <cell r="E2243" t="str">
            <v>Woodring</v>
          </cell>
          <cell r="G2243" t="str">
            <v>Chef</v>
          </cell>
          <cell r="H2243" t="str">
            <v>Maint, Hskpg, Food, Dayca</v>
          </cell>
          <cell r="I2243" t="str">
            <v>Operations</v>
          </cell>
          <cell r="J2243" t="str">
            <v>Menig Dietary</v>
          </cell>
          <cell r="K2243" t="str">
            <v>Terminated</v>
          </cell>
          <cell r="L2243" t="str">
            <v>Full Time - Full Benefits</v>
          </cell>
          <cell r="M2243" t="str">
            <v>Full Time</v>
          </cell>
          <cell r="N2243" t="str">
            <v>Chef</v>
          </cell>
          <cell r="O2243" t="str">
            <v>EXEMPT 8 FT</v>
          </cell>
          <cell r="P2243">
            <v>44223</v>
          </cell>
          <cell r="Q2243">
            <v>44223</v>
          </cell>
          <cell r="R2243">
            <v>44355</v>
          </cell>
          <cell r="S2243">
            <v>39520</v>
          </cell>
          <cell r="T2243">
            <v>19</v>
          </cell>
          <cell r="U2243" t="str">
            <v>Tech &amp; Professi</v>
          </cell>
          <cell r="V2243">
            <v>80</v>
          </cell>
          <cell r="W2243">
            <v>760</v>
          </cell>
          <cell r="X2243" t="str">
            <v>Gifford Medical - 40</v>
          </cell>
          <cell r="Y2243" t="str">
            <v>Nutrition &amp; Food Service</v>
          </cell>
          <cell r="Z2243" t="str">
            <v>Biweekly</v>
          </cell>
        </row>
        <row r="2244">
          <cell r="B2244">
            <v>2789</v>
          </cell>
          <cell r="D2244" t="str">
            <v>James</v>
          </cell>
          <cell r="E2244" t="str">
            <v>Baker</v>
          </cell>
          <cell r="F2244" t="str">
            <v>E</v>
          </cell>
          <cell r="G2244" t="str">
            <v>ES Technician</v>
          </cell>
          <cell r="H2244" t="str">
            <v>Maint, Hskpg, Food, Dayca</v>
          </cell>
          <cell r="I2244" t="str">
            <v>Operations</v>
          </cell>
          <cell r="J2244" t="str">
            <v>Menig Housekeeping</v>
          </cell>
          <cell r="K2244" t="str">
            <v>Terminated</v>
          </cell>
          <cell r="L2244" t="str">
            <v>Full Time - Full Benefits</v>
          </cell>
          <cell r="M2244" t="str">
            <v>Full Time</v>
          </cell>
          <cell r="N2244" t="str">
            <v>ES Technician</v>
          </cell>
          <cell r="O2244" t="str">
            <v>GEN 30min</v>
          </cell>
          <cell r="P2244">
            <v>44230</v>
          </cell>
          <cell r="Q2244">
            <v>44230</v>
          </cell>
          <cell r="R2244">
            <v>44767</v>
          </cell>
          <cell r="S2244">
            <v>41995.199999999997</v>
          </cell>
          <cell r="T2244">
            <v>20.190000000000001</v>
          </cell>
          <cell r="U2244" t="str">
            <v>Admin/Support</v>
          </cell>
          <cell r="V2244">
            <v>80</v>
          </cell>
          <cell r="W2244">
            <v>807.6</v>
          </cell>
          <cell r="X2244" t="str">
            <v>Gifford Medical - 40</v>
          </cell>
          <cell r="Y2244" t="str">
            <v>Housekeeping</v>
          </cell>
          <cell r="Z2244" t="str">
            <v>Biweekly</v>
          </cell>
        </row>
        <row r="2245">
          <cell r="B2245">
            <v>2790</v>
          </cell>
          <cell r="D2245" t="str">
            <v>Jessica</v>
          </cell>
          <cell r="E2245" t="str">
            <v>Harris</v>
          </cell>
          <cell r="F2245" t="str">
            <v>M</v>
          </cell>
          <cell r="G2245" t="str">
            <v>ES Technician</v>
          </cell>
          <cell r="H2245" t="str">
            <v>Maint, Hskpg, Food, Dayca</v>
          </cell>
          <cell r="I2245" t="str">
            <v>Operations</v>
          </cell>
          <cell r="J2245" t="str">
            <v>Housekeeping</v>
          </cell>
          <cell r="K2245" t="str">
            <v>Active</v>
          </cell>
          <cell r="L2245" t="str">
            <v>PartTime-Partial Benefits</v>
          </cell>
          <cell r="M2245" t="str">
            <v>Part Time</v>
          </cell>
          <cell r="N2245" t="str">
            <v>ES Technician</v>
          </cell>
          <cell r="O2245" t="str">
            <v>GEN 40 No Meal</v>
          </cell>
          <cell r="P2245">
            <v>44230</v>
          </cell>
          <cell r="Q2245">
            <v>44230</v>
          </cell>
          <cell r="S2245">
            <v>21294</v>
          </cell>
          <cell r="T2245">
            <v>16.38</v>
          </cell>
          <cell r="U2245" t="str">
            <v>Admin/Support</v>
          </cell>
          <cell r="V2245">
            <v>50</v>
          </cell>
          <cell r="W2245">
            <v>409.5</v>
          </cell>
          <cell r="X2245" t="str">
            <v>Gifford Medical - 40</v>
          </cell>
          <cell r="Y2245" t="str">
            <v>Housekeeping</v>
          </cell>
          <cell r="Z2245" t="str">
            <v>Biweekly</v>
          </cell>
        </row>
        <row r="2246">
          <cell r="B2246">
            <v>2791</v>
          </cell>
          <cell r="D2246" t="str">
            <v>Mollie</v>
          </cell>
          <cell r="E2246" t="str">
            <v>Thompson</v>
          </cell>
          <cell r="F2246" t="str">
            <v>M</v>
          </cell>
          <cell r="G2246" t="str">
            <v>After School Assistant</v>
          </cell>
          <cell r="H2246" t="str">
            <v>Maint, Hskpg, Food, Dayca</v>
          </cell>
          <cell r="I2246" t="str">
            <v>Human Resources</v>
          </cell>
          <cell r="J2246" t="str">
            <v>After School</v>
          </cell>
          <cell r="K2246" t="str">
            <v>Terminated</v>
          </cell>
          <cell r="L2246" t="str">
            <v>PartTime-No Benefits</v>
          </cell>
          <cell r="M2246" t="str">
            <v>Part Time</v>
          </cell>
          <cell r="N2246" t="str">
            <v>After School Assistant</v>
          </cell>
          <cell r="O2246" t="str">
            <v>GEN 40 No Meal</v>
          </cell>
          <cell r="P2246">
            <v>44237</v>
          </cell>
          <cell r="Q2246">
            <v>44237</v>
          </cell>
          <cell r="R2246">
            <v>44735</v>
          </cell>
          <cell r="S2246">
            <v>11700</v>
          </cell>
          <cell r="T2246">
            <v>15</v>
          </cell>
          <cell r="U2246" t="str">
            <v>Admin/Support</v>
          </cell>
          <cell r="V2246">
            <v>30</v>
          </cell>
          <cell r="W2246">
            <v>225</v>
          </cell>
          <cell r="X2246" t="str">
            <v>After School Program - 43</v>
          </cell>
          <cell r="Y2246" t="str">
            <v>Child Enrichment Center</v>
          </cell>
          <cell r="Z2246" t="str">
            <v>Biweekly</v>
          </cell>
        </row>
        <row r="2247">
          <cell r="B2247">
            <v>2792</v>
          </cell>
          <cell r="D2247" t="str">
            <v>Kristina</v>
          </cell>
          <cell r="E2247" t="str">
            <v>Cyr</v>
          </cell>
          <cell r="F2247" t="str">
            <v>M</v>
          </cell>
          <cell r="G2247" t="str">
            <v>Occupational Therapist PD</v>
          </cell>
          <cell r="H2247" t="str">
            <v>Ancillary</v>
          </cell>
          <cell r="I2247" t="str">
            <v>Operations</v>
          </cell>
          <cell r="J2247" t="str">
            <v>Rehab</v>
          </cell>
          <cell r="K2247" t="str">
            <v>Terminated</v>
          </cell>
          <cell r="L2247" t="str">
            <v>Per Diem Active</v>
          </cell>
          <cell r="M2247" t="str">
            <v>Part Time</v>
          </cell>
          <cell r="N2247" t="str">
            <v>Occupational Therapist PD</v>
          </cell>
          <cell r="O2247" t="str">
            <v>GEN 40 30min</v>
          </cell>
          <cell r="P2247">
            <v>44237</v>
          </cell>
          <cell r="Q2247">
            <v>44237</v>
          </cell>
          <cell r="R2247">
            <v>44548</v>
          </cell>
          <cell r="S2247">
            <v>6.5000000000000002E-2</v>
          </cell>
          <cell r="T2247">
            <v>24.5</v>
          </cell>
          <cell r="U2247" t="str">
            <v>Tech &amp; Professi</v>
          </cell>
          <cell r="V2247">
            <v>1E-4</v>
          </cell>
          <cell r="W2247">
            <v>1.1999999999999999E-3</v>
          </cell>
          <cell r="X2247" t="str">
            <v>Occupational Health - 40</v>
          </cell>
          <cell r="Y2247" t="str">
            <v>Rehab Services</v>
          </cell>
          <cell r="Z2247" t="str">
            <v>Biweekly</v>
          </cell>
        </row>
        <row r="2248">
          <cell r="B2248">
            <v>2793</v>
          </cell>
          <cell r="D2248" t="str">
            <v>Kaitlin</v>
          </cell>
          <cell r="E2248" t="str">
            <v>Boucher</v>
          </cell>
          <cell r="F2248" t="str">
            <v>M</v>
          </cell>
          <cell r="G2248" t="str">
            <v>Teaching Associate</v>
          </cell>
          <cell r="H2248" t="str">
            <v>Maint, Hskpg, Food, Dayca</v>
          </cell>
          <cell r="I2248" t="str">
            <v>Human Resources</v>
          </cell>
          <cell r="J2248" t="str">
            <v>Day Care</v>
          </cell>
          <cell r="K2248" t="str">
            <v>Terminated</v>
          </cell>
          <cell r="L2248" t="str">
            <v>Full Time - Full Benefits</v>
          </cell>
          <cell r="M2248" t="str">
            <v>Full Time</v>
          </cell>
          <cell r="N2248" t="str">
            <v>Teaching Associate</v>
          </cell>
          <cell r="O2248" t="str">
            <v>GEN 40 60min</v>
          </cell>
          <cell r="P2248">
            <v>44237</v>
          </cell>
          <cell r="Q2248">
            <v>44237</v>
          </cell>
          <cell r="R2248">
            <v>44421</v>
          </cell>
          <cell r="S2248">
            <v>30555.200000000001</v>
          </cell>
          <cell r="T2248">
            <v>14.69</v>
          </cell>
          <cell r="U2248" t="str">
            <v>Tech &amp; Professi</v>
          </cell>
          <cell r="V2248">
            <v>80</v>
          </cell>
          <cell r="W2248">
            <v>587.6</v>
          </cell>
          <cell r="X2248" t="str">
            <v>Gifford Medical - 40</v>
          </cell>
          <cell r="Y2248" t="str">
            <v>Child Enrichment Center</v>
          </cell>
          <cell r="Z2248" t="str">
            <v>Biweekly</v>
          </cell>
        </row>
        <row r="2249">
          <cell r="B2249">
            <v>2794</v>
          </cell>
          <cell r="D2249" t="str">
            <v>Terry</v>
          </cell>
          <cell r="E2249" t="str">
            <v>Thompson</v>
          </cell>
          <cell r="F2249" t="str">
            <v>J</v>
          </cell>
          <cell r="G2249" t="str">
            <v>Registered Nurse</v>
          </cell>
          <cell r="H2249" t="str">
            <v>Clinical</v>
          </cell>
          <cell r="I2249" t="str">
            <v>Patient Care Services</v>
          </cell>
          <cell r="J2249" t="str">
            <v>Emergency Room</v>
          </cell>
          <cell r="K2249" t="str">
            <v>Active</v>
          </cell>
          <cell r="L2249" t="str">
            <v>PartTime - Full Benefits</v>
          </cell>
          <cell r="M2249" t="str">
            <v>Part Time</v>
          </cell>
          <cell r="N2249" t="str">
            <v>Registered Nurse</v>
          </cell>
          <cell r="O2249" t="str">
            <v>GEN 40 30min</v>
          </cell>
          <cell r="P2249">
            <v>44244</v>
          </cell>
          <cell r="Q2249">
            <v>44244</v>
          </cell>
          <cell r="S2249">
            <v>82461.600000000006</v>
          </cell>
          <cell r="T2249">
            <v>44.05</v>
          </cell>
          <cell r="U2249" t="str">
            <v>RN</v>
          </cell>
          <cell r="V2249">
            <v>72</v>
          </cell>
          <cell r="W2249">
            <v>1585.8</v>
          </cell>
          <cell r="X2249" t="str">
            <v>Gifford Medical Ctr - 40</v>
          </cell>
          <cell r="Y2249" t="str">
            <v>Emergency Room</v>
          </cell>
          <cell r="Z2249" t="str">
            <v>Biweekly</v>
          </cell>
        </row>
        <row r="2250">
          <cell r="B2250">
            <v>2795</v>
          </cell>
          <cell r="D2250" t="str">
            <v>Kasey</v>
          </cell>
          <cell r="E2250" t="str">
            <v>Farnham</v>
          </cell>
          <cell r="F2250" t="str">
            <v>L</v>
          </cell>
          <cell r="G2250" t="str">
            <v>LNA Per Diem</v>
          </cell>
          <cell r="H2250" t="str">
            <v>Clinical</v>
          </cell>
          <cell r="I2250" t="str">
            <v>Patient Care Services</v>
          </cell>
          <cell r="J2250" t="str">
            <v>Med Surg</v>
          </cell>
          <cell r="K2250" t="str">
            <v>Terminated</v>
          </cell>
          <cell r="L2250" t="str">
            <v>Per Diem Active</v>
          </cell>
          <cell r="M2250" t="str">
            <v>Part Time</v>
          </cell>
          <cell r="N2250" t="str">
            <v>LNA Per Diem</v>
          </cell>
          <cell r="O2250" t="str">
            <v>GEN 40 30min</v>
          </cell>
          <cell r="P2250">
            <v>44251</v>
          </cell>
          <cell r="Q2250">
            <v>44251</v>
          </cell>
          <cell r="R2250">
            <v>44977</v>
          </cell>
          <cell r="S2250">
            <v>4.6800000000000001E-2</v>
          </cell>
          <cell r="T2250">
            <v>18.260000000000002</v>
          </cell>
          <cell r="U2250" t="str">
            <v>Admin/Support</v>
          </cell>
          <cell r="V2250">
            <v>1E-4</v>
          </cell>
          <cell r="W2250">
            <v>8.9999999999999998E-4</v>
          </cell>
          <cell r="X2250" t="str">
            <v>Gifford Medical Ctr - 40</v>
          </cell>
          <cell r="Y2250" t="str">
            <v>Med/Surg</v>
          </cell>
          <cell r="Z2250" t="str">
            <v>Biweekly</v>
          </cell>
        </row>
        <row r="2251">
          <cell r="B2251">
            <v>2796</v>
          </cell>
          <cell r="D2251" t="str">
            <v>Andrew</v>
          </cell>
          <cell r="E2251" t="str">
            <v>Stull</v>
          </cell>
          <cell r="F2251" t="str">
            <v>M</v>
          </cell>
          <cell r="G2251" t="str">
            <v>Cert Athletic Trainer</v>
          </cell>
          <cell r="H2251" t="str">
            <v>Ancillary</v>
          </cell>
          <cell r="I2251" t="str">
            <v>Provider Practices</v>
          </cell>
          <cell r="J2251" t="str">
            <v>Rehab</v>
          </cell>
          <cell r="K2251" t="str">
            <v>Terminated</v>
          </cell>
          <cell r="L2251" t="str">
            <v>Temporary Part Time</v>
          </cell>
          <cell r="M2251" t="str">
            <v>Full Time</v>
          </cell>
          <cell r="N2251" t="str">
            <v>Cert Athletic Trainer</v>
          </cell>
          <cell r="O2251" t="str">
            <v>GEN 40 No Meal</v>
          </cell>
          <cell r="P2251">
            <v>44259</v>
          </cell>
          <cell r="Q2251">
            <v>44259</v>
          </cell>
          <cell r="R2251">
            <v>44389</v>
          </cell>
          <cell r="S2251">
            <v>18720</v>
          </cell>
          <cell r="T2251">
            <v>24</v>
          </cell>
          <cell r="U2251" t="str">
            <v>Tech &amp; Professi</v>
          </cell>
          <cell r="V2251">
            <v>30</v>
          </cell>
          <cell r="W2251">
            <v>360</v>
          </cell>
          <cell r="X2251" t="str">
            <v>Physicial Therapy - 40</v>
          </cell>
          <cell r="Y2251" t="str">
            <v>Provider Practice</v>
          </cell>
          <cell r="Z2251" t="str">
            <v>Biweekly</v>
          </cell>
        </row>
        <row r="2252">
          <cell r="B2252">
            <v>2797</v>
          </cell>
          <cell r="D2252" t="str">
            <v>Trista</v>
          </cell>
          <cell r="E2252" t="str">
            <v>Farrington</v>
          </cell>
          <cell r="F2252" t="str">
            <v>L</v>
          </cell>
          <cell r="G2252" t="str">
            <v>Registered Nurse</v>
          </cell>
          <cell r="H2252" t="str">
            <v>Clinical</v>
          </cell>
          <cell r="I2252" t="str">
            <v>Patient Care Services</v>
          </cell>
          <cell r="J2252" t="str">
            <v>Staff Education</v>
          </cell>
          <cell r="K2252" t="str">
            <v>Terminated</v>
          </cell>
          <cell r="L2252" t="str">
            <v>Full Time - Full Benefits</v>
          </cell>
          <cell r="M2252" t="str">
            <v>Full Time</v>
          </cell>
          <cell r="N2252" t="str">
            <v>Registered Nurse</v>
          </cell>
          <cell r="O2252" t="str">
            <v>GEN 40 30min</v>
          </cell>
          <cell r="P2252">
            <v>44260</v>
          </cell>
          <cell r="Q2252">
            <v>44260</v>
          </cell>
          <cell r="R2252">
            <v>44582</v>
          </cell>
          <cell r="S2252">
            <v>85280</v>
          </cell>
          <cell r="T2252">
            <v>41</v>
          </cell>
          <cell r="U2252" t="str">
            <v>RN</v>
          </cell>
          <cell r="V2252">
            <v>80</v>
          </cell>
          <cell r="W2252">
            <v>1640</v>
          </cell>
          <cell r="X2252" t="str">
            <v>Gifford Medical - 40</v>
          </cell>
          <cell r="Y2252" t="str">
            <v>Nursing Administration</v>
          </cell>
          <cell r="Z2252" t="str">
            <v>Biweekly</v>
          </cell>
        </row>
        <row r="2253">
          <cell r="B2253">
            <v>2798</v>
          </cell>
          <cell r="D2253" t="str">
            <v>Jerry</v>
          </cell>
          <cell r="E2253" t="str">
            <v>Thomas</v>
          </cell>
          <cell r="F2253" t="str">
            <v>L</v>
          </cell>
          <cell r="G2253" t="str">
            <v>Pt Reg Receptionist I</v>
          </cell>
          <cell r="H2253" t="str">
            <v>Administrative</v>
          </cell>
          <cell r="I2253" t="str">
            <v>Patient Care Services</v>
          </cell>
          <cell r="J2253" t="str">
            <v>Independent Living</v>
          </cell>
          <cell r="K2253" t="str">
            <v>Terminated</v>
          </cell>
          <cell r="L2253" t="str">
            <v>Temporary Part Time</v>
          </cell>
          <cell r="M2253" t="str">
            <v>Part Time</v>
          </cell>
          <cell r="N2253" t="str">
            <v>Pt Reg Receptionist I</v>
          </cell>
          <cell r="O2253" t="str">
            <v>GEN 40 No Meal</v>
          </cell>
          <cell r="P2253">
            <v>44267</v>
          </cell>
          <cell r="Q2253">
            <v>44267</v>
          </cell>
          <cell r="R2253">
            <v>44372</v>
          </cell>
          <cell r="S2253">
            <v>20800</v>
          </cell>
          <cell r="T2253">
            <v>12.5</v>
          </cell>
          <cell r="U2253" t="str">
            <v>Admin/Support</v>
          </cell>
          <cell r="V2253">
            <v>64</v>
          </cell>
          <cell r="W2253">
            <v>400</v>
          </cell>
          <cell r="X2253" t="str">
            <v>Patient Registration - 49</v>
          </cell>
          <cell r="Y2253" t="str">
            <v>Independent Living</v>
          </cell>
          <cell r="Z2253" t="str">
            <v>Biweekly</v>
          </cell>
        </row>
        <row r="2254">
          <cell r="B2254">
            <v>2799</v>
          </cell>
          <cell r="D2254" t="str">
            <v>Heather</v>
          </cell>
          <cell r="E2254" t="str">
            <v>Walz</v>
          </cell>
          <cell r="F2254" t="str">
            <v>L</v>
          </cell>
          <cell r="G2254" t="str">
            <v>Surgical Technologist</v>
          </cell>
          <cell r="H2254" t="str">
            <v>Ancillary</v>
          </cell>
          <cell r="I2254" t="str">
            <v>Patient Care Services</v>
          </cell>
          <cell r="J2254" t="str">
            <v>Operating Room</v>
          </cell>
          <cell r="K2254" t="str">
            <v>Active</v>
          </cell>
          <cell r="L2254" t="str">
            <v>Full Time - Full Benefits</v>
          </cell>
          <cell r="M2254" t="str">
            <v>Full Time</v>
          </cell>
          <cell r="N2254" t="str">
            <v>Surgical Technologist</v>
          </cell>
          <cell r="O2254" t="str">
            <v>GEN 40 30min</v>
          </cell>
          <cell r="P2254">
            <v>44272</v>
          </cell>
          <cell r="Q2254">
            <v>44272</v>
          </cell>
          <cell r="S2254">
            <v>52000</v>
          </cell>
          <cell r="T2254">
            <v>25</v>
          </cell>
          <cell r="U2254" t="str">
            <v>Tech &amp; Professi</v>
          </cell>
          <cell r="V2254">
            <v>80</v>
          </cell>
          <cell r="W2254">
            <v>1000</v>
          </cell>
          <cell r="X2254" t="str">
            <v>Gifford Medical - 40</v>
          </cell>
          <cell r="Y2254" t="str">
            <v>Operating Room</v>
          </cell>
          <cell r="Z2254" t="str">
            <v>Biweekly</v>
          </cell>
        </row>
        <row r="2255">
          <cell r="B2255">
            <v>2800</v>
          </cell>
          <cell r="D2255" t="str">
            <v>Bruce</v>
          </cell>
          <cell r="E2255" t="str">
            <v>Tabor</v>
          </cell>
          <cell r="F2255" t="str">
            <v>N</v>
          </cell>
          <cell r="G2255" t="str">
            <v>Kitchen Assistant</v>
          </cell>
          <cell r="H2255" t="str">
            <v>Maint, Hskpg, Food, Dayca</v>
          </cell>
          <cell r="I2255" t="str">
            <v>Operations</v>
          </cell>
          <cell r="J2255" t="str">
            <v>Menig Dietary</v>
          </cell>
          <cell r="K2255" t="str">
            <v>Terminated</v>
          </cell>
          <cell r="L2255" t="str">
            <v>Full Time - Full Benefits</v>
          </cell>
          <cell r="M2255" t="str">
            <v>Full Time</v>
          </cell>
          <cell r="N2255" t="str">
            <v>Kitchen Assistant</v>
          </cell>
          <cell r="O2255" t="str">
            <v>GEN 40 30min</v>
          </cell>
          <cell r="P2255">
            <v>44279</v>
          </cell>
          <cell r="Q2255">
            <v>44279</v>
          </cell>
          <cell r="R2255">
            <v>44779</v>
          </cell>
          <cell r="S2255">
            <v>37648</v>
          </cell>
          <cell r="T2255">
            <v>18.100000000000001</v>
          </cell>
          <cell r="U2255" t="str">
            <v>Admin/Support</v>
          </cell>
          <cell r="V2255">
            <v>80</v>
          </cell>
          <cell r="W2255">
            <v>724</v>
          </cell>
          <cell r="X2255" t="str">
            <v>Gifford Medical - 40</v>
          </cell>
          <cell r="Y2255" t="str">
            <v>Nutrition &amp; Food Service</v>
          </cell>
          <cell r="Z2255" t="str">
            <v>Biweekly</v>
          </cell>
        </row>
        <row r="2256">
          <cell r="B2256">
            <v>2801</v>
          </cell>
          <cell r="D2256" t="str">
            <v>Alexxya</v>
          </cell>
          <cell r="E2256" t="str">
            <v>Stone</v>
          </cell>
          <cell r="F2256" t="str">
            <v>J</v>
          </cell>
          <cell r="G2256" t="str">
            <v>Medical Assistant</v>
          </cell>
          <cell r="H2256" t="str">
            <v>Clinical</v>
          </cell>
          <cell r="I2256" t="str">
            <v>Provider Practices</v>
          </cell>
          <cell r="J2256" t="str">
            <v>HRSA Quality Grant</v>
          </cell>
          <cell r="K2256" t="str">
            <v>Terminated</v>
          </cell>
          <cell r="L2256" t="str">
            <v>Full Time - Full Benefits</v>
          </cell>
          <cell r="M2256" t="str">
            <v>Full Time</v>
          </cell>
          <cell r="N2256" t="str">
            <v>Medical Assistant</v>
          </cell>
          <cell r="O2256" t="str">
            <v>GEN 40 60min</v>
          </cell>
          <cell r="P2256">
            <v>44279</v>
          </cell>
          <cell r="Q2256">
            <v>44279</v>
          </cell>
          <cell r="R2256">
            <v>44305</v>
          </cell>
          <cell r="S2256">
            <v>30929.599999999999</v>
          </cell>
          <cell r="T2256">
            <v>14.87</v>
          </cell>
          <cell r="U2256" t="str">
            <v>Admin/Support</v>
          </cell>
          <cell r="V2256">
            <v>80</v>
          </cell>
          <cell r="W2256">
            <v>594.79999999999995</v>
          </cell>
          <cell r="X2256" t="str">
            <v>Primary Care Clinic - 41</v>
          </cell>
          <cell r="Y2256" t="str">
            <v>Provider Practice</v>
          </cell>
          <cell r="Z2256" t="str">
            <v>Biweekly</v>
          </cell>
        </row>
        <row r="2257">
          <cell r="B2257">
            <v>2802</v>
          </cell>
          <cell r="D2257" t="str">
            <v>Corey</v>
          </cell>
          <cell r="E2257" t="str">
            <v>Lieberman</v>
          </cell>
          <cell r="F2257" t="str">
            <v>J</v>
          </cell>
          <cell r="G2257" t="str">
            <v>Medical Assistant</v>
          </cell>
          <cell r="H2257" t="str">
            <v>Clinical</v>
          </cell>
          <cell r="I2257" t="str">
            <v>Provider Practices</v>
          </cell>
          <cell r="J2257" t="str">
            <v>HRSA Quality Grant</v>
          </cell>
          <cell r="K2257" t="str">
            <v>Terminated</v>
          </cell>
          <cell r="L2257" t="str">
            <v>Full Time - Full Benefits</v>
          </cell>
          <cell r="M2257" t="str">
            <v>Full Time</v>
          </cell>
          <cell r="N2257" t="str">
            <v>Medical Assistant</v>
          </cell>
          <cell r="O2257" t="str">
            <v>GEN 40 60min</v>
          </cell>
          <cell r="P2257">
            <v>44279</v>
          </cell>
          <cell r="Q2257">
            <v>44279</v>
          </cell>
          <cell r="R2257">
            <v>44293</v>
          </cell>
          <cell r="S2257">
            <v>29120</v>
          </cell>
          <cell r="T2257">
            <v>14</v>
          </cell>
          <cell r="U2257" t="str">
            <v>Admin/Support</v>
          </cell>
          <cell r="V2257">
            <v>80</v>
          </cell>
          <cell r="W2257">
            <v>560</v>
          </cell>
          <cell r="X2257" t="str">
            <v>Primary Care Clinic - 41</v>
          </cell>
          <cell r="Y2257" t="str">
            <v>Provider Practice</v>
          </cell>
          <cell r="Z2257" t="str">
            <v>Biweekly</v>
          </cell>
        </row>
        <row r="2258">
          <cell r="B2258">
            <v>2803</v>
          </cell>
          <cell r="D2258" t="str">
            <v>Jordan</v>
          </cell>
          <cell r="E2258" t="str">
            <v>Rashford</v>
          </cell>
          <cell r="F2258" t="str">
            <v>M</v>
          </cell>
          <cell r="G2258" t="str">
            <v>Kitchen Assistant</v>
          </cell>
          <cell r="H2258" t="str">
            <v>Maint, Hskpg, Food, Dayca</v>
          </cell>
          <cell r="I2258" t="str">
            <v>Operations</v>
          </cell>
          <cell r="J2258" t="str">
            <v>Menig Dietary</v>
          </cell>
          <cell r="K2258" t="str">
            <v>Active</v>
          </cell>
          <cell r="L2258" t="str">
            <v>PartTime - Full Benefits</v>
          </cell>
          <cell r="M2258" t="str">
            <v>Part Time</v>
          </cell>
          <cell r="N2258" t="str">
            <v>Kitchen Assistant</v>
          </cell>
          <cell r="O2258" t="str">
            <v>GEN 40 30min</v>
          </cell>
          <cell r="P2258">
            <v>44839</v>
          </cell>
          <cell r="Q2258">
            <v>44279</v>
          </cell>
          <cell r="S2258">
            <v>24960</v>
          </cell>
          <cell r="T2258">
            <v>15</v>
          </cell>
          <cell r="U2258" t="str">
            <v>Admin/Support</v>
          </cell>
          <cell r="V2258">
            <v>64</v>
          </cell>
          <cell r="W2258">
            <v>480</v>
          </cell>
          <cell r="X2258" t="str">
            <v>Gifford Medical - 40</v>
          </cell>
          <cell r="Y2258" t="str">
            <v>Menig Extended Care Unit</v>
          </cell>
          <cell r="Z2258" t="str">
            <v>Biweekly</v>
          </cell>
        </row>
        <row r="2259">
          <cell r="B2259">
            <v>2804</v>
          </cell>
          <cell r="D2259" t="str">
            <v>Adrian</v>
          </cell>
          <cell r="E2259" t="str">
            <v>Sympson</v>
          </cell>
          <cell r="F2259" t="str">
            <v>P</v>
          </cell>
          <cell r="G2259" t="str">
            <v>COVID Personnel PD</v>
          </cell>
          <cell r="I2259" t="str">
            <v>Quality Mgt &amp; Med Staff S</v>
          </cell>
          <cell r="J2259" t="str">
            <v>Laboratory</v>
          </cell>
          <cell r="K2259" t="str">
            <v>Terminated</v>
          </cell>
          <cell r="L2259" t="str">
            <v>Per Diem Active</v>
          </cell>
          <cell r="M2259" t="str">
            <v>Part Time</v>
          </cell>
          <cell r="N2259" t="str">
            <v>COVID Personnel PD</v>
          </cell>
          <cell r="O2259" t="str">
            <v>GEN 40 30min</v>
          </cell>
          <cell r="P2259">
            <v>44279</v>
          </cell>
          <cell r="Q2259">
            <v>44279</v>
          </cell>
          <cell r="R2259">
            <v>44336</v>
          </cell>
          <cell r="S2259">
            <v>3.3799999999999997E-2</v>
          </cell>
          <cell r="T2259">
            <v>12.5</v>
          </cell>
          <cell r="U2259" t="str">
            <v>Admin/Support</v>
          </cell>
          <cell r="V2259">
            <v>1E-4</v>
          </cell>
          <cell r="W2259">
            <v>5.9999999999999995E-4</v>
          </cell>
          <cell r="X2259" t="str">
            <v>Gifford Medical - 40</v>
          </cell>
          <cell r="Y2259" t="str">
            <v>Quality Assurance/Risk Mg</v>
          </cell>
          <cell r="Z2259" t="str">
            <v>Biweekly</v>
          </cell>
        </row>
        <row r="2260">
          <cell r="B2260">
            <v>2805</v>
          </cell>
          <cell r="D2260" t="str">
            <v>Rachel</v>
          </cell>
          <cell r="E2260" t="str">
            <v>Harrison</v>
          </cell>
          <cell r="F2260" t="str">
            <v>L</v>
          </cell>
          <cell r="G2260" t="str">
            <v>Director of Rev Cycle</v>
          </cell>
          <cell r="H2260" t="str">
            <v>Administrative</v>
          </cell>
          <cell r="I2260" t="str">
            <v>Finance</v>
          </cell>
          <cell r="J2260" t="str">
            <v>Patient Accounting</v>
          </cell>
          <cell r="K2260" t="str">
            <v>Active</v>
          </cell>
          <cell r="L2260" t="str">
            <v>Full Time - Full Benefits</v>
          </cell>
          <cell r="M2260" t="str">
            <v>Full Time</v>
          </cell>
          <cell r="N2260" t="str">
            <v>Director of Rev Cycle</v>
          </cell>
          <cell r="O2260" t="str">
            <v>EXEMPT 8 FT</v>
          </cell>
          <cell r="P2260">
            <v>44286</v>
          </cell>
          <cell r="Q2260">
            <v>44286</v>
          </cell>
          <cell r="S2260">
            <v>119000</v>
          </cell>
          <cell r="T2260">
            <v>57.211500000000001</v>
          </cell>
          <cell r="U2260" t="str">
            <v>DIR PROF SVCS</v>
          </cell>
          <cell r="V2260">
            <v>80</v>
          </cell>
          <cell r="W2260">
            <v>2288.4614999999999</v>
          </cell>
          <cell r="X2260" t="str">
            <v>Gifford Medical - 40</v>
          </cell>
          <cell r="Y2260" t="str">
            <v>Patient Financial Service</v>
          </cell>
          <cell r="Z2260" t="str">
            <v>Biweekly</v>
          </cell>
        </row>
        <row r="2261">
          <cell r="B2261">
            <v>2806</v>
          </cell>
          <cell r="D2261" t="str">
            <v>Michael</v>
          </cell>
          <cell r="E2261" t="str">
            <v>McShane</v>
          </cell>
          <cell r="F2261" t="str">
            <v>J</v>
          </cell>
          <cell r="G2261" t="str">
            <v>ES Technician</v>
          </cell>
          <cell r="H2261" t="str">
            <v>Maint, Hskpg, Food, Dayca</v>
          </cell>
          <cell r="I2261" t="str">
            <v>Operations</v>
          </cell>
          <cell r="J2261" t="str">
            <v>Housekeeping</v>
          </cell>
          <cell r="K2261" t="str">
            <v>Active</v>
          </cell>
          <cell r="L2261" t="str">
            <v>Full Time - Full Benefits</v>
          </cell>
          <cell r="M2261" t="str">
            <v>Full Time</v>
          </cell>
          <cell r="N2261" t="str">
            <v>ES Technician</v>
          </cell>
          <cell r="O2261" t="str">
            <v>8/80 30min</v>
          </cell>
          <cell r="P2261">
            <v>44286</v>
          </cell>
          <cell r="Q2261">
            <v>44286</v>
          </cell>
          <cell r="S2261">
            <v>40601.599999999999</v>
          </cell>
          <cell r="T2261">
            <v>19.52</v>
          </cell>
          <cell r="U2261" t="str">
            <v>Admin/Support</v>
          </cell>
          <cell r="V2261">
            <v>80</v>
          </cell>
          <cell r="W2261">
            <v>780.8</v>
          </cell>
          <cell r="X2261" t="str">
            <v>Gifford Medical - 40</v>
          </cell>
          <cell r="Y2261" t="str">
            <v>Housekeeping</v>
          </cell>
          <cell r="Z2261" t="str">
            <v>Biweekly</v>
          </cell>
        </row>
        <row r="2262">
          <cell r="B2262">
            <v>2807</v>
          </cell>
          <cell r="D2262" t="str">
            <v>Emma</v>
          </cell>
          <cell r="E2262" t="str">
            <v>Rogers</v>
          </cell>
          <cell r="F2262" t="str">
            <v>L</v>
          </cell>
          <cell r="G2262" t="str">
            <v>Geriatric Aide</v>
          </cell>
          <cell r="H2262" t="str">
            <v>Clinical</v>
          </cell>
          <cell r="I2262" t="str">
            <v>Patient Care Services</v>
          </cell>
          <cell r="J2262" t="str">
            <v>MENIG Extended Care</v>
          </cell>
          <cell r="K2262" t="str">
            <v>Terminated</v>
          </cell>
          <cell r="L2262" t="str">
            <v>Per Diem Active</v>
          </cell>
          <cell r="M2262" t="str">
            <v>Part Time</v>
          </cell>
          <cell r="N2262" t="str">
            <v>Geriatric Aide</v>
          </cell>
          <cell r="O2262" t="str">
            <v>GEN 40 30min</v>
          </cell>
          <cell r="P2262">
            <v>44293</v>
          </cell>
          <cell r="Q2262">
            <v>44293</v>
          </cell>
          <cell r="R2262">
            <v>44707</v>
          </cell>
          <cell r="S2262">
            <v>3.9E-2</v>
          </cell>
          <cell r="T2262">
            <v>15</v>
          </cell>
          <cell r="U2262" t="str">
            <v>Admin/Support</v>
          </cell>
          <cell r="V2262">
            <v>1E-4</v>
          </cell>
          <cell r="W2262">
            <v>8.0000000000000004E-4</v>
          </cell>
          <cell r="X2262" t="str">
            <v>Gifford Medical - 40</v>
          </cell>
          <cell r="Y2262" t="str">
            <v>Menig Extended Care Unit</v>
          </cell>
          <cell r="Z2262" t="str">
            <v>Biweekly</v>
          </cell>
        </row>
        <row r="2263">
          <cell r="B2263">
            <v>2808</v>
          </cell>
          <cell r="D2263" t="str">
            <v>Eric</v>
          </cell>
          <cell r="E2263" t="str">
            <v>Best</v>
          </cell>
          <cell r="F2263" t="str">
            <v>J</v>
          </cell>
          <cell r="G2263" t="str">
            <v>Laboratory Assistant</v>
          </cell>
          <cell r="H2263" t="str">
            <v>Clinical</v>
          </cell>
          <cell r="I2263" t="str">
            <v>Professional Services</v>
          </cell>
          <cell r="J2263" t="str">
            <v>Laboratory</v>
          </cell>
          <cell r="K2263" t="str">
            <v>Terminated</v>
          </cell>
          <cell r="L2263" t="str">
            <v>PartTime-Partial Benefits</v>
          </cell>
          <cell r="M2263" t="str">
            <v>Part Time</v>
          </cell>
          <cell r="N2263" t="str">
            <v>Laboratory Assistant</v>
          </cell>
          <cell r="O2263" t="str">
            <v>GEN 40 30min</v>
          </cell>
          <cell r="P2263">
            <v>44300</v>
          </cell>
          <cell r="Q2263">
            <v>44300</v>
          </cell>
          <cell r="R2263">
            <v>44698</v>
          </cell>
          <cell r="S2263">
            <v>17981.599999999999</v>
          </cell>
          <cell r="T2263">
            <v>17.29</v>
          </cell>
          <cell r="U2263" t="str">
            <v>Admin/Support</v>
          </cell>
          <cell r="V2263">
            <v>40</v>
          </cell>
          <cell r="W2263">
            <v>345.8</v>
          </cell>
          <cell r="X2263" t="str">
            <v>Gifford Medical - 40</v>
          </cell>
          <cell r="Y2263" t="str">
            <v>Laboratory</v>
          </cell>
          <cell r="Z2263" t="str">
            <v>Biweekly</v>
          </cell>
        </row>
        <row r="2264">
          <cell r="B2264">
            <v>2809</v>
          </cell>
          <cell r="D2264" t="str">
            <v>Maria</v>
          </cell>
          <cell r="E2264" t="str">
            <v>Holtz</v>
          </cell>
          <cell r="F2264" t="str">
            <v>Z</v>
          </cell>
          <cell r="G2264" t="str">
            <v>Senior Financial Analyst</v>
          </cell>
          <cell r="H2264" t="str">
            <v>Administrative</v>
          </cell>
          <cell r="I2264" t="str">
            <v>Finance</v>
          </cell>
          <cell r="J2264" t="str">
            <v>General Accounting</v>
          </cell>
          <cell r="K2264" t="str">
            <v>Terminated</v>
          </cell>
          <cell r="L2264" t="str">
            <v>Per Diem Active</v>
          </cell>
          <cell r="M2264" t="str">
            <v>Part Time</v>
          </cell>
          <cell r="N2264" t="str">
            <v>Senior Financial Analyst</v>
          </cell>
          <cell r="O2264" t="str">
            <v>GEN 40 30min</v>
          </cell>
          <cell r="P2264">
            <v>44300</v>
          </cell>
          <cell r="Q2264">
            <v>44300</v>
          </cell>
          <cell r="R2264">
            <v>44686</v>
          </cell>
          <cell r="S2264">
            <v>8.5800000000000001E-2</v>
          </cell>
          <cell r="T2264">
            <v>33</v>
          </cell>
          <cell r="U2264" t="str">
            <v>Tech &amp; Profess</v>
          </cell>
          <cell r="V2264">
            <v>1E-4</v>
          </cell>
          <cell r="W2264">
            <v>1.6000000000000001E-3</v>
          </cell>
          <cell r="X2264" t="str">
            <v>Clinic Administration - 4</v>
          </cell>
          <cell r="Y2264" t="str">
            <v>Accounting</v>
          </cell>
          <cell r="Z2264" t="str">
            <v>Biweekly</v>
          </cell>
        </row>
        <row r="2265">
          <cell r="B2265">
            <v>2811</v>
          </cell>
          <cell r="D2265" t="str">
            <v>Sarahbeth</v>
          </cell>
          <cell r="E2265" t="str">
            <v>Johnson</v>
          </cell>
          <cell r="F2265" t="str">
            <v>M</v>
          </cell>
          <cell r="G2265" t="str">
            <v>LNA Retirement Com PD</v>
          </cell>
          <cell r="H2265" t="str">
            <v>Clinical</v>
          </cell>
          <cell r="I2265" t="str">
            <v>Patient Care Services</v>
          </cell>
          <cell r="J2265" t="str">
            <v>MENIG Extended Care</v>
          </cell>
          <cell r="K2265" t="str">
            <v>Active</v>
          </cell>
          <cell r="L2265" t="str">
            <v>Per Diem Active</v>
          </cell>
          <cell r="M2265" t="str">
            <v>Part Time</v>
          </cell>
          <cell r="N2265" t="str">
            <v>LNA Retirement Com PD</v>
          </cell>
          <cell r="O2265" t="str">
            <v>GEN 40 30min</v>
          </cell>
          <cell r="P2265">
            <v>44307</v>
          </cell>
          <cell r="Q2265">
            <v>44307</v>
          </cell>
          <cell r="S2265">
            <v>4.6800000000000001E-2</v>
          </cell>
          <cell r="T2265">
            <v>18.39</v>
          </cell>
          <cell r="U2265" t="str">
            <v>Admin/Support</v>
          </cell>
          <cell r="V2265">
            <v>1E-4</v>
          </cell>
          <cell r="W2265">
            <v>8.9999999999999998E-4</v>
          </cell>
          <cell r="X2265" t="str">
            <v>Menig Nursing Home - 42</v>
          </cell>
          <cell r="Y2265" t="str">
            <v>Menig Extended Care Unit</v>
          </cell>
          <cell r="Z2265" t="str">
            <v>Biweekly</v>
          </cell>
        </row>
        <row r="2266">
          <cell r="B2266">
            <v>2812</v>
          </cell>
          <cell r="D2266" t="str">
            <v>Ella</v>
          </cell>
          <cell r="E2266" t="str">
            <v>Davignon</v>
          </cell>
          <cell r="F2266" t="str">
            <v>M</v>
          </cell>
          <cell r="G2266" t="str">
            <v>LNA Retirement Com PD</v>
          </cell>
          <cell r="H2266" t="str">
            <v>Clinical</v>
          </cell>
          <cell r="I2266" t="str">
            <v>Patient Care Services</v>
          </cell>
          <cell r="J2266" t="str">
            <v>MENIG Extended Care</v>
          </cell>
          <cell r="K2266" t="str">
            <v>Active</v>
          </cell>
          <cell r="L2266" t="str">
            <v>Per Diem Active</v>
          </cell>
          <cell r="M2266" t="str">
            <v>Part Time</v>
          </cell>
          <cell r="N2266" t="str">
            <v>LNA Retirement Com PD</v>
          </cell>
          <cell r="O2266" t="str">
            <v>GEN 40 30min</v>
          </cell>
          <cell r="P2266">
            <v>44307</v>
          </cell>
          <cell r="Q2266">
            <v>44307</v>
          </cell>
          <cell r="S2266">
            <v>4.1599999999999998E-2</v>
          </cell>
          <cell r="T2266">
            <v>15.89</v>
          </cell>
          <cell r="U2266" t="str">
            <v>Admin/Support</v>
          </cell>
          <cell r="V2266">
            <v>1E-4</v>
          </cell>
          <cell r="W2266">
            <v>8.0000000000000004E-4</v>
          </cell>
          <cell r="X2266" t="str">
            <v>Gifford Medical - 40</v>
          </cell>
          <cell r="Y2266" t="str">
            <v>Menig Extended Care Unit</v>
          </cell>
          <cell r="Z2266" t="str">
            <v>Biweekly</v>
          </cell>
        </row>
        <row r="2267">
          <cell r="B2267">
            <v>2813</v>
          </cell>
          <cell r="D2267" t="str">
            <v>Jennifer</v>
          </cell>
          <cell r="E2267" t="str">
            <v>Benoir</v>
          </cell>
          <cell r="F2267" t="str">
            <v>M</v>
          </cell>
          <cell r="G2267" t="str">
            <v>Adult Day Care</v>
          </cell>
          <cell r="H2267" t="str">
            <v>Clinical</v>
          </cell>
          <cell r="I2267" t="str">
            <v>Patient Care Services</v>
          </cell>
          <cell r="J2267" t="str">
            <v>Adult Day Care</v>
          </cell>
          <cell r="K2267" t="str">
            <v>Terminated</v>
          </cell>
          <cell r="L2267" t="str">
            <v>PartTime-Partial Benefits</v>
          </cell>
          <cell r="M2267" t="str">
            <v>Part Time</v>
          </cell>
          <cell r="N2267" t="str">
            <v>Adult Day Care</v>
          </cell>
          <cell r="O2267" t="str">
            <v>GEN 40 30min</v>
          </cell>
          <cell r="P2267">
            <v>44307</v>
          </cell>
          <cell r="Q2267">
            <v>44307</v>
          </cell>
          <cell r="R2267">
            <v>44504</v>
          </cell>
          <cell r="S2267">
            <v>19531.2</v>
          </cell>
          <cell r="T2267">
            <v>15.65</v>
          </cell>
          <cell r="U2267" t="str">
            <v>Admin/Support</v>
          </cell>
          <cell r="V2267">
            <v>48</v>
          </cell>
          <cell r="W2267">
            <v>375.6</v>
          </cell>
          <cell r="X2267" t="str">
            <v>Gifford Medical - 40</v>
          </cell>
          <cell r="Y2267" t="str">
            <v>None</v>
          </cell>
          <cell r="Z2267" t="str">
            <v>Biweekly</v>
          </cell>
        </row>
        <row r="2268">
          <cell r="B2268">
            <v>2814</v>
          </cell>
          <cell r="D2268" t="str">
            <v>Kimberly</v>
          </cell>
          <cell r="E2268" t="str">
            <v>Senecal</v>
          </cell>
          <cell r="F2268" t="str">
            <v>J</v>
          </cell>
          <cell r="G2268" t="str">
            <v>Cook</v>
          </cell>
          <cell r="H2268" t="str">
            <v>Maint, Hskpg, Food, Dayca</v>
          </cell>
          <cell r="I2268" t="str">
            <v>Operations</v>
          </cell>
          <cell r="J2268" t="str">
            <v>Menig Dietary</v>
          </cell>
          <cell r="K2268" t="str">
            <v>Terminated</v>
          </cell>
          <cell r="L2268" t="str">
            <v>Full Time - Full Benefits</v>
          </cell>
          <cell r="M2268" t="str">
            <v>Full Time</v>
          </cell>
          <cell r="N2268" t="str">
            <v>Cook</v>
          </cell>
          <cell r="O2268" t="str">
            <v>GEN 40 30min</v>
          </cell>
          <cell r="P2268">
            <v>44307</v>
          </cell>
          <cell r="Q2268">
            <v>44307</v>
          </cell>
          <cell r="R2268">
            <v>45020</v>
          </cell>
          <cell r="S2268">
            <v>41600</v>
          </cell>
          <cell r="T2268">
            <v>20</v>
          </cell>
          <cell r="U2268" t="str">
            <v>Admin/Support</v>
          </cell>
          <cell r="V2268">
            <v>80</v>
          </cell>
          <cell r="W2268">
            <v>800</v>
          </cell>
          <cell r="X2268" t="str">
            <v>Gifford Medical - 40</v>
          </cell>
          <cell r="Y2268" t="str">
            <v>Nutrition &amp; Food Service</v>
          </cell>
          <cell r="Z2268" t="str">
            <v>Biweekly</v>
          </cell>
        </row>
        <row r="2269">
          <cell r="B2269">
            <v>2815</v>
          </cell>
          <cell r="D2269" t="str">
            <v>Emily</v>
          </cell>
          <cell r="E2269" t="str">
            <v>Robtoy</v>
          </cell>
          <cell r="F2269" t="str">
            <v>C</v>
          </cell>
          <cell r="G2269" t="str">
            <v>Medical Assistant</v>
          </cell>
          <cell r="H2269" t="str">
            <v>Clinical</v>
          </cell>
          <cell r="I2269" t="str">
            <v>Provider Practices</v>
          </cell>
          <cell r="J2269" t="str">
            <v>Berlin Expansion PC</v>
          </cell>
          <cell r="K2269" t="str">
            <v>Active</v>
          </cell>
          <cell r="L2269" t="str">
            <v>Full Time - Full Benefits</v>
          </cell>
          <cell r="M2269" t="str">
            <v>Full Time</v>
          </cell>
          <cell r="N2269" t="str">
            <v>Medical Assistant</v>
          </cell>
          <cell r="O2269" t="str">
            <v>GEN 40 60min</v>
          </cell>
          <cell r="P2269">
            <v>44307</v>
          </cell>
          <cell r="Q2269">
            <v>44307</v>
          </cell>
          <cell r="S2269">
            <v>34257.599999999999</v>
          </cell>
          <cell r="T2269">
            <v>16.47</v>
          </cell>
          <cell r="U2269" t="str">
            <v>Admin/Support</v>
          </cell>
          <cell r="V2269">
            <v>80</v>
          </cell>
          <cell r="W2269">
            <v>658.8</v>
          </cell>
          <cell r="X2269" t="str">
            <v>Primary Care Clinic - 41</v>
          </cell>
          <cell r="Y2269" t="str">
            <v>Provider Practice</v>
          </cell>
          <cell r="Z2269" t="str">
            <v>Biweekly</v>
          </cell>
        </row>
        <row r="2270">
          <cell r="B2270">
            <v>2816</v>
          </cell>
          <cell r="D2270" t="str">
            <v>Chelsea</v>
          </cell>
          <cell r="E2270" t="str">
            <v>Faure</v>
          </cell>
          <cell r="F2270" t="str">
            <v>M</v>
          </cell>
          <cell r="G2270" t="str">
            <v>Medical Assistant</v>
          </cell>
          <cell r="H2270" t="str">
            <v>Clinical</v>
          </cell>
          <cell r="I2270" t="str">
            <v>Patient Care Services</v>
          </cell>
          <cell r="J2270" t="str">
            <v>HRSA Quality Grant</v>
          </cell>
          <cell r="K2270" t="str">
            <v>Terminated</v>
          </cell>
          <cell r="L2270" t="str">
            <v>Full Time - Full Benefits</v>
          </cell>
          <cell r="M2270" t="str">
            <v>Full Time</v>
          </cell>
          <cell r="N2270" t="str">
            <v>Medical Assistant</v>
          </cell>
          <cell r="O2270" t="str">
            <v>GEN 40 60min</v>
          </cell>
          <cell r="P2270">
            <v>44307</v>
          </cell>
          <cell r="Q2270">
            <v>44307</v>
          </cell>
          <cell r="R2270">
            <v>45001</v>
          </cell>
          <cell r="S2270">
            <v>37668.800000000003</v>
          </cell>
          <cell r="T2270">
            <v>18.11</v>
          </cell>
          <cell r="U2270" t="str">
            <v>Admin/Support</v>
          </cell>
          <cell r="V2270">
            <v>80</v>
          </cell>
          <cell r="W2270">
            <v>724.4</v>
          </cell>
          <cell r="X2270" t="str">
            <v>Gifford Medical - 40</v>
          </cell>
          <cell r="Y2270" t="str">
            <v>Provider Practice</v>
          </cell>
          <cell r="Z2270" t="str">
            <v>Biweekly</v>
          </cell>
        </row>
        <row r="2271">
          <cell r="B2271">
            <v>2817</v>
          </cell>
          <cell r="D2271" t="str">
            <v>Molly</v>
          </cell>
          <cell r="E2271" t="str">
            <v>Maben</v>
          </cell>
          <cell r="F2271" t="str">
            <v>N</v>
          </cell>
          <cell r="G2271" t="str">
            <v>Central Sterile Supp Tech</v>
          </cell>
          <cell r="H2271" t="str">
            <v>Ancillary</v>
          </cell>
          <cell r="I2271" t="str">
            <v>Patient Care Services</v>
          </cell>
          <cell r="J2271" t="str">
            <v>Operating Room</v>
          </cell>
          <cell r="K2271" t="str">
            <v>Terminated</v>
          </cell>
          <cell r="L2271" t="str">
            <v>Full Time - Full Benefits</v>
          </cell>
          <cell r="M2271" t="str">
            <v>Full Time</v>
          </cell>
          <cell r="N2271" t="str">
            <v>Central Sterile Supp Tech</v>
          </cell>
          <cell r="O2271" t="str">
            <v>GEN 40 30min</v>
          </cell>
          <cell r="P2271">
            <v>44314</v>
          </cell>
          <cell r="Q2271">
            <v>44314</v>
          </cell>
          <cell r="R2271">
            <v>44335</v>
          </cell>
          <cell r="S2271">
            <v>29120</v>
          </cell>
          <cell r="T2271">
            <v>14</v>
          </cell>
          <cell r="U2271" t="str">
            <v>Admin/Support</v>
          </cell>
          <cell r="V2271">
            <v>80</v>
          </cell>
          <cell r="W2271">
            <v>560</v>
          </cell>
          <cell r="X2271" t="str">
            <v>Gifford Medical - 40</v>
          </cell>
          <cell r="Y2271" t="str">
            <v>Operating Room</v>
          </cell>
          <cell r="Z2271" t="str">
            <v>Biweekly</v>
          </cell>
        </row>
        <row r="2272">
          <cell r="B2272">
            <v>2820</v>
          </cell>
          <cell r="D2272" t="str">
            <v>Kyle</v>
          </cell>
          <cell r="E2272" t="str">
            <v>Ludwig</v>
          </cell>
          <cell r="F2272" t="str">
            <v>A</v>
          </cell>
          <cell r="G2272" t="str">
            <v>Kitchen Assistant</v>
          </cell>
          <cell r="H2272" t="str">
            <v>Maint, Hskpg, Food, Dayca</v>
          </cell>
          <cell r="I2272" t="str">
            <v>Operations</v>
          </cell>
          <cell r="J2272" t="str">
            <v>Menig Dietary</v>
          </cell>
          <cell r="K2272" t="str">
            <v>Terminated</v>
          </cell>
          <cell r="L2272" t="str">
            <v>PartTime - Full Benefits</v>
          </cell>
          <cell r="M2272" t="str">
            <v>Part Time</v>
          </cell>
          <cell r="N2272" t="str">
            <v>Kitchen Assistant</v>
          </cell>
          <cell r="O2272" t="str">
            <v>GEN 40 30min</v>
          </cell>
          <cell r="P2272">
            <v>44321</v>
          </cell>
          <cell r="Q2272">
            <v>44321</v>
          </cell>
          <cell r="R2272">
            <v>44819</v>
          </cell>
          <cell r="S2272">
            <v>29868.799999999999</v>
          </cell>
          <cell r="T2272">
            <v>17.95</v>
          </cell>
          <cell r="U2272" t="str">
            <v>Admin/Support</v>
          </cell>
          <cell r="V2272">
            <v>64</v>
          </cell>
          <cell r="W2272">
            <v>574.4</v>
          </cell>
          <cell r="X2272" t="str">
            <v>Gifford Medical - 40</v>
          </cell>
          <cell r="Y2272" t="str">
            <v>Menig Extended Care Unit</v>
          </cell>
          <cell r="Z2272" t="str">
            <v>Biweekly</v>
          </cell>
        </row>
        <row r="2273">
          <cell r="B2273">
            <v>2821</v>
          </cell>
          <cell r="D2273" t="str">
            <v>Zebulon</v>
          </cell>
          <cell r="E2273" t="str">
            <v>Perreault</v>
          </cell>
          <cell r="F2273" t="str">
            <v>A</v>
          </cell>
          <cell r="G2273" t="str">
            <v>COVID Personnel PD</v>
          </cell>
          <cell r="I2273" t="str">
            <v>Quality Mgt &amp; Med Staff S</v>
          </cell>
          <cell r="J2273" t="str">
            <v>Laboratory</v>
          </cell>
          <cell r="K2273" t="str">
            <v>Terminated</v>
          </cell>
          <cell r="L2273" t="str">
            <v>Per Diem Active</v>
          </cell>
          <cell r="M2273" t="str">
            <v>Part Time</v>
          </cell>
          <cell r="N2273" t="str">
            <v>COVID Personnel PD</v>
          </cell>
          <cell r="O2273" t="str">
            <v>GEN 40 30min</v>
          </cell>
          <cell r="P2273">
            <v>44328</v>
          </cell>
          <cell r="Q2273">
            <v>44328</v>
          </cell>
          <cell r="R2273">
            <v>44372</v>
          </cell>
          <cell r="S2273">
            <v>3.6400000000000002E-2</v>
          </cell>
          <cell r="T2273">
            <v>14</v>
          </cell>
          <cell r="U2273" t="str">
            <v>Admin/Support</v>
          </cell>
          <cell r="V2273">
            <v>1E-4</v>
          </cell>
          <cell r="W2273">
            <v>6.9999999999999999E-4</v>
          </cell>
          <cell r="X2273" t="str">
            <v>Gifford Medical - 40</v>
          </cell>
          <cell r="Y2273" t="str">
            <v>Quality Assurance/Risk Mg</v>
          </cell>
          <cell r="Z2273" t="str">
            <v>Biweekly</v>
          </cell>
        </row>
        <row r="2274">
          <cell r="B2274">
            <v>2822</v>
          </cell>
          <cell r="D2274" t="str">
            <v>Jessica</v>
          </cell>
          <cell r="E2274" t="str">
            <v>Padykula</v>
          </cell>
          <cell r="G2274" t="str">
            <v>RN - Per Diem</v>
          </cell>
          <cell r="H2274" t="str">
            <v>Clinical</v>
          </cell>
          <cell r="I2274" t="str">
            <v>Patient Care Services</v>
          </cell>
          <cell r="J2274" t="str">
            <v>Emergency Room</v>
          </cell>
          <cell r="K2274" t="str">
            <v>Terminated</v>
          </cell>
          <cell r="L2274" t="str">
            <v>Per Diem Active</v>
          </cell>
          <cell r="M2274" t="str">
            <v>Part Time</v>
          </cell>
          <cell r="N2274" t="str">
            <v>RN - Per Diem</v>
          </cell>
          <cell r="O2274" t="str">
            <v>GEN 40 30min</v>
          </cell>
          <cell r="P2274">
            <v>44328</v>
          </cell>
          <cell r="Q2274">
            <v>44328</v>
          </cell>
          <cell r="R2274">
            <v>44711</v>
          </cell>
          <cell r="S2274">
            <v>0.10920000000000001</v>
          </cell>
          <cell r="T2274">
            <v>42</v>
          </cell>
          <cell r="U2274" t="str">
            <v>RN</v>
          </cell>
          <cell r="V2274">
            <v>1E-4</v>
          </cell>
          <cell r="W2274">
            <v>2.0999999999999999E-3</v>
          </cell>
          <cell r="X2274" t="str">
            <v>Gifford Medical Ctr - 40</v>
          </cell>
          <cell r="Y2274" t="str">
            <v>Emergency Room</v>
          </cell>
          <cell r="Z2274" t="str">
            <v>Biweekly</v>
          </cell>
        </row>
        <row r="2275">
          <cell r="B2275">
            <v>2823</v>
          </cell>
          <cell r="D2275" t="str">
            <v>Carol</v>
          </cell>
          <cell r="E2275" t="str">
            <v>Perrin</v>
          </cell>
          <cell r="F2275" t="str">
            <v>P</v>
          </cell>
          <cell r="G2275" t="str">
            <v>Kitchen Assistant</v>
          </cell>
          <cell r="H2275" t="str">
            <v>Maint, Hskpg, Food, Dayca</v>
          </cell>
          <cell r="I2275" t="str">
            <v>Operations</v>
          </cell>
          <cell r="J2275" t="str">
            <v>Dietary</v>
          </cell>
          <cell r="K2275" t="str">
            <v>Active</v>
          </cell>
          <cell r="L2275" t="str">
            <v>Full Time - Full Benefits</v>
          </cell>
          <cell r="M2275" t="str">
            <v>Full Time</v>
          </cell>
          <cell r="N2275" t="str">
            <v>Kitchen Assistant</v>
          </cell>
          <cell r="O2275" t="str">
            <v>GEN 40 30min</v>
          </cell>
          <cell r="P2275">
            <v>44335</v>
          </cell>
          <cell r="Q2275">
            <v>44335</v>
          </cell>
          <cell r="S2275">
            <v>42120</v>
          </cell>
          <cell r="T2275">
            <v>20.25</v>
          </cell>
          <cell r="U2275" t="str">
            <v>Admin/Support</v>
          </cell>
          <cell r="V2275">
            <v>80</v>
          </cell>
          <cell r="W2275">
            <v>810</v>
          </cell>
          <cell r="X2275" t="str">
            <v>Gifford Medical - 40</v>
          </cell>
          <cell r="Y2275" t="str">
            <v>Nutrition &amp; Food Service</v>
          </cell>
          <cell r="Z2275" t="str">
            <v>Biweekly</v>
          </cell>
        </row>
        <row r="2276">
          <cell r="B2276">
            <v>2825</v>
          </cell>
          <cell r="D2276" t="str">
            <v>Kathleen</v>
          </cell>
          <cell r="E2276" t="str">
            <v>Towsley</v>
          </cell>
          <cell r="F2276" t="str">
            <v>M</v>
          </cell>
          <cell r="G2276" t="str">
            <v>ES Technician</v>
          </cell>
          <cell r="H2276" t="str">
            <v>Maint, Hskpg, Food, Dayca</v>
          </cell>
          <cell r="I2276" t="str">
            <v>Operations</v>
          </cell>
          <cell r="J2276" t="str">
            <v>Housekeeping</v>
          </cell>
          <cell r="K2276" t="str">
            <v>Active</v>
          </cell>
          <cell r="L2276" t="str">
            <v>Full Time - Full Benefits</v>
          </cell>
          <cell r="M2276" t="str">
            <v>Full Time</v>
          </cell>
          <cell r="N2276" t="str">
            <v>ES Technician</v>
          </cell>
          <cell r="O2276" t="str">
            <v>8/80 60min</v>
          </cell>
          <cell r="P2276">
            <v>44342</v>
          </cell>
          <cell r="Q2276">
            <v>44342</v>
          </cell>
          <cell r="S2276">
            <v>40788.800000000003</v>
          </cell>
          <cell r="T2276">
            <v>19.61</v>
          </cell>
          <cell r="U2276" t="str">
            <v>Admin/Support</v>
          </cell>
          <cell r="V2276">
            <v>80</v>
          </cell>
          <cell r="W2276">
            <v>784.4</v>
          </cell>
          <cell r="X2276" t="str">
            <v>Gifford Medical - 40</v>
          </cell>
          <cell r="Y2276" t="str">
            <v>Housekeeping</v>
          </cell>
          <cell r="Z2276" t="str">
            <v>Biweekly</v>
          </cell>
        </row>
        <row r="2277">
          <cell r="B2277">
            <v>2826</v>
          </cell>
          <cell r="D2277" t="str">
            <v>Faaron</v>
          </cell>
          <cell r="E2277" t="str">
            <v>Washburn</v>
          </cell>
          <cell r="F2277" t="str">
            <v>E</v>
          </cell>
          <cell r="G2277" t="str">
            <v>Marketing Specialist</v>
          </cell>
          <cell r="H2277" t="str">
            <v>Administrative</v>
          </cell>
          <cell r="I2277" t="str">
            <v>Administration</v>
          </cell>
          <cell r="J2277" t="str">
            <v>Public Relations</v>
          </cell>
          <cell r="K2277" t="str">
            <v>Active</v>
          </cell>
          <cell r="L2277" t="str">
            <v>Full Time - Full Benefits</v>
          </cell>
          <cell r="M2277" t="str">
            <v>Full Time</v>
          </cell>
          <cell r="N2277" t="str">
            <v>Marketing Specialist</v>
          </cell>
          <cell r="O2277" t="str">
            <v>GEN 40 30min</v>
          </cell>
          <cell r="P2277">
            <v>44342</v>
          </cell>
          <cell r="Q2277">
            <v>44342</v>
          </cell>
          <cell r="S2277">
            <v>50523.199999999997</v>
          </cell>
          <cell r="T2277">
            <v>24.29</v>
          </cell>
          <cell r="U2277" t="str">
            <v>Admin/Support</v>
          </cell>
          <cell r="V2277">
            <v>80</v>
          </cell>
          <cell r="W2277">
            <v>971.6</v>
          </cell>
          <cell r="X2277" t="str">
            <v>Gifford Medical - 40</v>
          </cell>
          <cell r="Y2277" t="str">
            <v>Development &amp; Marketing</v>
          </cell>
          <cell r="Z2277" t="str">
            <v>Biweekly</v>
          </cell>
        </row>
        <row r="2278">
          <cell r="B2278">
            <v>2827</v>
          </cell>
          <cell r="D2278" t="str">
            <v>Dana</v>
          </cell>
          <cell r="E2278" t="str">
            <v>Kievit</v>
          </cell>
          <cell r="G2278" t="str">
            <v>Registered Nurse</v>
          </cell>
          <cell r="H2278" t="str">
            <v>Clinical</v>
          </cell>
          <cell r="I2278" t="str">
            <v>Patient Care Services</v>
          </cell>
          <cell r="J2278" t="str">
            <v>Operating Room</v>
          </cell>
          <cell r="K2278" t="str">
            <v>Active</v>
          </cell>
          <cell r="L2278" t="str">
            <v>Full Time - Full Benefits</v>
          </cell>
          <cell r="M2278" t="str">
            <v>Full Time</v>
          </cell>
          <cell r="N2278" t="str">
            <v>Registered Nurse</v>
          </cell>
          <cell r="O2278" t="str">
            <v>GEN 40 30min</v>
          </cell>
          <cell r="P2278">
            <v>44350</v>
          </cell>
          <cell r="Q2278">
            <v>44350</v>
          </cell>
          <cell r="S2278">
            <v>90750.399999999994</v>
          </cell>
          <cell r="T2278">
            <v>43.63</v>
          </cell>
          <cell r="U2278" t="str">
            <v>RN</v>
          </cell>
          <cell r="V2278">
            <v>80</v>
          </cell>
          <cell r="W2278">
            <v>1745.2</v>
          </cell>
          <cell r="X2278" t="str">
            <v>Gifford Medical Ctr - 40</v>
          </cell>
          <cell r="Y2278" t="str">
            <v>Operating Room</v>
          </cell>
          <cell r="Z2278" t="str">
            <v>Biweekly</v>
          </cell>
        </row>
        <row r="2279">
          <cell r="B2279">
            <v>2828</v>
          </cell>
          <cell r="D2279" t="str">
            <v>Jordan</v>
          </cell>
          <cell r="E2279" t="str">
            <v>Horne</v>
          </cell>
          <cell r="F2279" t="str">
            <v>L</v>
          </cell>
          <cell r="G2279" t="str">
            <v>Teaching Associate</v>
          </cell>
          <cell r="H2279" t="str">
            <v>Maint, Hskpg, Food, Dayca</v>
          </cell>
          <cell r="I2279" t="str">
            <v>Human Resources</v>
          </cell>
          <cell r="J2279" t="str">
            <v>Day Care</v>
          </cell>
          <cell r="K2279" t="str">
            <v>Terminated</v>
          </cell>
          <cell r="L2279" t="str">
            <v>Full Time - Full Benefits</v>
          </cell>
          <cell r="M2279" t="str">
            <v>Full Time</v>
          </cell>
          <cell r="N2279" t="str">
            <v>Teaching Associate</v>
          </cell>
          <cell r="O2279" t="str">
            <v>GEN 40 60min</v>
          </cell>
          <cell r="P2279">
            <v>44356</v>
          </cell>
          <cell r="Q2279">
            <v>44356</v>
          </cell>
          <cell r="R2279">
            <v>44368</v>
          </cell>
          <cell r="S2279">
            <v>29120</v>
          </cell>
          <cell r="T2279">
            <v>14</v>
          </cell>
          <cell r="U2279" t="str">
            <v>Tech &amp; Professi</v>
          </cell>
          <cell r="V2279">
            <v>80</v>
          </cell>
          <cell r="W2279">
            <v>560</v>
          </cell>
          <cell r="X2279" t="str">
            <v>Gifford Medical - 40</v>
          </cell>
          <cell r="Y2279" t="str">
            <v>Child Enrichment Center</v>
          </cell>
          <cell r="Z2279" t="str">
            <v>Biweekly</v>
          </cell>
        </row>
        <row r="2280">
          <cell r="B2280">
            <v>2829</v>
          </cell>
          <cell r="D2280" t="str">
            <v>Brooke</v>
          </cell>
          <cell r="E2280" t="str">
            <v>Rosa</v>
          </cell>
          <cell r="F2280" t="str">
            <v>A</v>
          </cell>
          <cell r="G2280" t="str">
            <v>Certified Coder</v>
          </cell>
          <cell r="H2280" t="str">
            <v>Administrative</v>
          </cell>
          <cell r="I2280" t="str">
            <v>Finance</v>
          </cell>
          <cell r="J2280" t="str">
            <v>Medical Records</v>
          </cell>
          <cell r="K2280" t="str">
            <v>Terminated</v>
          </cell>
          <cell r="L2280" t="str">
            <v>PartTime - Full Benefits</v>
          </cell>
          <cell r="M2280" t="str">
            <v>Part Time</v>
          </cell>
          <cell r="N2280" t="str">
            <v>Certified Coder</v>
          </cell>
          <cell r="O2280" t="str">
            <v>GEN 40 30min</v>
          </cell>
          <cell r="P2280">
            <v>44356</v>
          </cell>
          <cell r="Q2280">
            <v>44356</v>
          </cell>
          <cell r="R2280">
            <v>44383</v>
          </cell>
          <cell r="S2280">
            <v>33329.919999999998</v>
          </cell>
          <cell r="T2280">
            <v>20.03</v>
          </cell>
          <cell r="U2280" t="str">
            <v>Admin/Support</v>
          </cell>
          <cell r="V2280">
            <v>64</v>
          </cell>
          <cell r="W2280">
            <v>640.96</v>
          </cell>
          <cell r="X2280" t="str">
            <v>Health Information - 49</v>
          </cell>
          <cell r="Y2280" t="str">
            <v>Patient Admin Services</v>
          </cell>
          <cell r="Z2280" t="str">
            <v>Biweekly</v>
          </cell>
        </row>
        <row r="2281">
          <cell r="B2281">
            <v>2830</v>
          </cell>
          <cell r="D2281" t="str">
            <v>Aneleisa</v>
          </cell>
          <cell r="E2281" t="str">
            <v>Gladding-Hinton</v>
          </cell>
          <cell r="F2281" t="str">
            <v>Y</v>
          </cell>
          <cell r="G2281" t="str">
            <v>Registered Nurse</v>
          </cell>
          <cell r="H2281" t="str">
            <v>Clinical</v>
          </cell>
          <cell r="I2281" t="str">
            <v>Patient Care Services</v>
          </cell>
          <cell r="J2281" t="str">
            <v>Obstetrics/Labor &amp; Delive</v>
          </cell>
          <cell r="K2281" t="str">
            <v>Active</v>
          </cell>
          <cell r="L2281" t="str">
            <v>PartTime-Partial Benefits</v>
          </cell>
          <cell r="M2281" t="str">
            <v>Part Time</v>
          </cell>
          <cell r="N2281" t="str">
            <v>Registered Nurse</v>
          </cell>
          <cell r="O2281" t="str">
            <v>GEN 40 30min</v>
          </cell>
          <cell r="P2281">
            <v>44356</v>
          </cell>
          <cell r="Q2281">
            <v>44356</v>
          </cell>
          <cell r="S2281">
            <v>45452.160000000003</v>
          </cell>
          <cell r="T2281">
            <v>36.42</v>
          </cell>
          <cell r="U2281" t="str">
            <v>RN</v>
          </cell>
          <cell r="V2281">
            <v>48</v>
          </cell>
          <cell r="W2281">
            <v>874.08</v>
          </cell>
          <cell r="X2281" t="str">
            <v>Gifford Medical Ctr - 40</v>
          </cell>
          <cell r="Y2281" t="str">
            <v>Birthing Center</v>
          </cell>
          <cell r="Z2281" t="str">
            <v>Biweekly</v>
          </cell>
        </row>
        <row r="2282">
          <cell r="B2282">
            <v>2831</v>
          </cell>
          <cell r="D2282" t="str">
            <v>Jennifer</v>
          </cell>
          <cell r="E2282" t="str">
            <v>Bussiere</v>
          </cell>
          <cell r="F2282" t="str">
            <v>P</v>
          </cell>
          <cell r="G2282" t="str">
            <v>Medical Assistant</v>
          </cell>
          <cell r="H2282" t="str">
            <v>Clinical</v>
          </cell>
          <cell r="I2282" t="str">
            <v>Provider Practices</v>
          </cell>
          <cell r="J2282" t="str">
            <v>Clinic Urology</v>
          </cell>
          <cell r="K2282" t="str">
            <v>Active</v>
          </cell>
          <cell r="L2282" t="str">
            <v>Full Time - Full Benefits</v>
          </cell>
          <cell r="M2282" t="str">
            <v>Full Time</v>
          </cell>
          <cell r="N2282" t="str">
            <v>Medical Assistant</v>
          </cell>
          <cell r="O2282" t="str">
            <v>GEN 40 60min</v>
          </cell>
          <cell r="P2282">
            <v>44356</v>
          </cell>
          <cell r="Q2282">
            <v>44356</v>
          </cell>
          <cell r="S2282">
            <v>37668.800000000003</v>
          </cell>
          <cell r="T2282">
            <v>18.11</v>
          </cell>
          <cell r="U2282" t="str">
            <v>Admin/Support</v>
          </cell>
          <cell r="V2282">
            <v>80</v>
          </cell>
          <cell r="W2282">
            <v>724.4</v>
          </cell>
          <cell r="X2282" t="str">
            <v>Nro, Anes, Pod &amp; Sp - 40</v>
          </cell>
          <cell r="Y2282" t="str">
            <v>Provider Practice</v>
          </cell>
          <cell r="Z2282" t="str">
            <v>Biweekly</v>
          </cell>
        </row>
        <row r="2283">
          <cell r="B2283">
            <v>2832</v>
          </cell>
          <cell r="D2283" t="str">
            <v>Patricia</v>
          </cell>
          <cell r="E2283" t="str">
            <v>Swahn</v>
          </cell>
          <cell r="F2283" t="str">
            <v>B</v>
          </cell>
          <cell r="G2283" t="str">
            <v>Medical Secretary Offsite</v>
          </cell>
          <cell r="H2283" t="str">
            <v>Administrative</v>
          </cell>
          <cell r="I2283" t="str">
            <v>Provider Practices</v>
          </cell>
          <cell r="J2283" t="str">
            <v>Clinic Chelsea</v>
          </cell>
          <cell r="K2283" t="str">
            <v>Terminated</v>
          </cell>
          <cell r="L2283" t="str">
            <v>Full Time - Full Benefits</v>
          </cell>
          <cell r="M2283" t="str">
            <v>Full Time</v>
          </cell>
          <cell r="N2283" t="str">
            <v>Medical Secretary Offsite</v>
          </cell>
          <cell r="O2283" t="str">
            <v>GEN 40 60min</v>
          </cell>
          <cell r="P2283">
            <v>44363</v>
          </cell>
          <cell r="Q2283">
            <v>44363</v>
          </cell>
          <cell r="R2283">
            <v>44369</v>
          </cell>
          <cell r="S2283">
            <v>37440</v>
          </cell>
          <cell r="T2283">
            <v>18</v>
          </cell>
          <cell r="U2283" t="str">
            <v>Admin/Support</v>
          </cell>
          <cell r="V2283">
            <v>80</v>
          </cell>
          <cell r="W2283">
            <v>720</v>
          </cell>
          <cell r="X2283" t="str">
            <v>Chelsea Clinic - 41</v>
          </cell>
          <cell r="Y2283" t="str">
            <v>Provider Practice</v>
          </cell>
          <cell r="Z2283" t="str">
            <v>Biweekly</v>
          </cell>
        </row>
        <row r="2284">
          <cell r="B2284">
            <v>2833</v>
          </cell>
          <cell r="D2284" t="str">
            <v>Loriann</v>
          </cell>
          <cell r="E2284" t="str">
            <v>Osha</v>
          </cell>
          <cell r="F2284" t="str">
            <v>P</v>
          </cell>
          <cell r="G2284" t="str">
            <v>Office Representative</v>
          </cell>
          <cell r="H2284" t="str">
            <v>Administrative</v>
          </cell>
          <cell r="I2284" t="str">
            <v>Provider Practices</v>
          </cell>
          <cell r="J2284" t="str">
            <v>Clinic Primary Care</v>
          </cell>
          <cell r="K2284" t="str">
            <v>Active</v>
          </cell>
          <cell r="L2284" t="str">
            <v>PartTime - Full Benefits</v>
          </cell>
          <cell r="M2284" t="str">
            <v>Part Time</v>
          </cell>
          <cell r="N2284" t="str">
            <v>Office Representative</v>
          </cell>
          <cell r="O2284" t="str">
            <v>GEN 40 60min</v>
          </cell>
          <cell r="P2284">
            <v>44363</v>
          </cell>
          <cell r="Q2284">
            <v>44363</v>
          </cell>
          <cell r="S2284">
            <v>36258.559999999998</v>
          </cell>
          <cell r="T2284">
            <v>21.79</v>
          </cell>
          <cell r="U2284" t="str">
            <v>Admin/Support</v>
          </cell>
          <cell r="V2284">
            <v>64</v>
          </cell>
          <cell r="W2284">
            <v>697.28</v>
          </cell>
          <cell r="X2284" t="str">
            <v>Primary Care Clinic - 41</v>
          </cell>
          <cell r="Y2284" t="str">
            <v>Provider Practice</v>
          </cell>
          <cell r="Z2284" t="str">
            <v>Biweekly</v>
          </cell>
        </row>
        <row r="2285">
          <cell r="B2285">
            <v>2834</v>
          </cell>
          <cell r="D2285" t="str">
            <v>Shayne</v>
          </cell>
          <cell r="E2285" t="str">
            <v>Reis</v>
          </cell>
          <cell r="F2285" t="str">
            <v>F</v>
          </cell>
          <cell r="G2285" t="str">
            <v>RADTECH 2</v>
          </cell>
          <cell r="H2285" t="str">
            <v>Clinical</v>
          </cell>
          <cell r="I2285" t="str">
            <v>Professional Services</v>
          </cell>
          <cell r="J2285" t="str">
            <v>Diagnostic Imaging</v>
          </cell>
          <cell r="K2285" t="str">
            <v>Active</v>
          </cell>
          <cell r="L2285" t="str">
            <v>PartTime - Full Benefits</v>
          </cell>
          <cell r="M2285" t="str">
            <v>Part Time</v>
          </cell>
          <cell r="N2285" t="str">
            <v>RADTECH 2</v>
          </cell>
          <cell r="O2285" t="str">
            <v>GEN 40 30min</v>
          </cell>
          <cell r="P2285">
            <v>44363</v>
          </cell>
          <cell r="Q2285">
            <v>44363</v>
          </cell>
          <cell r="S2285">
            <v>53501.760000000002</v>
          </cell>
          <cell r="T2285">
            <v>28.58</v>
          </cell>
          <cell r="U2285" t="str">
            <v>RAD 2</v>
          </cell>
          <cell r="V2285">
            <v>72</v>
          </cell>
          <cell r="W2285">
            <v>1028.8800000000001</v>
          </cell>
          <cell r="X2285" t="str">
            <v>Gifford Medical - 40</v>
          </cell>
          <cell r="Y2285" t="str">
            <v>Radiology</v>
          </cell>
          <cell r="Z2285" t="str">
            <v>Biweekly</v>
          </cell>
        </row>
        <row r="2286">
          <cell r="B2286">
            <v>2835</v>
          </cell>
          <cell r="D2286" t="str">
            <v>Mark</v>
          </cell>
          <cell r="E2286" t="str">
            <v>Weidner</v>
          </cell>
          <cell r="F2286" t="str">
            <v>H</v>
          </cell>
          <cell r="G2286" t="str">
            <v>Physician</v>
          </cell>
          <cell r="H2286" t="str">
            <v>Clinical</v>
          </cell>
          <cell r="I2286" t="str">
            <v>Medical Staff</v>
          </cell>
          <cell r="J2286" t="str">
            <v>Hospitalist</v>
          </cell>
          <cell r="K2286" t="str">
            <v>Terminated</v>
          </cell>
          <cell r="L2286" t="str">
            <v>Per Diem Active</v>
          </cell>
          <cell r="M2286" t="str">
            <v>Part Time</v>
          </cell>
          <cell r="N2286" t="str">
            <v>Physician</v>
          </cell>
          <cell r="O2286" t="str">
            <v>PHYSICIANS</v>
          </cell>
          <cell r="P2286">
            <v>44363</v>
          </cell>
          <cell r="Q2286">
            <v>44363</v>
          </cell>
          <cell r="R2286">
            <v>45004</v>
          </cell>
          <cell r="S2286">
            <v>0.45500000000000002</v>
          </cell>
          <cell r="T2286">
            <v>175</v>
          </cell>
          <cell r="U2286" t="str">
            <v>Providers</v>
          </cell>
          <cell r="V2286">
            <v>1E-4</v>
          </cell>
          <cell r="W2286">
            <v>8.8000000000000005E-3</v>
          </cell>
          <cell r="X2286" t="str">
            <v>Gifford Medical - 40</v>
          </cell>
          <cell r="Y2286" t="str">
            <v>Medical Staff</v>
          </cell>
          <cell r="Z2286" t="str">
            <v>Biweekly</v>
          </cell>
        </row>
        <row r="2287">
          <cell r="B2287">
            <v>2836</v>
          </cell>
          <cell r="D2287" t="str">
            <v>Diane</v>
          </cell>
          <cell r="E2287" t="str">
            <v>Blanchard</v>
          </cell>
          <cell r="F2287" t="str">
            <v>V</v>
          </cell>
          <cell r="G2287" t="str">
            <v>ES Project Worker</v>
          </cell>
          <cell r="H2287" t="str">
            <v>Maint, Hskpg, Food, Dayca</v>
          </cell>
          <cell r="I2287" t="str">
            <v>Operations</v>
          </cell>
          <cell r="J2287" t="str">
            <v>Menig Housekeeping</v>
          </cell>
          <cell r="K2287" t="str">
            <v>Terminated</v>
          </cell>
          <cell r="L2287" t="str">
            <v>PartTime-Partial Benefits</v>
          </cell>
          <cell r="M2287" t="str">
            <v>Part Time</v>
          </cell>
          <cell r="N2287" t="str">
            <v>ES Project Worker</v>
          </cell>
          <cell r="O2287" t="str">
            <v>GEN 40 30min</v>
          </cell>
          <cell r="P2287">
            <v>44370</v>
          </cell>
          <cell r="Q2287">
            <v>44370</v>
          </cell>
          <cell r="R2287">
            <v>44527</v>
          </cell>
          <cell r="S2287">
            <v>19918.080000000002</v>
          </cell>
          <cell r="T2287">
            <v>15.96</v>
          </cell>
          <cell r="U2287" t="str">
            <v>Admin/Support</v>
          </cell>
          <cell r="V2287">
            <v>48</v>
          </cell>
          <cell r="W2287">
            <v>383.04</v>
          </cell>
          <cell r="X2287" t="str">
            <v>Gifford Medical - 40</v>
          </cell>
          <cell r="Y2287" t="str">
            <v>Housekeeping</v>
          </cell>
          <cell r="Z2287" t="str">
            <v>Biweekly</v>
          </cell>
        </row>
        <row r="2288">
          <cell r="B2288">
            <v>2838</v>
          </cell>
          <cell r="D2288" t="str">
            <v>Kerin</v>
          </cell>
          <cell r="E2288" t="str">
            <v>Vadnais</v>
          </cell>
          <cell r="F2288" t="str">
            <v>D</v>
          </cell>
          <cell r="G2288" t="str">
            <v>Nurse Practitioner</v>
          </cell>
          <cell r="H2288" t="str">
            <v>Clinical</v>
          </cell>
          <cell r="I2288" t="str">
            <v>Medical Staff</v>
          </cell>
          <cell r="J2288" t="str">
            <v>Hospitalist</v>
          </cell>
          <cell r="K2288" t="str">
            <v>Active</v>
          </cell>
          <cell r="L2288" t="str">
            <v>Per Diem Active</v>
          </cell>
          <cell r="M2288" t="str">
            <v>Part Time</v>
          </cell>
          <cell r="N2288" t="str">
            <v>Nurse Practitioner</v>
          </cell>
          <cell r="O2288" t="str">
            <v>PHYSICIANS PD Assoc Prov</v>
          </cell>
          <cell r="P2288">
            <v>44372</v>
          </cell>
          <cell r="Q2288">
            <v>44372</v>
          </cell>
          <cell r="S2288">
            <v>0.1404</v>
          </cell>
          <cell r="T2288">
            <v>53.57</v>
          </cell>
          <cell r="U2288" t="str">
            <v>NP &amp; PA</v>
          </cell>
          <cell r="V2288">
            <v>1E-4</v>
          </cell>
          <cell r="W2288">
            <v>2.7000000000000001E-3</v>
          </cell>
          <cell r="X2288" t="str">
            <v>Gifford Medical - 40</v>
          </cell>
          <cell r="Y2288" t="str">
            <v>Medical Staff</v>
          </cell>
          <cell r="Z2288" t="str">
            <v>Biweekly</v>
          </cell>
        </row>
        <row r="2289">
          <cell r="B2289">
            <v>2839</v>
          </cell>
          <cell r="D2289" t="str">
            <v>Brendan</v>
          </cell>
          <cell r="E2289" t="str">
            <v>Cacciola</v>
          </cell>
          <cell r="F2289" t="str">
            <v>E</v>
          </cell>
          <cell r="G2289" t="str">
            <v>Cert Athletic Trainer</v>
          </cell>
          <cell r="H2289" t="str">
            <v>Ancillary</v>
          </cell>
          <cell r="I2289" t="str">
            <v>Provider Practices</v>
          </cell>
          <cell r="J2289" t="str">
            <v>Sharon Clinic</v>
          </cell>
          <cell r="K2289" t="str">
            <v>Active</v>
          </cell>
          <cell r="L2289" t="str">
            <v>PartTime - Full Benefits</v>
          </cell>
          <cell r="M2289" t="str">
            <v>Part Time</v>
          </cell>
          <cell r="N2289" t="str">
            <v>Cert Athletic Trainer</v>
          </cell>
          <cell r="O2289" t="str">
            <v>GEN 40 30min</v>
          </cell>
          <cell r="P2289">
            <v>44377</v>
          </cell>
          <cell r="Q2289">
            <v>44377</v>
          </cell>
          <cell r="S2289">
            <v>39436.800000000003</v>
          </cell>
          <cell r="T2289">
            <v>23.7</v>
          </cell>
          <cell r="U2289" t="str">
            <v>Tech &amp; Professi</v>
          </cell>
          <cell r="V2289">
            <v>64</v>
          </cell>
          <cell r="W2289">
            <v>758.4</v>
          </cell>
          <cell r="X2289" t="str">
            <v>Sharon Clinic - 40</v>
          </cell>
          <cell r="Y2289" t="str">
            <v>Provider Practice</v>
          </cell>
          <cell r="Z2289" t="str">
            <v>Biweekly</v>
          </cell>
        </row>
        <row r="2290">
          <cell r="B2290">
            <v>2840</v>
          </cell>
          <cell r="D2290" t="str">
            <v>Leigh</v>
          </cell>
          <cell r="E2290" t="str">
            <v>Holliday</v>
          </cell>
          <cell r="F2290" t="str">
            <v>E</v>
          </cell>
          <cell r="G2290" t="str">
            <v>Registered Nurse</v>
          </cell>
          <cell r="H2290" t="str">
            <v>Clinical</v>
          </cell>
          <cell r="I2290" t="str">
            <v>Patient Care Services</v>
          </cell>
          <cell r="J2290" t="str">
            <v>Med Surg</v>
          </cell>
          <cell r="K2290" t="str">
            <v>Terminated</v>
          </cell>
          <cell r="L2290" t="str">
            <v>PartTime - Full Benefits</v>
          </cell>
          <cell r="M2290" t="str">
            <v>Part Time</v>
          </cell>
          <cell r="N2290" t="str">
            <v>Registered Nurse</v>
          </cell>
          <cell r="O2290" t="str">
            <v>GEN 40 30min</v>
          </cell>
          <cell r="P2290">
            <v>44377</v>
          </cell>
          <cell r="Q2290">
            <v>44377</v>
          </cell>
          <cell r="R2290">
            <v>44800</v>
          </cell>
          <cell r="S2290">
            <v>67466.880000000005</v>
          </cell>
          <cell r="T2290">
            <v>36.04</v>
          </cell>
          <cell r="U2290" t="str">
            <v>RN</v>
          </cell>
          <cell r="V2290">
            <v>72</v>
          </cell>
          <cell r="W2290">
            <v>1297.44</v>
          </cell>
          <cell r="X2290" t="str">
            <v>Gifford Medical - 40</v>
          </cell>
          <cell r="Y2290" t="str">
            <v>Med/Surg</v>
          </cell>
          <cell r="Z2290" t="str">
            <v>Biweekly</v>
          </cell>
        </row>
        <row r="2291">
          <cell r="B2291">
            <v>2841</v>
          </cell>
          <cell r="D2291" t="str">
            <v>Janet</v>
          </cell>
          <cell r="E2291" t="str">
            <v>Malcolm</v>
          </cell>
          <cell r="F2291" t="str">
            <v>L</v>
          </cell>
          <cell r="G2291" t="str">
            <v>RN - Per Diem</v>
          </cell>
          <cell r="H2291" t="str">
            <v>Clinical</v>
          </cell>
          <cell r="I2291" t="str">
            <v>Patient Care Services</v>
          </cell>
          <cell r="J2291" t="str">
            <v>Emergency Room</v>
          </cell>
          <cell r="K2291" t="str">
            <v>Active</v>
          </cell>
          <cell r="L2291" t="str">
            <v>Per Diem Active</v>
          </cell>
          <cell r="M2291" t="str">
            <v>Part Time</v>
          </cell>
          <cell r="N2291" t="str">
            <v>RN - Per Diem</v>
          </cell>
          <cell r="O2291" t="str">
            <v>GEN 40 30min</v>
          </cell>
          <cell r="P2291">
            <v>44377</v>
          </cell>
          <cell r="Q2291">
            <v>44377</v>
          </cell>
          <cell r="S2291">
            <v>0.1118</v>
          </cell>
          <cell r="T2291">
            <v>42.81</v>
          </cell>
          <cell r="U2291" t="str">
            <v>RN</v>
          </cell>
          <cell r="V2291">
            <v>1E-4</v>
          </cell>
          <cell r="W2291">
            <v>2.2000000000000001E-3</v>
          </cell>
          <cell r="X2291" t="str">
            <v>Gifford Medical Ctr - 40</v>
          </cell>
          <cell r="Y2291" t="str">
            <v>Emergency Room</v>
          </cell>
          <cell r="Z2291" t="str">
            <v>Biweekly</v>
          </cell>
        </row>
        <row r="2292">
          <cell r="B2292">
            <v>2842</v>
          </cell>
          <cell r="D2292" t="str">
            <v>Matthew</v>
          </cell>
          <cell r="E2292" t="str">
            <v>Smith</v>
          </cell>
          <cell r="F2292" t="str">
            <v>H</v>
          </cell>
          <cell r="G2292" t="str">
            <v>Server</v>
          </cell>
          <cell r="H2292" t="str">
            <v>Maint, Hskpg, Food, Dayca</v>
          </cell>
          <cell r="I2292" t="str">
            <v>Operations</v>
          </cell>
          <cell r="J2292" t="str">
            <v>Independent Living</v>
          </cell>
          <cell r="K2292" t="str">
            <v>Terminated</v>
          </cell>
          <cell r="L2292" t="str">
            <v>PartTime-No Benefits</v>
          </cell>
          <cell r="M2292" t="str">
            <v>Part Time</v>
          </cell>
          <cell r="N2292" t="str">
            <v>Server</v>
          </cell>
          <cell r="O2292" t="str">
            <v>GEN 40 No Meal</v>
          </cell>
          <cell r="P2292">
            <v>44377</v>
          </cell>
          <cell r="Q2292">
            <v>44377</v>
          </cell>
          <cell r="R2292">
            <v>44672</v>
          </cell>
          <cell r="S2292">
            <v>4680</v>
          </cell>
          <cell r="T2292">
            <v>15</v>
          </cell>
          <cell r="U2292" t="str">
            <v>Admin/Support</v>
          </cell>
          <cell r="V2292">
            <v>12</v>
          </cell>
          <cell r="W2292">
            <v>90</v>
          </cell>
          <cell r="X2292" t="str">
            <v>Gifford Medical - 40</v>
          </cell>
          <cell r="Y2292" t="str">
            <v>Independent Living</v>
          </cell>
          <cell r="Z2292" t="str">
            <v>Biweekly</v>
          </cell>
        </row>
        <row r="2293">
          <cell r="B2293">
            <v>2843</v>
          </cell>
          <cell r="D2293" t="str">
            <v>Ashelyn</v>
          </cell>
          <cell r="E2293" t="str">
            <v>Burroughs</v>
          </cell>
          <cell r="F2293" t="str">
            <v>L</v>
          </cell>
          <cell r="G2293" t="str">
            <v>Medical Secretary Offsite</v>
          </cell>
          <cell r="H2293" t="str">
            <v>Administrative</v>
          </cell>
          <cell r="I2293" t="str">
            <v>Provider Practices</v>
          </cell>
          <cell r="J2293" t="str">
            <v>Berlin Expansion PC</v>
          </cell>
          <cell r="K2293" t="str">
            <v>Terminated</v>
          </cell>
          <cell r="L2293" t="str">
            <v>Full Time - Full Benefits</v>
          </cell>
          <cell r="M2293" t="str">
            <v>Full Time</v>
          </cell>
          <cell r="N2293" t="str">
            <v>Medical Secretary Offsite</v>
          </cell>
          <cell r="O2293" t="str">
            <v>GEN 40 30min</v>
          </cell>
          <cell r="P2293">
            <v>44385</v>
          </cell>
          <cell r="Q2293">
            <v>44385</v>
          </cell>
          <cell r="R2293">
            <v>44470</v>
          </cell>
          <cell r="S2293">
            <v>31200</v>
          </cell>
          <cell r="T2293">
            <v>15</v>
          </cell>
          <cell r="U2293" t="str">
            <v>Admin/Support</v>
          </cell>
          <cell r="V2293">
            <v>80</v>
          </cell>
          <cell r="W2293">
            <v>600</v>
          </cell>
          <cell r="X2293" t="str">
            <v>Primary Care Clinic - 41</v>
          </cell>
          <cell r="Y2293" t="str">
            <v>Provider Practice</v>
          </cell>
          <cell r="Z2293" t="str">
            <v>Biweekly</v>
          </cell>
        </row>
        <row r="2294">
          <cell r="B2294">
            <v>2844</v>
          </cell>
          <cell r="D2294" t="str">
            <v>Benazir</v>
          </cell>
          <cell r="E2294" t="str">
            <v>Jose</v>
          </cell>
          <cell r="F2294" t="str">
            <v>I</v>
          </cell>
          <cell r="G2294" t="str">
            <v>Office Representative</v>
          </cell>
          <cell r="H2294" t="str">
            <v>Administrative</v>
          </cell>
          <cell r="I2294" t="str">
            <v>Provider Practices</v>
          </cell>
          <cell r="J2294" t="str">
            <v>Clinic Surgical Associate</v>
          </cell>
          <cell r="K2294" t="str">
            <v>Terminated</v>
          </cell>
          <cell r="L2294" t="str">
            <v>Full Time - Full Benefits</v>
          </cell>
          <cell r="M2294" t="str">
            <v>Full Time</v>
          </cell>
          <cell r="N2294" t="str">
            <v>Office Representative</v>
          </cell>
          <cell r="O2294" t="str">
            <v>GEN 40 60min</v>
          </cell>
          <cell r="P2294">
            <v>44903</v>
          </cell>
          <cell r="Q2294">
            <v>44385</v>
          </cell>
          <cell r="R2294">
            <v>44903</v>
          </cell>
          <cell r="S2294">
            <v>36233.599999999999</v>
          </cell>
          <cell r="T2294">
            <v>17.420000000000002</v>
          </cell>
          <cell r="U2294" t="str">
            <v>Admin/Support</v>
          </cell>
          <cell r="V2294">
            <v>80</v>
          </cell>
          <cell r="W2294">
            <v>696.8</v>
          </cell>
          <cell r="X2294" t="str">
            <v>Nro, Anes, Pod &amp; Sp - 40</v>
          </cell>
          <cell r="Y2294" t="str">
            <v>Provider Practice</v>
          </cell>
          <cell r="Z2294" t="str">
            <v>Biweekly</v>
          </cell>
        </row>
        <row r="2295">
          <cell r="B2295">
            <v>2845</v>
          </cell>
          <cell r="D2295" t="str">
            <v>Darian</v>
          </cell>
          <cell r="E2295" t="str">
            <v>Magner</v>
          </cell>
          <cell r="F2295" t="str">
            <v>M</v>
          </cell>
          <cell r="G2295" t="str">
            <v>RN - Per Diem</v>
          </cell>
          <cell r="H2295" t="str">
            <v>Clinical</v>
          </cell>
          <cell r="I2295" t="str">
            <v>Patient Care Services</v>
          </cell>
          <cell r="J2295" t="str">
            <v>Med Surg</v>
          </cell>
          <cell r="K2295" t="str">
            <v>Terminated</v>
          </cell>
          <cell r="L2295" t="str">
            <v>Per Diem Active</v>
          </cell>
          <cell r="M2295" t="str">
            <v>Part Time</v>
          </cell>
          <cell r="N2295" t="str">
            <v>RN - Per Diem</v>
          </cell>
          <cell r="O2295" t="str">
            <v>GEN 40 30min</v>
          </cell>
          <cell r="P2295">
            <v>44391</v>
          </cell>
          <cell r="Q2295">
            <v>44391</v>
          </cell>
          <cell r="R2295">
            <v>44726</v>
          </cell>
          <cell r="S2295">
            <v>9.3600000000000003E-2</v>
          </cell>
          <cell r="T2295">
            <v>36.42</v>
          </cell>
          <cell r="U2295" t="str">
            <v>RN</v>
          </cell>
          <cell r="V2295">
            <v>1E-4</v>
          </cell>
          <cell r="W2295">
            <v>1.8E-3</v>
          </cell>
          <cell r="X2295" t="str">
            <v>Gifford Medical Ctr - 40</v>
          </cell>
          <cell r="Y2295" t="str">
            <v>Med/Surg</v>
          </cell>
          <cell r="Z2295" t="str">
            <v>Biweekly</v>
          </cell>
        </row>
        <row r="2296">
          <cell r="B2296">
            <v>2846</v>
          </cell>
          <cell r="D2296" t="str">
            <v>Shelby</v>
          </cell>
          <cell r="E2296" t="str">
            <v>McDermott</v>
          </cell>
          <cell r="F2296" t="str">
            <v>B</v>
          </cell>
          <cell r="G2296" t="str">
            <v>Radiology Technologist</v>
          </cell>
          <cell r="H2296" t="str">
            <v>Ancillary</v>
          </cell>
          <cell r="I2296" t="str">
            <v>Professional Services</v>
          </cell>
          <cell r="J2296" t="str">
            <v>Diagnostic Imaging</v>
          </cell>
          <cell r="K2296" t="str">
            <v>Active</v>
          </cell>
          <cell r="L2296" t="str">
            <v>PartTime - Full Benefits</v>
          </cell>
          <cell r="M2296" t="str">
            <v>Part Time</v>
          </cell>
          <cell r="N2296" t="str">
            <v>Radiology Technologist</v>
          </cell>
          <cell r="O2296" t="str">
            <v>GEN 40 30min</v>
          </cell>
          <cell r="P2296">
            <v>44391</v>
          </cell>
          <cell r="Q2296">
            <v>44391</v>
          </cell>
          <cell r="S2296">
            <v>53352</v>
          </cell>
          <cell r="T2296">
            <v>28.5</v>
          </cell>
          <cell r="U2296" t="str">
            <v>Tech &amp; Professi</v>
          </cell>
          <cell r="V2296">
            <v>72</v>
          </cell>
          <cell r="W2296">
            <v>1026</v>
          </cell>
          <cell r="X2296" t="str">
            <v>Gifford Medical - 40</v>
          </cell>
          <cell r="Y2296" t="str">
            <v>Radiology</v>
          </cell>
          <cell r="Z2296" t="str">
            <v>Biweekly</v>
          </cell>
        </row>
        <row r="2297">
          <cell r="B2297">
            <v>2848</v>
          </cell>
          <cell r="D2297" t="str">
            <v>Jennifer</v>
          </cell>
          <cell r="E2297" t="str">
            <v>Harrigan</v>
          </cell>
          <cell r="F2297" t="str">
            <v>L</v>
          </cell>
          <cell r="G2297" t="str">
            <v>Registered Nurse</v>
          </cell>
          <cell r="H2297" t="str">
            <v>Clinical</v>
          </cell>
          <cell r="I2297" t="str">
            <v>Patient Care Services</v>
          </cell>
          <cell r="J2297" t="str">
            <v>Operating Room</v>
          </cell>
          <cell r="K2297" t="str">
            <v>Active</v>
          </cell>
          <cell r="L2297" t="str">
            <v>Full Time - Full Benefits</v>
          </cell>
          <cell r="M2297" t="str">
            <v>Full Time</v>
          </cell>
          <cell r="N2297" t="str">
            <v>Registered Nurse</v>
          </cell>
          <cell r="O2297" t="str">
            <v>GEN 40 30min</v>
          </cell>
          <cell r="P2297">
            <v>44405</v>
          </cell>
          <cell r="Q2297">
            <v>44405</v>
          </cell>
          <cell r="S2297">
            <v>78187.199999999997</v>
          </cell>
          <cell r="T2297">
            <v>37.590000000000003</v>
          </cell>
          <cell r="U2297" t="str">
            <v>RN</v>
          </cell>
          <cell r="V2297">
            <v>80</v>
          </cell>
          <cell r="W2297">
            <v>1503.6</v>
          </cell>
          <cell r="X2297" t="str">
            <v>Gifford Medical Ctr - 40</v>
          </cell>
          <cell r="Y2297" t="str">
            <v>Operating Room</v>
          </cell>
          <cell r="Z2297" t="str">
            <v>Biweekly</v>
          </cell>
        </row>
        <row r="2298">
          <cell r="B2298">
            <v>2849</v>
          </cell>
          <cell r="D2298" t="str">
            <v>Bobbisue</v>
          </cell>
          <cell r="E2298" t="str">
            <v>Champney</v>
          </cell>
          <cell r="G2298" t="str">
            <v>Office Representative</v>
          </cell>
          <cell r="H2298" t="str">
            <v>Administrative</v>
          </cell>
          <cell r="I2298" t="str">
            <v>Provider Practices</v>
          </cell>
          <cell r="J2298" t="str">
            <v>Clinic Chelsea</v>
          </cell>
          <cell r="K2298" t="str">
            <v>Active</v>
          </cell>
          <cell r="L2298" t="str">
            <v>Full Time - Full Benefits</v>
          </cell>
          <cell r="M2298" t="str">
            <v>Full Time</v>
          </cell>
          <cell r="N2298" t="str">
            <v>Office Representative</v>
          </cell>
          <cell r="O2298" t="str">
            <v>GEN 40 60min</v>
          </cell>
          <cell r="P2298">
            <v>44412</v>
          </cell>
          <cell r="Q2298">
            <v>44412</v>
          </cell>
          <cell r="S2298">
            <v>43430.400000000001</v>
          </cell>
          <cell r="T2298">
            <v>20.88</v>
          </cell>
          <cell r="U2298" t="str">
            <v>Admin/Support</v>
          </cell>
          <cell r="V2298">
            <v>80</v>
          </cell>
          <cell r="W2298">
            <v>835.2</v>
          </cell>
          <cell r="X2298" t="str">
            <v>Chelsea Clinic - 41</v>
          </cell>
          <cell r="Y2298" t="str">
            <v>Provider Practice</v>
          </cell>
          <cell r="Z2298" t="str">
            <v>Biweekly</v>
          </cell>
        </row>
        <row r="2299">
          <cell r="B2299">
            <v>2850</v>
          </cell>
          <cell r="D2299" t="str">
            <v>Michael</v>
          </cell>
          <cell r="E2299" t="str">
            <v>Moyer</v>
          </cell>
          <cell r="F2299" t="str">
            <v>R</v>
          </cell>
          <cell r="G2299" t="str">
            <v>Licensed Nurse Aide</v>
          </cell>
          <cell r="H2299" t="str">
            <v>Clinical</v>
          </cell>
          <cell r="I2299" t="str">
            <v>Patient Care Services</v>
          </cell>
          <cell r="J2299" t="str">
            <v>Emergency Room</v>
          </cell>
          <cell r="K2299" t="str">
            <v>Terminated</v>
          </cell>
          <cell r="L2299" t="str">
            <v>PartTime-Partial Benefits</v>
          </cell>
          <cell r="M2299" t="str">
            <v>Part Time</v>
          </cell>
          <cell r="N2299" t="str">
            <v>Licensed Nurse Aide</v>
          </cell>
          <cell r="O2299" t="str">
            <v>GEN 40 30min</v>
          </cell>
          <cell r="P2299">
            <v>44412</v>
          </cell>
          <cell r="Q2299">
            <v>44412</v>
          </cell>
          <cell r="R2299">
            <v>44731</v>
          </cell>
          <cell r="S2299">
            <v>16525.599999999999</v>
          </cell>
          <cell r="T2299">
            <v>15.89</v>
          </cell>
          <cell r="U2299" t="str">
            <v>Admin/Support</v>
          </cell>
          <cell r="V2299">
            <v>40</v>
          </cell>
          <cell r="W2299">
            <v>317.8</v>
          </cell>
          <cell r="X2299" t="str">
            <v>Gifford Medical - 40</v>
          </cell>
          <cell r="Y2299" t="str">
            <v>Emergency Room</v>
          </cell>
          <cell r="Z2299" t="str">
            <v>Biweekly</v>
          </cell>
        </row>
        <row r="2300">
          <cell r="B2300">
            <v>2851</v>
          </cell>
          <cell r="D2300" t="str">
            <v>Gretchen</v>
          </cell>
          <cell r="E2300" t="str">
            <v>Hoyum</v>
          </cell>
          <cell r="F2300" t="str">
            <v>E</v>
          </cell>
          <cell r="G2300" t="str">
            <v>Counselor</v>
          </cell>
          <cell r="H2300" t="str">
            <v>Clinical</v>
          </cell>
          <cell r="I2300" t="str">
            <v>Patient Care Services</v>
          </cell>
          <cell r="J2300" t="str">
            <v>Clinic Psychiatry</v>
          </cell>
          <cell r="K2300" t="str">
            <v>Active</v>
          </cell>
          <cell r="L2300" t="str">
            <v>Full Time - Full Benefits</v>
          </cell>
          <cell r="M2300" t="str">
            <v>Full Time</v>
          </cell>
          <cell r="N2300" t="str">
            <v>Counselor</v>
          </cell>
          <cell r="O2300" t="str">
            <v>PHYSICIANS</v>
          </cell>
          <cell r="P2300">
            <v>44417</v>
          </cell>
          <cell r="Q2300">
            <v>44417</v>
          </cell>
          <cell r="S2300">
            <v>55000</v>
          </cell>
          <cell r="T2300">
            <v>26.442299999999999</v>
          </cell>
          <cell r="U2300" t="str">
            <v>Providers/Other</v>
          </cell>
          <cell r="V2300">
            <v>80</v>
          </cell>
          <cell r="W2300">
            <v>1057.6922999999999</v>
          </cell>
          <cell r="X2300" t="str">
            <v>Gifford Medical - 40</v>
          </cell>
          <cell r="Y2300" t="str">
            <v>Quality Care &amp; Case Manag</v>
          </cell>
          <cell r="Z2300" t="str">
            <v>Biweekly</v>
          </cell>
        </row>
        <row r="2301">
          <cell r="B2301">
            <v>2852</v>
          </cell>
          <cell r="D2301" t="str">
            <v>Jasmine</v>
          </cell>
          <cell r="E2301" t="str">
            <v>Micucci</v>
          </cell>
          <cell r="F2301" t="str">
            <v>J</v>
          </cell>
          <cell r="G2301" t="str">
            <v>Teaching Associate</v>
          </cell>
          <cell r="H2301" t="str">
            <v>Maint, Hskpg, Food, Dayca</v>
          </cell>
          <cell r="I2301" t="str">
            <v>Human Resources</v>
          </cell>
          <cell r="J2301" t="str">
            <v>Day Care</v>
          </cell>
          <cell r="K2301" t="str">
            <v>Active</v>
          </cell>
          <cell r="L2301" t="str">
            <v>Full Time - Full Benefits</v>
          </cell>
          <cell r="M2301" t="str">
            <v>Full Time</v>
          </cell>
          <cell r="N2301" t="str">
            <v>Teaching Associate</v>
          </cell>
          <cell r="O2301" t="str">
            <v>GEN 40 60min</v>
          </cell>
          <cell r="P2301">
            <v>44419</v>
          </cell>
          <cell r="Q2301">
            <v>44419</v>
          </cell>
          <cell r="S2301">
            <v>41267.199999999997</v>
          </cell>
          <cell r="T2301">
            <v>19.84</v>
          </cell>
          <cell r="U2301" t="str">
            <v>Tech &amp; Professi</v>
          </cell>
          <cell r="V2301">
            <v>80</v>
          </cell>
          <cell r="W2301">
            <v>793.6</v>
          </cell>
          <cell r="X2301" t="str">
            <v>Gifford Medical - 40</v>
          </cell>
          <cell r="Y2301" t="str">
            <v>Child Enrichment Center</v>
          </cell>
          <cell r="Z2301" t="str">
            <v>Biweekly</v>
          </cell>
        </row>
        <row r="2302">
          <cell r="B2302">
            <v>2853</v>
          </cell>
          <cell r="D2302" t="str">
            <v>Oliver</v>
          </cell>
          <cell r="E2302" t="str">
            <v>Barnyak</v>
          </cell>
          <cell r="F2302" t="str">
            <v>J</v>
          </cell>
          <cell r="G2302" t="str">
            <v>Physician</v>
          </cell>
          <cell r="H2302" t="str">
            <v>Clinical</v>
          </cell>
          <cell r="I2302" t="str">
            <v>Medical Staff</v>
          </cell>
          <cell r="J2302" t="str">
            <v>Professional Emergency</v>
          </cell>
          <cell r="K2302" t="str">
            <v>Active</v>
          </cell>
          <cell r="L2302" t="str">
            <v>Full Time - Full Benefits</v>
          </cell>
          <cell r="M2302" t="str">
            <v>Full Time</v>
          </cell>
          <cell r="N2302" t="str">
            <v>Physician</v>
          </cell>
          <cell r="O2302" t="str">
            <v>PHYSICIANS</v>
          </cell>
          <cell r="P2302">
            <v>44420</v>
          </cell>
          <cell r="Q2302">
            <v>44420</v>
          </cell>
          <cell r="S2302">
            <v>245000</v>
          </cell>
          <cell r="T2302">
            <v>170.1377</v>
          </cell>
          <cell r="U2302" t="str">
            <v>Providers</v>
          </cell>
          <cell r="V2302">
            <v>55.384999999999998</v>
          </cell>
          <cell r="W2302">
            <v>4711.5384999999997</v>
          </cell>
          <cell r="X2302" t="str">
            <v>Gifford Medical - 40</v>
          </cell>
          <cell r="Y2302" t="str">
            <v>Emergency Room</v>
          </cell>
          <cell r="Z2302" t="str">
            <v>Biweekly</v>
          </cell>
        </row>
        <row r="2303">
          <cell r="B2303">
            <v>2854</v>
          </cell>
          <cell r="D2303" t="str">
            <v>Susan</v>
          </cell>
          <cell r="E2303" t="str">
            <v>Thievon</v>
          </cell>
          <cell r="F2303" t="str">
            <v>L</v>
          </cell>
          <cell r="G2303" t="str">
            <v>Nurse Practitioner Offsit</v>
          </cell>
          <cell r="H2303" t="str">
            <v>Clinical</v>
          </cell>
          <cell r="I2303" t="str">
            <v>Medical Staff</v>
          </cell>
          <cell r="J2303" t="str">
            <v>Clinic Bethel</v>
          </cell>
          <cell r="K2303" t="str">
            <v>Active</v>
          </cell>
          <cell r="L2303" t="str">
            <v>PartTime - Full Benefits</v>
          </cell>
          <cell r="M2303" t="str">
            <v>Part Time</v>
          </cell>
          <cell r="N2303" t="str">
            <v>Nurse Practitioner Offsit</v>
          </cell>
          <cell r="O2303" t="str">
            <v>PHYSICIANS</v>
          </cell>
          <cell r="P2303">
            <v>44424</v>
          </cell>
          <cell r="Q2303">
            <v>44424</v>
          </cell>
          <cell r="S2303">
            <v>101352.0768</v>
          </cell>
          <cell r="T2303">
            <v>60.908700000000003</v>
          </cell>
          <cell r="U2303" t="str">
            <v>NP &amp; PA</v>
          </cell>
          <cell r="V2303">
            <v>64</v>
          </cell>
          <cell r="W2303">
            <v>1949.0784000000001</v>
          </cell>
          <cell r="X2303" t="str">
            <v>Bethel Clinic - 41</v>
          </cell>
          <cell r="Y2303" t="str">
            <v>Medical Staff</v>
          </cell>
          <cell r="Z2303" t="str">
            <v>Biweekly</v>
          </cell>
        </row>
        <row r="2304">
          <cell r="B2304">
            <v>2855</v>
          </cell>
          <cell r="D2304" t="str">
            <v>Belinda</v>
          </cell>
          <cell r="E2304" t="str">
            <v>Reed</v>
          </cell>
          <cell r="F2304" t="str">
            <v>L</v>
          </cell>
          <cell r="G2304" t="str">
            <v>PT Admin Svcs Manager</v>
          </cell>
          <cell r="H2304" t="str">
            <v>Administrative</v>
          </cell>
          <cell r="I2304" t="str">
            <v>Finance</v>
          </cell>
          <cell r="J2304" t="str">
            <v>Medical Records</v>
          </cell>
          <cell r="K2304" t="str">
            <v>Active</v>
          </cell>
          <cell r="L2304" t="str">
            <v>Full Time - Full Benefits</v>
          </cell>
          <cell r="M2304" t="str">
            <v>Full Time</v>
          </cell>
          <cell r="N2304" t="str">
            <v>PT Admin Svcs Manager</v>
          </cell>
          <cell r="O2304" t="str">
            <v>EXEMPT 8 FT</v>
          </cell>
          <cell r="P2304">
            <v>44431</v>
          </cell>
          <cell r="Q2304">
            <v>44431</v>
          </cell>
          <cell r="S2304">
            <v>104000</v>
          </cell>
          <cell r="T2304">
            <v>50</v>
          </cell>
          <cell r="U2304" t="str">
            <v>Management</v>
          </cell>
          <cell r="V2304">
            <v>80</v>
          </cell>
          <cell r="W2304">
            <v>2000</v>
          </cell>
          <cell r="X2304" t="str">
            <v>Gifford Medical - 40</v>
          </cell>
          <cell r="Y2304" t="str">
            <v>Patient Admin Services</v>
          </cell>
          <cell r="Z2304" t="str">
            <v>Biweekly</v>
          </cell>
        </row>
        <row r="2305">
          <cell r="B2305">
            <v>2856</v>
          </cell>
          <cell r="D2305" t="str">
            <v>Rosemarie</v>
          </cell>
          <cell r="E2305" t="str">
            <v>Dumas</v>
          </cell>
          <cell r="G2305" t="str">
            <v>RN - Per Diem</v>
          </cell>
          <cell r="H2305" t="str">
            <v>Clinical</v>
          </cell>
          <cell r="I2305" t="str">
            <v>Patient Care Services</v>
          </cell>
          <cell r="J2305" t="str">
            <v>Emergency Room</v>
          </cell>
          <cell r="K2305" t="str">
            <v>Active</v>
          </cell>
          <cell r="L2305" t="str">
            <v>Per Diem Active</v>
          </cell>
          <cell r="M2305" t="str">
            <v>Part Time</v>
          </cell>
          <cell r="N2305" t="str">
            <v>RN - Per Diem</v>
          </cell>
          <cell r="O2305" t="str">
            <v>GEN 40 30min</v>
          </cell>
          <cell r="P2305">
            <v>44433</v>
          </cell>
          <cell r="Q2305">
            <v>44433</v>
          </cell>
          <cell r="S2305">
            <v>0.1066</v>
          </cell>
          <cell r="T2305">
            <v>40.82</v>
          </cell>
          <cell r="U2305" t="str">
            <v>RN</v>
          </cell>
          <cell r="V2305">
            <v>1E-4</v>
          </cell>
          <cell r="W2305">
            <v>2E-3</v>
          </cell>
          <cell r="X2305" t="str">
            <v>Gifford Medical Ctr - 40</v>
          </cell>
          <cell r="Y2305" t="str">
            <v>Emergency Room</v>
          </cell>
          <cell r="Z2305" t="str">
            <v>Biweekly</v>
          </cell>
        </row>
        <row r="2306">
          <cell r="B2306">
            <v>2857</v>
          </cell>
          <cell r="D2306" t="str">
            <v>Kaitlin</v>
          </cell>
          <cell r="E2306" t="str">
            <v>Belanger</v>
          </cell>
          <cell r="F2306" t="str">
            <v>R</v>
          </cell>
          <cell r="G2306" t="str">
            <v>Accountant</v>
          </cell>
          <cell r="H2306" t="str">
            <v>Administrative</v>
          </cell>
          <cell r="I2306" t="str">
            <v>Finance</v>
          </cell>
          <cell r="J2306" t="str">
            <v>General Accounting</v>
          </cell>
          <cell r="K2306" t="str">
            <v>Active</v>
          </cell>
          <cell r="L2306" t="str">
            <v>Full Time - Full Benefits</v>
          </cell>
          <cell r="M2306" t="str">
            <v>Full Time</v>
          </cell>
          <cell r="N2306" t="str">
            <v>Accountant</v>
          </cell>
          <cell r="O2306" t="str">
            <v>EXEMPT 8 FT</v>
          </cell>
          <cell r="P2306">
            <v>44433</v>
          </cell>
          <cell r="Q2306">
            <v>44433</v>
          </cell>
          <cell r="S2306">
            <v>51000</v>
          </cell>
          <cell r="T2306">
            <v>24.519200000000001</v>
          </cell>
          <cell r="U2306" t="str">
            <v>Tech &amp; Professi</v>
          </cell>
          <cell r="V2306">
            <v>80</v>
          </cell>
          <cell r="W2306">
            <v>980.76919999999996</v>
          </cell>
          <cell r="X2306" t="str">
            <v>Gifford Medical - 40</v>
          </cell>
          <cell r="Y2306" t="str">
            <v>Accounting</v>
          </cell>
          <cell r="Z2306" t="str">
            <v>Biweekly</v>
          </cell>
        </row>
        <row r="2307">
          <cell r="B2307">
            <v>2858</v>
          </cell>
          <cell r="D2307" t="str">
            <v>Quinn</v>
          </cell>
          <cell r="E2307" t="str">
            <v>McDonagh</v>
          </cell>
          <cell r="F2307" t="str">
            <v>M</v>
          </cell>
          <cell r="G2307" t="str">
            <v>Registered Nurse</v>
          </cell>
          <cell r="H2307" t="str">
            <v>Clinical</v>
          </cell>
          <cell r="I2307" t="str">
            <v>Patient Care Services</v>
          </cell>
          <cell r="J2307" t="str">
            <v>Med Surg</v>
          </cell>
          <cell r="K2307" t="str">
            <v>Active</v>
          </cell>
          <cell r="L2307" t="str">
            <v>PartTime - Full Benefits</v>
          </cell>
          <cell r="M2307" t="str">
            <v>Part Time</v>
          </cell>
          <cell r="N2307" t="str">
            <v>Registered Nurse</v>
          </cell>
          <cell r="O2307" t="str">
            <v>GEN 40 30min</v>
          </cell>
          <cell r="P2307">
            <v>44440</v>
          </cell>
          <cell r="Q2307">
            <v>44440</v>
          </cell>
          <cell r="S2307">
            <v>59970.559999999998</v>
          </cell>
          <cell r="T2307">
            <v>36.04</v>
          </cell>
          <cell r="U2307" t="str">
            <v>RN</v>
          </cell>
          <cell r="V2307">
            <v>64</v>
          </cell>
          <cell r="W2307">
            <v>1153.28</v>
          </cell>
          <cell r="X2307" t="str">
            <v>Gifford Medical - 40</v>
          </cell>
          <cell r="Y2307" t="str">
            <v>Med/Surg</v>
          </cell>
          <cell r="Z2307" t="str">
            <v>Biweekly</v>
          </cell>
        </row>
        <row r="2308">
          <cell r="B2308">
            <v>2859</v>
          </cell>
          <cell r="D2308" t="str">
            <v>Paige</v>
          </cell>
          <cell r="E2308" t="str">
            <v>Stevens</v>
          </cell>
          <cell r="F2308" t="str">
            <v>L</v>
          </cell>
          <cell r="G2308" t="str">
            <v>Licensed Practical Nurse</v>
          </cell>
          <cell r="H2308" t="str">
            <v>Clinical</v>
          </cell>
          <cell r="I2308" t="str">
            <v>Provider Practices</v>
          </cell>
          <cell r="J2308" t="str">
            <v>Diabetic Clinic</v>
          </cell>
          <cell r="K2308" t="str">
            <v>Terminated</v>
          </cell>
          <cell r="L2308" t="str">
            <v>PartTime - Full Benefits</v>
          </cell>
          <cell r="M2308" t="str">
            <v>Part Time</v>
          </cell>
          <cell r="N2308" t="str">
            <v>Licensed Practical Nurse</v>
          </cell>
          <cell r="O2308" t="str">
            <v>GEN 40 30min</v>
          </cell>
          <cell r="P2308">
            <v>44448</v>
          </cell>
          <cell r="Q2308">
            <v>44448</v>
          </cell>
          <cell r="R2308">
            <v>44697</v>
          </cell>
          <cell r="S2308">
            <v>35692.800000000003</v>
          </cell>
          <cell r="T2308">
            <v>21.45</v>
          </cell>
          <cell r="U2308" t="str">
            <v>LPN</v>
          </cell>
          <cell r="V2308">
            <v>64</v>
          </cell>
          <cell r="W2308">
            <v>686.4</v>
          </cell>
          <cell r="X2308" t="str">
            <v>Primary Care Clinic - 41</v>
          </cell>
          <cell r="Y2308" t="str">
            <v>Provider Practice</v>
          </cell>
          <cell r="Z2308" t="str">
            <v>Biweekly</v>
          </cell>
        </row>
        <row r="2309">
          <cell r="B2309">
            <v>2860</v>
          </cell>
          <cell r="D2309" t="str">
            <v>Cheyanne</v>
          </cell>
          <cell r="E2309" t="str">
            <v>Bent</v>
          </cell>
          <cell r="F2309" t="str">
            <v>M</v>
          </cell>
          <cell r="G2309" t="str">
            <v>Licensed Practical Nurse</v>
          </cell>
          <cell r="H2309" t="str">
            <v>Clinical</v>
          </cell>
          <cell r="I2309" t="str">
            <v>Provider Practices</v>
          </cell>
          <cell r="J2309" t="str">
            <v>Clinic Primary Care</v>
          </cell>
          <cell r="K2309" t="str">
            <v>Active</v>
          </cell>
          <cell r="L2309" t="str">
            <v>Full Time - Full Benefits</v>
          </cell>
          <cell r="M2309" t="str">
            <v>Full Time</v>
          </cell>
          <cell r="N2309" t="str">
            <v>Licensed Practical Nurse</v>
          </cell>
          <cell r="O2309" t="str">
            <v>GEN 40 60min</v>
          </cell>
          <cell r="P2309">
            <v>44448</v>
          </cell>
          <cell r="Q2309">
            <v>44448</v>
          </cell>
          <cell r="S2309">
            <v>46488</v>
          </cell>
          <cell r="T2309">
            <v>22.35</v>
          </cell>
          <cell r="U2309" t="str">
            <v>LPN</v>
          </cell>
          <cell r="V2309">
            <v>80</v>
          </cell>
          <cell r="W2309">
            <v>894</v>
          </cell>
          <cell r="X2309" t="str">
            <v>Primary Care Clinic - 41</v>
          </cell>
          <cell r="Y2309" t="str">
            <v>Provider Practice</v>
          </cell>
          <cell r="Z2309" t="str">
            <v>Biweekly</v>
          </cell>
        </row>
        <row r="2310">
          <cell r="B2310">
            <v>2861</v>
          </cell>
          <cell r="D2310" t="str">
            <v>Megan</v>
          </cell>
          <cell r="E2310" t="str">
            <v>Hale</v>
          </cell>
          <cell r="F2310" t="str">
            <v>M</v>
          </cell>
          <cell r="G2310" t="str">
            <v>Licensed Practical Nurse</v>
          </cell>
          <cell r="H2310" t="str">
            <v>Clinical</v>
          </cell>
          <cell r="I2310" t="str">
            <v>Patient Care Services</v>
          </cell>
          <cell r="J2310" t="str">
            <v>Clinic OB/GYN</v>
          </cell>
          <cell r="K2310" t="str">
            <v>Terminated</v>
          </cell>
          <cell r="L2310" t="str">
            <v>Full Time - Full Benefits</v>
          </cell>
          <cell r="M2310" t="str">
            <v>Full Time</v>
          </cell>
          <cell r="N2310" t="str">
            <v>Licensed Practical Nurse</v>
          </cell>
          <cell r="O2310" t="str">
            <v>GEN 40 60min</v>
          </cell>
          <cell r="P2310">
            <v>44454</v>
          </cell>
          <cell r="Q2310">
            <v>44454</v>
          </cell>
          <cell r="R2310">
            <v>44974</v>
          </cell>
          <cell r="S2310">
            <v>50190.400000000001</v>
          </cell>
          <cell r="T2310">
            <v>24.13</v>
          </cell>
          <cell r="U2310" t="str">
            <v>LPN</v>
          </cell>
          <cell r="V2310">
            <v>80</v>
          </cell>
          <cell r="W2310">
            <v>965.2</v>
          </cell>
          <cell r="X2310" t="str">
            <v>OB/GYN - 41</v>
          </cell>
          <cell r="Y2310" t="str">
            <v>None</v>
          </cell>
          <cell r="Z2310" t="str">
            <v>Biweekly</v>
          </cell>
        </row>
        <row r="2311">
          <cell r="B2311">
            <v>2862</v>
          </cell>
          <cell r="D2311" t="str">
            <v>Zachary</v>
          </cell>
          <cell r="E2311" t="str">
            <v>Maxey</v>
          </cell>
          <cell r="F2311" t="str">
            <v>S</v>
          </cell>
          <cell r="G2311" t="str">
            <v>Skilled Maintenance</v>
          </cell>
          <cell r="H2311" t="str">
            <v>Maint, Hskpg, Food, Dayca</v>
          </cell>
          <cell r="I2311" t="str">
            <v>Operations</v>
          </cell>
          <cell r="J2311" t="str">
            <v>Facilities</v>
          </cell>
          <cell r="K2311" t="str">
            <v>Terminated</v>
          </cell>
          <cell r="L2311" t="str">
            <v>Full Time - Full Benefits</v>
          </cell>
          <cell r="M2311" t="str">
            <v>Full Time</v>
          </cell>
          <cell r="N2311" t="str">
            <v>Skilled Maintenance</v>
          </cell>
          <cell r="O2311" t="str">
            <v>GEN 40 30min</v>
          </cell>
          <cell r="P2311">
            <v>44454</v>
          </cell>
          <cell r="Q2311">
            <v>44454</v>
          </cell>
          <cell r="R2311">
            <v>44773</v>
          </cell>
          <cell r="S2311">
            <v>47840</v>
          </cell>
          <cell r="T2311">
            <v>23</v>
          </cell>
          <cell r="U2311" t="str">
            <v>Admin/Support</v>
          </cell>
          <cell r="V2311">
            <v>80</v>
          </cell>
          <cell r="W2311">
            <v>920</v>
          </cell>
          <cell r="X2311" t="str">
            <v>Gifford Medical - 40</v>
          </cell>
          <cell r="Y2311" t="str">
            <v>Maintenance</v>
          </cell>
          <cell r="Z2311" t="str">
            <v>Biweekly</v>
          </cell>
        </row>
        <row r="2312">
          <cell r="B2312">
            <v>2863</v>
          </cell>
          <cell r="D2312" t="str">
            <v>Shari</v>
          </cell>
          <cell r="E2312" t="str">
            <v>Murray</v>
          </cell>
          <cell r="F2312" t="str">
            <v>L</v>
          </cell>
          <cell r="G2312" t="str">
            <v>Medical Assistant</v>
          </cell>
          <cell r="H2312" t="str">
            <v>Clinical</v>
          </cell>
          <cell r="I2312" t="str">
            <v>Provider Practices</v>
          </cell>
          <cell r="J2312" t="str">
            <v>Clinic Bethel</v>
          </cell>
          <cell r="K2312" t="str">
            <v>Active</v>
          </cell>
          <cell r="L2312" t="str">
            <v>Full Time - Full Benefits</v>
          </cell>
          <cell r="M2312" t="str">
            <v>Full Time</v>
          </cell>
          <cell r="N2312" t="str">
            <v>Medical Assistant</v>
          </cell>
          <cell r="O2312" t="str">
            <v>GEN 40 60min</v>
          </cell>
          <cell r="P2312">
            <v>44454</v>
          </cell>
          <cell r="Q2312">
            <v>44454</v>
          </cell>
          <cell r="S2312">
            <v>33051.199999999997</v>
          </cell>
          <cell r="T2312">
            <v>15.89</v>
          </cell>
          <cell r="U2312" t="str">
            <v>Admin/Support</v>
          </cell>
          <cell r="V2312">
            <v>80</v>
          </cell>
          <cell r="W2312">
            <v>635.6</v>
          </cell>
          <cell r="X2312" t="str">
            <v>Primary Care Clinic - 41</v>
          </cell>
          <cell r="Y2312" t="str">
            <v>Provider Practice</v>
          </cell>
          <cell r="Z2312" t="str">
            <v>Biweekly</v>
          </cell>
        </row>
        <row r="2313">
          <cell r="B2313">
            <v>2864</v>
          </cell>
          <cell r="D2313" t="str">
            <v>William</v>
          </cell>
          <cell r="E2313" t="str">
            <v>Waite</v>
          </cell>
          <cell r="F2313" t="str">
            <v>W</v>
          </cell>
          <cell r="G2313" t="str">
            <v>Medical Assistant</v>
          </cell>
          <cell r="H2313" t="str">
            <v>Clinical</v>
          </cell>
          <cell r="I2313" t="str">
            <v>Provider Practices</v>
          </cell>
          <cell r="J2313" t="str">
            <v>Clinic Bethel</v>
          </cell>
          <cell r="K2313" t="str">
            <v>Active</v>
          </cell>
          <cell r="L2313" t="str">
            <v>Full Time - Full Benefits</v>
          </cell>
          <cell r="M2313" t="str">
            <v>Full Time</v>
          </cell>
          <cell r="N2313" t="str">
            <v>Medical Assistant</v>
          </cell>
          <cell r="O2313" t="str">
            <v>GEN 40 60min</v>
          </cell>
          <cell r="P2313">
            <v>44454</v>
          </cell>
          <cell r="Q2313">
            <v>44454</v>
          </cell>
          <cell r="S2313">
            <v>33737.599999999999</v>
          </cell>
          <cell r="T2313">
            <v>16.22</v>
          </cell>
          <cell r="U2313" t="str">
            <v>Admin/Support</v>
          </cell>
          <cell r="V2313">
            <v>80</v>
          </cell>
          <cell r="W2313">
            <v>648.79999999999995</v>
          </cell>
          <cell r="X2313" t="str">
            <v>Primary Care Clinic - 41</v>
          </cell>
          <cell r="Y2313" t="str">
            <v>Provider Practice</v>
          </cell>
          <cell r="Z2313" t="str">
            <v>Biweekly</v>
          </cell>
        </row>
        <row r="2314">
          <cell r="B2314">
            <v>2865</v>
          </cell>
          <cell r="D2314" t="str">
            <v>Debra</v>
          </cell>
          <cell r="E2314" t="str">
            <v>Merrill</v>
          </cell>
          <cell r="F2314" t="str">
            <v>J</v>
          </cell>
          <cell r="G2314" t="str">
            <v>Medical Assistant</v>
          </cell>
          <cell r="H2314" t="str">
            <v>Clinical</v>
          </cell>
          <cell r="I2314" t="str">
            <v>Provider Practices</v>
          </cell>
          <cell r="J2314" t="str">
            <v>Pediatrics</v>
          </cell>
          <cell r="K2314" t="str">
            <v>Active</v>
          </cell>
          <cell r="L2314" t="str">
            <v>Full Time - Full Benefits</v>
          </cell>
          <cell r="M2314" t="str">
            <v>Full Time</v>
          </cell>
          <cell r="N2314" t="str">
            <v>Medical Assistant</v>
          </cell>
          <cell r="O2314" t="str">
            <v>GEN 40 60min</v>
          </cell>
          <cell r="P2314">
            <v>44454</v>
          </cell>
          <cell r="Q2314">
            <v>44454</v>
          </cell>
          <cell r="S2314">
            <v>38313.599999999999</v>
          </cell>
          <cell r="T2314">
            <v>18.420000000000002</v>
          </cell>
          <cell r="U2314" t="str">
            <v>Admin/Support</v>
          </cell>
          <cell r="V2314">
            <v>80</v>
          </cell>
          <cell r="W2314">
            <v>736.8</v>
          </cell>
          <cell r="X2314" t="str">
            <v>Primary Care Clinic - 41</v>
          </cell>
          <cell r="Y2314" t="str">
            <v>Provider Practice</v>
          </cell>
          <cell r="Z2314" t="str">
            <v>Biweekly</v>
          </cell>
        </row>
        <row r="2315">
          <cell r="B2315">
            <v>2866</v>
          </cell>
          <cell r="D2315" t="str">
            <v>Melissa</v>
          </cell>
          <cell r="E2315" t="str">
            <v>Blair</v>
          </cell>
          <cell r="F2315" t="str">
            <v>A</v>
          </cell>
          <cell r="G2315" t="str">
            <v>Medical Assistant</v>
          </cell>
          <cell r="H2315" t="str">
            <v>Clinical</v>
          </cell>
          <cell r="I2315" t="str">
            <v>Patient Care Services</v>
          </cell>
          <cell r="J2315" t="str">
            <v>HRSA Quality Grant</v>
          </cell>
          <cell r="K2315" t="str">
            <v>Terminated</v>
          </cell>
          <cell r="L2315" t="str">
            <v>Full Time - Full Benefits</v>
          </cell>
          <cell r="M2315" t="str">
            <v>Full Time</v>
          </cell>
          <cell r="N2315" t="str">
            <v>Medical Assistant</v>
          </cell>
          <cell r="O2315" t="str">
            <v>GEN 40 60min</v>
          </cell>
          <cell r="P2315">
            <v>44454</v>
          </cell>
          <cell r="Q2315">
            <v>44454</v>
          </cell>
          <cell r="R2315">
            <v>44461</v>
          </cell>
          <cell r="S2315">
            <v>37793.599999999999</v>
          </cell>
          <cell r="T2315">
            <v>18.170000000000002</v>
          </cell>
          <cell r="U2315" t="str">
            <v>Admin/Support</v>
          </cell>
          <cell r="V2315">
            <v>80</v>
          </cell>
          <cell r="W2315">
            <v>726.8</v>
          </cell>
          <cell r="X2315" t="str">
            <v>Gifford Medical - 40</v>
          </cell>
          <cell r="Y2315" t="str">
            <v>Provider Practice</v>
          </cell>
          <cell r="Z2315" t="str">
            <v>Biweekly</v>
          </cell>
        </row>
        <row r="2316">
          <cell r="B2316">
            <v>2867</v>
          </cell>
          <cell r="D2316" t="str">
            <v>Edward</v>
          </cell>
          <cell r="E2316" t="str">
            <v>Staples</v>
          </cell>
          <cell r="F2316" t="str">
            <v>J</v>
          </cell>
          <cell r="G2316" t="str">
            <v>LNA Per Diem</v>
          </cell>
          <cell r="H2316" t="str">
            <v>Clinical</v>
          </cell>
          <cell r="I2316" t="str">
            <v>Patient Care Services</v>
          </cell>
          <cell r="J2316" t="str">
            <v>Med Surg</v>
          </cell>
          <cell r="K2316" t="str">
            <v>Active</v>
          </cell>
          <cell r="L2316" t="str">
            <v>Per Diem Active</v>
          </cell>
          <cell r="M2316" t="str">
            <v>Part Time</v>
          </cell>
          <cell r="N2316" t="str">
            <v>LNA Per Diem</v>
          </cell>
          <cell r="O2316" t="str">
            <v>GEN 40 30min</v>
          </cell>
          <cell r="P2316">
            <v>44461</v>
          </cell>
          <cell r="Q2316">
            <v>44461</v>
          </cell>
          <cell r="S2316">
            <v>4.1599999999999998E-2</v>
          </cell>
          <cell r="T2316">
            <v>15.89</v>
          </cell>
          <cell r="U2316" t="str">
            <v>Admin/Support</v>
          </cell>
          <cell r="V2316">
            <v>1E-4</v>
          </cell>
          <cell r="W2316">
            <v>8.0000000000000004E-4</v>
          </cell>
          <cell r="X2316" t="str">
            <v>Gifford Medical - 40</v>
          </cell>
          <cell r="Y2316" t="str">
            <v>Med/Surg</v>
          </cell>
          <cell r="Z2316" t="str">
            <v>Biweekly</v>
          </cell>
        </row>
        <row r="2317">
          <cell r="B2317">
            <v>2870</v>
          </cell>
          <cell r="D2317" t="str">
            <v>Nicole</v>
          </cell>
          <cell r="E2317" t="str">
            <v>Brooks</v>
          </cell>
          <cell r="F2317" t="str">
            <v>M</v>
          </cell>
          <cell r="G2317" t="str">
            <v>After School Assistant</v>
          </cell>
          <cell r="H2317" t="str">
            <v>Maint, Hskpg, Food, Dayca</v>
          </cell>
          <cell r="I2317" t="str">
            <v>Administration</v>
          </cell>
          <cell r="J2317" t="str">
            <v>After School</v>
          </cell>
          <cell r="K2317" t="str">
            <v>Terminated</v>
          </cell>
          <cell r="L2317" t="str">
            <v>PartTime-No Benefits</v>
          </cell>
          <cell r="M2317" t="str">
            <v>Part Time</v>
          </cell>
          <cell r="N2317" t="str">
            <v>After School Assistant</v>
          </cell>
          <cell r="O2317" t="str">
            <v>GEN 40 No Meal</v>
          </cell>
          <cell r="P2317">
            <v>44482</v>
          </cell>
          <cell r="Q2317">
            <v>44482</v>
          </cell>
          <cell r="R2317">
            <v>44482</v>
          </cell>
          <cell r="S2317">
            <v>10140</v>
          </cell>
          <cell r="T2317">
            <v>13</v>
          </cell>
          <cell r="U2317" t="str">
            <v>Admin/Support</v>
          </cell>
          <cell r="V2317">
            <v>30</v>
          </cell>
          <cell r="W2317">
            <v>195</v>
          </cell>
          <cell r="X2317" t="str">
            <v>After School Program - 43</v>
          </cell>
          <cell r="Y2317" t="str">
            <v>Child Enrichment Center</v>
          </cell>
          <cell r="Z2317" t="str">
            <v>Biweekly</v>
          </cell>
        </row>
        <row r="2318">
          <cell r="B2318">
            <v>2871</v>
          </cell>
          <cell r="D2318" t="str">
            <v>Shawn</v>
          </cell>
          <cell r="E2318" t="str">
            <v>Moorby</v>
          </cell>
          <cell r="F2318" t="str">
            <v>A</v>
          </cell>
          <cell r="G2318" t="str">
            <v>ES Technician</v>
          </cell>
          <cell r="H2318" t="str">
            <v>Maint, Hskpg, Food, Dayca</v>
          </cell>
          <cell r="I2318" t="str">
            <v>Operations</v>
          </cell>
          <cell r="J2318" t="str">
            <v>Menig Housekeeping</v>
          </cell>
          <cell r="K2318" t="str">
            <v>Terminated</v>
          </cell>
          <cell r="L2318" t="str">
            <v>Full Time - Full Benefits</v>
          </cell>
          <cell r="M2318" t="str">
            <v>Full Time</v>
          </cell>
          <cell r="N2318" t="str">
            <v>ES Technician</v>
          </cell>
          <cell r="O2318" t="str">
            <v>GEN 30min</v>
          </cell>
          <cell r="P2318">
            <v>44489</v>
          </cell>
          <cell r="Q2318">
            <v>44489</v>
          </cell>
          <cell r="R2318">
            <v>44872</v>
          </cell>
          <cell r="S2318">
            <v>39062.400000000001</v>
          </cell>
          <cell r="T2318">
            <v>18.78</v>
          </cell>
          <cell r="U2318" t="str">
            <v>Admin/Support</v>
          </cell>
          <cell r="V2318">
            <v>80</v>
          </cell>
          <cell r="W2318">
            <v>751.2</v>
          </cell>
          <cell r="X2318" t="str">
            <v>Gifford Medical - 40</v>
          </cell>
          <cell r="Y2318" t="str">
            <v>Housekeeping</v>
          </cell>
          <cell r="Z2318" t="str">
            <v>Biweekly</v>
          </cell>
        </row>
        <row r="2319">
          <cell r="B2319">
            <v>2872</v>
          </cell>
          <cell r="D2319" t="str">
            <v>Cameron</v>
          </cell>
          <cell r="E2319" t="str">
            <v>Kennedy</v>
          </cell>
          <cell r="F2319" t="str">
            <v>M</v>
          </cell>
          <cell r="G2319" t="str">
            <v>Server</v>
          </cell>
          <cell r="H2319" t="str">
            <v>Maint, Hskpg, Food, Dayca</v>
          </cell>
          <cell r="I2319" t="str">
            <v>Operations</v>
          </cell>
          <cell r="J2319" t="str">
            <v>Independent Living</v>
          </cell>
          <cell r="K2319" t="str">
            <v>Terminated</v>
          </cell>
          <cell r="L2319" t="str">
            <v>PartTime-No Benefits</v>
          </cell>
          <cell r="M2319" t="str">
            <v>Part Time</v>
          </cell>
          <cell r="N2319" t="str">
            <v>Server</v>
          </cell>
          <cell r="O2319" t="str">
            <v>GEN 40 No Meal</v>
          </cell>
          <cell r="P2319">
            <v>44496</v>
          </cell>
          <cell r="Q2319">
            <v>44496</v>
          </cell>
          <cell r="R2319">
            <v>44788</v>
          </cell>
          <cell r="S2319">
            <v>6240</v>
          </cell>
          <cell r="T2319">
            <v>15</v>
          </cell>
          <cell r="U2319" t="str">
            <v>Admin/Support</v>
          </cell>
          <cell r="V2319">
            <v>16</v>
          </cell>
          <cell r="W2319">
            <v>120</v>
          </cell>
          <cell r="X2319" t="str">
            <v>Gifford Medical - 40</v>
          </cell>
          <cell r="Y2319" t="str">
            <v>Independent Living</v>
          </cell>
          <cell r="Z2319" t="str">
            <v>Biweekly</v>
          </cell>
        </row>
        <row r="2320">
          <cell r="B2320">
            <v>2873</v>
          </cell>
          <cell r="D2320" t="str">
            <v>Bronwyn</v>
          </cell>
          <cell r="E2320" t="str">
            <v>Moretzsohn</v>
          </cell>
          <cell r="F2320" t="str">
            <v>K</v>
          </cell>
          <cell r="G2320" t="str">
            <v>Registered Nurse</v>
          </cell>
          <cell r="H2320" t="str">
            <v>Clinical</v>
          </cell>
          <cell r="I2320" t="str">
            <v>Patient Care Services</v>
          </cell>
          <cell r="J2320" t="str">
            <v>Obstetrics/Labor &amp; Delive</v>
          </cell>
          <cell r="K2320" t="str">
            <v>Active</v>
          </cell>
          <cell r="L2320" t="str">
            <v>PartTime - Full Benefits</v>
          </cell>
          <cell r="M2320" t="str">
            <v>Part Time</v>
          </cell>
          <cell r="N2320" t="str">
            <v>Registered Nurse</v>
          </cell>
          <cell r="O2320" t="str">
            <v>GEN 40 30min</v>
          </cell>
          <cell r="P2320">
            <v>44496</v>
          </cell>
          <cell r="Q2320">
            <v>44496</v>
          </cell>
          <cell r="S2320">
            <v>60528</v>
          </cell>
          <cell r="T2320">
            <v>38.799999999999997</v>
          </cell>
          <cell r="U2320" t="str">
            <v>RN</v>
          </cell>
          <cell r="V2320">
            <v>60</v>
          </cell>
          <cell r="W2320">
            <v>1164</v>
          </cell>
          <cell r="X2320" t="str">
            <v>Gifford Medical Ctr - 40</v>
          </cell>
          <cell r="Y2320" t="str">
            <v>Birthing Center</v>
          </cell>
          <cell r="Z2320" t="str">
            <v>Biweekly</v>
          </cell>
        </row>
        <row r="2321">
          <cell r="B2321">
            <v>2874</v>
          </cell>
          <cell r="D2321" t="str">
            <v>Sarah</v>
          </cell>
          <cell r="E2321" t="str">
            <v>Lomas</v>
          </cell>
          <cell r="F2321" t="str">
            <v>J</v>
          </cell>
          <cell r="G2321" t="str">
            <v>Surgeon</v>
          </cell>
          <cell r="H2321" t="str">
            <v>Clinical</v>
          </cell>
          <cell r="I2321" t="str">
            <v>Medical Staff</v>
          </cell>
          <cell r="J2321" t="str">
            <v>Clinic Surgical Associate</v>
          </cell>
          <cell r="K2321" t="str">
            <v>Terminated</v>
          </cell>
          <cell r="L2321" t="str">
            <v>Per Diem Active</v>
          </cell>
          <cell r="M2321" t="str">
            <v>Part Time</v>
          </cell>
          <cell r="N2321" t="str">
            <v>Surgeon</v>
          </cell>
          <cell r="O2321" t="str">
            <v>PHYSICIANS</v>
          </cell>
          <cell r="P2321">
            <v>44498</v>
          </cell>
          <cell r="Q2321">
            <v>44498</v>
          </cell>
          <cell r="R2321">
            <v>44895</v>
          </cell>
          <cell r="S2321">
            <v>0.58499999999999996</v>
          </cell>
          <cell r="T2321">
            <v>225</v>
          </cell>
          <cell r="U2321" t="str">
            <v>Providers</v>
          </cell>
          <cell r="V2321">
            <v>1E-4</v>
          </cell>
          <cell r="W2321">
            <v>1.12E-2</v>
          </cell>
          <cell r="X2321" t="str">
            <v>Nro, Anes, Pod &amp; Sp - 40</v>
          </cell>
          <cell r="Y2321" t="str">
            <v>Medical Staff</v>
          </cell>
          <cell r="Z2321" t="str">
            <v>Biweekly</v>
          </cell>
        </row>
        <row r="2322">
          <cell r="B2322">
            <v>2875</v>
          </cell>
          <cell r="D2322" t="str">
            <v>Kelsie</v>
          </cell>
          <cell r="E2322" t="str">
            <v>Shedd</v>
          </cell>
          <cell r="F2322" t="str">
            <v>D</v>
          </cell>
          <cell r="G2322" t="str">
            <v>Office Representative</v>
          </cell>
          <cell r="H2322" t="str">
            <v>Administrative</v>
          </cell>
          <cell r="I2322" t="str">
            <v>Provider Practices</v>
          </cell>
          <cell r="J2322" t="str">
            <v>Berlin Expansion PC</v>
          </cell>
          <cell r="K2322" t="str">
            <v>Active</v>
          </cell>
          <cell r="L2322" t="str">
            <v>Full Time - Full Benefits</v>
          </cell>
          <cell r="M2322" t="str">
            <v>Full Time</v>
          </cell>
          <cell r="N2322" t="str">
            <v>Office Representative</v>
          </cell>
          <cell r="O2322" t="str">
            <v>GEN 40 30min</v>
          </cell>
          <cell r="P2322">
            <v>44503</v>
          </cell>
          <cell r="Q2322">
            <v>44503</v>
          </cell>
          <cell r="S2322">
            <v>38084.800000000003</v>
          </cell>
          <cell r="T2322">
            <v>18.309999999999999</v>
          </cell>
          <cell r="U2322" t="str">
            <v>Admin/Support</v>
          </cell>
          <cell r="V2322">
            <v>80</v>
          </cell>
          <cell r="W2322">
            <v>732.4</v>
          </cell>
          <cell r="X2322" t="str">
            <v>Primary Care Clinic - 41</v>
          </cell>
          <cell r="Y2322" t="str">
            <v>Provider Practice</v>
          </cell>
          <cell r="Z2322" t="str">
            <v>Biweekly</v>
          </cell>
        </row>
        <row r="2323">
          <cell r="B2323">
            <v>2877</v>
          </cell>
          <cell r="D2323" t="str">
            <v>Taylor</v>
          </cell>
          <cell r="E2323" t="str">
            <v>Rogers</v>
          </cell>
          <cell r="F2323" t="str">
            <v>A</v>
          </cell>
          <cell r="G2323" t="str">
            <v>LNA Per Diem</v>
          </cell>
          <cell r="H2323" t="str">
            <v>Clinical</v>
          </cell>
          <cell r="I2323" t="str">
            <v>Patient Care Services</v>
          </cell>
          <cell r="J2323" t="str">
            <v>Med Surg</v>
          </cell>
          <cell r="K2323" t="str">
            <v>Active</v>
          </cell>
          <cell r="L2323" t="str">
            <v>Per Diem Active</v>
          </cell>
          <cell r="M2323" t="str">
            <v>Part Time</v>
          </cell>
          <cell r="N2323" t="str">
            <v>LNA Per Diem</v>
          </cell>
          <cell r="O2323" t="str">
            <v>GEN 40 30min</v>
          </cell>
          <cell r="P2323">
            <v>44503</v>
          </cell>
          <cell r="Q2323">
            <v>44503</v>
          </cell>
          <cell r="S2323">
            <v>4.1599999999999998E-2</v>
          </cell>
          <cell r="T2323">
            <v>15.55</v>
          </cell>
          <cell r="U2323" t="str">
            <v>Admin/Support</v>
          </cell>
          <cell r="V2323">
            <v>1E-4</v>
          </cell>
          <cell r="W2323">
            <v>8.0000000000000004E-4</v>
          </cell>
          <cell r="X2323" t="str">
            <v>Gifford Medical - 40</v>
          </cell>
          <cell r="Y2323" t="str">
            <v>Med/Surg</v>
          </cell>
          <cell r="Z2323" t="str">
            <v>Biweekly</v>
          </cell>
        </row>
        <row r="2324">
          <cell r="B2324">
            <v>2878</v>
          </cell>
          <cell r="D2324" t="str">
            <v>Connie</v>
          </cell>
          <cell r="E2324" t="str">
            <v>Poulin</v>
          </cell>
          <cell r="F2324" t="str">
            <v>I</v>
          </cell>
          <cell r="G2324" t="str">
            <v>Server Per Diem</v>
          </cell>
          <cell r="H2324" t="str">
            <v>Maint, Hskpg, Food, Dayca</v>
          </cell>
          <cell r="I2324" t="str">
            <v>Operations</v>
          </cell>
          <cell r="J2324" t="str">
            <v>Independent Living</v>
          </cell>
          <cell r="K2324" t="str">
            <v>Active</v>
          </cell>
          <cell r="L2324" t="str">
            <v>Per Diem Active</v>
          </cell>
          <cell r="M2324" t="str">
            <v>Part Time</v>
          </cell>
          <cell r="N2324" t="str">
            <v>Server Per Diem</v>
          </cell>
          <cell r="O2324" t="str">
            <v>GEN 40 No Meal</v>
          </cell>
          <cell r="P2324">
            <v>44503</v>
          </cell>
          <cell r="Q2324">
            <v>44503</v>
          </cell>
          <cell r="S2324">
            <v>4.9399999999999999E-2</v>
          </cell>
          <cell r="T2324">
            <v>18.79</v>
          </cell>
          <cell r="U2324" t="str">
            <v>Admin/Support</v>
          </cell>
          <cell r="V2324">
            <v>1E-4</v>
          </cell>
          <cell r="W2324">
            <v>1E-3</v>
          </cell>
          <cell r="X2324" t="str">
            <v>Gifford Medical - 40</v>
          </cell>
          <cell r="Y2324" t="str">
            <v>Independent Living</v>
          </cell>
          <cell r="Z2324" t="str">
            <v>Biweekly</v>
          </cell>
        </row>
        <row r="2325">
          <cell r="B2325">
            <v>2879</v>
          </cell>
          <cell r="D2325" t="str">
            <v>Zoe</v>
          </cell>
          <cell r="E2325" t="str">
            <v>Smith</v>
          </cell>
          <cell r="F2325" t="str">
            <v>B</v>
          </cell>
          <cell r="G2325" t="str">
            <v>RADTECH 2</v>
          </cell>
          <cell r="H2325" t="str">
            <v>Clinical</v>
          </cell>
          <cell r="I2325" t="str">
            <v>Professional Services</v>
          </cell>
          <cell r="J2325" t="str">
            <v>Diagnostic Imaging</v>
          </cell>
          <cell r="K2325" t="str">
            <v>Active</v>
          </cell>
          <cell r="L2325" t="str">
            <v>PartTime - Full Benefits</v>
          </cell>
          <cell r="M2325" t="str">
            <v>Part Time</v>
          </cell>
          <cell r="N2325" t="str">
            <v>RADTECH 2</v>
          </cell>
          <cell r="O2325" t="str">
            <v>GEN 40 30min</v>
          </cell>
          <cell r="P2325">
            <v>44510</v>
          </cell>
          <cell r="Q2325">
            <v>44510</v>
          </cell>
          <cell r="S2325">
            <v>60315.839999999997</v>
          </cell>
          <cell r="T2325">
            <v>32.22</v>
          </cell>
          <cell r="U2325" t="str">
            <v>RAD 2</v>
          </cell>
          <cell r="V2325">
            <v>72</v>
          </cell>
          <cell r="W2325">
            <v>1159.92</v>
          </cell>
          <cell r="X2325" t="str">
            <v>Gifford Medical - 40</v>
          </cell>
          <cell r="Y2325" t="str">
            <v>Radiology</v>
          </cell>
          <cell r="Z2325" t="str">
            <v>Biweekly</v>
          </cell>
        </row>
        <row r="2326">
          <cell r="B2326">
            <v>2880</v>
          </cell>
          <cell r="D2326" t="str">
            <v>Patrick</v>
          </cell>
          <cell r="E2326" t="str">
            <v>O'Meara</v>
          </cell>
          <cell r="F2326" t="str">
            <v>M</v>
          </cell>
          <cell r="G2326" t="str">
            <v>Kitchen Assistant</v>
          </cell>
          <cell r="H2326" t="str">
            <v>Maint, Hskpg, Food, Dayca</v>
          </cell>
          <cell r="I2326" t="str">
            <v>Operations</v>
          </cell>
          <cell r="J2326" t="str">
            <v>Dietary</v>
          </cell>
          <cell r="K2326" t="str">
            <v>Terminated</v>
          </cell>
          <cell r="L2326" t="str">
            <v>PartTime - Full Benefits</v>
          </cell>
          <cell r="M2326" t="str">
            <v>Part Time</v>
          </cell>
          <cell r="N2326" t="str">
            <v>Kitchen Assistant</v>
          </cell>
          <cell r="O2326" t="str">
            <v>GEN 40 30min</v>
          </cell>
          <cell r="P2326">
            <v>44903</v>
          </cell>
          <cell r="Q2326">
            <v>44510</v>
          </cell>
          <cell r="R2326">
            <v>44903</v>
          </cell>
          <cell r="S2326">
            <v>28504.32</v>
          </cell>
          <cell r="T2326">
            <v>17.13</v>
          </cell>
          <cell r="U2326" t="str">
            <v>Admin/Support</v>
          </cell>
          <cell r="V2326">
            <v>64</v>
          </cell>
          <cell r="W2326">
            <v>548.16</v>
          </cell>
          <cell r="X2326" t="str">
            <v>Gifford Medical - 40</v>
          </cell>
          <cell r="Y2326" t="str">
            <v>Nutrition &amp; Food Service</v>
          </cell>
          <cell r="Z2326" t="str">
            <v>Biweekly</v>
          </cell>
        </row>
        <row r="2327">
          <cell r="B2327">
            <v>2881</v>
          </cell>
          <cell r="D2327" t="str">
            <v>Gabrielle</v>
          </cell>
          <cell r="E2327" t="str">
            <v>Messier</v>
          </cell>
          <cell r="F2327" t="str">
            <v>A</v>
          </cell>
          <cell r="G2327" t="str">
            <v>Teaching Associate</v>
          </cell>
          <cell r="H2327" t="str">
            <v>Maint, Hskpg, Food, Dayca</v>
          </cell>
          <cell r="I2327" t="str">
            <v>Human Resources</v>
          </cell>
          <cell r="J2327" t="str">
            <v>Day Care</v>
          </cell>
          <cell r="K2327" t="str">
            <v>Terminated</v>
          </cell>
          <cell r="L2327" t="str">
            <v>Full Time - Full Benefits</v>
          </cell>
          <cell r="M2327" t="str">
            <v>Full Time</v>
          </cell>
          <cell r="N2327" t="str">
            <v>Teaching Associate</v>
          </cell>
          <cell r="O2327" t="str">
            <v>GEN 40 60min</v>
          </cell>
          <cell r="P2327">
            <v>44510</v>
          </cell>
          <cell r="Q2327">
            <v>44510</v>
          </cell>
          <cell r="R2327">
            <v>44725</v>
          </cell>
          <cell r="S2327">
            <v>33051.199999999997</v>
          </cell>
          <cell r="T2327">
            <v>15.89</v>
          </cell>
          <cell r="U2327" t="str">
            <v>Tech &amp; Professi</v>
          </cell>
          <cell r="V2327">
            <v>80</v>
          </cell>
          <cell r="W2327">
            <v>635.6</v>
          </cell>
          <cell r="X2327" t="str">
            <v>Gifford Medical - 40</v>
          </cell>
          <cell r="Y2327" t="str">
            <v>Child Enrichment Center</v>
          </cell>
          <cell r="Z2327" t="str">
            <v>Biweekly</v>
          </cell>
        </row>
        <row r="2328">
          <cell r="B2328">
            <v>2882</v>
          </cell>
          <cell r="D2328" t="str">
            <v>Michael</v>
          </cell>
          <cell r="E2328" t="str">
            <v>Crochiere</v>
          </cell>
          <cell r="F2328" t="str">
            <v>W</v>
          </cell>
          <cell r="G2328" t="str">
            <v>Assistant Controller</v>
          </cell>
          <cell r="H2328" t="str">
            <v>Administrative</v>
          </cell>
          <cell r="I2328" t="str">
            <v>Finance</v>
          </cell>
          <cell r="J2328" t="str">
            <v>General Accounting</v>
          </cell>
          <cell r="K2328" t="str">
            <v>Active</v>
          </cell>
          <cell r="L2328" t="str">
            <v>Full Time - Full Benefits</v>
          </cell>
          <cell r="M2328" t="str">
            <v>Full Time</v>
          </cell>
          <cell r="N2328" t="str">
            <v>Assistant Controller</v>
          </cell>
          <cell r="O2328" t="str">
            <v>EXEMPT 8 FT</v>
          </cell>
          <cell r="P2328">
            <v>44524</v>
          </cell>
          <cell r="Q2328">
            <v>44524</v>
          </cell>
          <cell r="S2328">
            <v>98238.399999999994</v>
          </cell>
          <cell r="T2328">
            <v>47.23</v>
          </cell>
          <cell r="U2328" t="str">
            <v>Management</v>
          </cell>
          <cell r="V2328">
            <v>80</v>
          </cell>
          <cell r="W2328">
            <v>1889.2</v>
          </cell>
          <cell r="X2328" t="str">
            <v>Gifford Medical - 40</v>
          </cell>
          <cell r="Y2328" t="str">
            <v>Accounting</v>
          </cell>
          <cell r="Z2328" t="str">
            <v>Biweekly</v>
          </cell>
        </row>
        <row r="2329">
          <cell r="B2329">
            <v>2883</v>
          </cell>
          <cell r="D2329" t="str">
            <v>Jeremiah</v>
          </cell>
          <cell r="E2329" t="str">
            <v>Breer</v>
          </cell>
          <cell r="F2329" t="str">
            <v>A</v>
          </cell>
          <cell r="G2329" t="str">
            <v>Finance Manager</v>
          </cell>
          <cell r="H2329" t="str">
            <v>Administrative</v>
          </cell>
          <cell r="I2329" t="str">
            <v>Finance</v>
          </cell>
          <cell r="J2329" t="str">
            <v>Finance</v>
          </cell>
          <cell r="K2329" t="str">
            <v>Terminated</v>
          </cell>
          <cell r="L2329" t="str">
            <v>Full Time - Full Benefits</v>
          </cell>
          <cell r="M2329" t="str">
            <v>Full Time</v>
          </cell>
          <cell r="N2329" t="str">
            <v>Finance Manager</v>
          </cell>
          <cell r="O2329" t="str">
            <v>EXEMPT 8 FT</v>
          </cell>
          <cell r="P2329">
            <v>44529</v>
          </cell>
          <cell r="Q2329">
            <v>44529</v>
          </cell>
          <cell r="R2329">
            <v>44747</v>
          </cell>
          <cell r="S2329">
            <v>107500</v>
          </cell>
          <cell r="T2329">
            <v>51.682699999999997</v>
          </cell>
          <cell r="U2329" t="str">
            <v>Management</v>
          </cell>
          <cell r="V2329">
            <v>80</v>
          </cell>
          <cell r="W2329">
            <v>2067.3076999999998</v>
          </cell>
          <cell r="X2329" t="str">
            <v>Gifford Medical - 40</v>
          </cell>
          <cell r="Y2329" t="str">
            <v>Accounting</v>
          </cell>
          <cell r="Z2329" t="str">
            <v>Biweekly</v>
          </cell>
        </row>
        <row r="2330">
          <cell r="B2330">
            <v>2884</v>
          </cell>
          <cell r="D2330" t="str">
            <v>Kimberly</v>
          </cell>
          <cell r="E2330" t="str">
            <v>Thornton</v>
          </cell>
          <cell r="F2330" t="str">
            <v>A</v>
          </cell>
          <cell r="G2330" t="str">
            <v>Licensed Practical Nurse</v>
          </cell>
          <cell r="H2330" t="str">
            <v>Clinical</v>
          </cell>
          <cell r="I2330" t="str">
            <v>Provider Practices</v>
          </cell>
          <cell r="J2330" t="str">
            <v>Clinic Primary Care</v>
          </cell>
          <cell r="K2330" t="str">
            <v>Terminated</v>
          </cell>
          <cell r="L2330" t="str">
            <v>Full Time - Full Benefits</v>
          </cell>
          <cell r="M2330" t="str">
            <v>Full Time</v>
          </cell>
          <cell r="N2330" t="str">
            <v>Licensed Practical Nurse</v>
          </cell>
          <cell r="O2330" t="str">
            <v>GEN 40 60min</v>
          </cell>
          <cell r="P2330">
            <v>44531</v>
          </cell>
          <cell r="Q2330">
            <v>44531</v>
          </cell>
          <cell r="R2330">
            <v>44792</v>
          </cell>
          <cell r="S2330">
            <v>50190.400000000001</v>
          </cell>
          <cell r="T2330">
            <v>24.13</v>
          </cell>
          <cell r="U2330" t="str">
            <v>LPN</v>
          </cell>
          <cell r="V2330">
            <v>80</v>
          </cell>
          <cell r="W2330">
            <v>965.2</v>
          </cell>
          <cell r="X2330" t="str">
            <v>Primary Care Clinic - 41</v>
          </cell>
          <cell r="Y2330" t="str">
            <v>Provider Practice</v>
          </cell>
          <cell r="Z2330" t="str">
            <v>Biweekly</v>
          </cell>
        </row>
        <row r="2331">
          <cell r="B2331">
            <v>2885</v>
          </cell>
          <cell r="D2331" t="str">
            <v>Kristy</v>
          </cell>
          <cell r="E2331" t="str">
            <v>Engelhard</v>
          </cell>
          <cell r="F2331" t="str">
            <v>A</v>
          </cell>
          <cell r="G2331" t="str">
            <v>IL Associate</v>
          </cell>
          <cell r="H2331" t="str">
            <v>Maint, Hskpg, Food, Dayca</v>
          </cell>
          <cell r="I2331" t="str">
            <v>Operations</v>
          </cell>
          <cell r="J2331" t="str">
            <v>Independent Living</v>
          </cell>
          <cell r="K2331" t="str">
            <v>Active</v>
          </cell>
          <cell r="L2331" t="str">
            <v>Full Time - Full Benefits</v>
          </cell>
          <cell r="M2331" t="str">
            <v>Full Time</v>
          </cell>
          <cell r="N2331" t="str">
            <v>IL Associate</v>
          </cell>
          <cell r="O2331" t="str">
            <v>GEN 40 30min</v>
          </cell>
          <cell r="P2331">
            <v>44531</v>
          </cell>
          <cell r="Q2331">
            <v>44531</v>
          </cell>
          <cell r="S2331">
            <v>31200</v>
          </cell>
          <cell r="T2331">
            <v>15</v>
          </cell>
          <cell r="U2331" t="str">
            <v>Admin/Support</v>
          </cell>
          <cell r="V2331">
            <v>80</v>
          </cell>
          <cell r="W2331">
            <v>600</v>
          </cell>
          <cell r="X2331" t="str">
            <v>Gifford Medical - 40</v>
          </cell>
          <cell r="Y2331" t="str">
            <v>Independent Living</v>
          </cell>
          <cell r="Z2331" t="str">
            <v>Biweekly</v>
          </cell>
        </row>
        <row r="2332">
          <cell r="B2332">
            <v>2886</v>
          </cell>
          <cell r="D2332" t="str">
            <v>Riley</v>
          </cell>
          <cell r="E2332" t="str">
            <v>Browder</v>
          </cell>
          <cell r="F2332" t="str">
            <v>R</v>
          </cell>
          <cell r="G2332" t="str">
            <v>LNA Retirement Community</v>
          </cell>
          <cell r="H2332" t="str">
            <v>Clinical</v>
          </cell>
          <cell r="I2332" t="str">
            <v>Patient Care Services</v>
          </cell>
          <cell r="J2332" t="str">
            <v>MENIG Extended Care</v>
          </cell>
          <cell r="K2332" t="str">
            <v>Active</v>
          </cell>
          <cell r="L2332" t="str">
            <v>Full Time - Full Benefits</v>
          </cell>
          <cell r="M2332" t="str">
            <v>Part Time</v>
          </cell>
          <cell r="N2332" t="str">
            <v>LNA Retirement Community</v>
          </cell>
          <cell r="O2332" t="str">
            <v>GEN 40 30min</v>
          </cell>
          <cell r="P2332">
            <v>44531</v>
          </cell>
          <cell r="Q2332">
            <v>44531</v>
          </cell>
          <cell r="S2332">
            <v>27655.68</v>
          </cell>
          <cell r="T2332">
            <v>16.62</v>
          </cell>
          <cell r="U2332" t="str">
            <v>Admin/Support</v>
          </cell>
          <cell r="V2332">
            <v>64</v>
          </cell>
          <cell r="W2332">
            <v>531.84</v>
          </cell>
          <cell r="X2332" t="str">
            <v>Gifford Medical - 40</v>
          </cell>
          <cell r="Y2332" t="str">
            <v>Menig Extended Care Unit</v>
          </cell>
          <cell r="Z2332" t="str">
            <v>Biweekly</v>
          </cell>
        </row>
        <row r="2333">
          <cell r="B2333">
            <v>2887</v>
          </cell>
          <cell r="D2333" t="str">
            <v>Martha</v>
          </cell>
          <cell r="E2333" t="str">
            <v>Goedert</v>
          </cell>
          <cell r="F2333" t="str">
            <v>H</v>
          </cell>
          <cell r="G2333" t="str">
            <v>Nurse Midwife</v>
          </cell>
          <cell r="H2333" t="str">
            <v>Clinical</v>
          </cell>
          <cell r="I2333" t="str">
            <v>Medical Staff</v>
          </cell>
          <cell r="J2333" t="str">
            <v>Clinic OB/GYN</v>
          </cell>
          <cell r="K2333" t="str">
            <v>Terminated</v>
          </cell>
          <cell r="L2333" t="str">
            <v>Per Diem Active</v>
          </cell>
          <cell r="M2333" t="str">
            <v>Part Time</v>
          </cell>
          <cell r="N2333" t="str">
            <v>Nurse Midwife</v>
          </cell>
          <cell r="O2333" t="str">
            <v>PHYSICIANS</v>
          </cell>
          <cell r="P2333">
            <v>44536</v>
          </cell>
          <cell r="Q2333">
            <v>44536</v>
          </cell>
          <cell r="R2333">
            <v>44614</v>
          </cell>
          <cell r="S2333">
            <v>0.182</v>
          </cell>
          <cell r="T2333">
            <v>70</v>
          </cell>
          <cell r="U2333" t="str">
            <v>Tech &amp; Profess</v>
          </cell>
          <cell r="V2333">
            <v>1E-4</v>
          </cell>
          <cell r="W2333">
            <v>3.5000000000000001E-3</v>
          </cell>
          <cell r="X2333" t="str">
            <v>OB/GYN - 41</v>
          </cell>
          <cell r="Y2333" t="str">
            <v>Medical Staff</v>
          </cell>
          <cell r="Z2333" t="str">
            <v>Biweekly</v>
          </cell>
        </row>
        <row r="2334">
          <cell r="B2334">
            <v>2888</v>
          </cell>
          <cell r="D2334" t="str">
            <v>Graidi</v>
          </cell>
          <cell r="E2334" t="str">
            <v>Ainsworth</v>
          </cell>
          <cell r="F2334" t="str">
            <v>K</v>
          </cell>
          <cell r="G2334" t="str">
            <v>Pt Reg Receptionist I</v>
          </cell>
          <cell r="H2334" t="str">
            <v>Administrative</v>
          </cell>
          <cell r="I2334" t="str">
            <v>Finance</v>
          </cell>
          <cell r="J2334" t="str">
            <v>Patient Registration</v>
          </cell>
          <cell r="K2334" t="str">
            <v>Terminated</v>
          </cell>
          <cell r="L2334" t="str">
            <v>Full Time - Full Benefits</v>
          </cell>
          <cell r="M2334" t="str">
            <v>Full Time</v>
          </cell>
          <cell r="N2334" t="str">
            <v>Pt Reg Receptionist I</v>
          </cell>
          <cell r="O2334" t="str">
            <v>GEN 40 30min</v>
          </cell>
          <cell r="P2334">
            <v>44903</v>
          </cell>
          <cell r="Q2334">
            <v>44538</v>
          </cell>
          <cell r="R2334">
            <v>44903</v>
          </cell>
          <cell r="S2334">
            <v>39166.400000000001</v>
          </cell>
          <cell r="T2334">
            <v>18.829999999999998</v>
          </cell>
          <cell r="U2334" t="str">
            <v>Admin/Support</v>
          </cell>
          <cell r="V2334">
            <v>80</v>
          </cell>
          <cell r="W2334">
            <v>753.2</v>
          </cell>
          <cell r="X2334" t="str">
            <v>Patient Registration - 49</v>
          </cell>
          <cell r="Y2334" t="str">
            <v>Patient Admin Services</v>
          </cell>
          <cell r="Z2334" t="str">
            <v>Biweekly</v>
          </cell>
        </row>
        <row r="2335">
          <cell r="B2335">
            <v>2889</v>
          </cell>
          <cell r="D2335" t="str">
            <v>Mark</v>
          </cell>
          <cell r="E2335" t="str">
            <v>Lavoie</v>
          </cell>
          <cell r="F2335" t="str">
            <v>A</v>
          </cell>
          <cell r="G2335" t="str">
            <v>Chef</v>
          </cell>
          <cell r="H2335" t="str">
            <v>Maint, Hskpg, Food, Dayca</v>
          </cell>
          <cell r="I2335" t="str">
            <v>Operations</v>
          </cell>
          <cell r="J2335" t="str">
            <v>Dietary</v>
          </cell>
          <cell r="K2335" t="str">
            <v>Terminated</v>
          </cell>
          <cell r="L2335" t="str">
            <v>Full Time - Full Benefits</v>
          </cell>
          <cell r="M2335" t="str">
            <v>Full Time</v>
          </cell>
          <cell r="N2335" t="str">
            <v>Chef</v>
          </cell>
          <cell r="O2335" t="str">
            <v>EXEMPT 8 FT</v>
          </cell>
          <cell r="P2335">
            <v>44545</v>
          </cell>
          <cell r="Q2335">
            <v>44545</v>
          </cell>
          <cell r="R2335">
            <v>44558</v>
          </cell>
          <cell r="S2335">
            <v>47840</v>
          </cell>
          <cell r="T2335">
            <v>23</v>
          </cell>
          <cell r="U2335" t="str">
            <v>Tech &amp; Professi</v>
          </cell>
          <cell r="V2335">
            <v>80</v>
          </cell>
          <cell r="W2335">
            <v>920</v>
          </cell>
          <cell r="X2335" t="str">
            <v>Gifford Medical - 40</v>
          </cell>
          <cell r="Y2335" t="str">
            <v>Nutrition &amp; Food Service</v>
          </cell>
          <cell r="Z2335" t="str">
            <v>Biweekly</v>
          </cell>
        </row>
        <row r="2336">
          <cell r="B2336">
            <v>2890</v>
          </cell>
          <cell r="D2336" t="str">
            <v>Emmanuel</v>
          </cell>
          <cell r="E2336" t="str">
            <v>Ubah</v>
          </cell>
          <cell r="F2336" t="str">
            <v>C</v>
          </cell>
          <cell r="G2336" t="str">
            <v>Registered Nurse</v>
          </cell>
          <cell r="H2336" t="str">
            <v>Clinical</v>
          </cell>
          <cell r="I2336" t="str">
            <v>Patient Care Services</v>
          </cell>
          <cell r="J2336" t="str">
            <v>Operating Room</v>
          </cell>
          <cell r="K2336" t="str">
            <v>Terminated</v>
          </cell>
          <cell r="L2336" t="str">
            <v>Full Time - Full Benefits</v>
          </cell>
          <cell r="M2336" t="str">
            <v>Full Time</v>
          </cell>
          <cell r="N2336" t="str">
            <v>Registered Nurse</v>
          </cell>
          <cell r="O2336" t="str">
            <v>GEN 40 30min</v>
          </cell>
          <cell r="P2336">
            <v>44545</v>
          </cell>
          <cell r="Q2336">
            <v>44545</v>
          </cell>
          <cell r="R2336">
            <v>44666</v>
          </cell>
          <cell r="S2336">
            <v>76544</v>
          </cell>
          <cell r="T2336">
            <v>36.799999999999997</v>
          </cell>
          <cell r="U2336" t="str">
            <v>RN</v>
          </cell>
          <cell r="V2336">
            <v>80</v>
          </cell>
          <cell r="W2336">
            <v>1472</v>
          </cell>
          <cell r="X2336" t="str">
            <v>Gifford Medical - 40</v>
          </cell>
          <cell r="Y2336" t="str">
            <v>Operating Room</v>
          </cell>
          <cell r="Z2336" t="str">
            <v>Biweekly</v>
          </cell>
        </row>
        <row r="2337">
          <cell r="B2337">
            <v>2891</v>
          </cell>
          <cell r="D2337" t="str">
            <v>Jeffery</v>
          </cell>
          <cell r="E2337" t="str">
            <v>Allyn</v>
          </cell>
          <cell r="F2337" t="str">
            <v>L</v>
          </cell>
          <cell r="G2337" t="str">
            <v>Physician</v>
          </cell>
          <cell r="H2337" t="str">
            <v>Clinical</v>
          </cell>
          <cell r="I2337" t="str">
            <v>Medical Staff</v>
          </cell>
          <cell r="J2337" t="str">
            <v>Clinic Primary Care</v>
          </cell>
          <cell r="K2337" t="str">
            <v>Active</v>
          </cell>
          <cell r="L2337" t="str">
            <v>Full Time - Full Benefits</v>
          </cell>
          <cell r="M2337" t="str">
            <v>Full Time</v>
          </cell>
          <cell r="N2337" t="str">
            <v>Physician</v>
          </cell>
          <cell r="O2337" t="str">
            <v>PHYSICIANS</v>
          </cell>
          <cell r="P2337">
            <v>44599</v>
          </cell>
          <cell r="Q2337">
            <v>44599</v>
          </cell>
          <cell r="S2337">
            <v>210000</v>
          </cell>
          <cell r="T2337">
            <v>100.9615</v>
          </cell>
          <cell r="U2337" t="str">
            <v>Providers</v>
          </cell>
          <cell r="V2337">
            <v>80</v>
          </cell>
          <cell r="W2337">
            <v>4038.4614999999999</v>
          </cell>
          <cell r="X2337" t="str">
            <v>Primary Care Clinic - 41</v>
          </cell>
          <cell r="Y2337" t="str">
            <v>Medical Staff</v>
          </cell>
          <cell r="Z2337" t="str">
            <v>Biweekly</v>
          </cell>
        </row>
        <row r="2338">
          <cell r="B2338">
            <v>2892</v>
          </cell>
          <cell r="D2338" t="str">
            <v>Britney</v>
          </cell>
          <cell r="E2338" t="str">
            <v>Buckholts</v>
          </cell>
          <cell r="F2338" t="str">
            <v>M</v>
          </cell>
          <cell r="G2338" t="str">
            <v>LNA Retirement Community</v>
          </cell>
          <cell r="H2338" t="str">
            <v>Clinical</v>
          </cell>
          <cell r="I2338" t="str">
            <v>Patient Care Services</v>
          </cell>
          <cell r="J2338" t="str">
            <v>MENIG Extended Care</v>
          </cell>
          <cell r="K2338" t="str">
            <v>Terminated</v>
          </cell>
          <cell r="L2338" t="str">
            <v>PartTime-Partial Benefits</v>
          </cell>
          <cell r="M2338" t="str">
            <v>Part Time</v>
          </cell>
          <cell r="N2338" t="str">
            <v>LNA Retirement Community</v>
          </cell>
          <cell r="O2338" t="str">
            <v>GEN 40 30min</v>
          </cell>
          <cell r="P2338">
            <v>44559</v>
          </cell>
          <cell r="Q2338">
            <v>44559</v>
          </cell>
          <cell r="R2338">
            <v>44742</v>
          </cell>
          <cell r="S2338">
            <v>19568.64</v>
          </cell>
          <cell r="T2338">
            <v>15.68</v>
          </cell>
          <cell r="U2338" t="str">
            <v>Admin/Support</v>
          </cell>
          <cell r="V2338">
            <v>48</v>
          </cell>
          <cell r="W2338">
            <v>376.32</v>
          </cell>
          <cell r="X2338" t="str">
            <v>Gifford Medical - 40</v>
          </cell>
          <cell r="Y2338" t="str">
            <v>Menig Extended Care Unit</v>
          </cell>
          <cell r="Z2338" t="str">
            <v>Biweekly</v>
          </cell>
        </row>
        <row r="2339">
          <cell r="B2339">
            <v>2893</v>
          </cell>
          <cell r="D2339" t="str">
            <v>Sarah</v>
          </cell>
          <cell r="E2339" t="str">
            <v>Peterson</v>
          </cell>
          <cell r="F2339" t="str">
            <v>L</v>
          </cell>
          <cell r="G2339" t="str">
            <v>Office Representative</v>
          </cell>
          <cell r="H2339" t="str">
            <v>Administrative</v>
          </cell>
          <cell r="I2339" t="str">
            <v>Provider Practices</v>
          </cell>
          <cell r="J2339" t="str">
            <v>Diabetic Clinic</v>
          </cell>
          <cell r="K2339" t="str">
            <v>Terminated</v>
          </cell>
          <cell r="L2339" t="str">
            <v>PartTime - Full Benefits</v>
          </cell>
          <cell r="M2339" t="str">
            <v>Part Time</v>
          </cell>
          <cell r="N2339" t="str">
            <v>Office Representative</v>
          </cell>
          <cell r="O2339" t="str">
            <v>GEN 40 60min</v>
          </cell>
          <cell r="P2339">
            <v>44559</v>
          </cell>
          <cell r="Q2339">
            <v>44559</v>
          </cell>
          <cell r="R2339">
            <v>44694</v>
          </cell>
          <cell r="S2339">
            <v>29818.880000000001</v>
          </cell>
          <cell r="T2339">
            <v>17.920000000000002</v>
          </cell>
          <cell r="U2339" t="str">
            <v>Admin/Support</v>
          </cell>
          <cell r="V2339">
            <v>64</v>
          </cell>
          <cell r="W2339">
            <v>573.44000000000005</v>
          </cell>
          <cell r="X2339" t="str">
            <v>Primary Care Clinic - 41</v>
          </cell>
          <cell r="Y2339" t="str">
            <v>Provider Practice</v>
          </cell>
          <cell r="Z2339" t="str">
            <v>Biweekly</v>
          </cell>
        </row>
        <row r="2340">
          <cell r="B2340">
            <v>2894</v>
          </cell>
          <cell r="D2340" t="str">
            <v>Jill</v>
          </cell>
          <cell r="E2340" t="str">
            <v>Markowski</v>
          </cell>
          <cell r="F2340" t="str">
            <v>C</v>
          </cell>
          <cell r="G2340" t="str">
            <v>VP Of Nursing</v>
          </cell>
          <cell r="H2340" t="str">
            <v>Administrative</v>
          </cell>
          <cell r="I2340" t="str">
            <v>Administration</v>
          </cell>
          <cell r="J2340" t="str">
            <v>Nursing Administration</v>
          </cell>
          <cell r="K2340" t="str">
            <v>Active</v>
          </cell>
          <cell r="L2340" t="str">
            <v>Full Time - Full Benefits</v>
          </cell>
          <cell r="M2340" t="str">
            <v>Full Time</v>
          </cell>
          <cell r="N2340" t="str">
            <v>VP Of Nursing</v>
          </cell>
          <cell r="O2340" t="str">
            <v>EXEMPT 8 FT</v>
          </cell>
          <cell r="P2340">
            <v>44564</v>
          </cell>
          <cell r="Q2340">
            <v>44564</v>
          </cell>
          <cell r="S2340">
            <v>185932</v>
          </cell>
          <cell r="T2340">
            <v>89.3904</v>
          </cell>
          <cell r="U2340" t="str">
            <v>Management</v>
          </cell>
          <cell r="V2340">
            <v>80</v>
          </cell>
          <cell r="W2340">
            <v>3575.6154000000001</v>
          </cell>
          <cell r="X2340" t="str">
            <v>Gifford Medical - 40</v>
          </cell>
          <cell r="Y2340" t="str">
            <v>Nursing Administration</v>
          </cell>
          <cell r="Z2340" t="str">
            <v>Biweekly</v>
          </cell>
        </row>
        <row r="2341">
          <cell r="B2341">
            <v>2895</v>
          </cell>
          <cell r="D2341" t="str">
            <v>Dawn</v>
          </cell>
          <cell r="E2341" t="str">
            <v>Bregoli</v>
          </cell>
          <cell r="F2341" t="str">
            <v>M</v>
          </cell>
          <cell r="G2341" t="str">
            <v>RN - Per Diem</v>
          </cell>
          <cell r="H2341" t="str">
            <v>Clinical</v>
          </cell>
          <cell r="I2341" t="str">
            <v>Provider Practices</v>
          </cell>
          <cell r="J2341" t="str">
            <v>Clinic Primary Care</v>
          </cell>
          <cell r="K2341" t="str">
            <v>Active</v>
          </cell>
          <cell r="L2341" t="str">
            <v>Per Diem Active</v>
          </cell>
          <cell r="M2341" t="str">
            <v>Part Time</v>
          </cell>
          <cell r="N2341" t="str">
            <v>RN - Per Diem</v>
          </cell>
          <cell r="O2341" t="str">
            <v>GEN 40 60min</v>
          </cell>
          <cell r="P2341">
            <v>44566</v>
          </cell>
          <cell r="Q2341">
            <v>44566</v>
          </cell>
          <cell r="S2341">
            <v>9.0999999999999998E-2</v>
          </cell>
          <cell r="T2341">
            <v>34.67</v>
          </cell>
          <cell r="U2341" t="str">
            <v>RN</v>
          </cell>
          <cell r="V2341">
            <v>1E-4</v>
          </cell>
          <cell r="W2341">
            <v>1.8E-3</v>
          </cell>
          <cell r="X2341" t="str">
            <v>Primary Care Clinic - 41</v>
          </cell>
          <cell r="Y2341" t="str">
            <v>Provider Practice</v>
          </cell>
          <cell r="Z2341" t="str">
            <v>Biweekly</v>
          </cell>
        </row>
        <row r="2342">
          <cell r="B2342">
            <v>2896</v>
          </cell>
          <cell r="D2342" t="str">
            <v>Jacqueline</v>
          </cell>
          <cell r="E2342" t="str">
            <v>Fitzpatrick</v>
          </cell>
          <cell r="G2342" t="str">
            <v>LPN Retirement Com PD</v>
          </cell>
          <cell r="H2342" t="str">
            <v>Clinical</v>
          </cell>
          <cell r="I2342" t="str">
            <v>Patient Care Services</v>
          </cell>
          <cell r="J2342" t="str">
            <v>MENIG Extended Care</v>
          </cell>
          <cell r="K2342" t="str">
            <v>Active</v>
          </cell>
          <cell r="L2342" t="str">
            <v>Per Diem Active</v>
          </cell>
          <cell r="M2342" t="str">
            <v>Part Time</v>
          </cell>
          <cell r="N2342" t="str">
            <v>LPN Retirement Com PD</v>
          </cell>
          <cell r="O2342" t="str">
            <v>GEN 40 30min</v>
          </cell>
          <cell r="P2342">
            <v>44573</v>
          </cell>
          <cell r="Q2342">
            <v>44573</v>
          </cell>
          <cell r="S2342">
            <v>7.0199999999999999E-2</v>
          </cell>
          <cell r="T2342">
            <v>26.68</v>
          </cell>
          <cell r="U2342" t="str">
            <v>LPN</v>
          </cell>
          <cell r="V2342">
            <v>1E-4</v>
          </cell>
          <cell r="W2342">
            <v>1.4E-3</v>
          </cell>
          <cell r="X2342" t="str">
            <v>Gifford Medical - 40</v>
          </cell>
          <cell r="Y2342" t="str">
            <v>Menig Extended Care Unit</v>
          </cell>
          <cell r="Z2342" t="str">
            <v>Biweekly</v>
          </cell>
        </row>
        <row r="2343">
          <cell r="B2343">
            <v>2897</v>
          </cell>
          <cell r="D2343" t="str">
            <v>James</v>
          </cell>
          <cell r="E2343" t="str">
            <v>Johnson</v>
          </cell>
          <cell r="F2343" t="str">
            <v>W</v>
          </cell>
          <cell r="G2343" t="str">
            <v>Licensed Nurse Aide</v>
          </cell>
          <cell r="H2343" t="str">
            <v>Clinical</v>
          </cell>
          <cell r="I2343" t="str">
            <v>Patient Care Services</v>
          </cell>
          <cell r="J2343" t="str">
            <v>Adult Day Care</v>
          </cell>
          <cell r="K2343" t="str">
            <v>Active</v>
          </cell>
          <cell r="L2343" t="str">
            <v>Full Time - Full Benefits</v>
          </cell>
          <cell r="M2343" t="str">
            <v>Full Time</v>
          </cell>
          <cell r="N2343" t="str">
            <v>Licensed Nurse Aide</v>
          </cell>
          <cell r="O2343" t="str">
            <v>GEN 40 30min</v>
          </cell>
          <cell r="P2343">
            <v>44573</v>
          </cell>
          <cell r="Q2343">
            <v>44573</v>
          </cell>
          <cell r="S2343">
            <v>37606.400000000001</v>
          </cell>
          <cell r="T2343">
            <v>18.079999999999998</v>
          </cell>
          <cell r="U2343" t="str">
            <v>Admin/Support</v>
          </cell>
          <cell r="V2343">
            <v>80</v>
          </cell>
          <cell r="W2343">
            <v>723.2</v>
          </cell>
          <cell r="X2343" t="str">
            <v>Adult Daycare - 45</v>
          </cell>
          <cell r="Y2343" t="str">
            <v>Menig Extended Care Unit</v>
          </cell>
          <cell r="Z2343" t="str">
            <v>Biweekly</v>
          </cell>
        </row>
        <row r="2344">
          <cell r="B2344">
            <v>2898</v>
          </cell>
          <cell r="D2344" t="str">
            <v>Anne</v>
          </cell>
          <cell r="E2344" t="str">
            <v>Hutchinson</v>
          </cell>
          <cell r="G2344" t="str">
            <v>Registered Dietician</v>
          </cell>
          <cell r="H2344" t="str">
            <v>Ancillary</v>
          </cell>
          <cell r="I2344" t="str">
            <v>Operations</v>
          </cell>
          <cell r="J2344" t="str">
            <v>Nutrition - Rehab</v>
          </cell>
          <cell r="K2344" t="str">
            <v>Active</v>
          </cell>
          <cell r="L2344" t="str">
            <v>PartTime - Full Benefits</v>
          </cell>
          <cell r="M2344" t="str">
            <v>Part Time</v>
          </cell>
          <cell r="N2344" t="str">
            <v>Registered Dietician</v>
          </cell>
          <cell r="O2344" t="str">
            <v>GEN 40 30min</v>
          </cell>
          <cell r="P2344">
            <v>44573</v>
          </cell>
          <cell r="Q2344">
            <v>44573</v>
          </cell>
          <cell r="S2344">
            <v>49154.559999999998</v>
          </cell>
          <cell r="T2344">
            <v>29.54</v>
          </cell>
          <cell r="U2344" t="str">
            <v>Tech &amp; Professi</v>
          </cell>
          <cell r="V2344">
            <v>64</v>
          </cell>
          <cell r="W2344">
            <v>945.28</v>
          </cell>
          <cell r="X2344" t="str">
            <v>Gifford Medical - 40</v>
          </cell>
          <cell r="Y2344" t="str">
            <v>Nutrition &amp; Food Service</v>
          </cell>
          <cell r="Z2344" t="str">
            <v>Biweekly</v>
          </cell>
        </row>
        <row r="2345">
          <cell r="B2345">
            <v>2899</v>
          </cell>
          <cell r="D2345" t="str">
            <v>Michael</v>
          </cell>
          <cell r="E2345" t="str">
            <v>Unwin</v>
          </cell>
          <cell r="G2345" t="str">
            <v>Chef</v>
          </cell>
          <cell r="H2345" t="str">
            <v>Maint, Hskpg, Food, Dayca</v>
          </cell>
          <cell r="I2345" t="str">
            <v>Operations</v>
          </cell>
          <cell r="J2345" t="str">
            <v>Dietary</v>
          </cell>
          <cell r="K2345" t="str">
            <v>Active</v>
          </cell>
          <cell r="L2345" t="str">
            <v>Full Time - Full Benefits</v>
          </cell>
          <cell r="M2345" t="str">
            <v>Full Time</v>
          </cell>
          <cell r="N2345" t="str">
            <v>Chef</v>
          </cell>
          <cell r="O2345" t="str">
            <v>GEN 40 30min</v>
          </cell>
          <cell r="P2345">
            <v>44573</v>
          </cell>
          <cell r="Q2345">
            <v>44573</v>
          </cell>
          <cell r="S2345">
            <v>64272</v>
          </cell>
          <cell r="T2345">
            <v>30.9</v>
          </cell>
          <cell r="U2345" t="str">
            <v>Tech &amp; Professi</v>
          </cell>
          <cell r="V2345">
            <v>80</v>
          </cell>
          <cell r="W2345">
            <v>1236</v>
          </cell>
          <cell r="X2345" t="str">
            <v>Gifford Medical - 40</v>
          </cell>
          <cell r="Y2345" t="str">
            <v>Nutrition &amp; Food Service</v>
          </cell>
          <cell r="Z2345" t="str">
            <v>Biweekly</v>
          </cell>
        </row>
        <row r="2346">
          <cell r="B2346">
            <v>2900</v>
          </cell>
          <cell r="D2346" t="str">
            <v>Chelsea</v>
          </cell>
          <cell r="E2346" t="str">
            <v>Kuhn</v>
          </cell>
          <cell r="F2346" t="str">
            <v>M</v>
          </cell>
          <cell r="G2346" t="str">
            <v>ES Technician</v>
          </cell>
          <cell r="H2346" t="str">
            <v>Maint, Hskpg, Food, Dayca</v>
          </cell>
          <cell r="I2346" t="str">
            <v>Operations</v>
          </cell>
          <cell r="J2346" t="str">
            <v>Housekeeping</v>
          </cell>
          <cell r="K2346" t="str">
            <v>Active</v>
          </cell>
          <cell r="L2346" t="str">
            <v>Full Time - Full Benefits</v>
          </cell>
          <cell r="M2346" t="str">
            <v>Full Time</v>
          </cell>
          <cell r="N2346" t="str">
            <v>ES Technician</v>
          </cell>
          <cell r="O2346" t="str">
            <v>8/80 30min</v>
          </cell>
          <cell r="P2346">
            <v>44580</v>
          </cell>
          <cell r="Q2346">
            <v>44580</v>
          </cell>
          <cell r="S2346">
            <v>31553.599999999999</v>
          </cell>
          <cell r="T2346">
            <v>15.17</v>
          </cell>
          <cell r="U2346" t="str">
            <v>Admin/Support</v>
          </cell>
          <cell r="V2346">
            <v>80</v>
          </cell>
          <cell r="W2346">
            <v>606.79999999999995</v>
          </cell>
          <cell r="X2346" t="str">
            <v>Gifford Medical - 40</v>
          </cell>
          <cell r="Y2346" t="str">
            <v>Housekeeping</v>
          </cell>
          <cell r="Z2346" t="str">
            <v>Biweekly</v>
          </cell>
        </row>
        <row r="2347">
          <cell r="B2347">
            <v>2901</v>
          </cell>
          <cell r="D2347" t="str">
            <v>Jeffery</v>
          </cell>
          <cell r="E2347" t="str">
            <v>Barrett</v>
          </cell>
          <cell r="F2347" t="str">
            <v>C</v>
          </cell>
          <cell r="G2347" t="str">
            <v>Patient Access Representa</v>
          </cell>
          <cell r="H2347" t="str">
            <v>Administrative</v>
          </cell>
          <cell r="I2347" t="str">
            <v>Finance</v>
          </cell>
          <cell r="J2347" t="str">
            <v>Patient Registration</v>
          </cell>
          <cell r="K2347" t="str">
            <v>Active</v>
          </cell>
          <cell r="L2347" t="str">
            <v>Full Time - Full Benefits</v>
          </cell>
          <cell r="M2347" t="str">
            <v>Full Time</v>
          </cell>
          <cell r="N2347" t="str">
            <v>Patient Access Representa</v>
          </cell>
          <cell r="O2347" t="str">
            <v>GEN 40 60min</v>
          </cell>
          <cell r="P2347">
            <v>44580</v>
          </cell>
          <cell r="Q2347">
            <v>44580</v>
          </cell>
          <cell r="S2347">
            <v>38625.599999999999</v>
          </cell>
          <cell r="T2347">
            <v>18.57</v>
          </cell>
          <cell r="U2347" t="str">
            <v>Admin/Support</v>
          </cell>
          <cell r="V2347">
            <v>80</v>
          </cell>
          <cell r="W2347">
            <v>742.8</v>
          </cell>
          <cell r="X2347" t="str">
            <v>Patient Registration - 49</v>
          </cell>
          <cell r="Y2347" t="str">
            <v>Patient Admin Services</v>
          </cell>
          <cell r="Z2347" t="str">
            <v>Biweekly</v>
          </cell>
        </row>
        <row r="2348">
          <cell r="B2348">
            <v>2902</v>
          </cell>
          <cell r="D2348" t="str">
            <v>Timothy</v>
          </cell>
          <cell r="E2348" t="str">
            <v>Farrow</v>
          </cell>
          <cell r="G2348" t="str">
            <v>RN - Per Diem</v>
          </cell>
          <cell r="H2348" t="str">
            <v>Clinical</v>
          </cell>
          <cell r="I2348" t="str">
            <v>Patient Care Services</v>
          </cell>
          <cell r="J2348" t="str">
            <v>Med Surg</v>
          </cell>
          <cell r="K2348" t="str">
            <v>Active</v>
          </cell>
          <cell r="L2348" t="str">
            <v>Per Diem Active</v>
          </cell>
          <cell r="M2348" t="str">
            <v>Part Time</v>
          </cell>
          <cell r="N2348" t="str">
            <v>RN - Per Diem</v>
          </cell>
          <cell r="O2348" t="str">
            <v>GEN 40 30min</v>
          </cell>
          <cell r="P2348">
            <v>44587</v>
          </cell>
          <cell r="Q2348">
            <v>44587</v>
          </cell>
          <cell r="S2348">
            <v>9.3600000000000003E-2</v>
          </cell>
          <cell r="T2348">
            <v>36.04</v>
          </cell>
          <cell r="U2348" t="str">
            <v>RN</v>
          </cell>
          <cell r="V2348">
            <v>1E-4</v>
          </cell>
          <cell r="W2348">
            <v>1.8E-3</v>
          </cell>
          <cell r="X2348" t="str">
            <v>Gifford Medical Ctr - 40</v>
          </cell>
          <cell r="Y2348" t="str">
            <v>Med/Surg</v>
          </cell>
          <cell r="Z2348" t="str">
            <v>Biweekly</v>
          </cell>
        </row>
        <row r="2349">
          <cell r="B2349">
            <v>2903</v>
          </cell>
          <cell r="D2349" t="str">
            <v>Noah</v>
          </cell>
          <cell r="E2349" t="str">
            <v>Moorby</v>
          </cell>
          <cell r="F2349" t="str">
            <v>A</v>
          </cell>
          <cell r="G2349" t="str">
            <v>ES Technician</v>
          </cell>
          <cell r="H2349" t="str">
            <v>Maint, Hskpg, Food, Dayca</v>
          </cell>
          <cell r="I2349" t="str">
            <v>Operations</v>
          </cell>
          <cell r="J2349" t="str">
            <v>Housekeeping</v>
          </cell>
          <cell r="K2349" t="str">
            <v>Terminated</v>
          </cell>
          <cell r="L2349" t="str">
            <v>PartTime-No Benefits</v>
          </cell>
          <cell r="M2349" t="str">
            <v>Part Time</v>
          </cell>
          <cell r="N2349" t="str">
            <v>ES Technician</v>
          </cell>
          <cell r="O2349" t="str">
            <v>GEN 40 No Meal</v>
          </cell>
          <cell r="P2349">
            <v>44595</v>
          </cell>
          <cell r="Q2349">
            <v>44595</v>
          </cell>
          <cell r="R2349">
            <v>44893</v>
          </cell>
          <cell r="S2349">
            <v>3120</v>
          </cell>
          <cell r="T2349">
            <v>15</v>
          </cell>
          <cell r="U2349" t="str">
            <v>Admin/Support</v>
          </cell>
          <cell r="V2349">
            <v>8</v>
          </cell>
          <cell r="W2349">
            <v>60</v>
          </cell>
          <cell r="X2349" t="str">
            <v>Gifford Medical - 40</v>
          </cell>
          <cell r="Y2349" t="str">
            <v>Housekeeping</v>
          </cell>
          <cell r="Z2349" t="str">
            <v>Biweekly</v>
          </cell>
        </row>
        <row r="2350">
          <cell r="B2350">
            <v>2904</v>
          </cell>
          <cell r="D2350" t="str">
            <v>Marzouq</v>
          </cell>
          <cell r="E2350" t="str">
            <v>Qubti</v>
          </cell>
          <cell r="G2350" t="str">
            <v>Physician</v>
          </cell>
          <cell r="H2350" t="str">
            <v>Clinical</v>
          </cell>
          <cell r="I2350" t="str">
            <v>Medical Staff</v>
          </cell>
          <cell r="J2350" t="str">
            <v>Clinic Primary Care</v>
          </cell>
          <cell r="K2350" t="str">
            <v>Active</v>
          </cell>
          <cell r="L2350" t="str">
            <v>Full Time - Full Benefits</v>
          </cell>
          <cell r="M2350" t="str">
            <v>Full Time</v>
          </cell>
          <cell r="N2350" t="str">
            <v>Physician</v>
          </cell>
          <cell r="O2350" t="str">
            <v>PHYSICIANS</v>
          </cell>
          <cell r="P2350">
            <v>44599</v>
          </cell>
          <cell r="Q2350">
            <v>44599</v>
          </cell>
          <cell r="S2350">
            <v>215000</v>
          </cell>
          <cell r="T2350">
            <v>103.36539999999999</v>
          </cell>
          <cell r="U2350" t="str">
            <v>Providers</v>
          </cell>
          <cell r="V2350">
            <v>80</v>
          </cell>
          <cell r="W2350">
            <v>4134.6153999999997</v>
          </cell>
          <cell r="X2350" t="str">
            <v>Primary Care Clinic - 41</v>
          </cell>
          <cell r="Y2350" t="str">
            <v>Medical Staff</v>
          </cell>
          <cell r="Z2350" t="str">
            <v>Biweekly</v>
          </cell>
        </row>
        <row r="2351">
          <cell r="B2351">
            <v>2905</v>
          </cell>
          <cell r="D2351" t="str">
            <v>Ellen</v>
          </cell>
          <cell r="E2351" t="str">
            <v>Apple</v>
          </cell>
          <cell r="F2351" t="str">
            <v>G</v>
          </cell>
          <cell r="G2351" t="str">
            <v>Nurse Midwife</v>
          </cell>
          <cell r="H2351" t="str">
            <v>Clinical</v>
          </cell>
          <cell r="I2351" t="str">
            <v>Medical Staff</v>
          </cell>
          <cell r="J2351" t="str">
            <v>Clinic OB/GYN</v>
          </cell>
          <cell r="K2351" t="str">
            <v>Active</v>
          </cell>
          <cell r="L2351" t="str">
            <v>Full Time - Full Benefits</v>
          </cell>
          <cell r="M2351" t="str">
            <v>Full Time</v>
          </cell>
          <cell r="N2351" t="str">
            <v>Nurse Midwife</v>
          </cell>
          <cell r="O2351" t="str">
            <v>PHYSICIANS</v>
          </cell>
          <cell r="P2351">
            <v>44599</v>
          </cell>
          <cell r="Q2351">
            <v>44599</v>
          </cell>
          <cell r="S2351">
            <v>125243</v>
          </cell>
          <cell r="T2351">
            <v>60.213000000000001</v>
          </cell>
          <cell r="U2351" t="str">
            <v>Tech &amp; Profess</v>
          </cell>
          <cell r="V2351">
            <v>80</v>
          </cell>
          <cell r="W2351">
            <v>2408.5192000000002</v>
          </cell>
          <cell r="X2351" t="str">
            <v>OB/GYN - 41</v>
          </cell>
          <cell r="Y2351" t="str">
            <v>Medical Staff</v>
          </cell>
          <cell r="Z2351" t="str">
            <v>Biweekly</v>
          </cell>
        </row>
        <row r="2352">
          <cell r="B2352">
            <v>2907</v>
          </cell>
          <cell r="D2352" t="str">
            <v>Natalie</v>
          </cell>
          <cell r="E2352" t="str">
            <v>Jackson</v>
          </cell>
          <cell r="F2352" t="str">
            <v>L</v>
          </cell>
          <cell r="G2352" t="str">
            <v>Billing Representative I</v>
          </cell>
          <cell r="H2352" t="str">
            <v>Administrative</v>
          </cell>
          <cell r="I2352" t="str">
            <v>Finance</v>
          </cell>
          <cell r="J2352" t="str">
            <v>Patient Accounting</v>
          </cell>
          <cell r="K2352" t="str">
            <v>Terminated</v>
          </cell>
          <cell r="L2352" t="str">
            <v>Full Time - Full Benefits</v>
          </cell>
          <cell r="M2352" t="str">
            <v>Full Time</v>
          </cell>
          <cell r="N2352" t="str">
            <v>Billing Representative I</v>
          </cell>
          <cell r="O2352" t="str">
            <v>GEN 40 30min</v>
          </cell>
          <cell r="P2352">
            <v>44601</v>
          </cell>
          <cell r="Q2352">
            <v>44601</v>
          </cell>
          <cell r="R2352">
            <v>44636</v>
          </cell>
          <cell r="S2352">
            <v>33904</v>
          </cell>
          <cell r="T2352">
            <v>16.3</v>
          </cell>
          <cell r="U2352" t="str">
            <v>Admin/Support</v>
          </cell>
          <cell r="V2352">
            <v>80</v>
          </cell>
          <cell r="W2352">
            <v>652</v>
          </cell>
          <cell r="X2352" t="str">
            <v>Gifford Medical - 40</v>
          </cell>
          <cell r="Y2352" t="str">
            <v>Patient Financial Service</v>
          </cell>
          <cell r="Z2352" t="str">
            <v>Biweekly</v>
          </cell>
        </row>
        <row r="2353">
          <cell r="B2353">
            <v>2908</v>
          </cell>
          <cell r="D2353" t="str">
            <v>Ayrin</v>
          </cell>
          <cell r="E2353" t="str">
            <v>Southworth</v>
          </cell>
          <cell r="F2353" t="str">
            <v>N</v>
          </cell>
          <cell r="G2353" t="str">
            <v>Medical Assistant</v>
          </cell>
          <cell r="H2353" t="str">
            <v>Clinical</v>
          </cell>
          <cell r="I2353" t="str">
            <v>Provider Practices</v>
          </cell>
          <cell r="J2353" t="str">
            <v>Berlin Expansion PC</v>
          </cell>
          <cell r="K2353" t="str">
            <v>Terminated</v>
          </cell>
          <cell r="L2353" t="str">
            <v>Full Time - Full Benefits</v>
          </cell>
          <cell r="M2353" t="str">
            <v>Full Time</v>
          </cell>
          <cell r="N2353" t="str">
            <v>Medical Assistant</v>
          </cell>
          <cell r="O2353" t="str">
            <v>GEN 40 60min</v>
          </cell>
          <cell r="P2353">
            <v>44601</v>
          </cell>
          <cell r="Q2353">
            <v>44601</v>
          </cell>
          <cell r="R2353">
            <v>44743</v>
          </cell>
          <cell r="S2353">
            <v>34840</v>
          </cell>
          <cell r="T2353">
            <v>16.75</v>
          </cell>
          <cell r="U2353" t="str">
            <v>Admin/Support</v>
          </cell>
          <cell r="V2353">
            <v>80</v>
          </cell>
          <cell r="W2353">
            <v>670</v>
          </cell>
          <cell r="X2353" t="str">
            <v>Primary Care Clinic - 41</v>
          </cell>
          <cell r="Y2353" t="str">
            <v>Provider Practice</v>
          </cell>
          <cell r="Z2353" t="str">
            <v>Biweekly</v>
          </cell>
        </row>
        <row r="2354">
          <cell r="B2354">
            <v>2909</v>
          </cell>
          <cell r="D2354" t="str">
            <v>Jennifer</v>
          </cell>
          <cell r="E2354" t="str">
            <v>Lizotte</v>
          </cell>
          <cell r="F2354" t="str">
            <v>L</v>
          </cell>
          <cell r="G2354" t="str">
            <v>Cook</v>
          </cell>
          <cell r="H2354" t="str">
            <v>Maint, Hskpg, Food, Dayca</v>
          </cell>
          <cell r="I2354" t="str">
            <v>Operations</v>
          </cell>
          <cell r="J2354" t="str">
            <v>Dietary</v>
          </cell>
          <cell r="K2354" t="str">
            <v>Active</v>
          </cell>
          <cell r="L2354" t="str">
            <v>Full Time - Full Benefits</v>
          </cell>
          <cell r="M2354" t="str">
            <v>Full Time</v>
          </cell>
          <cell r="N2354" t="str">
            <v>Cook</v>
          </cell>
          <cell r="O2354" t="str">
            <v>GEN 40 30min</v>
          </cell>
          <cell r="P2354">
            <v>44601</v>
          </cell>
          <cell r="Q2354">
            <v>44601</v>
          </cell>
          <cell r="S2354">
            <v>37065.599999999999</v>
          </cell>
          <cell r="T2354">
            <v>17.82</v>
          </cell>
          <cell r="U2354" t="str">
            <v>Admin/Support</v>
          </cell>
          <cell r="V2354">
            <v>80</v>
          </cell>
          <cell r="W2354">
            <v>712.8</v>
          </cell>
          <cell r="X2354" t="str">
            <v>Gifford Medical - 40</v>
          </cell>
          <cell r="Y2354" t="str">
            <v>Nutrition &amp; Food Service</v>
          </cell>
          <cell r="Z2354" t="str">
            <v>Biweekly</v>
          </cell>
        </row>
        <row r="2355">
          <cell r="B2355">
            <v>2910</v>
          </cell>
          <cell r="D2355" t="str">
            <v>Kristina</v>
          </cell>
          <cell r="E2355" t="str">
            <v>Kaufman</v>
          </cell>
          <cell r="F2355" t="str">
            <v>M</v>
          </cell>
          <cell r="G2355" t="str">
            <v>Teaching Assistant</v>
          </cell>
          <cell r="H2355" t="str">
            <v>Maint, Hskpg, Food, Dayca</v>
          </cell>
          <cell r="I2355" t="str">
            <v>Human Resources</v>
          </cell>
          <cell r="J2355" t="str">
            <v>Day Care</v>
          </cell>
          <cell r="K2355" t="str">
            <v>Terminated</v>
          </cell>
          <cell r="L2355" t="str">
            <v>Full Time - Full Benefits</v>
          </cell>
          <cell r="M2355" t="str">
            <v>Full Time</v>
          </cell>
          <cell r="N2355" t="str">
            <v>Teaching Assistant</v>
          </cell>
          <cell r="O2355" t="str">
            <v>GEN 40 60min</v>
          </cell>
          <cell r="P2355">
            <v>44608</v>
          </cell>
          <cell r="Q2355">
            <v>44608</v>
          </cell>
          <cell r="R2355">
            <v>44722</v>
          </cell>
          <cell r="S2355">
            <v>31200</v>
          </cell>
          <cell r="T2355">
            <v>15</v>
          </cell>
          <cell r="U2355" t="str">
            <v>Admin/Support</v>
          </cell>
          <cell r="V2355">
            <v>80</v>
          </cell>
          <cell r="W2355">
            <v>600</v>
          </cell>
          <cell r="X2355" t="str">
            <v>Gifford Medical - 40</v>
          </cell>
          <cell r="Y2355" t="str">
            <v>Child Enrichment Center</v>
          </cell>
          <cell r="Z2355" t="str">
            <v>Biweekly</v>
          </cell>
        </row>
        <row r="2356">
          <cell r="B2356">
            <v>2911</v>
          </cell>
          <cell r="D2356" t="str">
            <v>Katherine</v>
          </cell>
          <cell r="E2356" t="str">
            <v>Roche</v>
          </cell>
          <cell r="F2356" t="str">
            <v>L</v>
          </cell>
          <cell r="G2356" t="str">
            <v>Kitchen Assistant</v>
          </cell>
          <cell r="H2356" t="str">
            <v>Maint, Hskpg, Food, Dayca</v>
          </cell>
          <cell r="I2356" t="str">
            <v>Operations</v>
          </cell>
          <cell r="J2356" t="str">
            <v>Dietary</v>
          </cell>
          <cell r="K2356" t="str">
            <v>Terminated</v>
          </cell>
          <cell r="L2356" t="str">
            <v>PartTime - Full Benefits</v>
          </cell>
          <cell r="M2356" t="str">
            <v>Part Time</v>
          </cell>
          <cell r="N2356" t="str">
            <v>Kitchen Assistant</v>
          </cell>
          <cell r="O2356" t="str">
            <v>GEN 40 30min</v>
          </cell>
          <cell r="P2356">
            <v>44608</v>
          </cell>
          <cell r="Q2356">
            <v>44608</v>
          </cell>
          <cell r="R2356">
            <v>44910</v>
          </cell>
          <cell r="S2356">
            <v>35100</v>
          </cell>
          <cell r="T2356">
            <v>22.5</v>
          </cell>
          <cell r="U2356" t="str">
            <v>Admin/Support</v>
          </cell>
          <cell r="V2356">
            <v>60</v>
          </cell>
          <cell r="W2356">
            <v>675</v>
          </cell>
          <cell r="X2356" t="str">
            <v>Gifford Medical - 40</v>
          </cell>
          <cell r="Y2356" t="str">
            <v>Nutrition &amp; Food Service</v>
          </cell>
          <cell r="Z2356" t="str">
            <v>Biweekly</v>
          </cell>
        </row>
        <row r="2357">
          <cell r="B2357">
            <v>2912</v>
          </cell>
          <cell r="D2357" t="str">
            <v>Erika</v>
          </cell>
          <cell r="E2357" t="str">
            <v>Graham</v>
          </cell>
          <cell r="F2357" t="str">
            <v>R</v>
          </cell>
          <cell r="G2357" t="str">
            <v>Medical Assistant</v>
          </cell>
          <cell r="H2357" t="str">
            <v>Clinical</v>
          </cell>
          <cell r="I2357" t="str">
            <v>Provider Practices</v>
          </cell>
          <cell r="J2357" t="str">
            <v>Clinic Primary Care</v>
          </cell>
          <cell r="K2357" t="str">
            <v>Terminated</v>
          </cell>
          <cell r="L2357" t="str">
            <v>Full Time - Full Benefits</v>
          </cell>
          <cell r="M2357" t="str">
            <v>Full Time</v>
          </cell>
          <cell r="N2357" t="str">
            <v>Medical Assistant</v>
          </cell>
          <cell r="O2357" t="str">
            <v>GEN 40 60min</v>
          </cell>
          <cell r="P2357">
            <v>44622</v>
          </cell>
          <cell r="Q2357">
            <v>44622</v>
          </cell>
          <cell r="R2357">
            <v>45016</v>
          </cell>
          <cell r="S2357">
            <v>37668.800000000003</v>
          </cell>
          <cell r="T2357">
            <v>18.11</v>
          </cell>
          <cell r="U2357" t="str">
            <v>Admin/Support</v>
          </cell>
          <cell r="V2357">
            <v>80</v>
          </cell>
          <cell r="W2357">
            <v>724.4</v>
          </cell>
          <cell r="X2357" t="str">
            <v>Primary Care Clinic - 41</v>
          </cell>
          <cell r="Y2357" t="str">
            <v>Provider Practice</v>
          </cell>
          <cell r="Z2357" t="str">
            <v>Biweekly</v>
          </cell>
        </row>
        <row r="2358">
          <cell r="B2358">
            <v>2913</v>
          </cell>
          <cell r="D2358" t="str">
            <v>Jacob</v>
          </cell>
          <cell r="E2358" t="str">
            <v>Patterson</v>
          </cell>
          <cell r="F2358" t="str">
            <v>L</v>
          </cell>
          <cell r="G2358" t="str">
            <v>Computer Operator</v>
          </cell>
          <cell r="H2358" t="str">
            <v>Administrative</v>
          </cell>
          <cell r="I2358" t="str">
            <v>Finance</v>
          </cell>
          <cell r="J2358" t="str">
            <v>Data Processing</v>
          </cell>
          <cell r="K2358" t="str">
            <v>Active</v>
          </cell>
          <cell r="L2358" t="str">
            <v>Full Time - Full Benefits</v>
          </cell>
          <cell r="M2358" t="str">
            <v>Full Time</v>
          </cell>
          <cell r="N2358" t="str">
            <v>Computer Operator</v>
          </cell>
          <cell r="O2358" t="str">
            <v>EXEMPT 8 FT</v>
          </cell>
          <cell r="P2358">
            <v>44622</v>
          </cell>
          <cell r="Q2358">
            <v>44622</v>
          </cell>
          <cell r="S2358">
            <v>45822.400000000001</v>
          </cell>
          <cell r="T2358">
            <v>22.03</v>
          </cell>
          <cell r="U2358" t="str">
            <v>Admin/Support</v>
          </cell>
          <cell r="V2358">
            <v>80</v>
          </cell>
          <cell r="W2358">
            <v>881.2</v>
          </cell>
          <cell r="X2358" t="str">
            <v>Gifford Medical - 40</v>
          </cell>
          <cell r="Y2358" t="str">
            <v>Information Systems</v>
          </cell>
          <cell r="Z2358" t="str">
            <v>Biweekly</v>
          </cell>
        </row>
        <row r="2359">
          <cell r="B2359">
            <v>2914</v>
          </cell>
          <cell r="D2359" t="str">
            <v>Veronica</v>
          </cell>
          <cell r="E2359" t="str">
            <v>Quintanilla</v>
          </cell>
          <cell r="F2359" t="str">
            <v>L</v>
          </cell>
          <cell r="G2359" t="str">
            <v>Medical Assistant</v>
          </cell>
          <cell r="H2359" t="str">
            <v>Clinical</v>
          </cell>
          <cell r="I2359" t="str">
            <v>Patient Care Services</v>
          </cell>
          <cell r="J2359" t="str">
            <v>Clinic Psychiatry</v>
          </cell>
          <cell r="K2359" t="str">
            <v>Terminated</v>
          </cell>
          <cell r="L2359" t="str">
            <v>Full Time - Full Benefits</v>
          </cell>
          <cell r="M2359" t="str">
            <v>Full Time</v>
          </cell>
          <cell r="N2359" t="str">
            <v>Medical Assistant</v>
          </cell>
          <cell r="O2359" t="str">
            <v>GEN 40 30min</v>
          </cell>
          <cell r="P2359">
            <v>44622</v>
          </cell>
          <cell r="Q2359">
            <v>44622</v>
          </cell>
          <cell r="R2359">
            <v>44683</v>
          </cell>
          <cell r="S2359">
            <v>35484.800000000003</v>
          </cell>
          <cell r="T2359">
            <v>17.059999999999999</v>
          </cell>
          <cell r="U2359" t="str">
            <v>Admin/Support</v>
          </cell>
          <cell r="V2359">
            <v>80</v>
          </cell>
          <cell r="W2359">
            <v>682.4</v>
          </cell>
          <cell r="X2359" t="str">
            <v>Primary Care Clinic - 41</v>
          </cell>
          <cell r="Y2359" t="str">
            <v>Provider Practice</v>
          </cell>
          <cell r="Z2359" t="str">
            <v>Biweekly</v>
          </cell>
        </row>
        <row r="2360">
          <cell r="B2360">
            <v>2915</v>
          </cell>
          <cell r="D2360" t="str">
            <v>Heather</v>
          </cell>
          <cell r="E2360" t="str">
            <v>Shaw</v>
          </cell>
          <cell r="F2360" t="str">
            <v>A</v>
          </cell>
          <cell r="G2360" t="str">
            <v>Quality Program Manager</v>
          </cell>
          <cell r="I2360" t="str">
            <v>Quality Mgt &amp; Med Staff S</v>
          </cell>
          <cell r="J2360" t="str">
            <v>UR/QA</v>
          </cell>
          <cell r="K2360" t="str">
            <v>Terminated</v>
          </cell>
          <cell r="L2360" t="str">
            <v>Full Time - Full Benefits</v>
          </cell>
          <cell r="M2360" t="str">
            <v>Full Time</v>
          </cell>
          <cell r="N2360" t="str">
            <v>Quality Program Manager</v>
          </cell>
          <cell r="O2360" t="str">
            <v>EXEMPT 8 FT</v>
          </cell>
          <cell r="P2360">
            <v>44622</v>
          </cell>
          <cell r="Q2360">
            <v>44622</v>
          </cell>
          <cell r="R2360">
            <v>44869</v>
          </cell>
          <cell r="S2360">
            <v>76606.399999999994</v>
          </cell>
          <cell r="T2360">
            <v>36.83</v>
          </cell>
          <cell r="U2360" t="str">
            <v>Tech &amp; Profess</v>
          </cell>
          <cell r="V2360">
            <v>80</v>
          </cell>
          <cell r="W2360">
            <v>1473.2</v>
          </cell>
          <cell r="X2360" t="str">
            <v>Gifford Medical - 40</v>
          </cell>
          <cell r="Y2360" t="str">
            <v>Quality Assurance/Risk Mg</v>
          </cell>
          <cell r="Z2360" t="str">
            <v>Biweekly</v>
          </cell>
        </row>
        <row r="2361">
          <cell r="B2361">
            <v>2916</v>
          </cell>
          <cell r="D2361" t="str">
            <v>Alicia</v>
          </cell>
          <cell r="E2361" t="str">
            <v>Clayton</v>
          </cell>
          <cell r="F2361" t="str">
            <v>M</v>
          </cell>
          <cell r="G2361" t="str">
            <v>Central Sterile Supp Tech</v>
          </cell>
          <cell r="H2361" t="str">
            <v>Ancillary</v>
          </cell>
          <cell r="I2361" t="str">
            <v>Patient Care Services</v>
          </cell>
          <cell r="J2361" t="str">
            <v>Operating Room</v>
          </cell>
          <cell r="K2361" t="str">
            <v>Terminated</v>
          </cell>
          <cell r="L2361" t="str">
            <v>PartTime - Full Benefits</v>
          </cell>
          <cell r="M2361" t="str">
            <v>Part Time</v>
          </cell>
          <cell r="N2361" t="str">
            <v>Central Sterile Supp Tech</v>
          </cell>
          <cell r="O2361" t="str">
            <v>GEN 40 30min</v>
          </cell>
          <cell r="P2361">
            <v>44622</v>
          </cell>
          <cell r="Q2361">
            <v>44622</v>
          </cell>
          <cell r="R2361">
            <v>45002</v>
          </cell>
          <cell r="S2361">
            <v>27838.720000000001</v>
          </cell>
          <cell r="T2361">
            <v>16.73</v>
          </cell>
          <cell r="U2361" t="str">
            <v>Admin/Support</v>
          </cell>
          <cell r="V2361">
            <v>64</v>
          </cell>
          <cell r="W2361">
            <v>535.36</v>
          </cell>
          <cell r="X2361" t="str">
            <v>Gifford Medical - 40</v>
          </cell>
          <cell r="Y2361" t="str">
            <v>Operating Room</v>
          </cell>
          <cell r="Z2361" t="str">
            <v>Biweekly</v>
          </cell>
        </row>
        <row r="2362">
          <cell r="B2362">
            <v>2917</v>
          </cell>
          <cell r="D2362" t="str">
            <v>Benedicta</v>
          </cell>
          <cell r="E2362" t="str">
            <v>Iloba</v>
          </cell>
          <cell r="F2362" t="str">
            <v>C</v>
          </cell>
          <cell r="G2362" t="str">
            <v>Registered Nurse</v>
          </cell>
          <cell r="H2362" t="str">
            <v>Clinical</v>
          </cell>
          <cell r="I2362" t="str">
            <v>Patient Care Services</v>
          </cell>
          <cell r="J2362" t="str">
            <v>Operating Room</v>
          </cell>
          <cell r="K2362" t="str">
            <v>Terminated</v>
          </cell>
          <cell r="L2362" t="str">
            <v>Full Time - Full Benefits</v>
          </cell>
          <cell r="M2362" t="str">
            <v>Full Time</v>
          </cell>
          <cell r="N2362" t="str">
            <v>Registered Nurse</v>
          </cell>
          <cell r="O2362" t="str">
            <v>GEN 40 30min</v>
          </cell>
          <cell r="P2362">
            <v>44903</v>
          </cell>
          <cell r="Q2362">
            <v>44628</v>
          </cell>
          <cell r="R2362">
            <v>44903</v>
          </cell>
          <cell r="S2362">
            <v>83304</v>
          </cell>
          <cell r="T2362">
            <v>40.049999999999997</v>
          </cell>
          <cell r="U2362" t="str">
            <v>RN</v>
          </cell>
          <cell r="V2362">
            <v>80</v>
          </cell>
          <cell r="W2362">
            <v>1602</v>
          </cell>
          <cell r="X2362" t="str">
            <v>Gifford Medical Ctr - 40</v>
          </cell>
          <cell r="Y2362" t="str">
            <v>Operating Room</v>
          </cell>
          <cell r="Z2362" t="str">
            <v>Biweekly</v>
          </cell>
        </row>
        <row r="2363">
          <cell r="B2363">
            <v>2918</v>
          </cell>
          <cell r="D2363" t="str">
            <v>Michele</v>
          </cell>
          <cell r="E2363" t="str">
            <v>Crochiere</v>
          </cell>
          <cell r="F2363" t="str">
            <v>D</v>
          </cell>
          <cell r="G2363" t="str">
            <v>Patient Access Representa</v>
          </cell>
          <cell r="H2363" t="str">
            <v>Administrative</v>
          </cell>
          <cell r="I2363" t="str">
            <v>Finance</v>
          </cell>
          <cell r="J2363" t="str">
            <v>Patient Registration</v>
          </cell>
          <cell r="K2363" t="str">
            <v>Terminated</v>
          </cell>
          <cell r="L2363" t="str">
            <v>Full Time - Full Benefits</v>
          </cell>
          <cell r="M2363" t="str">
            <v>Full Time</v>
          </cell>
          <cell r="N2363" t="str">
            <v>Patient Access Representa</v>
          </cell>
          <cell r="O2363" t="str">
            <v>GEN 40 30min</v>
          </cell>
          <cell r="P2363">
            <v>44629</v>
          </cell>
          <cell r="Q2363">
            <v>44629</v>
          </cell>
          <cell r="R2363">
            <v>44925</v>
          </cell>
          <cell r="S2363">
            <v>45614.400000000001</v>
          </cell>
          <cell r="T2363">
            <v>21.93</v>
          </cell>
          <cell r="U2363" t="str">
            <v>Admin/Support</v>
          </cell>
          <cell r="V2363">
            <v>80</v>
          </cell>
          <cell r="W2363">
            <v>877.2</v>
          </cell>
          <cell r="X2363" t="str">
            <v>Patient Registration - 49</v>
          </cell>
          <cell r="Y2363" t="str">
            <v>Patient Admin Services</v>
          </cell>
          <cell r="Z2363" t="str">
            <v>Biweekly</v>
          </cell>
        </row>
        <row r="2364">
          <cell r="B2364">
            <v>2919</v>
          </cell>
          <cell r="D2364" t="str">
            <v>Pemma</v>
          </cell>
          <cell r="E2364" t="str">
            <v>Satcowitz</v>
          </cell>
          <cell r="F2364" t="str">
            <v>S</v>
          </cell>
          <cell r="G2364" t="str">
            <v>Kitchen Assistant</v>
          </cell>
          <cell r="H2364" t="str">
            <v>Maint, Hskpg, Food, Dayca</v>
          </cell>
          <cell r="I2364" t="str">
            <v>Operations</v>
          </cell>
          <cell r="J2364" t="str">
            <v>Dietary</v>
          </cell>
          <cell r="K2364" t="str">
            <v>Active</v>
          </cell>
          <cell r="L2364" t="str">
            <v>PartTime - Full Benefits</v>
          </cell>
          <cell r="M2364" t="str">
            <v>Part Time</v>
          </cell>
          <cell r="N2364" t="str">
            <v>Kitchen Assistant</v>
          </cell>
          <cell r="O2364" t="str">
            <v>GEN 40 30min</v>
          </cell>
          <cell r="P2364">
            <v>44629</v>
          </cell>
          <cell r="Q2364">
            <v>44629</v>
          </cell>
          <cell r="S2364">
            <v>23400</v>
          </cell>
          <cell r="T2364">
            <v>15</v>
          </cell>
          <cell r="U2364" t="str">
            <v>Admin/Support</v>
          </cell>
          <cell r="V2364">
            <v>60</v>
          </cell>
          <cell r="W2364">
            <v>450</v>
          </cell>
          <cell r="X2364" t="str">
            <v>Gifford Medical - 40</v>
          </cell>
          <cell r="Y2364" t="str">
            <v>Nutrition &amp; Food Service</v>
          </cell>
          <cell r="Z2364" t="str">
            <v>Biweekly</v>
          </cell>
        </row>
        <row r="2365">
          <cell r="B2365">
            <v>2920</v>
          </cell>
          <cell r="D2365" t="str">
            <v>Hillary</v>
          </cell>
          <cell r="E2365" t="str">
            <v>McAllister-Bove</v>
          </cell>
          <cell r="F2365" t="str">
            <v>M</v>
          </cell>
          <cell r="G2365" t="str">
            <v>Social Worker (BS)</v>
          </cell>
          <cell r="H2365" t="str">
            <v>Ancillary</v>
          </cell>
          <cell r="I2365" t="str">
            <v>Patient Care Services</v>
          </cell>
          <cell r="J2365" t="str">
            <v>Clinic Psychiatry</v>
          </cell>
          <cell r="K2365" t="str">
            <v>Active</v>
          </cell>
          <cell r="L2365" t="str">
            <v>PartTime - Full Benefits</v>
          </cell>
          <cell r="M2365" t="str">
            <v>Part Time</v>
          </cell>
          <cell r="N2365" t="str">
            <v>Social Worker (BS)</v>
          </cell>
          <cell r="O2365" t="str">
            <v>PHYSICIANS</v>
          </cell>
          <cell r="P2365">
            <v>44634</v>
          </cell>
          <cell r="Q2365">
            <v>44634</v>
          </cell>
          <cell r="S2365">
            <v>49500</v>
          </cell>
          <cell r="T2365">
            <v>26.442299999999999</v>
          </cell>
          <cell r="U2365" t="str">
            <v>Tech &amp; Professi</v>
          </cell>
          <cell r="V2365">
            <v>72</v>
          </cell>
          <cell r="W2365">
            <v>951.92309999999998</v>
          </cell>
          <cell r="X2365" t="str">
            <v>Gifford Medical - 40</v>
          </cell>
          <cell r="Y2365" t="str">
            <v>Quality Care &amp; Case Manag</v>
          </cell>
          <cell r="Z2365" t="str">
            <v>Biweekly</v>
          </cell>
        </row>
        <row r="2366">
          <cell r="B2366">
            <v>2922</v>
          </cell>
          <cell r="D2366" t="str">
            <v>Janra</v>
          </cell>
          <cell r="E2366" t="str">
            <v>Bresett</v>
          </cell>
          <cell r="F2366" t="str">
            <v>L</v>
          </cell>
          <cell r="G2366" t="str">
            <v>Laboratory Technician 1</v>
          </cell>
          <cell r="H2366" t="str">
            <v>Ancillary</v>
          </cell>
          <cell r="I2366" t="str">
            <v>Professional Services</v>
          </cell>
          <cell r="J2366" t="str">
            <v>Laboratory</v>
          </cell>
          <cell r="K2366" t="str">
            <v>Active</v>
          </cell>
          <cell r="L2366" t="str">
            <v>Full Time - Full Benefits</v>
          </cell>
          <cell r="M2366" t="str">
            <v>Full Time</v>
          </cell>
          <cell r="N2366" t="str">
            <v>Laboratory Technician 1</v>
          </cell>
          <cell r="O2366" t="str">
            <v>GEN 40 30min</v>
          </cell>
          <cell r="P2366">
            <v>44643</v>
          </cell>
          <cell r="Q2366">
            <v>44643</v>
          </cell>
          <cell r="S2366">
            <v>45281.599999999999</v>
          </cell>
          <cell r="T2366">
            <v>21.77</v>
          </cell>
          <cell r="U2366" t="str">
            <v>Tech &amp; Professi</v>
          </cell>
          <cell r="V2366">
            <v>80</v>
          </cell>
          <cell r="W2366">
            <v>870.8</v>
          </cell>
          <cell r="X2366" t="str">
            <v>Gifford Medical - 40</v>
          </cell>
          <cell r="Y2366" t="str">
            <v>Laboratory</v>
          </cell>
          <cell r="Z2366" t="str">
            <v>Biweekly</v>
          </cell>
        </row>
        <row r="2367">
          <cell r="B2367">
            <v>2924</v>
          </cell>
          <cell r="D2367" t="str">
            <v>Kaitlyn</v>
          </cell>
          <cell r="E2367" t="str">
            <v>Coates</v>
          </cell>
          <cell r="F2367" t="str">
            <v>M</v>
          </cell>
          <cell r="G2367" t="str">
            <v>Medical Assistant</v>
          </cell>
          <cell r="H2367" t="str">
            <v>Clinical</v>
          </cell>
          <cell r="I2367" t="str">
            <v>Provider Practices</v>
          </cell>
          <cell r="J2367" t="str">
            <v>Diabetic Clinic</v>
          </cell>
          <cell r="K2367" t="str">
            <v>Terminated</v>
          </cell>
          <cell r="L2367" t="str">
            <v>PartTime - Full Benefits</v>
          </cell>
          <cell r="M2367" t="str">
            <v>Part Time</v>
          </cell>
          <cell r="N2367" t="str">
            <v>Medical Assistant</v>
          </cell>
          <cell r="O2367" t="str">
            <v>GEN 40 30min</v>
          </cell>
          <cell r="P2367">
            <v>44910</v>
          </cell>
          <cell r="Q2367">
            <v>44643</v>
          </cell>
          <cell r="R2367">
            <v>44910</v>
          </cell>
          <cell r="S2367">
            <v>28254.720000000001</v>
          </cell>
          <cell r="T2367">
            <v>16.98</v>
          </cell>
          <cell r="U2367" t="str">
            <v>Admin/Support</v>
          </cell>
          <cell r="V2367">
            <v>64</v>
          </cell>
          <cell r="W2367">
            <v>543.36</v>
          </cell>
          <cell r="X2367" t="str">
            <v>Primary Care Clinic - 41</v>
          </cell>
          <cell r="Y2367" t="str">
            <v>Provider Practice</v>
          </cell>
          <cell r="Z2367" t="str">
            <v>Biweekly</v>
          </cell>
        </row>
        <row r="2368">
          <cell r="B2368">
            <v>2925</v>
          </cell>
          <cell r="D2368" t="str">
            <v>Lynne</v>
          </cell>
          <cell r="E2368" t="str">
            <v>Smith</v>
          </cell>
          <cell r="F2368" t="str">
            <v>M</v>
          </cell>
          <cell r="G2368" t="str">
            <v>Medical Assistant</v>
          </cell>
          <cell r="H2368" t="str">
            <v>Clinical</v>
          </cell>
          <cell r="I2368" t="str">
            <v>Provider Practices</v>
          </cell>
          <cell r="J2368" t="str">
            <v>Clinic Bethel</v>
          </cell>
          <cell r="K2368" t="str">
            <v>Terminated</v>
          </cell>
          <cell r="L2368" t="str">
            <v>Full Time - Full Benefits</v>
          </cell>
          <cell r="M2368" t="str">
            <v>Full Time</v>
          </cell>
          <cell r="N2368" t="str">
            <v>Medical Assistant</v>
          </cell>
          <cell r="O2368" t="str">
            <v>GEN 40 60min</v>
          </cell>
          <cell r="P2368">
            <v>44643</v>
          </cell>
          <cell r="Q2368">
            <v>44643</v>
          </cell>
          <cell r="R2368">
            <v>44839</v>
          </cell>
          <cell r="S2368">
            <v>34424</v>
          </cell>
          <cell r="T2368">
            <v>16.55</v>
          </cell>
          <cell r="U2368" t="str">
            <v>Admin/Support</v>
          </cell>
          <cell r="V2368">
            <v>80</v>
          </cell>
          <cell r="W2368">
            <v>662</v>
          </cell>
          <cell r="X2368" t="str">
            <v>Primary Care Clinic - 41</v>
          </cell>
          <cell r="Y2368" t="str">
            <v>Provider Practice</v>
          </cell>
          <cell r="Z2368" t="str">
            <v>Biweekly</v>
          </cell>
        </row>
        <row r="2369">
          <cell r="B2369">
            <v>2926</v>
          </cell>
          <cell r="D2369" t="str">
            <v>Amanda</v>
          </cell>
          <cell r="E2369" t="str">
            <v>Jimenez</v>
          </cell>
          <cell r="F2369" t="str">
            <v>G</v>
          </cell>
          <cell r="G2369" t="str">
            <v>Medical Assistant</v>
          </cell>
          <cell r="H2369" t="str">
            <v>Clinical</v>
          </cell>
          <cell r="I2369" t="str">
            <v>Provider Practices</v>
          </cell>
          <cell r="J2369" t="str">
            <v>Clinic Surgical Associate</v>
          </cell>
          <cell r="K2369" t="str">
            <v>Terminated</v>
          </cell>
          <cell r="L2369" t="str">
            <v>Full Time - Full Benefits</v>
          </cell>
          <cell r="M2369" t="str">
            <v>Full Time</v>
          </cell>
          <cell r="N2369" t="str">
            <v>Medical Assistant</v>
          </cell>
          <cell r="O2369" t="str">
            <v>GEN 40 30min</v>
          </cell>
          <cell r="P2369">
            <v>44643</v>
          </cell>
          <cell r="Q2369">
            <v>44643</v>
          </cell>
          <cell r="R2369">
            <v>44834</v>
          </cell>
          <cell r="S2369">
            <v>35256</v>
          </cell>
          <cell r="T2369">
            <v>16.95</v>
          </cell>
          <cell r="U2369" t="str">
            <v>Admin/Support</v>
          </cell>
          <cell r="V2369">
            <v>80</v>
          </cell>
          <cell r="W2369">
            <v>678</v>
          </cell>
          <cell r="X2369" t="str">
            <v>Gifford Medical - 40</v>
          </cell>
          <cell r="Y2369" t="str">
            <v>Provider Practice</v>
          </cell>
          <cell r="Z2369" t="str">
            <v>Biweekly</v>
          </cell>
        </row>
        <row r="2370">
          <cell r="B2370">
            <v>2927</v>
          </cell>
          <cell r="D2370" t="str">
            <v>Karen</v>
          </cell>
          <cell r="E2370" t="str">
            <v>Sargent</v>
          </cell>
          <cell r="F2370" t="str">
            <v>L</v>
          </cell>
          <cell r="G2370" t="str">
            <v>Pt Reg Receptionist I</v>
          </cell>
          <cell r="H2370" t="str">
            <v>Administrative</v>
          </cell>
          <cell r="I2370" t="str">
            <v>Finance</v>
          </cell>
          <cell r="J2370" t="str">
            <v>Patient Registration</v>
          </cell>
          <cell r="K2370" t="str">
            <v>Terminated</v>
          </cell>
          <cell r="L2370" t="str">
            <v>Full Time - Full Benefits</v>
          </cell>
          <cell r="M2370" t="str">
            <v>Full Time</v>
          </cell>
          <cell r="N2370" t="str">
            <v>Pt Reg Receptionist I</v>
          </cell>
          <cell r="O2370" t="str">
            <v>GEN 40 30min</v>
          </cell>
          <cell r="P2370">
            <v>44643</v>
          </cell>
          <cell r="Q2370">
            <v>44643</v>
          </cell>
          <cell r="R2370">
            <v>44652</v>
          </cell>
          <cell r="S2370">
            <v>37440</v>
          </cell>
          <cell r="T2370">
            <v>18</v>
          </cell>
          <cell r="U2370" t="str">
            <v>Admin/Support</v>
          </cell>
          <cell r="V2370">
            <v>80</v>
          </cell>
          <cell r="W2370">
            <v>720</v>
          </cell>
          <cell r="X2370" t="str">
            <v>Patient Registration - 49</v>
          </cell>
          <cell r="Y2370" t="str">
            <v>Patient Admin Services</v>
          </cell>
          <cell r="Z2370" t="str">
            <v>Biweekly</v>
          </cell>
        </row>
        <row r="2371">
          <cell r="B2371">
            <v>2928</v>
          </cell>
          <cell r="D2371" t="str">
            <v>Tracy</v>
          </cell>
          <cell r="E2371" t="str">
            <v>Doherty</v>
          </cell>
          <cell r="F2371" t="str">
            <v>L</v>
          </cell>
          <cell r="G2371" t="str">
            <v>RN - Per Diem</v>
          </cell>
          <cell r="H2371" t="str">
            <v>Clinical</v>
          </cell>
          <cell r="I2371" t="str">
            <v>Patient Care Services</v>
          </cell>
          <cell r="J2371" t="str">
            <v>Emergency Room</v>
          </cell>
          <cell r="K2371" t="str">
            <v>Terminated</v>
          </cell>
          <cell r="L2371" t="str">
            <v>Per Diem Active</v>
          </cell>
          <cell r="M2371" t="str">
            <v>Part Time</v>
          </cell>
          <cell r="N2371" t="str">
            <v>RN - Per Diem</v>
          </cell>
          <cell r="O2371" t="str">
            <v>GEN 40 30min</v>
          </cell>
          <cell r="P2371">
            <v>44657</v>
          </cell>
          <cell r="Q2371">
            <v>44657</v>
          </cell>
          <cell r="R2371">
            <v>44893</v>
          </cell>
          <cell r="S2371">
            <v>8.8400000000000006E-2</v>
          </cell>
          <cell r="T2371">
            <v>34.36</v>
          </cell>
          <cell r="U2371" t="str">
            <v>RN</v>
          </cell>
          <cell r="V2371">
            <v>1E-4</v>
          </cell>
          <cell r="W2371">
            <v>1.6999999999999999E-3</v>
          </cell>
          <cell r="X2371" t="str">
            <v>Gifford Medical - 40</v>
          </cell>
          <cell r="Y2371" t="str">
            <v>Emergency Room</v>
          </cell>
          <cell r="Z2371" t="str">
            <v>Biweekly</v>
          </cell>
        </row>
        <row r="2372">
          <cell r="B2372">
            <v>2929</v>
          </cell>
          <cell r="D2372" t="str">
            <v>Jennie</v>
          </cell>
          <cell r="E2372" t="str">
            <v>Marchant</v>
          </cell>
          <cell r="F2372" t="str">
            <v>R</v>
          </cell>
          <cell r="G2372" t="str">
            <v>Registered Nurse</v>
          </cell>
          <cell r="H2372" t="str">
            <v>Clinical</v>
          </cell>
          <cell r="I2372" t="str">
            <v>Patient Care Services</v>
          </cell>
          <cell r="J2372" t="str">
            <v>Obstetrics/Labor &amp; Delive</v>
          </cell>
          <cell r="K2372" t="str">
            <v>Active</v>
          </cell>
          <cell r="L2372" t="str">
            <v>PartTime-No Benefits</v>
          </cell>
          <cell r="M2372" t="str">
            <v>Part Time</v>
          </cell>
          <cell r="N2372" t="str">
            <v>Registered Nurse</v>
          </cell>
          <cell r="O2372" t="str">
            <v>GEN 40 30min</v>
          </cell>
          <cell r="P2372">
            <v>44664</v>
          </cell>
          <cell r="Q2372">
            <v>44664</v>
          </cell>
          <cell r="S2372">
            <v>36316.800000000003</v>
          </cell>
          <cell r="T2372">
            <v>38.799999999999997</v>
          </cell>
          <cell r="U2372" t="str">
            <v>RN</v>
          </cell>
          <cell r="V2372">
            <v>36</v>
          </cell>
          <cell r="W2372">
            <v>698.4</v>
          </cell>
          <cell r="X2372" t="str">
            <v>Gifford Medical - 40</v>
          </cell>
          <cell r="Y2372" t="str">
            <v>Birthing Center</v>
          </cell>
          <cell r="Z2372" t="str">
            <v>Biweekly</v>
          </cell>
        </row>
        <row r="2373">
          <cell r="B2373">
            <v>2930</v>
          </cell>
          <cell r="D2373" t="str">
            <v>Ashley</v>
          </cell>
          <cell r="E2373" t="str">
            <v>Shangraw</v>
          </cell>
          <cell r="F2373" t="str">
            <v>E</v>
          </cell>
          <cell r="G2373" t="str">
            <v>Accounts Payable Asst</v>
          </cell>
          <cell r="H2373" t="str">
            <v>Administrative</v>
          </cell>
          <cell r="I2373" t="str">
            <v>Finance</v>
          </cell>
          <cell r="J2373" t="str">
            <v>General Accounting</v>
          </cell>
          <cell r="K2373" t="str">
            <v>Terminated</v>
          </cell>
          <cell r="L2373" t="str">
            <v>Full Time - Full Benefits</v>
          </cell>
          <cell r="M2373" t="str">
            <v>Full Time</v>
          </cell>
          <cell r="N2373" t="str">
            <v>Accounts Payable Asst</v>
          </cell>
          <cell r="O2373" t="str">
            <v>GEN 40 30min</v>
          </cell>
          <cell r="P2373">
            <v>44664</v>
          </cell>
          <cell r="Q2373">
            <v>44664</v>
          </cell>
          <cell r="R2373">
            <v>44678</v>
          </cell>
          <cell r="S2373">
            <v>38022.400000000001</v>
          </cell>
          <cell r="T2373">
            <v>18.28</v>
          </cell>
          <cell r="U2373" t="str">
            <v>Admin/Support</v>
          </cell>
          <cell r="V2373">
            <v>80</v>
          </cell>
          <cell r="W2373">
            <v>731.2</v>
          </cell>
          <cell r="X2373" t="str">
            <v>Gifford Medical - 40</v>
          </cell>
          <cell r="Y2373" t="str">
            <v>Accounting</v>
          </cell>
          <cell r="Z2373" t="str">
            <v>Biweekly</v>
          </cell>
        </row>
        <row r="2374">
          <cell r="B2374">
            <v>2931</v>
          </cell>
          <cell r="D2374" t="str">
            <v>Randolph</v>
          </cell>
          <cell r="E2374" t="str">
            <v>Helmholz</v>
          </cell>
          <cell r="F2374" t="str">
            <v>H</v>
          </cell>
          <cell r="G2374" t="str">
            <v>Surgeon</v>
          </cell>
          <cell r="H2374" t="str">
            <v>Clinical</v>
          </cell>
          <cell r="I2374" t="str">
            <v>Medical Staff</v>
          </cell>
          <cell r="J2374" t="str">
            <v>Clinic Surgical Associate</v>
          </cell>
          <cell r="K2374" t="str">
            <v>Terminated</v>
          </cell>
          <cell r="L2374" t="str">
            <v>Per Diem Active</v>
          </cell>
          <cell r="M2374" t="str">
            <v>Part Time</v>
          </cell>
          <cell r="N2374" t="str">
            <v>Surgeon</v>
          </cell>
          <cell r="O2374" t="str">
            <v>PHYSICIANS</v>
          </cell>
          <cell r="P2374">
            <v>44666</v>
          </cell>
          <cell r="Q2374">
            <v>44666</v>
          </cell>
          <cell r="R2374">
            <v>45018</v>
          </cell>
          <cell r="S2374">
            <v>0.39</v>
          </cell>
          <cell r="T2374">
            <v>150</v>
          </cell>
          <cell r="U2374" t="str">
            <v>Providers</v>
          </cell>
          <cell r="V2374">
            <v>1E-4</v>
          </cell>
          <cell r="W2374">
            <v>7.4999999999999997E-3</v>
          </cell>
          <cell r="X2374" t="str">
            <v>Nro, Anes, Pod &amp; Sp - 40</v>
          </cell>
          <cell r="Y2374" t="str">
            <v>Medical Staff</v>
          </cell>
          <cell r="Z2374" t="str">
            <v>Biweekly</v>
          </cell>
        </row>
        <row r="2375">
          <cell r="B2375">
            <v>2932</v>
          </cell>
          <cell r="D2375" t="str">
            <v>Nicolas</v>
          </cell>
          <cell r="E2375" t="str">
            <v>Nyirjesy</v>
          </cell>
          <cell r="F2375" t="str">
            <v>L</v>
          </cell>
          <cell r="G2375" t="str">
            <v>Counselor</v>
          </cell>
          <cell r="H2375" t="str">
            <v>Clinical</v>
          </cell>
          <cell r="I2375" t="str">
            <v>Patient Care Services</v>
          </cell>
          <cell r="J2375" t="str">
            <v>Clinic Psychiatry</v>
          </cell>
          <cell r="K2375" t="str">
            <v>Active</v>
          </cell>
          <cell r="L2375" t="str">
            <v>Full Time - Full Benefits</v>
          </cell>
          <cell r="M2375" t="str">
            <v>Full Time</v>
          </cell>
          <cell r="N2375" t="str">
            <v>Counselor</v>
          </cell>
          <cell r="O2375" t="str">
            <v>PHYSICIANS</v>
          </cell>
          <cell r="P2375">
            <v>44669</v>
          </cell>
          <cell r="Q2375">
            <v>44669</v>
          </cell>
          <cell r="S2375">
            <v>76114</v>
          </cell>
          <cell r="T2375">
            <v>36.593299999999999</v>
          </cell>
          <cell r="U2375" t="str">
            <v>Providers/Other</v>
          </cell>
          <cell r="V2375">
            <v>80</v>
          </cell>
          <cell r="W2375">
            <v>1463.7308</v>
          </cell>
          <cell r="X2375" t="str">
            <v>Primary Care Clinic - 41</v>
          </cell>
          <cell r="Y2375" t="str">
            <v>Quality Care &amp; Case Manag</v>
          </cell>
          <cell r="Z2375" t="str">
            <v>Biweekly</v>
          </cell>
        </row>
        <row r="2376">
          <cell r="B2376">
            <v>2933</v>
          </cell>
          <cell r="D2376" t="str">
            <v>Hillary</v>
          </cell>
          <cell r="E2376" t="str">
            <v>Sylvester</v>
          </cell>
          <cell r="F2376" t="str">
            <v>C</v>
          </cell>
          <cell r="G2376" t="str">
            <v>Nurse Midwife</v>
          </cell>
          <cell r="H2376" t="str">
            <v>Clinical</v>
          </cell>
          <cell r="I2376" t="str">
            <v>Medical Staff</v>
          </cell>
          <cell r="J2376" t="str">
            <v>Clinic OB/GYN</v>
          </cell>
          <cell r="K2376" t="str">
            <v>Active</v>
          </cell>
          <cell r="L2376" t="str">
            <v>Full Time - Full Benefits</v>
          </cell>
          <cell r="M2376" t="str">
            <v>Full Time</v>
          </cell>
          <cell r="N2376" t="str">
            <v>Nurse Midwife</v>
          </cell>
          <cell r="O2376" t="str">
            <v>PHYSICIANS</v>
          </cell>
          <cell r="P2376">
            <v>44669</v>
          </cell>
          <cell r="Q2376">
            <v>44669</v>
          </cell>
          <cell r="S2376">
            <v>108879</v>
          </cell>
          <cell r="T2376">
            <v>52.345700000000001</v>
          </cell>
          <cell r="U2376" t="str">
            <v>Tech &amp; Profess</v>
          </cell>
          <cell r="V2376">
            <v>80</v>
          </cell>
          <cell r="W2376">
            <v>2093.8269</v>
          </cell>
          <cell r="X2376" t="str">
            <v>OB/GYN - 41</v>
          </cell>
          <cell r="Y2376" t="str">
            <v>Medical Staff</v>
          </cell>
          <cell r="Z2376" t="str">
            <v>Biweekly</v>
          </cell>
        </row>
        <row r="2377">
          <cell r="B2377">
            <v>2934</v>
          </cell>
          <cell r="D2377" t="str">
            <v>Jeremy</v>
          </cell>
          <cell r="E2377" t="str">
            <v>Spivey</v>
          </cell>
          <cell r="F2377" t="str">
            <v>M</v>
          </cell>
          <cell r="G2377" t="str">
            <v>IL Associate</v>
          </cell>
          <cell r="H2377" t="str">
            <v>Maint, Hskpg, Food, Dayca</v>
          </cell>
          <cell r="I2377" t="str">
            <v>Operations</v>
          </cell>
          <cell r="J2377" t="str">
            <v>Independent Living</v>
          </cell>
          <cell r="K2377" t="str">
            <v>Active</v>
          </cell>
          <cell r="L2377" t="str">
            <v>PartTime-No Benefits</v>
          </cell>
          <cell r="M2377" t="str">
            <v>Part Time</v>
          </cell>
          <cell r="N2377" t="str">
            <v>IL Associate</v>
          </cell>
          <cell r="O2377" t="str">
            <v>GEN 40 No Meal</v>
          </cell>
          <cell r="P2377">
            <v>44671</v>
          </cell>
          <cell r="Q2377">
            <v>44671</v>
          </cell>
          <cell r="S2377">
            <v>6240</v>
          </cell>
          <cell r="T2377">
            <v>15</v>
          </cell>
          <cell r="U2377" t="str">
            <v>Admin/Support</v>
          </cell>
          <cell r="V2377">
            <v>16</v>
          </cell>
          <cell r="W2377">
            <v>120</v>
          </cell>
          <cell r="X2377" t="str">
            <v>Gifford Medical - 40</v>
          </cell>
          <cell r="Y2377" t="str">
            <v>Independent Living</v>
          </cell>
          <cell r="Z2377" t="str">
            <v>Biweekly</v>
          </cell>
        </row>
        <row r="2378">
          <cell r="B2378">
            <v>2935</v>
          </cell>
          <cell r="D2378" t="str">
            <v>Mark</v>
          </cell>
          <cell r="E2378" t="str">
            <v>Crane</v>
          </cell>
          <cell r="F2378" t="str">
            <v>E</v>
          </cell>
          <cell r="G2378" t="str">
            <v>Surgeon</v>
          </cell>
          <cell r="H2378" t="str">
            <v>Clinical</v>
          </cell>
          <cell r="I2378" t="str">
            <v>Medical Staff</v>
          </cell>
          <cell r="J2378" t="str">
            <v>Clinic Surgical Associate</v>
          </cell>
          <cell r="K2378" t="str">
            <v>Active</v>
          </cell>
          <cell r="L2378" t="str">
            <v>Per Diem Active</v>
          </cell>
          <cell r="M2378" t="str">
            <v>Part Time</v>
          </cell>
          <cell r="N2378" t="str">
            <v>Surgeon</v>
          </cell>
          <cell r="O2378" t="str">
            <v>PHYSICIANS</v>
          </cell>
          <cell r="P2378">
            <v>44676</v>
          </cell>
          <cell r="Q2378">
            <v>44676</v>
          </cell>
          <cell r="S2378">
            <v>0.39</v>
          </cell>
          <cell r="T2378">
            <v>150</v>
          </cell>
          <cell r="U2378" t="str">
            <v>Providers</v>
          </cell>
          <cell r="V2378">
            <v>1E-4</v>
          </cell>
          <cell r="W2378">
            <v>7.4999999999999997E-3</v>
          </cell>
          <cell r="X2378" t="str">
            <v>Nro, Anes, Pod &amp; Sp - 40</v>
          </cell>
          <cell r="Y2378" t="str">
            <v>Medical Staff</v>
          </cell>
          <cell r="Z2378" t="str">
            <v>Biweekly</v>
          </cell>
        </row>
        <row r="2379">
          <cell r="B2379">
            <v>2936</v>
          </cell>
          <cell r="D2379" t="str">
            <v>Dawn</v>
          </cell>
          <cell r="E2379" t="str">
            <v>Holman</v>
          </cell>
          <cell r="F2379" t="str">
            <v>M</v>
          </cell>
          <cell r="G2379" t="str">
            <v>Surgeon</v>
          </cell>
          <cell r="H2379" t="str">
            <v>Clinical</v>
          </cell>
          <cell r="I2379" t="str">
            <v>Medical Staff</v>
          </cell>
          <cell r="J2379" t="str">
            <v>Clinic Surgical Associate</v>
          </cell>
          <cell r="K2379" t="str">
            <v>Active</v>
          </cell>
          <cell r="L2379" t="str">
            <v>Full Time - Full Benefits</v>
          </cell>
          <cell r="M2379" t="str">
            <v>Full Time</v>
          </cell>
          <cell r="N2379" t="str">
            <v>Surgeon</v>
          </cell>
          <cell r="O2379" t="str">
            <v>PHYSICIANS</v>
          </cell>
          <cell r="P2379">
            <v>44676</v>
          </cell>
          <cell r="Q2379">
            <v>44676</v>
          </cell>
          <cell r="S2379">
            <v>400000</v>
          </cell>
          <cell r="T2379">
            <v>192.30770000000001</v>
          </cell>
          <cell r="U2379" t="str">
            <v>Providers</v>
          </cell>
          <cell r="V2379">
            <v>80</v>
          </cell>
          <cell r="W2379">
            <v>7692.3077000000003</v>
          </cell>
          <cell r="X2379" t="str">
            <v>Nro, Anes, Pod &amp; Sp - 40</v>
          </cell>
          <cell r="Y2379" t="str">
            <v>Medical Staff</v>
          </cell>
          <cell r="Z2379" t="str">
            <v>Biweekly</v>
          </cell>
        </row>
        <row r="2380">
          <cell r="B2380">
            <v>2937</v>
          </cell>
          <cell r="D2380" t="str">
            <v>Aleksandr</v>
          </cell>
          <cell r="E2380" t="str">
            <v>Sokolovsky</v>
          </cell>
          <cell r="G2380" t="str">
            <v>Surgeon</v>
          </cell>
          <cell r="H2380" t="str">
            <v>Clinical</v>
          </cell>
          <cell r="I2380" t="str">
            <v>Medical Staff</v>
          </cell>
          <cell r="J2380" t="str">
            <v>Clinic Surgical Associate</v>
          </cell>
          <cell r="K2380" t="str">
            <v>Active</v>
          </cell>
          <cell r="L2380" t="str">
            <v>Full Time - Full Benefits</v>
          </cell>
          <cell r="M2380" t="str">
            <v>Full Time</v>
          </cell>
          <cell r="N2380" t="str">
            <v>Surgeon</v>
          </cell>
          <cell r="O2380" t="str">
            <v>PHYSICIANS</v>
          </cell>
          <cell r="P2380">
            <v>44676</v>
          </cell>
          <cell r="Q2380">
            <v>44676</v>
          </cell>
          <cell r="S2380">
            <v>400000</v>
          </cell>
          <cell r="T2380">
            <v>192.30770000000001</v>
          </cell>
          <cell r="U2380" t="str">
            <v>Providers</v>
          </cell>
          <cell r="V2380">
            <v>80</v>
          </cell>
          <cell r="W2380">
            <v>7692.3077000000003</v>
          </cell>
          <cell r="X2380" t="str">
            <v>Nro, Anes, Pod &amp; Sp - 40</v>
          </cell>
          <cell r="Y2380" t="str">
            <v>Medical Staff</v>
          </cell>
          <cell r="Z2380" t="str">
            <v>Biweekly</v>
          </cell>
        </row>
        <row r="2381">
          <cell r="B2381">
            <v>2938</v>
          </cell>
          <cell r="D2381" t="str">
            <v>Ashley</v>
          </cell>
          <cell r="E2381" t="str">
            <v>DeMazza</v>
          </cell>
          <cell r="F2381" t="str">
            <v>A</v>
          </cell>
          <cell r="G2381" t="str">
            <v>Teacher</v>
          </cell>
          <cell r="H2381" t="str">
            <v>Maint, Hskpg, Food, Dayca</v>
          </cell>
          <cell r="I2381" t="str">
            <v>Administration</v>
          </cell>
          <cell r="J2381" t="str">
            <v>Day Care</v>
          </cell>
          <cell r="K2381" t="str">
            <v>Terminated</v>
          </cell>
          <cell r="L2381" t="str">
            <v>Full Time - Full Benefits</v>
          </cell>
          <cell r="M2381" t="str">
            <v>Full Time</v>
          </cell>
          <cell r="N2381" t="str">
            <v>Teacher</v>
          </cell>
          <cell r="O2381" t="str">
            <v>GEN 40 60min</v>
          </cell>
          <cell r="P2381">
            <v>44903</v>
          </cell>
          <cell r="Q2381">
            <v>44678</v>
          </cell>
          <cell r="R2381">
            <v>44903</v>
          </cell>
          <cell r="S2381">
            <v>49192</v>
          </cell>
          <cell r="T2381">
            <v>23.65</v>
          </cell>
          <cell r="U2381" t="str">
            <v>Tech &amp; Professi</v>
          </cell>
          <cell r="V2381">
            <v>80</v>
          </cell>
          <cell r="W2381">
            <v>946</v>
          </cell>
          <cell r="X2381" t="str">
            <v>Gifford Medical - 40</v>
          </cell>
          <cell r="Y2381" t="str">
            <v>Child Enrichment Center</v>
          </cell>
          <cell r="Z2381" t="str">
            <v>Biweekly</v>
          </cell>
        </row>
        <row r="2382">
          <cell r="B2382">
            <v>2939</v>
          </cell>
          <cell r="D2382" t="str">
            <v>Mary</v>
          </cell>
          <cell r="E2382" t="str">
            <v>DiNallo</v>
          </cell>
          <cell r="F2382" t="str">
            <v>C</v>
          </cell>
          <cell r="G2382" t="str">
            <v>Nurse Practitioner</v>
          </cell>
          <cell r="H2382" t="str">
            <v>Clinical</v>
          </cell>
          <cell r="I2382" t="str">
            <v>Medical Staff</v>
          </cell>
          <cell r="J2382" t="str">
            <v>Clinic Psychiatry</v>
          </cell>
          <cell r="K2382" t="str">
            <v>Terminated</v>
          </cell>
          <cell r="L2382" t="str">
            <v>PartTime-Partial Benefits</v>
          </cell>
          <cell r="M2382" t="str">
            <v>Part Time</v>
          </cell>
          <cell r="N2382" t="str">
            <v>Nurse Practitioner</v>
          </cell>
          <cell r="O2382" t="str">
            <v>PHYSICIANS</v>
          </cell>
          <cell r="P2382">
            <v>44683</v>
          </cell>
          <cell r="Q2382">
            <v>44683</v>
          </cell>
          <cell r="R2382">
            <v>44930</v>
          </cell>
          <cell r="S2382">
            <v>56600</v>
          </cell>
          <cell r="T2382">
            <v>54.423099999999998</v>
          </cell>
          <cell r="U2382" t="str">
            <v>NP &amp; PA</v>
          </cell>
          <cell r="V2382">
            <v>40</v>
          </cell>
          <cell r="W2382">
            <v>1088.4614999999999</v>
          </cell>
          <cell r="X2382" t="str">
            <v>Primary Care Clinic - 41</v>
          </cell>
          <cell r="Y2382" t="str">
            <v>Medical Staff</v>
          </cell>
          <cell r="Z2382" t="str">
            <v>Biweekly</v>
          </cell>
        </row>
        <row r="2383">
          <cell r="B2383">
            <v>2940</v>
          </cell>
          <cell r="D2383" t="str">
            <v>Camille</v>
          </cell>
          <cell r="E2383" t="str">
            <v>Ricciardelli</v>
          </cell>
          <cell r="F2383" t="str">
            <v>C</v>
          </cell>
          <cell r="G2383" t="str">
            <v>Enrichment and Event MGR</v>
          </cell>
          <cell r="I2383" t="str">
            <v>Operations</v>
          </cell>
          <cell r="J2383" t="str">
            <v>Independent Living</v>
          </cell>
          <cell r="K2383" t="str">
            <v>Active</v>
          </cell>
          <cell r="L2383" t="str">
            <v>Full Time - Full Benefits</v>
          </cell>
          <cell r="M2383" t="str">
            <v>Full Time</v>
          </cell>
          <cell r="N2383" t="str">
            <v>Enrichment and Event MGR</v>
          </cell>
          <cell r="O2383" t="str">
            <v>EXEMPT 8 FT</v>
          </cell>
          <cell r="P2383">
            <v>44685</v>
          </cell>
          <cell r="Q2383">
            <v>44685</v>
          </cell>
          <cell r="S2383">
            <v>50689.599999999999</v>
          </cell>
          <cell r="T2383">
            <v>24.37</v>
          </cell>
          <cell r="U2383" t="str">
            <v>Management</v>
          </cell>
          <cell r="V2383">
            <v>80</v>
          </cell>
          <cell r="W2383">
            <v>974.8</v>
          </cell>
          <cell r="X2383" t="str">
            <v>Gifford Medical - 40</v>
          </cell>
          <cell r="Y2383" t="str">
            <v>Independent Living</v>
          </cell>
          <cell r="Z2383" t="str">
            <v>Biweekly</v>
          </cell>
        </row>
        <row r="2384">
          <cell r="B2384">
            <v>2941</v>
          </cell>
          <cell r="D2384" t="str">
            <v>Jessica</v>
          </cell>
          <cell r="E2384" t="str">
            <v>Beavers</v>
          </cell>
          <cell r="F2384" t="str">
            <v>J</v>
          </cell>
          <cell r="G2384" t="str">
            <v>LNA Retirement Com PD</v>
          </cell>
          <cell r="H2384" t="str">
            <v>Clinical</v>
          </cell>
          <cell r="I2384" t="str">
            <v>Patient Care Services</v>
          </cell>
          <cell r="J2384" t="str">
            <v>MENIG Extended Care</v>
          </cell>
          <cell r="K2384" t="str">
            <v>Terminated</v>
          </cell>
          <cell r="L2384" t="str">
            <v>Per Diem Active</v>
          </cell>
          <cell r="M2384" t="str">
            <v>Part Time</v>
          </cell>
          <cell r="N2384" t="str">
            <v>LNA Retirement Com PD</v>
          </cell>
          <cell r="O2384" t="str">
            <v>GEN 40 30min</v>
          </cell>
          <cell r="P2384">
            <v>44692</v>
          </cell>
          <cell r="Q2384">
            <v>44692</v>
          </cell>
          <cell r="R2384">
            <v>44829</v>
          </cell>
          <cell r="S2384">
            <v>4.6800000000000001E-2</v>
          </cell>
          <cell r="T2384">
            <v>18.11</v>
          </cell>
          <cell r="U2384" t="str">
            <v>Admin/Support</v>
          </cell>
          <cell r="V2384">
            <v>1E-4</v>
          </cell>
          <cell r="W2384">
            <v>8.9999999999999998E-4</v>
          </cell>
          <cell r="X2384" t="str">
            <v>Menig Nursing Home - 42</v>
          </cell>
          <cell r="Y2384" t="str">
            <v>Menig Extended Care Unit</v>
          </cell>
          <cell r="Z2384" t="str">
            <v>Biweekly</v>
          </cell>
        </row>
        <row r="2385">
          <cell r="B2385">
            <v>2942</v>
          </cell>
          <cell r="D2385" t="str">
            <v>Rebecca</v>
          </cell>
          <cell r="E2385" t="str">
            <v>Kincaid</v>
          </cell>
          <cell r="F2385" t="str">
            <v>E</v>
          </cell>
          <cell r="G2385" t="str">
            <v>Physician</v>
          </cell>
          <cell r="H2385" t="str">
            <v>Clinical</v>
          </cell>
          <cell r="I2385" t="str">
            <v>Medical Staff</v>
          </cell>
          <cell r="J2385" t="str">
            <v>Pediatrics</v>
          </cell>
          <cell r="K2385" t="str">
            <v>Active</v>
          </cell>
          <cell r="L2385" t="str">
            <v>PartTime - Full Benefits</v>
          </cell>
          <cell r="M2385" t="str">
            <v>Part Time</v>
          </cell>
          <cell r="N2385" t="str">
            <v>Physician</v>
          </cell>
          <cell r="O2385" t="str">
            <v>PHYSICIANS</v>
          </cell>
          <cell r="P2385">
            <v>44697</v>
          </cell>
          <cell r="Q2385">
            <v>44697</v>
          </cell>
          <cell r="S2385">
            <v>159245</v>
          </cell>
          <cell r="T2385">
            <v>102.0801</v>
          </cell>
          <cell r="U2385" t="str">
            <v>Providers</v>
          </cell>
          <cell r="V2385">
            <v>60</v>
          </cell>
          <cell r="W2385">
            <v>3062.4038</v>
          </cell>
          <cell r="X2385" t="str">
            <v>Primary Care Clinic - 41</v>
          </cell>
          <cell r="Y2385" t="str">
            <v>Medical Staff</v>
          </cell>
          <cell r="Z2385" t="str">
            <v>Biweekly</v>
          </cell>
        </row>
        <row r="2386">
          <cell r="B2386">
            <v>2943</v>
          </cell>
          <cell r="D2386" t="str">
            <v>Sarah</v>
          </cell>
          <cell r="E2386" t="str">
            <v>Bahner</v>
          </cell>
          <cell r="F2386" t="str">
            <v>L</v>
          </cell>
          <cell r="G2386" t="str">
            <v>LNA Retirement Community</v>
          </cell>
          <cell r="H2386" t="str">
            <v>Clinical</v>
          </cell>
          <cell r="I2386" t="str">
            <v>Patient Care Services</v>
          </cell>
          <cell r="J2386" t="str">
            <v>MENIG Extended Care</v>
          </cell>
          <cell r="K2386" t="str">
            <v>Terminated</v>
          </cell>
          <cell r="L2386" t="str">
            <v>PartTime - Full Benefits</v>
          </cell>
          <cell r="M2386" t="str">
            <v>Part Time</v>
          </cell>
          <cell r="N2386" t="str">
            <v>LNA Retirement Community</v>
          </cell>
          <cell r="O2386" t="str">
            <v>GEN 40 30min</v>
          </cell>
          <cell r="P2386">
            <v>44712</v>
          </cell>
          <cell r="Q2386">
            <v>44699</v>
          </cell>
          <cell r="R2386">
            <v>44712</v>
          </cell>
          <cell r="S2386">
            <v>37664.639999999999</v>
          </cell>
          <cell r="T2386">
            <v>20.12</v>
          </cell>
          <cell r="U2386" t="str">
            <v>Admin/Support</v>
          </cell>
          <cell r="V2386">
            <v>72</v>
          </cell>
          <cell r="W2386">
            <v>724.32</v>
          </cell>
          <cell r="X2386" t="str">
            <v>Menig Nursing Home - 42</v>
          </cell>
          <cell r="Y2386" t="str">
            <v>Menig Extended Care Unit</v>
          </cell>
          <cell r="Z2386" t="str">
            <v>Biweekly</v>
          </cell>
        </row>
        <row r="2387">
          <cell r="B2387">
            <v>2944</v>
          </cell>
          <cell r="D2387" t="str">
            <v>Michele</v>
          </cell>
          <cell r="E2387" t="str">
            <v>Palazzo</v>
          </cell>
          <cell r="F2387" t="str">
            <v>L</v>
          </cell>
          <cell r="G2387" t="str">
            <v>Registered Nurse</v>
          </cell>
          <cell r="H2387" t="str">
            <v>Clinical</v>
          </cell>
          <cell r="I2387" t="str">
            <v>Patient Care Services</v>
          </cell>
          <cell r="J2387" t="str">
            <v>Obstetrics/Labor &amp; Delive</v>
          </cell>
          <cell r="K2387" t="str">
            <v>Active</v>
          </cell>
          <cell r="L2387" t="str">
            <v>PartTime - Full Benefits</v>
          </cell>
          <cell r="M2387" t="str">
            <v>Part Time</v>
          </cell>
          <cell r="N2387" t="str">
            <v>Registered Nurse</v>
          </cell>
          <cell r="O2387" t="str">
            <v>GEN 40 30min</v>
          </cell>
          <cell r="P2387">
            <v>44699</v>
          </cell>
          <cell r="Q2387">
            <v>44699</v>
          </cell>
          <cell r="S2387">
            <v>56222.400000000001</v>
          </cell>
          <cell r="T2387">
            <v>36.04</v>
          </cell>
          <cell r="U2387" t="str">
            <v>RN</v>
          </cell>
          <cell r="V2387">
            <v>60</v>
          </cell>
          <cell r="W2387">
            <v>1081.2</v>
          </cell>
          <cell r="X2387" t="str">
            <v>Gifford Medical Ctr - 40</v>
          </cell>
          <cell r="Y2387" t="str">
            <v>Birthing Center</v>
          </cell>
          <cell r="Z2387" t="str">
            <v>Biweekly</v>
          </cell>
        </row>
        <row r="2388">
          <cell r="B2388">
            <v>2947</v>
          </cell>
          <cell r="D2388" t="str">
            <v>Jill</v>
          </cell>
          <cell r="E2388" t="str">
            <v>Knudson</v>
          </cell>
          <cell r="F2388" t="str">
            <v>H</v>
          </cell>
          <cell r="G2388" t="str">
            <v>Patient Access Representa</v>
          </cell>
          <cell r="H2388" t="str">
            <v>Administrative</v>
          </cell>
          <cell r="I2388" t="str">
            <v>Finance</v>
          </cell>
          <cell r="J2388" t="str">
            <v>Patient Registration</v>
          </cell>
          <cell r="K2388" t="str">
            <v>Active</v>
          </cell>
          <cell r="L2388" t="str">
            <v>Full Time - Full Benefits</v>
          </cell>
          <cell r="M2388" t="str">
            <v>Full Time</v>
          </cell>
          <cell r="N2388" t="str">
            <v>Patient Access Representa</v>
          </cell>
          <cell r="O2388" t="str">
            <v>GEN 40 30min</v>
          </cell>
          <cell r="P2388">
            <v>44706</v>
          </cell>
          <cell r="Q2388">
            <v>44706</v>
          </cell>
          <cell r="S2388">
            <v>38708.800000000003</v>
          </cell>
          <cell r="T2388">
            <v>18.61</v>
          </cell>
          <cell r="U2388" t="str">
            <v>Admin/Support</v>
          </cell>
          <cell r="V2388">
            <v>80</v>
          </cell>
          <cell r="W2388">
            <v>744.4</v>
          </cell>
          <cell r="X2388" t="str">
            <v>Patient Registration - 49</v>
          </cell>
          <cell r="Y2388" t="str">
            <v>Patient Admin Services</v>
          </cell>
          <cell r="Z2388" t="str">
            <v>Biweekly</v>
          </cell>
        </row>
        <row r="2389">
          <cell r="B2389">
            <v>2948</v>
          </cell>
          <cell r="D2389" t="str">
            <v>Adrienne</v>
          </cell>
          <cell r="E2389" t="str">
            <v>Borek</v>
          </cell>
          <cell r="F2389" t="str">
            <v>M</v>
          </cell>
          <cell r="G2389" t="str">
            <v>RN - Per Diem</v>
          </cell>
          <cell r="H2389" t="str">
            <v>Clinical</v>
          </cell>
          <cell r="I2389" t="str">
            <v>Patient Care Services</v>
          </cell>
          <cell r="J2389" t="str">
            <v>Obstetrics/Labor &amp; Delive</v>
          </cell>
          <cell r="K2389" t="str">
            <v>Terminated</v>
          </cell>
          <cell r="L2389" t="str">
            <v>Per Diem Active</v>
          </cell>
          <cell r="M2389" t="str">
            <v>Part Time</v>
          </cell>
          <cell r="N2389" t="str">
            <v>RN - Per Diem</v>
          </cell>
          <cell r="O2389" t="str">
            <v>GEN 40 30min</v>
          </cell>
          <cell r="P2389">
            <v>44706</v>
          </cell>
          <cell r="Q2389">
            <v>44706</v>
          </cell>
          <cell r="R2389">
            <v>45013</v>
          </cell>
          <cell r="S2389">
            <v>0.1014</v>
          </cell>
          <cell r="T2389">
            <v>39.21</v>
          </cell>
          <cell r="U2389" t="str">
            <v>RN</v>
          </cell>
          <cell r="V2389">
            <v>1E-4</v>
          </cell>
          <cell r="W2389">
            <v>2E-3</v>
          </cell>
          <cell r="X2389" t="str">
            <v>Gifford Medical Ctr - 40</v>
          </cell>
          <cell r="Y2389" t="str">
            <v>Birthing Center</v>
          </cell>
          <cell r="Z2389" t="str">
            <v>Biweekly</v>
          </cell>
        </row>
        <row r="2390">
          <cell r="B2390">
            <v>2949</v>
          </cell>
          <cell r="D2390" t="str">
            <v>Justine</v>
          </cell>
          <cell r="E2390" t="str">
            <v>Sanders</v>
          </cell>
          <cell r="F2390" t="str">
            <v>V</v>
          </cell>
          <cell r="G2390" t="str">
            <v>Social Worker (BS)</v>
          </cell>
          <cell r="H2390" t="str">
            <v>Ancillary</v>
          </cell>
          <cell r="I2390" t="str">
            <v>Patient Care Services</v>
          </cell>
          <cell r="J2390" t="str">
            <v>Medical Home CHT</v>
          </cell>
          <cell r="K2390" t="str">
            <v>Active</v>
          </cell>
          <cell r="L2390" t="str">
            <v>PartTime-Partial Benefits</v>
          </cell>
          <cell r="M2390" t="str">
            <v>Part Time</v>
          </cell>
          <cell r="N2390" t="str">
            <v>Social Worker (BS)</v>
          </cell>
          <cell r="O2390" t="str">
            <v>Salary 40</v>
          </cell>
          <cell r="P2390">
            <v>44713</v>
          </cell>
          <cell r="Q2390">
            <v>44713</v>
          </cell>
          <cell r="S2390">
            <v>38053.599999999999</v>
          </cell>
          <cell r="T2390">
            <v>36.590000000000003</v>
          </cell>
          <cell r="U2390" t="str">
            <v>Tech &amp; Professi</v>
          </cell>
          <cell r="V2390">
            <v>40</v>
          </cell>
          <cell r="W2390">
            <v>731.8</v>
          </cell>
          <cell r="X2390" t="str">
            <v>Gifford Health Care - 41</v>
          </cell>
          <cell r="Y2390" t="str">
            <v>Quality Care &amp; Case Manag</v>
          </cell>
          <cell r="Z2390" t="str">
            <v>Biweekly</v>
          </cell>
        </row>
        <row r="2391">
          <cell r="B2391">
            <v>2950</v>
          </cell>
          <cell r="D2391" t="str">
            <v>Audrey</v>
          </cell>
          <cell r="E2391" t="str">
            <v>Luce</v>
          </cell>
          <cell r="F2391" t="str">
            <v>J</v>
          </cell>
          <cell r="G2391" t="str">
            <v>Care Manager</v>
          </cell>
          <cell r="H2391" t="str">
            <v>Administrative</v>
          </cell>
          <cell r="I2391" t="str">
            <v>Patient Care Services</v>
          </cell>
          <cell r="J2391" t="str">
            <v>Med Surg</v>
          </cell>
          <cell r="K2391" t="str">
            <v>Active</v>
          </cell>
          <cell r="L2391" t="str">
            <v>PartTime - Full Benefits</v>
          </cell>
          <cell r="M2391" t="str">
            <v>Part Time</v>
          </cell>
          <cell r="N2391" t="str">
            <v>Care Manager</v>
          </cell>
          <cell r="O2391" t="str">
            <v>GEN 40 30min</v>
          </cell>
          <cell r="P2391">
            <v>44720</v>
          </cell>
          <cell r="Q2391">
            <v>44720</v>
          </cell>
          <cell r="S2391">
            <v>82168.320000000007</v>
          </cell>
          <cell r="T2391">
            <v>49.38</v>
          </cell>
          <cell r="U2391" t="str">
            <v>Management</v>
          </cell>
          <cell r="V2391">
            <v>64</v>
          </cell>
          <cell r="W2391">
            <v>1580.16</v>
          </cell>
          <cell r="X2391" t="str">
            <v>Gifford Medical Ctr - 40</v>
          </cell>
          <cell r="Y2391" t="str">
            <v>Med/Surg</v>
          </cell>
          <cell r="Z2391" t="str">
            <v>Biweekly</v>
          </cell>
        </row>
        <row r="2392">
          <cell r="B2392">
            <v>2951</v>
          </cell>
          <cell r="D2392" t="str">
            <v>Nian</v>
          </cell>
          <cell r="E2392" t="str">
            <v>Wan</v>
          </cell>
          <cell r="F2392" t="str">
            <v>H</v>
          </cell>
          <cell r="G2392" t="str">
            <v>Laboratory Tech Per Diem</v>
          </cell>
          <cell r="H2392" t="str">
            <v>Ancillary</v>
          </cell>
          <cell r="I2392" t="str">
            <v>Professional Services</v>
          </cell>
          <cell r="J2392" t="str">
            <v>Laboratory</v>
          </cell>
          <cell r="K2392" t="str">
            <v>Terminated</v>
          </cell>
          <cell r="L2392" t="str">
            <v>Per Diem Active</v>
          </cell>
          <cell r="M2392" t="str">
            <v>Part Time</v>
          </cell>
          <cell r="N2392" t="str">
            <v>Laboratory Tech Per Diem</v>
          </cell>
          <cell r="O2392" t="str">
            <v>GEN 40 30min</v>
          </cell>
          <cell r="P2392">
            <v>44720</v>
          </cell>
          <cell r="Q2392">
            <v>44720</v>
          </cell>
          <cell r="R2392">
            <v>44893</v>
          </cell>
          <cell r="S2392">
            <v>7.8E-2</v>
          </cell>
          <cell r="T2392">
            <v>30.01</v>
          </cell>
          <cell r="U2392" t="str">
            <v>Tech &amp; Professi</v>
          </cell>
          <cell r="V2392">
            <v>1E-4</v>
          </cell>
          <cell r="W2392">
            <v>1.5E-3</v>
          </cell>
          <cell r="X2392" t="str">
            <v>Gifford Medical - 40</v>
          </cell>
          <cell r="Y2392" t="str">
            <v>Laboratory</v>
          </cell>
          <cell r="Z2392" t="str">
            <v>Biweekly</v>
          </cell>
        </row>
        <row r="2393">
          <cell r="B2393">
            <v>2953</v>
          </cell>
          <cell r="D2393" t="str">
            <v>LaShare</v>
          </cell>
          <cell r="E2393" t="str">
            <v>Edwards</v>
          </cell>
          <cell r="G2393" t="str">
            <v>RN - Per Diem</v>
          </cell>
          <cell r="H2393" t="str">
            <v>Clinical</v>
          </cell>
          <cell r="I2393" t="str">
            <v>Provider Practices</v>
          </cell>
          <cell r="J2393" t="str">
            <v>Clinic Primary Care</v>
          </cell>
          <cell r="K2393" t="str">
            <v>Terminated</v>
          </cell>
          <cell r="L2393" t="str">
            <v>Per Diem Active</v>
          </cell>
          <cell r="M2393" t="str">
            <v>Part Time</v>
          </cell>
          <cell r="N2393" t="str">
            <v>RN - Per Diem</v>
          </cell>
          <cell r="O2393" t="str">
            <v>GEN 40 30min</v>
          </cell>
          <cell r="P2393">
            <v>44727</v>
          </cell>
          <cell r="Q2393">
            <v>44727</v>
          </cell>
          <cell r="R2393">
            <v>44816</v>
          </cell>
          <cell r="S2393">
            <v>9.6199999999999994E-2</v>
          </cell>
          <cell r="T2393">
            <v>36.549999999999997</v>
          </cell>
          <cell r="U2393" t="str">
            <v>RN</v>
          </cell>
          <cell r="V2393">
            <v>1E-4</v>
          </cell>
          <cell r="W2393">
            <v>1.8E-3</v>
          </cell>
          <cell r="X2393" t="str">
            <v>Primary Care Clinic - 41</v>
          </cell>
          <cell r="Y2393" t="str">
            <v>Provider Practice</v>
          </cell>
          <cell r="Z2393" t="str">
            <v>Biweekly</v>
          </cell>
        </row>
        <row r="2394">
          <cell r="B2394">
            <v>2955</v>
          </cell>
          <cell r="D2394" t="str">
            <v>Amber</v>
          </cell>
          <cell r="E2394" t="str">
            <v>Soules</v>
          </cell>
          <cell r="F2394" t="str">
            <v>N</v>
          </cell>
          <cell r="G2394" t="str">
            <v>ES Technician</v>
          </cell>
          <cell r="H2394" t="str">
            <v>Maint, Hskpg, Food, Dayca</v>
          </cell>
          <cell r="I2394" t="str">
            <v>Operations</v>
          </cell>
          <cell r="J2394" t="str">
            <v>Housekeeping</v>
          </cell>
          <cell r="K2394" t="str">
            <v>Active</v>
          </cell>
          <cell r="L2394" t="str">
            <v>Full Time - Full Benefits</v>
          </cell>
          <cell r="M2394" t="str">
            <v>Full Time</v>
          </cell>
          <cell r="N2394" t="str">
            <v>ES Technician</v>
          </cell>
          <cell r="O2394" t="str">
            <v>8/80 30min</v>
          </cell>
          <cell r="P2394">
            <v>44741</v>
          </cell>
          <cell r="Q2394">
            <v>44741</v>
          </cell>
          <cell r="S2394">
            <v>36088</v>
          </cell>
          <cell r="T2394">
            <v>17.350000000000001</v>
          </cell>
          <cell r="U2394" t="str">
            <v>Admin/Support</v>
          </cell>
          <cell r="V2394">
            <v>80</v>
          </cell>
          <cell r="W2394">
            <v>694</v>
          </cell>
          <cell r="X2394" t="str">
            <v>Gifford Medical - 40</v>
          </cell>
          <cell r="Y2394" t="str">
            <v>Housekeeping</v>
          </cell>
          <cell r="Z2394" t="str">
            <v>Biweekly</v>
          </cell>
        </row>
        <row r="2395">
          <cell r="B2395">
            <v>2956</v>
          </cell>
          <cell r="D2395" t="str">
            <v>Aliza</v>
          </cell>
          <cell r="E2395" t="str">
            <v>Benoit</v>
          </cell>
          <cell r="G2395" t="str">
            <v>Registered Nurse</v>
          </cell>
          <cell r="H2395" t="str">
            <v>Clinical</v>
          </cell>
          <cell r="I2395" t="str">
            <v>Provider Practices</v>
          </cell>
          <cell r="J2395" t="str">
            <v>Berlin Expansion PC</v>
          </cell>
          <cell r="K2395" t="str">
            <v>Terminated</v>
          </cell>
          <cell r="L2395" t="str">
            <v>Full Time - Full Benefits</v>
          </cell>
          <cell r="M2395" t="str">
            <v>Full Time</v>
          </cell>
          <cell r="N2395" t="str">
            <v>Registered Nurse</v>
          </cell>
          <cell r="O2395" t="str">
            <v>GEN 40 60min</v>
          </cell>
          <cell r="P2395">
            <v>44741</v>
          </cell>
          <cell r="Q2395">
            <v>44741</v>
          </cell>
          <cell r="R2395">
            <v>44750</v>
          </cell>
          <cell r="S2395">
            <v>72113.600000000006</v>
          </cell>
          <cell r="T2395">
            <v>34.67</v>
          </cell>
          <cell r="U2395" t="str">
            <v>RN</v>
          </cell>
          <cell r="V2395">
            <v>80</v>
          </cell>
          <cell r="W2395">
            <v>1386.8</v>
          </cell>
          <cell r="X2395" t="str">
            <v>Primary Care Clinic - 41</v>
          </cell>
          <cell r="Y2395" t="str">
            <v>Provider Practice</v>
          </cell>
          <cell r="Z2395" t="str">
            <v>Biweekly</v>
          </cell>
        </row>
        <row r="2396">
          <cell r="B2396">
            <v>2957</v>
          </cell>
          <cell r="D2396" t="str">
            <v>Abigail</v>
          </cell>
          <cell r="E2396" t="str">
            <v>Baraw</v>
          </cell>
          <cell r="F2396" t="str">
            <v>M</v>
          </cell>
          <cell r="G2396" t="str">
            <v>Registered Nurse</v>
          </cell>
          <cell r="H2396" t="str">
            <v>Clinical</v>
          </cell>
          <cell r="I2396" t="str">
            <v>Patient Care Services</v>
          </cell>
          <cell r="J2396" t="str">
            <v>Med Surg</v>
          </cell>
          <cell r="K2396" t="str">
            <v>Active</v>
          </cell>
          <cell r="L2396" t="str">
            <v>PartTime - Full Benefits</v>
          </cell>
          <cell r="M2396" t="str">
            <v>Part Time</v>
          </cell>
          <cell r="N2396" t="str">
            <v>Registered Nurse</v>
          </cell>
          <cell r="O2396" t="str">
            <v>GEN 40 30min</v>
          </cell>
          <cell r="P2396">
            <v>44755</v>
          </cell>
          <cell r="Q2396">
            <v>44755</v>
          </cell>
          <cell r="S2396">
            <v>67466.880000000005</v>
          </cell>
          <cell r="T2396">
            <v>36.04</v>
          </cell>
          <cell r="U2396" t="str">
            <v>RN</v>
          </cell>
          <cell r="V2396">
            <v>72</v>
          </cell>
          <cell r="W2396">
            <v>1297.44</v>
          </cell>
          <cell r="X2396" t="str">
            <v>Gifford Medical Ctr - 40</v>
          </cell>
          <cell r="Y2396" t="str">
            <v>Med/Surg</v>
          </cell>
          <cell r="Z2396" t="str">
            <v>Biweekly</v>
          </cell>
        </row>
        <row r="2397">
          <cell r="B2397">
            <v>2958</v>
          </cell>
          <cell r="D2397" t="str">
            <v>Kiana</v>
          </cell>
          <cell r="E2397" t="str">
            <v>Johnson</v>
          </cell>
          <cell r="F2397" t="str">
            <v>L</v>
          </cell>
          <cell r="G2397" t="str">
            <v>Medical Assistant</v>
          </cell>
          <cell r="H2397" t="str">
            <v>Clinical</v>
          </cell>
          <cell r="I2397" t="str">
            <v>Provider Practices</v>
          </cell>
          <cell r="J2397" t="str">
            <v>Sharon Clinic</v>
          </cell>
          <cell r="K2397" t="str">
            <v>Active</v>
          </cell>
          <cell r="L2397" t="str">
            <v>PartTime-Partial Benefits</v>
          </cell>
          <cell r="M2397" t="str">
            <v>Part Time</v>
          </cell>
          <cell r="N2397" t="str">
            <v>Medical Assistant</v>
          </cell>
          <cell r="O2397" t="str">
            <v>GEN 40 60min</v>
          </cell>
          <cell r="P2397">
            <v>44755</v>
          </cell>
          <cell r="Q2397">
            <v>44755</v>
          </cell>
          <cell r="S2397">
            <v>20928.96</v>
          </cell>
          <cell r="T2397">
            <v>16.77</v>
          </cell>
          <cell r="U2397" t="str">
            <v>Admin/Support</v>
          </cell>
          <cell r="V2397">
            <v>48</v>
          </cell>
          <cell r="W2397">
            <v>402.48</v>
          </cell>
          <cell r="X2397" t="str">
            <v>Sharon Clinic - 40</v>
          </cell>
          <cell r="Y2397" t="str">
            <v>Provider Practice</v>
          </cell>
          <cell r="Z2397" t="str">
            <v>Biweekly</v>
          </cell>
        </row>
        <row r="2398">
          <cell r="B2398">
            <v>2959</v>
          </cell>
          <cell r="D2398" t="str">
            <v>Brigid</v>
          </cell>
          <cell r="E2398" t="str">
            <v>Meehan-Brese</v>
          </cell>
          <cell r="F2398" t="str">
            <v>J</v>
          </cell>
          <cell r="G2398" t="str">
            <v>Nurse Practitioner</v>
          </cell>
          <cell r="H2398" t="str">
            <v>Clinical</v>
          </cell>
          <cell r="I2398" t="str">
            <v>Medical Staff</v>
          </cell>
          <cell r="J2398" t="str">
            <v>Clinic Rochester</v>
          </cell>
          <cell r="K2398" t="str">
            <v>Active</v>
          </cell>
          <cell r="L2398" t="str">
            <v>Full Time - Full Benefits</v>
          </cell>
          <cell r="M2398" t="str">
            <v>Full Time</v>
          </cell>
          <cell r="N2398" t="str">
            <v>Nurse Practitioner</v>
          </cell>
          <cell r="O2398" t="str">
            <v>PHYSICIANS</v>
          </cell>
          <cell r="P2398">
            <v>44760</v>
          </cell>
          <cell r="Q2398">
            <v>44760</v>
          </cell>
          <cell r="S2398">
            <v>109000</v>
          </cell>
          <cell r="T2398">
            <v>52.403799999999997</v>
          </cell>
          <cell r="U2398" t="str">
            <v>NP &amp; PA</v>
          </cell>
          <cell r="V2398">
            <v>80</v>
          </cell>
          <cell r="W2398">
            <v>2096.1538</v>
          </cell>
          <cell r="X2398" t="str">
            <v>Primary Care Clinic - 41</v>
          </cell>
          <cell r="Y2398" t="str">
            <v>Medical Staff</v>
          </cell>
          <cell r="Z2398" t="str">
            <v>Biweekly</v>
          </cell>
        </row>
        <row r="2399">
          <cell r="B2399">
            <v>2960</v>
          </cell>
          <cell r="D2399" t="str">
            <v>Steven</v>
          </cell>
          <cell r="E2399" t="str">
            <v>Andreasen</v>
          </cell>
          <cell r="F2399" t="str">
            <v>M</v>
          </cell>
          <cell r="G2399" t="str">
            <v>Physician Specialty Clin</v>
          </cell>
          <cell r="H2399" t="str">
            <v>Clinical</v>
          </cell>
          <cell r="I2399" t="str">
            <v>Medical Staff</v>
          </cell>
          <cell r="J2399" t="str">
            <v>Clinic Podiatry</v>
          </cell>
          <cell r="K2399" t="str">
            <v>Active</v>
          </cell>
          <cell r="L2399" t="str">
            <v>Full Time - Full Benefits</v>
          </cell>
          <cell r="M2399" t="str">
            <v>Full Time</v>
          </cell>
          <cell r="N2399" t="str">
            <v>Physician Specialty Clin</v>
          </cell>
          <cell r="O2399" t="str">
            <v>PHYSICIANS</v>
          </cell>
          <cell r="P2399">
            <v>44767</v>
          </cell>
          <cell r="Q2399">
            <v>44767</v>
          </cell>
          <cell r="S2399">
            <v>200000</v>
          </cell>
          <cell r="T2399">
            <v>96.153800000000004</v>
          </cell>
          <cell r="U2399" t="str">
            <v>Providers</v>
          </cell>
          <cell r="V2399">
            <v>80</v>
          </cell>
          <cell r="W2399">
            <v>3846.1538</v>
          </cell>
          <cell r="X2399" t="str">
            <v>Nro, Anes, Pod &amp; Sp - 40</v>
          </cell>
          <cell r="Y2399" t="str">
            <v>Medical Staff</v>
          </cell>
          <cell r="Z2399" t="str">
            <v>Biweekly</v>
          </cell>
        </row>
        <row r="2400">
          <cell r="B2400">
            <v>2962</v>
          </cell>
          <cell r="D2400" t="str">
            <v>Rachel</v>
          </cell>
          <cell r="E2400" t="str">
            <v>Johnson</v>
          </cell>
          <cell r="F2400" t="str">
            <v>M</v>
          </cell>
          <cell r="G2400" t="str">
            <v>Registered Nurse</v>
          </cell>
          <cell r="H2400" t="str">
            <v>Clinical</v>
          </cell>
          <cell r="I2400" t="str">
            <v>Patient Care Services</v>
          </cell>
          <cell r="J2400" t="str">
            <v>Operating Room</v>
          </cell>
          <cell r="K2400" t="str">
            <v>Active</v>
          </cell>
          <cell r="L2400" t="str">
            <v>Full Time - Full Benefits</v>
          </cell>
          <cell r="M2400" t="str">
            <v>Full Time</v>
          </cell>
          <cell r="N2400" t="str">
            <v>Registered Nurse</v>
          </cell>
          <cell r="O2400" t="str">
            <v>GEN 40 30min</v>
          </cell>
          <cell r="P2400">
            <v>44769</v>
          </cell>
          <cell r="Q2400">
            <v>44769</v>
          </cell>
          <cell r="S2400">
            <v>77376</v>
          </cell>
          <cell r="T2400">
            <v>37.200000000000003</v>
          </cell>
          <cell r="U2400" t="str">
            <v>RN</v>
          </cell>
          <cell r="V2400">
            <v>80</v>
          </cell>
          <cell r="W2400">
            <v>1488</v>
          </cell>
          <cell r="X2400" t="str">
            <v>Gifford Medical Ctr - 40</v>
          </cell>
          <cell r="Y2400" t="str">
            <v>Operating Room</v>
          </cell>
          <cell r="Z2400" t="str">
            <v>Biweekly</v>
          </cell>
        </row>
        <row r="2401">
          <cell r="B2401">
            <v>2964</v>
          </cell>
          <cell r="D2401" t="str">
            <v>Lisa</v>
          </cell>
          <cell r="E2401" t="str">
            <v>Barron</v>
          </cell>
          <cell r="F2401" t="str">
            <v>M</v>
          </cell>
          <cell r="G2401" t="str">
            <v>Director of HR</v>
          </cell>
          <cell r="H2401" t="str">
            <v>Administrative</v>
          </cell>
          <cell r="I2401" t="str">
            <v>Administration</v>
          </cell>
          <cell r="J2401" t="str">
            <v>Human Resources</v>
          </cell>
          <cell r="K2401" t="str">
            <v>Active</v>
          </cell>
          <cell r="L2401" t="str">
            <v>Full Time - Full Benefits</v>
          </cell>
          <cell r="M2401" t="str">
            <v>Full Time</v>
          </cell>
          <cell r="N2401" t="str">
            <v>Director of HR</v>
          </cell>
          <cell r="O2401" t="str">
            <v>EXEMPT 8 FT</v>
          </cell>
          <cell r="P2401">
            <v>44774</v>
          </cell>
          <cell r="Q2401">
            <v>44774</v>
          </cell>
          <cell r="S2401">
            <v>130000</v>
          </cell>
          <cell r="T2401">
            <v>62.5</v>
          </cell>
          <cell r="U2401" t="str">
            <v>DIR HR</v>
          </cell>
          <cell r="V2401">
            <v>80</v>
          </cell>
          <cell r="W2401">
            <v>2500</v>
          </cell>
          <cell r="X2401" t="str">
            <v>Gifford Medical - 40</v>
          </cell>
          <cell r="Y2401" t="str">
            <v>Human Resources</v>
          </cell>
          <cell r="Z2401" t="str">
            <v>Biweekly</v>
          </cell>
        </row>
        <row r="2402">
          <cell r="B2402">
            <v>2965</v>
          </cell>
          <cell r="D2402" t="str">
            <v>Jane</v>
          </cell>
          <cell r="E2402" t="str">
            <v>Apgar</v>
          </cell>
          <cell r="F2402" t="str">
            <v>B</v>
          </cell>
          <cell r="G2402" t="str">
            <v>Licensed Practical Nurse</v>
          </cell>
          <cell r="H2402" t="str">
            <v>Clinical</v>
          </cell>
          <cell r="I2402" t="str">
            <v>Patient Care Services</v>
          </cell>
          <cell r="J2402" t="str">
            <v>Med Surg</v>
          </cell>
          <cell r="K2402" t="str">
            <v>Active</v>
          </cell>
          <cell r="L2402" t="str">
            <v>PartTime - Full Benefits</v>
          </cell>
          <cell r="M2402" t="str">
            <v>Part Time</v>
          </cell>
          <cell r="N2402" t="str">
            <v>Licensed Practical Nurse</v>
          </cell>
          <cell r="O2402" t="str">
            <v>GEN 40 30min</v>
          </cell>
          <cell r="P2402">
            <v>44776</v>
          </cell>
          <cell r="Q2402">
            <v>44776</v>
          </cell>
          <cell r="S2402">
            <v>35692.800000000003</v>
          </cell>
          <cell r="T2402">
            <v>21.45</v>
          </cell>
          <cell r="U2402" t="str">
            <v>LPN</v>
          </cell>
          <cell r="V2402">
            <v>64</v>
          </cell>
          <cell r="W2402">
            <v>686.4</v>
          </cell>
          <cell r="X2402" t="str">
            <v>Gifford Medical Ctr - 40</v>
          </cell>
          <cell r="Y2402" t="str">
            <v>Med/Surg</v>
          </cell>
          <cell r="Z2402" t="str">
            <v>Biweekly</v>
          </cell>
        </row>
        <row r="2403">
          <cell r="B2403">
            <v>2966</v>
          </cell>
          <cell r="D2403" t="str">
            <v>Linsey</v>
          </cell>
          <cell r="E2403" t="str">
            <v>Battistoni</v>
          </cell>
          <cell r="G2403" t="str">
            <v>Registered Nurse</v>
          </cell>
          <cell r="H2403" t="str">
            <v>Clinical</v>
          </cell>
          <cell r="I2403" t="str">
            <v>Patient Care Services</v>
          </cell>
          <cell r="J2403" t="str">
            <v>Med Surg</v>
          </cell>
          <cell r="K2403" t="str">
            <v>Terminated</v>
          </cell>
          <cell r="L2403" t="str">
            <v>PartTime - Full Benefits</v>
          </cell>
          <cell r="M2403" t="str">
            <v>Part Time</v>
          </cell>
          <cell r="N2403" t="str">
            <v>Registered Nurse</v>
          </cell>
          <cell r="O2403" t="str">
            <v>GEN 40 30min</v>
          </cell>
          <cell r="P2403">
            <v>44776</v>
          </cell>
          <cell r="Q2403">
            <v>44776</v>
          </cell>
          <cell r="R2403">
            <v>45014</v>
          </cell>
          <cell r="S2403">
            <v>67466.880000000005</v>
          </cell>
          <cell r="T2403">
            <v>36.04</v>
          </cell>
          <cell r="U2403" t="str">
            <v>RN</v>
          </cell>
          <cell r="V2403">
            <v>72</v>
          </cell>
          <cell r="W2403">
            <v>1297.44</v>
          </cell>
          <cell r="X2403" t="str">
            <v>Gifford Medical Ctr - 40</v>
          </cell>
          <cell r="Y2403" t="str">
            <v>Med/Surg</v>
          </cell>
          <cell r="Z2403" t="str">
            <v>Biweekly</v>
          </cell>
        </row>
        <row r="2404">
          <cell r="B2404">
            <v>2967</v>
          </cell>
          <cell r="D2404" t="str">
            <v>Brittany</v>
          </cell>
          <cell r="E2404" t="str">
            <v>King</v>
          </cell>
          <cell r="F2404" t="str">
            <v>A</v>
          </cell>
          <cell r="G2404" t="str">
            <v>Registered Nurse</v>
          </cell>
          <cell r="H2404" t="str">
            <v>Clinical</v>
          </cell>
          <cell r="I2404" t="str">
            <v>Patient Care Services</v>
          </cell>
          <cell r="J2404" t="str">
            <v>Med Surg</v>
          </cell>
          <cell r="K2404" t="str">
            <v>Active</v>
          </cell>
          <cell r="L2404" t="str">
            <v>PartTime - Full Benefits</v>
          </cell>
          <cell r="M2404" t="str">
            <v>Part Time</v>
          </cell>
          <cell r="N2404" t="str">
            <v>Registered Nurse</v>
          </cell>
          <cell r="O2404" t="str">
            <v>GEN 40 30min</v>
          </cell>
          <cell r="P2404">
            <v>44776</v>
          </cell>
          <cell r="Q2404">
            <v>44776</v>
          </cell>
          <cell r="S2404">
            <v>67466.880000000005</v>
          </cell>
          <cell r="T2404">
            <v>36.04</v>
          </cell>
          <cell r="U2404" t="str">
            <v>RN</v>
          </cell>
          <cell r="V2404">
            <v>72</v>
          </cell>
          <cell r="W2404">
            <v>1297.44</v>
          </cell>
          <cell r="X2404" t="str">
            <v>Gifford Medical Ctr - 40</v>
          </cell>
          <cell r="Y2404" t="str">
            <v>Med/Surg</v>
          </cell>
          <cell r="Z2404" t="str">
            <v>Biweekly</v>
          </cell>
        </row>
        <row r="2405">
          <cell r="B2405">
            <v>2968</v>
          </cell>
          <cell r="D2405" t="str">
            <v>Leah</v>
          </cell>
          <cell r="E2405" t="str">
            <v>Vinton</v>
          </cell>
          <cell r="F2405" t="str">
            <v>A</v>
          </cell>
          <cell r="G2405" t="str">
            <v>LNA Retirement Com PD</v>
          </cell>
          <cell r="H2405" t="str">
            <v>Clinical</v>
          </cell>
          <cell r="I2405" t="str">
            <v>Patient Care Services</v>
          </cell>
          <cell r="J2405" t="str">
            <v>MENIG Extended Care</v>
          </cell>
          <cell r="K2405" t="str">
            <v>Active</v>
          </cell>
          <cell r="L2405" t="str">
            <v>Per Diem Active</v>
          </cell>
          <cell r="M2405" t="str">
            <v>Part Time</v>
          </cell>
          <cell r="N2405" t="str">
            <v>LNA Retirement Com PD</v>
          </cell>
          <cell r="O2405" t="str">
            <v>GEN 40 30min</v>
          </cell>
          <cell r="P2405">
            <v>44776</v>
          </cell>
          <cell r="Q2405">
            <v>44776</v>
          </cell>
          <cell r="S2405">
            <v>4.1599999999999998E-2</v>
          </cell>
          <cell r="T2405">
            <v>16.100000000000001</v>
          </cell>
          <cell r="U2405" t="str">
            <v>Admin/Support</v>
          </cell>
          <cell r="V2405">
            <v>1E-4</v>
          </cell>
          <cell r="W2405">
            <v>8.0000000000000004E-4</v>
          </cell>
          <cell r="X2405" t="str">
            <v>Menig Nursing Home - 42</v>
          </cell>
          <cell r="Y2405" t="str">
            <v>Menig Extended Care Unit</v>
          </cell>
          <cell r="Z2405" t="str">
            <v>Biweekly</v>
          </cell>
        </row>
        <row r="2406">
          <cell r="B2406">
            <v>2969</v>
          </cell>
          <cell r="D2406" t="str">
            <v>Karin</v>
          </cell>
          <cell r="E2406" t="str">
            <v>Graves</v>
          </cell>
          <cell r="F2406" t="str">
            <v>B</v>
          </cell>
          <cell r="G2406" t="str">
            <v>RN - Per Diem</v>
          </cell>
          <cell r="H2406" t="str">
            <v>Clinical</v>
          </cell>
          <cell r="I2406" t="str">
            <v>Patient Care Services</v>
          </cell>
          <cell r="J2406" t="str">
            <v>Obstetrics/Labor &amp; Delive</v>
          </cell>
          <cell r="K2406" t="str">
            <v>Active</v>
          </cell>
          <cell r="L2406" t="str">
            <v>Per Diem Active</v>
          </cell>
          <cell r="M2406" t="str">
            <v>Part Time</v>
          </cell>
          <cell r="N2406" t="str">
            <v>RN - Per Diem</v>
          </cell>
          <cell r="O2406" t="str">
            <v>GEN 40 30min</v>
          </cell>
          <cell r="P2406">
            <v>44783</v>
          </cell>
          <cell r="Q2406">
            <v>44783</v>
          </cell>
          <cell r="S2406">
            <v>0.1144</v>
          </cell>
          <cell r="T2406">
            <v>44.05</v>
          </cell>
          <cell r="U2406" t="str">
            <v>RN</v>
          </cell>
          <cell r="V2406">
            <v>1E-4</v>
          </cell>
          <cell r="W2406">
            <v>2.2000000000000001E-3</v>
          </cell>
          <cell r="X2406" t="str">
            <v>Gifford Medical Ctr - 40</v>
          </cell>
          <cell r="Y2406" t="str">
            <v>Birthing Center</v>
          </cell>
          <cell r="Z2406" t="str">
            <v>Biweekly</v>
          </cell>
        </row>
        <row r="2407">
          <cell r="B2407">
            <v>2970</v>
          </cell>
          <cell r="D2407" t="str">
            <v>Michaela</v>
          </cell>
          <cell r="E2407" t="str">
            <v>Sterling</v>
          </cell>
          <cell r="F2407" t="str">
            <v>K</v>
          </cell>
          <cell r="G2407" t="str">
            <v>Medical Assistant</v>
          </cell>
          <cell r="H2407" t="str">
            <v>Clinical</v>
          </cell>
          <cell r="I2407" t="str">
            <v>Patient Care Services</v>
          </cell>
          <cell r="J2407" t="str">
            <v>HRSA Quality Grant</v>
          </cell>
          <cell r="K2407" t="str">
            <v>Active</v>
          </cell>
          <cell r="L2407" t="str">
            <v>Full Time - Full Benefits</v>
          </cell>
          <cell r="M2407" t="str">
            <v>Full Time</v>
          </cell>
          <cell r="N2407" t="str">
            <v>Medical Assistant</v>
          </cell>
          <cell r="O2407" t="str">
            <v>GEN 40 60min</v>
          </cell>
          <cell r="P2407">
            <v>44783</v>
          </cell>
          <cell r="Q2407">
            <v>44783</v>
          </cell>
          <cell r="S2407">
            <v>34881.599999999999</v>
          </cell>
          <cell r="T2407">
            <v>16.77</v>
          </cell>
          <cell r="U2407" t="str">
            <v>Admin/Support</v>
          </cell>
          <cell r="V2407">
            <v>80</v>
          </cell>
          <cell r="W2407">
            <v>670.8</v>
          </cell>
          <cell r="X2407" t="str">
            <v>Gifford Medical - 40</v>
          </cell>
          <cell r="Y2407" t="str">
            <v>Provider Practice</v>
          </cell>
          <cell r="Z2407" t="str">
            <v>Biweekly</v>
          </cell>
        </row>
        <row r="2408">
          <cell r="B2408">
            <v>2971</v>
          </cell>
          <cell r="D2408" t="str">
            <v>Rachael</v>
          </cell>
          <cell r="E2408" t="str">
            <v>Zangla</v>
          </cell>
          <cell r="F2408" t="str">
            <v>E</v>
          </cell>
          <cell r="G2408" t="str">
            <v>LPN Retirement Com PD</v>
          </cell>
          <cell r="H2408" t="str">
            <v>Clinical</v>
          </cell>
          <cell r="I2408" t="str">
            <v>Patient Care Services</v>
          </cell>
          <cell r="J2408" t="str">
            <v>MENIG Extended Care</v>
          </cell>
          <cell r="K2408" t="str">
            <v>Active</v>
          </cell>
          <cell r="L2408" t="str">
            <v>Per Diem Active</v>
          </cell>
          <cell r="M2408" t="str">
            <v>Part Time</v>
          </cell>
          <cell r="N2408" t="str">
            <v>LPN Retirement Com PD</v>
          </cell>
          <cell r="O2408" t="str">
            <v>GEN 40 30min</v>
          </cell>
          <cell r="P2408">
            <v>44783</v>
          </cell>
          <cell r="Q2408">
            <v>44783</v>
          </cell>
          <cell r="S2408">
            <v>5.4600000000000003E-2</v>
          </cell>
          <cell r="T2408">
            <v>21.45</v>
          </cell>
          <cell r="U2408" t="str">
            <v>LPN</v>
          </cell>
          <cell r="V2408">
            <v>1E-4</v>
          </cell>
          <cell r="W2408">
            <v>1E-3</v>
          </cell>
          <cell r="X2408" t="str">
            <v>Menig Nursing Home - 42</v>
          </cell>
          <cell r="Y2408" t="str">
            <v>Menig Extended Care Unit</v>
          </cell>
          <cell r="Z2408" t="str">
            <v>Biweekly</v>
          </cell>
        </row>
        <row r="2409">
          <cell r="B2409">
            <v>2972</v>
          </cell>
          <cell r="D2409" t="str">
            <v>Kathleen</v>
          </cell>
          <cell r="E2409" t="str">
            <v>Bryant</v>
          </cell>
          <cell r="F2409" t="str">
            <v>A</v>
          </cell>
          <cell r="G2409" t="str">
            <v>Nurse Practitioner</v>
          </cell>
          <cell r="H2409" t="str">
            <v>Clinical</v>
          </cell>
          <cell r="I2409" t="str">
            <v>Medical Staff</v>
          </cell>
          <cell r="J2409" t="str">
            <v>Pediatrics</v>
          </cell>
          <cell r="K2409" t="str">
            <v>Active</v>
          </cell>
          <cell r="L2409" t="str">
            <v>PartTime-Partial Benefits</v>
          </cell>
          <cell r="M2409" t="str">
            <v>Part Time</v>
          </cell>
          <cell r="N2409" t="str">
            <v>Nurse Practitioner</v>
          </cell>
          <cell r="O2409" t="str">
            <v>PHYSICIANS</v>
          </cell>
          <cell r="P2409">
            <v>44789</v>
          </cell>
          <cell r="Q2409">
            <v>44789</v>
          </cell>
          <cell r="S2409">
            <v>70000</v>
          </cell>
          <cell r="T2409">
            <v>56.089700000000001</v>
          </cell>
          <cell r="U2409" t="str">
            <v>NP &amp; PA</v>
          </cell>
          <cell r="V2409">
            <v>48</v>
          </cell>
          <cell r="W2409">
            <v>1346.1538</v>
          </cell>
          <cell r="X2409" t="str">
            <v>Primary Care Clinic - 41</v>
          </cell>
          <cell r="Y2409" t="str">
            <v>Medical Staff</v>
          </cell>
          <cell r="Z2409" t="str">
            <v>Biweekly</v>
          </cell>
        </row>
        <row r="2410">
          <cell r="B2410">
            <v>2973</v>
          </cell>
          <cell r="D2410" t="str">
            <v>Robin</v>
          </cell>
          <cell r="E2410" t="str">
            <v>Marcotte</v>
          </cell>
          <cell r="F2410" t="str">
            <v>L</v>
          </cell>
          <cell r="G2410" t="str">
            <v>Certified Coder</v>
          </cell>
          <cell r="H2410" t="str">
            <v>Administrative</v>
          </cell>
          <cell r="I2410" t="str">
            <v>Finance</v>
          </cell>
          <cell r="J2410" t="str">
            <v>Medical Records</v>
          </cell>
          <cell r="K2410" t="str">
            <v>Active</v>
          </cell>
          <cell r="L2410" t="str">
            <v>PartTime-Partial Benefits</v>
          </cell>
          <cell r="M2410" t="str">
            <v>Part Time</v>
          </cell>
          <cell r="N2410" t="str">
            <v>Certified Coder</v>
          </cell>
          <cell r="O2410" t="str">
            <v>GEN 40 No Meal</v>
          </cell>
          <cell r="P2410">
            <v>44788</v>
          </cell>
          <cell r="Q2410">
            <v>44788</v>
          </cell>
          <cell r="S2410">
            <v>27872</v>
          </cell>
          <cell r="T2410">
            <v>26.8</v>
          </cell>
          <cell r="U2410" t="str">
            <v>Admin/Support</v>
          </cell>
          <cell r="V2410">
            <v>40</v>
          </cell>
          <cell r="W2410">
            <v>536</v>
          </cell>
          <cell r="X2410" t="str">
            <v>Health Information - 49</v>
          </cell>
          <cell r="Y2410" t="str">
            <v>Patient Admin Services</v>
          </cell>
          <cell r="Z2410" t="str">
            <v>Biweekly</v>
          </cell>
        </row>
        <row r="2411">
          <cell r="B2411">
            <v>2974</v>
          </cell>
          <cell r="D2411" t="str">
            <v>Delia</v>
          </cell>
          <cell r="E2411" t="str">
            <v>Bender</v>
          </cell>
          <cell r="F2411" t="str">
            <v>J</v>
          </cell>
          <cell r="G2411" t="str">
            <v>Kitchen Assistant</v>
          </cell>
          <cell r="H2411" t="str">
            <v>Maint, Hskpg, Food, Dayca</v>
          </cell>
          <cell r="I2411" t="str">
            <v>Operations</v>
          </cell>
          <cell r="J2411" t="str">
            <v>Dietary</v>
          </cell>
          <cell r="K2411" t="str">
            <v>Active</v>
          </cell>
          <cell r="L2411" t="str">
            <v>Full Time - Full Benefits</v>
          </cell>
          <cell r="M2411" t="str">
            <v>Full Time</v>
          </cell>
          <cell r="N2411" t="str">
            <v>Kitchen Assistant</v>
          </cell>
          <cell r="O2411" t="str">
            <v>GEN 40 30min</v>
          </cell>
          <cell r="P2411">
            <v>44790</v>
          </cell>
          <cell r="Q2411">
            <v>44790</v>
          </cell>
          <cell r="S2411">
            <v>39000</v>
          </cell>
          <cell r="T2411">
            <v>18.75</v>
          </cell>
          <cell r="U2411" t="str">
            <v>Admin/Support</v>
          </cell>
          <cell r="V2411">
            <v>80</v>
          </cell>
          <cell r="W2411">
            <v>750</v>
          </cell>
          <cell r="X2411" t="str">
            <v>Gifford Medical - 40</v>
          </cell>
          <cell r="Y2411" t="str">
            <v>Nutrition &amp; Food Service</v>
          </cell>
          <cell r="Z2411" t="str">
            <v>Biweekly</v>
          </cell>
        </row>
        <row r="2412">
          <cell r="B2412">
            <v>2975</v>
          </cell>
          <cell r="D2412" t="str">
            <v>Kenneth</v>
          </cell>
          <cell r="E2412" t="str">
            <v>Ashley</v>
          </cell>
          <cell r="F2412" t="str">
            <v>E</v>
          </cell>
          <cell r="G2412" t="str">
            <v>Skilled Maintenance</v>
          </cell>
          <cell r="H2412" t="str">
            <v>Maint, Hskpg, Food, Dayca</v>
          </cell>
          <cell r="I2412" t="str">
            <v>Operations</v>
          </cell>
          <cell r="J2412" t="str">
            <v>Facilities</v>
          </cell>
          <cell r="K2412" t="str">
            <v>Active</v>
          </cell>
          <cell r="L2412" t="str">
            <v>Full Time - Full Benefits</v>
          </cell>
          <cell r="M2412" t="str">
            <v>Full Time</v>
          </cell>
          <cell r="N2412" t="str">
            <v>Skilled Maintenance</v>
          </cell>
          <cell r="O2412" t="str">
            <v>GEN 40 30min</v>
          </cell>
          <cell r="P2412">
            <v>44790</v>
          </cell>
          <cell r="Q2412">
            <v>44790</v>
          </cell>
          <cell r="S2412">
            <v>60819.199999999997</v>
          </cell>
          <cell r="T2412">
            <v>29.24</v>
          </cell>
          <cell r="U2412" t="str">
            <v>Admin/Support</v>
          </cell>
          <cell r="V2412">
            <v>80</v>
          </cell>
          <cell r="W2412">
            <v>1169.5999999999999</v>
          </cell>
          <cell r="X2412" t="str">
            <v>Gifford Medical - 40</v>
          </cell>
          <cell r="Y2412" t="str">
            <v>Maintenance</v>
          </cell>
          <cell r="Z2412" t="str">
            <v>Biweekly</v>
          </cell>
        </row>
        <row r="2413">
          <cell r="B2413">
            <v>2976</v>
          </cell>
          <cell r="D2413" t="str">
            <v>Kayleigh</v>
          </cell>
          <cell r="E2413" t="str">
            <v>Kirkpatrick</v>
          </cell>
          <cell r="F2413" t="str">
            <v>A</v>
          </cell>
          <cell r="G2413" t="str">
            <v>LPN Retirement Com PD</v>
          </cell>
          <cell r="H2413" t="str">
            <v>Clinical</v>
          </cell>
          <cell r="I2413" t="str">
            <v>Patient Care Services</v>
          </cell>
          <cell r="J2413" t="str">
            <v>MENIG Extended Care</v>
          </cell>
          <cell r="K2413" t="str">
            <v>Terminated</v>
          </cell>
          <cell r="L2413" t="str">
            <v>Per Diem Active</v>
          </cell>
          <cell r="M2413" t="str">
            <v>Part Time</v>
          </cell>
          <cell r="N2413" t="str">
            <v>LPN Retirement Com PD</v>
          </cell>
          <cell r="O2413" t="str">
            <v>GEN 40 30min</v>
          </cell>
          <cell r="P2413">
            <v>44790</v>
          </cell>
          <cell r="Q2413">
            <v>44790</v>
          </cell>
          <cell r="R2413">
            <v>44823</v>
          </cell>
          <cell r="S2413">
            <v>5.4600000000000003E-2</v>
          </cell>
          <cell r="T2413">
            <v>21.45</v>
          </cell>
          <cell r="U2413" t="str">
            <v>LPN</v>
          </cell>
          <cell r="V2413">
            <v>1E-4</v>
          </cell>
          <cell r="W2413">
            <v>1E-3</v>
          </cell>
          <cell r="X2413" t="str">
            <v>Menig Nursing Home - 42</v>
          </cell>
          <cell r="Y2413" t="str">
            <v>Menig Extended Care Unit</v>
          </cell>
          <cell r="Z2413" t="str">
            <v>Biweekly</v>
          </cell>
        </row>
        <row r="2414">
          <cell r="B2414">
            <v>2979</v>
          </cell>
          <cell r="D2414" t="str">
            <v>Alexis</v>
          </cell>
          <cell r="E2414" t="str">
            <v>Merrill</v>
          </cell>
          <cell r="F2414" t="str">
            <v>M</v>
          </cell>
          <cell r="G2414" t="str">
            <v>Teacher</v>
          </cell>
          <cell r="H2414" t="str">
            <v>Maint, Hskpg, Food, Dayca</v>
          </cell>
          <cell r="I2414" t="str">
            <v>Human Resources</v>
          </cell>
          <cell r="J2414" t="str">
            <v>Day Care</v>
          </cell>
          <cell r="K2414" t="str">
            <v>Active</v>
          </cell>
          <cell r="L2414" t="str">
            <v>Full Time - Full Benefits</v>
          </cell>
          <cell r="M2414" t="str">
            <v>Full Time</v>
          </cell>
          <cell r="N2414" t="str">
            <v>Teacher</v>
          </cell>
          <cell r="O2414" t="str">
            <v>GEN 40 60min</v>
          </cell>
          <cell r="P2414">
            <v>44797</v>
          </cell>
          <cell r="Q2414">
            <v>44797</v>
          </cell>
          <cell r="S2414">
            <v>40248</v>
          </cell>
          <cell r="T2414">
            <v>19.350000000000001</v>
          </cell>
          <cell r="U2414" t="str">
            <v>Tech &amp; Professi</v>
          </cell>
          <cell r="V2414">
            <v>80</v>
          </cell>
          <cell r="W2414">
            <v>774</v>
          </cell>
          <cell r="X2414" t="str">
            <v>Gifford Medical - 40</v>
          </cell>
          <cell r="Y2414" t="str">
            <v>Child Enrichment Center</v>
          </cell>
          <cell r="Z2414" t="str">
            <v>Biweekly</v>
          </cell>
        </row>
        <row r="2415">
          <cell r="B2415">
            <v>2980</v>
          </cell>
          <cell r="D2415" t="str">
            <v>Marie</v>
          </cell>
          <cell r="E2415" t="str">
            <v>Kittel</v>
          </cell>
          <cell r="F2415" t="str">
            <v>A</v>
          </cell>
          <cell r="G2415" t="str">
            <v>Patient Access Representa</v>
          </cell>
          <cell r="H2415" t="str">
            <v>Administrative</v>
          </cell>
          <cell r="I2415" t="str">
            <v>Finance</v>
          </cell>
          <cell r="J2415" t="str">
            <v>Patient Registration</v>
          </cell>
          <cell r="K2415" t="str">
            <v>Active</v>
          </cell>
          <cell r="L2415" t="str">
            <v>Full Time - Full Benefits</v>
          </cell>
          <cell r="M2415" t="str">
            <v>Full Time</v>
          </cell>
          <cell r="N2415" t="str">
            <v>Patient Access Representa</v>
          </cell>
          <cell r="O2415" t="str">
            <v>GEN 40 30min</v>
          </cell>
          <cell r="P2415">
            <v>44797</v>
          </cell>
          <cell r="Q2415">
            <v>44797</v>
          </cell>
          <cell r="S2415">
            <v>50232</v>
          </cell>
          <cell r="T2415">
            <v>24.15</v>
          </cell>
          <cell r="U2415" t="str">
            <v>Admin/Support</v>
          </cell>
          <cell r="V2415">
            <v>80</v>
          </cell>
          <cell r="W2415">
            <v>966</v>
          </cell>
          <cell r="X2415" t="str">
            <v>Patient Registration - 49</v>
          </cell>
          <cell r="Y2415" t="str">
            <v>Patient Admin Services</v>
          </cell>
          <cell r="Z2415" t="str">
            <v>Biweekly</v>
          </cell>
        </row>
        <row r="2416">
          <cell r="B2416">
            <v>2983</v>
          </cell>
          <cell r="D2416" t="str">
            <v>Michael</v>
          </cell>
          <cell r="E2416" t="str">
            <v>White</v>
          </cell>
          <cell r="F2416" t="str">
            <v>J</v>
          </cell>
          <cell r="G2416" t="str">
            <v>ES Technician</v>
          </cell>
          <cell r="H2416" t="str">
            <v>Maint, Hskpg, Food, Dayca</v>
          </cell>
          <cell r="I2416" t="str">
            <v>Operations</v>
          </cell>
          <cell r="J2416" t="str">
            <v>Housekeeping</v>
          </cell>
          <cell r="K2416" t="str">
            <v>Active</v>
          </cell>
          <cell r="L2416" t="str">
            <v>Full Time - Full Benefits</v>
          </cell>
          <cell r="M2416" t="str">
            <v>Full Time</v>
          </cell>
          <cell r="N2416" t="str">
            <v>ES Technician</v>
          </cell>
          <cell r="O2416" t="str">
            <v>8/80 30min</v>
          </cell>
          <cell r="P2416">
            <v>44804</v>
          </cell>
          <cell r="Q2416">
            <v>44804</v>
          </cell>
          <cell r="S2416">
            <v>46404.800000000003</v>
          </cell>
          <cell r="T2416">
            <v>22.31</v>
          </cell>
          <cell r="U2416" t="str">
            <v>Admin/Support</v>
          </cell>
          <cell r="V2416">
            <v>80</v>
          </cell>
          <cell r="W2416">
            <v>892.4</v>
          </cell>
          <cell r="X2416" t="str">
            <v>Gifford Medical - 40</v>
          </cell>
          <cell r="Y2416" t="str">
            <v>Housekeeping</v>
          </cell>
          <cell r="Z2416" t="str">
            <v>Biweekly</v>
          </cell>
        </row>
        <row r="2417">
          <cell r="B2417">
            <v>2984</v>
          </cell>
          <cell r="D2417" t="str">
            <v>Annabelle</v>
          </cell>
          <cell r="E2417" t="str">
            <v>Messier</v>
          </cell>
          <cell r="F2417" t="str">
            <v>L</v>
          </cell>
          <cell r="G2417" t="str">
            <v>After School Assistant</v>
          </cell>
          <cell r="H2417" t="str">
            <v>Maint, Hskpg, Food, Dayca</v>
          </cell>
          <cell r="I2417" t="str">
            <v>Human Resources</v>
          </cell>
          <cell r="J2417" t="str">
            <v>After School</v>
          </cell>
          <cell r="K2417" t="str">
            <v>Active</v>
          </cell>
          <cell r="L2417" t="str">
            <v>PartTime-No Benefits</v>
          </cell>
          <cell r="M2417" t="str">
            <v>Part Time</v>
          </cell>
          <cell r="N2417" t="str">
            <v>After School Assistant</v>
          </cell>
          <cell r="O2417" t="str">
            <v>GEN 40 No Meal</v>
          </cell>
          <cell r="P2417">
            <v>44804</v>
          </cell>
          <cell r="Q2417">
            <v>44804</v>
          </cell>
          <cell r="S2417">
            <v>13166.4</v>
          </cell>
          <cell r="T2417">
            <v>16.88</v>
          </cell>
          <cell r="U2417" t="str">
            <v>Admin/Support</v>
          </cell>
          <cell r="V2417">
            <v>30</v>
          </cell>
          <cell r="W2417">
            <v>253.2</v>
          </cell>
          <cell r="X2417" t="str">
            <v>After School Program - 43</v>
          </cell>
          <cell r="Y2417" t="str">
            <v>Child Enrichment Center</v>
          </cell>
          <cell r="Z2417" t="str">
            <v>Biweekly</v>
          </cell>
        </row>
        <row r="2418">
          <cell r="B2418">
            <v>2985</v>
          </cell>
          <cell r="D2418" t="str">
            <v>Bruce</v>
          </cell>
          <cell r="E2418" t="str">
            <v>Andrus</v>
          </cell>
          <cell r="F2418" t="str">
            <v>W</v>
          </cell>
          <cell r="G2418" t="str">
            <v>Physician Specialty Clin</v>
          </cell>
          <cell r="H2418" t="str">
            <v>Clinical</v>
          </cell>
          <cell r="I2418" t="str">
            <v>Medical Staff</v>
          </cell>
          <cell r="J2418" t="str">
            <v>Cardiology</v>
          </cell>
          <cell r="K2418" t="str">
            <v>Active</v>
          </cell>
          <cell r="L2418" t="str">
            <v>PartTime - Full Benefits</v>
          </cell>
          <cell r="M2418" t="str">
            <v>Part Time</v>
          </cell>
          <cell r="N2418" t="str">
            <v>Physician Specialty Clin</v>
          </cell>
          <cell r="O2418" t="str">
            <v>PHYSICIANS</v>
          </cell>
          <cell r="P2418">
            <v>44810</v>
          </cell>
          <cell r="Q2418">
            <v>44810</v>
          </cell>
          <cell r="S2418">
            <v>435000</v>
          </cell>
          <cell r="T2418">
            <v>232.37180000000001</v>
          </cell>
          <cell r="U2418" t="str">
            <v>Providers</v>
          </cell>
          <cell r="V2418">
            <v>72</v>
          </cell>
          <cell r="W2418">
            <v>8365.3845999999994</v>
          </cell>
          <cell r="X2418" t="str">
            <v>Nro, Anes, Pod &amp; Sp - 40</v>
          </cell>
          <cell r="Y2418" t="str">
            <v>Medical Staff</v>
          </cell>
          <cell r="Z2418" t="str">
            <v>Biweekly</v>
          </cell>
        </row>
        <row r="2419">
          <cell r="B2419">
            <v>2986</v>
          </cell>
          <cell r="D2419" t="str">
            <v>Cepi</v>
          </cell>
          <cell r="E2419" t="str">
            <v>Miles</v>
          </cell>
          <cell r="F2419" t="str">
            <v>A</v>
          </cell>
          <cell r="G2419" t="str">
            <v>Registered Nurse</v>
          </cell>
          <cell r="H2419" t="str">
            <v>Clinical</v>
          </cell>
          <cell r="I2419" t="str">
            <v>Patient Care Services</v>
          </cell>
          <cell r="J2419" t="str">
            <v>Emergency Room</v>
          </cell>
          <cell r="K2419" t="str">
            <v>Terminated</v>
          </cell>
          <cell r="L2419" t="str">
            <v>PartTime - Full Benefits</v>
          </cell>
          <cell r="M2419" t="str">
            <v>Part Time</v>
          </cell>
          <cell r="N2419" t="str">
            <v>Registered Nurse</v>
          </cell>
          <cell r="O2419" t="str">
            <v>GEN 40 30min</v>
          </cell>
          <cell r="P2419">
            <v>44811</v>
          </cell>
          <cell r="Q2419">
            <v>44811</v>
          </cell>
          <cell r="R2419">
            <v>44846</v>
          </cell>
          <cell r="S2419">
            <v>71866.080000000002</v>
          </cell>
          <cell r="T2419">
            <v>38.39</v>
          </cell>
          <cell r="U2419" t="str">
            <v>RN</v>
          </cell>
          <cell r="V2419">
            <v>72</v>
          </cell>
          <cell r="W2419">
            <v>1382.04</v>
          </cell>
          <cell r="X2419" t="str">
            <v>Gifford Medical Ctr - 40</v>
          </cell>
          <cell r="Y2419" t="str">
            <v>Emergency Room</v>
          </cell>
          <cell r="Z2419" t="str">
            <v>Biweekly</v>
          </cell>
        </row>
        <row r="2420">
          <cell r="B2420">
            <v>2987</v>
          </cell>
          <cell r="D2420" t="str">
            <v>Kelly</v>
          </cell>
          <cell r="E2420" t="str">
            <v>Young</v>
          </cell>
          <cell r="F2420" t="str">
            <v>L</v>
          </cell>
          <cell r="G2420" t="str">
            <v>Medical Assistant</v>
          </cell>
          <cell r="H2420" t="str">
            <v>Clinical</v>
          </cell>
          <cell r="I2420" t="str">
            <v>Patient Care Services</v>
          </cell>
          <cell r="J2420" t="str">
            <v>HRSA Quality Grant</v>
          </cell>
          <cell r="K2420" t="str">
            <v>Terminated</v>
          </cell>
          <cell r="L2420" t="str">
            <v>Full Time - Full Benefits</v>
          </cell>
          <cell r="M2420" t="str">
            <v>Full Time</v>
          </cell>
          <cell r="N2420" t="str">
            <v>Medical Assistant</v>
          </cell>
          <cell r="O2420" t="str">
            <v>GEN 40 60min</v>
          </cell>
          <cell r="P2420">
            <v>44812</v>
          </cell>
          <cell r="Q2420">
            <v>44812</v>
          </cell>
          <cell r="R2420">
            <v>44883</v>
          </cell>
          <cell r="S2420">
            <v>49046.400000000001</v>
          </cell>
          <cell r="T2420">
            <v>23.58</v>
          </cell>
          <cell r="U2420" t="str">
            <v>Admin/Support</v>
          </cell>
          <cell r="V2420">
            <v>80</v>
          </cell>
          <cell r="W2420">
            <v>943.2</v>
          </cell>
          <cell r="X2420" t="str">
            <v>Gifford Medical - 40</v>
          </cell>
          <cell r="Y2420" t="str">
            <v>Provider Practice</v>
          </cell>
          <cell r="Z2420" t="str">
            <v>Biweekly</v>
          </cell>
        </row>
        <row r="2421">
          <cell r="B2421">
            <v>2988</v>
          </cell>
          <cell r="D2421" t="str">
            <v>Ciara</v>
          </cell>
          <cell r="E2421" t="str">
            <v>Eagan</v>
          </cell>
          <cell r="F2421" t="str">
            <v>R</v>
          </cell>
          <cell r="G2421" t="str">
            <v>Medical Assistant</v>
          </cell>
          <cell r="H2421" t="str">
            <v>Clinical</v>
          </cell>
          <cell r="I2421" t="str">
            <v>Provider Practices</v>
          </cell>
          <cell r="J2421" t="str">
            <v>Clinic Bethel</v>
          </cell>
          <cell r="K2421" t="str">
            <v>Active</v>
          </cell>
          <cell r="L2421" t="str">
            <v>Full Time - Full Benefits</v>
          </cell>
          <cell r="M2421" t="str">
            <v>Full Time</v>
          </cell>
          <cell r="N2421" t="str">
            <v>Medical Assistant</v>
          </cell>
          <cell r="O2421" t="str">
            <v>GEN 40 60min</v>
          </cell>
          <cell r="P2421">
            <v>44812</v>
          </cell>
          <cell r="Q2421">
            <v>44812</v>
          </cell>
          <cell r="S2421">
            <v>33488</v>
          </cell>
          <cell r="T2421">
            <v>16.100000000000001</v>
          </cell>
          <cell r="U2421" t="str">
            <v>Admin/Support</v>
          </cell>
          <cell r="V2421">
            <v>80</v>
          </cell>
          <cell r="W2421">
            <v>644</v>
          </cell>
          <cell r="X2421" t="str">
            <v>Bethel Clinic - 41</v>
          </cell>
          <cell r="Y2421" t="str">
            <v>Provider Practice</v>
          </cell>
          <cell r="Z2421" t="str">
            <v>Biweekly</v>
          </cell>
        </row>
        <row r="2422">
          <cell r="B2422">
            <v>2989</v>
          </cell>
          <cell r="D2422" t="str">
            <v>Amy</v>
          </cell>
          <cell r="E2422" t="str">
            <v>Stone</v>
          </cell>
          <cell r="F2422" t="str">
            <v>P</v>
          </cell>
          <cell r="G2422" t="str">
            <v>Medical Assistant</v>
          </cell>
          <cell r="H2422" t="str">
            <v>Clinical</v>
          </cell>
          <cell r="I2422" t="str">
            <v>Surgical Services</v>
          </cell>
          <cell r="J2422" t="str">
            <v>Clinic Podiatry</v>
          </cell>
          <cell r="K2422" t="str">
            <v>Active</v>
          </cell>
          <cell r="L2422" t="str">
            <v>Full Time - Full Benefits</v>
          </cell>
          <cell r="M2422" t="str">
            <v>Full Time</v>
          </cell>
          <cell r="N2422" t="str">
            <v>Medical Assistant</v>
          </cell>
          <cell r="O2422" t="str">
            <v>GEN 40 60min</v>
          </cell>
          <cell r="P2422">
            <v>44812</v>
          </cell>
          <cell r="Q2422">
            <v>44812</v>
          </cell>
          <cell r="S2422">
            <v>38708.800000000003</v>
          </cell>
          <cell r="T2422">
            <v>18.61</v>
          </cell>
          <cell r="U2422" t="str">
            <v>Admin/Support</v>
          </cell>
          <cell r="V2422">
            <v>80</v>
          </cell>
          <cell r="W2422">
            <v>744.4</v>
          </cell>
          <cell r="X2422" t="str">
            <v>Sharon Clinic - 40</v>
          </cell>
          <cell r="Y2422" t="str">
            <v>None</v>
          </cell>
          <cell r="Z2422" t="str">
            <v>Biweekly</v>
          </cell>
        </row>
        <row r="2423">
          <cell r="B2423">
            <v>2991</v>
          </cell>
          <cell r="D2423" t="str">
            <v>Rhonda</v>
          </cell>
          <cell r="E2423" t="str">
            <v>Burke</v>
          </cell>
          <cell r="F2423" t="str">
            <v>A</v>
          </cell>
          <cell r="G2423" t="str">
            <v>Teaching Associate</v>
          </cell>
          <cell r="H2423" t="str">
            <v>Maint, Hskpg, Food, Dayca</v>
          </cell>
          <cell r="I2423" t="str">
            <v>Human Resources</v>
          </cell>
          <cell r="J2423" t="str">
            <v>Day Care</v>
          </cell>
          <cell r="K2423" t="str">
            <v>Terminated</v>
          </cell>
          <cell r="L2423" t="str">
            <v>Full Time - Full Benefits</v>
          </cell>
          <cell r="M2423" t="str">
            <v>Full Time</v>
          </cell>
          <cell r="N2423" t="str">
            <v>Teaching Associate</v>
          </cell>
          <cell r="O2423" t="str">
            <v>GEN 40 60min</v>
          </cell>
          <cell r="P2423">
            <v>44812</v>
          </cell>
          <cell r="Q2423">
            <v>44812</v>
          </cell>
          <cell r="R2423">
            <v>44998</v>
          </cell>
          <cell r="S2423">
            <v>47840</v>
          </cell>
          <cell r="T2423">
            <v>23</v>
          </cell>
          <cell r="U2423" t="str">
            <v>Tech &amp; Professi</v>
          </cell>
          <cell r="V2423">
            <v>80</v>
          </cell>
          <cell r="W2423">
            <v>920</v>
          </cell>
          <cell r="X2423" t="str">
            <v>GMC Robin's Nest - 43</v>
          </cell>
          <cell r="Y2423" t="str">
            <v>Child Enrichment Center</v>
          </cell>
          <cell r="Z2423" t="str">
            <v>Biweekly</v>
          </cell>
        </row>
        <row r="2424">
          <cell r="B2424">
            <v>2992</v>
          </cell>
          <cell r="D2424" t="str">
            <v>Tara</v>
          </cell>
          <cell r="E2424" t="str">
            <v>Race</v>
          </cell>
          <cell r="F2424" t="str">
            <v>J</v>
          </cell>
          <cell r="G2424" t="str">
            <v>Patient Access Representa</v>
          </cell>
          <cell r="H2424" t="str">
            <v>Administrative</v>
          </cell>
          <cell r="I2424" t="str">
            <v>Finance</v>
          </cell>
          <cell r="J2424" t="str">
            <v>Patient Registration</v>
          </cell>
          <cell r="K2424" t="str">
            <v>Active</v>
          </cell>
          <cell r="L2424" t="str">
            <v>PartTime - Full Benefits</v>
          </cell>
          <cell r="M2424" t="str">
            <v>Part Time</v>
          </cell>
          <cell r="N2424" t="str">
            <v>Patient Access Representa</v>
          </cell>
          <cell r="O2424" t="str">
            <v>GEN 40 30min</v>
          </cell>
          <cell r="P2424">
            <v>44812</v>
          </cell>
          <cell r="Q2424">
            <v>44812</v>
          </cell>
          <cell r="S2424">
            <v>40185.599999999999</v>
          </cell>
          <cell r="T2424">
            <v>24.15</v>
          </cell>
          <cell r="U2424" t="str">
            <v>Admin/Support</v>
          </cell>
          <cell r="V2424">
            <v>64</v>
          </cell>
          <cell r="W2424">
            <v>772.8</v>
          </cell>
          <cell r="X2424" t="str">
            <v>Patient Registration - 49</v>
          </cell>
          <cell r="Y2424" t="str">
            <v>Patient Admin Services</v>
          </cell>
          <cell r="Z2424" t="str">
            <v>Biweekly</v>
          </cell>
        </row>
        <row r="2425">
          <cell r="B2425">
            <v>2993</v>
          </cell>
          <cell r="D2425" t="str">
            <v>Jason</v>
          </cell>
          <cell r="E2425" t="str">
            <v>Herring</v>
          </cell>
          <cell r="F2425" t="str">
            <v>P</v>
          </cell>
          <cell r="G2425" t="str">
            <v>Skilled Maintenance</v>
          </cell>
          <cell r="H2425" t="str">
            <v>Maint, Hskpg, Food, Dayca</v>
          </cell>
          <cell r="I2425" t="str">
            <v>Operations</v>
          </cell>
          <cell r="J2425" t="str">
            <v>Facilities</v>
          </cell>
          <cell r="K2425" t="str">
            <v>Active</v>
          </cell>
          <cell r="L2425" t="str">
            <v>Full Time - Full Benefits</v>
          </cell>
          <cell r="M2425" t="str">
            <v>Full Time</v>
          </cell>
          <cell r="N2425" t="str">
            <v>Skilled Maintenance</v>
          </cell>
          <cell r="O2425" t="str">
            <v>GEN 40 30min</v>
          </cell>
          <cell r="P2425">
            <v>44818</v>
          </cell>
          <cell r="Q2425">
            <v>44818</v>
          </cell>
          <cell r="S2425">
            <v>57200</v>
          </cell>
          <cell r="T2425">
            <v>27.5</v>
          </cell>
          <cell r="U2425" t="str">
            <v>Admin/Support</v>
          </cell>
          <cell r="V2425">
            <v>80</v>
          </cell>
          <cell r="W2425">
            <v>1100</v>
          </cell>
          <cell r="X2425" t="str">
            <v>Gifford Medical - 40</v>
          </cell>
          <cell r="Y2425" t="str">
            <v>Maintenance</v>
          </cell>
          <cell r="Z2425" t="str">
            <v>Biweekly</v>
          </cell>
        </row>
        <row r="2426">
          <cell r="B2426">
            <v>2994</v>
          </cell>
          <cell r="D2426" t="str">
            <v>Naveda</v>
          </cell>
          <cell r="E2426" t="str">
            <v>Orton</v>
          </cell>
          <cell r="F2426" t="str">
            <v>B</v>
          </cell>
          <cell r="G2426" t="str">
            <v>LNA Retirement Community</v>
          </cell>
          <cell r="H2426" t="str">
            <v>Clinical</v>
          </cell>
          <cell r="I2426" t="str">
            <v>Patient Care Services</v>
          </cell>
          <cell r="J2426" t="str">
            <v>MENIG Extended Care</v>
          </cell>
          <cell r="K2426" t="str">
            <v>Terminated</v>
          </cell>
          <cell r="L2426" t="str">
            <v>PartTime-Partial Benefits</v>
          </cell>
          <cell r="M2426" t="str">
            <v>Part Time</v>
          </cell>
          <cell r="N2426" t="str">
            <v>LNA Retirement Community</v>
          </cell>
          <cell r="O2426" t="str">
            <v>GEN 40 30min</v>
          </cell>
          <cell r="P2426">
            <v>44825</v>
          </cell>
          <cell r="Q2426">
            <v>44825</v>
          </cell>
          <cell r="R2426">
            <v>44844</v>
          </cell>
          <cell r="S2426">
            <v>20092.8</v>
          </cell>
          <cell r="T2426">
            <v>16.100000000000001</v>
          </cell>
          <cell r="U2426" t="str">
            <v>Admin/Support</v>
          </cell>
          <cell r="V2426">
            <v>48</v>
          </cell>
          <cell r="W2426">
            <v>386.4</v>
          </cell>
          <cell r="X2426" t="str">
            <v>Menig Nursing Home - 42</v>
          </cell>
          <cell r="Y2426" t="str">
            <v>Menig Extended Care Unit</v>
          </cell>
          <cell r="Z2426" t="str">
            <v>Biweekly</v>
          </cell>
        </row>
        <row r="2427">
          <cell r="B2427">
            <v>2995</v>
          </cell>
          <cell r="D2427" t="str">
            <v>Jessie</v>
          </cell>
          <cell r="E2427" t="str">
            <v>Burke</v>
          </cell>
          <cell r="F2427" t="str">
            <v>L</v>
          </cell>
          <cell r="G2427" t="str">
            <v>Kitchen Assistant</v>
          </cell>
          <cell r="H2427" t="str">
            <v>Maint, Hskpg, Food, Dayca</v>
          </cell>
          <cell r="I2427" t="str">
            <v>Operations</v>
          </cell>
          <cell r="J2427" t="str">
            <v>Menig Dietary</v>
          </cell>
          <cell r="K2427" t="str">
            <v>Terminated</v>
          </cell>
          <cell r="L2427" t="str">
            <v>Full Time - Full Benefits</v>
          </cell>
          <cell r="M2427" t="str">
            <v>Full Time</v>
          </cell>
          <cell r="N2427" t="str">
            <v>Kitchen Assistant</v>
          </cell>
          <cell r="O2427" t="str">
            <v>GEN 40 30min</v>
          </cell>
          <cell r="P2427">
            <v>44833</v>
          </cell>
          <cell r="Q2427">
            <v>44833</v>
          </cell>
          <cell r="R2427">
            <v>44873</v>
          </cell>
          <cell r="S2427">
            <v>32510.400000000001</v>
          </cell>
          <cell r="T2427">
            <v>15.63</v>
          </cell>
          <cell r="U2427" t="str">
            <v>Admin/Support</v>
          </cell>
          <cell r="V2427">
            <v>80</v>
          </cell>
          <cell r="W2427">
            <v>625.20000000000005</v>
          </cell>
          <cell r="X2427" t="str">
            <v>Gifford Medical - 40</v>
          </cell>
          <cell r="Y2427" t="str">
            <v>Nutrition &amp; Food Service</v>
          </cell>
          <cell r="Z2427" t="str">
            <v>Biweekly</v>
          </cell>
        </row>
        <row r="2428">
          <cell r="B2428">
            <v>2996</v>
          </cell>
          <cell r="D2428" t="str">
            <v>Dakota</v>
          </cell>
          <cell r="E2428" t="str">
            <v>Gonzalez</v>
          </cell>
          <cell r="F2428" t="str">
            <v>M</v>
          </cell>
          <cell r="G2428" t="str">
            <v>LNA Retirement Community</v>
          </cell>
          <cell r="H2428" t="str">
            <v>Clinical</v>
          </cell>
          <cell r="I2428" t="str">
            <v>Patient Care Services</v>
          </cell>
          <cell r="J2428" t="str">
            <v>MENIG Extended Care</v>
          </cell>
          <cell r="K2428" t="str">
            <v>Active</v>
          </cell>
          <cell r="L2428" t="str">
            <v>PartTime-Partial Benefits</v>
          </cell>
          <cell r="M2428" t="str">
            <v>Part Time</v>
          </cell>
          <cell r="N2428" t="str">
            <v>LNA Retirement Community</v>
          </cell>
          <cell r="O2428" t="str">
            <v>GEN 40 30min</v>
          </cell>
          <cell r="P2428">
            <v>44832</v>
          </cell>
          <cell r="Q2428">
            <v>44832</v>
          </cell>
          <cell r="S2428">
            <v>20092.8</v>
          </cell>
          <cell r="T2428">
            <v>16.100000000000001</v>
          </cell>
          <cell r="U2428" t="str">
            <v>Admin/Support</v>
          </cell>
          <cell r="V2428">
            <v>48</v>
          </cell>
          <cell r="W2428">
            <v>386.4</v>
          </cell>
          <cell r="X2428" t="str">
            <v>Menig Nursing Home - 42</v>
          </cell>
          <cell r="Y2428" t="str">
            <v>Menig Extended Care Unit</v>
          </cell>
          <cell r="Z2428" t="str">
            <v>Biweekly</v>
          </cell>
        </row>
        <row r="2429">
          <cell r="B2429">
            <v>2997</v>
          </cell>
          <cell r="D2429" t="str">
            <v>Ruth</v>
          </cell>
          <cell r="E2429" t="str">
            <v>Baldwin</v>
          </cell>
          <cell r="F2429" t="str">
            <v>E</v>
          </cell>
          <cell r="G2429" t="str">
            <v>RN Retirement Community</v>
          </cell>
          <cell r="H2429" t="str">
            <v>Clinical</v>
          </cell>
          <cell r="I2429" t="str">
            <v>Patient Care Services</v>
          </cell>
          <cell r="J2429" t="str">
            <v>MENIG Extended Care</v>
          </cell>
          <cell r="K2429" t="str">
            <v>Terminated</v>
          </cell>
          <cell r="L2429" t="str">
            <v>PartTime - Full Benefits</v>
          </cell>
          <cell r="M2429" t="str">
            <v>Part Time</v>
          </cell>
          <cell r="N2429" t="str">
            <v>RN Retirement Community</v>
          </cell>
          <cell r="O2429" t="str">
            <v>GEN 40 30min</v>
          </cell>
          <cell r="P2429">
            <v>44832</v>
          </cell>
          <cell r="Q2429">
            <v>44832</v>
          </cell>
          <cell r="R2429">
            <v>44851</v>
          </cell>
          <cell r="S2429">
            <v>73299.199999999997</v>
          </cell>
          <cell r="T2429">
            <v>44.05</v>
          </cell>
          <cell r="U2429" t="str">
            <v>RN</v>
          </cell>
          <cell r="V2429">
            <v>64</v>
          </cell>
          <cell r="W2429">
            <v>1409.6</v>
          </cell>
          <cell r="X2429" t="str">
            <v>Menig Nursing Home - 42</v>
          </cell>
          <cell r="Y2429" t="str">
            <v>Menig Extended Care Unit</v>
          </cell>
          <cell r="Z2429" t="str">
            <v>Biweekly</v>
          </cell>
        </row>
        <row r="2430">
          <cell r="B2430">
            <v>2998</v>
          </cell>
          <cell r="D2430" t="str">
            <v>Stacey</v>
          </cell>
          <cell r="E2430" t="str">
            <v>Sullivan</v>
          </cell>
          <cell r="F2430" t="str">
            <v>L</v>
          </cell>
          <cell r="G2430" t="str">
            <v>RN - Physician Practice</v>
          </cell>
          <cell r="H2430" t="str">
            <v>Clinical</v>
          </cell>
          <cell r="I2430" t="str">
            <v>Provider Practices</v>
          </cell>
          <cell r="J2430" t="str">
            <v>Clinic Primary Care</v>
          </cell>
          <cell r="K2430" t="str">
            <v>Active</v>
          </cell>
          <cell r="L2430" t="str">
            <v>PartTime - Full Benefits</v>
          </cell>
          <cell r="M2430" t="str">
            <v>Part Time</v>
          </cell>
          <cell r="N2430" t="str">
            <v>RN - Physician Practice</v>
          </cell>
          <cell r="O2430" t="str">
            <v>GEN 40 60min</v>
          </cell>
          <cell r="P2430">
            <v>44846</v>
          </cell>
          <cell r="Q2430">
            <v>44846</v>
          </cell>
          <cell r="S2430">
            <v>65012.480000000003</v>
          </cell>
          <cell r="T2430">
            <v>39.07</v>
          </cell>
          <cell r="U2430" t="str">
            <v>RN PP</v>
          </cell>
          <cell r="V2430">
            <v>64</v>
          </cell>
          <cell r="W2430">
            <v>1250.24</v>
          </cell>
          <cell r="X2430" t="str">
            <v>Primary Care Clinic - 41</v>
          </cell>
          <cell r="Y2430" t="str">
            <v>Provider Practice</v>
          </cell>
          <cell r="Z2430" t="str">
            <v>Biweekly</v>
          </cell>
        </row>
        <row r="2431">
          <cell r="B2431">
            <v>2999</v>
          </cell>
          <cell r="D2431" t="str">
            <v>Julie</v>
          </cell>
          <cell r="E2431" t="str">
            <v>Chism</v>
          </cell>
          <cell r="F2431" t="str">
            <v>A</v>
          </cell>
          <cell r="G2431" t="str">
            <v>Kitchen Assistant</v>
          </cell>
          <cell r="H2431" t="str">
            <v>Maint, Hskpg, Food, Dayca</v>
          </cell>
          <cell r="I2431" t="str">
            <v>Operations</v>
          </cell>
          <cell r="J2431" t="str">
            <v>Dietary</v>
          </cell>
          <cell r="K2431" t="str">
            <v>Terminated</v>
          </cell>
          <cell r="L2431" t="str">
            <v>PartTime - Full Benefits</v>
          </cell>
          <cell r="M2431" t="str">
            <v>Part Time</v>
          </cell>
          <cell r="N2431" t="str">
            <v>Kitchen Assistant</v>
          </cell>
          <cell r="O2431" t="str">
            <v>GEN 40 30min</v>
          </cell>
          <cell r="P2431">
            <v>44865</v>
          </cell>
          <cell r="Q2431">
            <v>44865</v>
          </cell>
          <cell r="R2431">
            <v>44930</v>
          </cell>
          <cell r="S2431">
            <v>33546.239999999998</v>
          </cell>
          <cell r="T2431">
            <v>20.16</v>
          </cell>
          <cell r="U2431" t="str">
            <v>Admin/Support</v>
          </cell>
          <cell r="V2431">
            <v>64</v>
          </cell>
          <cell r="W2431">
            <v>645.12</v>
          </cell>
          <cell r="X2431" t="str">
            <v>Gifford Medical - 40</v>
          </cell>
          <cell r="Y2431" t="str">
            <v>Nutrition &amp; Food Service</v>
          </cell>
          <cell r="Z2431" t="str">
            <v>Biweekly</v>
          </cell>
        </row>
        <row r="2432">
          <cell r="B2432">
            <v>3000</v>
          </cell>
          <cell r="D2432" t="str">
            <v>Brooke</v>
          </cell>
          <cell r="E2432" t="str">
            <v>Houghton</v>
          </cell>
          <cell r="F2432" t="str">
            <v>E</v>
          </cell>
          <cell r="G2432" t="str">
            <v>Registered Nurse</v>
          </cell>
          <cell r="H2432" t="str">
            <v>Clinical</v>
          </cell>
          <cell r="I2432" t="str">
            <v>Patient Care Services</v>
          </cell>
          <cell r="J2432" t="str">
            <v>Med Surg</v>
          </cell>
          <cell r="K2432" t="str">
            <v>Active</v>
          </cell>
          <cell r="L2432" t="str">
            <v>PartTime - Full Benefits</v>
          </cell>
          <cell r="M2432" t="str">
            <v>Part Time</v>
          </cell>
          <cell r="N2432" t="str">
            <v>Registered Nurse</v>
          </cell>
          <cell r="O2432" t="str">
            <v>GEN 40 30min</v>
          </cell>
          <cell r="P2432">
            <v>44867</v>
          </cell>
          <cell r="Q2432">
            <v>44867</v>
          </cell>
          <cell r="S2432">
            <v>67466.880000000005</v>
          </cell>
          <cell r="T2432">
            <v>36.04</v>
          </cell>
          <cell r="U2432" t="str">
            <v>RN</v>
          </cell>
          <cell r="V2432">
            <v>72</v>
          </cell>
          <cell r="W2432">
            <v>1297.44</v>
          </cell>
          <cell r="X2432" t="str">
            <v>Gifford Medical Ctr - 40</v>
          </cell>
          <cell r="Y2432" t="str">
            <v>Med/Surg</v>
          </cell>
          <cell r="Z2432" t="str">
            <v>Biweekly</v>
          </cell>
        </row>
        <row r="2433">
          <cell r="B2433">
            <v>3002</v>
          </cell>
          <cell r="D2433" t="str">
            <v>Lori</v>
          </cell>
          <cell r="E2433" t="str">
            <v>Rogers</v>
          </cell>
          <cell r="F2433" t="str">
            <v>L</v>
          </cell>
          <cell r="G2433" t="str">
            <v>Accounts Payable Asst</v>
          </cell>
          <cell r="H2433" t="str">
            <v>Administrative</v>
          </cell>
          <cell r="I2433" t="str">
            <v>Finance</v>
          </cell>
          <cell r="J2433" t="str">
            <v>General Accounting</v>
          </cell>
          <cell r="K2433" t="str">
            <v>Active</v>
          </cell>
          <cell r="L2433" t="str">
            <v>Full Time - Full Benefits</v>
          </cell>
          <cell r="M2433" t="str">
            <v>Full Time</v>
          </cell>
          <cell r="N2433" t="str">
            <v>Accounts Payable Asst</v>
          </cell>
          <cell r="O2433" t="str">
            <v>GEN 40 30min</v>
          </cell>
          <cell r="P2433">
            <v>44874</v>
          </cell>
          <cell r="Q2433">
            <v>44874</v>
          </cell>
          <cell r="S2433">
            <v>53664</v>
          </cell>
          <cell r="T2433">
            <v>25.8</v>
          </cell>
          <cell r="U2433" t="str">
            <v>Admin/Support</v>
          </cell>
          <cell r="V2433">
            <v>80</v>
          </cell>
          <cell r="W2433">
            <v>1032</v>
          </cell>
          <cell r="X2433" t="str">
            <v>Gifford Medical - 40</v>
          </cell>
          <cell r="Y2433" t="str">
            <v>Accounting</v>
          </cell>
          <cell r="Z2433" t="str">
            <v>Biweekly</v>
          </cell>
        </row>
        <row r="2434">
          <cell r="B2434">
            <v>3003</v>
          </cell>
          <cell r="D2434" t="str">
            <v>Jennifer</v>
          </cell>
          <cell r="E2434" t="str">
            <v>St. Clair</v>
          </cell>
          <cell r="F2434" t="str">
            <v>L</v>
          </cell>
          <cell r="G2434" t="str">
            <v>RN - Physician Practice</v>
          </cell>
          <cell r="H2434" t="str">
            <v>Clinical</v>
          </cell>
          <cell r="I2434" t="str">
            <v>Provider Practices</v>
          </cell>
          <cell r="J2434" t="str">
            <v>Clinic Primary Care</v>
          </cell>
          <cell r="K2434" t="str">
            <v>Active</v>
          </cell>
          <cell r="L2434" t="str">
            <v>Full Time - Full Benefits</v>
          </cell>
          <cell r="M2434" t="str">
            <v>Full Time</v>
          </cell>
          <cell r="N2434" t="str">
            <v>RN - Physician Practice</v>
          </cell>
          <cell r="O2434" t="str">
            <v>GEN 40 60min</v>
          </cell>
          <cell r="P2434">
            <v>44874</v>
          </cell>
          <cell r="Q2434">
            <v>44874</v>
          </cell>
          <cell r="S2434">
            <v>72113.600000000006</v>
          </cell>
          <cell r="T2434">
            <v>34.67</v>
          </cell>
          <cell r="U2434" t="str">
            <v>RN PP</v>
          </cell>
          <cell r="V2434">
            <v>80</v>
          </cell>
          <cell r="W2434">
            <v>1386.8</v>
          </cell>
          <cell r="X2434" t="str">
            <v>Primary Care Clinic - 41</v>
          </cell>
          <cell r="Y2434" t="str">
            <v>Provider Practice</v>
          </cell>
          <cell r="Z2434" t="str">
            <v>Biweekly</v>
          </cell>
        </row>
        <row r="2435">
          <cell r="B2435">
            <v>3004</v>
          </cell>
          <cell r="D2435" t="str">
            <v>Brandi</v>
          </cell>
          <cell r="E2435" t="str">
            <v>Willard</v>
          </cell>
          <cell r="F2435" t="str">
            <v>L</v>
          </cell>
          <cell r="G2435" t="str">
            <v>Office Representative</v>
          </cell>
          <cell r="H2435" t="str">
            <v>Administrative</v>
          </cell>
          <cell r="I2435" t="str">
            <v>Provider Practices</v>
          </cell>
          <cell r="J2435" t="str">
            <v>Diabetic Clinic</v>
          </cell>
          <cell r="K2435" t="str">
            <v>Terminated</v>
          </cell>
          <cell r="L2435" t="str">
            <v>PartTime - Full Benefits</v>
          </cell>
          <cell r="M2435" t="str">
            <v>Part Time</v>
          </cell>
          <cell r="N2435" t="str">
            <v>Office Representative</v>
          </cell>
          <cell r="O2435" t="str">
            <v>GEN 40 60min</v>
          </cell>
          <cell r="P2435">
            <v>44874</v>
          </cell>
          <cell r="Q2435">
            <v>44874</v>
          </cell>
          <cell r="R2435">
            <v>44874</v>
          </cell>
          <cell r="S2435">
            <v>40185.599999999999</v>
          </cell>
          <cell r="T2435">
            <v>24.15</v>
          </cell>
          <cell r="U2435" t="str">
            <v>Admin/Support</v>
          </cell>
          <cell r="V2435">
            <v>64</v>
          </cell>
          <cell r="W2435">
            <v>772.8</v>
          </cell>
          <cell r="X2435" t="str">
            <v>Primary Care Clinic - 41</v>
          </cell>
          <cell r="Y2435" t="str">
            <v>Provider Practice</v>
          </cell>
          <cell r="Z2435" t="str">
            <v>Biweekly</v>
          </cell>
        </row>
        <row r="2436">
          <cell r="B2436">
            <v>3005</v>
          </cell>
          <cell r="D2436" t="str">
            <v>Michelle</v>
          </cell>
          <cell r="E2436" t="str">
            <v>Zarum</v>
          </cell>
          <cell r="F2436" t="str">
            <v>L</v>
          </cell>
          <cell r="G2436" t="str">
            <v>Laboratory Technician 3</v>
          </cell>
          <cell r="H2436" t="str">
            <v>Ancillary</v>
          </cell>
          <cell r="I2436" t="str">
            <v>Professional Services</v>
          </cell>
          <cell r="J2436" t="str">
            <v>Laboratory</v>
          </cell>
          <cell r="K2436" t="str">
            <v>Terminated</v>
          </cell>
          <cell r="L2436" t="str">
            <v>PartTime - Full Benefits</v>
          </cell>
          <cell r="M2436" t="str">
            <v>Part Time</v>
          </cell>
          <cell r="N2436" t="str">
            <v>Laboratory Technician 3</v>
          </cell>
          <cell r="O2436" t="str">
            <v>GEN 40 No Meal</v>
          </cell>
          <cell r="P2436">
            <v>44881</v>
          </cell>
          <cell r="Q2436">
            <v>44881</v>
          </cell>
          <cell r="R2436">
            <v>45006</v>
          </cell>
          <cell r="S2436">
            <v>58739.199999999997</v>
          </cell>
          <cell r="T2436">
            <v>35.299999999999997</v>
          </cell>
          <cell r="U2436" t="str">
            <v>Tech &amp; Professi</v>
          </cell>
          <cell r="V2436">
            <v>64</v>
          </cell>
          <cell r="W2436">
            <v>1129.5999999999999</v>
          </cell>
          <cell r="X2436" t="str">
            <v>Gifford Medical - 40</v>
          </cell>
          <cell r="Y2436" t="str">
            <v>Laboratory</v>
          </cell>
          <cell r="Z2436" t="str">
            <v>Biweekly</v>
          </cell>
        </row>
        <row r="2437">
          <cell r="B2437">
            <v>3006</v>
          </cell>
          <cell r="D2437" t="str">
            <v>Guy</v>
          </cell>
          <cell r="E2437" t="str">
            <v>Flatley</v>
          </cell>
          <cell r="F2437" t="str">
            <v>A</v>
          </cell>
          <cell r="G2437" t="str">
            <v>ES Technician</v>
          </cell>
          <cell r="H2437" t="str">
            <v>Maint, Hskpg, Food, Dayca</v>
          </cell>
          <cell r="I2437" t="str">
            <v>Operations</v>
          </cell>
          <cell r="J2437" t="str">
            <v>Housekeeping</v>
          </cell>
          <cell r="K2437" t="str">
            <v>Active</v>
          </cell>
          <cell r="L2437" t="str">
            <v>Full Time - Full Benefits</v>
          </cell>
          <cell r="M2437" t="str">
            <v>Part Time</v>
          </cell>
          <cell r="N2437" t="str">
            <v>ES Technician</v>
          </cell>
          <cell r="O2437" t="str">
            <v>GEN 40 30min</v>
          </cell>
          <cell r="P2437">
            <v>44881</v>
          </cell>
          <cell r="Q2437">
            <v>44881</v>
          </cell>
          <cell r="S2437">
            <v>28080</v>
          </cell>
          <cell r="T2437">
            <v>22.5</v>
          </cell>
          <cell r="U2437" t="str">
            <v>Admin/Support</v>
          </cell>
          <cell r="V2437">
            <v>48</v>
          </cell>
          <cell r="W2437">
            <v>540</v>
          </cell>
          <cell r="X2437" t="str">
            <v>Gifford Medical - 40</v>
          </cell>
          <cell r="Y2437" t="str">
            <v>Housekeeping</v>
          </cell>
          <cell r="Z2437" t="str">
            <v>Biweekly</v>
          </cell>
        </row>
        <row r="2438">
          <cell r="B2438">
            <v>3008</v>
          </cell>
          <cell r="D2438" t="str">
            <v>Sadie</v>
          </cell>
          <cell r="E2438" t="str">
            <v>Kuhn</v>
          </cell>
          <cell r="F2438" t="str">
            <v>M</v>
          </cell>
          <cell r="G2438" t="str">
            <v>After School Assistant</v>
          </cell>
          <cell r="H2438" t="str">
            <v>Maint, Hskpg, Food, Dayca</v>
          </cell>
          <cell r="I2438" t="str">
            <v>Human Resources</v>
          </cell>
          <cell r="J2438" t="str">
            <v>After School</v>
          </cell>
          <cell r="K2438" t="str">
            <v>Active</v>
          </cell>
          <cell r="L2438" t="str">
            <v>PartTime-No Benefits</v>
          </cell>
          <cell r="M2438" t="str">
            <v>Part Time</v>
          </cell>
          <cell r="N2438" t="str">
            <v>After School Assistant</v>
          </cell>
          <cell r="O2438" t="str">
            <v>GEN 40 No Meal</v>
          </cell>
          <cell r="P2438">
            <v>44888</v>
          </cell>
          <cell r="Q2438">
            <v>44888</v>
          </cell>
          <cell r="S2438">
            <v>11700</v>
          </cell>
          <cell r="T2438">
            <v>15</v>
          </cell>
          <cell r="U2438" t="str">
            <v>Admin/Support</v>
          </cell>
          <cell r="V2438">
            <v>30</v>
          </cell>
          <cell r="W2438">
            <v>225</v>
          </cell>
          <cell r="X2438" t="str">
            <v>After School Program - 43</v>
          </cell>
          <cell r="Y2438" t="str">
            <v>Child Enrichment Center</v>
          </cell>
          <cell r="Z2438" t="str">
            <v>Biweekly</v>
          </cell>
        </row>
        <row r="2439">
          <cell r="B2439">
            <v>3010</v>
          </cell>
          <cell r="D2439" t="str">
            <v>Kimberly</v>
          </cell>
          <cell r="E2439" t="str">
            <v>Taylor</v>
          </cell>
          <cell r="F2439" t="str">
            <v>H</v>
          </cell>
          <cell r="G2439" t="str">
            <v>Kitchen Assistant</v>
          </cell>
          <cell r="H2439" t="str">
            <v>Maint, Hskpg, Food, Dayca</v>
          </cell>
          <cell r="I2439" t="str">
            <v>Operations</v>
          </cell>
          <cell r="J2439" t="str">
            <v>Menig Dietary</v>
          </cell>
          <cell r="K2439" t="str">
            <v>Terminated</v>
          </cell>
          <cell r="L2439" t="str">
            <v>Full Time - Full Benefits</v>
          </cell>
          <cell r="M2439" t="str">
            <v>Full Time</v>
          </cell>
          <cell r="N2439" t="str">
            <v>Kitchen Assistant</v>
          </cell>
          <cell r="O2439" t="str">
            <v>GEN 40 30min</v>
          </cell>
          <cell r="P2439">
            <v>44895</v>
          </cell>
          <cell r="Q2439">
            <v>44895</v>
          </cell>
          <cell r="R2439">
            <v>44902</v>
          </cell>
          <cell r="S2439">
            <v>41932.800000000003</v>
          </cell>
          <cell r="T2439">
            <v>20.16</v>
          </cell>
          <cell r="U2439" t="str">
            <v>Admin/Support</v>
          </cell>
          <cell r="V2439">
            <v>80</v>
          </cell>
          <cell r="W2439">
            <v>806.4</v>
          </cell>
          <cell r="X2439" t="str">
            <v>Gifford Medical - 40</v>
          </cell>
          <cell r="Y2439" t="str">
            <v>Nutrition &amp; Food Service</v>
          </cell>
          <cell r="Z2439" t="str">
            <v>Biweekly</v>
          </cell>
        </row>
        <row r="2440">
          <cell r="B2440">
            <v>3011</v>
          </cell>
          <cell r="D2440" t="str">
            <v>Reba</v>
          </cell>
          <cell r="E2440" t="str">
            <v>Hart</v>
          </cell>
          <cell r="F2440" t="str">
            <v>C</v>
          </cell>
          <cell r="G2440" t="str">
            <v>Office Representative</v>
          </cell>
          <cell r="H2440" t="str">
            <v>Administrative</v>
          </cell>
          <cell r="I2440" t="str">
            <v>Patient Care Services</v>
          </cell>
          <cell r="J2440" t="str">
            <v>Clinic OB/GYN</v>
          </cell>
          <cell r="K2440" t="str">
            <v>Active</v>
          </cell>
          <cell r="L2440" t="str">
            <v>PartTime - Full Benefits</v>
          </cell>
          <cell r="M2440" t="str">
            <v>Part Time</v>
          </cell>
          <cell r="N2440" t="str">
            <v>Office Representative</v>
          </cell>
          <cell r="O2440" t="str">
            <v>GEN 40 60min</v>
          </cell>
          <cell r="P2440">
            <v>44902</v>
          </cell>
          <cell r="Q2440">
            <v>44902</v>
          </cell>
          <cell r="S2440">
            <v>39555.360000000001</v>
          </cell>
          <cell r="T2440">
            <v>21.13</v>
          </cell>
          <cell r="U2440" t="str">
            <v>Admin/Support</v>
          </cell>
          <cell r="V2440">
            <v>72</v>
          </cell>
          <cell r="W2440">
            <v>760.68</v>
          </cell>
          <cell r="X2440" t="str">
            <v>OB/GYN - 41</v>
          </cell>
          <cell r="Y2440" t="str">
            <v>Provider Practice</v>
          </cell>
          <cell r="Z2440" t="str">
            <v>Biweekly</v>
          </cell>
        </row>
        <row r="2441">
          <cell r="B2441">
            <v>3012</v>
          </cell>
          <cell r="D2441" t="str">
            <v>Miles</v>
          </cell>
          <cell r="E2441" t="str">
            <v>Derrick</v>
          </cell>
          <cell r="F2441" t="str">
            <v>C</v>
          </cell>
          <cell r="G2441" t="str">
            <v>Registered Nurse</v>
          </cell>
          <cell r="H2441" t="str">
            <v>Clinical</v>
          </cell>
          <cell r="I2441" t="str">
            <v>Patient Care Services</v>
          </cell>
          <cell r="J2441" t="str">
            <v>Emergency Room</v>
          </cell>
          <cell r="K2441" t="str">
            <v>Active</v>
          </cell>
          <cell r="L2441" t="str">
            <v>PartTime-Partial Benefits</v>
          </cell>
          <cell r="M2441" t="str">
            <v>Part Time</v>
          </cell>
          <cell r="N2441" t="str">
            <v>Registered Nurse</v>
          </cell>
          <cell r="O2441" t="str">
            <v>GEN 40 30min</v>
          </cell>
          <cell r="P2441">
            <v>44902</v>
          </cell>
          <cell r="Q2441">
            <v>44902</v>
          </cell>
          <cell r="S2441">
            <v>46425.599999999999</v>
          </cell>
          <cell r="T2441">
            <v>37.200000000000003</v>
          </cell>
          <cell r="U2441" t="str">
            <v>RN</v>
          </cell>
          <cell r="V2441">
            <v>48</v>
          </cell>
          <cell r="W2441">
            <v>892.8</v>
          </cell>
          <cell r="X2441" t="str">
            <v>Gifford Medical Ctr - 40</v>
          </cell>
          <cell r="Y2441" t="str">
            <v>Emergency Room</v>
          </cell>
          <cell r="Z2441" t="str">
            <v>Biweekly</v>
          </cell>
        </row>
        <row r="2442">
          <cell r="B2442">
            <v>3013</v>
          </cell>
          <cell r="D2442" t="str">
            <v>AsiaRae</v>
          </cell>
          <cell r="E2442" t="str">
            <v>Sheldon</v>
          </cell>
          <cell r="G2442" t="str">
            <v>ES Technician</v>
          </cell>
          <cell r="H2442" t="str">
            <v>Maint, Hskpg, Food, Dayca</v>
          </cell>
          <cell r="I2442" t="str">
            <v>Operations</v>
          </cell>
          <cell r="J2442" t="str">
            <v>Housekeeping</v>
          </cell>
          <cell r="K2442" t="str">
            <v>Active</v>
          </cell>
          <cell r="L2442" t="str">
            <v>Full Time - Full Benefits</v>
          </cell>
          <cell r="M2442" t="str">
            <v>Full Time</v>
          </cell>
          <cell r="N2442" t="str">
            <v>ES Technician</v>
          </cell>
          <cell r="O2442" t="str">
            <v>8/80 30min</v>
          </cell>
          <cell r="P2442">
            <v>44902</v>
          </cell>
          <cell r="Q2442">
            <v>44902</v>
          </cell>
          <cell r="S2442">
            <v>35110.400000000001</v>
          </cell>
          <cell r="T2442">
            <v>16.88</v>
          </cell>
          <cell r="U2442" t="str">
            <v>Admin/Support</v>
          </cell>
          <cell r="V2442">
            <v>80</v>
          </cell>
          <cell r="W2442">
            <v>675.2</v>
          </cell>
          <cell r="X2442" t="str">
            <v>Gifford Medical - 40</v>
          </cell>
          <cell r="Y2442" t="str">
            <v>Housekeeping</v>
          </cell>
          <cell r="Z2442" t="str">
            <v>Biweekly</v>
          </cell>
        </row>
        <row r="2443">
          <cell r="B2443">
            <v>3015</v>
          </cell>
          <cell r="D2443" t="str">
            <v>Olivia</v>
          </cell>
          <cell r="E2443" t="str">
            <v>Kaplan</v>
          </cell>
          <cell r="F2443" t="str">
            <v>A</v>
          </cell>
          <cell r="G2443" t="str">
            <v>LNA Per Diem</v>
          </cell>
          <cell r="H2443" t="str">
            <v>Clinical</v>
          </cell>
          <cell r="I2443" t="str">
            <v>Patient Care Services</v>
          </cell>
          <cell r="J2443" t="str">
            <v>Med Surg</v>
          </cell>
          <cell r="K2443" t="str">
            <v>Active</v>
          </cell>
          <cell r="L2443" t="str">
            <v>Per Diem Active</v>
          </cell>
          <cell r="M2443" t="str">
            <v>Part Time</v>
          </cell>
          <cell r="N2443" t="str">
            <v>LNA Per Diem</v>
          </cell>
          <cell r="O2443" t="str">
            <v>GEN 40 30min</v>
          </cell>
          <cell r="P2443">
            <v>44929</v>
          </cell>
          <cell r="Q2443">
            <v>44929</v>
          </cell>
          <cell r="S2443">
            <v>4.1599999999999998E-2</v>
          </cell>
          <cell r="T2443">
            <v>16.100000000000001</v>
          </cell>
          <cell r="U2443" t="str">
            <v>Admin/Support</v>
          </cell>
          <cell r="V2443">
            <v>1E-4</v>
          </cell>
          <cell r="W2443">
            <v>8.0000000000000004E-4</v>
          </cell>
          <cell r="X2443" t="str">
            <v>Gifford Medical Ctr - 40</v>
          </cell>
          <cell r="Y2443" t="str">
            <v>Med/Surg</v>
          </cell>
          <cell r="Z2443" t="str">
            <v>Biweekly</v>
          </cell>
        </row>
        <row r="2444">
          <cell r="B2444">
            <v>3016</v>
          </cell>
          <cell r="D2444" t="str">
            <v>Megan</v>
          </cell>
          <cell r="E2444" t="str">
            <v>Dow</v>
          </cell>
          <cell r="F2444" t="str">
            <v>R</v>
          </cell>
          <cell r="G2444" t="str">
            <v>Teaching Assistant</v>
          </cell>
          <cell r="H2444" t="str">
            <v>Maint, Hskpg, Food, Dayca</v>
          </cell>
          <cell r="I2444" t="str">
            <v>Community Outreach &amp; Deve</v>
          </cell>
          <cell r="J2444" t="str">
            <v>Day Care</v>
          </cell>
          <cell r="K2444" t="str">
            <v>Active</v>
          </cell>
          <cell r="L2444" t="str">
            <v>Full Time - Full Benefits</v>
          </cell>
          <cell r="M2444" t="str">
            <v>Full Time</v>
          </cell>
          <cell r="N2444" t="str">
            <v>Teaching Assistant</v>
          </cell>
          <cell r="O2444" t="str">
            <v>GEN 40 60min</v>
          </cell>
          <cell r="P2444">
            <v>44929</v>
          </cell>
          <cell r="Q2444">
            <v>44929</v>
          </cell>
          <cell r="S2444">
            <v>33800</v>
          </cell>
          <cell r="T2444">
            <v>16.25</v>
          </cell>
          <cell r="U2444" t="str">
            <v>Admin/Support</v>
          </cell>
          <cell r="V2444">
            <v>80</v>
          </cell>
          <cell r="W2444">
            <v>650</v>
          </cell>
          <cell r="X2444" t="str">
            <v>GMC Robin's Nest - 43</v>
          </cell>
          <cell r="Y2444" t="str">
            <v>Child Enrichment Center</v>
          </cell>
          <cell r="Z2444" t="str">
            <v>Biweekly</v>
          </cell>
        </row>
        <row r="2445">
          <cell r="B2445">
            <v>3017</v>
          </cell>
          <cell r="D2445" t="str">
            <v>Kathrine</v>
          </cell>
          <cell r="E2445" t="str">
            <v>Baumann</v>
          </cell>
          <cell r="F2445" t="str">
            <v>E</v>
          </cell>
          <cell r="G2445" t="str">
            <v>Community Relations Coord</v>
          </cell>
          <cell r="I2445" t="str">
            <v>Community Outreach &amp; Deve</v>
          </cell>
          <cell r="J2445" t="str">
            <v>Community Outreach</v>
          </cell>
          <cell r="K2445" t="str">
            <v>Active</v>
          </cell>
          <cell r="L2445" t="str">
            <v>PartTime - Full Benefits</v>
          </cell>
          <cell r="M2445" t="str">
            <v>Part Time</v>
          </cell>
          <cell r="N2445" t="str">
            <v>Community Relations Coord</v>
          </cell>
          <cell r="O2445" t="str">
            <v>EXEMPT 8 FT</v>
          </cell>
          <cell r="P2445">
            <v>44942</v>
          </cell>
          <cell r="Q2445">
            <v>44942</v>
          </cell>
          <cell r="S2445">
            <v>44595.199999999997</v>
          </cell>
          <cell r="T2445">
            <v>26.8</v>
          </cell>
          <cell r="U2445" t="str">
            <v>Admin/Support</v>
          </cell>
          <cell r="V2445">
            <v>64</v>
          </cell>
          <cell r="W2445">
            <v>857.6</v>
          </cell>
          <cell r="X2445" t="str">
            <v>Gifford Shared Svcs - 49</v>
          </cell>
          <cell r="Y2445" t="str">
            <v>Community Outreach</v>
          </cell>
          <cell r="Z2445" t="str">
            <v>Biweekly</v>
          </cell>
        </row>
        <row r="2446">
          <cell r="B2446">
            <v>3018</v>
          </cell>
          <cell r="D2446" t="str">
            <v>Krista</v>
          </cell>
          <cell r="E2446" t="str">
            <v>Sargent</v>
          </cell>
          <cell r="F2446" t="str">
            <v>K</v>
          </cell>
          <cell r="G2446" t="str">
            <v>Laboratory Assistant</v>
          </cell>
          <cell r="H2446" t="str">
            <v>Clinical</v>
          </cell>
          <cell r="I2446" t="str">
            <v>Professional Services</v>
          </cell>
          <cell r="J2446" t="str">
            <v>Laboratory</v>
          </cell>
          <cell r="K2446" t="str">
            <v>Active</v>
          </cell>
          <cell r="L2446" t="str">
            <v>Full Time - Full Benefits</v>
          </cell>
          <cell r="M2446" t="str">
            <v>Full Time</v>
          </cell>
          <cell r="N2446" t="str">
            <v>Laboratory Assistant</v>
          </cell>
          <cell r="O2446" t="str">
            <v>GEN 40 30min</v>
          </cell>
          <cell r="P2446">
            <v>44942</v>
          </cell>
          <cell r="Q2446">
            <v>44942</v>
          </cell>
          <cell r="S2446">
            <v>33488</v>
          </cell>
          <cell r="T2446">
            <v>16.100000000000001</v>
          </cell>
          <cell r="U2446" t="str">
            <v>Admin/Support</v>
          </cell>
          <cell r="V2446">
            <v>80</v>
          </cell>
          <cell r="W2446">
            <v>644</v>
          </cell>
          <cell r="X2446" t="str">
            <v>Gifford Medical Ctr - 40</v>
          </cell>
          <cell r="Y2446" t="str">
            <v>Laboratory</v>
          </cell>
          <cell r="Z2446" t="str">
            <v>Biweekly</v>
          </cell>
        </row>
        <row r="2447">
          <cell r="B2447">
            <v>3021</v>
          </cell>
          <cell r="D2447" t="str">
            <v>Lorian</v>
          </cell>
          <cell r="E2447" t="str">
            <v>Tu</v>
          </cell>
          <cell r="F2447" t="str">
            <v>L</v>
          </cell>
          <cell r="G2447" t="str">
            <v>Medical Assistant</v>
          </cell>
          <cell r="H2447" t="str">
            <v>Clinical</v>
          </cell>
          <cell r="I2447" t="str">
            <v>Patient Care Services</v>
          </cell>
          <cell r="J2447" t="str">
            <v>HRSA Quality Grant</v>
          </cell>
          <cell r="K2447" t="str">
            <v>Terminated</v>
          </cell>
          <cell r="L2447" t="str">
            <v>Full Time - Full Benefits</v>
          </cell>
          <cell r="M2447" t="str">
            <v>Full Time</v>
          </cell>
          <cell r="N2447" t="str">
            <v>Medical Assistant</v>
          </cell>
          <cell r="O2447" t="str">
            <v>GEN 40 60min</v>
          </cell>
          <cell r="P2447">
            <v>44942</v>
          </cell>
          <cell r="Q2447">
            <v>44942</v>
          </cell>
          <cell r="R2447">
            <v>44964</v>
          </cell>
          <cell r="S2447">
            <v>33488</v>
          </cell>
          <cell r="T2447">
            <v>16.100000000000001</v>
          </cell>
          <cell r="U2447" t="str">
            <v>Admin/Support</v>
          </cell>
          <cell r="V2447">
            <v>80</v>
          </cell>
          <cell r="W2447">
            <v>644</v>
          </cell>
          <cell r="X2447" t="str">
            <v>Gifford Medical - 40</v>
          </cell>
          <cell r="Y2447" t="str">
            <v>Provider Practice</v>
          </cell>
          <cell r="Z2447" t="str">
            <v>Biweekly</v>
          </cell>
        </row>
        <row r="2448">
          <cell r="B2448">
            <v>3022</v>
          </cell>
          <cell r="D2448" t="str">
            <v>Brynna</v>
          </cell>
          <cell r="E2448" t="str">
            <v>Kearns</v>
          </cell>
          <cell r="F2448" t="str">
            <v>K</v>
          </cell>
          <cell r="G2448" t="str">
            <v>Medical Assistant</v>
          </cell>
          <cell r="H2448" t="str">
            <v>Clinical</v>
          </cell>
          <cell r="I2448" t="str">
            <v>Patient Care Services</v>
          </cell>
          <cell r="J2448" t="str">
            <v>HRSA Quality Grant</v>
          </cell>
          <cell r="K2448" t="str">
            <v>Active</v>
          </cell>
          <cell r="L2448" t="str">
            <v>Full Time - Full Benefits</v>
          </cell>
          <cell r="M2448" t="str">
            <v>Full Time</v>
          </cell>
          <cell r="N2448" t="str">
            <v>Medical Assistant</v>
          </cell>
          <cell r="O2448" t="str">
            <v>GEN 40 60min</v>
          </cell>
          <cell r="P2448">
            <v>44942</v>
          </cell>
          <cell r="Q2448">
            <v>44942</v>
          </cell>
          <cell r="S2448">
            <v>33488</v>
          </cell>
          <cell r="T2448">
            <v>16.100000000000001</v>
          </cell>
          <cell r="U2448" t="str">
            <v>Admin/Support</v>
          </cell>
          <cell r="V2448">
            <v>80</v>
          </cell>
          <cell r="W2448">
            <v>644</v>
          </cell>
          <cell r="X2448" t="str">
            <v>Gifford Medical - 40</v>
          </cell>
          <cell r="Y2448" t="str">
            <v>Provider Practice</v>
          </cell>
          <cell r="Z2448" t="str">
            <v>Biweekly</v>
          </cell>
        </row>
        <row r="2449">
          <cell r="B2449">
            <v>3023</v>
          </cell>
          <cell r="D2449" t="str">
            <v>Stevie</v>
          </cell>
          <cell r="E2449" t="str">
            <v>De</v>
          </cell>
          <cell r="G2449" t="str">
            <v>Licensed Nurse Aide</v>
          </cell>
          <cell r="H2449" t="str">
            <v>Clinical</v>
          </cell>
          <cell r="I2449" t="str">
            <v>Patient Care Services</v>
          </cell>
          <cell r="J2449" t="str">
            <v>Med Surg</v>
          </cell>
          <cell r="K2449" t="str">
            <v>Active</v>
          </cell>
          <cell r="L2449" t="str">
            <v>PartTime - Full Benefits</v>
          </cell>
          <cell r="M2449" t="str">
            <v>Part Time</v>
          </cell>
          <cell r="N2449" t="str">
            <v>Licensed Nurse Aide</v>
          </cell>
          <cell r="O2449" t="str">
            <v>GEN 40 30min</v>
          </cell>
          <cell r="P2449">
            <v>44942</v>
          </cell>
          <cell r="Q2449">
            <v>44942</v>
          </cell>
          <cell r="S2449">
            <v>29020.16</v>
          </cell>
          <cell r="T2449">
            <v>17.440000000000001</v>
          </cell>
          <cell r="U2449" t="str">
            <v>Admin/Support</v>
          </cell>
          <cell r="V2449">
            <v>64</v>
          </cell>
          <cell r="W2449">
            <v>558.08000000000004</v>
          </cell>
          <cell r="X2449" t="str">
            <v>Gifford Medical Ctr - 40</v>
          </cell>
          <cell r="Y2449" t="str">
            <v>Med/Surg</v>
          </cell>
          <cell r="Z2449" t="str">
            <v>Biweekly</v>
          </cell>
        </row>
        <row r="2450">
          <cell r="B2450">
            <v>3024</v>
          </cell>
          <cell r="D2450" t="str">
            <v>Dena</v>
          </cell>
          <cell r="E2450" t="str">
            <v>Harris</v>
          </cell>
          <cell r="F2450" t="str">
            <v>D</v>
          </cell>
          <cell r="G2450" t="str">
            <v>Kitchen Assistant</v>
          </cell>
          <cell r="H2450" t="str">
            <v>Maint, Hskpg, Food, Dayca</v>
          </cell>
          <cell r="I2450" t="str">
            <v>Operations</v>
          </cell>
          <cell r="J2450" t="str">
            <v>Dietary</v>
          </cell>
          <cell r="K2450" t="str">
            <v>Terminated</v>
          </cell>
          <cell r="L2450" t="str">
            <v>PartTime - Full Benefits</v>
          </cell>
          <cell r="M2450" t="str">
            <v>Part Time</v>
          </cell>
          <cell r="N2450" t="str">
            <v>Kitchen Assistant</v>
          </cell>
          <cell r="O2450" t="str">
            <v>GEN 40 30min</v>
          </cell>
          <cell r="P2450">
            <v>44956</v>
          </cell>
          <cell r="Q2450">
            <v>44956</v>
          </cell>
          <cell r="R2450">
            <v>45009</v>
          </cell>
          <cell r="S2450">
            <v>28088.32</v>
          </cell>
          <cell r="T2450">
            <v>16.88</v>
          </cell>
          <cell r="U2450" t="str">
            <v>Admin/Support</v>
          </cell>
          <cell r="V2450">
            <v>64</v>
          </cell>
          <cell r="W2450">
            <v>540.16</v>
          </cell>
          <cell r="X2450" t="str">
            <v>Gifford Medical - 40</v>
          </cell>
          <cell r="Y2450" t="str">
            <v>Nutrition &amp; Food Service</v>
          </cell>
          <cell r="Z2450" t="str">
            <v>Biweekly</v>
          </cell>
        </row>
        <row r="2451">
          <cell r="B2451">
            <v>3025</v>
          </cell>
          <cell r="D2451" t="str">
            <v>Bernice</v>
          </cell>
          <cell r="E2451" t="str">
            <v>Harrington</v>
          </cell>
          <cell r="F2451" t="str">
            <v>E</v>
          </cell>
          <cell r="G2451" t="str">
            <v>RN Retirement Community</v>
          </cell>
          <cell r="H2451" t="str">
            <v>Clinical</v>
          </cell>
          <cell r="I2451" t="str">
            <v>Patient Care Services</v>
          </cell>
          <cell r="J2451" t="str">
            <v>MENIG Extended Care</v>
          </cell>
          <cell r="K2451" t="str">
            <v>Active</v>
          </cell>
          <cell r="L2451" t="str">
            <v>PartTime - Full Benefits</v>
          </cell>
          <cell r="M2451" t="str">
            <v>Part Time</v>
          </cell>
          <cell r="N2451" t="str">
            <v>RN Retirement Community</v>
          </cell>
          <cell r="O2451" t="str">
            <v>GEN 40 30min</v>
          </cell>
          <cell r="P2451">
            <v>44956</v>
          </cell>
          <cell r="Q2451">
            <v>44956</v>
          </cell>
          <cell r="S2451">
            <v>77145.119999999995</v>
          </cell>
          <cell r="T2451">
            <v>41.21</v>
          </cell>
          <cell r="U2451" t="str">
            <v>RN</v>
          </cell>
          <cell r="V2451">
            <v>72</v>
          </cell>
          <cell r="W2451">
            <v>1483.56</v>
          </cell>
          <cell r="X2451" t="str">
            <v>Menig Nursing Home - 42</v>
          </cell>
          <cell r="Y2451" t="str">
            <v>Menig Extended Care Unit</v>
          </cell>
          <cell r="Z2451" t="str">
            <v>Biweekly</v>
          </cell>
        </row>
        <row r="2452">
          <cell r="B2452">
            <v>3026</v>
          </cell>
          <cell r="D2452" t="str">
            <v>Daniela</v>
          </cell>
          <cell r="E2452" t="str">
            <v>Garau</v>
          </cell>
          <cell r="F2452" t="str">
            <v>J</v>
          </cell>
          <cell r="G2452" t="str">
            <v>Registered Nurse</v>
          </cell>
          <cell r="H2452" t="str">
            <v>Clinical</v>
          </cell>
          <cell r="I2452" t="str">
            <v>Patient Care Services</v>
          </cell>
          <cell r="J2452" t="str">
            <v>Obstetrics/Labor &amp; Delive</v>
          </cell>
          <cell r="K2452" t="str">
            <v>Active</v>
          </cell>
          <cell r="L2452" t="str">
            <v>PartTime - Full Benefits</v>
          </cell>
          <cell r="M2452" t="str">
            <v>Part Time</v>
          </cell>
          <cell r="N2452" t="str">
            <v>Registered Nurse</v>
          </cell>
          <cell r="O2452" t="str">
            <v>GEN 40 30min</v>
          </cell>
          <cell r="P2452">
            <v>44956</v>
          </cell>
          <cell r="Q2452">
            <v>44956</v>
          </cell>
          <cell r="S2452">
            <v>61167.6</v>
          </cell>
          <cell r="T2452">
            <v>39.21</v>
          </cell>
          <cell r="U2452" t="str">
            <v>RN</v>
          </cell>
          <cell r="V2452">
            <v>60</v>
          </cell>
          <cell r="W2452">
            <v>1176.3</v>
          </cell>
          <cell r="X2452" t="str">
            <v>Gifford Medical Ctr - 40</v>
          </cell>
          <cell r="Y2452" t="str">
            <v>Birthing Center</v>
          </cell>
          <cell r="Z2452" t="str">
            <v>Biweekly</v>
          </cell>
        </row>
        <row r="2453">
          <cell r="B2453">
            <v>3027</v>
          </cell>
          <cell r="D2453" t="str">
            <v>Erin</v>
          </cell>
          <cell r="E2453" t="str">
            <v>Burrell</v>
          </cell>
          <cell r="G2453" t="str">
            <v>House Supervisor</v>
          </cell>
          <cell r="H2453" t="str">
            <v>Clinical</v>
          </cell>
          <cell r="I2453" t="str">
            <v>Administration</v>
          </cell>
          <cell r="J2453" t="str">
            <v>Nursing Administration</v>
          </cell>
          <cell r="K2453" t="str">
            <v>Active</v>
          </cell>
          <cell r="L2453" t="str">
            <v>PartTime - Full Benefits</v>
          </cell>
          <cell r="M2453" t="str">
            <v>Part Time</v>
          </cell>
          <cell r="N2453" t="str">
            <v>House Supervisor</v>
          </cell>
          <cell r="O2453" t="str">
            <v>GEN 40 30min</v>
          </cell>
          <cell r="P2453">
            <v>44956</v>
          </cell>
          <cell r="Q2453">
            <v>44956</v>
          </cell>
          <cell r="S2453">
            <v>84539.520000000004</v>
          </cell>
          <cell r="T2453">
            <v>45.16</v>
          </cell>
          <cell r="U2453" t="str">
            <v>Nurse Superviso</v>
          </cell>
          <cell r="V2453">
            <v>72</v>
          </cell>
          <cell r="W2453">
            <v>1625.76</v>
          </cell>
          <cell r="X2453" t="str">
            <v>Gifford Medical Ctr - 40</v>
          </cell>
          <cell r="Y2453" t="str">
            <v>Nursing Administration</v>
          </cell>
          <cell r="Z2453" t="str">
            <v>Biweekly</v>
          </cell>
        </row>
        <row r="2454">
          <cell r="B2454">
            <v>3028</v>
          </cell>
          <cell r="D2454" t="str">
            <v>Jocelyn Pei Lin</v>
          </cell>
          <cell r="E2454" t="str">
            <v>Khoo</v>
          </cell>
          <cell r="G2454" t="str">
            <v>LNA Retirement Com PD</v>
          </cell>
          <cell r="H2454" t="str">
            <v>Clinical</v>
          </cell>
          <cell r="I2454" t="str">
            <v>Patient Care Services</v>
          </cell>
          <cell r="J2454" t="str">
            <v>MENIG Extended Care</v>
          </cell>
          <cell r="K2454" t="str">
            <v>Active</v>
          </cell>
          <cell r="L2454" t="str">
            <v>Per Diem Active</v>
          </cell>
          <cell r="M2454" t="str">
            <v>Part Time</v>
          </cell>
          <cell r="N2454" t="str">
            <v>LNA Retirement Com PD</v>
          </cell>
          <cell r="O2454" t="str">
            <v>GEN 40 30min</v>
          </cell>
          <cell r="P2454">
            <v>44956</v>
          </cell>
          <cell r="Q2454">
            <v>44956</v>
          </cell>
          <cell r="S2454">
            <v>4.4200000000000003E-2</v>
          </cell>
          <cell r="T2454">
            <v>16.77</v>
          </cell>
          <cell r="U2454" t="str">
            <v>Admin/Support</v>
          </cell>
          <cell r="V2454">
            <v>1E-4</v>
          </cell>
          <cell r="W2454">
            <v>8.0000000000000004E-4</v>
          </cell>
          <cell r="X2454" t="str">
            <v>Menig Nursing Home - 42</v>
          </cell>
          <cell r="Y2454" t="str">
            <v>Menig Extended Care Unit</v>
          </cell>
          <cell r="Z2454" t="str">
            <v>Biweekly</v>
          </cell>
        </row>
        <row r="2455">
          <cell r="B2455">
            <v>3030</v>
          </cell>
          <cell r="D2455" t="str">
            <v>Adam</v>
          </cell>
          <cell r="E2455" t="str">
            <v>Quinn</v>
          </cell>
          <cell r="F2455" t="str">
            <v>A</v>
          </cell>
          <cell r="G2455" t="str">
            <v>Physician</v>
          </cell>
          <cell r="H2455" t="str">
            <v>Clinical</v>
          </cell>
          <cell r="I2455" t="str">
            <v>Medical Staff</v>
          </cell>
          <cell r="J2455" t="str">
            <v>Professional Emergency</v>
          </cell>
          <cell r="K2455" t="str">
            <v>Active</v>
          </cell>
          <cell r="L2455" t="str">
            <v>Per Diem Active</v>
          </cell>
          <cell r="M2455" t="str">
            <v>Part Time</v>
          </cell>
          <cell r="N2455" t="str">
            <v>Physician</v>
          </cell>
          <cell r="O2455" t="str">
            <v>PHYSICIANS</v>
          </cell>
          <cell r="P2455">
            <v>44963</v>
          </cell>
          <cell r="Q2455">
            <v>44963</v>
          </cell>
          <cell r="S2455">
            <v>0.50700000000000001</v>
          </cell>
          <cell r="T2455">
            <v>195</v>
          </cell>
          <cell r="U2455" t="str">
            <v>Providers</v>
          </cell>
          <cell r="V2455">
            <v>1E-4</v>
          </cell>
          <cell r="W2455">
            <v>9.7999999999999997E-3</v>
          </cell>
          <cell r="X2455" t="str">
            <v>Gifford Medical - 40</v>
          </cell>
          <cell r="Y2455" t="str">
            <v>Emergency Room</v>
          </cell>
          <cell r="Z2455" t="str">
            <v>Biweekly</v>
          </cell>
        </row>
        <row r="2456">
          <cell r="B2456">
            <v>3031</v>
          </cell>
          <cell r="D2456" t="str">
            <v>Andrea</v>
          </cell>
          <cell r="E2456" t="str">
            <v>Kroll</v>
          </cell>
          <cell r="F2456" t="str">
            <v>K</v>
          </cell>
          <cell r="G2456" t="str">
            <v>RN Retirement Community</v>
          </cell>
          <cell r="H2456" t="str">
            <v>Clinical</v>
          </cell>
          <cell r="I2456" t="str">
            <v>Patient Care Services</v>
          </cell>
          <cell r="J2456" t="str">
            <v>MENIG Extended Care</v>
          </cell>
          <cell r="K2456" t="str">
            <v>Active</v>
          </cell>
          <cell r="L2456" t="str">
            <v>PartTime - Full Benefits</v>
          </cell>
          <cell r="M2456" t="str">
            <v>Part Time</v>
          </cell>
          <cell r="N2456" t="str">
            <v>RN Retirement Community</v>
          </cell>
          <cell r="O2456" t="str">
            <v>GEN 40 30min</v>
          </cell>
          <cell r="P2456">
            <v>44970</v>
          </cell>
          <cell r="Q2456">
            <v>44970</v>
          </cell>
          <cell r="S2456">
            <v>59970.559999999998</v>
          </cell>
          <cell r="T2456">
            <v>36.04</v>
          </cell>
          <cell r="U2456" t="str">
            <v>RN</v>
          </cell>
          <cell r="V2456">
            <v>64</v>
          </cell>
          <cell r="W2456">
            <v>1153.28</v>
          </cell>
          <cell r="X2456" t="str">
            <v>Menig Nursing Home - 42</v>
          </cell>
          <cell r="Y2456" t="str">
            <v>Menig Extended Care Unit</v>
          </cell>
          <cell r="Z2456" t="str">
            <v>Biweekly</v>
          </cell>
        </row>
        <row r="2457">
          <cell r="B2457">
            <v>3032</v>
          </cell>
          <cell r="D2457" t="str">
            <v>Grace</v>
          </cell>
          <cell r="E2457" t="str">
            <v>Helfant</v>
          </cell>
          <cell r="F2457" t="str">
            <v>E</v>
          </cell>
          <cell r="G2457" t="str">
            <v>LNA Per Diem</v>
          </cell>
          <cell r="H2457" t="str">
            <v>Clinical</v>
          </cell>
          <cell r="I2457" t="str">
            <v>Patient Care Services</v>
          </cell>
          <cell r="J2457" t="str">
            <v>Med Surg</v>
          </cell>
          <cell r="K2457" t="str">
            <v>Active</v>
          </cell>
          <cell r="L2457" t="str">
            <v>Per Diem Active</v>
          </cell>
          <cell r="M2457" t="str">
            <v>Part Time</v>
          </cell>
          <cell r="N2457" t="str">
            <v>LNA Per Diem</v>
          </cell>
          <cell r="O2457" t="str">
            <v>GEN 40 30min</v>
          </cell>
          <cell r="P2457">
            <v>44970</v>
          </cell>
          <cell r="Q2457">
            <v>44970</v>
          </cell>
          <cell r="S2457">
            <v>4.1599999999999998E-2</v>
          </cell>
          <cell r="T2457">
            <v>16.100000000000001</v>
          </cell>
          <cell r="U2457" t="str">
            <v>Admin/Support</v>
          </cell>
          <cell r="V2457">
            <v>1E-4</v>
          </cell>
          <cell r="W2457">
            <v>8.0000000000000004E-4</v>
          </cell>
          <cell r="X2457" t="str">
            <v>Gifford Medical Ctr - 40</v>
          </cell>
          <cell r="Y2457" t="str">
            <v>Med/Surg</v>
          </cell>
          <cell r="Z2457" t="str">
            <v>Biweekly</v>
          </cell>
        </row>
        <row r="2458">
          <cell r="B2458">
            <v>3033</v>
          </cell>
          <cell r="D2458" t="str">
            <v>Scott</v>
          </cell>
          <cell r="E2458" t="str">
            <v>Robbins</v>
          </cell>
          <cell r="F2458" t="str">
            <v>T</v>
          </cell>
          <cell r="G2458" t="str">
            <v>Registered Nurse</v>
          </cell>
          <cell r="H2458" t="str">
            <v>Clinical</v>
          </cell>
          <cell r="I2458" t="str">
            <v>Patient Care Services</v>
          </cell>
          <cell r="J2458" t="str">
            <v>Emergency Room</v>
          </cell>
          <cell r="K2458" t="str">
            <v>Active</v>
          </cell>
          <cell r="L2458" t="str">
            <v>PartTime - Full Benefits</v>
          </cell>
          <cell r="M2458" t="str">
            <v>Part Time</v>
          </cell>
          <cell r="N2458" t="str">
            <v>Registered Nurse</v>
          </cell>
          <cell r="O2458" t="str">
            <v>GEN 40 30min</v>
          </cell>
          <cell r="P2458">
            <v>44970</v>
          </cell>
          <cell r="Q2458">
            <v>44970</v>
          </cell>
          <cell r="S2458">
            <v>67466.880000000005</v>
          </cell>
          <cell r="T2458">
            <v>36.04</v>
          </cell>
          <cell r="U2458" t="str">
            <v>RN</v>
          </cell>
          <cell r="V2458">
            <v>72</v>
          </cell>
          <cell r="W2458">
            <v>1297.44</v>
          </cell>
          <cell r="X2458" t="str">
            <v>Gifford Medical Ctr - 40</v>
          </cell>
          <cell r="Y2458" t="str">
            <v>Emergency Room</v>
          </cell>
          <cell r="Z2458" t="str">
            <v>Biweekly</v>
          </cell>
        </row>
        <row r="2459">
          <cell r="B2459">
            <v>3035</v>
          </cell>
          <cell r="D2459" t="str">
            <v>Carson</v>
          </cell>
          <cell r="E2459" t="str">
            <v>Wenz</v>
          </cell>
          <cell r="F2459" t="str">
            <v>M</v>
          </cell>
          <cell r="G2459" t="str">
            <v>Pharmacist Per Diem</v>
          </cell>
          <cell r="H2459" t="str">
            <v>Ancillary</v>
          </cell>
          <cell r="I2459" t="str">
            <v>Patient Care Services</v>
          </cell>
          <cell r="J2459" t="str">
            <v>Pharmacy</v>
          </cell>
          <cell r="K2459" t="str">
            <v>Active</v>
          </cell>
          <cell r="L2459" t="str">
            <v>Per Diem Active</v>
          </cell>
          <cell r="M2459" t="str">
            <v>Part Time</v>
          </cell>
          <cell r="N2459" t="str">
            <v>Pharmacist Per Diem</v>
          </cell>
          <cell r="O2459" t="str">
            <v>GEN 40 30min</v>
          </cell>
          <cell r="P2459">
            <v>44970</v>
          </cell>
          <cell r="Q2459">
            <v>44970</v>
          </cell>
          <cell r="S2459">
            <v>0.1482</v>
          </cell>
          <cell r="T2459">
            <v>57</v>
          </cell>
          <cell r="U2459" t="str">
            <v>Tech &amp; Profess</v>
          </cell>
          <cell r="V2459">
            <v>1E-4</v>
          </cell>
          <cell r="W2459">
            <v>2.8E-3</v>
          </cell>
          <cell r="X2459" t="str">
            <v>Gifford Medical Ctr - 40</v>
          </cell>
          <cell r="Y2459" t="str">
            <v>Pharmacy</v>
          </cell>
          <cell r="Z2459" t="str">
            <v>Biweekly</v>
          </cell>
        </row>
        <row r="2460">
          <cell r="B2460">
            <v>3036</v>
          </cell>
          <cell r="D2460" t="str">
            <v>Madelyn</v>
          </cell>
          <cell r="E2460" t="str">
            <v>Emers</v>
          </cell>
          <cell r="F2460" t="str">
            <v>J</v>
          </cell>
          <cell r="G2460" t="str">
            <v>RN Retirement Community</v>
          </cell>
          <cell r="H2460" t="str">
            <v>Clinical</v>
          </cell>
          <cell r="I2460" t="str">
            <v>Patient Care Services</v>
          </cell>
          <cell r="J2460" t="str">
            <v>MENIG Extended Care</v>
          </cell>
          <cell r="K2460" t="str">
            <v>Active</v>
          </cell>
          <cell r="L2460" t="str">
            <v>PartTime - Full Benefits</v>
          </cell>
          <cell r="M2460" t="str">
            <v>Part Time</v>
          </cell>
          <cell r="N2460" t="str">
            <v>RN Retirement Community</v>
          </cell>
          <cell r="O2460" t="str">
            <v>GEN 40 30min</v>
          </cell>
          <cell r="P2460">
            <v>44984</v>
          </cell>
          <cell r="Q2460">
            <v>44984</v>
          </cell>
          <cell r="S2460">
            <v>59970.559999999998</v>
          </cell>
          <cell r="T2460">
            <v>36.04</v>
          </cell>
          <cell r="U2460" t="str">
            <v>RN</v>
          </cell>
          <cell r="V2460">
            <v>64</v>
          </cell>
          <cell r="W2460">
            <v>1153.28</v>
          </cell>
          <cell r="X2460" t="str">
            <v>Menig Nursing Home - 42</v>
          </cell>
          <cell r="Y2460" t="str">
            <v>Menig Extended Care Unit</v>
          </cell>
          <cell r="Z2460" t="str">
            <v>Biweekly</v>
          </cell>
        </row>
        <row r="2461">
          <cell r="B2461">
            <v>3037</v>
          </cell>
          <cell r="D2461" t="str">
            <v>Kyle</v>
          </cell>
          <cell r="E2461" t="str">
            <v>Smith</v>
          </cell>
          <cell r="G2461" t="str">
            <v>Pharmacist Per Diem</v>
          </cell>
          <cell r="H2461" t="str">
            <v>Ancillary</v>
          </cell>
          <cell r="I2461" t="str">
            <v>Patient Care Services</v>
          </cell>
          <cell r="J2461" t="str">
            <v>Pharmacy</v>
          </cell>
          <cell r="K2461" t="str">
            <v>Active</v>
          </cell>
          <cell r="L2461" t="str">
            <v>Per Diem Active</v>
          </cell>
          <cell r="M2461" t="str">
            <v>Part Time</v>
          </cell>
          <cell r="N2461" t="str">
            <v>Pharmacist Per Diem</v>
          </cell>
          <cell r="O2461" t="str">
            <v>GEN 40 30min</v>
          </cell>
          <cell r="P2461">
            <v>44984</v>
          </cell>
          <cell r="Q2461">
            <v>44984</v>
          </cell>
          <cell r="S2461">
            <v>0.13519999999999999</v>
          </cell>
          <cell r="T2461">
            <v>52.2</v>
          </cell>
          <cell r="U2461" t="str">
            <v>Tech &amp; Profess</v>
          </cell>
          <cell r="V2461">
            <v>1E-4</v>
          </cell>
          <cell r="W2461">
            <v>2.5999999999999999E-3</v>
          </cell>
          <cell r="X2461" t="str">
            <v>Gifford Medical Ctr - 40</v>
          </cell>
          <cell r="Y2461" t="str">
            <v>Pharmacy</v>
          </cell>
          <cell r="Z2461" t="str">
            <v>Biweekly</v>
          </cell>
        </row>
        <row r="2462">
          <cell r="B2462">
            <v>3040</v>
          </cell>
          <cell r="D2462" t="str">
            <v>David</v>
          </cell>
          <cell r="E2462" t="str">
            <v>Piscitelli</v>
          </cell>
          <cell r="F2462" t="str">
            <v>M</v>
          </cell>
          <cell r="G2462" t="str">
            <v>ES Technician</v>
          </cell>
          <cell r="H2462" t="str">
            <v>Maint, Hskpg, Food, Dayca</v>
          </cell>
          <cell r="I2462" t="str">
            <v>Operations</v>
          </cell>
          <cell r="J2462" t="str">
            <v>Administration</v>
          </cell>
          <cell r="K2462" t="str">
            <v>Terminated</v>
          </cell>
          <cell r="L2462" t="str">
            <v>Full Time - Full Benefits</v>
          </cell>
          <cell r="M2462" t="str">
            <v>Full Time</v>
          </cell>
          <cell r="N2462" t="str">
            <v>ES Technician</v>
          </cell>
          <cell r="O2462" t="str">
            <v>GEN40 30 min</v>
          </cell>
          <cell r="P2462">
            <v>45009</v>
          </cell>
          <cell r="Q2462">
            <v>45009</v>
          </cell>
          <cell r="R2462">
            <v>45018</v>
          </cell>
          <cell r="S2462">
            <v>0</v>
          </cell>
          <cell r="T2462">
            <v>0</v>
          </cell>
          <cell r="U2462" t="str">
            <v>Admin/Support</v>
          </cell>
          <cell r="V2462">
            <v>80</v>
          </cell>
          <cell r="W2462">
            <v>0</v>
          </cell>
          <cell r="X2462" t="str">
            <v>Gifford Medical - 40</v>
          </cell>
          <cell r="Y2462" t="str">
            <v>Housekeeping</v>
          </cell>
          <cell r="Z2462" t="str">
            <v>Biweekly</v>
          </cell>
        </row>
        <row r="2463">
          <cell r="B2463">
            <v>3041</v>
          </cell>
          <cell r="D2463" t="str">
            <v>Nadine</v>
          </cell>
          <cell r="E2463" t="str">
            <v>Nelson</v>
          </cell>
          <cell r="F2463" t="str">
            <v>M</v>
          </cell>
          <cell r="G2463" t="str">
            <v>Director of Nursing</v>
          </cell>
          <cell r="H2463" t="str">
            <v>Clinical</v>
          </cell>
          <cell r="I2463" t="str">
            <v>Administration</v>
          </cell>
          <cell r="J2463" t="str">
            <v>MENIG Extended Care</v>
          </cell>
          <cell r="K2463" t="str">
            <v>Active</v>
          </cell>
          <cell r="L2463" t="str">
            <v>Full Time - Full Benefits</v>
          </cell>
          <cell r="M2463" t="str">
            <v>Full Time</v>
          </cell>
          <cell r="N2463" t="str">
            <v>Director of Nursing</v>
          </cell>
          <cell r="O2463" t="str">
            <v>EXEMPT 8 FT</v>
          </cell>
          <cell r="P2463">
            <v>45012</v>
          </cell>
          <cell r="Q2463">
            <v>45012</v>
          </cell>
          <cell r="S2463">
            <v>126880</v>
          </cell>
          <cell r="T2463">
            <v>61</v>
          </cell>
          <cell r="U2463" t="str">
            <v>Nursing Directo</v>
          </cell>
          <cell r="V2463">
            <v>80</v>
          </cell>
          <cell r="W2463">
            <v>2440</v>
          </cell>
          <cell r="X2463" t="str">
            <v>Menig Nursing Home - 42</v>
          </cell>
          <cell r="Y2463" t="str">
            <v>Menig Extended Care Unit</v>
          </cell>
          <cell r="Z2463" t="str">
            <v>Biweekly</v>
          </cell>
        </row>
        <row r="2464">
          <cell r="B2464">
            <v>3045</v>
          </cell>
          <cell r="D2464" t="str">
            <v>Jennifer</v>
          </cell>
          <cell r="E2464" t="str">
            <v>Qasem</v>
          </cell>
          <cell r="F2464" t="str">
            <v>M</v>
          </cell>
          <cell r="G2464" t="str">
            <v>Cook</v>
          </cell>
          <cell r="H2464" t="str">
            <v>Maint, Hskpg, Food, Dayca</v>
          </cell>
          <cell r="I2464" t="str">
            <v>Operations</v>
          </cell>
          <cell r="J2464" t="str">
            <v>Dietary</v>
          </cell>
          <cell r="K2464" t="str">
            <v>Active</v>
          </cell>
          <cell r="L2464" t="str">
            <v>Full Time - Full Benefits</v>
          </cell>
          <cell r="M2464" t="str">
            <v>Full Time</v>
          </cell>
          <cell r="N2464" t="str">
            <v>Cook</v>
          </cell>
          <cell r="O2464" t="str">
            <v>GEN 40 30min</v>
          </cell>
          <cell r="P2464">
            <v>45012</v>
          </cell>
          <cell r="Q2464">
            <v>45012</v>
          </cell>
          <cell r="S2464">
            <v>47236.800000000003</v>
          </cell>
          <cell r="T2464">
            <v>22.71</v>
          </cell>
          <cell r="U2464" t="str">
            <v>Admin/Support</v>
          </cell>
          <cell r="V2464">
            <v>80</v>
          </cell>
          <cell r="W2464">
            <v>908.4</v>
          </cell>
          <cell r="X2464" t="str">
            <v>Gifford Medical - 40</v>
          </cell>
          <cell r="Y2464" t="str">
            <v>Nutrition &amp; Food Service</v>
          </cell>
          <cell r="Z2464" t="str">
            <v>Biweekly</v>
          </cell>
        </row>
        <row r="2465">
          <cell r="B2465">
            <v>3046</v>
          </cell>
          <cell r="D2465" t="str">
            <v>Christian</v>
          </cell>
          <cell r="E2465" t="str">
            <v>Taylor</v>
          </cell>
          <cell r="F2465" t="str">
            <v>J</v>
          </cell>
          <cell r="G2465" t="str">
            <v>Registered Nurse</v>
          </cell>
          <cell r="H2465" t="str">
            <v>Clinical</v>
          </cell>
          <cell r="I2465" t="str">
            <v>Patient Care Services</v>
          </cell>
          <cell r="J2465" t="str">
            <v>Operating Room</v>
          </cell>
          <cell r="K2465" t="str">
            <v>Active</v>
          </cell>
          <cell r="L2465" t="str">
            <v>Full Time - Full Benefits</v>
          </cell>
          <cell r="M2465" t="str">
            <v>Full Time</v>
          </cell>
          <cell r="N2465" t="str">
            <v>Registered Nurse</v>
          </cell>
          <cell r="O2465" t="str">
            <v>GEN 40 30min</v>
          </cell>
          <cell r="P2465">
            <v>45026</v>
          </cell>
          <cell r="Q2465">
            <v>45026</v>
          </cell>
          <cell r="S2465">
            <v>84427.199999999997</v>
          </cell>
          <cell r="T2465">
            <v>40.590000000000003</v>
          </cell>
          <cell r="U2465" t="str">
            <v>RN</v>
          </cell>
          <cell r="V2465">
            <v>80</v>
          </cell>
          <cell r="W2465">
            <v>1623.6</v>
          </cell>
          <cell r="X2465" t="str">
            <v>Gifford Medical Ctr - 40</v>
          </cell>
          <cell r="Y2465" t="str">
            <v>Operating Room</v>
          </cell>
          <cell r="Z2465" t="str">
            <v>Biweekly</v>
          </cell>
        </row>
        <row r="2466">
          <cell r="B2466">
            <v>3047</v>
          </cell>
          <cell r="D2466" t="str">
            <v>Elise</v>
          </cell>
          <cell r="E2466" t="str">
            <v>Fontaine</v>
          </cell>
          <cell r="F2466" t="str">
            <v>L</v>
          </cell>
          <cell r="G2466" t="str">
            <v>Laboratory Technician 3</v>
          </cell>
          <cell r="H2466" t="str">
            <v>Ancillary</v>
          </cell>
          <cell r="I2466" t="str">
            <v>Professional Services</v>
          </cell>
          <cell r="J2466" t="str">
            <v>Laboratory</v>
          </cell>
          <cell r="K2466" t="str">
            <v>Active</v>
          </cell>
          <cell r="L2466" t="str">
            <v>PartTime - Full Benefits</v>
          </cell>
          <cell r="M2466" t="str">
            <v>Part Time</v>
          </cell>
          <cell r="N2466" t="str">
            <v>Laboratory Technician 3</v>
          </cell>
          <cell r="O2466" t="str">
            <v>GEN 40 No Meal</v>
          </cell>
          <cell r="P2466">
            <v>45026</v>
          </cell>
          <cell r="Q2466">
            <v>45026</v>
          </cell>
          <cell r="S2466">
            <v>56026.879999999997</v>
          </cell>
          <cell r="T2466">
            <v>33.67</v>
          </cell>
          <cell r="U2466" t="str">
            <v>Tech &amp; Professi</v>
          </cell>
          <cell r="V2466">
            <v>64</v>
          </cell>
          <cell r="W2466">
            <v>1077.44</v>
          </cell>
          <cell r="X2466" t="str">
            <v>Gifford Medical Ctr - 40</v>
          </cell>
          <cell r="Y2466" t="str">
            <v>Laboratory</v>
          </cell>
          <cell r="Z2466" t="str">
            <v>Biweekly</v>
          </cell>
        </row>
        <row r="2467">
          <cell r="B2467">
            <v>3048</v>
          </cell>
          <cell r="D2467" t="str">
            <v>Kayla</v>
          </cell>
          <cell r="E2467" t="str">
            <v>Cram</v>
          </cell>
          <cell r="F2467" t="str">
            <v>M</v>
          </cell>
          <cell r="G2467" t="str">
            <v>Radiology Technologist PD</v>
          </cell>
          <cell r="H2467" t="str">
            <v>Ancillary</v>
          </cell>
          <cell r="I2467" t="str">
            <v>Operations</v>
          </cell>
          <cell r="J2467" t="str">
            <v>Diagnostic Imaging</v>
          </cell>
          <cell r="K2467" t="str">
            <v>Active</v>
          </cell>
          <cell r="L2467" t="str">
            <v>Per Diem Active</v>
          </cell>
          <cell r="M2467" t="str">
            <v>Part Time</v>
          </cell>
          <cell r="N2467" t="str">
            <v>Radiology Technologist PD</v>
          </cell>
          <cell r="O2467" t="str">
            <v>GEN 40 30min</v>
          </cell>
          <cell r="P2467">
            <v>45026</v>
          </cell>
          <cell r="Q2467">
            <v>45026</v>
          </cell>
          <cell r="S2467">
            <v>9.3600000000000003E-2</v>
          </cell>
          <cell r="T2467">
            <v>36.39</v>
          </cell>
          <cell r="U2467" t="str">
            <v>Tech &amp; Professi</v>
          </cell>
          <cell r="V2467">
            <v>1E-4</v>
          </cell>
          <cell r="W2467">
            <v>1.8E-3</v>
          </cell>
          <cell r="X2467" t="str">
            <v>Gifford Medical Ctr - 40</v>
          </cell>
          <cell r="Y2467" t="str">
            <v>Radiology</v>
          </cell>
          <cell r="Z2467" t="str">
            <v>Biweekly</v>
          </cell>
        </row>
        <row r="2468">
          <cell r="B2468">
            <v>3049</v>
          </cell>
          <cell r="D2468" t="str">
            <v>Richard</v>
          </cell>
          <cell r="E2468" t="str">
            <v>Taylor</v>
          </cell>
          <cell r="F2468" t="str">
            <v>G</v>
          </cell>
          <cell r="G2468" t="str">
            <v>Physician</v>
          </cell>
          <cell r="H2468" t="str">
            <v>Clinical</v>
          </cell>
          <cell r="I2468" t="str">
            <v>Medical Staff</v>
          </cell>
          <cell r="J2468" t="str">
            <v>Professional Emergency</v>
          </cell>
          <cell r="K2468" t="str">
            <v>Active</v>
          </cell>
          <cell r="L2468" t="str">
            <v>PartTime - Full Benefits</v>
          </cell>
          <cell r="M2468" t="str">
            <v>Part Time</v>
          </cell>
          <cell r="N2468" t="str">
            <v>Physician</v>
          </cell>
          <cell r="O2468" t="str">
            <v>PHYSICIANS</v>
          </cell>
          <cell r="P2468">
            <v>45027</v>
          </cell>
          <cell r="Q2468">
            <v>45027</v>
          </cell>
          <cell r="S2468">
            <v>220500</v>
          </cell>
          <cell r="T2468">
            <v>170.15989999999999</v>
          </cell>
          <cell r="U2468" t="str">
            <v>Providers</v>
          </cell>
          <cell r="V2468">
            <v>49.84</v>
          </cell>
          <cell r="W2468">
            <v>4240.3846000000003</v>
          </cell>
          <cell r="X2468" t="str">
            <v>Gifford Medical - 40</v>
          </cell>
          <cell r="Y2468" t="str">
            <v>Emergency Room</v>
          </cell>
          <cell r="Z2468" t="str">
            <v>Biweekly</v>
          </cell>
        </row>
        <row r="2469">
          <cell r="B2469">
            <v>3051</v>
          </cell>
          <cell r="D2469" t="str">
            <v>Hannah</v>
          </cell>
          <cell r="E2469" t="str">
            <v>Cooper</v>
          </cell>
          <cell r="F2469" t="str">
            <v>E</v>
          </cell>
          <cell r="G2469" t="str">
            <v>Kitchen Assistant</v>
          </cell>
          <cell r="H2469" t="str">
            <v>Maint, Hskpg, Food, Dayca</v>
          </cell>
          <cell r="I2469" t="str">
            <v>Operations</v>
          </cell>
          <cell r="J2469" t="str">
            <v>Dietary</v>
          </cell>
          <cell r="K2469" t="str">
            <v>Active</v>
          </cell>
          <cell r="L2469" t="str">
            <v>Full Time - Full Benefits</v>
          </cell>
          <cell r="M2469" t="str">
            <v>Full Time</v>
          </cell>
          <cell r="N2469" t="str">
            <v>Kitchen Assistant</v>
          </cell>
          <cell r="O2469" t="str">
            <v>GEN 40 30min</v>
          </cell>
          <cell r="P2469">
            <v>45034</v>
          </cell>
          <cell r="Q2469">
            <v>45034</v>
          </cell>
          <cell r="S2469">
            <v>39977.599999999999</v>
          </cell>
          <cell r="T2469">
            <v>19.22</v>
          </cell>
          <cell r="U2469" t="str">
            <v>Admin/Support</v>
          </cell>
          <cell r="V2469">
            <v>80</v>
          </cell>
          <cell r="W2469">
            <v>768.8</v>
          </cell>
          <cell r="X2469" t="str">
            <v>Gifford Medical - 40</v>
          </cell>
          <cell r="Y2469" t="str">
            <v>Nutrition &amp; Food Service</v>
          </cell>
          <cell r="Z2469" t="str">
            <v>Biweekly</v>
          </cell>
        </row>
        <row r="2470">
          <cell r="B2470">
            <v>3052</v>
          </cell>
          <cell r="D2470" t="str">
            <v>Heather</v>
          </cell>
          <cell r="E2470" t="str">
            <v>Tetreault</v>
          </cell>
          <cell r="F2470" t="str">
            <v>M</v>
          </cell>
          <cell r="G2470" t="str">
            <v>RN - Per Diem</v>
          </cell>
          <cell r="H2470" t="str">
            <v>Clinical</v>
          </cell>
          <cell r="I2470" t="str">
            <v>Patient Care Services</v>
          </cell>
          <cell r="J2470" t="str">
            <v>Obstetrics/Labor &amp; Delive</v>
          </cell>
          <cell r="K2470" t="str">
            <v>Active</v>
          </cell>
          <cell r="L2470" t="str">
            <v>Per Diem Active</v>
          </cell>
          <cell r="M2470" t="str">
            <v>Part Time</v>
          </cell>
          <cell r="N2470" t="str">
            <v>RN - Per Diem</v>
          </cell>
          <cell r="O2470" t="str">
            <v>GEN 40 30min</v>
          </cell>
          <cell r="P2470">
            <v>45054</v>
          </cell>
          <cell r="Q2470">
            <v>45054</v>
          </cell>
          <cell r="S2470">
            <v>0.104</v>
          </cell>
          <cell r="T2470">
            <v>40.43</v>
          </cell>
          <cell r="U2470" t="str">
            <v>RN</v>
          </cell>
          <cell r="V2470">
            <v>1E-4</v>
          </cell>
          <cell r="W2470">
            <v>2E-3</v>
          </cell>
          <cell r="X2470" t="str">
            <v>Gifford Medical Ctr - 40</v>
          </cell>
          <cell r="Y2470" t="str">
            <v>Birthing Center</v>
          </cell>
          <cell r="Z2470" t="str">
            <v>Biweekly</v>
          </cell>
        </row>
        <row r="2471">
          <cell r="B2471">
            <v>3053</v>
          </cell>
          <cell r="D2471" t="str">
            <v>Tiffany</v>
          </cell>
          <cell r="E2471" t="str">
            <v>Heighes</v>
          </cell>
          <cell r="F2471" t="str">
            <v>J</v>
          </cell>
          <cell r="G2471" t="str">
            <v>RN - Per Diem</v>
          </cell>
          <cell r="H2471" t="str">
            <v>Clinical</v>
          </cell>
          <cell r="I2471" t="str">
            <v>Patient Care Services</v>
          </cell>
          <cell r="J2471" t="str">
            <v>Obstetrics/Labor &amp; Delive</v>
          </cell>
          <cell r="K2471" t="str">
            <v>Active</v>
          </cell>
          <cell r="L2471" t="str">
            <v>Per Diem Active</v>
          </cell>
          <cell r="M2471" t="str">
            <v>Part Time</v>
          </cell>
          <cell r="N2471" t="str">
            <v>RN - Per Diem</v>
          </cell>
          <cell r="O2471" t="str">
            <v>GEN 40 30min</v>
          </cell>
          <cell r="P2471">
            <v>45054</v>
          </cell>
          <cell r="Q2471">
            <v>45054</v>
          </cell>
          <cell r="S2471">
            <v>9.8799999999999999E-2</v>
          </cell>
          <cell r="T2471">
            <v>38.08</v>
          </cell>
          <cell r="U2471" t="str">
            <v>RN</v>
          </cell>
          <cell r="V2471">
            <v>1E-4</v>
          </cell>
          <cell r="W2471">
            <v>1.9E-3</v>
          </cell>
          <cell r="X2471" t="str">
            <v>Gifford Medical Ctr - 40</v>
          </cell>
          <cell r="Y2471" t="str">
            <v>Birthing Center</v>
          </cell>
          <cell r="Z2471" t="str">
            <v>Biweekly</v>
          </cell>
        </row>
        <row r="2472">
          <cell r="B2472">
            <v>6004</v>
          </cell>
          <cell r="D2472" t="str">
            <v>Paul</v>
          </cell>
          <cell r="E2472" t="str">
            <v>Vascik</v>
          </cell>
          <cell r="G2472" t="str">
            <v>Contractor</v>
          </cell>
          <cell r="I2472" t="str">
            <v>Finance</v>
          </cell>
          <cell r="J2472" t="str">
            <v>PLANT OPERATIONS</v>
          </cell>
          <cell r="K2472" t="str">
            <v>Terminated</v>
          </cell>
          <cell r="L2472" t="str">
            <v>Contractor/consultant</v>
          </cell>
          <cell r="M2472" t="str">
            <v>Part Time</v>
          </cell>
          <cell r="N2472" t="str">
            <v>Contractor</v>
          </cell>
          <cell r="O2472" t="str">
            <v>NEWHIRE</v>
          </cell>
          <cell r="P2472">
            <v>37903</v>
          </cell>
          <cell r="Q2472">
            <v>37903</v>
          </cell>
          <cell r="R2472">
            <v>38990</v>
          </cell>
          <cell r="S2472">
            <v>0</v>
          </cell>
          <cell r="T2472">
            <v>0</v>
          </cell>
          <cell r="U2472" t="str">
            <v>Providers/Other</v>
          </cell>
          <cell r="V2472">
            <v>80</v>
          </cell>
          <cell r="W2472">
            <v>0</v>
          </cell>
          <cell r="X2472" t="str">
            <v>Gifford Medical - 40</v>
          </cell>
          <cell r="Y2472" t="str">
            <v>None</v>
          </cell>
          <cell r="Z2472" t="str">
            <v>Biweekly</v>
          </cell>
        </row>
        <row r="2473">
          <cell r="B2473">
            <v>6005</v>
          </cell>
          <cell r="D2473" t="str">
            <v>Robert</v>
          </cell>
          <cell r="E2473" t="str">
            <v>Mcinally</v>
          </cell>
          <cell r="F2473" t="str">
            <v>E</v>
          </cell>
          <cell r="G2473" t="str">
            <v>Contractor</v>
          </cell>
          <cell r="I2473" t="str">
            <v>Finance</v>
          </cell>
          <cell r="J2473" t="str">
            <v>PLANT OPERATIONS</v>
          </cell>
          <cell r="K2473" t="str">
            <v>Terminated</v>
          </cell>
          <cell r="L2473" t="str">
            <v>Contractor/consultant</v>
          </cell>
          <cell r="M2473" t="str">
            <v>Full Time</v>
          </cell>
          <cell r="N2473" t="str">
            <v>Contractor</v>
          </cell>
          <cell r="O2473" t="str">
            <v>GEN 40 30min</v>
          </cell>
          <cell r="P2473">
            <v>37937</v>
          </cell>
          <cell r="Q2473">
            <v>37937</v>
          </cell>
          <cell r="R2473">
            <v>38990</v>
          </cell>
          <cell r="S2473">
            <v>0</v>
          </cell>
          <cell r="T2473">
            <v>0</v>
          </cell>
          <cell r="U2473" t="str">
            <v>Providers/Other</v>
          </cell>
          <cell r="V2473">
            <v>80</v>
          </cell>
          <cell r="W2473">
            <v>0</v>
          </cell>
          <cell r="X2473" t="str">
            <v>Gifford Medical - 40</v>
          </cell>
          <cell r="Y2473" t="str">
            <v>None</v>
          </cell>
          <cell r="Z2473" t="str">
            <v>Biweekly</v>
          </cell>
        </row>
        <row r="2474">
          <cell r="B2474">
            <v>6006</v>
          </cell>
          <cell r="D2474" t="str">
            <v>Aileen</v>
          </cell>
          <cell r="E2474" t="str">
            <v>Alinovi</v>
          </cell>
          <cell r="G2474" t="str">
            <v>Contractor</v>
          </cell>
          <cell r="I2474" t="str">
            <v>Finance</v>
          </cell>
          <cell r="J2474" t="str">
            <v>PLANT OPERATIONS</v>
          </cell>
          <cell r="K2474" t="str">
            <v>Terminated</v>
          </cell>
          <cell r="L2474" t="str">
            <v>Contractor/consultant</v>
          </cell>
          <cell r="M2474" t="str">
            <v>Full Time</v>
          </cell>
          <cell r="N2474" t="str">
            <v>Contractor</v>
          </cell>
          <cell r="O2474" t="str">
            <v>GEN 40 30min</v>
          </cell>
          <cell r="P2474">
            <v>38261</v>
          </cell>
          <cell r="Q2474">
            <v>38261</v>
          </cell>
          <cell r="R2474">
            <v>38990</v>
          </cell>
          <cell r="S2474">
            <v>0</v>
          </cell>
          <cell r="T2474">
            <v>0</v>
          </cell>
          <cell r="U2474" t="str">
            <v>Providers/Other</v>
          </cell>
          <cell r="V2474">
            <v>1E-4</v>
          </cell>
          <cell r="W2474">
            <v>0</v>
          </cell>
          <cell r="X2474" t="str">
            <v>Gifford Medical - 40</v>
          </cell>
          <cell r="Y2474" t="str">
            <v>None</v>
          </cell>
          <cell r="Z2474" t="str">
            <v>Biweekly</v>
          </cell>
        </row>
        <row r="2475">
          <cell r="B2475">
            <v>6007</v>
          </cell>
          <cell r="D2475" t="str">
            <v>Dean</v>
          </cell>
          <cell r="E2475" t="str">
            <v>Walch</v>
          </cell>
          <cell r="G2475" t="str">
            <v>Contractor</v>
          </cell>
          <cell r="I2475" t="str">
            <v>Finance</v>
          </cell>
          <cell r="J2475" t="str">
            <v>None</v>
          </cell>
          <cell r="K2475" t="str">
            <v>Terminated</v>
          </cell>
          <cell r="L2475" t="str">
            <v>Contractor/consultant</v>
          </cell>
          <cell r="M2475" t="str">
            <v>Part Time</v>
          </cell>
          <cell r="N2475" t="str">
            <v>Contractor</v>
          </cell>
          <cell r="P2475">
            <v>38527</v>
          </cell>
          <cell r="Q2475">
            <v>38527</v>
          </cell>
          <cell r="R2475">
            <v>38990</v>
          </cell>
          <cell r="S2475">
            <v>0</v>
          </cell>
          <cell r="T2475">
            <v>0</v>
          </cell>
          <cell r="U2475" t="str">
            <v>Providers/Other</v>
          </cell>
          <cell r="V2475">
            <v>0.1</v>
          </cell>
          <cell r="W2475">
            <v>0</v>
          </cell>
          <cell r="X2475" t="str">
            <v>Gifford Medical - 40</v>
          </cell>
          <cell r="Y2475" t="str">
            <v>None</v>
          </cell>
          <cell r="Z2475" t="str">
            <v>Biweekly</v>
          </cell>
        </row>
      </sheetData>
      <sheetData sheetId="12">
        <row r="1">
          <cell r="A1" t="str">
            <v>concatenate</v>
          </cell>
          <cell r="B1" t="str">
            <v>Employee Number</v>
          </cell>
        </row>
        <row r="2">
          <cell r="A2" t="str">
            <v>Abare, Marie</v>
          </cell>
          <cell r="B2" t="str">
            <v>000002616</v>
          </cell>
        </row>
        <row r="3">
          <cell r="A3" t="str">
            <v>Abdel-Fatah, Dawn</v>
          </cell>
          <cell r="B3" t="str">
            <v>000002674</v>
          </cell>
        </row>
        <row r="4">
          <cell r="A4" t="str">
            <v>Adams, Cassandra</v>
          </cell>
          <cell r="B4" t="str">
            <v>000002500</v>
          </cell>
        </row>
        <row r="5">
          <cell r="A5" t="str">
            <v>Alexander, Joanna</v>
          </cell>
          <cell r="B5" t="str">
            <v>000002331</v>
          </cell>
        </row>
        <row r="6">
          <cell r="A6" t="str">
            <v>Allard, Angela</v>
          </cell>
          <cell r="B6" t="str">
            <v>000001060</v>
          </cell>
        </row>
        <row r="7">
          <cell r="A7" t="str">
            <v>Allard-Hurley, Heather</v>
          </cell>
          <cell r="B7" t="str">
            <v>000002315</v>
          </cell>
        </row>
        <row r="8">
          <cell r="A8" t="str">
            <v>Allyn, Jeffery</v>
          </cell>
          <cell r="B8" t="str">
            <v>000002891</v>
          </cell>
        </row>
        <row r="9">
          <cell r="A9" t="str">
            <v>Anderson, Tiffany</v>
          </cell>
          <cell r="B9" t="str">
            <v>000002448</v>
          </cell>
        </row>
        <row r="10">
          <cell r="A10" t="str">
            <v>Anderson, Danielle</v>
          </cell>
          <cell r="B10" t="str">
            <v>000002543</v>
          </cell>
        </row>
        <row r="11">
          <cell r="A11" t="str">
            <v>Andrews, Shelby</v>
          </cell>
          <cell r="B11" t="str">
            <v>000002391</v>
          </cell>
        </row>
        <row r="12">
          <cell r="A12" t="str">
            <v>Apple, Ellen</v>
          </cell>
          <cell r="B12" t="str">
            <v>000002905</v>
          </cell>
        </row>
        <row r="13">
          <cell r="A13" t="str">
            <v>Arms, Julie</v>
          </cell>
          <cell r="B13" t="str">
            <v>000000827</v>
          </cell>
        </row>
        <row r="14">
          <cell r="A14" t="str">
            <v>Armstrong, Ella</v>
          </cell>
          <cell r="B14" t="str">
            <v>000000417</v>
          </cell>
        </row>
        <row r="15">
          <cell r="A15" t="str">
            <v>Arnold, Dawn</v>
          </cell>
          <cell r="B15" t="str">
            <v>000001698</v>
          </cell>
        </row>
        <row r="16">
          <cell r="A16" t="str">
            <v>Auszura, Laura</v>
          </cell>
          <cell r="B16" t="str">
            <v>000002332</v>
          </cell>
        </row>
        <row r="17">
          <cell r="A17" t="str">
            <v>Bachman, Angeline</v>
          </cell>
          <cell r="B17" t="str">
            <v>000002621</v>
          </cell>
        </row>
        <row r="18">
          <cell r="A18" t="str">
            <v>Bahnemann-Evans, Katja</v>
          </cell>
          <cell r="B18" t="str">
            <v>000002700</v>
          </cell>
        </row>
        <row r="19">
          <cell r="A19" t="str">
            <v>Bailey, Angela</v>
          </cell>
          <cell r="B19" t="str">
            <v>000001410</v>
          </cell>
        </row>
        <row r="20">
          <cell r="A20" t="str">
            <v>Bailey, Kevin</v>
          </cell>
          <cell r="B20" t="str">
            <v>000002868</v>
          </cell>
        </row>
        <row r="21">
          <cell r="A21" t="str">
            <v>Bailey, Zoe</v>
          </cell>
          <cell r="B21" t="str">
            <v>000002879</v>
          </cell>
        </row>
        <row r="22">
          <cell r="A22" t="str">
            <v>Baker, Charlene</v>
          </cell>
          <cell r="B22" t="str">
            <v>000001313</v>
          </cell>
        </row>
        <row r="23">
          <cell r="A23" t="str">
            <v>Baker, James</v>
          </cell>
          <cell r="B23" t="str">
            <v>000002789</v>
          </cell>
        </row>
        <row r="24">
          <cell r="A24" t="str">
            <v>Barber, Laura</v>
          </cell>
          <cell r="B24" t="str">
            <v>000002179</v>
          </cell>
        </row>
        <row r="25">
          <cell r="A25" t="str">
            <v>Barnyak, Oliver</v>
          </cell>
          <cell r="B25" t="str">
            <v>000002853</v>
          </cell>
        </row>
        <row r="26">
          <cell r="A26" t="str">
            <v>Barrett, Melissa</v>
          </cell>
          <cell r="B26" t="str">
            <v>000002636</v>
          </cell>
        </row>
        <row r="27">
          <cell r="A27" t="str">
            <v>Barrett, Jeffery</v>
          </cell>
          <cell r="B27" t="str">
            <v>000002901</v>
          </cell>
        </row>
        <row r="28">
          <cell r="A28" t="str">
            <v>Barrett-Gallant, Betina</v>
          </cell>
          <cell r="B28" t="str">
            <v>000001074</v>
          </cell>
        </row>
        <row r="29">
          <cell r="A29" t="str">
            <v>Bartlett, Lori</v>
          </cell>
          <cell r="B29" t="str">
            <v>000002575</v>
          </cell>
        </row>
        <row r="30">
          <cell r="A30" t="str">
            <v>Bascom, Julie</v>
          </cell>
          <cell r="B30" t="str">
            <v>000000881</v>
          </cell>
        </row>
        <row r="31">
          <cell r="A31" t="str">
            <v>Bath, Jeffrey</v>
          </cell>
          <cell r="B31" t="str">
            <v>000002127</v>
          </cell>
        </row>
        <row r="32">
          <cell r="A32" t="str">
            <v>Bayliss, Peter</v>
          </cell>
          <cell r="B32" t="str">
            <v>000002921</v>
          </cell>
        </row>
        <row r="33">
          <cell r="A33" t="str">
            <v>Bayrouty, Keli</v>
          </cell>
          <cell r="B33" t="str">
            <v>000002709</v>
          </cell>
        </row>
        <row r="34">
          <cell r="A34" t="str">
            <v>Bean, Mary Ellen</v>
          </cell>
          <cell r="B34" t="str">
            <v>000000544</v>
          </cell>
        </row>
        <row r="35">
          <cell r="A35" t="str">
            <v>Beattie, Amanda</v>
          </cell>
          <cell r="B35" t="str">
            <v>000001765</v>
          </cell>
        </row>
        <row r="36">
          <cell r="A36" t="str">
            <v>Belanger, Amanda</v>
          </cell>
          <cell r="B36" t="str">
            <v>000002117</v>
          </cell>
        </row>
        <row r="37">
          <cell r="A37" t="str">
            <v>Belanger, Kaitlin</v>
          </cell>
          <cell r="B37" t="str">
            <v>000002857</v>
          </cell>
        </row>
        <row r="38">
          <cell r="A38" t="str">
            <v>Benedict, Kassandra</v>
          </cell>
          <cell r="B38" t="str">
            <v>000001049</v>
          </cell>
        </row>
        <row r="39">
          <cell r="A39" t="str">
            <v>Benjamin, Ginni-Lind</v>
          </cell>
          <cell r="B39" t="str">
            <v>000002752</v>
          </cell>
        </row>
        <row r="40">
          <cell r="A40" t="str">
            <v>Bennett, Daniel</v>
          </cell>
          <cell r="B40" t="str">
            <v>000002336</v>
          </cell>
        </row>
        <row r="41">
          <cell r="A41" t="str">
            <v>Benoir, Kate</v>
          </cell>
          <cell r="B41" t="str">
            <v>000002609</v>
          </cell>
        </row>
        <row r="42">
          <cell r="A42" t="str">
            <v>Benoir, Kenneth</v>
          </cell>
          <cell r="B42" t="str">
            <v>000002819</v>
          </cell>
        </row>
        <row r="43">
          <cell r="A43" t="str">
            <v>Benoit, Nicolas</v>
          </cell>
          <cell r="B43" t="str">
            <v>000001232</v>
          </cell>
        </row>
        <row r="44">
          <cell r="A44" t="str">
            <v>Benson, Kathrine</v>
          </cell>
          <cell r="B44" t="str">
            <v>000000516</v>
          </cell>
        </row>
        <row r="45">
          <cell r="A45" t="str">
            <v>Benson, Tera</v>
          </cell>
          <cell r="B45" t="str">
            <v>000001269</v>
          </cell>
        </row>
        <row r="46">
          <cell r="A46" t="str">
            <v>Beriau, Dawn</v>
          </cell>
          <cell r="B46" t="str">
            <v>000000192</v>
          </cell>
        </row>
        <row r="47">
          <cell r="A47" t="str">
            <v>Bertrand, Jennifer</v>
          </cell>
          <cell r="B47" t="str">
            <v>000002786</v>
          </cell>
        </row>
        <row r="48">
          <cell r="A48" t="str">
            <v>Best, Eric</v>
          </cell>
          <cell r="B48" t="str">
            <v>000002808</v>
          </cell>
        </row>
        <row r="49">
          <cell r="A49" t="str">
            <v>Billow, Jada</v>
          </cell>
          <cell r="B49" t="str">
            <v>000001192</v>
          </cell>
        </row>
        <row r="50">
          <cell r="A50" t="str">
            <v>Bingham, Jessica</v>
          </cell>
          <cell r="B50" t="str">
            <v>000002617</v>
          </cell>
        </row>
        <row r="51">
          <cell r="A51" t="str">
            <v>Bjork, Jonathan</v>
          </cell>
          <cell r="B51" t="str">
            <v>000002180</v>
          </cell>
        </row>
        <row r="52">
          <cell r="A52" t="str">
            <v>Blaisdell, Katelyn</v>
          </cell>
          <cell r="B52" t="str">
            <v>000002056</v>
          </cell>
        </row>
        <row r="53">
          <cell r="A53" t="str">
            <v>Blaisdell, John</v>
          </cell>
          <cell r="B53" t="str">
            <v>000002541</v>
          </cell>
        </row>
        <row r="54">
          <cell r="A54" t="str">
            <v>Blanchard, Tabitha</v>
          </cell>
          <cell r="B54" t="str">
            <v>000000304</v>
          </cell>
        </row>
        <row r="55">
          <cell r="A55" t="str">
            <v>Blomquist, Jill</v>
          </cell>
          <cell r="B55" t="str">
            <v>000001986</v>
          </cell>
        </row>
        <row r="56">
          <cell r="A56" t="str">
            <v>Blum, Jared</v>
          </cell>
          <cell r="B56" t="str">
            <v>000001955</v>
          </cell>
        </row>
        <row r="57">
          <cell r="A57" t="str">
            <v>Boardman, Sean</v>
          </cell>
          <cell r="B57" t="str">
            <v>000002757</v>
          </cell>
        </row>
        <row r="58">
          <cell r="A58" t="str">
            <v>Boguzewski, Karen</v>
          </cell>
          <cell r="B58" t="str">
            <v>000001785</v>
          </cell>
        </row>
        <row r="59">
          <cell r="A59" t="str">
            <v>Bonoyer, Karen</v>
          </cell>
          <cell r="B59" t="str">
            <v>000000534</v>
          </cell>
        </row>
        <row r="60">
          <cell r="A60" t="str">
            <v>Booth, Casey</v>
          </cell>
          <cell r="B60" t="str">
            <v>000001953</v>
          </cell>
        </row>
        <row r="61">
          <cell r="A61" t="str">
            <v>Borie, Kenneth</v>
          </cell>
          <cell r="B61" t="str">
            <v>000000009</v>
          </cell>
        </row>
        <row r="62">
          <cell r="A62" t="str">
            <v>Borie, Mary</v>
          </cell>
          <cell r="B62" t="str">
            <v>000000391</v>
          </cell>
        </row>
        <row r="63">
          <cell r="A63" t="str">
            <v>Boulanger, Karen</v>
          </cell>
          <cell r="B63" t="str">
            <v>000002288</v>
          </cell>
        </row>
        <row r="64">
          <cell r="A64" t="str">
            <v>Bouteiller, Matthew</v>
          </cell>
          <cell r="B64" t="str">
            <v>000002664</v>
          </cell>
        </row>
        <row r="65">
          <cell r="A65" t="str">
            <v>Boyd, Monica</v>
          </cell>
          <cell r="B65" t="str">
            <v>000001712</v>
          </cell>
        </row>
        <row r="66">
          <cell r="A66" t="str">
            <v>Bradley, Teresa</v>
          </cell>
          <cell r="B66" t="str">
            <v>000001562</v>
          </cell>
        </row>
        <row r="67">
          <cell r="A67" t="str">
            <v>Bradshaw, Marilyn</v>
          </cell>
          <cell r="B67" t="str">
            <v>000001272</v>
          </cell>
        </row>
        <row r="68">
          <cell r="A68" t="str">
            <v>Brassard, Brittany</v>
          </cell>
          <cell r="B68" t="str">
            <v>000001942</v>
          </cell>
        </row>
        <row r="69">
          <cell r="A69" t="str">
            <v>Breer, Jeremiah</v>
          </cell>
          <cell r="B69" t="str">
            <v>000002883</v>
          </cell>
        </row>
        <row r="70">
          <cell r="A70" t="str">
            <v>Bregoli, Dawn</v>
          </cell>
          <cell r="B70" t="str">
            <v>000002895</v>
          </cell>
        </row>
        <row r="71">
          <cell r="A71" t="str">
            <v>Bresett, Jessica</v>
          </cell>
          <cell r="B71" t="str">
            <v>000001860</v>
          </cell>
        </row>
        <row r="72">
          <cell r="A72" t="str">
            <v>Bresett, Janra</v>
          </cell>
          <cell r="B72" t="str">
            <v>000002922</v>
          </cell>
        </row>
        <row r="73">
          <cell r="A73" t="str">
            <v>Brooks, Kathryn</v>
          </cell>
          <cell r="B73" t="str">
            <v>000000170</v>
          </cell>
        </row>
        <row r="74">
          <cell r="A74" t="str">
            <v>Browder, Riley</v>
          </cell>
          <cell r="B74" t="str">
            <v>000002886</v>
          </cell>
        </row>
        <row r="75">
          <cell r="A75" t="str">
            <v>Brown, Sheri</v>
          </cell>
          <cell r="B75" t="str">
            <v>000001467</v>
          </cell>
        </row>
        <row r="76">
          <cell r="A76" t="str">
            <v>Brown, Amy</v>
          </cell>
          <cell r="B76" t="str">
            <v>000001764</v>
          </cell>
        </row>
        <row r="77">
          <cell r="A77" t="str">
            <v>Brown, Magan</v>
          </cell>
          <cell r="B77" t="str">
            <v>000002474</v>
          </cell>
        </row>
        <row r="78">
          <cell r="A78" t="str">
            <v>Brown, Brandi</v>
          </cell>
          <cell r="B78" t="str">
            <v>000002780</v>
          </cell>
        </row>
        <row r="79">
          <cell r="A79" t="str">
            <v>Bruce, Samantha</v>
          </cell>
          <cell r="B79" t="str">
            <v>000001952</v>
          </cell>
        </row>
        <row r="80">
          <cell r="A80" t="str">
            <v>Bruck, Karen</v>
          </cell>
          <cell r="B80" t="str">
            <v>000002640</v>
          </cell>
        </row>
        <row r="81">
          <cell r="A81" t="str">
            <v>Buckholts, Britney</v>
          </cell>
          <cell r="B81" t="str">
            <v>000002892</v>
          </cell>
        </row>
        <row r="82">
          <cell r="A82" t="str">
            <v>Bump, Nathon</v>
          </cell>
          <cell r="B82" t="str">
            <v>000001731</v>
          </cell>
        </row>
        <row r="83">
          <cell r="A83" t="str">
            <v>Burgos, Suzanne</v>
          </cell>
          <cell r="B83" t="str">
            <v>000000173</v>
          </cell>
        </row>
        <row r="84">
          <cell r="A84" t="str">
            <v>Burnham, Alexis</v>
          </cell>
          <cell r="B84" t="str">
            <v>000002049</v>
          </cell>
        </row>
        <row r="85">
          <cell r="A85" t="str">
            <v>Burrell, Kelly</v>
          </cell>
          <cell r="B85" t="str">
            <v>000000888</v>
          </cell>
        </row>
        <row r="86">
          <cell r="A86" t="str">
            <v>Busha, Peter</v>
          </cell>
          <cell r="B86" t="str">
            <v>000002773</v>
          </cell>
        </row>
        <row r="87">
          <cell r="A87" t="str">
            <v>Bushway, Karen</v>
          </cell>
          <cell r="B87" t="str">
            <v>000001834</v>
          </cell>
        </row>
        <row r="88">
          <cell r="A88" t="str">
            <v>Bussiere, Jennifer</v>
          </cell>
          <cell r="B88" t="str">
            <v>000002831</v>
          </cell>
        </row>
        <row r="89">
          <cell r="A89" t="str">
            <v>Butler, Sharon</v>
          </cell>
          <cell r="B89" t="str">
            <v>000002011</v>
          </cell>
        </row>
        <row r="90">
          <cell r="A90" t="str">
            <v>Cacciola, Brendan</v>
          </cell>
          <cell r="B90" t="str">
            <v>000002839</v>
          </cell>
        </row>
        <row r="91">
          <cell r="A91" t="str">
            <v>Cahill, Mary Anne</v>
          </cell>
          <cell r="B91" t="str">
            <v>000001856</v>
          </cell>
        </row>
        <row r="92">
          <cell r="A92" t="str">
            <v>Cameron, Jeremy</v>
          </cell>
          <cell r="B92" t="str">
            <v>000001985</v>
          </cell>
        </row>
        <row r="93">
          <cell r="A93" t="str">
            <v>Campbell, Colleen</v>
          </cell>
          <cell r="B93" t="str">
            <v>000002736</v>
          </cell>
        </row>
        <row r="94">
          <cell r="A94" t="str">
            <v>Cantlin, Terry</v>
          </cell>
          <cell r="B94" t="str">
            <v>000000197</v>
          </cell>
        </row>
        <row r="95">
          <cell r="A95" t="str">
            <v>Caron, Pamela</v>
          </cell>
          <cell r="B95" t="str">
            <v>000000759</v>
          </cell>
        </row>
        <row r="96">
          <cell r="A96" t="str">
            <v>Caruso, John</v>
          </cell>
          <cell r="B96" t="str">
            <v>000000710</v>
          </cell>
        </row>
        <row r="97">
          <cell r="A97" t="str">
            <v>Celley, Jennifer</v>
          </cell>
          <cell r="B97" t="str">
            <v>000000985</v>
          </cell>
        </row>
        <row r="98">
          <cell r="A98" t="str">
            <v>Chamberland, Michael</v>
          </cell>
          <cell r="B98" t="str">
            <v>000002013</v>
          </cell>
        </row>
        <row r="99">
          <cell r="A99" t="str">
            <v>Champney, Bobbisue</v>
          </cell>
          <cell r="B99" t="str">
            <v>000002849</v>
          </cell>
        </row>
        <row r="100">
          <cell r="A100" t="str">
            <v>Chapin, Tailor</v>
          </cell>
          <cell r="B100" t="str">
            <v>000002783</v>
          </cell>
        </row>
        <row r="101">
          <cell r="A101" t="str">
            <v>Chase, Eileen</v>
          </cell>
          <cell r="B101" t="str">
            <v>000001116</v>
          </cell>
        </row>
        <row r="102">
          <cell r="A102" t="str">
            <v>Chase, Sara</v>
          </cell>
          <cell r="B102" t="str">
            <v>000001905</v>
          </cell>
        </row>
        <row r="103">
          <cell r="A103" t="str">
            <v>Chase, Derek</v>
          </cell>
          <cell r="B103" t="str">
            <v>000002461</v>
          </cell>
        </row>
        <row r="104">
          <cell r="A104" t="str">
            <v>Chase, Andrew</v>
          </cell>
          <cell r="B104" t="str">
            <v>000002542</v>
          </cell>
        </row>
        <row r="105">
          <cell r="A105" t="str">
            <v>Chiriatti, Amy</v>
          </cell>
          <cell r="B105" t="str">
            <v>000001555</v>
          </cell>
        </row>
        <row r="106">
          <cell r="A106" t="str">
            <v>Ciccarelli, Ovleto</v>
          </cell>
          <cell r="B106" t="str">
            <v>000001671</v>
          </cell>
        </row>
        <row r="107">
          <cell r="A107" t="str">
            <v>Clark, Sheila</v>
          </cell>
          <cell r="B107" t="str">
            <v>000000524</v>
          </cell>
        </row>
        <row r="108">
          <cell r="A108" t="str">
            <v>Clark, Patrick</v>
          </cell>
          <cell r="B108" t="str">
            <v>000002329</v>
          </cell>
        </row>
        <row r="109">
          <cell r="A109" t="str">
            <v>Clark, Katherine</v>
          </cell>
          <cell r="B109" t="str">
            <v>000002388</v>
          </cell>
        </row>
        <row r="110">
          <cell r="A110" t="str">
            <v>Clark, Brittany</v>
          </cell>
          <cell r="B110" t="str">
            <v>000002744</v>
          </cell>
        </row>
        <row r="111">
          <cell r="A111" t="str">
            <v>Clarke, Alexe</v>
          </cell>
          <cell r="B111" t="str">
            <v>000002489</v>
          </cell>
        </row>
        <row r="112">
          <cell r="A112" t="str">
            <v>Clayton, Matthew</v>
          </cell>
          <cell r="B112" t="str">
            <v>000002036</v>
          </cell>
        </row>
        <row r="113">
          <cell r="A113" t="str">
            <v>Clayton, Alicia</v>
          </cell>
          <cell r="B113" t="str">
            <v>000002916</v>
          </cell>
        </row>
        <row r="114">
          <cell r="A114" t="str">
            <v>Clemente, Katherine</v>
          </cell>
          <cell r="B114" t="str">
            <v>000001820</v>
          </cell>
        </row>
        <row r="115">
          <cell r="A115" t="str">
            <v>Coates, Kaitlyn</v>
          </cell>
          <cell r="B115" t="str">
            <v>000002924</v>
          </cell>
        </row>
        <row r="116">
          <cell r="A116" t="str">
            <v>Cochran, Heather</v>
          </cell>
          <cell r="B116" t="str">
            <v>000001183</v>
          </cell>
        </row>
        <row r="117">
          <cell r="A117" t="str">
            <v>Cogger, Dawn</v>
          </cell>
          <cell r="B117" t="str">
            <v>000002558</v>
          </cell>
        </row>
        <row r="118">
          <cell r="A118" t="str">
            <v>Colbeth, Michael</v>
          </cell>
          <cell r="B118" t="str">
            <v>000001808</v>
          </cell>
        </row>
        <row r="119">
          <cell r="A119" t="str">
            <v>Coletti, Mark</v>
          </cell>
          <cell r="B119" t="str">
            <v>000000952</v>
          </cell>
        </row>
        <row r="120">
          <cell r="A120" t="str">
            <v>Colon, Elizabeth</v>
          </cell>
          <cell r="B120" t="str">
            <v>000002071</v>
          </cell>
        </row>
        <row r="121">
          <cell r="A121" t="str">
            <v>Colson, Joanne</v>
          </cell>
          <cell r="B121" t="str">
            <v>000000814</v>
          </cell>
        </row>
        <row r="122">
          <cell r="A122" t="str">
            <v>Conant, Barbara</v>
          </cell>
          <cell r="B122" t="str">
            <v>000001095</v>
          </cell>
        </row>
        <row r="123">
          <cell r="A123" t="str">
            <v>Conard, Patrice</v>
          </cell>
          <cell r="B123" t="str">
            <v>000000893</v>
          </cell>
        </row>
        <row r="124">
          <cell r="A124" t="str">
            <v>Connolly, Kim</v>
          </cell>
          <cell r="B124" t="str">
            <v>000000306</v>
          </cell>
        </row>
        <row r="125">
          <cell r="A125" t="str">
            <v>Conroy, Kevin</v>
          </cell>
          <cell r="B125" t="str">
            <v>000002787</v>
          </cell>
        </row>
        <row r="126">
          <cell r="A126" t="str">
            <v>Conti, Stephen</v>
          </cell>
          <cell r="B126" t="str">
            <v>000001895</v>
          </cell>
        </row>
        <row r="127">
          <cell r="A127" t="str">
            <v>Cook, Julia</v>
          </cell>
          <cell r="B127" t="str">
            <v>000002268</v>
          </cell>
        </row>
        <row r="128">
          <cell r="A128" t="str">
            <v>Coombs, Rachel</v>
          </cell>
          <cell r="B128" t="str">
            <v>000002562</v>
          </cell>
        </row>
        <row r="129">
          <cell r="A129" t="str">
            <v>Courville, Amy</v>
          </cell>
          <cell r="B129" t="str">
            <v>000002421</v>
          </cell>
        </row>
        <row r="130">
          <cell r="A130" t="str">
            <v>Covino, Christine</v>
          </cell>
          <cell r="B130" t="str">
            <v>000001866</v>
          </cell>
        </row>
        <row r="131">
          <cell r="A131" t="str">
            <v>Covino, Kyle</v>
          </cell>
          <cell r="B131" t="str">
            <v>000001911</v>
          </cell>
        </row>
        <row r="132">
          <cell r="A132" t="str">
            <v>Coxon, Marcus</v>
          </cell>
          <cell r="B132" t="str">
            <v>000000228</v>
          </cell>
        </row>
        <row r="133">
          <cell r="A133" t="str">
            <v>Craig, William</v>
          </cell>
          <cell r="B133" t="str">
            <v>000001790</v>
          </cell>
        </row>
        <row r="134">
          <cell r="A134" t="str">
            <v>Crochiere, Michael</v>
          </cell>
          <cell r="B134" t="str">
            <v>000002882</v>
          </cell>
        </row>
        <row r="135">
          <cell r="A135" t="str">
            <v>Crochiere, Michele</v>
          </cell>
          <cell r="B135" t="str">
            <v>000002918</v>
          </cell>
        </row>
        <row r="136">
          <cell r="A136" t="str">
            <v>Cron, Emily</v>
          </cell>
          <cell r="B136" t="str">
            <v>000002715</v>
          </cell>
        </row>
        <row r="137">
          <cell r="A137" t="str">
            <v>Cronan, Benjamin</v>
          </cell>
          <cell r="B137" t="str">
            <v>000001234</v>
          </cell>
        </row>
        <row r="138">
          <cell r="A138" t="str">
            <v>Crowe, Christopher</v>
          </cell>
          <cell r="B138" t="str">
            <v>000002751</v>
          </cell>
        </row>
        <row r="139">
          <cell r="A139" t="str">
            <v>Currier, Marion</v>
          </cell>
          <cell r="B139" t="str">
            <v>000000336</v>
          </cell>
        </row>
        <row r="140">
          <cell r="A140" t="str">
            <v>Curtis, Susan</v>
          </cell>
          <cell r="B140" t="str">
            <v>000000168</v>
          </cell>
        </row>
        <row r="141">
          <cell r="A141" t="str">
            <v>Cushing, Loretta</v>
          </cell>
          <cell r="B141" t="str">
            <v>000000340</v>
          </cell>
        </row>
        <row r="142">
          <cell r="A142" t="str">
            <v>Cushman, Jamie</v>
          </cell>
          <cell r="B142" t="str">
            <v>000000984</v>
          </cell>
        </row>
        <row r="143">
          <cell r="A143" t="str">
            <v>Cyphers, Leanne</v>
          </cell>
          <cell r="B143" t="str">
            <v>000002246</v>
          </cell>
        </row>
        <row r="144">
          <cell r="A144" t="str">
            <v>Davignon, Ella</v>
          </cell>
          <cell r="B144" t="str">
            <v>000002812</v>
          </cell>
        </row>
        <row r="145">
          <cell r="A145" t="str">
            <v>Davis, Jennifer</v>
          </cell>
          <cell r="B145" t="str">
            <v>000000966</v>
          </cell>
        </row>
        <row r="146">
          <cell r="A146" t="str">
            <v>Davis, Danielle</v>
          </cell>
          <cell r="B146" t="str">
            <v>000001028</v>
          </cell>
        </row>
        <row r="147">
          <cell r="A147" t="str">
            <v>Davis, Shaun</v>
          </cell>
          <cell r="B147" t="str">
            <v>000001202</v>
          </cell>
        </row>
        <row r="148">
          <cell r="A148" t="str">
            <v>Davoll, Nancy</v>
          </cell>
          <cell r="B148" t="str">
            <v>000000946</v>
          </cell>
        </row>
        <row r="149">
          <cell r="A149" t="str">
            <v>Deblois, Courtney</v>
          </cell>
          <cell r="B149" t="str">
            <v>000002550</v>
          </cell>
        </row>
        <row r="150">
          <cell r="A150" t="str">
            <v>Decoff, Dawn</v>
          </cell>
          <cell r="B150" t="str">
            <v>000000186</v>
          </cell>
        </row>
        <row r="151">
          <cell r="A151" t="str">
            <v>DeFlorio, Melissa</v>
          </cell>
          <cell r="B151" t="str">
            <v>000002438</v>
          </cell>
        </row>
        <row r="152">
          <cell r="A152" t="str">
            <v>Delegato, Lisa</v>
          </cell>
          <cell r="B152" t="str">
            <v>000000323</v>
          </cell>
        </row>
        <row r="153">
          <cell r="A153" t="str">
            <v>Dempsey, Kevin</v>
          </cell>
          <cell r="B153" t="str">
            <v>000000287</v>
          </cell>
        </row>
        <row r="154">
          <cell r="A154" t="str">
            <v>Dempsey, Tammy</v>
          </cell>
          <cell r="B154" t="str">
            <v>000001544</v>
          </cell>
        </row>
        <row r="155">
          <cell r="A155" t="str">
            <v>Dewey, Victoria</v>
          </cell>
          <cell r="B155" t="str">
            <v>000002136</v>
          </cell>
        </row>
        <row r="156">
          <cell r="A156" t="str">
            <v>Dezan, Theresa</v>
          </cell>
          <cell r="B156" t="str">
            <v>000001295</v>
          </cell>
        </row>
        <row r="157">
          <cell r="A157" t="str">
            <v>DiNicola, Christina</v>
          </cell>
          <cell r="B157" t="str">
            <v>000002141</v>
          </cell>
        </row>
        <row r="158">
          <cell r="A158" t="str">
            <v>Doherty, Tracy</v>
          </cell>
          <cell r="B158" t="str">
            <v>000002928</v>
          </cell>
        </row>
        <row r="159">
          <cell r="A159" t="str">
            <v>Donahue, Daryl</v>
          </cell>
          <cell r="B159" t="str">
            <v>000000326</v>
          </cell>
        </row>
        <row r="160">
          <cell r="A160" t="str">
            <v>Donato, Armando</v>
          </cell>
          <cell r="B160" t="str">
            <v>000002906</v>
          </cell>
        </row>
        <row r="161">
          <cell r="A161" t="str">
            <v>Donato, Melissa</v>
          </cell>
          <cell r="B161" t="str">
            <v>000002923</v>
          </cell>
        </row>
        <row r="162">
          <cell r="A162" t="str">
            <v>Donner, Marda</v>
          </cell>
          <cell r="B162" t="str">
            <v>000001464</v>
          </cell>
        </row>
        <row r="163">
          <cell r="A163" t="str">
            <v>Doolittle, Joshua</v>
          </cell>
          <cell r="B163" t="str">
            <v>000002052</v>
          </cell>
        </row>
        <row r="164">
          <cell r="A164" t="str">
            <v>Dorson, Richard</v>
          </cell>
          <cell r="B164" t="str">
            <v>000001988</v>
          </cell>
        </row>
        <row r="165">
          <cell r="A165" t="str">
            <v>Doyle, Darlene</v>
          </cell>
          <cell r="B165" t="str">
            <v>000000342</v>
          </cell>
        </row>
        <row r="166">
          <cell r="A166" t="str">
            <v>Dreslin, John</v>
          </cell>
          <cell r="B166" t="str">
            <v>000002721</v>
          </cell>
        </row>
        <row r="167">
          <cell r="A167" t="str">
            <v>Dumas, Rosemarie</v>
          </cell>
          <cell r="B167" t="str">
            <v>000002856</v>
          </cell>
        </row>
        <row r="168">
          <cell r="A168" t="str">
            <v>Dundas, Margaret</v>
          </cell>
          <cell r="B168" t="str">
            <v>000002655</v>
          </cell>
        </row>
        <row r="169">
          <cell r="A169" t="str">
            <v>Dunwoody, Shawn</v>
          </cell>
          <cell r="B169" t="str">
            <v>000002295</v>
          </cell>
        </row>
        <row r="170">
          <cell r="A170" t="str">
            <v>Duprey, Katelyn</v>
          </cell>
          <cell r="B170" t="str">
            <v>000001987</v>
          </cell>
        </row>
        <row r="171">
          <cell r="A171" t="str">
            <v>Duval, Cynthia</v>
          </cell>
          <cell r="B171" t="str">
            <v>000000861</v>
          </cell>
        </row>
        <row r="172">
          <cell r="A172" t="str">
            <v>Eaccarino, Kali-Jean</v>
          </cell>
          <cell r="B172" t="str">
            <v>000002335</v>
          </cell>
        </row>
        <row r="173">
          <cell r="A173" t="str">
            <v>Eaton, Marcia</v>
          </cell>
          <cell r="B173" t="str">
            <v>000000203</v>
          </cell>
        </row>
        <row r="174">
          <cell r="A174" t="str">
            <v>Eberhardt, Timothy</v>
          </cell>
          <cell r="B174" t="str">
            <v>000001768</v>
          </cell>
        </row>
        <row r="175">
          <cell r="A175" t="str">
            <v>Edson, Stuart</v>
          </cell>
          <cell r="B175" t="str">
            <v>000002440</v>
          </cell>
        </row>
        <row r="176">
          <cell r="A176" t="str">
            <v>Ellis, Andrew</v>
          </cell>
          <cell r="B176" t="str">
            <v>000002717</v>
          </cell>
        </row>
        <row r="177">
          <cell r="A177" t="str">
            <v>Engelhard, Kristy</v>
          </cell>
          <cell r="B177" t="str">
            <v>000002885</v>
          </cell>
        </row>
        <row r="178">
          <cell r="A178" t="str">
            <v>Ennis, Tamela</v>
          </cell>
          <cell r="B178" t="str">
            <v>000001066</v>
          </cell>
        </row>
        <row r="179">
          <cell r="A179" t="str">
            <v>Ensminger, Stacy</v>
          </cell>
          <cell r="B179" t="str">
            <v>000002234</v>
          </cell>
        </row>
        <row r="180">
          <cell r="A180" t="str">
            <v>Evans, Annie</v>
          </cell>
          <cell r="B180" t="str">
            <v>000002387</v>
          </cell>
        </row>
        <row r="181">
          <cell r="A181" t="str">
            <v>Everett, Diane</v>
          </cell>
          <cell r="B181" t="str">
            <v>000000940</v>
          </cell>
        </row>
        <row r="182">
          <cell r="A182" t="str">
            <v>Farnham, Effie</v>
          </cell>
          <cell r="B182" t="str">
            <v>000000468</v>
          </cell>
        </row>
        <row r="183">
          <cell r="A183" t="str">
            <v>Farnham, Kasey</v>
          </cell>
          <cell r="B183" t="str">
            <v>000002795</v>
          </cell>
        </row>
        <row r="184">
          <cell r="A184" t="str">
            <v>Farrow, Timothy</v>
          </cell>
          <cell r="B184" t="str">
            <v>000002902</v>
          </cell>
        </row>
        <row r="185">
          <cell r="A185" t="str">
            <v>Faure, Chelsea</v>
          </cell>
          <cell r="B185" t="str">
            <v>000002816</v>
          </cell>
        </row>
        <row r="186">
          <cell r="A186" t="str">
            <v>Ferris, Donna</v>
          </cell>
          <cell r="B186" t="str">
            <v>000000386</v>
          </cell>
        </row>
        <row r="187">
          <cell r="A187" t="str">
            <v>Ferriter, Mary</v>
          </cell>
          <cell r="B187" t="str">
            <v>000001131</v>
          </cell>
        </row>
        <row r="188">
          <cell r="A188" t="str">
            <v>Fitzpatrick, Jacqueline</v>
          </cell>
          <cell r="B188" t="str">
            <v>000002896</v>
          </cell>
        </row>
        <row r="189">
          <cell r="A189" t="str">
            <v>Flaherty, Ronda</v>
          </cell>
          <cell r="B189" t="str">
            <v>000000393</v>
          </cell>
        </row>
        <row r="190">
          <cell r="A190" t="str">
            <v>Flanagan, Timothy</v>
          </cell>
          <cell r="B190" t="str">
            <v>000001314</v>
          </cell>
        </row>
        <row r="191">
          <cell r="A191" t="str">
            <v>Fleishman, Scott</v>
          </cell>
          <cell r="B191" t="str">
            <v>000002837</v>
          </cell>
        </row>
        <row r="192">
          <cell r="A192" t="str">
            <v>Fletcher, Angela</v>
          </cell>
          <cell r="B192" t="str">
            <v>000001455</v>
          </cell>
        </row>
        <row r="193">
          <cell r="A193" t="str">
            <v>Flint, Lesley</v>
          </cell>
          <cell r="B193" t="str">
            <v>000000154</v>
          </cell>
        </row>
        <row r="194">
          <cell r="A194" t="str">
            <v>Florance, Emilija</v>
          </cell>
          <cell r="B194" t="str">
            <v>000002544</v>
          </cell>
        </row>
        <row r="195">
          <cell r="A195" t="str">
            <v>Floyd, W. James</v>
          </cell>
          <cell r="B195" t="str">
            <v>000000641</v>
          </cell>
        </row>
        <row r="196">
          <cell r="A196" t="str">
            <v>Floyd, Careen</v>
          </cell>
          <cell r="B196" t="str">
            <v>000002128</v>
          </cell>
        </row>
        <row r="197">
          <cell r="A197" t="str">
            <v>Fordham, Noreen</v>
          </cell>
          <cell r="B197" t="str">
            <v>000001684</v>
          </cell>
        </row>
        <row r="198">
          <cell r="A198" t="str">
            <v>Foster, Meghan</v>
          </cell>
          <cell r="B198" t="str">
            <v>000002750</v>
          </cell>
        </row>
        <row r="199">
          <cell r="A199" t="str">
            <v>Fournia, Carissa</v>
          </cell>
          <cell r="B199" t="str">
            <v>000002603</v>
          </cell>
        </row>
        <row r="200">
          <cell r="A200" t="str">
            <v>Fournier, Marc</v>
          </cell>
          <cell r="B200" t="str">
            <v>000000421</v>
          </cell>
        </row>
        <row r="201">
          <cell r="A201" t="str">
            <v>Fowler, Milton</v>
          </cell>
          <cell r="B201" t="str">
            <v>000000231</v>
          </cell>
        </row>
        <row r="202">
          <cell r="A202" t="str">
            <v>Fox, Ellen</v>
          </cell>
          <cell r="B202" t="str">
            <v>000001296</v>
          </cell>
        </row>
        <row r="203">
          <cell r="A203" t="str">
            <v>Fox, Patricia</v>
          </cell>
          <cell r="B203" t="str">
            <v>000001676</v>
          </cell>
        </row>
        <row r="204">
          <cell r="A204" t="str">
            <v>Fox, Emily</v>
          </cell>
          <cell r="B204" t="str">
            <v>000002396</v>
          </cell>
        </row>
        <row r="205">
          <cell r="A205" t="str">
            <v>Frappier, Desiree</v>
          </cell>
          <cell r="B205" t="str">
            <v>000001744</v>
          </cell>
        </row>
        <row r="206">
          <cell r="A206" t="str">
            <v>Fullam, Chelsea</v>
          </cell>
          <cell r="B206" t="str">
            <v>000001984</v>
          </cell>
        </row>
        <row r="207">
          <cell r="A207" t="str">
            <v>Gabunia, Khatuna</v>
          </cell>
          <cell r="B207" t="str">
            <v>000002781</v>
          </cell>
        </row>
        <row r="208">
          <cell r="A208" t="str">
            <v>Gacetta, Mary-Beth</v>
          </cell>
          <cell r="B208" t="str">
            <v>000001003</v>
          </cell>
        </row>
        <row r="209">
          <cell r="A209" t="str">
            <v>Gallagher, Susan</v>
          </cell>
          <cell r="B209" t="str">
            <v>000000807</v>
          </cell>
        </row>
        <row r="210">
          <cell r="A210" t="str">
            <v>Garibay, Elizabeth</v>
          </cell>
          <cell r="B210" t="str">
            <v>000002321</v>
          </cell>
        </row>
        <row r="211">
          <cell r="A211" t="str">
            <v>Garrow, Danielle</v>
          </cell>
          <cell r="B211" t="str">
            <v>000002363</v>
          </cell>
        </row>
        <row r="212">
          <cell r="A212" t="str">
            <v>Gehlbach, David</v>
          </cell>
          <cell r="B212" t="str">
            <v>000001441</v>
          </cell>
        </row>
        <row r="213">
          <cell r="A213" t="str">
            <v>Geoffrey, Sheila</v>
          </cell>
          <cell r="B213" t="str">
            <v>000002741</v>
          </cell>
        </row>
        <row r="214">
          <cell r="A214" t="str">
            <v>Gerstenmaier, Diane</v>
          </cell>
          <cell r="B214" t="str">
            <v>000002597</v>
          </cell>
        </row>
        <row r="215">
          <cell r="A215" t="str">
            <v>Giles, Janice</v>
          </cell>
          <cell r="B215" t="str">
            <v>000000707</v>
          </cell>
        </row>
        <row r="216">
          <cell r="A216" t="str">
            <v>Gillich, Claire</v>
          </cell>
          <cell r="B216" t="str">
            <v>000002276</v>
          </cell>
        </row>
        <row r="217">
          <cell r="A217" t="str">
            <v>Gilroy, Dennis</v>
          </cell>
          <cell r="B217" t="str">
            <v>000002675</v>
          </cell>
        </row>
        <row r="218">
          <cell r="A218" t="str">
            <v>Giordano, Patrick</v>
          </cell>
          <cell r="B218" t="str">
            <v>000001855</v>
          </cell>
        </row>
        <row r="219">
          <cell r="A219" t="str">
            <v>Gladding-Hinton, Aneleisa</v>
          </cell>
          <cell r="B219" t="str">
            <v>000002830</v>
          </cell>
        </row>
        <row r="220">
          <cell r="A220" t="str">
            <v>Glatzer, Denise</v>
          </cell>
          <cell r="B220" t="str">
            <v>000001970</v>
          </cell>
        </row>
        <row r="221">
          <cell r="A221" t="str">
            <v>Goad, Claudette</v>
          </cell>
          <cell r="B221" t="str">
            <v>000000132</v>
          </cell>
        </row>
        <row r="222">
          <cell r="A222" t="str">
            <v>Godfrey, Allison</v>
          </cell>
          <cell r="B222" t="str">
            <v>000002506</v>
          </cell>
        </row>
        <row r="223">
          <cell r="A223" t="str">
            <v>Gordon, Rachel</v>
          </cell>
          <cell r="B223" t="str">
            <v>000002409</v>
          </cell>
        </row>
        <row r="224">
          <cell r="A224" t="str">
            <v>Graham, Erika</v>
          </cell>
          <cell r="B224" t="str">
            <v>000002912</v>
          </cell>
        </row>
        <row r="225">
          <cell r="A225" t="str">
            <v>Grant, Tina</v>
          </cell>
          <cell r="B225" t="str">
            <v>000000375</v>
          </cell>
        </row>
        <row r="226">
          <cell r="A226" t="str">
            <v>Green, Cheyanne</v>
          </cell>
          <cell r="B226" t="str">
            <v>000002860</v>
          </cell>
        </row>
        <row r="227">
          <cell r="A227" t="str">
            <v>Gujabidze, Nino</v>
          </cell>
          <cell r="B227" t="str">
            <v>000002263</v>
          </cell>
        </row>
        <row r="228">
          <cell r="A228" t="str">
            <v>Haeger, Elisabeth</v>
          </cell>
          <cell r="B228" t="str">
            <v>000002389</v>
          </cell>
        </row>
        <row r="229">
          <cell r="A229" t="str">
            <v>Haggett-Hannigan, Taylor</v>
          </cell>
          <cell r="B229" t="str">
            <v>000002771</v>
          </cell>
        </row>
        <row r="230">
          <cell r="A230" t="str">
            <v>Hale, Megan</v>
          </cell>
          <cell r="B230" t="str">
            <v>000002861</v>
          </cell>
        </row>
        <row r="231">
          <cell r="A231" t="str">
            <v>Haraden, Catherine</v>
          </cell>
          <cell r="B231" t="str">
            <v>000001065</v>
          </cell>
        </row>
        <row r="232">
          <cell r="A232" t="str">
            <v>Harlow, Christina</v>
          </cell>
          <cell r="B232" t="str">
            <v>000002073</v>
          </cell>
        </row>
        <row r="233">
          <cell r="A233" t="str">
            <v>Harrigan, Jennifer</v>
          </cell>
          <cell r="B233" t="str">
            <v>000002848</v>
          </cell>
        </row>
        <row r="234">
          <cell r="A234" t="str">
            <v>Harrington, Nancy</v>
          </cell>
          <cell r="B234" t="str">
            <v>000000234</v>
          </cell>
        </row>
        <row r="235">
          <cell r="A235" t="str">
            <v>Harrington, Jenna</v>
          </cell>
          <cell r="B235" t="str">
            <v>000002582</v>
          </cell>
        </row>
        <row r="236">
          <cell r="A236" t="str">
            <v>Harris, Evelyn</v>
          </cell>
          <cell r="B236" t="str">
            <v>000002236</v>
          </cell>
        </row>
        <row r="237">
          <cell r="A237" t="str">
            <v>Harris, Kimberly</v>
          </cell>
          <cell r="B237" t="str">
            <v>000002683</v>
          </cell>
        </row>
        <row r="238">
          <cell r="A238" t="str">
            <v>Harris, Jessica</v>
          </cell>
          <cell r="B238" t="str">
            <v>000002790</v>
          </cell>
        </row>
        <row r="239">
          <cell r="A239" t="str">
            <v>Harrison, Rachel</v>
          </cell>
          <cell r="B239" t="str">
            <v>000002805</v>
          </cell>
        </row>
        <row r="240">
          <cell r="A240" t="str">
            <v>Haupt, Lindsay</v>
          </cell>
          <cell r="B240" t="str">
            <v>000001533</v>
          </cell>
        </row>
        <row r="241">
          <cell r="A241" t="str">
            <v>Hedding, Karen</v>
          </cell>
          <cell r="B241" t="str">
            <v>000002225</v>
          </cell>
        </row>
        <row r="242">
          <cell r="A242" t="str">
            <v>Hein, Sierra</v>
          </cell>
          <cell r="B242" t="str">
            <v>000002778</v>
          </cell>
        </row>
        <row r="243">
          <cell r="A243" t="str">
            <v>Helmholz, Randolph</v>
          </cell>
          <cell r="B243" t="str">
            <v>000002931</v>
          </cell>
        </row>
        <row r="244">
          <cell r="A244" t="str">
            <v>Henderson, Susan</v>
          </cell>
          <cell r="B244" t="str">
            <v>000001726</v>
          </cell>
        </row>
        <row r="245">
          <cell r="A245" t="str">
            <v>Herring, Stephanie</v>
          </cell>
          <cell r="B245" t="str">
            <v>000001353</v>
          </cell>
        </row>
        <row r="246">
          <cell r="A246" t="str">
            <v>Heyder, Maureen</v>
          </cell>
          <cell r="B246" t="str">
            <v>000000469</v>
          </cell>
        </row>
        <row r="247">
          <cell r="A247" t="str">
            <v>Higgins, Carolyn</v>
          </cell>
          <cell r="B247" t="str">
            <v>000002201</v>
          </cell>
        </row>
        <row r="248">
          <cell r="A248" t="str">
            <v>Hodgdon, Theresa</v>
          </cell>
          <cell r="B248" t="str">
            <v>000000256</v>
          </cell>
        </row>
        <row r="249">
          <cell r="A249" t="str">
            <v>Hodgdon, Grace</v>
          </cell>
          <cell r="B249" t="str">
            <v>000002270</v>
          </cell>
        </row>
        <row r="250">
          <cell r="A250" t="str">
            <v>Holland, Julie</v>
          </cell>
          <cell r="B250" t="str">
            <v>000002722</v>
          </cell>
        </row>
        <row r="251">
          <cell r="A251" t="str">
            <v>Holliday, Leigh</v>
          </cell>
          <cell r="B251" t="str">
            <v>000002840</v>
          </cell>
        </row>
        <row r="252">
          <cell r="A252" t="str">
            <v>Holtz, Maria</v>
          </cell>
          <cell r="B252" t="str">
            <v>000002809</v>
          </cell>
        </row>
        <row r="253">
          <cell r="A253" t="str">
            <v>Howe, Martha</v>
          </cell>
          <cell r="B253" t="str">
            <v>000000182</v>
          </cell>
        </row>
        <row r="254">
          <cell r="A254" t="str">
            <v>Howe, David</v>
          </cell>
          <cell r="B254" t="str">
            <v>000002418</v>
          </cell>
        </row>
        <row r="255">
          <cell r="A255" t="str">
            <v>Hoyum, Gretchen</v>
          </cell>
          <cell r="B255" t="str">
            <v>000002851</v>
          </cell>
        </row>
        <row r="256">
          <cell r="A256" t="str">
            <v>Hrinsin, Jennifer</v>
          </cell>
          <cell r="B256" t="str">
            <v>000002662</v>
          </cell>
        </row>
        <row r="257">
          <cell r="A257" t="str">
            <v>Hubbard, Arianna</v>
          </cell>
          <cell r="B257" t="str">
            <v>000002303</v>
          </cell>
        </row>
        <row r="258">
          <cell r="A258" t="str">
            <v>Hubert, Jennifer</v>
          </cell>
          <cell r="B258" t="str">
            <v>000002119</v>
          </cell>
        </row>
        <row r="259">
          <cell r="A259" t="str">
            <v>Hunt, Doris</v>
          </cell>
          <cell r="B259" t="str">
            <v>000001217</v>
          </cell>
        </row>
        <row r="260">
          <cell r="A260" t="str">
            <v>Hutchinson, Aaron</v>
          </cell>
          <cell r="B260" t="str">
            <v>000001786</v>
          </cell>
        </row>
        <row r="261">
          <cell r="A261" t="str">
            <v>Hutchinson, Anne</v>
          </cell>
          <cell r="B261" t="str">
            <v>000002898</v>
          </cell>
        </row>
        <row r="262">
          <cell r="A262" t="str">
            <v>Illsley, Ashley</v>
          </cell>
          <cell r="B262" t="str">
            <v>000002275</v>
          </cell>
        </row>
        <row r="263">
          <cell r="A263" t="str">
            <v>Iloba, Benedicta</v>
          </cell>
          <cell r="B263" t="str">
            <v>000002917</v>
          </cell>
        </row>
        <row r="264">
          <cell r="A264" t="str">
            <v>Jacques, Cathy</v>
          </cell>
          <cell r="B264" t="str">
            <v>000001571</v>
          </cell>
        </row>
        <row r="265">
          <cell r="A265" t="str">
            <v>Jamieson-Brown, Dorothy</v>
          </cell>
          <cell r="B265" t="str">
            <v>000001336</v>
          </cell>
        </row>
        <row r="266">
          <cell r="A266" t="str">
            <v>Jeka, Anne</v>
          </cell>
          <cell r="B266" t="str">
            <v>000001922</v>
          </cell>
        </row>
        <row r="267">
          <cell r="A267" t="str">
            <v>Jewett, Mark</v>
          </cell>
          <cell r="B267" t="str">
            <v>000000242</v>
          </cell>
        </row>
        <row r="268">
          <cell r="A268" t="str">
            <v>Jewkes, Cheryl</v>
          </cell>
          <cell r="B268" t="str">
            <v>000001075</v>
          </cell>
        </row>
        <row r="269">
          <cell r="A269" t="str">
            <v>Jimenez, Amanda</v>
          </cell>
          <cell r="B269" t="str">
            <v>000002926</v>
          </cell>
        </row>
        <row r="270">
          <cell r="A270" t="str">
            <v>Johansen, Sarah</v>
          </cell>
          <cell r="B270" t="str">
            <v>000001598</v>
          </cell>
        </row>
        <row r="271">
          <cell r="A271" t="str">
            <v>John, Katie</v>
          </cell>
          <cell r="B271" t="str">
            <v>000002702</v>
          </cell>
        </row>
        <row r="272">
          <cell r="A272" t="str">
            <v>Johnson, Annette</v>
          </cell>
          <cell r="B272" t="str">
            <v>000002283</v>
          </cell>
        </row>
        <row r="273">
          <cell r="A273" t="str">
            <v>Johnson, Sarahbeth</v>
          </cell>
          <cell r="B273" t="str">
            <v>000002811</v>
          </cell>
        </row>
        <row r="274">
          <cell r="A274" t="str">
            <v>Johnson, James</v>
          </cell>
          <cell r="B274" t="str">
            <v>000002897</v>
          </cell>
        </row>
        <row r="275">
          <cell r="A275" t="str">
            <v>Johnston, Heather</v>
          </cell>
          <cell r="B275" t="str">
            <v>000002446</v>
          </cell>
        </row>
        <row r="276">
          <cell r="A276" t="str">
            <v>Jones, Vivian</v>
          </cell>
          <cell r="B276" t="str">
            <v>000001873</v>
          </cell>
        </row>
        <row r="277">
          <cell r="A277" t="str">
            <v>Jose, Benazir</v>
          </cell>
          <cell r="B277" t="str">
            <v>000002844</v>
          </cell>
        </row>
        <row r="278">
          <cell r="A278" t="str">
            <v>Kaufman, Kristina</v>
          </cell>
          <cell r="B278" t="str">
            <v>000002910</v>
          </cell>
        </row>
        <row r="279">
          <cell r="A279" t="str">
            <v>Kendall, Deborah</v>
          </cell>
          <cell r="B279" t="str">
            <v>000000811</v>
          </cell>
        </row>
        <row r="280">
          <cell r="A280" t="str">
            <v>Kennedy, Cameron</v>
          </cell>
          <cell r="B280" t="str">
            <v>000002872</v>
          </cell>
        </row>
        <row r="281">
          <cell r="A281" t="str">
            <v>Kievit, Dana</v>
          </cell>
          <cell r="B281" t="str">
            <v>000002827</v>
          </cell>
        </row>
        <row r="282">
          <cell r="A282" t="str">
            <v>Kill, Melissa</v>
          </cell>
          <cell r="B282" t="str">
            <v>000001525</v>
          </cell>
        </row>
        <row r="283">
          <cell r="A283" t="str">
            <v>Kimball, Kristy</v>
          </cell>
          <cell r="B283" t="str">
            <v>000001747</v>
          </cell>
        </row>
        <row r="284">
          <cell r="A284" t="str">
            <v>Kitterle, Vanessa</v>
          </cell>
          <cell r="B284" t="str">
            <v>000002514</v>
          </cell>
        </row>
        <row r="285">
          <cell r="A285" t="str">
            <v>Koch, Eric</v>
          </cell>
          <cell r="B285" t="str">
            <v>000001868</v>
          </cell>
        </row>
        <row r="286">
          <cell r="A286" t="str">
            <v>Koella, John</v>
          </cell>
          <cell r="B286" t="str">
            <v>000002565</v>
          </cell>
        </row>
        <row r="287">
          <cell r="A287" t="str">
            <v>Koledo, Amanda</v>
          </cell>
          <cell r="B287" t="str">
            <v>000002081</v>
          </cell>
        </row>
        <row r="288">
          <cell r="A288" t="str">
            <v>Kottenbach, Colleen</v>
          </cell>
          <cell r="B288" t="str">
            <v>000002299</v>
          </cell>
        </row>
        <row r="289">
          <cell r="A289" t="str">
            <v>Kovalesky, Gae</v>
          </cell>
          <cell r="B289" t="str">
            <v>000002758</v>
          </cell>
        </row>
        <row r="290">
          <cell r="A290" t="str">
            <v>Kramer, Kate</v>
          </cell>
          <cell r="B290" t="str">
            <v>000001927</v>
          </cell>
        </row>
        <row r="291">
          <cell r="A291" t="str">
            <v>Krauthamer, Gunter</v>
          </cell>
          <cell r="B291" t="str">
            <v>000002732</v>
          </cell>
        </row>
        <row r="292">
          <cell r="A292" t="str">
            <v>Kresock, Christine</v>
          </cell>
          <cell r="B292" t="str">
            <v>000000291</v>
          </cell>
        </row>
        <row r="293">
          <cell r="A293" t="str">
            <v>Krug, Bronwyn</v>
          </cell>
          <cell r="B293" t="str">
            <v>000002873</v>
          </cell>
        </row>
        <row r="294">
          <cell r="A294" t="str">
            <v>Kuhn, Chelsea</v>
          </cell>
          <cell r="B294" t="str">
            <v>000002900</v>
          </cell>
        </row>
        <row r="295">
          <cell r="A295" t="str">
            <v>LaBrecque, Mary</v>
          </cell>
          <cell r="B295" t="str">
            <v>000001654</v>
          </cell>
        </row>
        <row r="296">
          <cell r="A296" t="str">
            <v>Lacaillade, Richard</v>
          </cell>
          <cell r="B296" t="str">
            <v>000002211</v>
          </cell>
        </row>
        <row r="297">
          <cell r="A297" t="str">
            <v>Lacaillade, Mary</v>
          </cell>
          <cell r="B297" t="str">
            <v>000002540</v>
          </cell>
        </row>
        <row r="298">
          <cell r="A298" t="str">
            <v>Lagro, Karen</v>
          </cell>
          <cell r="B298" t="str">
            <v>000000187</v>
          </cell>
        </row>
        <row r="299">
          <cell r="A299" t="str">
            <v>Lalinde, Megan</v>
          </cell>
          <cell r="B299" t="str">
            <v>000001674</v>
          </cell>
        </row>
        <row r="300">
          <cell r="A300" t="str">
            <v>Lambert, Laura</v>
          </cell>
          <cell r="B300" t="str">
            <v>000000248</v>
          </cell>
        </row>
        <row r="301">
          <cell r="A301" t="str">
            <v>Lambert, Abigail</v>
          </cell>
          <cell r="B301" t="str">
            <v>000002111</v>
          </cell>
        </row>
        <row r="302">
          <cell r="A302" t="str">
            <v>Lambert, Darci</v>
          </cell>
          <cell r="B302" t="str">
            <v>000002313</v>
          </cell>
        </row>
        <row r="303">
          <cell r="A303" t="str">
            <v>Lambert, Brandi</v>
          </cell>
          <cell r="B303" t="str">
            <v>000002583</v>
          </cell>
        </row>
        <row r="304">
          <cell r="A304" t="str">
            <v>Lange, Erwin</v>
          </cell>
          <cell r="B304" t="str">
            <v>000002259</v>
          </cell>
        </row>
        <row r="305">
          <cell r="A305" t="str">
            <v>Lange, Benjamin</v>
          </cell>
          <cell r="B305" t="str">
            <v>000002632</v>
          </cell>
        </row>
        <row r="306">
          <cell r="A306" t="str">
            <v>LaPerle, Melissa</v>
          </cell>
          <cell r="B306" t="str">
            <v>000000824</v>
          </cell>
        </row>
        <row r="307">
          <cell r="A307" t="str">
            <v>Larocque, Theresa</v>
          </cell>
          <cell r="B307" t="str">
            <v>000001849</v>
          </cell>
        </row>
        <row r="308">
          <cell r="A308" t="str">
            <v>Leicher, Hillary</v>
          </cell>
          <cell r="B308" t="str">
            <v>000002646</v>
          </cell>
        </row>
        <row r="309">
          <cell r="A309" t="str">
            <v>Lenentine, Tyler</v>
          </cell>
          <cell r="B309" t="str">
            <v>000002419</v>
          </cell>
        </row>
        <row r="310">
          <cell r="A310" t="str">
            <v>Lepesqueur, Justine</v>
          </cell>
          <cell r="B310" t="str">
            <v>000002525</v>
          </cell>
        </row>
        <row r="311">
          <cell r="A311" t="str">
            <v>Letourneau, Shannon</v>
          </cell>
          <cell r="B311" t="str">
            <v>000002457</v>
          </cell>
        </row>
        <row r="312">
          <cell r="A312" t="str">
            <v>Levenstein, Babs</v>
          </cell>
          <cell r="B312" t="str">
            <v>000002701</v>
          </cell>
        </row>
        <row r="313">
          <cell r="A313" t="str">
            <v>Librot, Irit</v>
          </cell>
          <cell r="B313" t="str">
            <v>000002530</v>
          </cell>
        </row>
        <row r="314">
          <cell r="A314" t="str">
            <v>Liddick, Hillary</v>
          </cell>
          <cell r="B314" t="str">
            <v>000002727</v>
          </cell>
        </row>
        <row r="315">
          <cell r="A315" t="str">
            <v>Liese, Chelsea</v>
          </cell>
          <cell r="B315" t="str">
            <v>000002181</v>
          </cell>
        </row>
        <row r="316">
          <cell r="A316" t="str">
            <v>Limbaugh, Nancy</v>
          </cell>
          <cell r="B316" t="str">
            <v>000002522</v>
          </cell>
        </row>
        <row r="317">
          <cell r="A317" t="str">
            <v>Lincoln, Ashley</v>
          </cell>
          <cell r="B317" t="str">
            <v>000000664</v>
          </cell>
        </row>
        <row r="318">
          <cell r="A318" t="str">
            <v>Linden, Eva</v>
          </cell>
          <cell r="B318" t="str">
            <v>000002312</v>
          </cell>
        </row>
        <row r="319">
          <cell r="A319" t="str">
            <v>Litwin, Charles</v>
          </cell>
          <cell r="B319" t="str">
            <v>000002357</v>
          </cell>
        </row>
        <row r="320">
          <cell r="A320" t="str">
            <v>Lizotte, Jennifer</v>
          </cell>
          <cell r="B320" t="str">
            <v>000002909</v>
          </cell>
        </row>
        <row r="321">
          <cell r="A321" t="str">
            <v>Locke, Lisa</v>
          </cell>
          <cell r="B321" t="str">
            <v>000001982</v>
          </cell>
        </row>
        <row r="322">
          <cell r="A322" t="str">
            <v>Lomas, Sarah</v>
          </cell>
          <cell r="B322" t="str">
            <v>000002874</v>
          </cell>
        </row>
        <row r="323">
          <cell r="A323" t="str">
            <v>Lorenz, Suzanne</v>
          </cell>
          <cell r="B323" t="str">
            <v>000002481</v>
          </cell>
        </row>
        <row r="324">
          <cell r="A324" t="str">
            <v>Lowe, Joyce</v>
          </cell>
          <cell r="B324" t="str">
            <v>000000795</v>
          </cell>
        </row>
        <row r="325">
          <cell r="A325" t="str">
            <v>Ludwig, Kyle</v>
          </cell>
          <cell r="B325" t="str">
            <v>000002820</v>
          </cell>
        </row>
        <row r="326">
          <cell r="A326" t="str">
            <v>Lukonis, Christopher</v>
          </cell>
          <cell r="B326" t="str">
            <v>000002384</v>
          </cell>
        </row>
        <row r="327">
          <cell r="A327" t="str">
            <v>Lyford, Jenell</v>
          </cell>
          <cell r="B327" t="str">
            <v>000001227</v>
          </cell>
        </row>
        <row r="328">
          <cell r="A328" t="str">
            <v>Lyford, Shane</v>
          </cell>
          <cell r="B328" t="str">
            <v>000002601</v>
          </cell>
        </row>
        <row r="329">
          <cell r="A329" t="str">
            <v>MacAdams, Rachel</v>
          </cell>
          <cell r="B329" t="str">
            <v>000001795</v>
          </cell>
        </row>
        <row r="330">
          <cell r="A330" t="str">
            <v>MacAskill, Kathleen</v>
          </cell>
          <cell r="B330" t="str">
            <v>000000189</v>
          </cell>
        </row>
        <row r="331">
          <cell r="A331" t="str">
            <v>Magner, Darian</v>
          </cell>
          <cell r="B331" t="str">
            <v>000002845</v>
          </cell>
        </row>
        <row r="332">
          <cell r="A332" t="str">
            <v>Malcolm, Janet</v>
          </cell>
          <cell r="B332" t="str">
            <v>000002841</v>
          </cell>
        </row>
        <row r="333">
          <cell r="A333" t="str">
            <v>Maloney, Cristine</v>
          </cell>
          <cell r="B333" t="str">
            <v>000001704</v>
          </cell>
        </row>
        <row r="334">
          <cell r="A334" t="str">
            <v>Marchant, Jennie</v>
          </cell>
          <cell r="B334" t="str">
            <v>000002929</v>
          </cell>
        </row>
        <row r="335">
          <cell r="A335" t="str">
            <v>Marcotte, Kimberly</v>
          </cell>
          <cell r="B335" t="str">
            <v>000002668</v>
          </cell>
        </row>
        <row r="336">
          <cell r="A336" t="str">
            <v>Margazano, Ursula</v>
          </cell>
          <cell r="B336" t="str">
            <v>000002517</v>
          </cell>
        </row>
        <row r="337">
          <cell r="A337" t="str">
            <v>Marisseau, Anna</v>
          </cell>
          <cell r="B337" t="str">
            <v>000002416</v>
          </cell>
        </row>
        <row r="338">
          <cell r="A338" t="str">
            <v>Markowski, Jill</v>
          </cell>
          <cell r="B338" t="str">
            <v>000002894</v>
          </cell>
        </row>
        <row r="339">
          <cell r="A339" t="str">
            <v>Marshall, Laurie</v>
          </cell>
          <cell r="B339" t="str">
            <v>000000328</v>
          </cell>
        </row>
        <row r="340">
          <cell r="A340" t="str">
            <v>Marshall, Cecelia</v>
          </cell>
          <cell r="B340" t="str">
            <v>000002338</v>
          </cell>
        </row>
        <row r="341">
          <cell r="A341" t="str">
            <v>Martin, Connie</v>
          </cell>
          <cell r="B341" t="str">
            <v>000001634</v>
          </cell>
        </row>
        <row r="342">
          <cell r="A342" t="str">
            <v>Martin, Ashley</v>
          </cell>
          <cell r="B342" t="str">
            <v>000002605</v>
          </cell>
        </row>
        <row r="343">
          <cell r="A343" t="str">
            <v>Mason, Ann</v>
          </cell>
          <cell r="B343" t="str">
            <v>000001734</v>
          </cell>
        </row>
        <row r="344">
          <cell r="A344" t="str">
            <v>Maxey, Zachary</v>
          </cell>
          <cell r="B344" t="str">
            <v>000002862</v>
          </cell>
        </row>
        <row r="345">
          <cell r="A345" t="str">
            <v>Maxfield, Penny</v>
          </cell>
          <cell r="B345" t="str">
            <v>000000429</v>
          </cell>
        </row>
        <row r="346">
          <cell r="A346" t="str">
            <v>Maxham, Angie</v>
          </cell>
          <cell r="B346" t="str">
            <v>000002162</v>
          </cell>
        </row>
        <row r="347">
          <cell r="A347" t="str">
            <v>McAllister, Hillary</v>
          </cell>
          <cell r="B347" t="str">
            <v>000002920</v>
          </cell>
        </row>
        <row r="348">
          <cell r="A348" t="str">
            <v>McCarthy, Suzanne</v>
          </cell>
          <cell r="B348" t="str">
            <v>000002347</v>
          </cell>
        </row>
        <row r="349">
          <cell r="A349" t="str">
            <v>McCartney-Casey, Valerie</v>
          </cell>
          <cell r="B349" t="str">
            <v>000000498</v>
          </cell>
        </row>
        <row r="350">
          <cell r="A350" t="str">
            <v>McCarty-Singleton, Siobhan</v>
          </cell>
          <cell r="B350" t="str">
            <v>000002606</v>
          </cell>
        </row>
        <row r="351">
          <cell r="A351" t="str">
            <v>McConnell, Jane</v>
          </cell>
          <cell r="B351" t="str">
            <v>000000316</v>
          </cell>
        </row>
        <row r="352">
          <cell r="A352" t="str">
            <v>McConnell, James</v>
          </cell>
          <cell r="B352" t="str">
            <v>000000433</v>
          </cell>
        </row>
        <row r="353">
          <cell r="A353" t="str">
            <v>McConologue, Bonnie</v>
          </cell>
          <cell r="B353" t="str">
            <v>000001871</v>
          </cell>
        </row>
        <row r="354">
          <cell r="A354" t="str">
            <v>McCoy, Karissa</v>
          </cell>
          <cell r="B354" t="str">
            <v>000002512</v>
          </cell>
        </row>
        <row r="355">
          <cell r="A355" t="str">
            <v>McCullough, Nancy</v>
          </cell>
          <cell r="B355" t="str">
            <v>000001514</v>
          </cell>
        </row>
        <row r="356">
          <cell r="A356" t="str">
            <v>McDermott, Lynda</v>
          </cell>
          <cell r="B356" t="str">
            <v>000000269</v>
          </cell>
        </row>
        <row r="357">
          <cell r="A357" t="str">
            <v>McDermott, Shelby</v>
          </cell>
          <cell r="B357" t="str">
            <v>000002846</v>
          </cell>
        </row>
        <row r="358">
          <cell r="A358" t="str">
            <v>McDonagh, Quinn</v>
          </cell>
          <cell r="B358" t="str">
            <v>000002858</v>
          </cell>
        </row>
        <row r="359">
          <cell r="A359" t="str">
            <v>McDonald, Shelley</v>
          </cell>
          <cell r="B359" t="str">
            <v>000000258</v>
          </cell>
        </row>
        <row r="360">
          <cell r="A360" t="str">
            <v>McKiernan, Stacy</v>
          </cell>
          <cell r="B360" t="str">
            <v>000002504</v>
          </cell>
        </row>
        <row r="361">
          <cell r="A361" t="str">
            <v>McLaughlin, Dennis</v>
          </cell>
          <cell r="B361" t="str">
            <v>000001373</v>
          </cell>
        </row>
        <row r="362">
          <cell r="A362" t="str">
            <v>McNamara, Pamala</v>
          </cell>
          <cell r="B362" t="str">
            <v>000002463</v>
          </cell>
        </row>
        <row r="363">
          <cell r="A363" t="str">
            <v>McPhetres, Beryl</v>
          </cell>
          <cell r="B363" t="str">
            <v>000000280</v>
          </cell>
        </row>
        <row r="364">
          <cell r="A364" t="str">
            <v>McPhetres, Melissa</v>
          </cell>
          <cell r="B364" t="str">
            <v>000000463</v>
          </cell>
        </row>
        <row r="365">
          <cell r="A365" t="str">
            <v>McRae, Cheryl</v>
          </cell>
          <cell r="B365" t="str">
            <v>000000837</v>
          </cell>
        </row>
        <row r="366">
          <cell r="A366" t="str">
            <v>McShane, Rebecca</v>
          </cell>
          <cell r="B366" t="str">
            <v>000000056</v>
          </cell>
        </row>
        <row r="367">
          <cell r="A367" t="str">
            <v>McShane, Michael</v>
          </cell>
          <cell r="B367" t="str">
            <v>000002806</v>
          </cell>
        </row>
        <row r="368">
          <cell r="A368" t="str">
            <v>Menning, Amber</v>
          </cell>
          <cell r="B368" t="str">
            <v>000002302</v>
          </cell>
        </row>
        <row r="369">
          <cell r="A369" t="str">
            <v>Mercier, Melinda</v>
          </cell>
          <cell r="B369" t="str">
            <v>000001379</v>
          </cell>
        </row>
        <row r="370">
          <cell r="A370" t="str">
            <v>Merrill, Debra</v>
          </cell>
          <cell r="B370" t="str">
            <v>000002865</v>
          </cell>
        </row>
        <row r="371">
          <cell r="A371" t="str">
            <v>Messier, Gabrielle</v>
          </cell>
          <cell r="B371" t="str">
            <v>000002881</v>
          </cell>
        </row>
        <row r="372">
          <cell r="A372" t="str">
            <v>Metcalf, Cassidy</v>
          </cell>
          <cell r="B372" t="str">
            <v>000002749</v>
          </cell>
        </row>
        <row r="373">
          <cell r="A373" t="str">
            <v>Michaud, Andrea</v>
          </cell>
          <cell r="B373" t="str">
            <v>000002824</v>
          </cell>
        </row>
        <row r="374">
          <cell r="A374" t="str">
            <v>Micucci, Jasmine</v>
          </cell>
          <cell r="B374" t="str">
            <v>000002852</v>
          </cell>
        </row>
        <row r="375">
          <cell r="A375" t="str">
            <v>Miller, Sheila</v>
          </cell>
          <cell r="B375" t="str">
            <v>000000454</v>
          </cell>
        </row>
        <row r="376">
          <cell r="A376" t="str">
            <v>Miller, Tasha</v>
          </cell>
          <cell r="B376" t="str">
            <v>000002629</v>
          </cell>
        </row>
        <row r="377">
          <cell r="A377" t="str">
            <v>Miller, Janet</v>
          </cell>
          <cell r="B377" t="str">
            <v>000002767</v>
          </cell>
        </row>
        <row r="378">
          <cell r="A378" t="str">
            <v>Minchin, Michael</v>
          </cell>
          <cell r="B378" t="str">
            <v>000001526</v>
          </cell>
        </row>
        <row r="379">
          <cell r="A379" t="str">
            <v>Mitroff, Glenda</v>
          </cell>
          <cell r="B379" t="str">
            <v>000000435</v>
          </cell>
        </row>
        <row r="380">
          <cell r="A380" t="str">
            <v>Molinario, Susan</v>
          </cell>
          <cell r="B380" t="str">
            <v>000000301</v>
          </cell>
        </row>
        <row r="381">
          <cell r="A381" t="str">
            <v>Mollica, Catherine</v>
          </cell>
          <cell r="B381" t="str">
            <v>000000196</v>
          </cell>
        </row>
        <row r="382">
          <cell r="A382" t="str">
            <v>Moorby, Shawn</v>
          </cell>
          <cell r="B382" t="str">
            <v>000002871</v>
          </cell>
        </row>
        <row r="383">
          <cell r="A383" t="str">
            <v>Moorby, Noah</v>
          </cell>
          <cell r="B383" t="str">
            <v>000002903</v>
          </cell>
        </row>
        <row r="384">
          <cell r="A384" t="str">
            <v>Moore, Susan</v>
          </cell>
          <cell r="B384" t="str">
            <v>000001504</v>
          </cell>
        </row>
        <row r="385">
          <cell r="A385" t="str">
            <v>Morgan, Sherri</v>
          </cell>
          <cell r="B385" t="str">
            <v>000000591</v>
          </cell>
        </row>
        <row r="386">
          <cell r="A386" t="str">
            <v>Morrow, Karin</v>
          </cell>
          <cell r="B386" t="str">
            <v>000002383</v>
          </cell>
        </row>
        <row r="387">
          <cell r="A387" t="str">
            <v>Moyer, Michael</v>
          </cell>
          <cell r="B387" t="str">
            <v>000002850</v>
          </cell>
        </row>
        <row r="388">
          <cell r="A388" t="str">
            <v>Mugford, Tyler</v>
          </cell>
          <cell r="B388" t="str">
            <v>000002125</v>
          </cell>
        </row>
        <row r="389">
          <cell r="A389" t="str">
            <v>Murphy, Eileen</v>
          </cell>
          <cell r="B389" t="str">
            <v>000000206</v>
          </cell>
        </row>
        <row r="390">
          <cell r="A390" t="str">
            <v>Murray, Shari</v>
          </cell>
          <cell r="B390" t="str">
            <v>000002863</v>
          </cell>
        </row>
        <row r="391">
          <cell r="A391" t="str">
            <v>Mustoe, Steven</v>
          </cell>
          <cell r="B391" t="str">
            <v>000002145</v>
          </cell>
        </row>
        <row r="392">
          <cell r="A392" t="str">
            <v>Nadeau, Melinda</v>
          </cell>
          <cell r="B392" t="str">
            <v>000001861</v>
          </cell>
        </row>
        <row r="393">
          <cell r="A393" t="str">
            <v>Nadon, Alicia</v>
          </cell>
          <cell r="B393" t="str">
            <v>000002593</v>
          </cell>
        </row>
        <row r="394">
          <cell r="A394" t="str">
            <v>Nelson, Kimberly</v>
          </cell>
          <cell r="B394" t="str">
            <v>000001452</v>
          </cell>
        </row>
        <row r="395">
          <cell r="A395" t="str">
            <v>Ng, Bryan</v>
          </cell>
          <cell r="B395" t="str">
            <v>000002776</v>
          </cell>
        </row>
        <row r="396">
          <cell r="A396" t="str">
            <v>Ngoma, Felisters</v>
          </cell>
          <cell r="B396" t="str">
            <v>000001371</v>
          </cell>
        </row>
        <row r="397">
          <cell r="A397" t="str">
            <v>Nichols, Katrina</v>
          </cell>
          <cell r="B397" t="str">
            <v>000000933</v>
          </cell>
        </row>
        <row r="398">
          <cell r="A398" t="str">
            <v>Noble, Nicole</v>
          </cell>
          <cell r="B398" t="str">
            <v>000002718</v>
          </cell>
        </row>
        <row r="399">
          <cell r="A399" t="str">
            <v>Nolet, Joseph</v>
          </cell>
          <cell r="B399" t="str">
            <v>000002198</v>
          </cell>
        </row>
        <row r="400">
          <cell r="A400" t="str">
            <v>Noyes, Alexandra</v>
          </cell>
          <cell r="B400" t="str">
            <v>000002478</v>
          </cell>
        </row>
        <row r="401">
          <cell r="A401" t="str">
            <v>Nyirjesy, Nicolas</v>
          </cell>
          <cell r="B401" t="str">
            <v>000002932</v>
          </cell>
        </row>
        <row r="402">
          <cell r="A402" t="str">
            <v>O'Berry, Rebecca</v>
          </cell>
          <cell r="B402" t="str">
            <v>000001621</v>
          </cell>
        </row>
        <row r="403">
          <cell r="A403" t="str">
            <v>O'Brien, Megan</v>
          </cell>
          <cell r="B403" t="str">
            <v>000001486</v>
          </cell>
        </row>
        <row r="404">
          <cell r="A404" t="str">
            <v>Olmstead, Rebecca</v>
          </cell>
          <cell r="B404" t="str">
            <v>000001254</v>
          </cell>
        </row>
        <row r="405">
          <cell r="A405" t="str">
            <v>Olsen, Georgia</v>
          </cell>
          <cell r="B405" t="str">
            <v>000002429</v>
          </cell>
        </row>
        <row r="406">
          <cell r="A406" t="str">
            <v>Olson, Karin</v>
          </cell>
          <cell r="B406" t="str">
            <v>000000320</v>
          </cell>
        </row>
        <row r="407">
          <cell r="A407" t="str">
            <v>Olson, David</v>
          </cell>
          <cell r="B407" t="str">
            <v>000002417</v>
          </cell>
        </row>
        <row r="408">
          <cell r="A408" t="str">
            <v>O'Meara, Patrick</v>
          </cell>
          <cell r="B408" t="str">
            <v>000002880</v>
          </cell>
        </row>
        <row r="409">
          <cell r="A409" t="str">
            <v>Osborn, Margaret</v>
          </cell>
          <cell r="B409" t="str">
            <v>000002442</v>
          </cell>
        </row>
        <row r="410">
          <cell r="A410" t="str">
            <v>Osborn, Richard</v>
          </cell>
          <cell r="B410" t="str">
            <v>000002520</v>
          </cell>
        </row>
        <row r="411">
          <cell r="A411" t="str">
            <v>Osha, Loriann</v>
          </cell>
          <cell r="B411" t="str">
            <v>000002833</v>
          </cell>
        </row>
        <row r="412">
          <cell r="A412" t="str">
            <v>Osterman, Leslie</v>
          </cell>
          <cell r="B412" t="str">
            <v>000002144</v>
          </cell>
        </row>
        <row r="413">
          <cell r="A413" t="str">
            <v>Owens-Martin, Kathryn</v>
          </cell>
          <cell r="B413" t="str">
            <v>000000167</v>
          </cell>
        </row>
        <row r="414">
          <cell r="A414" t="str">
            <v>Packard, Michele</v>
          </cell>
          <cell r="B414" t="str">
            <v>000000191</v>
          </cell>
        </row>
        <row r="415">
          <cell r="A415" t="str">
            <v>Padykula, Jessica</v>
          </cell>
          <cell r="B415" t="str">
            <v>000002822</v>
          </cell>
        </row>
        <row r="416">
          <cell r="A416" t="str">
            <v>Paglia, Kathleen</v>
          </cell>
          <cell r="B416" t="str">
            <v>000000146</v>
          </cell>
        </row>
        <row r="417">
          <cell r="A417" t="str">
            <v>Palazzolo, Carolyn</v>
          </cell>
          <cell r="B417" t="str">
            <v>000001001</v>
          </cell>
        </row>
        <row r="418">
          <cell r="A418" t="str">
            <v>Palmer, Martha</v>
          </cell>
          <cell r="B418" t="str">
            <v>000001522</v>
          </cell>
        </row>
        <row r="419">
          <cell r="A419" t="str">
            <v>Parezo, Theresa</v>
          </cell>
          <cell r="B419" t="str">
            <v>000000264</v>
          </cell>
        </row>
        <row r="420">
          <cell r="A420" t="str">
            <v>Parker, Ramona</v>
          </cell>
          <cell r="B420" t="str">
            <v>000000678</v>
          </cell>
        </row>
        <row r="421">
          <cell r="A421" t="str">
            <v>Pascarelli, Kellianne</v>
          </cell>
          <cell r="B421" t="str">
            <v>000002553</v>
          </cell>
        </row>
        <row r="422">
          <cell r="A422" t="str">
            <v>Patch, Rebecca</v>
          </cell>
          <cell r="B422" t="str">
            <v>000002604</v>
          </cell>
        </row>
        <row r="423">
          <cell r="A423" t="str">
            <v>Patterson, Jacob</v>
          </cell>
          <cell r="B423" t="str">
            <v>000002913</v>
          </cell>
        </row>
        <row r="424">
          <cell r="A424" t="str">
            <v>Pazdro, Averill</v>
          </cell>
          <cell r="B424" t="str">
            <v>000002203</v>
          </cell>
        </row>
        <row r="425">
          <cell r="A425" t="str">
            <v>Pedersen, Renee</v>
          </cell>
          <cell r="B425" t="str">
            <v>000000408</v>
          </cell>
        </row>
        <row r="426">
          <cell r="A426" t="str">
            <v>Pejouhy, Heather</v>
          </cell>
          <cell r="B426" t="str">
            <v>000001485</v>
          </cell>
        </row>
        <row r="427">
          <cell r="A427" t="str">
            <v>Pelkey, Tiffany</v>
          </cell>
          <cell r="B427" t="str">
            <v>000002766</v>
          </cell>
        </row>
        <row r="428">
          <cell r="A428" t="str">
            <v>Pelletier, Joseph</v>
          </cell>
          <cell r="B428" t="str">
            <v>000000889</v>
          </cell>
        </row>
        <row r="429">
          <cell r="A429" t="str">
            <v>Pelletier, Stacy</v>
          </cell>
          <cell r="B429" t="str">
            <v>000001349</v>
          </cell>
        </row>
        <row r="430">
          <cell r="A430" t="str">
            <v>Pelletier, Jennifer</v>
          </cell>
          <cell r="B430" t="str">
            <v>000002360</v>
          </cell>
        </row>
        <row r="431">
          <cell r="A431" t="str">
            <v>Pennington, Jessica</v>
          </cell>
          <cell r="B431" t="str">
            <v>000002496</v>
          </cell>
        </row>
        <row r="432">
          <cell r="A432" t="str">
            <v>Perkins, Amanda</v>
          </cell>
          <cell r="B432" t="str">
            <v>000002030</v>
          </cell>
        </row>
        <row r="433">
          <cell r="A433" t="str">
            <v>Perreault, Deanna</v>
          </cell>
          <cell r="B433" t="str">
            <v>000000572</v>
          </cell>
        </row>
        <row r="434">
          <cell r="A434" t="str">
            <v>Perreault, Andra</v>
          </cell>
          <cell r="B434" t="str">
            <v>000001122</v>
          </cell>
        </row>
        <row r="435">
          <cell r="A435" t="str">
            <v>Perreault, Donald</v>
          </cell>
          <cell r="B435" t="str">
            <v>000001311</v>
          </cell>
        </row>
        <row r="436">
          <cell r="A436" t="str">
            <v>Perrin, Carol</v>
          </cell>
          <cell r="B436" t="str">
            <v>000002823</v>
          </cell>
        </row>
        <row r="437">
          <cell r="A437" t="str">
            <v>Perry, Christine</v>
          </cell>
          <cell r="B437" t="str">
            <v>000002728</v>
          </cell>
        </row>
        <row r="438">
          <cell r="A438" t="str">
            <v>Perry, Tonya</v>
          </cell>
          <cell r="B438" t="str">
            <v>000002731</v>
          </cell>
        </row>
        <row r="439">
          <cell r="A439" t="str">
            <v>Peterson, Sarah</v>
          </cell>
          <cell r="B439" t="str">
            <v>000002893</v>
          </cell>
        </row>
        <row r="440">
          <cell r="A440" t="str">
            <v>Pettersen, Nicole</v>
          </cell>
          <cell r="B440" t="str">
            <v>000002242</v>
          </cell>
        </row>
        <row r="441">
          <cell r="A441" t="str">
            <v>Pfohl, Douglas</v>
          </cell>
          <cell r="B441" t="str">
            <v>000001961</v>
          </cell>
        </row>
        <row r="442">
          <cell r="A442" t="str">
            <v>Phillips, Cielo</v>
          </cell>
          <cell r="B442" t="str">
            <v>000002612</v>
          </cell>
        </row>
        <row r="443">
          <cell r="A443" t="str">
            <v>Pietryka, Anne</v>
          </cell>
          <cell r="B443" t="str">
            <v>000001695</v>
          </cell>
        </row>
        <row r="444">
          <cell r="A444" t="str">
            <v>Pizzale, Emily</v>
          </cell>
          <cell r="B444" t="str">
            <v>000002770</v>
          </cell>
        </row>
        <row r="445">
          <cell r="A445" t="str">
            <v>Placey-Noyes, Heather</v>
          </cell>
          <cell r="B445" t="str">
            <v>000002466</v>
          </cell>
        </row>
        <row r="446">
          <cell r="A446" t="str">
            <v>Porter, Brandie</v>
          </cell>
          <cell r="B446" t="str">
            <v>000001160</v>
          </cell>
        </row>
        <row r="447">
          <cell r="A447" t="str">
            <v>Porter, Amanda</v>
          </cell>
          <cell r="B447" t="str">
            <v>000002618</v>
          </cell>
        </row>
        <row r="448">
          <cell r="A448" t="str">
            <v>Poulin, Marie</v>
          </cell>
          <cell r="B448" t="str">
            <v>000000798</v>
          </cell>
        </row>
        <row r="449">
          <cell r="A449" t="str">
            <v>Poulin, Connie</v>
          </cell>
          <cell r="B449" t="str">
            <v>000002878</v>
          </cell>
        </row>
        <row r="450">
          <cell r="A450" t="str">
            <v>Pratson, James</v>
          </cell>
          <cell r="B450" t="str">
            <v>000002258</v>
          </cell>
        </row>
        <row r="451">
          <cell r="A451" t="str">
            <v>Pritchard, Nolan</v>
          </cell>
          <cell r="B451" t="str">
            <v>000002712</v>
          </cell>
        </row>
        <row r="452">
          <cell r="A452" t="str">
            <v>Proctor, Gail</v>
          </cell>
          <cell r="B452" t="str">
            <v>000000194</v>
          </cell>
        </row>
        <row r="453">
          <cell r="A453" t="str">
            <v>Proehl, Jean</v>
          </cell>
          <cell r="B453" t="str">
            <v>000001688</v>
          </cell>
        </row>
        <row r="454">
          <cell r="A454" t="str">
            <v>Provost, Morgan</v>
          </cell>
          <cell r="B454" t="str">
            <v>000002498</v>
          </cell>
        </row>
        <row r="455">
          <cell r="A455" t="str">
            <v>Putney, Diana</v>
          </cell>
          <cell r="B455" t="str">
            <v>000002055</v>
          </cell>
        </row>
        <row r="456">
          <cell r="A456" t="str">
            <v>Qubti, Marzouq</v>
          </cell>
          <cell r="B456" t="str">
            <v>000002904</v>
          </cell>
        </row>
        <row r="457">
          <cell r="A457" t="str">
            <v>Quintanilla, Veronica</v>
          </cell>
          <cell r="B457" t="str">
            <v>000002914</v>
          </cell>
        </row>
        <row r="458">
          <cell r="A458" t="str">
            <v>Quintin, Jada</v>
          </cell>
          <cell r="B458" t="str">
            <v>000002723</v>
          </cell>
        </row>
        <row r="459">
          <cell r="A459" t="str">
            <v>Rashford, Josselyn</v>
          </cell>
          <cell r="B459" t="str">
            <v>000002847</v>
          </cell>
        </row>
        <row r="460">
          <cell r="A460" t="str">
            <v>Rathmann, Kathryn</v>
          </cell>
          <cell r="B460" t="str">
            <v>000001581</v>
          </cell>
        </row>
        <row r="461">
          <cell r="A461" t="str">
            <v>Reed, Belinda</v>
          </cell>
          <cell r="B461" t="str">
            <v>000002855</v>
          </cell>
        </row>
        <row r="462">
          <cell r="A462" t="str">
            <v>Reis, Shayne</v>
          </cell>
          <cell r="B462" t="str">
            <v>000002834</v>
          </cell>
        </row>
        <row r="463">
          <cell r="A463" t="str">
            <v>Reyes, Luis Marcelo</v>
          </cell>
          <cell r="B463" t="str">
            <v>000001661</v>
          </cell>
        </row>
        <row r="464">
          <cell r="A464" t="str">
            <v>Riccioni, Marcus</v>
          </cell>
          <cell r="B464" t="str">
            <v>000002764</v>
          </cell>
        </row>
        <row r="465">
          <cell r="A465" t="str">
            <v>Ricker, Emily</v>
          </cell>
          <cell r="B465" t="str">
            <v>000002413</v>
          </cell>
        </row>
        <row r="466">
          <cell r="A466" t="str">
            <v>Rikert, Sierra</v>
          </cell>
          <cell r="B466" t="str">
            <v>000002585</v>
          </cell>
        </row>
        <row r="467">
          <cell r="A467" t="str">
            <v>Riley, Courtney</v>
          </cell>
          <cell r="B467" t="str">
            <v>000002325</v>
          </cell>
        </row>
        <row r="468">
          <cell r="A468" t="str">
            <v>Rilling, Mariah</v>
          </cell>
          <cell r="B468" t="str">
            <v>000002669</v>
          </cell>
        </row>
        <row r="469">
          <cell r="A469" t="str">
            <v>Rinaldi, Robert</v>
          </cell>
          <cell r="B469" t="str">
            <v>000000851</v>
          </cell>
        </row>
        <row r="470">
          <cell r="A470" t="str">
            <v>Rinaldi, Elena</v>
          </cell>
          <cell r="B470" t="str">
            <v>000002733</v>
          </cell>
        </row>
        <row r="471">
          <cell r="A471" t="str">
            <v>Robtoy, Emily</v>
          </cell>
          <cell r="B471" t="str">
            <v>000002815</v>
          </cell>
        </row>
        <row r="472">
          <cell r="A472" t="str">
            <v>Roche, Katherine</v>
          </cell>
          <cell r="B472" t="str">
            <v>000002911</v>
          </cell>
        </row>
        <row r="473">
          <cell r="A473" t="str">
            <v>Rogers, Dessa</v>
          </cell>
          <cell r="B473" t="str">
            <v>000000162</v>
          </cell>
        </row>
        <row r="474">
          <cell r="A474" t="str">
            <v>Rogers, Janice</v>
          </cell>
          <cell r="B474" t="str">
            <v>000000273</v>
          </cell>
        </row>
        <row r="475">
          <cell r="A475" t="str">
            <v>Rogers, Emma</v>
          </cell>
          <cell r="B475" t="str">
            <v>000002807</v>
          </cell>
        </row>
        <row r="476">
          <cell r="A476" t="str">
            <v>Rogers, Taylor</v>
          </cell>
          <cell r="B476" t="str">
            <v>000002877</v>
          </cell>
        </row>
        <row r="477">
          <cell r="A477" t="str">
            <v>Roussell, Brianna</v>
          </cell>
          <cell r="B477" t="str">
            <v>000002532</v>
          </cell>
        </row>
        <row r="478">
          <cell r="A478" t="str">
            <v>Roy, Andrew</v>
          </cell>
          <cell r="B478" t="str">
            <v>000001730</v>
          </cell>
        </row>
        <row r="479">
          <cell r="A479" t="str">
            <v>Ruben, Karen</v>
          </cell>
          <cell r="B479" t="str">
            <v>000002375</v>
          </cell>
        </row>
        <row r="480">
          <cell r="A480" t="str">
            <v>Russell, Emily</v>
          </cell>
          <cell r="B480" t="str">
            <v>000002205</v>
          </cell>
        </row>
        <row r="481">
          <cell r="A481" t="str">
            <v>Rutkovsky, Martina</v>
          </cell>
          <cell r="B481" t="str">
            <v>000002869</v>
          </cell>
        </row>
        <row r="482">
          <cell r="A482" t="str">
            <v>Ryan, Joanne</v>
          </cell>
          <cell r="B482" t="str">
            <v>000002695</v>
          </cell>
        </row>
        <row r="483">
          <cell r="A483" t="str">
            <v>Salloway, Rachel</v>
          </cell>
          <cell r="B483" t="str">
            <v>000002342</v>
          </cell>
        </row>
        <row r="484">
          <cell r="A484" t="str">
            <v>Salls, Barbara</v>
          </cell>
          <cell r="B484" t="str">
            <v>000000379</v>
          </cell>
        </row>
        <row r="485">
          <cell r="A485" t="str">
            <v>Salls, Pamela</v>
          </cell>
          <cell r="B485" t="str">
            <v>000001461</v>
          </cell>
        </row>
        <row r="486">
          <cell r="A486" t="str">
            <v>Salls, Adam</v>
          </cell>
          <cell r="B486" t="str">
            <v>000002324</v>
          </cell>
        </row>
        <row r="487">
          <cell r="A487" t="str">
            <v>Salvas, Anita</v>
          </cell>
          <cell r="B487" t="str">
            <v>000002645</v>
          </cell>
        </row>
        <row r="488">
          <cell r="A488" t="str">
            <v>Salzmann, Bradford</v>
          </cell>
          <cell r="B488" t="str">
            <v>000001899</v>
          </cell>
        </row>
        <row r="489">
          <cell r="A489" t="str">
            <v>Santamore, Judith</v>
          </cell>
          <cell r="B489" t="str">
            <v>000000221</v>
          </cell>
        </row>
        <row r="490">
          <cell r="A490" t="str">
            <v>Sargeant, Marilyn</v>
          </cell>
          <cell r="B490" t="str">
            <v>000000122</v>
          </cell>
        </row>
        <row r="491">
          <cell r="A491" t="str">
            <v>Sargent, Karen</v>
          </cell>
          <cell r="B491" t="str">
            <v>000000113</v>
          </cell>
        </row>
        <row r="492">
          <cell r="A492" t="str">
            <v>Satcowitz, Pemma</v>
          </cell>
          <cell r="B492" t="str">
            <v>000002919</v>
          </cell>
        </row>
        <row r="493">
          <cell r="A493" t="str">
            <v>Savidge, Rebecca</v>
          </cell>
          <cell r="B493" t="str">
            <v>000001991</v>
          </cell>
        </row>
        <row r="494">
          <cell r="A494" t="str">
            <v>Scheindel, Stephen</v>
          </cell>
          <cell r="B494" t="str">
            <v>000001779</v>
          </cell>
        </row>
        <row r="495">
          <cell r="A495" t="str">
            <v>Schleif, Erica</v>
          </cell>
          <cell r="B495" t="str">
            <v>000002671</v>
          </cell>
        </row>
        <row r="496">
          <cell r="A496" t="str">
            <v>Schumann, Rhonda</v>
          </cell>
          <cell r="B496" t="str">
            <v>000001010</v>
          </cell>
        </row>
        <row r="497">
          <cell r="A497" t="str">
            <v>Schwartz, Robin</v>
          </cell>
          <cell r="B497" t="str">
            <v>000001089</v>
          </cell>
        </row>
        <row r="498">
          <cell r="A498" t="str">
            <v>Scott, Andrea</v>
          </cell>
          <cell r="B498" t="str">
            <v>000001838</v>
          </cell>
        </row>
        <row r="499">
          <cell r="A499" t="str">
            <v>Senecal, Kimberly</v>
          </cell>
          <cell r="B499" t="str">
            <v>000002814</v>
          </cell>
        </row>
        <row r="500">
          <cell r="A500" t="str">
            <v>Severance, Penny</v>
          </cell>
          <cell r="B500" t="str">
            <v>000001294</v>
          </cell>
        </row>
        <row r="501">
          <cell r="A501" t="str">
            <v>Sevigny, Amber</v>
          </cell>
          <cell r="B501" t="str">
            <v>000002634</v>
          </cell>
        </row>
        <row r="502">
          <cell r="A502" t="str">
            <v>Seymour, Mark</v>
          </cell>
          <cell r="B502" t="str">
            <v>000000209</v>
          </cell>
        </row>
        <row r="503">
          <cell r="A503" t="str">
            <v>Shangraw, Matthew</v>
          </cell>
          <cell r="B503" t="str">
            <v>000001577</v>
          </cell>
        </row>
        <row r="504">
          <cell r="A504" t="str">
            <v>Shangraw, Ashley</v>
          </cell>
          <cell r="B504" t="str">
            <v>000002930</v>
          </cell>
        </row>
        <row r="505">
          <cell r="A505" t="str">
            <v>Sharbonneau, Stephannie</v>
          </cell>
          <cell r="B505" t="str">
            <v>000000341</v>
          </cell>
        </row>
        <row r="506">
          <cell r="A506" t="str">
            <v>Shaw, Renee</v>
          </cell>
          <cell r="B506" t="str">
            <v>000001125</v>
          </cell>
        </row>
        <row r="507">
          <cell r="A507" t="str">
            <v>Shaw, Heather</v>
          </cell>
          <cell r="B507" t="str">
            <v>000002915</v>
          </cell>
        </row>
        <row r="508">
          <cell r="A508" t="str">
            <v>Shedd, Jessica</v>
          </cell>
          <cell r="B508" t="str">
            <v>000002734</v>
          </cell>
        </row>
        <row r="509">
          <cell r="A509" t="str">
            <v>Shedd, Kelsie</v>
          </cell>
          <cell r="B509" t="str">
            <v>000002875</v>
          </cell>
        </row>
        <row r="510">
          <cell r="A510" t="str">
            <v>Shultz, Benjamin</v>
          </cell>
          <cell r="B510" t="str">
            <v>000002719</v>
          </cell>
        </row>
        <row r="511">
          <cell r="A511" t="str">
            <v>Silloway, Bethany</v>
          </cell>
          <cell r="B511" t="str">
            <v>000001851</v>
          </cell>
        </row>
        <row r="512">
          <cell r="A512" t="str">
            <v>Simonelli, Maurene</v>
          </cell>
          <cell r="B512" t="str">
            <v>000002595</v>
          </cell>
        </row>
        <row r="513">
          <cell r="A513" t="str">
            <v>Singh, Tricia</v>
          </cell>
          <cell r="B513" t="str">
            <v>000002207</v>
          </cell>
        </row>
        <row r="514">
          <cell r="A514" t="str">
            <v>Slack, Laudell</v>
          </cell>
          <cell r="B514" t="str">
            <v>000000403</v>
          </cell>
        </row>
        <row r="515">
          <cell r="A515" t="str">
            <v>Slocum, Michelle</v>
          </cell>
          <cell r="B515" t="str">
            <v>000001887</v>
          </cell>
        </row>
        <row r="516">
          <cell r="A516" t="str">
            <v>Smith, Paul</v>
          </cell>
          <cell r="B516" t="str">
            <v>000001543</v>
          </cell>
        </row>
        <row r="517">
          <cell r="A517" t="str">
            <v>Smith, Bryan</v>
          </cell>
          <cell r="B517" t="str">
            <v>000002594</v>
          </cell>
        </row>
        <row r="518">
          <cell r="A518" t="str">
            <v>Smith, Hailey</v>
          </cell>
          <cell r="B518" t="str">
            <v>000002772</v>
          </cell>
        </row>
        <row r="519">
          <cell r="A519" t="str">
            <v>Smith, Matthew</v>
          </cell>
          <cell r="B519" t="str">
            <v>000002842</v>
          </cell>
        </row>
        <row r="520">
          <cell r="A520" t="str">
            <v>Smith, Lynne</v>
          </cell>
          <cell r="B520" t="str">
            <v>000002925</v>
          </cell>
        </row>
        <row r="521">
          <cell r="A521" t="str">
            <v>Southworth, Ayrin</v>
          </cell>
          <cell r="B521" t="str">
            <v>000002908</v>
          </cell>
        </row>
        <row r="522">
          <cell r="A522" t="str">
            <v>Spencer, Jessica</v>
          </cell>
          <cell r="B522" t="str">
            <v>000001309</v>
          </cell>
        </row>
        <row r="523">
          <cell r="A523" t="str">
            <v>Spivey, Jennifer</v>
          </cell>
          <cell r="B523" t="str">
            <v>000001943</v>
          </cell>
        </row>
        <row r="524">
          <cell r="A524" t="str">
            <v>Spivey, Jeremy</v>
          </cell>
          <cell r="B524" t="str">
            <v>000002934</v>
          </cell>
        </row>
        <row r="525">
          <cell r="A525" t="str">
            <v>Sprague, Jackie</v>
          </cell>
          <cell r="B525" t="str">
            <v>000001445</v>
          </cell>
        </row>
        <row r="526">
          <cell r="A526" t="str">
            <v>Springer, Jessica</v>
          </cell>
          <cell r="B526" t="str">
            <v>000002385</v>
          </cell>
        </row>
        <row r="527">
          <cell r="A527" t="str">
            <v>St.Germain, Debra</v>
          </cell>
          <cell r="B527" t="str">
            <v>000001239</v>
          </cell>
        </row>
        <row r="528">
          <cell r="A528" t="str">
            <v>Standish, Stuart</v>
          </cell>
          <cell r="B528" t="str">
            <v>000001249</v>
          </cell>
        </row>
        <row r="529">
          <cell r="A529" t="str">
            <v>Standish, Keith</v>
          </cell>
          <cell r="B529" t="str">
            <v>000002274</v>
          </cell>
        </row>
        <row r="530">
          <cell r="A530" t="str">
            <v>Staples, Frances</v>
          </cell>
          <cell r="B530" t="str">
            <v>000000298</v>
          </cell>
        </row>
        <row r="531">
          <cell r="A531" t="str">
            <v>Staples, Edward</v>
          </cell>
          <cell r="B531" t="str">
            <v>000002867</v>
          </cell>
        </row>
        <row r="532">
          <cell r="A532" t="str">
            <v>Stephani, Pascale</v>
          </cell>
          <cell r="B532" t="str">
            <v>000002556</v>
          </cell>
        </row>
        <row r="533">
          <cell r="A533" t="str">
            <v>Stevens, Paige</v>
          </cell>
          <cell r="B533" t="str">
            <v>000002859</v>
          </cell>
        </row>
        <row r="534">
          <cell r="A534" t="str">
            <v>Stone, Jane</v>
          </cell>
          <cell r="B534" t="str">
            <v>000000240</v>
          </cell>
        </row>
        <row r="535">
          <cell r="A535" t="str">
            <v>Strassberger, Ulrika</v>
          </cell>
          <cell r="B535" t="str">
            <v>000002309</v>
          </cell>
        </row>
        <row r="536">
          <cell r="A536" t="str">
            <v>Stratton, Jennifer</v>
          </cell>
          <cell r="B536" t="str">
            <v>000000659</v>
          </cell>
        </row>
        <row r="537">
          <cell r="A537" t="str">
            <v>Stratton, Troy</v>
          </cell>
          <cell r="B537" t="str">
            <v>000001344</v>
          </cell>
        </row>
        <row r="538">
          <cell r="A538" t="str">
            <v>Stride, Bonnie</v>
          </cell>
          <cell r="B538" t="str">
            <v>000000402</v>
          </cell>
        </row>
        <row r="539">
          <cell r="A539" t="str">
            <v>Summers, Kim</v>
          </cell>
          <cell r="B539" t="str">
            <v>000000415</v>
          </cell>
        </row>
        <row r="540">
          <cell r="A540" t="str">
            <v>Sumner, Eleanor</v>
          </cell>
          <cell r="B540" t="str">
            <v>000000099</v>
          </cell>
        </row>
        <row r="541">
          <cell r="A541" t="str">
            <v>Sweet, Danielle</v>
          </cell>
          <cell r="B541" t="str">
            <v>000002090</v>
          </cell>
        </row>
        <row r="542">
          <cell r="A542" t="str">
            <v>Swint, Emily</v>
          </cell>
          <cell r="B542" t="str">
            <v>000002765</v>
          </cell>
        </row>
        <row r="543">
          <cell r="A543" t="str">
            <v>Sylvester, Hillary</v>
          </cell>
          <cell r="B543" t="str">
            <v>000002933</v>
          </cell>
        </row>
        <row r="544">
          <cell r="A544" t="str">
            <v>Tabor, Bruce</v>
          </cell>
          <cell r="B544" t="str">
            <v>000002800</v>
          </cell>
        </row>
        <row r="545">
          <cell r="A545" t="str">
            <v>Taft, Devyn</v>
          </cell>
          <cell r="B545" t="str">
            <v>000002748</v>
          </cell>
        </row>
        <row r="546">
          <cell r="A546" t="str">
            <v>Tanner, Silas</v>
          </cell>
          <cell r="B546" t="str">
            <v>000002810</v>
          </cell>
        </row>
        <row r="547">
          <cell r="A547" t="str">
            <v>Taylor, Jenna</v>
          </cell>
          <cell r="B547" t="str">
            <v>000002188</v>
          </cell>
        </row>
        <row r="548">
          <cell r="A548" t="str">
            <v>Tetreault, Chelsie</v>
          </cell>
          <cell r="B548" t="str">
            <v>000002320</v>
          </cell>
        </row>
        <row r="549">
          <cell r="A549" t="str">
            <v>Therrien, Susan</v>
          </cell>
          <cell r="B549" t="str">
            <v>000001958</v>
          </cell>
        </row>
        <row r="550">
          <cell r="A550" t="str">
            <v>Thibault, Kayla</v>
          </cell>
          <cell r="B550" t="str">
            <v>000002193</v>
          </cell>
        </row>
        <row r="551">
          <cell r="A551" t="str">
            <v>Thievon, Susan</v>
          </cell>
          <cell r="B551" t="str">
            <v>000002854</v>
          </cell>
        </row>
        <row r="552">
          <cell r="A552" t="str">
            <v>Thomas, Robert</v>
          </cell>
          <cell r="B552" t="str">
            <v>000001212</v>
          </cell>
        </row>
        <row r="553">
          <cell r="A553" t="str">
            <v>Thompson, Scott</v>
          </cell>
          <cell r="B553" t="str">
            <v>000002098</v>
          </cell>
        </row>
        <row r="554">
          <cell r="A554" t="str">
            <v>Thompson, Mahalia</v>
          </cell>
          <cell r="B554" t="str">
            <v>000002711</v>
          </cell>
        </row>
        <row r="555">
          <cell r="A555" t="str">
            <v>Thompson, Mollie</v>
          </cell>
          <cell r="B555" t="str">
            <v>000002791</v>
          </cell>
        </row>
        <row r="556">
          <cell r="A556" t="str">
            <v>Thompson, Terry</v>
          </cell>
          <cell r="B556" t="str">
            <v>000002794</v>
          </cell>
        </row>
        <row r="557">
          <cell r="A557" t="str">
            <v>Thornton, Kimberly</v>
          </cell>
          <cell r="B557" t="str">
            <v>000002884</v>
          </cell>
        </row>
        <row r="558">
          <cell r="A558" t="str">
            <v>Thran, Alexandra</v>
          </cell>
          <cell r="B558" t="str">
            <v>000001975</v>
          </cell>
        </row>
        <row r="559">
          <cell r="A559" t="str">
            <v>Thurston, Dorothy</v>
          </cell>
          <cell r="B559" t="str">
            <v>000000318</v>
          </cell>
        </row>
        <row r="560">
          <cell r="A560" t="str">
            <v>Tidd, Gail</v>
          </cell>
          <cell r="B560" t="str">
            <v>000001246</v>
          </cell>
        </row>
        <row r="561">
          <cell r="A561" t="str">
            <v>Tillinghast, Azaliah</v>
          </cell>
          <cell r="B561" t="str">
            <v>000002703</v>
          </cell>
        </row>
        <row r="562">
          <cell r="A562" t="str">
            <v>Tortolano, Erin</v>
          </cell>
          <cell r="B562" t="str">
            <v>000002566</v>
          </cell>
        </row>
        <row r="563">
          <cell r="A563" t="str">
            <v>Towsley, Kathleen</v>
          </cell>
          <cell r="B563" t="str">
            <v>000002825</v>
          </cell>
        </row>
        <row r="564">
          <cell r="A564" t="str">
            <v>Tremblay, Jocelyn</v>
          </cell>
          <cell r="B564" t="str">
            <v>000002311</v>
          </cell>
        </row>
        <row r="565">
          <cell r="A565" t="str">
            <v>Trierweiler, Richard</v>
          </cell>
          <cell r="B565" t="str">
            <v>000002777</v>
          </cell>
        </row>
        <row r="566">
          <cell r="A566" t="str">
            <v>Trivette, Minta</v>
          </cell>
          <cell r="B566" t="str">
            <v>000002704</v>
          </cell>
        </row>
        <row r="567">
          <cell r="A567" t="str">
            <v>Trudeau, Joshua</v>
          </cell>
          <cell r="B567" t="str">
            <v>000002131</v>
          </cell>
        </row>
        <row r="568">
          <cell r="A568" t="str">
            <v>Tucker, Megan</v>
          </cell>
          <cell r="B568" t="str">
            <v>000002291</v>
          </cell>
        </row>
        <row r="569">
          <cell r="A569" t="str">
            <v>Turinetti, William</v>
          </cell>
          <cell r="B569" t="str">
            <v>000001997</v>
          </cell>
        </row>
        <row r="570">
          <cell r="A570" t="str">
            <v>Tuthill, Sara</v>
          </cell>
          <cell r="B570" t="str">
            <v>000002353</v>
          </cell>
        </row>
        <row r="571">
          <cell r="A571" t="str">
            <v>Unwin, Michael</v>
          </cell>
          <cell r="B571" t="str">
            <v>000002899</v>
          </cell>
        </row>
        <row r="572">
          <cell r="A572" t="str">
            <v>Vadnais, Kerin</v>
          </cell>
          <cell r="B572" t="str">
            <v>000002838</v>
          </cell>
        </row>
        <row r="573">
          <cell r="A573" t="str">
            <v>Velarde, Melany</v>
          </cell>
          <cell r="B573" t="str">
            <v>000002523</v>
          </cell>
        </row>
        <row r="574">
          <cell r="A574" t="str">
            <v>Vermette, Brenda</v>
          </cell>
          <cell r="B574" t="str">
            <v>000002200</v>
          </cell>
        </row>
        <row r="575">
          <cell r="A575" t="str">
            <v>Viselli, Anne</v>
          </cell>
          <cell r="B575" t="str">
            <v>000002423</v>
          </cell>
        </row>
        <row r="576">
          <cell r="A576" t="str">
            <v>Wade, Michelle</v>
          </cell>
          <cell r="B576" t="str">
            <v>000002484</v>
          </cell>
        </row>
        <row r="577">
          <cell r="A577" t="str">
            <v>Wagner, Robert</v>
          </cell>
          <cell r="B577" t="str">
            <v>000001233</v>
          </cell>
        </row>
        <row r="578">
          <cell r="A578" t="str">
            <v>Waite, Marissa</v>
          </cell>
          <cell r="B578" t="str">
            <v>000002577</v>
          </cell>
        </row>
        <row r="579">
          <cell r="A579" t="str">
            <v>Waite, William</v>
          </cell>
          <cell r="B579" t="str">
            <v>000002864</v>
          </cell>
        </row>
        <row r="580">
          <cell r="A580" t="str">
            <v>Waite, Kelsey</v>
          </cell>
          <cell r="B580" t="str">
            <v>000002876</v>
          </cell>
        </row>
        <row r="581">
          <cell r="A581" t="str">
            <v>Wakefield, Carole</v>
          </cell>
          <cell r="B581" t="str">
            <v>000002323</v>
          </cell>
        </row>
        <row r="582">
          <cell r="A582" t="str">
            <v>Wakefield, Jill</v>
          </cell>
          <cell r="B582" t="str">
            <v>000002455</v>
          </cell>
        </row>
        <row r="583">
          <cell r="A583" t="str">
            <v>Walker, Jared</v>
          </cell>
          <cell r="B583" t="str">
            <v>000002050</v>
          </cell>
        </row>
        <row r="584">
          <cell r="A584" t="str">
            <v>Walker, Katrina</v>
          </cell>
          <cell r="B584" t="str">
            <v>000002456</v>
          </cell>
        </row>
        <row r="585">
          <cell r="A585" t="str">
            <v>Walz, Heather</v>
          </cell>
          <cell r="B585" t="str">
            <v>000002799</v>
          </cell>
        </row>
        <row r="586">
          <cell r="A586" t="str">
            <v>Ward, Rebecca Jo</v>
          </cell>
          <cell r="B586" t="str">
            <v>000001009</v>
          </cell>
        </row>
        <row r="587">
          <cell r="A587" t="str">
            <v>Warner, Linda</v>
          </cell>
          <cell r="B587" t="str">
            <v>000000575</v>
          </cell>
        </row>
        <row r="588">
          <cell r="A588" t="str">
            <v>Washburn, Faaron</v>
          </cell>
          <cell r="B588" t="str">
            <v>000002826</v>
          </cell>
        </row>
        <row r="589">
          <cell r="A589" t="str">
            <v>Waters, Kristina</v>
          </cell>
          <cell r="B589" t="str">
            <v>000002521</v>
          </cell>
        </row>
        <row r="590">
          <cell r="A590" t="str">
            <v>Webster, Tracy</v>
          </cell>
          <cell r="B590" t="str">
            <v>000002725</v>
          </cell>
        </row>
        <row r="591">
          <cell r="A591" t="str">
            <v>Weidner, Mark</v>
          </cell>
          <cell r="B591" t="str">
            <v>000002835</v>
          </cell>
        </row>
        <row r="592">
          <cell r="A592" t="str">
            <v>Welch, Caitlyn</v>
          </cell>
          <cell r="B592" t="str">
            <v>000001777</v>
          </cell>
        </row>
        <row r="593">
          <cell r="A593" t="str">
            <v>Westbrook, Rachel</v>
          </cell>
          <cell r="B593" t="str">
            <v>000001368</v>
          </cell>
        </row>
        <row r="594">
          <cell r="A594" t="str">
            <v>Whitaker, Crystal</v>
          </cell>
          <cell r="B594" t="str">
            <v>000002166</v>
          </cell>
        </row>
        <row r="595">
          <cell r="A595" t="str">
            <v>White, Lisa</v>
          </cell>
          <cell r="B595" t="str">
            <v>000001418</v>
          </cell>
        </row>
        <row r="596">
          <cell r="A596" t="str">
            <v>White, Joshua</v>
          </cell>
          <cell r="B596" t="str">
            <v>000001648</v>
          </cell>
        </row>
        <row r="597">
          <cell r="A597" t="str">
            <v>White, Kaitlin</v>
          </cell>
          <cell r="B597" t="str">
            <v>000002122</v>
          </cell>
        </row>
        <row r="598">
          <cell r="A598" t="str">
            <v>White, Jennifer</v>
          </cell>
          <cell r="B598" t="str">
            <v>000002579</v>
          </cell>
        </row>
        <row r="599">
          <cell r="A599" t="str">
            <v>White, Lea</v>
          </cell>
          <cell r="B599" t="str">
            <v>000002713</v>
          </cell>
        </row>
        <row r="600">
          <cell r="A600" t="str">
            <v>Wight, Melissa</v>
          </cell>
          <cell r="B600" t="str">
            <v>000001079</v>
          </cell>
        </row>
        <row r="601">
          <cell r="A601" t="str">
            <v>Wight, Angel</v>
          </cell>
          <cell r="B601" t="str">
            <v>000002627</v>
          </cell>
        </row>
        <row r="602">
          <cell r="A602" t="str">
            <v>Wonkka, Nancy</v>
          </cell>
          <cell r="B602" t="str">
            <v>000002150</v>
          </cell>
        </row>
        <row r="603">
          <cell r="A603" t="str">
            <v>Wood, Tina</v>
          </cell>
          <cell r="B603" t="str">
            <v>000000104</v>
          </cell>
        </row>
        <row r="604">
          <cell r="A604" t="str">
            <v>Wood, Jessica</v>
          </cell>
          <cell r="B604" t="str">
            <v>000000152</v>
          </cell>
        </row>
        <row r="605">
          <cell r="A605" t="str">
            <v>Wood, Damien</v>
          </cell>
          <cell r="B605" t="str">
            <v>000002592</v>
          </cell>
        </row>
        <row r="606">
          <cell r="A606" t="str">
            <v>Wortman, Joan</v>
          </cell>
          <cell r="B606" t="str">
            <v>000001928</v>
          </cell>
        </row>
        <row r="607">
          <cell r="A607" t="str">
            <v>Wright, Carrie</v>
          </cell>
          <cell r="B607" t="str">
            <v>000001085</v>
          </cell>
        </row>
        <row r="608">
          <cell r="A608" t="str">
            <v>Yandow, Meghan</v>
          </cell>
          <cell r="B608" t="str">
            <v>000002654</v>
          </cell>
        </row>
        <row r="609">
          <cell r="A609" t="str">
            <v>Young, Thomas</v>
          </cell>
          <cell r="B609" t="str">
            <v>000000787</v>
          </cell>
        </row>
        <row r="610">
          <cell r="A610" t="str">
            <v>Young, Lisa</v>
          </cell>
          <cell r="B610" t="str">
            <v>000000862</v>
          </cell>
        </row>
        <row r="611">
          <cell r="A611" t="str">
            <v>Young, Michele</v>
          </cell>
          <cell r="B611" t="str">
            <v>000001039</v>
          </cell>
        </row>
        <row r="612">
          <cell r="A612" t="str">
            <v>Young, Jordan</v>
          </cell>
          <cell r="B612" t="str">
            <v>000002508</v>
          </cell>
        </row>
        <row r="613">
          <cell r="A613" t="str">
            <v>Ziske, Walter</v>
          </cell>
          <cell r="B613" t="str">
            <v>000002818</v>
          </cell>
        </row>
      </sheetData>
      <sheetData sheetId="13" refreshError="1"/>
      <sheetData sheetId="14" refreshError="1"/>
      <sheetData sheetId="15" refreshError="1"/>
      <sheetData sheetId="16">
        <row r="1">
          <cell r="A1" t="str">
            <v>Employee Number</v>
          </cell>
          <cell r="B1" t="str">
            <v>Employee Name (Last Suffix, First MI)</v>
          </cell>
          <cell r="C1" t="str">
            <v>Primary Position</v>
          </cell>
          <cell r="D1" t="str">
            <v>Position Code</v>
          </cell>
          <cell r="E1" t="str">
            <v>Position Title</v>
          </cell>
          <cell r="F1" t="str">
            <v>Start Date</v>
          </cell>
          <cell r="G1" t="str">
            <v>Stop Date</v>
          </cell>
          <cell r="H1" t="str">
            <v>Salary/Hourly</v>
          </cell>
          <cell r="I1" t="str">
            <v>Salary/Hourly Code</v>
          </cell>
          <cell r="J1" t="str">
            <v>Hourly Pay Rate</v>
          </cell>
        </row>
        <row r="2">
          <cell r="A2">
            <v>4</v>
          </cell>
          <cell r="B2" t="str">
            <v>Graci, Michele H.</v>
          </cell>
          <cell r="C2" t="str">
            <v>Y</v>
          </cell>
          <cell r="D2" t="str">
            <v>00000023</v>
          </cell>
          <cell r="E2" t="str">
            <v>COM Community Outreach Manager</v>
          </cell>
          <cell r="F2">
            <v>37895</v>
          </cell>
          <cell r="G2">
            <v>38461</v>
          </cell>
          <cell r="H2" t="str">
            <v>Salaried</v>
          </cell>
          <cell r="I2" t="str">
            <v>S</v>
          </cell>
          <cell r="J2">
            <v>19.489599999999999</v>
          </cell>
        </row>
        <row r="3">
          <cell r="A3">
            <v>5</v>
          </cell>
          <cell r="B3" t="str">
            <v>Harrington, Patricia C.</v>
          </cell>
          <cell r="C3" t="str">
            <v>N</v>
          </cell>
          <cell r="D3" t="str">
            <v>00000072</v>
          </cell>
          <cell r="E3" t="str">
            <v>ER Registered Nurse</v>
          </cell>
          <cell r="F3">
            <v>40987</v>
          </cell>
          <cell r="G3">
            <v>42372</v>
          </cell>
          <cell r="H3" t="str">
            <v>Hourly</v>
          </cell>
          <cell r="I3" t="str">
            <v>H</v>
          </cell>
          <cell r="J3">
            <v>40.6</v>
          </cell>
        </row>
        <row r="4">
          <cell r="A4">
            <v>5</v>
          </cell>
          <cell r="B4" t="str">
            <v>Harrington, Patricia C.</v>
          </cell>
          <cell r="C4" t="str">
            <v>N</v>
          </cell>
          <cell r="D4" t="str">
            <v>00000073</v>
          </cell>
          <cell r="E4" t="str">
            <v>ER Nursing Supervisor</v>
          </cell>
          <cell r="F4">
            <v>38075</v>
          </cell>
          <cell r="G4">
            <v>40986</v>
          </cell>
          <cell r="H4" t="str">
            <v>Hourly</v>
          </cell>
          <cell r="I4" t="str">
            <v>H</v>
          </cell>
          <cell r="J4">
            <v>39.446800000000003</v>
          </cell>
        </row>
        <row r="5">
          <cell r="A5">
            <v>5</v>
          </cell>
          <cell r="B5" t="str">
            <v>Harrington, Patricia C.</v>
          </cell>
          <cell r="C5" t="str">
            <v>Y</v>
          </cell>
          <cell r="D5" t="str">
            <v>00000233</v>
          </cell>
          <cell r="E5" t="str">
            <v>ER RN Per Diem</v>
          </cell>
          <cell r="F5">
            <v>42373</v>
          </cell>
          <cell r="G5">
            <v>42988</v>
          </cell>
          <cell r="H5" t="str">
            <v>Hourly</v>
          </cell>
          <cell r="I5" t="str">
            <v>H</v>
          </cell>
          <cell r="J5">
            <v>41.41</v>
          </cell>
        </row>
        <row r="6">
          <cell r="A6">
            <v>6</v>
          </cell>
          <cell r="B6" t="str">
            <v>Montgomery, Barbara A.</v>
          </cell>
          <cell r="C6" t="str">
            <v>N</v>
          </cell>
          <cell r="D6" t="str">
            <v>00000088</v>
          </cell>
          <cell r="E6" t="str">
            <v>RAD Radiology Technologist</v>
          </cell>
          <cell r="F6">
            <v>37895</v>
          </cell>
          <cell r="G6">
            <v>39558</v>
          </cell>
          <cell r="H6" t="str">
            <v>Hourly</v>
          </cell>
          <cell r="I6" t="str">
            <v>H</v>
          </cell>
          <cell r="J6">
            <v>22.37</v>
          </cell>
        </row>
        <row r="7">
          <cell r="A7">
            <v>6</v>
          </cell>
          <cell r="B7" t="str">
            <v>Montgomery, Barbara A.</v>
          </cell>
          <cell r="C7" t="str">
            <v>Y</v>
          </cell>
          <cell r="D7" t="str">
            <v>00000421</v>
          </cell>
          <cell r="E7" t="str">
            <v>RAD Radiology Technologist 2</v>
          </cell>
          <cell r="F7">
            <v>39559</v>
          </cell>
          <cell r="G7">
            <v>39680</v>
          </cell>
          <cell r="H7" t="str">
            <v>Hourly</v>
          </cell>
          <cell r="I7" t="str">
            <v>H</v>
          </cell>
          <cell r="J7">
            <v>26.13</v>
          </cell>
        </row>
        <row r="8">
          <cell r="A8">
            <v>9</v>
          </cell>
          <cell r="B8" t="str">
            <v>Borie, Kenneth G.</v>
          </cell>
          <cell r="C8" t="str">
            <v>Y</v>
          </cell>
          <cell r="D8" t="str">
            <v>00000168</v>
          </cell>
          <cell r="E8" t="str">
            <v>PRIM Physician</v>
          </cell>
          <cell r="F8">
            <v>37895</v>
          </cell>
          <cell r="G8">
            <v>45056</v>
          </cell>
          <cell r="H8" t="str">
            <v>Salaried</v>
          </cell>
          <cell r="I8" t="str">
            <v>S</v>
          </cell>
          <cell r="J8">
            <v>123.19710000000001</v>
          </cell>
        </row>
        <row r="9">
          <cell r="A9">
            <v>13</v>
          </cell>
          <cell r="B9" t="str">
            <v>Arman, Marcia L.</v>
          </cell>
          <cell r="C9" t="str">
            <v>Y</v>
          </cell>
          <cell r="D9" t="str">
            <v>00000117</v>
          </cell>
          <cell r="E9" t="str">
            <v>HIM Medical Transcriptionist</v>
          </cell>
          <cell r="F9">
            <v>38285</v>
          </cell>
          <cell r="G9">
            <v>38462</v>
          </cell>
          <cell r="H9" t="str">
            <v>Hourly</v>
          </cell>
          <cell r="I9" t="str">
            <v>H</v>
          </cell>
          <cell r="J9">
            <v>10.720499999999999</v>
          </cell>
        </row>
        <row r="10">
          <cell r="A10">
            <v>21</v>
          </cell>
          <cell r="B10" t="str">
            <v>Pratt, Melissa L.</v>
          </cell>
          <cell r="C10" t="str">
            <v>Y</v>
          </cell>
          <cell r="D10" t="str">
            <v>00000228</v>
          </cell>
          <cell r="E10" t="str">
            <v>ASP After School Assistant</v>
          </cell>
          <cell r="F10">
            <v>38625</v>
          </cell>
          <cell r="G10">
            <v>38629</v>
          </cell>
          <cell r="H10" t="str">
            <v>Hourly</v>
          </cell>
          <cell r="I10" t="str">
            <v>H</v>
          </cell>
          <cell r="J10">
            <v>8.3800000000000008</v>
          </cell>
        </row>
        <row r="11">
          <cell r="A11">
            <v>25</v>
          </cell>
          <cell r="B11" t="str">
            <v>DeCoteau, Katie L.</v>
          </cell>
          <cell r="C11" t="str">
            <v>Y</v>
          </cell>
          <cell r="D11" t="str">
            <v>00000237</v>
          </cell>
          <cell r="E11" t="str">
            <v>MEDSURG LNA Per Diem</v>
          </cell>
          <cell r="F11">
            <v>43080</v>
          </cell>
          <cell r="G11">
            <v>44220</v>
          </cell>
          <cell r="H11" t="str">
            <v>Hourly</v>
          </cell>
          <cell r="I11" t="str">
            <v>H</v>
          </cell>
          <cell r="J11">
            <v>14.97</v>
          </cell>
        </row>
        <row r="12">
          <cell r="A12">
            <v>29</v>
          </cell>
          <cell r="B12" t="str">
            <v>Ryan, Timothy J.</v>
          </cell>
          <cell r="C12" t="str">
            <v>Y</v>
          </cell>
          <cell r="D12" t="str">
            <v>00000065</v>
          </cell>
          <cell r="E12" t="str">
            <v>OR Operating Room Technician</v>
          </cell>
          <cell r="F12">
            <v>37895</v>
          </cell>
          <cell r="G12">
            <v>37946</v>
          </cell>
          <cell r="H12" t="str">
            <v>Hourly</v>
          </cell>
          <cell r="I12" t="str">
            <v>H</v>
          </cell>
          <cell r="J12">
            <v>15.289999</v>
          </cell>
        </row>
        <row r="13">
          <cell r="A13">
            <v>30</v>
          </cell>
          <cell r="B13" t="str">
            <v>Borden, Robert B.</v>
          </cell>
          <cell r="C13" t="str">
            <v>Y</v>
          </cell>
          <cell r="D13" t="str">
            <v>00000107</v>
          </cell>
          <cell r="E13" t="str">
            <v>CARE Care Manager</v>
          </cell>
          <cell r="F13">
            <v>40302</v>
          </cell>
          <cell r="G13">
            <v>41486</v>
          </cell>
          <cell r="H13" t="str">
            <v>Hourly</v>
          </cell>
          <cell r="I13" t="str">
            <v>H</v>
          </cell>
          <cell r="J13">
            <v>22.71</v>
          </cell>
        </row>
        <row r="14">
          <cell r="A14">
            <v>34</v>
          </cell>
          <cell r="B14" t="str">
            <v>Morse, Scarlet H.</v>
          </cell>
          <cell r="C14" t="str">
            <v>Y</v>
          </cell>
          <cell r="D14" t="str">
            <v>00000252</v>
          </cell>
          <cell r="E14" t="str">
            <v>ACC LPN Per Diem</v>
          </cell>
          <cell r="F14">
            <v>41085</v>
          </cell>
          <cell r="G14">
            <v>41348</v>
          </cell>
          <cell r="H14" t="str">
            <v>Hourly</v>
          </cell>
          <cell r="I14" t="str">
            <v>H</v>
          </cell>
          <cell r="J14">
            <v>13.95</v>
          </cell>
        </row>
        <row r="15">
          <cell r="A15">
            <v>38</v>
          </cell>
          <cell r="B15" t="str">
            <v>Cohn, Kenneth</v>
          </cell>
          <cell r="C15" t="str">
            <v>Y</v>
          </cell>
          <cell r="D15" t="str">
            <v>00000152</v>
          </cell>
          <cell r="E15" t="str">
            <v>NAPS Surgery Physician</v>
          </cell>
          <cell r="F15">
            <v>37627</v>
          </cell>
          <cell r="G15">
            <v>37986</v>
          </cell>
          <cell r="H15" t="str">
            <v>Hourly</v>
          </cell>
          <cell r="I15" t="str">
            <v>H</v>
          </cell>
          <cell r="J15">
            <v>25</v>
          </cell>
        </row>
        <row r="16">
          <cell r="A16">
            <v>53</v>
          </cell>
          <cell r="B16" t="str">
            <v>Roux, Michele L.</v>
          </cell>
          <cell r="C16" t="str">
            <v>Y</v>
          </cell>
          <cell r="D16" t="str">
            <v>00000236</v>
          </cell>
          <cell r="E16" t="str">
            <v>MECU RN Per Diem</v>
          </cell>
          <cell r="F16">
            <v>41591</v>
          </cell>
          <cell r="G16">
            <v>41591</v>
          </cell>
          <cell r="H16" t="str">
            <v>Hourly</v>
          </cell>
          <cell r="I16" t="str">
            <v>H</v>
          </cell>
          <cell r="J16">
            <v>23</v>
          </cell>
        </row>
        <row r="17">
          <cell r="A17">
            <v>56</v>
          </cell>
          <cell r="B17" t="str">
            <v>McShane, Rebecca L.</v>
          </cell>
          <cell r="C17" t="str">
            <v>N</v>
          </cell>
          <cell r="D17" t="str">
            <v>00000050</v>
          </cell>
          <cell r="E17" t="str">
            <v>MEDSURG LPN</v>
          </cell>
          <cell r="F17">
            <v>37895</v>
          </cell>
          <cell r="G17">
            <v>40398</v>
          </cell>
          <cell r="H17" t="str">
            <v>Hourly</v>
          </cell>
          <cell r="I17" t="str">
            <v>H</v>
          </cell>
          <cell r="J17">
            <v>20.034199999999998</v>
          </cell>
        </row>
        <row r="18">
          <cell r="A18">
            <v>56</v>
          </cell>
          <cell r="B18" t="str">
            <v>McShane, Rebecca L.</v>
          </cell>
          <cell r="C18" t="str">
            <v>N</v>
          </cell>
          <cell r="D18" t="str">
            <v>00000356</v>
          </cell>
          <cell r="E18" t="str">
            <v>MECU Charge LPN</v>
          </cell>
          <cell r="F18">
            <v>40399</v>
          </cell>
          <cell r="G18">
            <v>42736</v>
          </cell>
          <cell r="H18" t="str">
            <v>Hourly</v>
          </cell>
          <cell r="I18" t="str">
            <v>H</v>
          </cell>
          <cell r="J18">
            <v>23.91</v>
          </cell>
        </row>
        <row r="19">
          <cell r="A19">
            <v>56</v>
          </cell>
          <cell r="B19" t="str">
            <v>McShane, Rebecca L.</v>
          </cell>
          <cell r="C19" t="str">
            <v>N</v>
          </cell>
          <cell r="D19" t="str">
            <v>00000371</v>
          </cell>
          <cell r="E19" t="str">
            <v>Clinical Resources Coordinator</v>
          </cell>
          <cell r="F19">
            <v>42779</v>
          </cell>
          <cell r="G19">
            <v>43058</v>
          </cell>
          <cell r="H19" t="str">
            <v>Hourly</v>
          </cell>
          <cell r="I19" t="str">
            <v>H</v>
          </cell>
          <cell r="J19">
            <v>26.65</v>
          </cell>
        </row>
        <row r="20">
          <cell r="A20">
            <v>56</v>
          </cell>
          <cell r="B20" t="str">
            <v>McShane, Rebecca L.</v>
          </cell>
          <cell r="C20" t="str">
            <v>N</v>
          </cell>
          <cell r="D20" t="str">
            <v>00000523</v>
          </cell>
          <cell r="E20" t="str">
            <v>MECU MDS Coordinator</v>
          </cell>
          <cell r="F20">
            <v>41645</v>
          </cell>
          <cell r="G20">
            <v>42778</v>
          </cell>
          <cell r="H20" t="str">
            <v>Salaried</v>
          </cell>
          <cell r="I20" t="str">
            <v>S</v>
          </cell>
          <cell r="J20">
            <v>24.45</v>
          </cell>
        </row>
        <row r="21">
          <cell r="A21">
            <v>56</v>
          </cell>
          <cell r="B21" t="str">
            <v>McShane, Rebecca L.</v>
          </cell>
          <cell r="C21" t="str">
            <v>N</v>
          </cell>
          <cell r="D21" t="str">
            <v>00000583</v>
          </cell>
          <cell r="E21" t="str">
            <v>LPN Retirement Community</v>
          </cell>
          <cell r="F21">
            <v>42737</v>
          </cell>
          <cell r="G21">
            <v>42778</v>
          </cell>
          <cell r="H21" t="str">
            <v>Hourly</v>
          </cell>
          <cell r="I21" t="str">
            <v>H</v>
          </cell>
          <cell r="J21">
            <v>23.91</v>
          </cell>
        </row>
        <row r="22">
          <cell r="A22">
            <v>56</v>
          </cell>
          <cell r="B22" t="str">
            <v>McShane, Rebecca L.</v>
          </cell>
          <cell r="C22" t="str">
            <v>N</v>
          </cell>
          <cell r="D22" t="str">
            <v>00000583</v>
          </cell>
          <cell r="E22" t="str">
            <v>LPN Retirement Community</v>
          </cell>
          <cell r="F22">
            <v>43213</v>
          </cell>
          <cell r="G22">
            <v>45056</v>
          </cell>
          <cell r="H22" t="str">
            <v>Hourly</v>
          </cell>
          <cell r="I22" t="str">
            <v>H</v>
          </cell>
          <cell r="J22">
            <v>32.18</v>
          </cell>
        </row>
        <row r="23">
          <cell r="A23">
            <v>56</v>
          </cell>
          <cell r="B23" t="str">
            <v>McShane, Rebecca L.</v>
          </cell>
          <cell r="C23" t="str">
            <v>Y</v>
          </cell>
          <cell r="D23" t="str">
            <v>00000608</v>
          </cell>
          <cell r="E23" t="str">
            <v>Clinical Nurse Coord</v>
          </cell>
          <cell r="F23">
            <v>43059</v>
          </cell>
          <cell r="G23">
            <v>45056</v>
          </cell>
          <cell r="H23" t="str">
            <v>Hourly</v>
          </cell>
          <cell r="I23" t="str">
            <v>H</v>
          </cell>
          <cell r="J23">
            <v>32.979999999999997</v>
          </cell>
        </row>
        <row r="24">
          <cell r="A24">
            <v>61</v>
          </cell>
          <cell r="B24" t="str">
            <v>Jarvis, Nicole M.</v>
          </cell>
          <cell r="C24" t="str">
            <v>Y</v>
          </cell>
          <cell r="D24" t="str">
            <v>00000177</v>
          </cell>
          <cell r="E24" t="str">
            <v>SROY Medical Secretary</v>
          </cell>
          <cell r="F24">
            <v>37686</v>
          </cell>
          <cell r="G24">
            <v>37986</v>
          </cell>
          <cell r="H24" t="str">
            <v>Hourly</v>
          </cell>
          <cell r="I24" t="str">
            <v>H</v>
          </cell>
          <cell r="J24">
            <v>10.26</v>
          </cell>
        </row>
        <row r="25">
          <cell r="A25">
            <v>64</v>
          </cell>
          <cell r="B25" t="str">
            <v>Kurutza, Marie L.</v>
          </cell>
          <cell r="C25" t="str">
            <v>Y</v>
          </cell>
          <cell r="D25" t="str">
            <v>00000049</v>
          </cell>
          <cell r="E25" t="str">
            <v>MEDSURG Registered Nurse</v>
          </cell>
          <cell r="F25">
            <v>39587</v>
          </cell>
          <cell r="G25">
            <v>41116</v>
          </cell>
          <cell r="H25" t="str">
            <v>Hourly</v>
          </cell>
          <cell r="I25" t="str">
            <v>H</v>
          </cell>
          <cell r="J25">
            <v>23.81</v>
          </cell>
        </row>
        <row r="26">
          <cell r="A26">
            <v>64</v>
          </cell>
          <cell r="B26" t="str">
            <v>Kurutza, Marie L.</v>
          </cell>
          <cell r="C26" t="str">
            <v>N</v>
          </cell>
          <cell r="D26" t="str">
            <v>00000113</v>
          </cell>
          <cell r="E26" t="str">
            <v>INFECT Infection Control Pract</v>
          </cell>
          <cell r="F26">
            <v>40861</v>
          </cell>
          <cell r="G26">
            <v>41116</v>
          </cell>
          <cell r="H26" t="str">
            <v>Salaried</v>
          </cell>
          <cell r="I26" t="str">
            <v>S</v>
          </cell>
          <cell r="J26">
            <v>23.81</v>
          </cell>
        </row>
        <row r="27">
          <cell r="A27">
            <v>64</v>
          </cell>
          <cell r="B27" t="str">
            <v>Kurutza, Marie L.</v>
          </cell>
          <cell r="C27" t="str">
            <v>N</v>
          </cell>
          <cell r="D27" t="str">
            <v>00000238</v>
          </cell>
          <cell r="E27" t="str">
            <v>MEDSURG LPN Per Diem</v>
          </cell>
          <cell r="F27">
            <v>39273</v>
          </cell>
          <cell r="G27">
            <v>39586</v>
          </cell>
          <cell r="H27" t="str">
            <v>Hourly</v>
          </cell>
          <cell r="I27" t="str">
            <v>H</v>
          </cell>
          <cell r="J27">
            <v>21</v>
          </cell>
        </row>
        <row r="28">
          <cell r="A28">
            <v>72</v>
          </cell>
          <cell r="B28" t="str">
            <v>McAndrew, Ellen P.</v>
          </cell>
          <cell r="C28" t="str">
            <v>Y</v>
          </cell>
          <cell r="D28" t="str">
            <v>00000171</v>
          </cell>
          <cell r="E28" t="str">
            <v>OBGYN Nurse Midwife</v>
          </cell>
          <cell r="F28">
            <v>41087</v>
          </cell>
          <cell r="G28">
            <v>41611</v>
          </cell>
          <cell r="H28" t="str">
            <v>Salaried</v>
          </cell>
          <cell r="I28" t="str">
            <v>S</v>
          </cell>
          <cell r="J28">
            <v>45</v>
          </cell>
        </row>
        <row r="29">
          <cell r="A29">
            <v>74</v>
          </cell>
          <cell r="B29" t="str">
            <v>McCullough, Wendy S.</v>
          </cell>
          <cell r="C29" t="str">
            <v>Y</v>
          </cell>
          <cell r="D29" t="str">
            <v>00000314</v>
          </cell>
          <cell r="E29" t="str">
            <v>CHEL Medical Secretary Offsite</v>
          </cell>
          <cell r="F29">
            <v>42275</v>
          </cell>
          <cell r="G29">
            <v>43392</v>
          </cell>
          <cell r="H29" t="str">
            <v>Hourly</v>
          </cell>
          <cell r="I29" t="str">
            <v>H</v>
          </cell>
          <cell r="J29">
            <v>17.34</v>
          </cell>
        </row>
        <row r="30">
          <cell r="A30">
            <v>76</v>
          </cell>
          <cell r="B30" t="str">
            <v>McHugh, Amanda M.</v>
          </cell>
          <cell r="C30" t="str">
            <v>Y</v>
          </cell>
          <cell r="D30" t="str">
            <v>00000227</v>
          </cell>
          <cell r="E30" t="str">
            <v>CEC Teaching Assistant</v>
          </cell>
          <cell r="F30">
            <v>37708</v>
          </cell>
          <cell r="G30">
            <v>37986</v>
          </cell>
          <cell r="H30" t="str">
            <v>Hourly</v>
          </cell>
          <cell r="I30" t="str">
            <v>H</v>
          </cell>
          <cell r="J30">
            <v>8</v>
          </cell>
        </row>
        <row r="31">
          <cell r="A31">
            <v>83</v>
          </cell>
          <cell r="B31" t="str">
            <v>Moore, Brenda M.</v>
          </cell>
          <cell r="C31" t="str">
            <v>Y</v>
          </cell>
          <cell r="D31" t="str">
            <v>00000233</v>
          </cell>
          <cell r="E31" t="str">
            <v>ER RN Per Diem</v>
          </cell>
          <cell r="F31">
            <v>37895</v>
          </cell>
          <cell r="G31">
            <v>38591</v>
          </cell>
          <cell r="H31" t="str">
            <v>Hourly</v>
          </cell>
          <cell r="I31" t="str">
            <v>H</v>
          </cell>
          <cell r="J31">
            <v>25.26</v>
          </cell>
        </row>
        <row r="32">
          <cell r="A32">
            <v>97</v>
          </cell>
          <cell r="B32" t="str">
            <v>Van Dine, Nancy E.</v>
          </cell>
          <cell r="C32" t="str">
            <v>Y</v>
          </cell>
          <cell r="D32" t="str">
            <v>00000231</v>
          </cell>
          <cell r="E32" t="str">
            <v>BC RN - Per Diem</v>
          </cell>
          <cell r="F32">
            <v>37641</v>
          </cell>
          <cell r="G32">
            <v>37986</v>
          </cell>
          <cell r="H32" t="str">
            <v>Hourly</v>
          </cell>
          <cell r="I32" t="str">
            <v>H</v>
          </cell>
          <cell r="J32">
            <v>18.600000000000001</v>
          </cell>
        </row>
        <row r="33">
          <cell r="A33">
            <v>99</v>
          </cell>
          <cell r="B33" t="str">
            <v>Sumner, Eleanor M.</v>
          </cell>
          <cell r="C33" t="str">
            <v>N</v>
          </cell>
          <cell r="D33" t="str">
            <v>00000058</v>
          </cell>
          <cell r="E33" t="str">
            <v>MECU Licensed Nurse Aide</v>
          </cell>
          <cell r="F33">
            <v>42471</v>
          </cell>
          <cell r="G33">
            <v>42736</v>
          </cell>
          <cell r="H33" t="str">
            <v>Hourly</v>
          </cell>
          <cell r="I33" t="str">
            <v>H</v>
          </cell>
          <cell r="J33">
            <v>17</v>
          </cell>
        </row>
        <row r="34">
          <cell r="A34">
            <v>99</v>
          </cell>
          <cell r="B34" t="str">
            <v>Sumner, Eleanor M.</v>
          </cell>
          <cell r="C34" t="str">
            <v>N</v>
          </cell>
          <cell r="D34" t="str">
            <v>00000237</v>
          </cell>
          <cell r="E34" t="str">
            <v>MEDSURG LNA Per Diem</v>
          </cell>
          <cell r="F34">
            <v>43711</v>
          </cell>
          <cell r="G34">
            <v>44907</v>
          </cell>
          <cell r="H34" t="str">
            <v>Salaried</v>
          </cell>
          <cell r="I34" t="str">
            <v>S</v>
          </cell>
          <cell r="J34">
            <v>22.77</v>
          </cell>
        </row>
        <row r="35">
          <cell r="A35">
            <v>99</v>
          </cell>
          <cell r="B35" t="str">
            <v>Sumner, Eleanor M.</v>
          </cell>
          <cell r="C35" t="str">
            <v>Y</v>
          </cell>
          <cell r="D35" t="str">
            <v>00000581</v>
          </cell>
          <cell r="E35" t="str">
            <v>LNA Retirement Community</v>
          </cell>
          <cell r="F35">
            <v>42737</v>
          </cell>
          <cell r="G35">
            <v>45056</v>
          </cell>
          <cell r="H35" t="str">
            <v>Hourly</v>
          </cell>
          <cell r="I35" t="str">
            <v>H</v>
          </cell>
          <cell r="J35">
            <v>24.75</v>
          </cell>
        </row>
        <row r="36">
          <cell r="A36">
            <v>99</v>
          </cell>
          <cell r="B36" t="str">
            <v>Sumner, Eleanor M.</v>
          </cell>
          <cell r="C36" t="str">
            <v>N</v>
          </cell>
          <cell r="D36" t="str">
            <v>00000696</v>
          </cell>
          <cell r="E36" t="str">
            <v>Licensed Nurse Aide</v>
          </cell>
          <cell r="F36">
            <v>43395</v>
          </cell>
          <cell r="G36">
            <v>43710</v>
          </cell>
          <cell r="H36" t="str">
            <v>Hourly</v>
          </cell>
          <cell r="I36" t="str">
            <v>H</v>
          </cell>
          <cell r="J36">
            <v>22.77</v>
          </cell>
        </row>
        <row r="37">
          <cell r="A37">
            <v>104</v>
          </cell>
          <cell r="B37" t="str">
            <v>Wood, Tina</v>
          </cell>
          <cell r="C37" t="str">
            <v>N</v>
          </cell>
          <cell r="D37" t="str">
            <v>00000164</v>
          </cell>
          <cell r="E37" t="str">
            <v>PRIM Medical Secretary</v>
          </cell>
          <cell r="F37">
            <v>43852</v>
          </cell>
          <cell r="G37">
            <v>44682</v>
          </cell>
          <cell r="H37" t="str">
            <v>Hourly</v>
          </cell>
          <cell r="I37" t="str">
            <v>H</v>
          </cell>
          <cell r="J37">
            <v>21.6</v>
          </cell>
        </row>
        <row r="38">
          <cell r="A38">
            <v>104</v>
          </cell>
          <cell r="B38" t="str">
            <v>Wood, Tina</v>
          </cell>
          <cell r="C38" t="str">
            <v>Y</v>
          </cell>
          <cell r="D38" t="str">
            <v>00000657</v>
          </cell>
          <cell r="E38" t="str">
            <v>Office Representative</v>
          </cell>
          <cell r="F38">
            <v>44683</v>
          </cell>
          <cell r="G38">
            <v>45056</v>
          </cell>
          <cell r="H38" t="str">
            <v>Hourly</v>
          </cell>
          <cell r="I38" t="str">
            <v>H</v>
          </cell>
          <cell r="J38">
            <v>24.75</v>
          </cell>
        </row>
        <row r="39">
          <cell r="A39">
            <v>113</v>
          </cell>
          <cell r="B39" t="str">
            <v>Sargent, Karen D.</v>
          </cell>
          <cell r="C39" t="str">
            <v>N</v>
          </cell>
          <cell r="D39" t="str">
            <v>00000049</v>
          </cell>
          <cell r="E39" t="str">
            <v>MEDSURG Registered Nurse</v>
          </cell>
          <cell r="F39">
            <v>40679</v>
          </cell>
          <cell r="G39">
            <v>41966</v>
          </cell>
          <cell r="H39" t="str">
            <v>Hourly</v>
          </cell>
          <cell r="I39" t="str">
            <v>H</v>
          </cell>
          <cell r="J39">
            <v>34.659999999999997</v>
          </cell>
        </row>
        <row r="40">
          <cell r="A40">
            <v>113</v>
          </cell>
          <cell r="B40" t="str">
            <v>Sargent, Karen D.</v>
          </cell>
          <cell r="C40" t="str">
            <v>N</v>
          </cell>
          <cell r="D40" t="str">
            <v>00000056</v>
          </cell>
          <cell r="E40" t="str">
            <v>MECU Registered Nurse</v>
          </cell>
          <cell r="F40">
            <v>37895</v>
          </cell>
          <cell r="G40">
            <v>38453</v>
          </cell>
          <cell r="H40" t="str">
            <v>Hourly</v>
          </cell>
          <cell r="I40" t="str">
            <v>H</v>
          </cell>
          <cell r="J40">
            <v>24.087700000000002</v>
          </cell>
        </row>
        <row r="41">
          <cell r="A41">
            <v>113</v>
          </cell>
          <cell r="B41" t="str">
            <v>Sargent, Karen D.</v>
          </cell>
          <cell r="C41" t="str">
            <v>N</v>
          </cell>
          <cell r="D41" t="str">
            <v>00000107</v>
          </cell>
          <cell r="E41" t="str">
            <v>CARE Care Manager</v>
          </cell>
          <cell r="F41">
            <v>38327</v>
          </cell>
          <cell r="G41">
            <v>40678</v>
          </cell>
          <cell r="H41" t="str">
            <v>Salaried</v>
          </cell>
          <cell r="I41" t="str">
            <v>S</v>
          </cell>
          <cell r="J41">
            <v>28.0001</v>
          </cell>
        </row>
        <row r="42">
          <cell r="A42">
            <v>113</v>
          </cell>
          <cell r="B42" t="str">
            <v>Sargent, Karen D.</v>
          </cell>
          <cell r="C42" t="str">
            <v>N</v>
          </cell>
          <cell r="D42" t="str">
            <v>00000239</v>
          </cell>
          <cell r="E42" t="str">
            <v>MEDSURG RN Per Diem</v>
          </cell>
          <cell r="F42">
            <v>43255</v>
          </cell>
          <cell r="G42">
            <v>44767</v>
          </cell>
          <cell r="H42" t="str">
            <v>Hourly</v>
          </cell>
          <cell r="I42" t="str">
            <v>H</v>
          </cell>
          <cell r="J42">
            <v>44.05</v>
          </cell>
        </row>
        <row r="43">
          <cell r="A43">
            <v>113</v>
          </cell>
          <cell r="B43" t="str">
            <v>Sargent, Karen D.</v>
          </cell>
          <cell r="C43" t="str">
            <v>N</v>
          </cell>
          <cell r="D43" t="str">
            <v>00000374</v>
          </cell>
          <cell r="E43" t="str">
            <v>Primary Care RN- Per Diem</v>
          </cell>
          <cell r="F43">
            <v>43703</v>
          </cell>
          <cell r="G43">
            <v>43704</v>
          </cell>
          <cell r="H43" t="str">
            <v>Hourly</v>
          </cell>
          <cell r="I43" t="str">
            <v>H</v>
          </cell>
          <cell r="J43">
            <v>0</v>
          </cell>
        </row>
        <row r="44">
          <cell r="A44">
            <v>113</v>
          </cell>
          <cell r="B44" t="str">
            <v>Sargent, Karen D.</v>
          </cell>
          <cell r="C44" t="str">
            <v>Y</v>
          </cell>
          <cell r="D44" t="str">
            <v>00000374</v>
          </cell>
          <cell r="E44" t="str">
            <v>Primary Care RN- Per Diem</v>
          </cell>
          <cell r="F44">
            <v>43255</v>
          </cell>
          <cell r="G44">
            <v>44767</v>
          </cell>
          <cell r="H44" t="str">
            <v>Hourly</v>
          </cell>
          <cell r="I44" t="str">
            <v>H</v>
          </cell>
          <cell r="J44">
            <v>40.89</v>
          </cell>
        </row>
        <row r="45">
          <cell r="A45">
            <v>113</v>
          </cell>
          <cell r="B45" t="str">
            <v>Sargent, Karen D.</v>
          </cell>
          <cell r="C45" t="str">
            <v>N</v>
          </cell>
          <cell r="D45" t="str">
            <v>00000544</v>
          </cell>
          <cell r="E45" t="str">
            <v>Registered Nurse</v>
          </cell>
          <cell r="F45">
            <v>41967</v>
          </cell>
          <cell r="G45">
            <v>43262</v>
          </cell>
          <cell r="H45" t="str">
            <v>Hourly</v>
          </cell>
          <cell r="I45" t="str">
            <v>H</v>
          </cell>
          <cell r="J45">
            <v>33.880000000000003</v>
          </cell>
        </row>
        <row r="46">
          <cell r="A46">
            <v>113</v>
          </cell>
          <cell r="B46" t="str">
            <v>Sargent, Karen D.</v>
          </cell>
          <cell r="C46" t="str">
            <v>N</v>
          </cell>
          <cell r="D46" t="str">
            <v>00000544</v>
          </cell>
          <cell r="E46" t="str">
            <v>Registered Nurse</v>
          </cell>
          <cell r="F46">
            <v>43283</v>
          </cell>
          <cell r="G46">
            <v>43282</v>
          </cell>
          <cell r="H46" t="str">
            <v>Hourly</v>
          </cell>
          <cell r="I46" t="str">
            <v>H</v>
          </cell>
          <cell r="J46">
            <v>33.880000000000003</v>
          </cell>
        </row>
        <row r="47">
          <cell r="A47">
            <v>115</v>
          </cell>
          <cell r="B47" t="str">
            <v>Stephenson, Carol J.</v>
          </cell>
          <cell r="C47" t="str">
            <v>N</v>
          </cell>
          <cell r="D47" t="str">
            <v>00000007</v>
          </cell>
          <cell r="E47" t="str">
            <v>ADM Director of Prof Services</v>
          </cell>
          <cell r="F47">
            <v>37895</v>
          </cell>
          <cell r="G47">
            <v>39082</v>
          </cell>
          <cell r="H47" t="str">
            <v>Salaried</v>
          </cell>
          <cell r="I47" t="str">
            <v>S</v>
          </cell>
          <cell r="J47">
            <v>34.506399999999999</v>
          </cell>
        </row>
        <row r="48">
          <cell r="A48">
            <v>115</v>
          </cell>
          <cell r="B48" t="str">
            <v>Stephenson, Carol J.</v>
          </cell>
          <cell r="C48" t="str">
            <v>Y</v>
          </cell>
          <cell r="D48" t="str">
            <v>00000031</v>
          </cell>
          <cell r="E48" t="str">
            <v>LAB Laboratory Manager</v>
          </cell>
          <cell r="F48">
            <v>39083</v>
          </cell>
          <cell r="G48">
            <v>42917</v>
          </cell>
          <cell r="H48" t="str">
            <v>Salaried</v>
          </cell>
          <cell r="I48" t="str">
            <v>S</v>
          </cell>
          <cell r="J48">
            <v>48.1</v>
          </cell>
        </row>
        <row r="49">
          <cell r="A49">
            <v>116</v>
          </cell>
          <cell r="B49" t="str">
            <v>Tulloh, Catherine J.</v>
          </cell>
          <cell r="C49" t="str">
            <v>N</v>
          </cell>
          <cell r="D49" t="str">
            <v>00000089</v>
          </cell>
          <cell r="E49" t="str">
            <v>RAD Sonographer</v>
          </cell>
          <cell r="F49">
            <v>37897</v>
          </cell>
          <cell r="G49">
            <v>40752</v>
          </cell>
          <cell r="H49" t="str">
            <v>Hourly</v>
          </cell>
          <cell r="I49" t="str">
            <v>H</v>
          </cell>
          <cell r="J49">
            <v>30.135899999999999</v>
          </cell>
        </row>
        <row r="50">
          <cell r="A50">
            <v>116</v>
          </cell>
          <cell r="B50" t="str">
            <v>Tulloh, Catherine J.</v>
          </cell>
          <cell r="C50" t="str">
            <v>Y</v>
          </cell>
          <cell r="D50" t="str">
            <v>00000089</v>
          </cell>
          <cell r="E50" t="str">
            <v>RAD Sonographer</v>
          </cell>
          <cell r="F50">
            <v>44839</v>
          </cell>
          <cell r="G50">
            <v>45056</v>
          </cell>
          <cell r="H50" t="str">
            <v>Hourly</v>
          </cell>
          <cell r="I50" t="str">
            <v>H</v>
          </cell>
          <cell r="J50">
            <v>45.69</v>
          </cell>
        </row>
        <row r="51">
          <cell r="A51">
            <v>116</v>
          </cell>
          <cell r="B51" t="str">
            <v>Tulloh, Catherine J.</v>
          </cell>
          <cell r="C51" t="str">
            <v>N</v>
          </cell>
          <cell r="D51" t="str">
            <v>00000126</v>
          </cell>
          <cell r="E51" t="str">
            <v>GRANT - Grant Worker</v>
          </cell>
          <cell r="F51">
            <v>37897</v>
          </cell>
          <cell r="G51">
            <v>39544</v>
          </cell>
          <cell r="H51" t="str">
            <v>Salaried</v>
          </cell>
          <cell r="I51" t="str">
            <v>S</v>
          </cell>
          <cell r="J51">
            <v>27.17</v>
          </cell>
        </row>
        <row r="52">
          <cell r="A52">
            <v>117</v>
          </cell>
          <cell r="B52" t="str">
            <v>Davis, Lyndell J.</v>
          </cell>
          <cell r="C52" t="str">
            <v>N</v>
          </cell>
          <cell r="D52" t="str">
            <v>00000091</v>
          </cell>
          <cell r="E52" t="str">
            <v>NUC Nuclear Medicine Superviso</v>
          </cell>
          <cell r="F52">
            <v>37895</v>
          </cell>
          <cell r="G52">
            <v>39992</v>
          </cell>
          <cell r="H52" t="str">
            <v>Hourly</v>
          </cell>
          <cell r="I52" t="str">
            <v>H</v>
          </cell>
          <cell r="J52">
            <v>34.26</v>
          </cell>
        </row>
        <row r="53">
          <cell r="A53">
            <v>117</v>
          </cell>
          <cell r="B53" t="str">
            <v>Davis, Lyndell J.</v>
          </cell>
          <cell r="C53" t="str">
            <v>N</v>
          </cell>
          <cell r="D53" t="str">
            <v>00000455</v>
          </cell>
          <cell r="E53" t="str">
            <v>Ancillary Svc Clin Consultant</v>
          </cell>
          <cell r="F53">
            <v>39993</v>
          </cell>
          <cell r="G53">
            <v>40916</v>
          </cell>
          <cell r="H53" t="str">
            <v>Hourly</v>
          </cell>
          <cell r="I53" t="str">
            <v>H</v>
          </cell>
          <cell r="J53">
            <v>35.110300000000002</v>
          </cell>
        </row>
        <row r="54">
          <cell r="A54">
            <v>117</v>
          </cell>
          <cell r="B54" t="str">
            <v>Davis, Lyndell J.</v>
          </cell>
          <cell r="C54" t="str">
            <v>N</v>
          </cell>
          <cell r="D54" t="str">
            <v>00000524</v>
          </cell>
          <cell r="E54" t="str">
            <v>NUC Nuclear Med Tech PD</v>
          </cell>
          <cell r="F54">
            <v>40917</v>
          </cell>
          <cell r="G54">
            <v>41274</v>
          </cell>
          <cell r="H54" t="str">
            <v>Hourly</v>
          </cell>
          <cell r="I54" t="str">
            <v>H</v>
          </cell>
          <cell r="J54">
            <v>35.110300000000002</v>
          </cell>
        </row>
        <row r="55">
          <cell r="A55">
            <v>117</v>
          </cell>
          <cell r="B55" t="str">
            <v>Davis, Lyndell J.</v>
          </cell>
          <cell r="C55" t="str">
            <v>Y</v>
          </cell>
          <cell r="D55" t="str">
            <v>00000524</v>
          </cell>
          <cell r="E55" t="str">
            <v>NUC Nuclear Med Tech PD</v>
          </cell>
          <cell r="F55">
            <v>41281</v>
          </cell>
          <cell r="G55">
            <v>41275</v>
          </cell>
          <cell r="H55" t="str">
            <v>Hourly</v>
          </cell>
          <cell r="I55" t="str">
            <v>H</v>
          </cell>
          <cell r="J55">
            <v>35.110300000000002</v>
          </cell>
        </row>
        <row r="56">
          <cell r="A56">
            <v>117</v>
          </cell>
          <cell r="B56" t="str">
            <v>Davis, Lyndell J.</v>
          </cell>
          <cell r="C56" t="str">
            <v>N</v>
          </cell>
          <cell r="D56" t="str">
            <v>00000524</v>
          </cell>
          <cell r="E56" t="str">
            <v>NUC Nuclear Med Tech PD</v>
          </cell>
          <cell r="F56">
            <v>41296</v>
          </cell>
          <cell r="G56">
            <v>41296</v>
          </cell>
          <cell r="H56" t="str">
            <v>Hourly</v>
          </cell>
          <cell r="I56" t="str">
            <v>H</v>
          </cell>
          <cell r="J56">
            <v>35.110300000000002</v>
          </cell>
        </row>
        <row r="57">
          <cell r="A57">
            <v>118</v>
          </cell>
          <cell r="B57" t="str">
            <v>Chen, Ji</v>
          </cell>
          <cell r="C57" t="str">
            <v>Y</v>
          </cell>
          <cell r="D57" t="str">
            <v>00000022</v>
          </cell>
          <cell r="E57" t="str">
            <v>PHAR Pharmacy Manager</v>
          </cell>
          <cell r="F57">
            <v>37895</v>
          </cell>
          <cell r="G57">
            <v>38744</v>
          </cell>
          <cell r="H57" t="str">
            <v>Salaried</v>
          </cell>
          <cell r="I57" t="str">
            <v>S</v>
          </cell>
          <cell r="J57">
            <v>45.579799999999999</v>
          </cell>
        </row>
        <row r="58">
          <cell r="A58">
            <v>119</v>
          </cell>
          <cell r="B58" t="str">
            <v>Maxwell, Deborah A.</v>
          </cell>
          <cell r="C58" t="str">
            <v>N</v>
          </cell>
          <cell r="D58" t="str">
            <v>00000034</v>
          </cell>
          <cell r="E58" t="str">
            <v>REH Director of Rehab Services</v>
          </cell>
          <cell r="F58">
            <v>37895</v>
          </cell>
          <cell r="G58">
            <v>38942</v>
          </cell>
          <cell r="H58" t="str">
            <v>Salaried</v>
          </cell>
          <cell r="I58" t="str">
            <v>S</v>
          </cell>
          <cell r="J58">
            <v>33.551200000000001</v>
          </cell>
        </row>
        <row r="59">
          <cell r="A59">
            <v>119</v>
          </cell>
          <cell r="B59" t="str">
            <v>Maxwell, Deborah A.</v>
          </cell>
          <cell r="C59" t="str">
            <v>Y</v>
          </cell>
          <cell r="D59" t="str">
            <v>00000098</v>
          </cell>
          <cell r="E59" t="str">
            <v>REH Physical Therapist</v>
          </cell>
          <cell r="F59">
            <v>38943</v>
          </cell>
          <cell r="G59">
            <v>38989</v>
          </cell>
          <cell r="H59" t="str">
            <v>Hourly</v>
          </cell>
          <cell r="I59" t="str">
            <v>H</v>
          </cell>
          <cell r="J59">
            <v>33.551200000000001</v>
          </cell>
        </row>
        <row r="60">
          <cell r="A60">
            <v>120</v>
          </cell>
          <cell r="B60" t="str">
            <v>van Gulden, Derek P.</v>
          </cell>
          <cell r="C60" t="str">
            <v>N</v>
          </cell>
          <cell r="D60" t="str">
            <v>00000033</v>
          </cell>
          <cell r="E60" t="str">
            <v>RES Cardio/Nuc Med Manager</v>
          </cell>
          <cell r="F60">
            <v>37895</v>
          </cell>
          <cell r="G60">
            <v>37985</v>
          </cell>
          <cell r="H60" t="str">
            <v>Salaried</v>
          </cell>
          <cell r="I60" t="str">
            <v>S</v>
          </cell>
          <cell r="J60">
            <v>26.4</v>
          </cell>
        </row>
        <row r="61">
          <cell r="A61">
            <v>120</v>
          </cell>
          <cell r="B61" t="str">
            <v>van Gulden, Derek P.</v>
          </cell>
          <cell r="C61" t="str">
            <v>Y</v>
          </cell>
          <cell r="D61" t="str">
            <v>00000097</v>
          </cell>
          <cell r="E61" t="str">
            <v>RES Respiratory Therapist RRT</v>
          </cell>
          <cell r="F61">
            <v>37985</v>
          </cell>
          <cell r="G61">
            <v>38482</v>
          </cell>
          <cell r="H61" t="str">
            <v>Hourly</v>
          </cell>
          <cell r="I61" t="str">
            <v>H</v>
          </cell>
          <cell r="J61">
            <v>29.126899999999999</v>
          </cell>
        </row>
        <row r="62">
          <cell r="A62">
            <v>120</v>
          </cell>
          <cell r="B62" t="str">
            <v>van Gulden, Derek P.</v>
          </cell>
          <cell r="C62" t="str">
            <v>N</v>
          </cell>
          <cell r="D62" t="str">
            <v>00000244</v>
          </cell>
          <cell r="E62" t="str">
            <v>RES Respiratory Therapist CRT</v>
          </cell>
          <cell r="F62">
            <v>37866</v>
          </cell>
          <cell r="G62">
            <v>37984</v>
          </cell>
          <cell r="H62" t="str">
            <v>Salaried</v>
          </cell>
          <cell r="I62" t="str">
            <v>S</v>
          </cell>
          <cell r="J62">
            <v>26.4</v>
          </cell>
        </row>
        <row r="63">
          <cell r="A63">
            <v>120</v>
          </cell>
          <cell r="B63" t="str">
            <v>van Gulden, Derek P.</v>
          </cell>
          <cell r="C63" t="str">
            <v>N</v>
          </cell>
          <cell r="D63" t="str">
            <v>00000244</v>
          </cell>
          <cell r="E63" t="str">
            <v>RES Respiratory Therapist CRT</v>
          </cell>
          <cell r="F63">
            <v>37985</v>
          </cell>
          <cell r="G63">
            <v>37985</v>
          </cell>
          <cell r="H63" t="str">
            <v>Hourly</v>
          </cell>
          <cell r="I63" t="str">
            <v>H</v>
          </cell>
          <cell r="J63">
            <v>26.4</v>
          </cell>
        </row>
        <row r="64">
          <cell r="A64">
            <v>122</v>
          </cell>
          <cell r="B64" t="str">
            <v>Sargeant, Marilyn G.</v>
          </cell>
          <cell r="C64" t="str">
            <v>N</v>
          </cell>
          <cell r="D64" t="str">
            <v>00000008</v>
          </cell>
          <cell r="E64" t="str">
            <v>ADM Director of Quality Mgt</v>
          </cell>
          <cell r="F64">
            <v>37895</v>
          </cell>
          <cell r="G64">
            <v>38842</v>
          </cell>
          <cell r="H64" t="str">
            <v>Salaried</v>
          </cell>
          <cell r="I64" t="str">
            <v>S</v>
          </cell>
          <cell r="J64">
            <v>34.615900000000003</v>
          </cell>
        </row>
        <row r="65">
          <cell r="A65">
            <v>122</v>
          </cell>
          <cell r="B65" t="str">
            <v>Sargeant, Marilyn G.</v>
          </cell>
          <cell r="C65" t="str">
            <v>N</v>
          </cell>
          <cell r="D65" t="str">
            <v>00000291</v>
          </cell>
          <cell r="E65" t="str">
            <v>HIM Certified Coder</v>
          </cell>
          <cell r="F65">
            <v>39657</v>
          </cell>
          <cell r="G65">
            <v>40272</v>
          </cell>
          <cell r="H65" t="str">
            <v>Hourly</v>
          </cell>
          <cell r="I65" t="str">
            <v>H</v>
          </cell>
          <cell r="J65">
            <v>21.5</v>
          </cell>
        </row>
        <row r="66">
          <cell r="A66">
            <v>122</v>
          </cell>
          <cell r="B66" t="str">
            <v>Sargeant, Marilyn G.</v>
          </cell>
          <cell r="C66" t="str">
            <v>Y</v>
          </cell>
          <cell r="D66" t="str">
            <v>00000366</v>
          </cell>
          <cell r="E66" t="str">
            <v>Medical Staff Services Manager</v>
          </cell>
          <cell r="F66">
            <v>38845</v>
          </cell>
          <cell r="G66">
            <v>44921</v>
          </cell>
          <cell r="H66" t="str">
            <v>Salaried</v>
          </cell>
          <cell r="I66" t="str">
            <v>S</v>
          </cell>
          <cell r="J66">
            <v>39.33</v>
          </cell>
        </row>
        <row r="67">
          <cell r="A67">
            <v>124</v>
          </cell>
          <cell r="B67" t="str">
            <v>Allen, Barrie M.</v>
          </cell>
          <cell r="C67" t="str">
            <v>N</v>
          </cell>
          <cell r="D67" t="str">
            <v>00000261</v>
          </cell>
          <cell r="E67" t="str">
            <v>Contract Thrift Shop</v>
          </cell>
          <cell r="F67">
            <v>37897</v>
          </cell>
          <cell r="G67">
            <v>38215</v>
          </cell>
          <cell r="H67" t="str">
            <v>Salaried</v>
          </cell>
          <cell r="I67" t="str">
            <v>S</v>
          </cell>
          <cell r="J67">
            <v>0</v>
          </cell>
        </row>
        <row r="68">
          <cell r="A68">
            <v>125</v>
          </cell>
          <cell r="B68" t="str">
            <v>Hunt, Marilyn B.</v>
          </cell>
          <cell r="C68" t="str">
            <v>N</v>
          </cell>
          <cell r="D68" t="str">
            <v>00000261</v>
          </cell>
          <cell r="E68" t="str">
            <v>Contract Thrift Shop</v>
          </cell>
          <cell r="F68">
            <v>37897</v>
          </cell>
          <cell r="G68">
            <v>38215</v>
          </cell>
          <cell r="H68" t="str">
            <v>Salaried</v>
          </cell>
          <cell r="I68" t="str">
            <v>S</v>
          </cell>
          <cell r="J68">
            <v>0</v>
          </cell>
        </row>
        <row r="69">
          <cell r="A69">
            <v>126</v>
          </cell>
          <cell r="B69" t="str">
            <v>Jensen, Phyllis L.</v>
          </cell>
          <cell r="C69" t="str">
            <v>Y</v>
          </cell>
          <cell r="D69" t="str">
            <v>00000107</v>
          </cell>
          <cell r="E69" t="str">
            <v>CARE Care Manager</v>
          </cell>
          <cell r="F69">
            <v>40112</v>
          </cell>
          <cell r="G69">
            <v>40245</v>
          </cell>
          <cell r="H69" t="str">
            <v>Hourly</v>
          </cell>
          <cell r="I69" t="str">
            <v>H</v>
          </cell>
          <cell r="J69">
            <v>25</v>
          </cell>
        </row>
        <row r="70">
          <cell r="A70">
            <v>126</v>
          </cell>
          <cell r="B70" t="str">
            <v>Jensen, Phyllis L.</v>
          </cell>
          <cell r="C70" t="str">
            <v>N</v>
          </cell>
          <cell r="D70" t="str">
            <v>00000111</v>
          </cell>
          <cell r="E70" t="str">
            <v>QA Patient Relations Coord.</v>
          </cell>
          <cell r="F70">
            <v>37895</v>
          </cell>
          <cell r="G70">
            <v>39122</v>
          </cell>
          <cell r="H70" t="str">
            <v>Hourly</v>
          </cell>
          <cell r="I70" t="str">
            <v>H</v>
          </cell>
          <cell r="J70">
            <v>25.06</v>
          </cell>
        </row>
        <row r="71">
          <cell r="A71">
            <v>126</v>
          </cell>
          <cell r="B71" t="str">
            <v>Jensen, Phyllis L.</v>
          </cell>
          <cell r="C71" t="str">
            <v>N</v>
          </cell>
          <cell r="D71" t="str">
            <v>00000214</v>
          </cell>
          <cell r="E71" t="str">
            <v>COM Community Health Employee</v>
          </cell>
          <cell r="F71">
            <v>39531</v>
          </cell>
          <cell r="G71">
            <v>39927</v>
          </cell>
          <cell r="H71" t="str">
            <v>Hourly</v>
          </cell>
          <cell r="I71" t="str">
            <v>H</v>
          </cell>
          <cell r="J71">
            <v>25</v>
          </cell>
        </row>
        <row r="72">
          <cell r="A72">
            <v>127</v>
          </cell>
          <cell r="B72" t="str">
            <v>Therrien, Cheryl A.</v>
          </cell>
          <cell r="C72" t="str">
            <v>N</v>
          </cell>
          <cell r="D72" t="str">
            <v>00000261</v>
          </cell>
          <cell r="E72" t="str">
            <v>Contract Thrift Shop</v>
          </cell>
          <cell r="F72">
            <v>37897</v>
          </cell>
          <cell r="G72">
            <v>38215</v>
          </cell>
          <cell r="H72" t="str">
            <v>Salaried</v>
          </cell>
          <cell r="I72" t="str">
            <v>S</v>
          </cell>
          <cell r="J72">
            <v>0</v>
          </cell>
        </row>
        <row r="73">
          <cell r="A73">
            <v>128</v>
          </cell>
          <cell r="B73" t="str">
            <v>Simpson, Carol D.</v>
          </cell>
          <cell r="C73" t="str">
            <v>Y</v>
          </cell>
          <cell r="D73" t="str">
            <v>00000113</v>
          </cell>
          <cell r="E73" t="str">
            <v>INFECT Infection Control Pract</v>
          </cell>
          <cell r="F73">
            <v>37895</v>
          </cell>
          <cell r="G73">
            <v>38933</v>
          </cell>
          <cell r="H73" t="str">
            <v>Salaried</v>
          </cell>
          <cell r="I73" t="str">
            <v>S</v>
          </cell>
          <cell r="J73">
            <v>27.09</v>
          </cell>
        </row>
        <row r="74">
          <cell r="A74">
            <v>129</v>
          </cell>
          <cell r="B74" t="str">
            <v>Tousignant, Jane L.</v>
          </cell>
          <cell r="C74" t="str">
            <v>N</v>
          </cell>
          <cell r="D74" t="str">
            <v>00000261</v>
          </cell>
          <cell r="E74" t="str">
            <v>Contract Thrift Shop</v>
          </cell>
          <cell r="F74">
            <v>37897</v>
          </cell>
          <cell r="G74">
            <v>38215</v>
          </cell>
          <cell r="H74" t="str">
            <v>Salaried</v>
          </cell>
          <cell r="I74" t="str">
            <v>S</v>
          </cell>
          <cell r="J74">
            <v>0</v>
          </cell>
        </row>
        <row r="75">
          <cell r="A75">
            <v>131</v>
          </cell>
          <cell r="B75" t="str">
            <v>Richardson, Cynthia A.</v>
          </cell>
          <cell r="C75" t="str">
            <v>Y</v>
          </cell>
          <cell r="D75" t="str">
            <v>00000019</v>
          </cell>
          <cell r="E75" t="str">
            <v>NADM Extended Care Unit</v>
          </cell>
          <cell r="F75">
            <v>39769</v>
          </cell>
          <cell r="G75">
            <v>41628</v>
          </cell>
          <cell r="H75" t="str">
            <v>Salaried</v>
          </cell>
          <cell r="I75" t="str">
            <v>S</v>
          </cell>
          <cell r="J75">
            <v>39.1</v>
          </cell>
        </row>
        <row r="76">
          <cell r="A76">
            <v>131</v>
          </cell>
          <cell r="B76" t="str">
            <v>Richardson, Cynthia A.</v>
          </cell>
          <cell r="C76" t="str">
            <v>N</v>
          </cell>
          <cell r="D76" t="str">
            <v>00000056</v>
          </cell>
          <cell r="E76" t="str">
            <v>MECU Registered Nurse</v>
          </cell>
          <cell r="F76">
            <v>38873</v>
          </cell>
          <cell r="G76">
            <v>39768</v>
          </cell>
          <cell r="H76" t="str">
            <v>Hourly</v>
          </cell>
          <cell r="I76" t="str">
            <v>H</v>
          </cell>
          <cell r="J76">
            <v>32.450000000000003</v>
          </cell>
        </row>
        <row r="77">
          <cell r="A77">
            <v>131</v>
          </cell>
          <cell r="B77" t="str">
            <v>Richardson, Cynthia A.</v>
          </cell>
          <cell r="C77" t="str">
            <v>N</v>
          </cell>
          <cell r="D77" t="str">
            <v>00000120</v>
          </cell>
          <cell r="E77" t="str">
            <v>NADM Staff Development Coordin</v>
          </cell>
          <cell r="F77">
            <v>37895</v>
          </cell>
          <cell r="G77">
            <v>38872</v>
          </cell>
          <cell r="H77" t="str">
            <v>Hourly</v>
          </cell>
          <cell r="I77" t="str">
            <v>H</v>
          </cell>
          <cell r="J77">
            <v>28.78</v>
          </cell>
        </row>
        <row r="78">
          <cell r="A78">
            <v>131</v>
          </cell>
          <cell r="B78" t="str">
            <v>Richardson, Cynthia A.</v>
          </cell>
          <cell r="C78" t="str">
            <v>N</v>
          </cell>
          <cell r="D78" t="str">
            <v>00000122</v>
          </cell>
          <cell r="E78" t="str">
            <v>Diabetic Registered Nurse</v>
          </cell>
          <cell r="F78">
            <v>38873</v>
          </cell>
          <cell r="G78">
            <v>39768</v>
          </cell>
          <cell r="H78" t="str">
            <v>Hourly</v>
          </cell>
          <cell r="I78" t="str">
            <v>H</v>
          </cell>
          <cell r="J78">
            <v>32.450000000000003</v>
          </cell>
        </row>
        <row r="79">
          <cell r="A79">
            <v>131</v>
          </cell>
          <cell r="B79" t="str">
            <v>Richardson, Cynthia A.</v>
          </cell>
          <cell r="C79" t="str">
            <v>N</v>
          </cell>
          <cell r="D79" t="str">
            <v>00000423</v>
          </cell>
          <cell r="E79" t="str">
            <v>Director of Senior Services</v>
          </cell>
          <cell r="F79">
            <v>39769</v>
          </cell>
          <cell r="G79">
            <v>39768</v>
          </cell>
          <cell r="H79" t="str">
            <v>Salaried</v>
          </cell>
          <cell r="I79" t="str">
            <v>S</v>
          </cell>
          <cell r="J79">
            <v>35.031199999999998</v>
          </cell>
        </row>
        <row r="80">
          <cell r="A80">
            <v>132</v>
          </cell>
          <cell r="B80" t="str">
            <v>Goad, Claudette S.</v>
          </cell>
          <cell r="C80" t="str">
            <v>N</v>
          </cell>
          <cell r="D80" t="str">
            <v>00000010</v>
          </cell>
          <cell r="E80" t="str">
            <v>ADM Executive Assistant</v>
          </cell>
          <cell r="F80">
            <v>42051</v>
          </cell>
          <cell r="G80">
            <v>44682</v>
          </cell>
          <cell r="H80" t="str">
            <v>Salaried</v>
          </cell>
          <cell r="I80" t="str">
            <v>S</v>
          </cell>
          <cell r="J80">
            <v>29.72</v>
          </cell>
        </row>
        <row r="81">
          <cell r="A81">
            <v>132</v>
          </cell>
          <cell r="B81" t="str">
            <v>Goad, Claudette S.</v>
          </cell>
          <cell r="C81" t="str">
            <v>N</v>
          </cell>
          <cell r="D81" t="str">
            <v>00000045</v>
          </cell>
          <cell r="E81" t="str">
            <v>NADM Ops Coordinator Closed</v>
          </cell>
          <cell r="F81">
            <v>37895</v>
          </cell>
          <cell r="G81">
            <v>38057</v>
          </cell>
          <cell r="H81" t="str">
            <v>Hourly</v>
          </cell>
          <cell r="I81" t="str">
            <v>H</v>
          </cell>
          <cell r="J81">
            <v>13.76</v>
          </cell>
        </row>
        <row r="82">
          <cell r="A82">
            <v>132</v>
          </cell>
          <cell r="B82" t="str">
            <v>Goad, Claudette S.</v>
          </cell>
          <cell r="C82" t="str">
            <v>N</v>
          </cell>
          <cell r="D82" t="str">
            <v>00000282</v>
          </cell>
          <cell r="E82" t="str">
            <v>NADM Operations Coordinator</v>
          </cell>
          <cell r="F82">
            <v>38058</v>
          </cell>
          <cell r="G82">
            <v>42050</v>
          </cell>
          <cell r="H82" t="str">
            <v>Hourly</v>
          </cell>
          <cell r="I82" t="str">
            <v>H</v>
          </cell>
          <cell r="J82">
            <v>20.5</v>
          </cell>
        </row>
        <row r="83">
          <cell r="A83">
            <v>132</v>
          </cell>
          <cell r="B83" t="str">
            <v>Goad, Claudette S.</v>
          </cell>
          <cell r="C83" t="str">
            <v>Y</v>
          </cell>
          <cell r="D83" t="str">
            <v>00000670</v>
          </cell>
          <cell r="E83" t="str">
            <v>Executive Assistant</v>
          </cell>
          <cell r="F83">
            <v>44683</v>
          </cell>
          <cell r="G83">
            <v>45056</v>
          </cell>
          <cell r="H83" t="str">
            <v>Salaried</v>
          </cell>
          <cell r="I83" t="str">
            <v>S</v>
          </cell>
          <cell r="J83">
            <v>32.979999999999997</v>
          </cell>
        </row>
        <row r="84">
          <cell r="A84">
            <v>134</v>
          </cell>
          <cell r="B84" t="str">
            <v>Manning, Theron A.</v>
          </cell>
          <cell r="C84" t="str">
            <v>N</v>
          </cell>
          <cell r="D84" t="str">
            <v>00000009</v>
          </cell>
          <cell r="E84" t="str">
            <v>Director of Facilities</v>
          </cell>
          <cell r="F84">
            <v>37895</v>
          </cell>
          <cell r="G84">
            <v>39229</v>
          </cell>
          <cell r="H84" t="str">
            <v>Salaried</v>
          </cell>
          <cell r="I84" t="str">
            <v>S</v>
          </cell>
          <cell r="J84">
            <v>39.99</v>
          </cell>
        </row>
        <row r="85">
          <cell r="A85">
            <v>134</v>
          </cell>
          <cell r="B85" t="str">
            <v>Manning, Theron A.</v>
          </cell>
          <cell r="C85" t="str">
            <v>Y</v>
          </cell>
          <cell r="D85" t="str">
            <v>00000407</v>
          </cell>
          <cell r="E85" t="str">
            <v>Strategic Projects Coord.-PD</v>
          </cell>
          <cell r="F85">
            <v>39230</v>
          </cell>
          <cell r="G85">
            <v>42036</v>
          </cell>
          <cell r="H85" t="str">
            <v>Hourly</v>
          </cell>
          <cell r="I85" t="str">
            <v>H</v>
          </cell>
          <cell r="J85">
            <v>34.03</v>
          </cell>
        </row>
        <row r="86">
          <cell r="A86">
            <v>136</v>
          </cell>
          <cell r="B86" t="str">
            <v>Springer, Barbara A.</v>
          </cell>
          <cell r="C86" t="str">
            <v>N</v>
          </cell>
          <cell r="D86" t="str">
            <v>00000073</v>
          </cell>
          <cell r="E86" t="str">
            <v>ER Nursing Supervisor</v>
          </cell>
          <cell r="F86">
            <v>37895</v>
          </cell>
          <cell r="G86">
            <v>39766</v>
          </cell>
          <cell r="H86" t="str">
            <v>Hourly</v>
          </cell>
          <cell r="I86" t="str">
            <v>H</v>
          </cell>
          <cell r="J86">
            <v>37.229999999999997</v>
          </cell>
        </row>
        <row r="87">
          <cell r="A87">
            <v>136</v>
          </cell>
          <cell r="B87" t="str">
            <v>Springer, Barbara A.</v>
          </cell>
          <cell r="C87" t="str">
            <v>N</v>
          </cell>
          <cell r="D87" t="str">
            <v>00000073</v>
          </cell>
          <cell r="E87" t="str">
            <v>ER Nursing Supervisor</v>
          </cell>
          <cell r="F87">
            <v>39767</v>
          </cell>
          <cell r="G87">
            <v>39768</v>
          </cell>
          <cell r="H87" t="str">
            <v>Hourly</v>
          </cell>
          <cell r="I87" t="str">
            <v>H</v>
          </cell>
          <cell r="J87">
            <v>37.229999999999997</v>
          </cell>
        </row>
        <row r="88">
          <cell r="A88">
            <v>136</v>
          </cell>
          <cell r="B88" t="str">
            <v>Springer, Barbara A.</v>
          </cell>
          <cell r="C88" t="str">
            <v>Y</v>
          </cell>
          <cell r="D88" t="str">
            <v>00000233</v>
          </cell>
          <cell r="E88" t="str">
            <v>ER RN Per Diem</v>
          </cell>
          <cell r="F88">
            <v>39890</v>
          </cell>
          <cell r="G88">
            <v>40063</v>
          </cell>
          <cell r="H88" t="str">
            <v>Hourly</v>
          </cell>
          <cell r="I88" t="str">
            <v>H</v>
          </cell>
          <cell r="J88">
            <v>37.229999999999997</v>
          </cell>
        </row>
        <row r="89">
          <cell r="A89">
            <v>138</v>
          </cell>
          <cell r="B89" t="str">
            <v>Walker, Leslie A.</v>
          </cell>
          <cell r="C89" t="str">
            <v>Y</v>
          </cell>
          <cell r="D89" t="str">
            <v>00000035</v>
          </cell>
          <cell r="E89" t="str">
            <v>FIN Controller</v>
          </cell>
          <cell r="F89">
            <v>37636</v>
          </cell>
          <cell r="G89">
            <v>37986</v>
          </cell>
          <cell r="H89" t="str">
            <v>Salaried</v>
          </cell>
          <cell r="I89" t="str">
            <v>S</v>
          </cell>
          <cell r="J89">
            <v>26.809999000000001</v>
          </cell>
        </row>
        <row r="90">
          <cell r="A90">
            <v>139</v>
          </cell>
          <cell r="B90" t="str">
            <v>Supple, Anna K.</v>
          </cell>
          <cell r="C90" t="str">
            <v>Y</v>
          </cell>
          <cell r="D90" t="str">
            <v>00000073</v>
          </cell>
          <cell r="E90" t="str">
            <v>ER Nursing Supervisor</v>
          </cell>
          <cell r="F90">
            <v>37895</v>
          </cell>
          <cell r="G90">
            <v>38229</v>
          </cell>
          <cell r="H90" t="str">
            <v>Hourly</v>
          </cell>
          <cell r="I90" t="str">
            <v>H</v>
          </cell>
          <cell r="J90">
            <v>31.97</v>
          </cell>
        </row>
        <row r="91">
          <cell r="A91">
            <v>146</v>
          </cell>
          <cell r="B91" t="str">
            <v>Paglia, Kathleen M.</v>
          </cell>
          <cell r="C91" t="str">
            <v>N</v>
          </cell>
          <cell r="D91" t="str">
            <v>00000049</v>
          </cell>
          <cell r="E91" t="str">
            <v>MEDSURG Registered Nurse</v>
          </cell>
          <cell r="F91">
            <v>37896</v>
          </cell>
          <cell r="G91">
            <v>40986</v>
          </cell>
          <cell r="H91" t="str">
            <v>Hourly</v>
          </cell>
          <cell r="I91" t="str">
            <v>H</v>
          </cell>
          <cell r="J91">
            <v>28.82</v>
          </cell>
        </row>
        <row r="92">
          <cell r="A92">
            <v>146</v>
          </cell>
          <cell r="B92" t="str">
            <v>Paglia, Kathleen M.</v>
          </cell>
          <cell r="C92" t="str">
            <v>N</v>
          </cell>
          <cell r="D92" t="str">
            <v>00000072</v>
          </cell>
          <cell r="E92" t="str">
            <v>ER Registered Nurse</v>
          </cell>
          <cell r="F92">
            <v>40987</v>
          </cell>
          <cell r="G92">
            <v>44682</v>
          </cell>
          <cell r="H92" t="str">
            <v>Hourly</v>
          </cell>
          <cell r="I92" t="str">
            <v>H</v>
          </cell>
          <cell r="J92">
            <v>44.14</v>
          </cell>
        </row>
        <row r="93">
          <cell r="A93">
            <v>146</v>
          </cell>
          <cell r="B93" t="str">
            <v>Paglia, Kathleen M.</v>
          </cell>
          <cell r="C93" t="str">
            <v>N</v>
          </cell>
          <cell r="D93" t="str">
            <v>00000073</v>
          </cell>
          <cell r="E93" t="str">
            <v>ER Nursing Supervisor</v>
          </cell>
          <cell r="F93">
            <v>40049</v>
          </cell>
          <cell r="G93">
            <v>40986</v>
          </cell>
          <cell r="H93" t="str">
            <v>Hourly</v>
          </cell>
          <cell r="I93" t="str">
            <v>H</v>
          </cell>
          <cell r="J93">
            <v>34.51</v>
          </cell>
        </row>
        <row r="94">
          <cell r="A94">
            <v>146</v>
          </cell>
          <cell r="B94" t="str">
            <v>Paglia, Kathleen M.</v>
          </cell>
          <cell r="C94" t="str">
            <v>N</v>
          </cell>
          <cell r="D94" t="str">
            <v>00000233</v>
          </cell>
          <cell r="E94" t="str">
            <v>ER RN Per Diem</v>
          </cell>
          <cell r="F94">
            <v>44711</v>
          </cell>
          <cell r="G94">
            <v>45056</v>
          </cell>
          <cell r="H94" t="str">
            <v>Hourly</v>
          </cell>
          <cell r="I94" t="str">
            <v>H</v>
          </cell>
          <cell r="J94">
            <v>44.05</v>
          </cell>
        </row>
        <row r="95">
          <cell r="A95">
            <v>146</v>
          </cell>
          <cell r="B95" t="str">
            <v>Paglia, Kathleen M.</v>
          </cell>
          <cell r="C95" t="str">
            <v>Y</v>
          </cell>
          <cell r="D95" t="str">
            <v>00000656</v>
          </cell>
          <cell r="E95" t="str">
            <v>House Supervisor</v>
          </cell>
          <cell r="F95">
            <v>44683</v>
          </cell>
          <cell r="G95">
            <v>45056</v>
          </cell>
          <cell r="H95" t="str">
            <v>Hourly</v>
          </cell>
          <cell r="I95" t="str">
            <v>H</v>
          </cell>
          <cell r="J95">
            <v>52.42</v>
          </cell>
        </row>
        <row r="96">
          <cell r="A96">
            <v>147</v>
          </cell>
          <cell r="B96" t="str">
            <v>Kilduff, Kathleen R.</v>
          </cell>
          <cell r="C96" t="str">
            <v>Y</v>
          </cell>
          <cell r="D96" t="str">
            <v>00000125</v>
          </cell>
          <cell r="E96" t="str">
            <v>GRANT Smoking Prevention Coord</v>
          </cell>
          <cell r="F96">
            <v>37622</v>
          </cell>
          <cell r="G96">
            <v>37986</v>
          </cell>
          <cell r="H96" t="str">
            <v>Salaried</v>
          </cell>
          <cell r="I96" t="str">
            <v>S</v>
          </cell>
          <cell r="J96">
            <v>13</v>
          </cell>
        </row>
        <row r="97">
          <cell r="A97">
            <v>148</v>
          </cell>
          <cell r="B97" t="str">
            <v>Hoggson, Nancy B.</v>
          </cell>
          <cell r="C97" t="str">
            <v>Y</v>
          </cell>
          <cell r="D97" t="str">
            <v>00000258</v>
          </cell>
          <cell r="E97" t="str">
            <v>DEV Development Manager</v>
          </cell>
          <cell r="F97">
            <v>37799</v>
          </cell>
          <cell r="G97">
            <v>37986</v>
          </cell>
          <cell r="H97" t="str">
            <v>Salaried</v>
          </cell>
          <cell r="I97" t="str">
            <v>S</v>
          </cell>
          <cell r="J97">
            <v>20.379999000000002</v>
          </cell>
        </row>
        <row r="98">
          <cell r="A98">
            <v>149</v>
          </cell>
          <cell r="B98" t="str">
            <v>Mascola, Susan</v>
          </cell>
          <cell r="C98" t="str">
            <v>Y</v>
          </cell>
          <cell r="D98" t="str">
            <v>00000029</v>
          </cell>
          <cell r="E98" t="str">
            <v>CEC Director</v>
          </cell>
          <cell r="F98">
            <v>37895</v>
          </cell>
          <cell r="G98">
            <v>42778</v>
          </cell>
          <cell r="H98" t="str">
            <v>Salaried</v>
          </cell>
          <cell r="I98" t="str">
            <v>S</v>
          </cell>
          <cell r="J98">
            <v>29.5</v>
          </cell>
        </row>
        <row r="99">
          <cell r="A99">
            <v>151</v>
          </cell>
          <cell r="B99" t="str">
            <v>Dickinson, Lorraine D.</v>
          </cell>
          <cell r="C99" t="str">
            <v>N</v>
          </cell>
          <cell r="D99" t="str">
            <v>00000118</v>
          </cell>
          <cell r="E99" t="str">
            <v>HIM File Clerk</v>
          </cell>
          <cell r="F99">
            <v>37895</v>
          </cell>
          <cell r="G99">
            <v>37923</v>
          </cell>
          <cell r="H99" t="str">
            <v>Hourly</v>
          </cell>
          <cell r="I99" t="str">
            <v>H</v>
          </cell>
          <cell r="J99">
            <v>10.78</v>
          </cell>
        </row>
        <row r="100">
          <cell r="A100">
            <v>151</v>
          </cell>
          <cell r="B100" t="str">
            <v>Dickinson, Lorraine D.</v>
          </cell>
          <cell r="C100" t="str">
            <v>Y</v>
          </cell>
          <cell r="D100" t="str">
            <v>00000268</v>
          </cell>
          <cell r="E100" t="str">
            <v>HIM File Clerk</v>
          </cell>
          <cell r="F100">
            <v>37924</v>
          </cell>
          <cell r="G100">
            <v>38404</v>
          </cell>
          <cell r="H100" t="str">
            <v>Hourly</v>
          </cell>
          <cell r="I100" t="str">
            <v>H</v>
          </cell>
          <cell r="J100">
            <v>10.779999</v>
          </cell>
        </row>
        <row r="101">
          <cell r="A101">
            <v>152</v>
          </cell>
          <cell r="B101" t="str">
            <v>Wood, Jessica L.</v>
          </cell>
          <cell r="C101" t="str">
            <v>N</v>
          </cell>
          <cell r="D101" t="str">
            <v>00000231</v>
          </cell>
          <cell r="E101" t="str">
            <v>BC RN - Per Diem</v>
          </cell>
          <cell r="F101">
            <v>41008</v>
          </cell>
          <cell r="G101">
            <v>43465</v>
          </cell>
          <cell r="H101" t="str">
            <v>Hourly</v>
          </cell>
          <cell r="I101" t="str">
            <v>H</v>
          </cell>
          <cell r="J101">
            <v>37.9</v>
          </cell>
        </row>
        <row r="102">
          <cell r="A102">
            <v>152</v>
          </cell>
          <cell r="B102" t="str">
            <v>Wood, Jessica L.</v>
          </cell>
          <cell r="C102" t="str">
            <v>Y</v>
          </cell>
          <cell r="D102" t="str">
            <v>00000231</v>
          </cell>
          <cell r="E102" t="str">
            <v>BC RN - Per Diem</v>
          </cell>
          <cell r="F102">
            <v>44118</v>
          </cell>
          <cell r="G102">
            <v>44734</v>
          </cell>
          <cell r="H102" t="str">
            <v>Hourly</v>
          </cell>
          <cell r="I102" t="str">
            <v>H</v>
          </cell>
          <cell r="J102">
            <v>44.05</v>
          </cell>
        </row>
        <row r="103">
          <cell r="A103">
            <v>153</v>
          </cell>
          <cell r="B103" t="str">
            <v>Wollaeger, Lucy J.</v>
          </cell>
          <cell r="C103" t="str">
            <v>Y</v>
          </cell>
          <cell r="D103" t="str">
            <v>00000438</v>
          </cell>
          <cell r="E103" t="str">
            <v>Physician - ER</v>
          </cell>
          <cell r="F103">
            <v>39845</v>
          </cell>
          <cell r="G103">
            <v>41487</v>
          </cell>
          <cell r="H103" t="str">
            <v>Hourly</v>
          </cell>
          <cell r="I103" t="str">
            <v>H</v>
          </cell>
          <cell r="J103">
            <v>98</v>
          </cell>
        </row>
        <row r="104">
          <cell r="A104">
            <v>154</v>
          </cell>
          <cell r="B104" t="str">
            <v>Flint, Lesley M.</v>
          </cell>
          <cell r="C104" t="str">
            <v>N</v>
          </cell>
          <cell r="D104" t="str">
            <v>00000211</v>
          </cell>
          <cell r="E104" t="str">
            <v>PR Patient Reg Receptionist I</v>
          </cell>
          <cell r="F104">
            <v>40091</v>
          </cell>
          <cell r="G104">
            <v>44472</v>
          </cell>
          <cell r="H104" t="str">
            <v>Hourly</v>
          </cell>
          <cell r="I104" t="str">
            <v>H</v>
          </cell>
          <cell r="J104">
            <v>17.48</v>
          </cell>
        </row>
        <row r="105">
          <cell r="A105">
            <v>154</v>
          </cell>
          <cell r="B105" t="str">
            <v>Flint, Lesley M.</v>
          </cell>
          <cell r="C105" t="str">
            <v>N</v>
          </cell>
          <cell r="D105" t="str">
            <v>00000400</v>
          </cell>
          <cell r="E105" t="str">
            <v>Sharon Medical Secretary Off</v>
          </cell>
          <cell r="F105">
            <v>44473</v>
          </cell>
          <cell r="G105">
            <v>44682</v>
          </cell>
          <cell r="H105" t="str">
            <v>Hourly</v>
          </cell>
          <cell r="I105" t="str">
            <v>H</v>
          </cell>
          <cell r="J105">
            <v>21.32</v>
          </cell>
        </row>
        <row r="106">
          <cell r="A106">
            <v>154</v>
          </cell>
          <cell r="B106" t="str">
            <v>Flint, Lesley M.</v>
          </cell>
          <cell r="C106" t="str">
            <v>N</v>
          </cell>
          <cell r="D106" t="str">
            <v>00000460</v>
          </cell>
          <cell r="E106" t="str">
            <v>Pt Reg Receptionist 1 Per Diem</v>
          </cell>
          <cell r="F106">
            <v>40028</v>
          </cell>
          <cell r="G106">
            <v>40090</v>
          </cell>
          <cell r="H106" t="str">
            <v>Hourly</v>
          </cell>
          <cell r="I106" t="str">
            <v>H</v>
          </cell>
          <cell r="J106">
            <v>11.58</v>
          </cell>
        </row>
        <row r="107">
          <cell r="A107">
            <v>154</v>
          </cell>
          <cell r="B107" t="str">
            <v>Flint, Lesley M.</v>
          </cell>
          <cell r="C107" t="str">
            <v>N</v>
          </cell>
          <cell r="D107" t="str">
            <v>00000466</v>
          </cell>
          <cell r="E107" t="str">
            <v>PT Registration Registrar</v>
          </cell>
          <cell r="F107">
            <v>40091</v>
          </cell>
          <cell r="G107">
            <v>40232</v>
          </cell>
          <cell r="H107" t="str">
            <v>Hourly</v>
          </cell>
          <cell r="I107" t="str">
            <v>H</v>
          </cell>
          <cell r="J107">
            <v>11.58</v>
          </cell>
        </row>
        <row r="108">
          <cell r="A108">
            <v>154</v>
          </cell>
          <cell r="B108" t="str">
            <v>Flint, Lesley M.</v>
          </cell>
          <cell r="C108" t="str">
            <v>Y</v>
          </cell>
          <cell r="D108" t="str">
            <v>00000657</v>
          </cell>
          <cell r="E108" t="str">
            <v>Office Representative</v>
          </cell>
          <cell r="F108">
            <v>44683</v>
          </cell>
          <cell r="G108">
            <v>45056</v>
          </cell>
          <cell r="H108" t="str">
            <v>Hourly</v>
          </cell>
          <cell r="I108" t="str">
            <v>H</v>
          </cell>
          <cell r="J108">
            <v>24.75</v>
          </cell>
        </row>
        <row r="109">
          <cell r="A109">
            <v>158</v>
          </cell>
          <cell r="B109" t="str">
            <v>Bly, Sanie M.</v>
          </cell>
          <cell r="C109" t="str">
            <v>Y</v>
          </cell>
          <cell r="D109" t="str">
            <v>00000117</v>
          </cell>
          <cell r="E109" t="str">
            <v>HIM Medical Transcriptionist</v>
          </cell>
          <cell r="F109">
            <v>39349</v>
          </cell>
          <cell r="G109">
            <v>41956</v>
          </cell>
          <cell r="H109" t="str">
            <v>Hourly</v>
          </cell>
          <cell r="I109" t="str">
            <v>H</v>
          </cell>
          <cell r="J109">
            <v>13.32</v>
          </cell>
        </row>
        <row r="110">
          <cell r="A110">
            <v>158</v>
          </cell>
          <cell r="B110" t="str">
            <v>Bly, Sanie M.</v>
          </cell>
          <cell r="C110" t="str">
            <v>N</v>
          </cell>
          <cell r="D110" t="str">
            <v>00000155</v>
          </cell>
          <cell r="E110" t="str">
            <v>NAPS Surgery Medical Secretary</v>
          </cell>
          <cell r="F110">
            <v>39209</v>
          </cell>
          <cell r="G110">
            <v>39278</v>
          </cell>
          <cell r="H110" t="str">
            <v>Hourly</v>
          </cell>
          <cell r="I110" t="str">
            <v>H</v>
          </cell>
          <cell r="J110">
            <v>11.53</v>
          </cell>
        </row>
        <row r="111">
          <cell r="A111">
            <v>158</v>
          </cell>
          <cell r="B111" t="str">
            <v>Bly, Sanie M.</v>
          </cell>
          <cell r="C111" t="str">
            <v>N</v>
          </cell>
          <cell r="D111" t="str">
            <v>00000211</v>
          </cell>
          <cell r="E111" t="str">
            <v>PR Patient Reg Receptionist I</v>
          </cell>
          <cell r="F111">
            <v>37895</v>
          </cell>
          <cell r="G111">
            <v>38676</v>
          </cell>
          <cell r="H111" t="str">
            <v>Hourly</v>
          </cell>
          <cell r="I111" t="str">
            <v>H</v>
          </cell>
          <cell r="J111">
            <v>10.816000000000001</v>
          </cell>
        </row>
        <row r="112">
          <cell r="A112">
            <v>158</v>
          </cell>
          <cell r="B112" t="str">
            <v>Bly, Sanie M.</v>
          </cell>
          <cell r="C112" t="str">
            <v>N</v>
          </cell>
          <cell r="D112" t="str">
            <v>00000287</v>
          </cell>
          <cell r="E112" t="str">
            <v>NAPS Urology Medical Secretary</v>
          </cell>
          <cell r="F112">
            <v>38677</v>
          </cell>
          <cell r="G112">
            <v>39208</v>
          </cell>
          <cell r="H112" t="str">
            <v>Hourly</v>
          </cell>
          <cell r="I112" t="str">
            <v>H</v>
          </cell>
          <cell r="J112">
            <v>11.53</v>
          </cell>
        </row>
        <row r="113">
          <cell r="A113">
            <v>158</v>
          </cell>
          <cell r="B113" t="str">
            <v>Bly, Sanie M.</v>
          </cell>
          <cell r="C113" t="str">
            <v>N</v>
          </cell>
          <cell r="D113" t="str">
            <v>00000400</v>
          </cell>
          <cell r="E113" t="str">
            <v>Sharon Medical Secretary Off</v>
          </cell>
          <cell r="F113">
            <v>39279</v>
          </cell>
          <cell r="G113">
            <v>39348</v>
          </cell>
          <cell r="H113" t="str">
            <v>Hourly</v>
          </cell>
          <cell r="I113" t="str">
            <v>H</v>
          </cell>
          <cell r="J113">
            <v>11.53</v>
          </cell>
        </row>
        <row r="114">
          <cell r="A114">
            <v>161</v>
          </cell>
          <cell r="B114" t="str">
            <v>Hinkle, Pamela J.</v>
          </cell>
          <cell r="C114" t="str">
            <v>Y</v>
          </cell>
          <cell r="D114" t="str">
            <v>00000117</v>
          </cell>
          <cell r="E114" t="str">
            <v>HIM Medical Transcriptionist</v>
          </cell>
          <cell r="F114">
            <v>37895</v>
          </cell>
          <cell r="G114">
            <v>41774</v>
          </cell>
          <cell r="H114" t="str">
            <v>Hourly</v>
          </cell>
          <cell r="I114" t="str">
            <v>H</v>
          </cell>
          <cell r="J114">
            <v>15.97</v>
          </cell>
        </row>
        <row r="115">
          <cell r="A115">
            <v>162</v>
          </cell>
          <cell r="B115" t="str">
            <v>Rogers, Dessa R.</v>
          </cell>
          <cell r="C115" t="str">
            <v>N</v>
          </cell>
          <cell r="D115" t="str">
            <v>00000049</v>
          </cell>
          <cell r="E115" t="str">
            <v>MEDSURG Registered Nurse</v>
          </cell>
          <cell r="F115">
            <v>37895</v>
          </cell>
          <cell r="G115">
            <v>39894</v>
          </cell>
          <cell r="H115" t="str">
            <v>Hourly</v>
          </cell>
          <cell r="I115" t="str">
            <v>H</v>
          </cell>
          <cell r="J115">
            <v>26.03</v>
          </cell>
        </row>
        <row r="116">
          <cell r="A116">
            <v>162</v>
          </cell>
          <cell r="B116" t="str">
            <v>Rogers, Dessa R.</v>
          </cell>
          <cell r="C116" t="str">
            <v>N</v>
          </cell>
          <cell r="D116" t="str">
            <v>00000445</v>
          </cell>
          <cell r="E116" t="str">
            <v>HP Clinical Manager</v>
          </cell>
          <cell r="F116">
            <v>39895</v>
          </cell>
          <cell r="G116">
            <v>44682</v>
          </cell>
          <cell r="H116" t="str">
            <v>Salaried</v>
          </cell>
          <cell r="I116" t="str">
            <v>S</v>
          </cell>
          <cell r="J116">
            <v>54.56</v>
          </cell>
        </row>
        <row r="117">
          <cell r="A117">
            <v>162</v>
          </cell>
          <cell r="B117" t="str">
            <v>Rogers, Dessa R.</v>
          </cell>
          <cell r="C117" t="str">
            <v>Y</v>
          </cell>
          <cell r="D117" t="str">
            <v>00000671</v>
          </cell>
          <cell r="E117" t="str">
            <v>Unit Nurse Manager</v>
          </cell>
          <cell r="F117">
            <v>44683</v>
          </cell>
          <cell r="G117">
            <v>45056</v>
          </cell>
          <cell r="H117" t="str">
            <v>Hourly</v>
          </cell>
          <cell r="I117" t="str">
            <v>H</v>
          </cell>
          <cell r="J117">
            <v>57.72</v>
          </cell>
        </row>
        <row r="118">
          <cell r="A118">
            <v>163</v>
          </cell>
          <cell r="B118" t="str">
            <v>Mitchell, Deanna R.</v>
          </cell>
          <cell r="C118" t="str">
            <v>Y</v>
          </cell>
          <cell r="D118" t="str">
            <v>00000118</v>
          </cell>
          <cell r="E118" t="str">
            <v>HIM File Clerk</v>
          </cell>
          <cell r="F118">
            <v>37895</v>
          </cell>
          <cell r="G118">
            <v>41969</v>
          </cell>
          <cell r="H118" t="str">
            <v>Hourly</v>
          </cell>
          <cell r="I118" t="str">
            <v>H</v>
          </cell>
          <cell r="J118">
            <v>13.04</v>
          </cell>
        </row>
        <row r="119">
          <cell r="A119">
            <v>164</v>
          </cell>
          <cell r="B119" t="str">
            <v>Munyon, Melanie E.</v>
          </cell>
          <cell r="C119" t="str">
            <v>N</v>
          </cell>
          <cell r="D119" t="str">
            <v>00000114</v>
          </cell>
          <cell r="E119" t="str">
            <v>Non Certified Coder</v>
          </cell>
          <cell r="F119">
            <v>42009</v>
          </cell>
          <cell r="G119">
            <v>42092</v>
          </cell>
          <cell r="H119" t="str">
            <v>Hourly</v>
          </cell>
          <cell r="I119" t="str">
            <v>H</v>
          </cell>
          <cell r="J119">
            <v>19.600000000000001</v>
          </cell>
        </row>
        <row r="120">
          <cell r="A120">
            <v>164</v>
          </cell>
          <cell r="B120" t="str">
            <v>Munyon, Melanie E.</v>
          </cell>
          <cell r="C120" t="str">
            <v>N</v>
          </cell>
          <cell r="D120" t="str">
            <v>00000116</v>
          </cell>
          <cell r="E120" t="str">
            <v>HIM Lead Med Transcriptionist</v>
          </cell>
          <cell r="F120">
            <v>37895</v>
          </cell>
          <cell r="G120">
            <v>40860</v>
          </cell>
          <cell r="H120" t="str">
            <v>Hourly</v>
          </cell>
          <cell r="I120" t="str">
            <v>H</v>
          </cell>
          <cell r="J120">
            <v>20.0839</v>
          </cell>
        </row>
        <row r="121">
          <cell r="A121">
            <v>164</v>
          </cell>
          <cell r="B121" t="str">
            <v>Munyon, Melanie E.</v>
          </cell>
          <cell r="C121" t="str">
            <v>N</v>
          </cell>
          <cell r="D121" t="str">
            <v>00000117</v>
          </cell>
          <cell r="E121" t="str">
            <v>HIM Medical Transcriptionist</v>
          </cell>
          <cell r="F121">
            <v>40861</v>
          </cell>
          <cell r="G121">
            <v>42008</v>
          </cell>
          <cell r="H121" t="str">
            <v>Hourly</v>
          </cell>
          <cell r="I121" t="str">
            <v>H</v>
          </cell>
          <cell r="J121">
            <v>20.6</v>
          </cell>
        </row>
        <row r="122">
          <cell r="A122">
            <v>164</v>
          </cell>
          <cell r="B122" t="str">
            <v>Munyon, Melanie E.</v>
          </cell>
          <cell r="C122" t="str">
            <v>Y</v>
          </cell>
          <cell r="D122" t="str">
            <v>00000291</v>
          </cell>
          <cell r="E122" t="str">
            <v>HIM Certified Coder</v>
          </cell>
          <cell r="F122">
            <v>42093</v>
          </cell>
          <cell r="G122">
            <v>43448</v>
          </cell>
          <cell r="H122" t="str">
            <v>Hourly</v>
          </cell>
          <cell r="I122" t="str">
            <v>H</v>
          </cell>
          <cell r="J122">
            <v>21.75</v>
          </cell>
        </row>
        <row r="123">
          <cell r="A123">
            <v>165</v>
          </cell>
          <cell r="B123" t="str">
            <v>Bradley, Mary G.</v>
          </cell>
          <cell r="C123" t="str">
            <v>N</v>
          </cell>
          <cell r="D123" t="str">
            <v>00000137</v>
          </cell>
          <cell r="E123" t="str">
            <v>BETH RN PP Closed</v>
          </cell>
          <cell r="F123">
            <v>37895</v>
          </cell>
          <cell r="G123">
            <v>38263</v>
          </cell>
          <cell r="H123" t="str">
            <v>Hourly</v>
          </cell>
          <cell r="I123" t="str">
            <v>H</v>
          </cell>
          <cell r="J123">
            <v>22.297599999999999</v>
          </cell>
        </row>
        <row r="124">
          <cell r="A124">
            <v>165</v>
          </cell>
          <cell r="B124" t="str">
            <v>Bradley, Mary G.</v>
          </cell>
          <cell r="C124" t="str">
            <v>Y</v>
          </cell>
          <cell r="D124" t="str">
            <v>00000161</v>
          </cell>
          <cell r="E124" t="str">
            <v>PRIM RN Provider Practice</v>
          </cell>
          <cell r="F124">
            <v>39447</v>
          </cell>
          <cell r="G124">
            <v>40402</v>
          </cell>
          <cell r="H124" t="str">
            <v>Hourly</v>
          </cell>
          <cell r="I124" t="str">
            <v>H</v>
          </cell>
          <cell r="J124">
            <v>28.8688</v>
          </cell>
        </row>
        <row r="125">
          <cell r="A125">
            <v>165</v>
          </cell>
          <cell r="B125" t="str">
            <v>Bradley, Mary G.</v>
          </cell>
          <cell r="C125" t="str">
            <v>N</v>
          </cell>
          <cell r="D125" t="str">
            <v>00000311</v>
          </cell>
          <cell r="E125" t="str">
            <v>BETH RN  PP Offsite</v>
          </cell>
          <cell r="F125">
            <v>38264</v>
          </cell>
          <cell r="G125">
            <v>39446</v>
          </cell>
          <cell r="H125" t="str">
            <v>Hourly</v>
          </cell>
          <cell r="I125" t="str">
            <v>H</v>
          </cell>
          <cell r="J125">
            <v>25.21</v>
          </cell>
        </row>
        <row r="126">
          <cell r="A126">
            <v>166</v>
          </cell>
          <cell r="B126" t="str">
            <v>Blodgett, Carol A.</v>
          </cell>
          <cell r="C126" t="str">
            <v>N</v>
          </cell>
          <cell r="D126" t="str">
            <v>00000079</v>
          </cell>
          <cell r="E126" t="str">
            <v>LAB Laboratory Technician 3</v>
          </cell>
          <cell r="F126">
            <v>37895</v>
          </cell>
          <cell r="G126">
            <v>41644</v>
          </cell>
          <cell r="H126" t="str">
            <v>Hourly</v>
          </cell>
          <cell r="I126" t="str">
            <v>H</v>
          </cell>
          <cell r="J126">
            <v>26.54</v>
          </cell>
        </row>
        <row r="127">
          <cell r="A127">
            <v>166</v>
          </cell>
          <cell r="B127" t="str">
            <v>Blodgett, Carol A.</v>
          </cell>
          <cell r="C127" t="str">
            <v>Y</v>
          </cell>
          <cell r="D127" t="str">
            <v>00000533</v>
          </cell>
          <cell r="E127" t="str">
            <v>LAB Laboratory Tech Per Diem</v>
          </cell>
          <cell r="F127">
            <v>41645</v>
          </cell>
          <cell r="G127">
            <v>44011</v>
          </cell>
          <cell r="H127" t="str">
            <v>Hourly</v>
          </cell>
          <cell r="I127" t="str">
            <v>H</v>
          </cell>
          <cell r="J127">
            <v>30.32</v>
          </cell>
        </row>
        <row r="128">
          <cell r="A128">
            <v>167</v>
          </cell>
          <cell r="B128" t="str">
            <v>Owens-Martin, Kathryn J.</v>
          </cell>
          <cell r="C128" t="str">
            <v>N</v>
          </cell>
          <cell r="D128" t="str">
            <v>00000114</v>
          </cell>
          <cell r="E128" t="str">
            <v>Non Certified Coder</v>
          </cell>
          <cell r="F128">
            <v>37895</v>
          </cell>
          <cell r="G128">
            <v>38151</v>
          </cell>
          <cell r="H128" t="str">
            <v>Hourly</v>
          </cell>
          <cell r="I128" t="str">
            <v>H</v>
          </cell>
          <cell r="J128">
            <v>15.594200000000001</v>
          </cell>
        </row>
        <row r="129">
          <cell r="A129">
            <v>167</v>
          </cell>
          <cell r="B129" t="str">
            <v>Owens-Martin, Kathryn J.</v>
          </cell>
          <cell r="C129" t="str">
            <v>N</v>
          </cell>
          <cell r="D129" t="str">
            <v>00000291</v>
          </cell>
          <cell r="E129" t="str">
            <v>HIM Certified Coder</v>
          </cell>
          <cell r="F129">
            <v>38145</v>
          </cell>
          <cell r="G129">
            <v>38760</v>
          </cell>
          <cell r="H129" t="str">
            <v>Hourly</v>
          </cell>
          <cell r="I129" t="str">
            <v>H</v>
          </cell>
          <cell r="J129">
            <v>18.350000000000001</v>
          </cell>
        </row>
        <row r="130">
          <cell r="A130">
            <v>167</v>
          </cell>
          <cell r="B130" t="str">
            <v>Owens-Martin, Kathryn J.</v>
          </cell>
          <cell r="C130" t="str">
            <v>Y</v>
          </cell>
          <cell r="D130" t="str">
            <v>00000291</v>
          </cell>
          <cell r="E130" t="str">
            <v>HIM Certified Coder</v>
          </cell>
          <cell r="F130">
            <v>44683</v>
          </cell>
          <cell r="G130">
            <v>45012</v>
          </cell>
          <cell r="H130" t="str">
            <v>Hourly</v>
          </cell>
          <cell r="I130" t="str">
            <v>H</v>
          </cell>
          <cell r="J130">
            <v>30.77</v>
          </cell>
        </row>
        <row r="131">
          <cell r="A131">
            <v>167</v>
          </cell>
          <cell r="B131" t="str">
            <v>Owens-Martin, Kathryn J.</v>
          </cell>
          <cell r="C131" t="str">
            <v>N</v>
          </cell>
          <cell r="D131" t="str">
            <v>00000363</v>
          </cell>
          <cell r="E131" t="str">
            <v>Lead Certified Coder - OLD</v>
          </cell>
          <cell r="F131">
            <v>38761</v>
          </cell>
          <cell r="G131">
            <v>44682</v>
          </cell>
          <cell r="H131" t="str">
            <v>Hourly</v>
          </cell>
          <cell r="I131" t="str">
            <v>H</v>
          </cell>
          <cell r="J131">
            <v>30.77</v>
          </cell>
        </row>
        <row r="132">
          <cell r="A132">
            <v>168</v>
          </cell>
          <cell r="B132" t="str">
            <v>Curtis, Susan R.</v>
          </cell>
          <cell r="C132" t="str">
            <v>N</v>
          </cell>
          <cell r="D132" t="str">
            <v>00000079</v>
          </cell>
          <cell r="E132" t="str">
            <v>LAB Laboratory Technician 3</v>
          </cell>
          <cell r="F132">
            <v>37895</v>
          </cell>
          <cell r="G132">
            <v>42736</v>
          </cell>
          <cell r="H132" t="str">
            <v>Hourly</v>
          </cell>
          <cell r="I132" t="str">
            <v>H</v>
          </cell>
          <cell r="J132">
            <v>34.97</v>
          </cell>
        </row>
        <row r="133">
          <cell r="A133">
            <v>168</v>
          </cell>
          <cell r="B133" t="str">
            <v>Curtis, Susan R.</v>
          </cell>
          <cell r="C133" t="str">
            <v>Y</v>
          </cell>
          <cell r="D133" t="str">
            <v>00000533</v>
          </cell>
          <cell r="E133" t="str">
            <v>LAB Laboratory Tech Per Diem</v>
          </cell>
          <cell r="F133">
            <v>42737</v>
          </cell>
          <cell r="G133">
            <v>45056</v>
          </cell>
          <cell r="H133" t="str">
            <v>Hourly</v>
          </cell>
          <cell r="I133" t="str">
            <v>H</v>
          </cell>
          <cell r="J133">
            <v>39.369999999999997</v>
          </cell>
        </row>
        <row r="134">
          <cell r="A134">
            <v>169</v>
          </cell>
          <cell r="B134" t="str">
            <v>Renner, Janice A.</v>
          </cell>
          <cell r="C134" t="str">
            <v>Y</v>
          </cell>
          <cell r="D134" t="str">
            <v>00000114</v>
          </cell>
          <cell r="E134" t="str">
            <v>Non Certified Coder</v>
          </cell>
          <cell r="F134">
            <v>37895</v>
          </cell>
          <cell r="G134">
            <v>40430</v>
          </cell>
          <cell r="H134" t="str">
            <v>Hourly</v>
          </cell>
          <cell r="I134" t="str">
            <v>H</v>
          </cell>
          <cell r="J134">
            <v>18.539300000000001</v>
          </cell>
        </row>
        <row r="135">
          <cell r="A135">
            <v>170</v>
          </cell>
          <cell r="B135" t="str">
            <v>Brooks, Kathryn A.</v>
          </cell>
          <cell r="C135" t="str">
            <v>Y</v>
          </cell>
          <cell r="D135" t="str">
            <v>00000049</v>
          </cell>
          <cell r="E135" t="str">
            <v>MEDSURG Registered Nurse</v>
          </cell>
          <cell r="F135">
            <v>39587</v>
          </cell>
          <cell r="G135">
            <v>45056</v>
          </cell>
          <cell r="H135" t="str">
            <v>Hourly</v>
          </cell>
          <cell r="I135" t="str">
            <v>H</v>
          </cell>
          <cell r="J135">
            <v>45.15</v>
          </cell>
        </row>
        <row r="136">
          <cell r="A136">
            <v>170</v>
          </cell>
          <cell r="B136" t="str">
            <v>Brooks, Kathryn A.</v>
          </cell>
          <cell r="C136" t="str">
            <v>N</v>
          </cell>
          <cell r="D136" t="str">
            <v>00000054</v>
          </cell>
          <cell r="E136" t="str">
            <v>TCU Licensed Practical Nurse</v>
          </cell>
          <cell r="F136">
            <v>37881</v>
          </cell>
          <cell r="G136">
            <v>39586</v>
          </cell>
          <cell r="H136" t="str">
            <v>Hourly</v>
          </cell>
          <cell r="I136" t="str">
            <v>H</v>
          </cell>
          <cell r="J136">
            <v>22.17</v>
          </cell>
        </row>
        <row r="137">
          <cell r="A137">
            <v>170</v>
          </cell>
          <cell r="B137" t="str">
            <v>Brooks, Kathryn A.</v>
          </cell>
          <cell r="C137" t="str">
            <v>N</v>
          </cell>
          <cell r="D137" t="str">
            <v>00000094</v>
          </cell>
          <cell r="E137" t="str">
            <v>PHAR Pharmacy Technician</v>
          </cell>
          <cell r="F137">
            <v>37881</v>
          </cell>
          <cell r="G137">
            <v>40127</v>
          </cell>
          <cell r="H137" t="str">
            <v>Hourly</v>
          </cell>
          <cell r="I137" t="str">
            <v>H</v>
          </cell>
          <cell r="J137">
            <v>15.49</v>
          </cell>
        </row>
        <row r="138">
          <cell r="A138">
            <v>171</v>
          </cell>
          <cell r="B138" t="str">
            <v>Wells, Donna A.</v>
          </cell>
          <cell r="C138" t="str">
            <v>Y</v>
          </cell>
          <cell r="D138" t="str">
            <v>00000117</v>
          </cell>
          <cell r="E138" t="str">
            <v>HIM Medical Transcriptionist</v>
          </cell>
          <cell r="F138">
            <v>37895</v>
          </cell>
          <cell r="G138">
            <v>42832</v>
          </cell>
          <cell r="H138" t="str">
            <v>Hourly</v>
          </cell>
          <cell r="I138" t="str">
            <v>H</v>
          </cell>
          <cell r="J138">
            <v>17.23</v>
          </cell>
        </row>
        <row r="139">
          <cell r="A139">
            <v>173</v>
          </cell>
          <cell r="B139" t="str">
            <v>Burgos, Suzanne P.</v>
          </cell>
          <cell r="C139" t="str">
            <v>N</v>
          </cell>
          <cell r="D139" t="str">
            <v>00000167</v>
          </cell>
          <cell r="E139" t="str">
            <v>Physician Assistant</v>
          </cell>
          <cell r="F139">
            <v>37895</v>
          </cell>
          <cell r="G139">
            <v>39096</v>
          </cell>
          <cell r="H139" t="str">
            <v>Salaried</v>
          </cell>
          <cell r="I139" t="str">
            <v>S</v>
          </cell>
          <cell r="J139">
            <v>31.878599999999999</v>
          </cell>
        </row>
        <row r="140">
          <cell r="A140">
            <v>173</v>
          </cell>
          <cell r="B140" t="str">
            <v>Burgos, Suzanne P.</v>
          </cell>
          <cell r="C140" t="str">
            <v>Y</v>
          </cell>
          <cell r="D140" t="str">
            <v>00000167</v>
          </cell>
          <cell r="E140" t="str">
            <v>Physician Assistant</v>
          </cell>
          <cell r="F140">
            <v>44562</v>
          </cell>
          <cell r="G140">
            <v>44865</v>
          </cell>
          <cell r="H140" t="str">
            <v>Hourly</v>
          </cell>
          <cell r="I140" t="str">
            <v>H</v>
          </cell>
          <cell r="J140">
            <v>57.68</v>
          </cell>
        </row>
        <row r="141">
          <cell r="A141">
            <v>173</v>
          </cell>
          <cell r="B141" t="str">
            <v>Burgos, Suzanne P.</v>
          </cell>
          <cell r="C141" t="str">
            <v>N</v>
          </cell>
          <cell r="D141" t="str">
            <v>00000388</v>
          </cell>
          <cell r="E141" t="str">
            <v>Hospitalist Physician Assist.</v>
          </cell>
          <cell r="F141">
            <v>39097</v>
          </cell>
          <cell r="G141">
            <v>44561</v>
          </cell>
          <cell r="H141" t="str">
            <v>Salaried</v>
          </cell>
          <cell r="I141" t="str">
            <v>S</v>
          </cell>
          <cell r="J141">
            <v>62.83</v>
          </cell>
        </row>
        <row r="142">
          <cell r="A142">
            <v>174</v>
          </cell>
          <cell r="B142" t="str">
            <v>Chamberlin, Constance C.</v>
          </cell>
          <cell r="C142" t="str">
            <v>Y</v>
          </cell>
          <cell r="D142" t="str">
            <v>00000235</v>
          </cell>
          <cell r="E142" t="str">
            <v>MECU LNA Per Diem</v>
          </cell>
          <cell r="F142">
            <v>37895</v>
          </cell>
          <cell r="G142">
            <v>40197</v>
          </cell>
          <cell r="H142" t="str">
            <v>Hourly</v>
          </cell>
          <cell r="I142" t="str">
            <v>H</v>
          </cell>
          <cell r="J142">
            <v>13.96</v>
          </cell>
        </row>
        <row r="143">
          <cell r="A143">
            <v>178</v>
          </cell>
          <cell r="B143" t="str">
            <v>Pettit, Bonnie L.</v>
          </cell>
          <cell r="C143" t="str">
            <v>N</v>
          </cell>
          <cell r="D143" t="str">
            <v>00000060</v>
          </cell>
          <cell r="E143" t="str">
            <v>ADULT LNA Closed</v>
          </cell>
          <cell r="F143">
            <v>38663</v>
          </cell>
          <cell r="G143">
            <v>39306</v>
          </cell>
          <cell r="H143" t="str">
            <v>Hourly</v>
          </cell>
          <cell r="I143" t="str">
            <v>H</v>
          </cell>
          <cell r="J143">
            <v>14.07</v>
          </cell>
        </row>
        <row r="144">
          <cell r="A144">
            <v>178</v>
          </cell>
          <cell r="B144" t="str">
            <v>Pettit, Bonnie L.</v>
          </cell>
          <cell r="C144" t="str">
            <v>N</v>
          </cell>
          <cell r="D144" t="str">
            <v>00000119</v>
          </cell>
          <cell r="E144" t="str">
            <v>ACTV Activities Specialist</v>
          </cell>
          <cell r="F144">
            <v>37895</v>
          </cell>
          <cell r="G144">
            <v>38662</v>
          </cell>
          <cell r="H144" t="str">
            <v>Hourly</v>
          </cell>
          <cell r="I144" t="str">
            <v>H</v>
          </cell>
          <cell r="J144">
            <v>12.730399999999999</v>
          </cell>
        </row>
        <row r="145">
          <cell r="A145">
            <v>178</v>
          </cell>
          <cell r="B145" t="str">
            <v>Pettit, Bonnie L.</v>
          </cell>
          <cell r="C145" t="str">
            <v>N</v>
          </cell>
          <cell r="D145" t="str">
            <v>00000119</v>
          </cell>
          <cell r="E145" t="str">
            <v>ACTV Activities Specialist</v>
          </cell>
          <cell r="F145">
            <v>38663</v>
          </cell>
          <cell r="G145">
            <v>39320</v>
          </cell>
          <cell r="H145" t="str">
            <v>Hourly</v>
          </cell>
          <cell r="I145" t="str">
            <v>H</v>
          </cell>
          <cell r="J145">
            <v>0</v>
          </cell>
        </row>
        <row r="146">
          <cell r="A146">
            <v>178</v>
          </cell>
          <cell r="B146" t="str">
            <v>Pettit, Bonnie L.</v>
          </cell>
          <cell r="C146" t="str">
            <v>N</v>
          </cell>
          <cell r="D146" t="str">
            <v>00000119</v>
          </cell>
          <cell r="E146" t="str">
            <v>ACTV Activities Specialist</v>
          </cell>
          <cell r="F146">
            <v>42961</v>
          </cell>
          <cell r="G146">
            <v>43226</v>
          </cell>
          <cell r="H146" t="str">
            <v>Hourly</v>
          </cell>
          <cell r="I146" t="str">
            <v>H</v>
          </cell>
          <cell r="J146">
            <v>19.239999999999998</v>
          </cell>
        </row>
        <row r="147">
          <cell r="A147">
            <v>178</v>
          </cell>
          <cell r="B147" t="str">
            <v>Pettit, Bonnie L.</v>
          </cell>
          <cell r="C147" t="str">
            <v>N</v>
          </cell>
          <cell r="D147" t="str">
            <v>00000119</v>
          </cell>
          <cell r="E147" t="str">
            <v>ACTV Activities Specialist</v>
          </cell>
          <cell r="F147">
            <v>43311</v>
          </cell>
          <cell r="G147">
            <v>44104</v>
          </cell>
          <cell r="H147" t="str">
            <v>Salaried</v>
          </cell>
          <cell r="I147" t="str">
            <v>S</v>
          </cell>
          <cell r="J147">
            <v>20.51</v>
          </cell>
        </row>
        <row r="148">
          <cell r="A148">
            <v>178</v>
          </cell>
          <cell r="B148" t="str">
            <v>Pettit, Bonnie L.</v>
          </cell>
          <cell r="C148" t="str">
            <v>N</v>
          </cell>
          <cell r="D148" t="str">
            <v>00000401</v>
          </cell>
          <cell r="E148" t="str">
            <v>Adult Day Licensed Nurses Aide</v>
          </cell>
          <cell r="F148">
            <v>39307</v>
          </cell>
          <cell r="G148">
            <v>42960</v>
          </cell>
          <cell r="H148" t="str">
            <v>Hourly</v>
          </cell>
          <cell r="I148" t="str">
            <v>H</v>
          </cell>
          <cell r="J148">
            <v>19.239999999999998</v>
          </cell>
        </row>
        <row r="149">
          <cell r="A149">
            <v>178</v>
          </cell>
          <cell r="B149" t="str">
            <v>Pettit, Bonnie L.</v>
          </cell>
          <cell r="C149" t="str">
            <v>Y</v>
          </cell>
          <cell r="D149" t="str">
            <v>00000617</v>
          </cell>
          <cell r="E149" t="str">
            <v>Resident Services Coordin</v>
          </cell>
          <cell r="F149">
            <v>43227</v>
          </cell>
          <cell r="G149">
            <v>44104</v>
          </cell>
          <cell r="H149" t="str">
            <v>Hourly</v>
          </cell>
          <cell r="I149" t="str">
            <v>H</v>
          </cell>
          <cell r="J149">
            <v>20.51</v>
          </cell>
        </row>
        <row r="150">
          <cell r="A150">
            <v>182</v>
          </cell>
          <cell r="B150" t="str">
            <v>Howe, Martha A.</v>
          </cell>
          <cell r="C150" t="str">
            <v>N</v>
          </cell>
          <cell r="D150" t="str">
            <v>00000085</v>
          </cell>
          <cell r="E150" t="str">
            <v>LAB Secretary</v>
          </cell>
          <cell r="F150">
            <v>37895</v>
          </cell>
          <cell r="G150">
            <v>41280</v>
          </cell>
          <cell r="H150" t="str">
            <v>Hourly</v>
          </cell>
          <cell r="I150" t="str">
            <v>H</v>
          </cell>
          <cell r="J150">
            <v>13.11</v>
          </cell>
        </row>
        <row r="151">
          <cell r="A151">
            <v>182</v>
          </cell>
          <cell r="B151" t="str">
            <v>Howe, Martha A.</v>
          </cell>
          <cell r="C151" t="str">
            <v>N</v>
          </cell>
          <cell r="D151" t="str">
            <v>00000211</v>
          </cell>
          <cell r="E151" t="str">
            <v>PR Patient Reg Receptionist I</v>
          </cell>
          <cell r="F151">
            <v>44125</v>
          </cell>
          <cell r="G151">
            <v>44682</v>
          </cell>
          <cell r="H151" t="str">
            <v>Hourly</v>
          </cell>
          <cell r="I151" t="str">
            <v>H</v>
          </cell>
          <cell r="J151">
            <v>20.83</v>
          </cell>
        </row>
        <row r="152">
          <cell r="A152">
            <v>182</v>
          </cell>
          <cell r="B152" t="str">
            <v>Howe, Martha A.</v>
          </cell>
          <cell r="C152" t="str">
            <v>N</v>
          </cell>
          <cell r="D152" t="str">
            <v>00000488</v>
          </cell>
          <cell r="E152" t="str">
            <v>Medical Secretary PT Per Diem</v>
          </cell>
          <cell r="F152">
            <v>41281</v>
          </cell>
          <cell r="G152">
            <v>41502</v>
          </cell>
          <cell r="H152" t="str">
            <v>Hourly</v>
          </cell>
          <cell r="I152" t="str">
            <v>H</v>
          </cell>
          <cell r="J152">
            <v>13.109999</v>
          </cell>
        </row>
        <row r="153">
          <cell r="A153">
            <v>182</v>
          </cell>
          <cell r="B153" t="str">
            <v>Howe, Martha A.</v>
          </cell>
          <cell r="C153" t="str">
            <v>Y</v>
          </cell>
          <cell r="D153" t="str">
            <v>00000658</v>
          </cell>
          <cell r="E153" t="str">
            <v>Patient Access Representative</v>
          </cell>
          <cell r="F153">
            <v>44683</v>
          </cell>
          <cell r="G153">
            <v>44925</v>
          </cell>
          <cell r="H153" t="str">
            <v>Hourly</v>
          </cell>
          <cell r="I153" t="str">
            <v>H</v>
          </cell>
          <cell r="J153">
            <v>20.83</v>
          </cell>
        </row>
        <row r="154">
          <cell r="A154">
            <v>183</v>
          </cell>
          <cell r="B154" t="str">
            <v>Curley, Joan B.</v>
          </cell>
          <cell r="C154" t="str">
            <v>Y</v>
          </cell>
          <cell r="D154" t="str">
            <v>00000049</v>
          </cell>
          <cell r="E154" t="str">
            <v>MEDSURG Registered Nurse</v>
          </cell>
          <cell r="F154">
            <v>40553</v>
          </cell>
          <cell r="G154">
            <v>41043</v>
          </cell>
          <cell r="H154" t="str">
            <v>Hourly</v>
          </cell>
          <cell r="I154" t="str">
            <v>H</v>
          </cell>
          <cell r="J154">
            <v>33.299999999999997</v>
          </cell>
        </row>
        <row r="155">
          <cell r="A155">
            <v>183</v>
          </cell>
          <cell r="B155" t="str">
            <v>Curley, Joan B.</v>
          </cell>
          <cell r="C155" t="str">
            <v>N</v>
          </cell>
          <cell r="D155" t="str">
            <v>00000056</v>
          </cell>
          <cell r="E155" t="str">
            <v>MECU Registered Nurse</v>
          </cell>
          <cell r="F155">
            <v>37895</v>
          </cell>
          <cell r="G155">
            <v>40552</v>
          </cell>
          <cell r="H155" t="str">
            <v>Hourly</v>
          </cell>
          <cell r="I155" t="str">
            <v>H</v>
          </cell>
          <cell r="J155">
            <v>32.326500000000003</v>
          </cell>
        </row>
        <row r="156">
          <cell r="A156">
            <v>183</v>
          </cell>
          <cell r="B156" t="str">
            <v>Curley, Joan B.</v>
          </cell>
          <cell r="C156" t="str">
            <v>N</v>
          </cell>
          <cell r="D156" t="str">
            <v>00000236</v>
          </cell>
          <cell r="E156" t="str">
            <v>MECU RN Per Diem</v>
          </cell>
          <cell r="F156">
            <v>37895</v>
          </cell>
          <cell r="G156">
            <v>38076</v>
          </cell>
          <cell r="H156" t="str">
            <v>Hourly</v>
          </cell>
          <cell r="I156" t="str">
            <v>H</v>
          </cell>
          <cell r="J156">
            <v>25.080500000000001</v>
          </cell>
        </row>
        <row r="157">
          <cell r="A157">
            <v>184</v>
          </cell>
          <cell r="B157" t="str">
            <v>Munyon, Katrina L.</v>
          </cell>
          <cell r="C157" t="str">
            <v>Y</v>
          </cell>
          <cell r="D157" t="str">
            <v>00000109</v>
          </cell>
          <cell r="E157" t="str">
            <v>QA Medical Staff Coordinator</v>
          </cell>
          <cell r="F157">
            <v>37895</v>
          </cell>
          <cell r="G157">
            <v>38863</v>
          </cell>
          <cell r="H157" t="str">
            <v>Hourly</v>
          </cell>
          <cell r="I157" t="str">
            <v>H</v>
          </cell>
          <cell r="J157">
            <v>17.829999999999998</v>
          </cell>
        </row>
        <row r="158">
          <cell r="A158">
            <v>186</v>
          </cell>
          <cell r="B158" t="str">
            <v>Decoff, Dawn R.</v>
          </cell>
          <cell r="C158" t="str">
            <v>Y</v>
          </cell>
          <cell r="D158" t="str">
            <v>00000051</v>
          </cell>
          <cell r="E158" t="str">
            <v>MEDSURG LNA</v>
          </cell>
          <cell r="F158">
            <v>37895</v>
          </cell>
          <cell r="G158">
            <v>45056</v>
          </cell>
          <cell r="H158" t="str">
            <v>Hourly</v>
          </cell>
          <cell r="I158" t="str">
            <v>H</v>
          </cell>
          <cell r="J158">
            <v>24.75</v>
          </cell>
        </row>
        <row r="159">
          <cell r="A159">
            <v>187</v>
          </cell>
          <cell r="B159" t="str">
            <v>Lagro, Karen A.</v>
          </cell>
          <cell r="C159" t="str">
            <v>Y</v>
          </cell>
          <cell r="D159" t="str">
            <v>00000079</v>
          </cell>
          <cell r="E159" t="str">
            <v>LAB Laboratory Technician 3</v>
          </cell>
          <cell r="F159">
            <v>37895</v>
          </cell>
          <cell r="G159">
            <v>44918</v>
          </cell>
          <cell r="H159" t="str">
            <v>Hourly</v>
          </cell>
          <cell r="I159" t="str">
            <v>H</v>
          </cell>
          <cell r="J159">
            <v>35.299999999999997</v>
          </cell>
        </row>
        <row r="160">
          <cell r="A160">
            <v>189</v>
          </cell>
          <cell r="B160" t="str">
            <v>MacAskill, Kathleen</v>
          </cell>
          <cell r="C160" t="str">
            <v>N</v>
          </cell>
          <cell r="D160" t="str">
            <v>00000031</v>
          </cell>
          <cell r="E160" t="str">
            <v>LAB Laboratory Manager</v>
          </cell>
          <cell r="F160">
            <v>37895</v>
          </cell>
          <cell r="G160">
            <v>39082</v>
          </cell>
          <cell r="H160" t="str">
            <v>Salaried</v>
          </cell>
          <cell r="I160" t="str">
            <v>S</v>
          </cell>
          <cell r="J160">
            <v>31.045000000000002</v>
          </cell>
        </row>
        <row r="161">
          <cell r="A161">
            <v>189</v>
          </cell>
          <cell r="B161" t="str">
            <v>MacAskill, Kathleen</v>
          </cell>
          <cell r="C161" t="str">
            <v>N</v>
          </cell>
          <cell r="D161" t="str">
            <v>00000078</v>
          </cell>
          <cell r="E161" t="str">
            <v>LAB Laboratory Supervisor</v>
          </cell>
          <cell r="F161">
            <v>39083</v>
          </cell>
          <cell r="G161">
            <v>39443</v>
          </cell>
          <cell r="H161" t="str">
            <v>Hourly</v>
          </cell>
          <cell r="I161" t="str">
            <v>H</v>
          </cell>
          <cell r="J161">
            <v>28</v>
          </cell>
        </row>
        <row r="162">
          <cell r="A162">
            <v>189</v>
          </cell>
          <cell r="B162" t="str">
            <v>MacAskill, Kathleen</v>
          </cell>
          <cell r="C162" t="str">
            <v>Y</v>
          </cell>
          <cell r="D162" t="str">
            <v>00000417</v>
          </cell>
          <cell r="E162" t="str">
            <v>Laboratory 4</v>
          </cell>
          <cell r="F162">
            <v>39444</v>
          </cell>
          <cell r="G162">
            <v>45056</v>
          </cell>
          <cell r="H162" t="str">
            <v>Hourly</v>
          </cell>
          <cell r="I162" t="str">
            <v>H</v>
          </cell>
          <cell r="J162">
            <v>43.27</v>
          </cell>
        </row>
        <row r="163">
          <cell r="A163">
            <v>191</v>
          </cell>
          <cell r="B163" t="str">
            <v>Packard, Michele M.</v>
          </cell>
          <cell r="C163" t="str">
            <v>N</v>
          </cell>
          <cell r="D163" t="str">
            <v>00000126</v>
          </cell>
          <cell r="E163" t="str">
            <v>GRANT - Grant Worker</v>
          </cell>
          <cell r="F163">
            <v>37895</v>
          </cell>
          <cell r="G163">
            <v>44682</v>
          </cell>
          <cell r="H163" t="str">
            <v>Hourly</v>
          </cell>
          <cell r="I163" t="str">
            <v>H</v>
          </cell>
          <cell r="J163">
            <v>23.2</v>
          </cell>
        </row>
        <row r="164">
          <cell r="A164">
            <v>191</v>
          </cell>
          <cell r="B164" t="str">
            <v>Packard, Michele M.</v>
          </cell>
          <cell r="C164" t="str">
            <v>Y</v>
          </cell>
          <cell r="D164" t="str">
            <v>00000672</v>
          </cell>
          <cell r="E164" t="str">
            <v>Financial Counselor</v>
          </cell>
          <cell r="F164">
            <v>44683</v>
          </cell>
          <cell r="G164">
            <v>45056</v>
          </cell>
          <cell r="H164" t="str">
            <v>Salaried</v>
          </cell>
          <cell r="I164" t="str">
            <v>S</v>
          </cell>
          <cell r="J164">
            <v>26.44</v>
          </cell>
        </row>
        <row r="165">
          <cell r="A165">
            <v>192</v>
          </cell>
          <cell r="B165" t="str">
            <v>Beriau, Dawn M.</v>
          </cell>
          <cell r="C165" t="str">
            <v>N</v>
          </cell>
          <cell r="D165" t="str">
            <v>00000130</v>
          </cell>
          <cell r="E165" t="str">
            <v>ROCH Office Manager</v>
          </cell>
          <cell r="F165">
            <v>37895</v>
          </cell>
          <cell r="G165">
            <v>38263</v>
          </cell>
          <cell r="H165" t="str">
            <v>Hourly</v>
          </cell>
          <cell r="I165" t="str">
            <v>H</v>
          </cell>
          <cell r="J165">
            <v>15.6104</v>
          </cell>
        </row>
        <row r="166">
          <cell r="A166">
            <v>192</v>
          </cell>
          <cell r="B166" t="str">
            <v>Beriau, Dawn M.</v>
          </cell>
          <cell r="C166" t="str">
            <v>Y</v>
          </cell>
          <cell r="D166" t="str">
            <v>00000317</v>
          </cell>
          <cell r="E166" t="str">
            <v>ROCH Office Manager</v>
          </cell>
          <cell r="F166">
            <v>38264</v>
          </cell>
          <cell r="G166">
            <v>45056</v>
          </cell>
          <cell r="H166" t="str">
            <v>Salaried</v>
          </cell>
          <cell r="I166" t="str">
            <v>S</v>
          </cell>
          <cell r="J166">
            <v>28.58</v>
          </cell>
        </row>
        <row r="167">
          <cell r="A167">
            <v>193</v>
          </cell>
          <cell r="B167" t="str">
            <v>Manning, Kathy A.</v>
          </cell>
          <cell r="C167" t="str">
            <v>Y</v>
          </cell>
          <cell r="D167" t="str">
            <v>00000079</v>
          </cell>
          <cell r="E167" t="str">
            <v>LAB Laboratory Technician 3</v>
          </cell>
          <cell r="F167">
            <v>37895</v>
          </cell>
          <cell r="G167">
            <v>43068</v>
          </cell>
          <cell r="H167" t="str">
            <v>Hourly</v>
          </cell>
          <cell r="I167" t="str">
            <v>H</v>
          </cell>
          <cell r="J167">
            <v>31.12</v>
          </cell>
        </row>
        <row r="168">
          <cell r="A168">
            <v>194</v>
          </cell>
          <cell r="B168" t="str">
            <v>Proctor, Gail M.</v>
          </cell>
          <cell r="C168" t="str">
            <v>N</v>
          </cell>
          <cell r="D168" t="str">
            <v>00000131</v>
          </cell>
          <cell r="E168" t="str">
            <v>ROCH RN PP Closed</v>
          </cell>
          <cell r="F168">
            <v>37895</v>
          </cell>
          <cell r="G168">
            <v>38263</v>
          </cell>
          <cell r="H168" t="str">
            <v>Hourly</v>
          </cell>
          <cell r="I168" t="str">
            <v>H</v>
          </cell>
          <cell r="J168">
            <v>23.504000000000001</v>
          </cell>
        </row>
        <row r="169">
          <cell r="A169">
            <v>194</v>
          </cell>
          <cell r="B169" t="str">
            <v>Proctor, Gail M.</v>
          </cell>
          <cell r="C169" t="str">
            <v>Y</v>
          </cell>
          <cell r="D169" t="str">
            <v>00000323</v>
          </cell>
          <cell r="E169" t="str">
            <v>ROCH RN - Physician Practice</v>
          </cell>
          <cell r="F169">
            <v>38264</v>
          </cell>
          <cell r="G169">
            <v>44868</v>
          </cell>
          <cell r="H169" t="str">
            <v>Hourly</v>
          </cell>
          <cell r="I169" t="str">
            <v>H</v>
          </cell>
          <cell r="J169">
            <v>40.200000000000003</v>
          </cell>
        </row>
        <row r="170">
          <cell r="A170">
            <v>195</v>
          </cell>
          <cell r="B170" t="str">
            <v>Barnard, Sherry L.</v>
          </cell>
          <cell r="C170" t="str">
            <v>N</v>
          </cell>
          <cell r="D170" t="str">
            <v>00000049</v>
          </cell>
          <cell r="E170" t="str">
            <v>MEDSURG Registered Nurse</v>
          </cell>
          <cell r="F170">
            <v>38215</v>
          </cell>
          <cell r="G170">
            <v>39936</v>
          </cell>
          <cell r="H170" t="str">
            <v>Hourly</v>
          </cell>
          <cell r="I170" t="str">
            <v>H</v>
          </cell>
          <cell r="J170">
            <v>31.46</v>
          </cell>
        </row>
        <row r="171">
          <cell r="A171">
            <v>195</v>
          </cell>
          <cell r="B171" t="str">
            <v>Barnard, Sherry L.</v>
          </cell>
          <cell r="C171" t="str">
            <v>N</v>
          </cell>
          <cell r="D171" t="str">
            <v>00000073</v>
          </cell>
          <cell r="E171" t="str">
            <v>ER Nursing Supervisor</v>
          </cell>
          <cell r="F171">
            <v>39657</v>
          </cell>
          <cell r="G171">
            <v>39936</v>
          </cell>
          <cell r="H171" t="str">
            <v>Hourly</v>
          </cell>
          <cell r="I171" t="str">
            <v>H</v>
          </cell>
          <cell r="J171">
            <v>31.46</v>
          </cell>
        </row>
        <row r="172">
          <cell r="A172">
            <v>195</v>
          </cell>
          <cell r="B172" t="str">
            <v>Barnard, Sherry L.</v>
          </cell>
          <cell r="C172" t="str">
            <v>N</v>
          </cell>
          <cell r="D172" t="str">
            <v>00000073</v>
          </cell>
          <cell r="E172" t="str">
            <v>ER Nursing Supervisor</v>
          </cell>
          <cell r="F172">
            <v>39937</v>
          </cell>
          <cell r="G172">
            <v>40626</v>
          </cell>
          <cell r="H172" t="str">
            <v>Hourly</v>
          </cell>
          <cell r="I172" t="str">
            <v>H</v>
          </cell>
          <cell r="J172">
            <v>36.18</v>
          </cell>
        </row>
        <row r="173">
          <cell r="A173">
            <v>195</v>
          </cell>
          <cell r="B173" t="str">
            <v>Barnard, Sherry L.</v>
          </cell>
          <cell r="C173" t="str">
            <v>N</v>
          </cell>
          <cell r="D173" t="str">
            <v>00000121</v>
          </cell>
          <cell r="E173" t="str">
            <v>NADM Trainer</v>
          </cell>
          <cell r="F173">
            <v>42499</v>
          </cell>
          <cell r="G173">
            <v>42870</v>
          </cell>
          <cell r="H173" t="str">
            <v>Hourly</v>
          </cell>
          <cell r="I173" t="str">
            <v>H</v>
          </cell>
          <cell r="J173">
            <v>37</v>
          </cell>
        </row>
        <row r="174">
          <cell r="A174">
            <v>195</v>
          </cell>
          <cell r="B174" t="str">
            <v>Barnard, Sherry L.</v>
          </cell>
          <cell r="C174" t="str">
            <v>N</v>
          </cell>
          <cell r="D174" t="str">
            <v>00000122</v>
          </cell>
          <cell r="E174" t="str">
            <v>Diabetic Registered Nurse</v>
          </cell>
          <cell r="F174">
            <v>38383</v>
          </cell>
          <cell r="G174">
            <v>39656</v>
          </cell>
          <cell r="H174" t="str">
            <v>Hourly</v>
          </cell>
          <cell r="I174" t="str">
            <v>H</v>
          </cell>
          <cell r="J174">
            <v>31.46</v>
          </cell>
        </row>
        <row r="175">
          <cell r="A175">
            <v>195</v>
          </cell>
          <cell r="B175" t="str">
            <v>Barnard, Sherry L.</v>
          </cell>
          <cell r="C175" t="str">
            <v>N</v>
          </cell>
          <cell r="D175" t="str">
            <v>00000161</v>
          </cell>
          <cell r="E175" t="str">
            <v>PRIM RN Provider Practice</v>
          </cell>
          <cell r="F175">
            <v>38369</v>
          </cell>
          <cell r="G175">
            <v>38382</v>
          </cell>
          <cell r="H175" t="str">
            <v>Hourly</v>
          </cell>
          <cell r="I175" t="str">
            <v>H</v>
          </cell>
          <cell r="J175">
            <v>22.280999999999999</v>
          </cell>
        </row>
        <row r="176">
          <cell r="A176">
            <v>195</v>
          </cell>
          <cell r="B176" t="str">
            <v>Barnard, Sherry L.</v>
          </cell>
          <cell r="C176" t="str">
            <v>N</v>
          </cell>
          <cell r="D176" t="str">
            <v>00000161</v>
          </cell>
          <cell r="E176" t="str">
            <v>PRIM RN Provider Practice</v>
          </cell>
          <cell r="F176">
            <v>42863</v>
          </cell>
          <cell r="G176">
            <v>42863</v>
          </cell>
          <cell r="H176" t="str">
            <v>Salaried</v>
          </cell>
          <cell r="I176" t="str">
            <v>S</v>
          </cell>
          <cell r="J176">
            <v>34.29</v>
          </cell>
        </row>
        <row r="177">
          <cell r="A177">
            <v>195</v>
          </cell>
          <cell r="B177" t="str">
            <v>Barnard, Sherry L.</v>
          </cell>
          <cell r="C177" t="str">
            <v>N</v>
          </cell>
          <cell r="D177" t="str">
            <v>00000236</v>
          </cell>
          <cell r="E177" t="str">
            <v>MECU RN Per Diem</v>
          </cell>
          <cell r="F177">
            <v>41729</v>
          </cell>
          <cell r="G177">
            <v>42358</v>
          </cell>
          <cell r="H177" t="str">
            <v>Hourly</v>
          </cell>
          <cell r="I177" t="str">
            <v>H</v>
          </cell>
          <cell r="J177">
            <v>32.799999999999997</v>
          </cell>
        </row>
        <row r="178">
          <cell r="A178">
            <v>195</v>
          </cell>
          <cell r="B178" t="str">
            <v>Barnard, Sherry L.</v>
          </cell>
          <cell r="C178" t="str">
            <v>N</v>
          </cell>
          <cell r="D178" t="str">
            <v>00000239</v>
          </cell>
          <cell r="E178" t="str">
            <v>MEDSURG RN Per Diem</v>
          </cell>
          <cell r="F178">
            <v>37991</v>
          </cell>
          <cell r="G178">
            <v>38214</v>
          </cell>
          <cell r="H178" t="str">
            <v>Hourly</v>
          </cell>
          <cell r="I178" t="str">
            <v>H</v>
          </cell>
          <cell r="J178">
            <v>22.280999999999999</v>
          </cell>
        </row>
        <row r="179">
          <cell r="A179">
            <v>195</v>
          </cell>
          <cell r="B179" t="str">
            <v>Barnard, Sherry L.</v>
          </cell>
          <cell r="C179" t="str">
            <v>N</v>
          </cell>
          <cell r="D179" t="str">
            <v>00000239</v>
          </cell>
          <cell r="E179" t="str">
            <v>MEDSURG RN Per Diem</v>
          </cell>
          <cell r="F179">
            <v>39937</v>
          </cell>
          <cell r="G179">
            <v>40626</v>
          </cell>
          <cell r="H179" t="str">
            <v>Hourly</v>
          </cell>
          <cell r="I179" t="str">
            <v>H</v>
          </cell>
          <cell r="J179">
            <v>32.479999999999997</v>
          </cell>
        </row>
        <row r="180">
          <cell r="A180">
            <v>195</v>
          </cell>
          <cell r="B180" t="str">
            <v>Barnard, Sherry L.</v>
          </cell>
          <cell r="C180" t="str">
            <v>Y</v>
          </cell>
          <cell r="D180" t="str">
            <v>00000239</v>
          </cell>
          <cell r="E180" t="str">
            <v>MEDSURG RN Per Diem</v>
          </cell>
          <cell r="F180">
            <v>42359</v>
          </cell>
          <cell r="G180">
            <v>44053</v>
          </cell>
          <cell r="H180" t="str">
            <v>Hourly</v>
          </cell>
          <cell r="I180" t="str">
            <v>H</v>
          </cell>
          <cell r="J180">
            <v>35.32</v>
          </cell>
        </row>
        <row r="181">
          <cell r="A181">
            <v>195</v>
          </cell>
          <cell r="B181" t="str">
            <v>Barnard, Sherry L.</v>
          </cell>
          <cell r="C181" t="str">
            <v>N</v>
          </cell>
          <cell r="D181" t="str">
            <v>00000374</v>
          </cell>
          <cell r="E181" t="str">
            <v>Primary Care RN- Per Diem</v>
          </cell>
          <cell r="F181">
            <v>42863</v>
          </cell>
          <cell r="G181">
            <v>44053</v>
          </cell>
          <cell r="H181" t="str">
            <v>Hourly</v>
          </cell>
          <cell r="I181" t="str">
            <v>H</v>
          </cell>
          <cell r="J181">
            <v>35.32</v>
          </cell>
        </row>
        <row r="182">
          <cell r="A182">
            <v>196</v>
          </cell>
          <cell r="B182" t="str">
            <v>Mollica, Catherine D.</v>
          </cell>
          <cell r="C182" t="str">
            <v>N</v>
          </cell>
          <cell r="D182" t="str">
            <v>00000079</v>
          </cell>
          <cell r="E182" t="str">
            <v>LAB Laboratory Technician 3</v>
          </cell>
          <cell r="F182">
            <v>37895</v>
          </cell>
          <cell r="G182">
            <v>44724</v>
          </cell>
          <cell r="H182" t="str">
            <v>Hourly</v>
          </cell>
          <cell r="I182" t="str">
            <v>H</v>
          </cell>
          <cell r="J182">
            <v>33.83</v>
          </cell>
        </row>
        <row r="183">
          <cell r="A183">
            <v>196</v>
          </cell>
          <cell r="B183" t="str">
            <v>Mollica, Catherine D.</v>
          </cell>
          <cell r="C183" t="str">
            <v>Y</v>
          </cell>
          <cell r="D183" t="str">
            <v>00000533</v>
          </cell>
          <cell r="E183" t="str">
            <v>LAB Laboratory Tech Per Diem</v>
          </cell>
          <cell r="F183">
            <v>44725</v>
          </cell>
          <cell r="G183">
            <v>45056</v>
          </cell>
          <cell r="H183" t="str">
            <v>Hourly</v>
          </cell>
          <cell r="I183" t="str">
            <v>H</v>
          </cell>
          <cell r="J183">
            <v>36.18</v>
          </cell>
        </row>
        <row r="184">
          <cell r="A184">
            <v>197</v>
          </cell>
          <cell r="B184" t="str">
            <v>Cantlin, Terry W.</v>
          </cell>
          <cell r="C184" t="str">
            <v>N</v>
          </cell>
          <cell r="D184" t="str">
            <v>00000141</v>
          </cell>
          <cell r="E184" t="str">
            <v>BETH Physician Closed</v>
          </cell>
          <cell r="F184">
            <v>37895</v>
          </cell>
          <cell r="G184">
            <v>38263</v>
          </cell>
          <cell r="H184" t="str">
            <v>Salaried</v>
          </cell>
          <cell r="I184" t="str">
            <v>S</v>
          </cell>
          <cell r="J184">
            <v>49.364400000000003</v>
          </cell>
        </row>
        <row r="185">
          <cell r="A185">
            <v>197</v>
          </cell>
          <cell r="B185" t="str">
            <v>Cantlin, Terry W.</v>
          </cell>
          <cell r="C185" t="str">
            <v>Y</v>
          </cell>
          <cell r="D185" t="str">
            <v>00000310</v>
          </cell>
          <cell r="E185" t="str">
            <v>BETH Physician Offsite</v>
          </cell>
          <cell r="F185">
            <v>38264</v>
          </cell>
          <cell r="G185">
            <v>44680</v>
          </cell>
          <cell r="H185" t="str">
            <v>Salaried</v>
          </cell>
          <cell r="I185" t="str">
            <v>S</v>
          </cell>
          <cell r="J185">
            <v>110</v>
          </cell>
        </row>
        <row r="186">
          <cell r="A186">
            <v>199</v>
          </cell>
          <cell r="B186" t="str">
            <v>Curtis, France P.</v>
          </cell>
          <cell r="C186" t="str">
            <v>N</v>
          </cell>
          <cell r="D186" t="str">
            <v>00000139</v>
          </cell>
          <cell r="E186" t="str">
            <v>BETH Medical Secretary Closed</v>
          </cell>
          <cell r="F186">
            <v>37895</v>
          </cell>
          <cell r="G186">
            <v>38263</v>
          </cell>
          <cell r="H186" t="str">
            <v>Hourly</v>
          </cell>
          <cell r="I186" t="str">
            <v>H</v>
          </cell>
          <cell r="J186">
            <v>14.653600000000001</v>
          </cell>
        </row>
        <row r="187">
          <cell r="A187">
            <v>199</v>
          </cell>
          <cell r="B187" t="str">
            <v>Curtis, France P.</v>
          </cell>
          <cell r="C187" t="str">
            <v>Y</v>
          </cell>
          <cell r="D187" t="str">
            <v>00000307</v>
          </cell>
          <cell r="E187" t="str">
            <v>BETH Medical Secretary Offsite</v>
          </cell>
          <cell r="F187">
            <v>38264</v>
          </cell>
          <cell r="G187">
            <v>41894</v>
          </cell>
          <cell r="H187" t="str">
            <v>Hourly</v>
          </cell>
          <cell r="I187" t="str">
            <v>H</v>
          </cell>
          <cell r="J187">
            <v>20.82</v>
          </cell>
        </row>
        <row r="188">
          <cell r="A188">
            <v>201</v>
          </cell>
          <cell r="B188" t="str">
            <v>Palmer, David S.</v>
          </cell>
          <cell r="C188" t="str">
            <v>Y</v>
          </cell>
          <cell r="D188" t="str">
            <v>00000448</v>
          </cell>
          <cell r="E188" t="str">
            <v>Paramedic</v>
          </cell>
          <cell r="F188">
            <v>39944</v>
          </cell>
          <cell r="G188">
            <v>40637</v>
          </cell>
          <cell r="H188" t="str">
            <v>Hourly</v>
          </cell>
          <cell r="I188" t="str">
            <v>H</v>
          </cell>
          <cell r="J188">
            <v>18.219899999999999</v>
          </cell>
        </row>
        <row r="189">
          <cell r="A189">
            <v>202</v>
          </cell>
          <cell r="B189" t="str">
            <v>Harrington, Diane J.</v>
          </cell>
          <cell r="C189" t="str">
            <v>N</v>
          </cell>
          <cell r="D189" t="str">
            <v>00000136</v>
          </cell>
          <cell r="E189" t="str">
            <v>BETH Office Manager Closed</v>
          </cell>
          <cell r="F189">
            <v>37895</v>
          </cell>
          <cell r="G189">
            <v>38263</v>
          </cell>
          <cell r="H189" t="str">
            <v>Hourly</v>
          </cell>
          <cell r="I189" t="str">
            <v>H</v>
          </cell>
          <cell r="J189">
            <v>16.619199999999999</v>
          </cell>
        </row>
        <row r="190">
          <cell r="A190">
            <v>202</v>
          </cell>
          <cell r="B190" t="str">
            <v>Harrington, Diane J.</v>
          </cell>
          <cell r="C190" t="str">
            <v>N</v>
          </cell>
          <cell r="D190" t="str">
            <v>00000163</v>
          </cell>
          <cell r="E190" t="str">
            <v>PRIM Medical Assistant</v>
          </cell>
          <cell r="F190">
            <v>42653</v>
          </cell>
          <cell r="G190">
            <v>42652</v>
          </cell>
          <cell r="H190" t="str">
            <v>Hourly</v>
          </cell>
          <cell r="I190" t="str">
            <v>H</v>
          </cell>
          <cell r="J190">
            <v>26.31</v>
          </cell>
        </row>
        <row r="191">
          <cell r="A191">
            <v>202</v>
          </cell>
          <cell r="B191" t="str">
            <v>Harrington, Diane J.</v>
          </cell>
          <cell r="C191" t="str">
            <v>Y</v>
          </cell>
          <cell r="D191" t="str">
            <v>00000163</v>
          </cell>
          <cell r="E191" t="str">
            <v>PRIM Medical Assistant</v>
          </cell>
          <cell r="F191">
            <v>42709</v>
          </cell>
          <cell r="G191">
            <v>42950</v>
          </cell>
          <cell r="H191" t="str">
            <v>Hourly</v>
          </cell>
          <cell r="I191" t="str">
            <v>H</v>
          </cell>
          <cell r="J191">
            <v>19.38</v>
          </cell>
        </row>
        <row r="192">
          <cell r="A192">
            <v>202</v>
          </cell>
          <cell r="B192" t="str">
            <v>Harrington, Diane J.</v>
          </cell>
          <cell r="C192" t="str">
            <v>N</v>
          </cell>
          <cell r="D192" t="str">
            <v>00000306</v>
          </cell>
          <cell r="E192" t="str">
            <v>BETH Office Manager Offsite</v>
          </cell>
          <cell r="F192">
            <v>38264</v>
          </cell>
          <cell r="G192">
            <v>42652</v>
          </cell>
          <cell r="H192" t="str">
            <v>Salaried</v>
          </cell>
          <cell r="I192" t="str">
            <v>S</v>
          </cell>
          <cell r="J192">
            <v>26.31</v>
          </cell>
        </row>
        <row r="193">
          <cell r="A193">
            <v>202</v>
          </cell>
          <cell r="B193" t="str">
            <v>Harrington, Diane J.</v>
          </cell>
          <cell r="C193" t="str">
            <v>N</v>
          </cell>
          <cell r="D193" t="str">
            <v>00000499</v>
          </cell>
          <cell r="E193" t="str">
            <v>PRIM Medical Assistant - PD</v>
          </cell>
          <cell r="F193">
            <v>42653</v>
          </cell>
          <cell r="G193">
            <v>42708</v>
          </cell>
          <cell r="H193" t="str">
            <v>Hourly</v>
          </cell>
          <cell r="I193" t="str">
            <v>H</v>
          </cell>
          <cell r="J193">
            <v>26.31</v>
          </cell>
        </row>
        <row r="194">
          <cell r="A194">
            <v>203</v>
          </cell>
          <cell r="B194" t="str">
            <v>Eaton, Marcia S.</v>
          </cell>
          <cell r="C194" t="str">
            <v>N</v>
          </cell>
          <cell r="D194" t="str">
            <v>00000050</v>
          </cell>
          <cell r="E194" t="str">
            <v>MEDSURG LPN</v>
          </cell>
          <cell r="F194">
            <v>37895</v>
          </cell>
          <cell r="G194">
            <v>41448</v>
          </cell>
          <cell r="H194" t="str">
            <v>Hourly</v>
          </cell>
          <cell r="I194" t="str">
            <v>H</v>
          </cell>
          <cell r="J194">
            <v>26.23</v>
          </cell>
        </row>
        <row r="195">
          <cell r="A195">
            <v>203</v>
          </cell>
          <cell r="B195" t="str">
            <v>Eaton, Marcia S.</v>
          </cell>
          <cell r="C195" t="str">
            <v>N</v>
          </cell>
          <cell r="D195" t="str">
            <v>00000057</v>
          </cell>
          <cell r="E195" t="str">
            <v>MECU Licensed Practical Nurse</v>
          </cell>
          <cell r="F195">
            <v>41449</v>
          </cell>
          <cell r="G195">
            <v>42736</v>
          </cell>
          <cell r="H195" t="str">
            <v>Hourly</v>
          </cell>
          <cell r="I195" t="str">
            <v>H</v>
          </cell>
          <cell r="J195">
            <v>28.8</v>
          </cell>
        </row>
        <row r="196">
          <cell r="A196">
            <v>203</v>
          </cell>
          <cell r="B196" t="str">
            <v>Eaton, Marcia S.</v>
          </cell>
          <cell r="C196" t="str">
            <v>Y</v>
          </cell>
          <cell r="D196" t="str">
            <v>00000583</v>
          </cell>
          <cell r="E196" t="str">
            <v>LPN Retirement Community</v>
          </cell>
          <cell r="F196">
            <v>42737</v>
          </cell>
          <cell r="G196">
            <v>45056</v>
          </cell>
          <cell r="H196" t="str">
            <v>Hourly</v>
          </cell>
          <cell r="I196" t="str">
            <v>H</v>
          </cell>
          <cell r="J196">
            <v>33.380000000000003</v>
          </cell>
        </row>
        <row r="197">
          <cell r="A197">
            <v>206</v>
          </cell>
          <cell r="B197" t="str">
            <v>Murphy, Eileen</v>
          </cell>
          <cell r="C197" t="str">
            <v>N</v>
          </cell>
          <cell r="D197" t="str">
            <v>00000140</v>
          </cell>
          <cell r="E197" t="str">
            <v>BETH Nurse Practitioner Closed</v>
          </cell>
          <cell r="F197">
            <v>37895</v>
          </cell>
          <cell r="G197">
            <v>38263</v>
          </cell>
          <cell r="H197" t="str">
            <v>Salaried</v>
          </cell>
          <cell r="I197" t="str">
            <v>S</v>
          </cell>
          <cell r="J197">
            <v>30.46</v>
          </cell>
        </row>
        <row r="198">
          <cell r="A198">
            <v>206</v>
          </cell>
          <cell r="B198" t="str">
            <v>Murphy, Eileen</v>
          </cell>
          <cell r="C198" t="str">
            <v>Y</v>
          </cell>
          <cell r="D198" t="str">
            <v>00000166</v>
          </cell>
          <cell r="E198" t="str">
            <v>PRIM Nurse Practitioner</v>
          </cell>
          <cell r="F198">
            <v>44120</v>
          </cell>
          <cell r="G198">
            <v>45056</v>
          </cell>
          <cell r="H198" t="str">
            <v>Salaried</v>
          </cell>
          <cell r="I198" t="str">
            <v>S</v>
          </cell>
          <cell r="J198">
            <v>66.3</v>
          </cell>
        </row>
        <row r="199">
          <cell r="A199">
            <v>206</v>
          </cell>
          <cell r="B199" t="str">
            <v>Murphy, Eileen</v>
          </cell>
          <cell r="C199" t="str">
            <v>N</v>
          </cell>
          <cell r="D199" t="str">
            <v>00000309</v>
          </cell>
          <cell r="E199" t="str">
            <v>BETH Nurse Practitioner</v>
          </cell>
          <cell r="F199">
            <v>38264</v>
          </cell>
          <cell r="G199">
            <v>39611</v>
          </cell>
          <cell r="H199" t="str">
            <v>Salaried</v>
          </cell>
          <cell r="I199" t="str">
            <v>S</v>
          </cell>
          <cell r="J199">
            <v>33.444400000000002</v>
          </cell>
        </row>
        <row r="200">
          <cell r="A200">
            <v>209</v>
          </cell>
          <cell r="B200" t="str">
            <v>Seymour, Mark G.</v>
          </cell>
          <cell r="C200" t="str">
            <v>N</v>
          </cell>
          <cell r="D200" t="str">
            <v>00000141</v>
          </cell>
          <cell r="E200" t="str">
            <v>BETH Physician Closed</v>
          </cell>
          <cell r="F200">
            <v>37895</v>
          </cell>
          <cell r="G200">
            <v>38263</v>
          </cell>
          <cell r="H200" t="str">
            <v>Salaried</v>
          </cell>
          <cell r="I200" t="str">
            <v>S</v>
          </cell>
          <cell r="J200">
            <v>61.613</v>
          </cell>
        </row>
        <row r="201">
          <cell r="A201">
            <v>209</v>
          </cell>
          <cell r="B201" t="str">
            <v>Seymour, Mark G.</v>
          </cell>
          <cell r="C201" t="str">
            <v>Y</v>
          </cell>
          <cell r="D201" t="str">
            <v>00000310</v>
          </cell>
          <cell r="E201" t="str">
            <v>BETH Physician Offsite</v>
          </cell>
          <cell r="F201">
            <v>38264</v>
          </cell>
          <cell r="G201">
            <v>45056</v>
          </cell>
          <cell r="H201" t="str">
            <v>Salaried</v>
          </cell>
          <cell r="I201" t="str">
            <v>S</v>
          </cell>
          <cell r="J201">
            <v>111.00709999999999</v>
          </cell>
        </row>
        <row r="202">
          <cell r="A202">
            <v>209</v>
          </cell>
          <cell r="B202" t="str">
            <v>Seymour, Mark G.</v>
          </cell>
          <cell r="C202" t="str">
            <v>N</v>
          </cell>
          <cell r="D202" t="str">
            <v>00000321</v>
          </cell>
          <cell r="E202" t="str">
            <v>ROCH Physician Offsite</v>
          </cell>
          <cell r="F202">
            <v>38448</v>
          </cell>
          <cell r="G202">
            <v>38886</v>
          </cell>
          <cell r="H202" t="str">
            <v>Salaried</v>
          </cell>
          <cell r="I202" t="str">
            <v>S</v>
          </cell>
          <cell r="J202">
            <v>61.613</v>
          </cell>
        </row>
        <row r="203">
          <cell r="A203">
            <v>210</v>
          </cell>
          <cell r="B203" t="str">
            <v>Southworth, Lisa</v>
          </cell>
          <cell r="C203" t="str">
            <v>N</v>
          </cell>
          <cell r="D203" t="str">
            <v>00000139</v>
          </cell>
          <cell r="E203" t="str">
            <v>BETH Medical Secretary Closed</v>
          </cell>
          <cell r="F203">
            <v>37895</v>
          </cell>
          <cell r="G203">
            <v>38263</v>
          </cell>
          <cell r="H203" t="str">
            <v>Hourly</v>
          </cell>
          <cell r="I203" t="str">
            <v>H</v>
          </cell>
          <cell r="J203">
            <v>12.979200000000001</v>
          </cell>
        </row>
        <row r="204">
          <cell r="A204">
            <v>210</v>
          </cell>
          <cell r="B204" t="str">
            <v>Southworth, Lisa</v>
          </cell>
          <cell r="C204" t="str">
            <v>Y</v>
          </cell>
          <cell r="D204" t="str">
            <v>00000307</v>
          </cell>
          <cell r="E204" t="str">
            <v>BETH Medical Secretary Offsite</v>
          </cell>
          <cell r="F204">
            <v>38264</v>
          </cell>
          <cell r="G204">
            <v>38961</v>
          </cell>
          <cell r="H204" t="str">
            <v>Hourly</v>
          </cell>
          <cell r="I204" t="str">
            <v>H</v>
          </cell>
          <cell r="J204">
            <v>13.76</v>
          </cell>
        </row>
        <row r="205">
          <cell r="A205">
            <v>211</v>
          </cell>
          <cell r="B205" t="str">
            <v>Buongiorne, Michael D.</v>
          </cell>
          <cell r="C205" t="str">
            <v>Y</v>
          </cell>
          <cell r="D205" t="str">
            <v>00000262</v>
          </cell>
          <cell r="E205" t="str">
            <v>Contractor</v>
          </cell>
          <cell r="F205">
            <v>37900</v>
          </cell>
          <cell r="G205">
            <v>37986</v>
          </cell>
          <cell r="H205" t="str">
            <v>Hourly</v>
          </cell>
          <cell r="I205" t="str">
            <v>H</v>
          </cell>
          <cell r="J205">
            <v>0</v>
          </cell>
        </row>
        <row r="206">
          <cell r="A206">
            <v>213</v>
          </cell>
          <cell r="B206" t="str">
            <v>Young, Janet R.</v>
          </cell>
          <cell r="C206" t="str">
            <v>Y</v>
          </cell>
          <cell r="D206" t="str">
            <v>00000239</v>
          </cell>
          <cell r="E206" t="str">
            <v>MEDSURG RN Per Diem</v>
          </cell>
          <cell r="F206">
            <v>38524</v>
          </cell>
          <cell r="G206">
            <v>39169</v>
          </cell>
          <cell r="H206" t="str">
            <v>Hourly</v>
          </cell>
          <cell r="I206" t="str">
            <v>H</v>
          </cell>
          <cell r="J206">
            <v>20.78</v>
          </cell>
        </row>
        <row r="207">
          <cell r="A207">
            <v>218</v>
          </cell>
          <cell r="B207" t="str">
            <v>Strong, Starr M.</v>
          </cell>
          <cell r="C207" t="str">
            <v>N</v>
          </cell>
          <cell r="D207" t="str">
            <v>00000146</v>
          </cell>
          <cell r="E207" t="str">
            <v>CHEL Physician Asst Closed</v>
          </cell>
          <cell r="F207">
            <v>37895</v>
          </cell>
          <cell r="G207">
            <v>38263</v>
          </cell>
          <cell r="H207" t="str">
            <v>Salaried</v>
          </cell>
          <cell r="I207" t="str">
            <v>S</v>
          </cell>
          <cell r="J207">
            <v>36.555999999999997</v>
          </cell>
        </row>
        <row r="208">
          <cell r="A208">
            <v>218</v>
          </cell>
          <cell r="B208" t="str">
            <v>Strong, Starr M.</v>
          </cell>
          <cell r="C208" t="str">
            <v>Y</v>
          </cell>
          <cell r="D208" t="str">
            <v>00000316</v>
          </cell>
          <cell r="E208" t="str">
            <v>CHEL Physician Asst Offsite</v>
          </cell>
          <cell r="F208">
            <v>38264</v>
          </cell>
          <cell r="G208">
            <v>43101</v>
          </cell>
          <cell r="H208" t="str">
            <v>Salaried</v>
          </cell>
          <cell r="I208" t="str">
            <v>S</v>
          </cell>
          <cell r="J208">
            <v>54.55</v>
          </cell>
        </row>
        <row r="209">
          <cell r="A209">
            <v>220</v>
          </cell>
          <cell r="B209" t="str">
            <v>Chabot, Gina M.</v>
          </cell>
          <cell r="C209" t="str">
            <v>Y</v>
          </cell>
          <cell r="D209" t="str">
            <v>00000164</v>
          </cell>
          <cell r="E209" t="str">
            <v>PRIM Medical Secretary</v>
          </cell>
          <cell r="F209">
            <v>37895</v>
          </cell>
          <cell r="G209">
            <v>39391</v>
          </cell>
          <cell r="H209" t="str">
            <v>Hourly</v>
          </cell>
          <cell r="I209" t="str">
            <v>H</v>
          </cell>
          <cell r="J209">
            <v>11.98</v>
          </cell>
        </row>
        <row r="210">
          <cell r="A210">
            <v>221</v>
          </cell>
          <cell r="B210" t="str">
            <v>Santamore, Judith E.</v>
          </cell>
          <cell r="C210" t="str">
            <v>N</v>
          </cell>
          <cell r="D210" t="str">
            <v>00000061</v>
          </cell>
          <cell r="E210" t="str">
            <v>ADULT LPN Closed</v>
          </cell>
          <cell r="F210">
            <v>37895</v>
          </cell>
          <cell r="G210">
            <v>38732</v>
          </cell>
          <cell r="H210" t="str">
            <v>Hourly</v>
          </cell>
          <cell r="I210" t="str">
            <v>H</v>
          </cell>
          <cell r="J210">
            <v>19.52</v>
          </cell>
        </row>
        <row r="211">
          <cell r="A211">
            <v>221</v>
          </cell>
          <cell r="B211" t="str">
            <v>Santamore, Judith E.</v>
          </cell>
          <cell r="C211" t="str">
            <v>N</v>
          </cell>
          <cell r="D211" t="str">
            <v>00000303</v>
          </cell>
          <cell r="E211" t="str">
            <v>TCU Discharge Planner</v>
          </cell>
          <cell r="F211">
            <v>38210</v>
          </cell>
          <cell r="G211">
            <v>38355</v>
          </cell>
          <cell r="H211" t="str">
            <v>Hourly</v>
          </cell>
          <cell r="I211" t="str">
            <v>H</v>
          </cell>
          <cell r="J211">
            <v>18.225000000000001</v>
          </cell>
        </row>
        <row r="212">
          <cell r="A212">
            <v>221</v>
          </cell>
          <cell r="B212" t="str">
            <v>Santamore, Judith E.</v>
          </cell>
          <cell r="C212" t="str">
            <v>Y</v>
          </cell>
          <cell r="D212" t="str">
            <v>00000360</v>
          </cell>
          <cell r="E212" t="str">
            <v>Adult Day Supervisor</v>
          </cell>
          <cell r="F212">
            <v>38733</v>
          </cell>
          <cell r="G212">
            <v>45056</v>
          </cell>
          <cell r="H212" t="str">
            <v>Hourly</v>
          </cell>
          <cell r="I212" t="str">
            <v>H</v>
          </cell>
          <cell r="J212">
            <v>34.46</v>
          </cell>
        </row>
        <row r="213">
          <cell r="A213">
            <v>221</v>
          </cell>
          <cell r="B213" t="str">
            <v>Santamore, Judith E.</v>
          </cell>
          <cell r="C213" t="str">
            <v>N</v>
          </cell>
          <cell r="D213" t="str">
            <v>00000583</v>
          </cell>
          <cell r="E213" t="str">
            <v>LPN Retirement Community</v>
          </cell>
          <cell r="F213">
            <v>43997</v>
          </cell>
          <cell r="G213">
            <v>45045</v>
          </cell>
          <cell r="H213" t="str">
            <v>Hourly</v>
          </cell>
          <cell r="I213" t="str">
            <v>H</v>
          </cell>
          <cell r="J213">
            <v>32.18</v>
          </cell>
        </row>
        <row r="214">
          <cell r="A214">
            <v>222</v>
          </cell>
          <cell r="B214" t="str">
            <v>Grimes, Linda T.</v>
          </cell>
          <cell r="C214" t="str">
            <v>Y</v>
          </cell>
          <cell r="D214" t="str">
            <v>00000211</v>
          </cell>
          <cell r="E214" t="str">
            <v>PR Patient Reg Receptionist I</v>
          </cell>
          <cell r="F214">
            <v>37895</v>
          </cell>
          <cell r="G214">
            <v>38915</v>
          </cell>
          <cell r="H214" t="str">
            <v>Hourly</v>
          </cell>
          <cell r="I214" t="str">
            <v>H</v>
          </cell>
          <cell r="J214">
            <v>11.67</v>
          </cell>
        </row>
        <row r="215">
          <cell r="A215">
            <v>223</v>
          </cell>
          <cell r="B215" t="str">
            <v>Kiernan, Joseph R.</v>
          </cell>
          <cell r="C215" t="str">
            <v>Y</v>
          </cell>
          <cell r="D215" t="str">
            <v>00000152</v>
          </cell>
          <cell r="E215" t="str">
            <v>NAPS Surgery Physician</v>
          </cell>
          <cell r="F215">
            <v>37895</v>
          </cell>
          <cell r="G215">
            <v>38883</v>
          </cell>
          <cell r="H215" t="str">
            <v>Salaried</v>
          </cell>
          <cell r="I215" t="str">
            <v>S</v>
          </cell>
          <cell r="J215">
            <v>96.153800000000004</v>
          </cell>
        </row>
        <row r="216">
          <cell r="A216">
            <v>224</v>
          </cell>
          <cell r="B216" t="str">
            <v>Loomis, Cynthia A.</v>
          </cell>
          <cell r="C216" t="str">
            <v>N</v>
          </cell>
          <cell r="D216" t="str">
            <v>00000148</v>
          </cell>
          <cell r="E216" t="str">
            <v>NAPS Surgery Office Manager</v>
          </cell>
          <cell r="F216">
            <v>37895</v>
          </cell>
          <cell r="G216">
            <v>39110</v>
          </cell>
          <cell r="H216" t="str">
            <v>Hourly</v>
          </cell>
          <cell r="I216" t="str">
            <v>H</v>
          </cell>
          <cell r="J216">
            <v>22.09</v>
          </cell>
        </row>
        <row r="217">
          <cell r="A217">
            <v>224</v>
          </cell>
          <cell r="B217" t="str">
            <v>Loomis, Cynthia A.</v>
          </cell>
          <cell r="C217" t="str">
            <v>N</v>
          </cell>
          <cell r="D217" t="str">
            <v>00000297</v>
          </cell>
          <cell r="E217" t="str">
            <v>NAPS Surgery LPN PP</v>
          </cell>
          <cell r="F217">
            <v>39111</v>
          </cell>
          <cell r="G217">
            <v>39418</v>
          </cell>
          <cell r="H217" t="str">
            <v>Hourly</v>
          </cell>
          <cell r="I217" t="str">
            <v>H</v>
          </cell>
          <cell r="J217">
            <v>22.92</v>
          </cell>
        </row>
        <row r="218">
          <cell r="A218">
            <v>224</v>
          </cell>
          <cell r="B218" t="str">
            <v>Loomis, Cynthia A.</v>
          </cell>
          <cell r="C218" t="str">
            <v>N</v>
          </cell>
          <cell r="D218" t="str">
            <v>00000300</v>
          </cell>
          <cell r="E218" t="str">
            <v>PRIM LPN - Provider Practice</v>
          </cell>
          <cell r="F218">
            <v>40077</v>
          </cell>
          <cell r="G218">
            <v>43375</v>
          </cell>
          <cell r="H218" t="str">
            <v>Hourly</v>
          </cell>
          <cell r="I218" t="str">
            <v>H</v>
          </cell>
          <cell r="J218">
            <v>30.8</v>
          </cell>
        </row>
        <row r="219">
          <cell r="A219">
            <v>224</v>
          </cell>
          <cell r="B219" t="str">
            <v>Loomis, Cynthia A.</v>
          </cell>
          <cell r="C219" t="str">
            <v>Y</v>
          </cell>
          <cell r="D219" t="str">
            <v>00000300</v>
          </cell>
          <cell r="E219" t="str">
            <v>PRIM LPN - Provider Practice</v>
          </cell>
          <cell r="F219">
            <v>43449</v>
          </cell>
          <cell r="G219">
            <v>43475</v>
          </cell>
          <cell r="H219" t="str">
            <v>Hourly</v>
          </cell>
          <cell r="I219" t="str">
            <v>H</v>
          </cell>
          <cell r="J219">
            <v>30.8</v>
          </cell>
        </row>
        <row r="220">
          <cell r="A220">
            <v>224</v>
          </cell>
          <cell r="B220" t="str">
            <v>Loomis, Cynthia A.</v>
          </cell>
          <cell r="C220" t="str">
            <v>N</v>
          </cell>
          <cell r="D220" t="str">
            <v>00000329</v>
          </cell>
          <cell r="E220" t="str">
            <v>NAPS Urology LPNPP</v>
          </cell>
          <cell r="F220">
            <v>39419</v>
          </cell>
          <cell r="G220">
            <v>40076</v>
          </cell>
          <cell r="H220" t="str">
            <v>Hourly</v>
          </cell>
          <cell r="I220" t="str">
            <v>H</v>
          </cell>
          <cell r="J220">
            <v>25.36</v>
          </cell>
        </row>
        <row r="221">
          <cell r="A221">
            <v>225</v>
          </cell>
          <cell r="B221" t="str">
            <v>Zogg, Glenna L.</v>
          </cell>
          <cell r="C221" t="str">
            <v>N</v>
          </cell>
          <cell r="D221" t="str">
            <v>00000154</v>
          </cell>
          <cell r="E221" t="str">
            <v>NAPS LPN Surgery (Closed)</v>
          </cell>
          <cell r="F221">
            <v>38048</v>
          </cell>
          <cell r="G221">
            <v>38062</v>
          </cell>
          <cell r="H221" t="str">
            <v>Hourly</v>
          </cell>
          <cell r="I221" t="str">
            <v>H</v>
          </cell>
          <cell r="J221">
            <v>17.510000000000002</v>
          </cell>
        </row>
        <row r="222">
          <cell r="A222">
            <v>225</v>
          </cell>
          <cell r="B222" t="str">
            <v>Zogg, Glenna L.</v>
          </cell>
          <cell r="C222" t="str">
            <v>N</v>
          </cell>
          <cell r="D222" t="str">
            <v>00000249</v>
          </cell>
          <cell r="E222" t="str">
            <v>CLAD LPN PD (Closed)</v>
          </cell>
          <cell r="F222">
            <v>38063</v>
          </cell>
          <cell r="G222">
            <v>38186</v>
          </cell>
          <cell r="H222" t="str">
            <v>Hourly</v>
          </cell>
          <cell r="I222" t="str">
            <v>H</v>
          </cell>
          <cell r="J222">
            <v>18.2104</v>
          </cell>
        </row>
        <row r="223">
          <cell r="A223">
            <v>225</v>
          </cell>
          <cell r="B223" t="str">
            <v>Zogg, Glenna L.</v>
          </cell>
          <cell r="C223" t="str">
            <v>Y</v>
          </cell>
          <cell r="D223" t="str">
            <v>00000295</v>
          </cell>
          <cell r="E223" t="str">
            <v>CLAD LPNPD - Provider Practice</v>
          </cell>
          <cell r="F223">
            <v>38187</v>
          </cell>
          <cell r="G223">
            <v>38397</v>
          </cell>
          <cell r="H223" t="str">
            <v>Hourly</v>
          </cell>
          <cell r="I223" t="str">
            <v>H</v>
          </cell>
          <cell r="J223">
            <v>18.2104</v>
          </cell>
        </row>
        <row r="224">
          <cell r="A224">
            <v>226</v>
          </cell>
          <cell r="B224" t="str">
            <v>Fitzpatrick, Tara</v>
          </cell>
          <cell r="C224" t="str">
            <v>N</v>
          </cell>
          <cell r="D224" t="str">
            <v>00000064</v>
          </cell>
          <cell r="E224" t="str">
            <v>OR Licensed Practical Nurse</v>
          </cell>
          <cell r="F224">
            <v>37895</v>
          </cell>
          <cell r="G224">
            <v>39362</v>
          </cell>
          <cell r="H224" t="str">
            <v>Hourly</v>
          </cell>
          <cell r="I224" t="str">
            <v>H</v>
          </cell>
          <cell r="J224">
            <v>18.52</v>
          </cell>
        </row>
        <row r="225">
          <cell r="A225">
            <v>226</v>
          </cell>
          <cell r="B225" t="str">
            <v>Fitzpatrick, Tara</v>
          </cell>
          <cell r="C225" t="str">
            <v>N</v>
          </cell>
          <cell r="D225" t="str">
            <v>00000094</v>
          </cell>
          <cell r="E225" t="str">
            <v>PHAR Pharmacy Technician</v>
          </cell>
          <cell r="F225">
            <v>38845</v>
          </cell>
          <cell r="G225">
            <v>39362</v>
          </cell>
          <cell r="H225" t="str">
            <v>Hourly</v>
          </cell>
          <cell r="I225" t="str">
            <v>H</v>
          </cell>
          <cell r="J225">
            <v>18.52</v>
          </cell>
        </row>
        <row r="226">
          <cell r="A226">
            <v>226</v>
          </cell>
          <cell r="B226" t="str">
            <v>Fitzpatrick, Tara</v>
          </cell>
          <cell r="C226" t="str">
            <v>Y</v>
          </cell>
          <cell r="D226" t="str">
            <v>00000411</v>
          </cell>
          <cell r="E226" t="str">
            <v>Orthopedics LPN - PP - Offsite</v>
          </cell>
          <cell r="F226">
            <v>39363</v>
          </cell>
          <cell r="G226">
            <v>43196</v>
          </cell>
          <cell r="H226" t="str">
            <v>Hourly</v>
          </cell>
          <cell r="I226" t="str">
            <v>H</v>
          </cell>
          <cell r="J226">
            <v>26.6</v>
          </cell>
        </row>
        <row r="227">
          <cell r="A227">
            <v>227</v>
          </cell>
          <cell r="B227" t="str">
            <v>McNamara, Kevin A.</v>
          </cell>
          <cell r="C227" t="str">
            <v>Y</v>
          </cell>
          <cell r="D227" t="str">
            <v>00000158</v>
          </cell>
          <cell r="E227" t="str">
            <v>NAPS Podiatry Physician</v>
          </cell>
          <cell r="F227">
            <v>37895</v>
          </cell>
          <cell r="G227">
            <v>41796</v>
          </cell>
          <cell r="H227" t="str">
            <v>Salaried</v>
          </cell>
          <cell r="I227" t="str">
            <v>S</v>
          </cell>
          <cell r="J227">
            <v>74.519199999999998</v>
          </cell>
        </row>
        <row r="228">
          <cell r="A228">
            <v>228</v>
          </cell>
          <cell r="B228" t="str">
            <v>Coxon, Marcus H.</v>
          </cell>
          <cell r="C228" t="str">
            <v>N</v>
          </cell>
          <cell r="D228" t="str">
            <v>00000168</v>
          </cell>
          <cell r="E228" t="str">
            <v>PRIM Physician</v>
          </cell>
          <cell r="F228">
            <v>37895</v>
          </cell>
          <cell r="G228">
            <v>43395</v>
          </cell>
          <cell r="H228" t="str">
            <v>Salaried</v>
          </cell>
          <cell r="I228" t="str">
            <v>S</v>
          </cell>
          <cell r="J228">
            <v>87.180700000000002</v>
          </cell>
        </row>
        <row r="229">
          <cell r="A229">
            <v>228</v>
          </cell>
          <cell r="B229" t="str">
            <v>Coxon, Marcus H.</v>
          </cell>
          <cell r="C229" t="str">
            <v>N</v>
          </cell>
          <cell r="D229" t="str">
            <v>00000168</v>
          </cell>
          <cell r="E229" t="str">
            <v>PRIM Physician</v>
          </cell>
          <cell r="F229">
            <v>43451</v>
          </cell>
          <cell r="G229">
            <v>43465</v>
          </cell>
          <cell r="H229" t="str">
            <v>Salaried</v>
          </cell>
          <cell r="I229" t="str">
            <v>S</v>
          </cell>
          <cell r="J229">
            <v>87.180700000000002</v>
          </cell>
        </row>
        <row r="230">
          <cell r="A230">
            <v>228</v>
          </cell>
          <cell r="B230" t="str">
            <v>Coxon, Marcus H.</v>
          </cell>
          <cell r="C230" t="str">
            <v>Y</v>
          </cell>
          <cell r="D230" t="str">
            <v>00000168</v>
          </cell>
          <cell r="E230" t="str">
            <v>PRIM Physician</v>
          </cell>
          <cell r="F230">
            <v>43521</v>
          </cell>
          <cell r="G230">
            <v>44893</v>
          </cell>
          <cell r="H230" t="str">
            <v>Hourly</v>
          </cell>
          <cell r="I230" t="str">
            <v>H</v>
          </cell>
          <cell r="J230">
            <v>110</v>
          </cell>
        </row>
        <row r="231">
          <cell r="A231">
            <v>228</v>
          </cell>
          <cell r="B231" t="str">
            <v>Coxon, Marcus H.</v>
          </cell>
          <cell r="C231" t="str">
            <v>N</v>
          </cell>
          <cell r="D231" t="str">
            <v>00000327</v>
          </cell>
          <cell r="E231" t="str">
            <v>QA - Physicial Director of Qua</v>
          </cell>
          <cell r="F231">
            <v>38293</v>
          </cell>
          <cell r="G231">
            <v>38718</v>
          </cell>
          <cell r="H231" t="str">
            <v>Salaried</v>
          </cell>
          <cell r="I231" t="str">
            <v>S</v>
          </cell>
          <cell r="J231">
            <v>40.932699999999997</v>
          </cell>
        </row>
        <row r="232">
          <cell r="A232">
            <v>228</v>
          </cell>
          <cell r="B232" t="str">
            <v>Coxon, Marcus H.</v>
          </cell>
          <cell r="C232" t="str">
            <v>N</v>
          </cell>
          <cell r="D232" t="str">
            <v>00000438</v>
          </cell>
          <cell r="E232" t="str">
            <v>Physician - ER</v>
          </cell>
          <cell r="F232">
            <v>39934</v>
          </cell>
          <cell r="G232">
            <v>43395</v>
          </cell>
          <cell r="H232" t="str">
            <v>Hourly</v>
          </cell>
          <cell r="I232" t="str">
            <v>H</v>
          </cell>
          <cell r="J232">
            <v>100</v>
          </cell>
        </row>
        <row r="233">
          <cell r="A233">
            <v>229</v>
          </cell>
          <cell r="B233" t="str">
            <v>DiNicola, Louis A.</v>
          </cell>
          <cell r="C233" t="str">
            <v>N</v>
          </cell>
          <cell r="D233" t="str">
            <v>00000168</v>
          </cell>
          <cell r="E233" t="str">
            <v>PRIM Physician</v>
          </cell>
          <cell r="F233">
            <v>37895</v>
          </cell>
          <cell r="G233">
            <v>43557</v>
          </cell>
          <cell r="H233" t="str">
            <v>Salaried</v>
          </cell>
          <cell r="I233" t="str">
            <v>S</v>
          </cell>
          <cell r="J233">
            <v>95.889399999999995</v>
          </cell>
        </row>
        <row r="234">
          <cell r="A234">
            <v>229</v>
          </cell>
          <cell r="B234" t="str">
            <v>DiNicola, Louis A.</v>
          </cell>
          <cell r="C234" t="str">
            <v>Y</v>
          </cell>
          <cell r="D234" t="str">
            <v>00000168</v>
          </cell>
          <cell r="E234" t="str">
            <v>PRIM Physician</v>
          </cell>
          <cell r="F234">
            <v>43605</v>
          </cell>
          <cell r="G234">
            <v>44333</v>
          </cell>
          <cell r="H234" t="str">
            <v>Salaried</v>
          </cell>
          <cell r="I234" t="str">
            <v>S</v>
          </cell>
          <cell r="J234">
            <v>90</v>
          </cell>
        </row>
        <row r="235">
          <cell r="A235">
            <v>231</v>
          </cell>
          <cell r="B235" t="str">
            <v>Fowler, Milton G.</v>
          </cell>
          <cell r="C235" t="str">
            <v>Y</v>
          </cell>
          <cell r="D235" t="str">
            <v>00000168</v>
          </cell>
          <cell r="E235" t="str">
            <v>PRIM Physician</v>
          </cell>
          <cell r="F235">
            <v>37895</v>
          </cell>
          <cell r="G235">
            <v>45056</v>
          </cell>
          <cell r="H235" t="str">
            <v>Salaried</v>
          </cell>
          <cell r="I235" t="str">
            <v>S</v>
          </cell>
          <cell r="J235">
            <v>110</v>
          </cell>
        </row>
        <row r="236">
          <cell r="A236">
            <v>232</v>
          </cell>
          <cell r="B236" t="str">
            <v>Goulding, Jonna C.</v>
          </cell>
          <cell r="C236" t="str">
            <v>Y</v>
          </cell>
          <cell r="D236" t="str">
            <v>00000168</v>
          </cell>
          <cell r="E236" t="str">
            <v>PRIM Physician</v>
          </cell>
          <cell r="F236">
            <v>37895</v>
          </cell>
          <cell r="G236">
            <v>41544</v>
          </cell>
          <cell r="H236" t="str">
            <v>Salaried</v>
          </cell>
          <cell r="I236" t="str">
            <v>S</v>
          </cell>
          <cell r="J236">
            <v>64.976200000000006</v>
          </cell>
        </row>
        <row r="237">
          <cell r="A237">
            <v>233</v>
          </cell>
          <cell r="B237" t="str">
            <v>Hannah, Betsy A.</v>
          </cell>
          <cell r="C237" t="str">
            <v>N</v>
          </cell>
          <cell r="D237" t="str">
            <v>00000160</v>
          </cell>
          <cell r="E237" t="str">
            <v>Office Manager</v>
          </cell>
          <cell r="F237">
            <v>37895</v>
          </cell>
          <cell r="G237">
            <v>39852</v>
          </cell>
          <cell r="H237" t="str">
            <v>Hourly</v>
          </cell>
          <cell r="I237" t="str">
            <v>H</v>
          </cell>
          <cell r="J237">
            <v>23.86</v>
          </cell>
        </row>
        <row r="238">
          <cell r="A238">
            <v>233</v>
          </cell>
          <cell r="B238" t="str">
            <v>Hannah, Betsy A.</v>
          </cell>
          <cell r="C238" t="str">
            <v>N</v>
          </cell>
          <cell r="D238" t="str">
            <v>00000408</v>
          </cell>
          <cell r="E238" t="str">
            <v>Pre-Cert Coordinator</v>
          </cell>
          <cell r="F238">
            <v>39853</v>
          </cell>
          <cell r="G238">
            <v>39908</v>
          </cell>
          <cell r="H238" t="str">
            <v>Hourly</v>
          </cell>
          <cell r="I238" t="str">
            <v>H</v>
          </cell>
          <cell r="J238">
            <v>23.86</v>
          </cell>
        </row>
        <row r="239">
          <cell r="A239">
            <v>233</v>
          </cell>
          <cell r="B239" t="str">
            <v>Hannah, Betsy A.</v>
          </cell>
          <cell r="C239" t="str">
            <v>Y</v>
          </cell>
          <cell r="D239" t="str">
            <v>00000447</v>
          </cell>
          <cell r="E239" t="str">
            <v>Pre-Cert Coordinator (LPN)</v>
          </cell>
          <cell r="F239">
            <v>39909</v>
          </cell>
          <cell r="G239">
            <v>44106</v>
          </cell>
          <cell r="H239" t="str">
            <v>Hourly</v>
          </cell>
          <cell r="I239" t="str">
            <v>H</v>
          </cell>
          <cell r="J239">
            <v>32.57</v>
          </cell>
        </row>
        <row r="240">
          <cell r="A240">
            <v>234</v>
          </cell>
          <cell r="B240" t="str">
            <v>Harrington, Nancy T.</v>
          </cell>
          <cell r="C240" t="str">
            <v>N</v>
          </cell>
          <cell r="D240" t="str">
            <v>00000162</v>
          </cell>
          <cell r="E240" t="str">
            <v>PRIM LPN Closed</v>
          </cell>
          <cell r="F240">
            <v>37895</v>
          </cell>
          <cell r="G240">
            <v>38186</v>
          </cell>
          <cell r="H240" t="str">
            <v>Hourly</v>
          </cell>
          <cell r="I240" t="str">
            <v>H</v>
          </cell>
          <cell r="J240">
            <v>16.2136</v>
          </cell>
        </row>
        <row r="241">
          <cell r="A241">
            <v>234</v>
          </cell>
          <cell r="B241" t="str">
            <v>Harrington, Nancy T.</v>
          </cell>
          <cell r="C241" t="str">
            <v>N</v>
          </cell>
          <cell r="D241" t="str">
            <v>00000278</v>
          </cell>
          <cell r="E241" t="str">
            <v>NAPS Neurology LPN PP</v>
          </cell>
          <cell r="F241">
            <v>38649</v>
          </cell>
          <cell r="G241">
            <v>43716</v>
          </cell>
          <cell r="H241" t="str">
            <v>Hourly</v>
          </cell>
          <cell r="I241" t="str">
            <v>H</v>
          </cell>
          <cell r="J241">
            <v>28.28</v>
          </cell>
        </row>
        <row r="242">
          <cell r="A242">
            <v>234</v>
          </cell>
          <cell r="B242" t="str">
            <v>Harrington, Nancy T.</v>
          </cell>
          <cell r="C242" t="str">
            <v>N</v>
          </cell>
          <cell r="D242" t="str">
            <v>00000300</v>
          </cell>
          <cell r="E242" t="str">
            <v>PRIM LPN - Provider Practice</v>
          </cell>
          <cell r="F242">
            <v>38187</v>
          </cell>
          <cell r="G242">
            <v>38648</v>
          </cell>
          <cell r="H242" t="str">
            <v>Hourly</v>
          </cell>
          <cell r="I242" t="str">
            <v>H</v>
          </cell>
          <cell r="J242">
            <v>19</v>
          </cell>
        </row>
        <row r="243">
          <cell r="A243">
            <v>234</v>
          </cell>
          <cell r="B243" t="str">
            <v>Harrington, Nancy T.</v>
          </cell>
          <cell r="C243" t="str">
            <v>N</v>
          </cell>
          <cell r="D243" t="str">
            <v>00000549</v>
          </cell>
          <cell r="E243" t="str">
            <v>LPN Per Diem</v>
          </cell>
          <cell r="F243">
            <v>43717</v>
          </cell>
          <cell r="G243">
            <v>44584</v>
          </cell>
          <cell r="H243" t="str">
            <v>Hourly</v>
          </cell>
          <cell r="I243" t="str">
            <v>H</v>
          </cell>
          <cell r="J243">
            <v>29.43</v>
          </cell>
        </row>
        <row r="244">
          <cell r="A244">
            <v>234</v>
          </cell>
          <cell r="B244" t="str">
            <v>Harrington, Nancy T.</v>
          </cell>
          <cell r="C244" t="str">
            <v>Y</v>
          </cell>
          <cell r="D244" t="str">
            <v>00000555</v>
          </cell>
          <cell r="E244" t="str">
            <v>Medical Assistant - PD</v>
          </cell>
          <cell r="F244">
            <v>44585</v>
          </cell>
          <cell r="G244">
            <v>45056</v>
          </cell>
          <cell r="H244" t="str">
            <v>Hourly</v>
          </cell>
          <cell r="I244" t="str">
            <v>H</v>
          </cell>
          <cell r="J244">
            <v>30.17</v>
          </cell>
        </row>
        <row r="245">
          <cell r="A245">
            <v>235</v>
          </cell>
          <cell r="B245" t="str">
            <v>Hill, Joyce S.</v>
          </cell>
          <cell r="C245" t="str">
            <v>N</v>
          </cell>
          <cell r="D245" t="str">
            <v>00000162</v>
          </cell>
          <cell r="E245" t="str">
            <v>PRIM LPN Closed</v>
          </cell>
          <cell r="F245">
            <v>37895</v>
          </cell>
          <cell r="G245">
            <v>38186</v>
          </cell>
          <cell r="H245" t="str">
            <v>Hourly</v>
          </cell>
          <cell r="I245" t="str">
            <v>H</v>
          </cell>
          <cell r="J245">
            <v>18.813600000000001</v>
          </cell>
        </row>
        <row r="246">
          <cell r="A246">
            <v>235</v>
          </cell>
          <cell r="B246" t="str">
            <v>Hill, Joyce S.</v>
          </cell>
          <cell r="C246" t="str">
            <v>N</v>
          </cell>
          <cell r="D246" t="str">
            <v>00000300</v>
          </cell>
          <cell r="E246" t="str">
            <v>PRIM LPN - Provider Practice</v>
          </cell>
          <cell r="F246">
            <v>38187</v>
          </cell>
          <cell r="G246">
            <v>41604</v>
          </cell>
          <cell r="H246" t="str">
            <v>Hourly</v>
          </cell>
          <cell r="I246" t="str">
            <v>H</v>
          </cell>
          <cell r="J246">
            <v>25.83</v>
          </cell>
        </row>
        <row r="247">
          <cell r="A247">
            <v>235</v>
          </cell>
          <cell r="B247" t="str">
            <v>Hill, Joyce S.</v>
          </cell>
          <cell r="C247" t="str">
            <v>Y</v>
          </cell>
          <cell r="D247" t="str">
            <v>00000549</v>
          </cell>
          <cell r="E247" t="str">
            <v>LPN Per Diem</v>
          </cell>
          <cell r="F247">
            <v>41605</v>
          </cell>
          <cell r="G247">
            <v>42055</v>
          </cell>
          <cell r="H247" t="str">
            <v>Hourly</v>
          </cell>
          <cell r="I247" t="str">
            <v>H</v>
          </cell>
          <cell r="J247">
            <v>26.6</v>
          </cell>
        </row>
        <row r="248">
          <cell r="A248">
            <v>238</v>
          </cell>
          <cell r="B248" t="str">
            <v>Jewett, Elizabeth H.</v>
          </cell>
          <cell r="C248" t="str">
            <v>N</v>
          </cell>
          <cell r="D248" t="str">
            <v>00000168</v>
          </cell>
          <cell r="E248" t="str">
            <v>PRIM Physician</v>
          </cell>
          <cell r="F248">
            <v>37895</v>
          </cell>
          <cell r="G248">
            <v>38536</v>
          </cell>
          <cell r="H248" t="str">
            <v>Salaried</v>
          </cell>
          <cell r="I248" t="str">
            <v>S</v>
          </cell>
          <cell r="J248">
            <v>50</v>
          </cell>
        </row>
        <row r="249">
          <cell r="A249">
            <v>238</v>
          </cell>
          <cell r="B249" t="str">
            <v>Jewett, Elizabeth H.</v>
          </cell>
          <cell r="C249" t="str">
            <v>Y</v>
          </cell>
          <cell r="D249" t="str">
            <v>00000168</v>
          </cell>
          <cell r="E249" t="str">
            <v>PRIM Physician</v>
          </cell>
          <cell r="F249">
            <v>39553</v>
          </cell>
          <cell r="G249">
            <v>42946</v>
          </cell>
          <cell r="H249" t="str">
            <v>Salaried</v>
          </cell>
          <cell r="I249" t="str">
            <v>S</v>
          </cell>
          <cell r="J249">
            <v>90</v>
          </cell>
        </row>
        <row r="250">
          <cell r="A250">
            <v>239</v>
          </cell>
          <cell r="B250" t="str">
            <v>Diaz, Julianna A.</v>
          </cell>
          <cell r="C250" t="str">
            <v>Y</v>
          </cell>
          <cell r="D250" t="str">
            <v>00000235</v>
          </cell>
          <cell r="E250" t="str">
            <v>MECU LNA Per Diem</v>
          </cell>
          <cell r="F250">
            <v>38887</v>
          </cell>
          <cell r="G250">
            <v>39127</v>
          </cell>
          <cell r="H250" t="str">
            <v>Hourly</v>
          </cell>
          <cell r="I250" t="str">
            <v>H</v>
          </cell>
          <cell r="J250">
            <v>10.82</v>
          </cell>
        </row>
        <row r="251">
          <cell r="A251">
            <v>239</v>
          </cell>
          <cell r="B251" t="str">
            <v>Diaz, Julianna A.</v>
          </cell>
          <cell r="C251" t="str">
            <v>N</v>
          </cell>
          <cell r="D251" t="str">
            <v>00000237</v>
          </cell>
          <cell r="E251" t="str">
            <v>MEDSURG LNA Per Diem</v>
          </cell>
          <cell r="F251">
            <v>38805</v>
          </cell>
          <cell r="G251">
            <v>38886</v>
          </cell>
          <cell r="H251" t="str">
            <v>Hourly</v>
          </cell>
          <cell r="I251" t="str">
            <v>H</v>
          </cell>
          <cell r="J251">
            <v>10.82</v>
          </cell>
        </row>
        <row r="252">
          <cell r="A252">
            <v>240</v>
          </cell>
          <cell r="B252" t="str">
            <v>Stone, Jane M.</v>
          </cell>
          <cell r="C252" t="str">
            <v>N</v>
          </cell>
          <cell r="D252" t="str">
            <v>00000054</v>
          </cell>
          <cell r="E252" t="str">
            <v>TCU Licensed Practical Nurse</v>
          </cell>
          <cell r="F252">
            <v>37895</v>
          </cell>
          <cell r="G252">
            <v>38676</v>
          </cell>
          <cell r="H252" t="str">
            <v>Hourly</v>
          </cell>
          <cell r="I252" t="str">
            <v>H</v>
          </cell>
          <cell r="J252">
            <v>20.02</v>
          </cell>
        </row>
        <row r="253">
          <cell r="A253">
            <v>240</v>
          </cell>
          <cell r="B253" t="str">
            <v>Stone, Jane M.</v>
          </cell>
          <cell r="C253" t="str">
            <v>N</v>
          </cell>
          <cell r="D253" t="str">
            <v>00000054</v>
          </cell>
          <cell r="E253" t="str">
            <v>TCU Licensed Practical Nurse</v>
          </cell>
          <cell r="F253">
            <v>38677</v>
          </cell>
          <cell r="G253">
            <v>39362</v>
          </cell>
          <cell r="H253" t="str">
            <v>Hourly</v>
          </cell>
          <cell r="I253" t="str">
            <v>H</v>
          </cell>
          <cell r="J253">
            <v>21.55</v>
          </cell>
        </row>
        <row r="254">
          <cell r="A254">
            <v>240</v>
          </cell>
          <cell r="B254" t="str">
            <v>Stone, Jane M.</v>
          </cell>
          <cell r="C254" t="str">
            <v>N</v>
          </cell>
          <cell r="D254" t="str">
            <v>00000056</v>
          </cell>
          <cell r="E254" t="str">
            <v>MECU Registered Nurse</v>
          </cell>
          <cell r="F254">
            <v>40105</v>
          </cell>
          <cell r="G254">
            <v>41182</v>
          </cell>
          <cell r="H254" t="str">
            <v>Hourly</v>
          </cell>
          <cell r="I254" t="str">
            <v>H</v>
          </cell>
          <cell r="J254">
            <v>29.07</v>
          </cell>
        </row>
        <row r="255">
          <cell r="A255">
            <v>240</v>
          </cell>
          <cell r="B255" t="str">
            <v>Stone, Jane M.</v>
          </cell>
          <cell r="C255" t="str">
            <v>N</v>
          </cell>
          <cell r="D255" t="str">
            <v>00000123</v>
          </cell>
          <cell r="E255" t="str">
            <v>Anti Coagulation RN</v>
          </cell>
          <cell r="F255">
            <v>41603</v>
          </cell>
          <cell r="G255">
            <v>43926</v>
          </cell>
          <cell r="H255" t="str">
            <v>Hourly</v>
          </cell>
          <cell r="I255" t="str">
            <v>H</v>
          </cell>
          <cell r="J255">
            <v>33.83</v>
          </cell>
        </row>
        <row r="256">
          <cell r="A256">
            <v>240</v>
          </cell>
          <cell r="B256" t="str">
            <v>Stone, Jane M.</v>
          </cell>
          <cell r="C256" t="str">
            <v>N</v>
          </cell>
          <cell r="D256" t="str">
            <v>00000356</v>
          </cell>
          <cell r="E256" t="str">
            <v>MECU Charge LPN</v>
          </cell>
          <cell r="F256">
            <v>38677</v>
          </cell>
          <cell r="G256">
            <v>40104</v>
          </cell>
          <cell r="H256" t="str">
            <v>Hourly</v>
          </cell>
          <cell r="I256" t="str">
            <v>H</v>
          </cell>
          <cell r="J256">
            <v>24.91</v>
          </cell>
        </row>
        <row r="257">
          <cell r="A257">
            <v>240</v>
          </cell>
          <cell r="B257" t="str">
            <v>Stone, Jane M.</v>
          </cell>
          <cell r="C257" t="str">
            <v>N</v>
          </cell>
          <cell r="D257" t="str">
            <v>00000374</v>
          </cell>
          <cell r="E257" t="str">
            <v>Primary Care RN- Per Diem</v>
          </cell>
          <cell r="F257">
            <v>43927</v>
          </cell>
          <cell r="G257">
            <v>44710</v>
          </cell>
          <cell r="H257" t="str">
            <v>Hourly</v>
          </cell>
          <cell r="I257" t="str">
            <v>H</v>
          </cell>
          <cell r="J257">
            <v>40.200000000000003</v>
          </cell>
        </row>
        <row r="258">
          <cell r="A258">
            <v>240</v>
          </cell>
          <cell r="B258" t="str">
            <v>Stone, Jane M.</v>
          </cell>
          <cell r="C258" t="str">
            <v>N</v>
          </cell>
          <cell r="D258" t="str">
            <v>00000523</v>
          </cell>
          <cell r="E258" t="str">
            <v>MECU MDS Coordinator</v>
          </cell>
          <cell r="F258">
            <v>40861</v>
          </cell>
          <cell r="G258">
            <v>41602</v>
          </cell>
          <cell r="H258" t="str">
            <v>Hourly</v>
          </cell>
          <cell r="I258" t="str">
            <v>H</v>
          </cell>
          <cell r="J258">
            <v>29.47</v>
          </cell>
        </row>
        <row r="259">
          <cell r="A259">
            <v>240</v>
          </cell>
          <cell r="B259" t="str">
            <v>Stone, Jane M.</v>
          </cell>
          <cell r="C259" t="str">
            <v>N</v>
          </cell>
          <cell r="D259" t="str">
            <v>00000546</v>
          </cell>
          <cell r="E259" t="str">
            <v>Contracted</v>
          </cell>
          <cell r="F259">
            <v>41603</v>
          </cell>
          <cell r="G259">
            <v>42078</v>
          </cell>
          <cell r="H259" t="str">
            <v>Salaried</v>
          </cell>
          <cell r="I259" t="str">
            <v>S</v>
          </cell>
          <cell r="J259">
            <v>29.47</v>
          </cell>
        </row>
        <row r="260">
          <cell r="A260">
            <v>240</v>
          </cell>
          <cell r="B260" t="str">
            <v>Stone, Jane M.</v>
          </cell>
          <cell r="C260" t="str">
            <v>Y</v>
          </cell>
          <cell r="D260" t="str">
            <v>00000592</v>
          </cell>
          <cell r="E260" t="str">
            <v>RN Retirement Com PD</v>
          </cell>
          <cell r="F260">
            <v>44711</v>
          </cell>
          <cell r="G260">
            <v>45056</v>
          </cell>
          <cell r="H260" t="str">
            <v>Hourly</v>
          </cell>
          <cell r="I260" t="str">
            <v>H</v>
          </cell>
          <cell r="J260">
            <v>45.15</v>
          </cell>
        </row>
        <row r="261">
          <cell r="A261">
            <v>242</v>
          </cell>
          <cell r="B261" t="str">
            <v>Jewett, Mark D.</v>
          </cell>
          <cell r="C261" t="str">
            <v>N</v>
          </cell>
          <cell r="D261" t="str">
            <v>00000168</v>
          </cell>
          <cell r="E261" t="str">
            <v>PRIM Physician</v>
          </cell>
          <cell r="F261">
            <v>37895</v>
          </cell>
          <cell r="G261">
            <v>38536</v>
          </cell>
          <cell r="H261" t="str">
            <v>Salaried</v>
          </cell>
          <cell r="I261" t="str">
            <v>S</v>
          </cell>
          <cell r="J261">
            <v>74.224800000000002</v>
          </cell>
        </row>
        <row r="262">
          <cell r="A262">
            <v>242</v>
          </cell>
          <cell r="B262" t="str">
            <v>Jewett, Mark D.</v>
          </cell>
          <cell r="C262" t="str">
            <v>Y</v>
          </cell>
          <cell r="D262" t="str">
            <v>00000168</v>
          </cell>
          <cell r="E262" t="str">
            <v>PRIM Physician</v>
          </cell>
          <cell r="F262">
            <v>42163</v>
          </cell>
          <cell r="G262">
            <v>45056</v>
          </cell>
          <cell r="H262" t="str">
            <v>Salaried</v>
          </cell>
          <cell r="I262" t="str">
            <v>S</v>
          </cell>
          <cell r="J262">
            <v>110</v>
          </cell>
        </row>
        <row r="263">
          <cell r="A263">
            <v>242</v>
          </cell>
          <cell r="B263" t="str">
            <v>Jewett, Mark D.</v>
          </cell>
          <cell r="C263" t="str">
            <v>N</v>
          </cell>
          <cell r="D263" t="str">
            <v>00000321</v>
          </cell>
          <cell r="E263" t="str">
            <v>ROCH Physician Offsite</v>
          </cell>
          <cell r="F263">
            <v>38808</v>
          </cell>
          <cell r="G263">
            <v>42162</v>
          </cell>
          <cell r="H263" t="str">
            <v>Salaried</v>
          </cell>
          <cell r="I263" t="str">
            <v>S</v>
          </cell>
          <cell r="J263">
            <v>75</v>
          </cell>
        </row>
        <row r="264">
          <cell r="A264">
            <v>245</v>
          </cell>
          <cell r="B264" t="str">
            <v>Keyes, Jean L.</v>
          </cell>
          <cell r="C264" t="str">
            <v>Y</v>
          </cell>
          <cell r="D264" t="str">
            <v>00000163</v>
          </cell>
          <cell r="E264" t="str">
            <v>PRIM Medical Assistant</v>
          </cell>
          <cell r="F264">
            <v>37895</v>
          </cell>
          <cell r="G264">
            <v>44650</v>
          </cell>
          <cell r="H264" t="str">
            <v>Hourly</v>
          </cell>
          <cell r="I264" t="str">
            <v>H</v>
          </cell>
          <cell r="J264">
            <v>23.71</v>
          </cell>
        </row>
        <row r="265">
          <cell r="A265">
            <v>247</v>
          </cell>
          <cell r="B265" t="str">
            <v>Ingalls, Lisa E.</v>
          </cell>
          <cell r="C265" t="str">
            <v>N</v>
          </cell>
          <cell r="D265" t="str">
            <v>00000050</v>
          </cell>
          <cell r="E265" t="str">
            <v>MEDSURG LPN</v>
          </cell>
          <cell r="F265">
            <v>37895</v>
          </cell>
          <cell r="G265">
            <v>37962</v>
          </cell>
          <cell r="H265" t="str">
            <v>Hourly</v>
          </cell>
          <cell r="I265" t="str">
            <v>H</v>
          </cell>
          <cell r="J265">
            <v>16.670000000000002</v>
          </cell>
        </row>
        <row r="266">
          <cell r="A266">
            <v>247</v>
          </cell>
          <cell r="B266" t="str">
            <v>Ingalls, Lisa E.</v>
          </cell>
          <cell r="C266" t="str">
            <v>N</v>
          </cell>
          <cell r="D266" t="str">
            <v>00000050</v>
          </cell>
          <cell r="E266" t="str">
            <v>MEDSURG LPN</v>
          </cell>
          <cell r="F266">
            <v>38210</v>
          </cell>
          <cell r="G266">
            <v>39333</v>
          </cell>
          <cell r="H266" t="str">
            <v>Salaried</v>
          </cell>
          <cell r="I266" t="str">
            <v>S</v>
          </cell>
          <cell r="J266">
            <v>20.52</v>
          </cell>
        </row>
        <row r="267">
          <cell r="A267">
            <v>247</v>
          </cell>
          <cell r="B267" t="str">
            <v>Ingalls, Lisa E.</v>
          </cell>
          <cell r="C267" t="str">
            <v>Y</v>
          </cell>
          <cell r="D267" t="str">
            <v>00000054</v>
          </cell>
          <cell r="E267" t="str">
            <v>TCU Licensed Practical Nurse</v>
          </cell>
          <cell r="F267">
            <v>37963</v>
          </cell>
          <cell r="G267">
            <v>39333</v>
          </cell>
          <cell r="H267" t="str">
            <v>Hourly</v>
          </cell>
          <cell r="I267" t="str">
            <v>H</v>
          </cell>
          <cell r="J267">
            <v>20.52</v>
          </cell>
        </row>
        <row r="268">
          <cell r="A268">
            <v>248</v>
          </cell>
          <cell r="B268" t="str">
            <v>Lambert, Laura M.</v>
          </cell>
          <cell r="C268" t="str">
            <v>N</v>
          </cell>
          <cell r="D268" t="str">
            <v>00000144</v>
          </cell>
          <cell r="E268" t="str">
            <v>CHEL Office Manager Closed</v>
          </cell>
          <cell r="F268">
            <v>37895</v>
          </cell>
          <cell r="G268">
            <v>38263</v>
          </cell>
          <cell r="H268" t="str">
            <v>Hourly</v>
          </cell>
          <cell r="I268" t="str">
            <v>H</v>
          </cell>
          <cell r="J268">
            <v>15.429399999999999</v>
          </cell>
        </row>
        <row r="269">
          <cell r="A269">
            <v>248</v>
          </cell>
          <cell r="B269" t="str">
            <v>Lambert, Laura M.</v>
          </cell>
          <cell r="C269" t="str">
            <v>N</v>
          </cell>
          <cell r="D269" t="str">
            <v>00000187</v>
          </cell>
          <cell r="E269" t="str">
            <v>CLAD Medical Secretary</v>
          </cell>
          <cell r="F269">
            <v>38285</v>
          </cell>
          <cell r="G269">
            <v>38620</v>
          </cell>
          <cell r="H269" t="str">
            <v>Hourly</v>
          </cell>
          <cell r="I269" t="str">
            <v>H</v>
          </cell>
          <cell r="J269">
            <v>14.257999999999999</v>
          </cell>
        </row>
        <row r="270">
          <cell r="A270">
            <v>248</v>
          </cell>
          <cell r="B270" t="str">
            <v>Lambert, Laura M.</v>
          </cell>
          <cell r="C270" t="str">
            <v>Y</v>
          </cell>
          <cell r="D270" t="str">
            <v>00000291</v>
          </cell>
          <cell r="E270" t="str">
            <v>HIM Certified Coder</v>
          </cell>
          <cell r="F270">
            <v>43880</v>
          </cell>
          <cell r="G270">
            <v>45056</v>
          </cell>
          <cell r="H270" t="str">
            <v>Hourly</v>
          </cell>
          <cell r="I270" t="str">
            <v>H</v>
          </cell>
          <cell r="J270">
            <v>29.15</v>
          </cell>
        </row>
        <row r="271">
          <cell r="A271">
            <v>248</v>
          </cell>
          <cell r="B271" t="str">
            <v>Lambert, Laura M.</v>
          </cell>
          <cell r="C271" t="str">
            <v>N</v>
          </cell>
          <cell r="D271" t="str">
            <v>00000312</v>
          </cell>
          <cell r="E271" t="str">
            <v>CHEL Office Manager Offsite</v>
          </cell>
          <cell r="F271">
            <v>38264</v>
          </cell>
          <cell r="G271">
            <v>38284</v>
          </cell>
          <cell r="H271" t="str">
            <v>Hourly</v>
          </cell>
          <cell r="I271" t="str">
            <v>H</v>
          </cell>
          <cell r="J271">
            <v>15.429399999999999</v>
          </cell>
        </row>
        <row r="272">
          <cell r="A272">
            <v>248</v>
          </cell>
          <cell r="B272" t="str">
            <v>Lambert, Laura M.</v>
          </cell>
          <cell r="C272" t="str">
            <v>N</v>
          </cell>
          <cell r="D272" t="str">
            <v>00000349</v>
          </cell>
          <cell r="E272" t="str">
            <v>CLAD Coder (Med Rec)</v>
          </cell>
          <cell r="F272">
            <v>38621</v>
          </cell>
          <cell r="G272">
            <v>39162</v>
          </cell>
          <cell r="H272" t="str">
            <v>Hourly</v>
          </cell>
          <cell r="I272" t="str">
            <v>H</v>
          </cell>
          <cell r="J272">
            <v>15.43</v>
          </cell>
        </row>
        <row r="273">
          <cell r="A273">
            <v>250</v>
          </cell>
          <cell r="B273" t="str">
            <v>Kennedy, Celia G.</v>
          </cell>
          <cell r="C273" t="str">
            <v>Y</v>
          </cell>
          <cell r="D273" t="str">
            <v>00000052</v>
          </cell>
          <cell r="E273" t="str">
            <v>MEDSURG Unit Coordinator</v>
          </cell>
          <cell r="F273">
            <v>37895</v>
          </cell>
          <cell r="G273">
            <v>37928</v>
          </cell>
          <cell r="H273" t="str">
            <v>Hourly</v>
          </cell>
          <cell r="I273" t="str">
            <v>H</v>
          </cell>
          <cell r="J273">
            <v>11.73</v>
          </cell>
        </row>
        <row r="274">
          <cell r="A274">
            <v>252</v>
          </cell>
          <cell r="B274" t="str">
            <v>Dees, Susyn</v>
          </cell>
          <cell r="C274" t="str">
            <v>Y</v>
          </cell>
          <cell r="D274" t="str">
            <v>00000088</v>
          </cell>
          <cell r="E274" t="str">
            <v>RAD Radiology Technologist</v>
          </cell>
          <cell r="F274">
            <v>37641</v>
          </cell>
          <cell r="G274">
            <v>37986</v>
          </cell>
          <cell r="H274" t="str">
            <v>Hourly</v>
          </cell>
          <cell r="I274" t="str">
            <v>H</v>
          </cell>
          <cell r="J274">
            <v>19.440000000000001</v>
          </cell>
        </row>
        <row r="275">
          <cell r="A275">
            <v>253</v>
          </cell>
          <cell r="B275" t="str">
            <v>Manning, Sandra J.</v>
          </cell>
          <cell r="C275" t="str">
            <v>N</v>
          </cell>
          <cell r="D275" t="str">
            <v>00000184</v>
          </cell>
          <cell r="E275" t="str">
            <v>CLAD Clinic Billing Coord</v>
          </cell>
          <cell r="F275">
            <v>40378</v>
          </cell>
          <cell r="G275">
            <v>40384</v>
          </cell>
          <cell r="H275" t="str">
            <v>Hourly</v>
          </cell>
          <cell r="I275" t="str">
            <v>H</v>
          </cell>
          <cell r="J275">
            <v>20.482399999999998</v>
          </cell>
        </row>
        <row r="276">
          <cell r="A276">
            <v>253</v>
          </cell>
          <cell r="B276" t="str">
            <v>Manning, Sandra J.</v>
          </cell>
          <cell r="C276" t="str">
            <v>N</v>
          </cell>
          <cell r="D276" t="str">
            <v>00000184</v>
          </cell>
          <cell r="E276" t="str">
            <v>CLAD Clinic Billing Coord</v>
          </cell>
          <cell r="F276">
            <v>37895</v>
          </cell>
          <cell r="G276">
            <v>40388</v>
          </cell>
          <cell r="H276" t="str">
            <v>Hourly</v>
          </cell>
          <cell r="I276" t="str">
            <v>H</v>
          </cell>
          <cell r="J276">
            <v>20.482399999999998</v>
          </cell>
        </row>
        <row r="277">
          <cell r="A277">
            <v>253</v>
          </cell>
          <cell r="B277" t="str">
            <v>Manning, Sandra J.</v>
          </cell>
          <cell r="C277" t="str">
            <v>Y</v>
          </cell>
          <cell r="D277" t="str">
            <v>00000291</v>
          </cell>
          <cell r="E277" t="str">
            <v>HIM Certified Coder</v>
          </cell>
          <cell r="F277">
            <v>40385</v>
          </cell>
          <cell r="G277">
            <v>40904</v>
          </cell>
          <cell r="H277" t="str">
            <v>Hourly</v>
          </cell>
          <cell r="I277" t="str">
            <v>H</v>
          </cell>
          <cell r="J277">
            <v>20.482399000000001</v>
          </cell>
        </row>
        <row r="278">
          <cell r="A278">
            <v>254</v>
          </cell>
          <cell r="B278" t="str">
            <v>Koenig, Amy T.</v>
          </cell>
          <cell r="C278" t="str">
            <v>N</v>
          </cell>
          <cell r="D278" t="str">
            <v>00000072</v>
          </cell>
          <cell r="E278" t="str">
            <v>ER Registered Nurse</v>
          </cell>
          <cell r="F278">
            <v>38075</v>
          </cell>
          <cell r="G278">
            <v>38564</v>
          </cell>
          <cell r="H278" t="str">
            <v>Hourly</v>
          </cell>
          <cell r="I278" t="str">
            <v>H</v>
          </cell>
          <cell r="J278">
            <v>21.6632</v>
          </cell>
        </row>
        <row r="279">
          <cell r="A279">
            <v>254</v>
          </cell>
          <cell r="B279" t="str">
            <v>Koenig, Amy T.</v>
          </cell>
          <cell r="C279" t="str">
            <v>N</v>
          </cell>
          <cell r="D279" t="str">
            <v>00000073</v>
          </cell>
          <cell r="E279" t="str">
            <v>ER Nursing Supervisor</v>
          </cell>
          <cell r="F279">
            <v>38075</v>
          </cell>
          <cell r="G279">
            <v>38536</v>
          </cell>
          <cell r="H279" t="str">
            <v>Hourly</v>
          </cell>
          <cell r="I279" t="str">
            <v>H</v>
          </cell>
          <cell r="J279">
            <v>26.8993</v>
          </cell>
        </row>
        <row r="280">
          <cell r="A280">
            <v>254</v>
          </cell>
          <cell r="B280" t="str">
            <v>Koenig, Amy T.</v>
          </cell>
          <cell r="C280" t="str">
            <v>N</v>
          </cell>
          <cell r="D280" t="str">
            <v>00000073</v>
          </cell>
          <cell r="E280" t="str">
            <v>ER Nursing Supervisor</v>
          </cell>
          <cell r="F280">
            <v>38537</v>
          </cell>
          <cell r="G280">
            <v>38550</v>
          </cell>
          <cell r="H280" t="str">
            <v>Hourly</v>
          </cell>
          <cell r="I280" t="str">
            <v>H</v>
          </cell>
          <cell r="J280">
            <v>26.89</v>
          </cell>
        </row>
        <row r="281">
          <cell r="A281">
            <v>254</v>
          </cell>
          <cell r="B281" t="str">
            <v>Koenig, Amy T.</v>
          </cell>
          <cell r="C281" t="str">
            <v>N</v>
          </cell>
          <cell r="D281" t="str">
            <v>00000073</v>
          </cell>
          <cell r="E281" t="str">
            <v>ER Nursing Supervisor</v>
          </cell>
          <cell r="F281">
            <v>38554</v>
          </cell>
          <cell r="G281">
            <v>38564</v>
          </cell>
          <cell r="H281" t="str">
            <v>Hourly</v>
          </cell>
          <cell r="I281" t="str">
            <v>H</v>
          </cell>
          <cell r="J281">
            <v>26.89</v>
          </cell>
        </row>
        <row r="282">
          <cell r="A282">
            <v>254</v>
          </cell>
          <cell r="B282" t="str">
            <v>Koenig, Amy T.</v>
          </cell>
          <cell r="C282" t="str">
            <v>N</v>
          </cell>
          <cell r="D282" t="str">
            <v>00000073</v>
          </cell>
          <cell r="E282" t="str">
            <v>ER Nursing Supervisor</v>
          </cell>
          <cell r="F282">
            <v>38691</v>
          </cell>
          <cell r="G282">
            <v>38980</v>
          </cell>
          <cell r="H282" t="str">
            <v>Hourly</v>
          </cell>
          <cell r="I282" t="str">
            <v>H</v>
          </cell>
          <cell r="J282">
            <v>0</v>
          </cell>
        </row>
        <row r="283">
          <cell r="A283">
            <v>254</v>
          </cell>
          <cell r="B283" t="str">
            <v>Koenig, Amy T.</v>
          </cell>
          <cell r="C283" t="str">
            <v>N</v>
          </cell>
          <cell r="D283" t="str">
            <v>00000126</v>
          </cell>
          <cell r="E283" t="str">
            <v>GRANT - Grant Worker</v>
          </cell>
          <cell r="F283">
            <v>37897</v>
          </cell>
          <cell r="G283">
            <v>38201</v>
          </cell>
          <cell r="H283" t="str">
            <v>Salaried</v>
          </cell>
          <cell r="I283" t="str">
            <v>S</v>
          </cell>
          <cell r="J283">
            <v>18.7</v>
          </cell>
        </row>
        <row r="284">
          <cell r="A284">
            <v>254</v>
          </cell>
          <cell r="B284" t="str">
            <v>Koenig, Amy T.</v>
          </cell>
          <cell r="C284" t="str">
            <v>N</v>
          </cell>
          <cell r="D284" t="str">
            <v>00000233</v>
          </cell>
          <cell r="E284" t="str">
            <v>ER RN Per Diem</v>
          </cell>
          <cell r="F284">
            <v>38761</v>
          </cell>
          <cell r="G284">
            <v>38760</v>
          </cell>
          <cell r="H284" t="str">
            <v>Hourly</v>
          </cell>
          <cell r="I284" t="str">
            <v>H</v>
          </cell>
          <cell r="J284">
            <v>25</v>
          </cell>
        </row>
        <row r="285">
          <cell r="A285">
            <v>254</v>
          </cell>
          <cell r="B285" t="str">
            <v>Koenig, Amy T.</v>
          </cell>
          <cell r="C285" t="str">
            <v>Y</v>
          </cell>
          <cell r="D285" t="str">
            <v>00000233</v>
          </cell>
          <cell r="E285" t="str">
            <v>ER RN Per Diem</v>
          </cell>
          <cell r="F285">
            <v>38775</v>
          </cell>
          <cell r="G285">
            <v>38980</v>
          </cell>
          <cell r="H285" t="str">
            <v>Hourly</v>
          </cell>
          <cell r="I285" t="str">
            <v>H</v>
          </cell>
          <cell r="J285">
            <v>25</v>
          </cell>
        </row>
        <row r="286">
          <cell r="A286">
            <v>254</v>
          </cell>
          <cell r="B286" t="str">
            <v>Koenig, Amy T.</v>
          </cell>
          <cell r="C286" t="str">
            <v>N</v>
          </cell>
          <cell r="D286" t="str">
            <v>00000239</v>
          </cell>
          <cell r="E286" t="str">
            <v>MEDSURG RN Per Diem</v>
          </cell>
          <cell r="F286">
            <v>38761</v>
          </cell>
          <cell r="G286">
            <v>38980</v>
          </cell>
          <cell r="H286" t="str">
            <v>Hourly</v>
          </cell>
          <cell r="I286" t="str">
            <v>H</v>
          </cell>
          <cell r="J286">
            <v>0</v>
          </cell>
        </row>
        <row r="287">
          <cell r="A287">
            <v>254</v>
          </cell>
          <cell r="B287" t="str">
            <v>Koenig, Amy T.</v>
          </cell>
          <cell r="C287" t="str">
            <v>N</v>
          </cell>
          <cell r="D287" t="str">
            <v>00000343</v>
          </cell>
          <cell r="E287" t="str">
            <v>NAPS- Urology RN</v>
          </cell>
          <cell r="F287">
            <v>38537</v>
          </cell>
          <cell r="G287">
            <v>38550</v>
          </cell>
          <cell r="H287" t="str">
            <v>Hourly</v>
          </cell>
          <cell r="I287" t="str">
            <v>H</v>
          </cell>
          <cell r="J287">
            <v>25</v>
          </cell>
        </row>
        <row r="288">
          <cell r="A288">
            <v>254</v>
          </cell>
          <cell r="B288" t="str">
            <v>Koenig, Amy T.</v>
          </cell>
          <cell r="C288" t="str">
            <v>N</v>
          </cell>
          <cell r="D288" t="str">
            <v>00000343</v>
          </cell>
          <cell r="E288" t="str">
            <v>NAPS- Urology RN</v>
          </cell>
          <cell r="F288">
            <v>38551</v>
          </cell>
          <cell r="G288">
            <v>38760</v>
          </cell>
          <cell r="H288" t="str">
            <v>Hourly</v>
          </cell>
          <cell r="I288" t="str">
            <v>H</v>
          </cell>
          <cell r="J288">
            <v>25</v>
          </cell>
        </row>
        <row r="289">
          <cell r="A289">
            <v>254</v>
          </cell>
          <cell r="B289" t="str">
            <v>Koenig, Amy T.</v>
          </cell>
          <cell r="C289" t="str">
            <v>N</v>
          </cell>
          <cell r="D289" t="str">
            <v>00000343</v>
          </cell>
          <cell r="E289" t="str">
            <v>NAPS- Urology RN</v>
          </cell>
          <cell r="F289">
            <v>38761</v>
          </cell>
          <cell r="G289">
            <v>38774</v>
          </cell>
          <cell r="H289" t="str">
            <v>Hourly</v>
          </cell>
          <cell r="I289" t="str">
            <v>H</v>
          </cell>
          <cell r="J289">
            <v>25</v>
          </cell>
        </row>
        <row r="290">
          <cell r="A290">
            <v>256</v>
          </cell>
          <cell r="B290" t="str">
            <v>Hodgdon, Theresa R.</v>
          </cell>
          <cell r="C290" t="str">
            <v>N</v>
          </cell>
          <cell r="D290" t="str">
            <v>00000088</v>
          </cell>
          <cell r="E290" t="str">
            <v>RAD Radiology Technologist</v>
          </cell>
          <cell r="F290">
            <v>37895</v>
          </cell>
          <cell r="G290">
            <v>38508</v>
          </cell>
          <cell r="H290" t="str">
            <v>Hourly</v>
          </cell>
          <cell r="I290" t="str">
            <v>H</v>
          </cell>
          <cell r="J290">
            <v>22.161899999999999</v>
          </cell>
        </row>
        <row r="291">
          <cell r="A291">
            <v>256</v>
          </cell>
          <cell r="B291" t="str">
            <v>Hodgdon, Theresa R.</v>
          </cell>
          <cell r="C291" t="str">
            <v>N</v>
          </cell>
          <cell r="D291" t="str">
            <v>00000129</v>
          </cell>
          <cell r="E291" t="str">
            <v>GRANT - Grant Worker</v>
          </cell>
          <cell r="F291">
            <v>38280</v>
          </cell>
          <cell r="G291">
            <v>38509</v>
          </cell>
          <cell r="H291" t="str">
            <v>Hourly</v>
          </cell>
          <cell r="I291" t="str">
            <v>H</v>
          </cell>
          <cell r="J291">
            <v>21.3096</v>
          </cell>
        </row>
        <row r="292">
          <cell r="A292">
            <v>256</v>
          </cell>
          <cell r="B292" t="str">
            <v>Hodgdon, Theresa R.</v>
          </cell>
          <cell r="C292" t="str">
            <v>N</v>
          </cell>
          <cell r="D292" t="str">
            <v>00000283</v>
          </cell>
          <cell r="E292" t="str">
            <v>EEG Technician</v>
          </cell>
          <cell r="F292">
            <v>38271</v>
          </cell>
          <cell r="G292">
            <v>38509</v>
          </cell>
          <cell r="H292" t="str">
            <v>Hourly</v>
          </cell>
          <cell r="I292" t="str">
            <v>H</v>
          </cell>
          <cell r="J292">
            <v>22.161899999999999</v>
          </cell>
        </row>
        <row r="293">
          <cell r="A293">
            <v>256</v>
          </cell>
          <cell r="B293" t="str">
            <v>Hodgdon, Theresa R.</v>
          </cell>
          <cell r="C293" t="str">
            <v>N</v>
          </cell>
          <cell r="D293" t="str">
            <v>00000342</v>
          </cell>
          <cell r="E293" t="str">
            <v>RAD Radiology Supervisor</v>
          </cell>
          <cell r="F293">
            <v>38509</v>
          </cell>
          <cell r="G293">
            <v>41098</v>
          </cell>
          <cell r="H293" t="str">
            <v>Hourly</v>
          </cell>
          <cell r="I293" t="str">
            <v>H</v>
          </cell>
          <cell r="J293">
            <v>30.447600000000001</v>
          </cell>
        </row>
        <row r="294">
          <cell r="A294">
            <v>256</v>
          </cell>
          <cell r="B294" t="str">
            <v>Hodgdon, Theresa R.</v>
          </cell>
          <cell r="C294" t="str">
            <v>N</v>
          </cell>
          <cell r="D294" t="str">
            <v>00000422</v>
          </cell>
          <cell r="E294" t="str">
            <v>RAD Radiology Technologist 3</v>
          </cell>
          <cell r="F294">
            <v>41099</v>
          </cell>
          <cell r="G294">
            <v>43156</v>
          </cell>
          <cell r="H294" t="str">
            <v>Hourly</v>
          </cell>
          <cell r="I294" t="str">
            <v>H</v>
          </cell>
          <cell r="J294">
            <v>33.880000000000003</v>
          </cell>
        </row>
        <row r="295">
          <cell r="A295">
            <v>256</v>
          </cell>
          <cell r="B295" t="str">
            <v>Hodgdon, Theresa R.</v>
          </cell>
          <cell r="C295" t="str">
            <v>Y</v>
          </cell>
          <cell r="D295" t="str">
            <v>00000609</v>
          </cell>
          <cell r="E295" t="str">
            <v>RAD Radiology Technologist 4</v>
          </cell>
          <cell r="F295">
            <v>43157</v>
          </cell>
          <cell r="G295">
            <v>45056</v>
          </cell>
          <cell r="H295" t="str">
            <v>Hourly</v>
          </cell>
          <cell r="I295" t="str">
            <v>H</v>
          </cell>
          <cell r="J295">
            <v>39.590000000000003</v>
          </cell>
        </row>
        <row r="296">
          <cell r="A296">
            <v>257</v>
          </cell>
          <cell r="B296" t="str">
            <v>Carr, Sheryl M.</v>
          </cell>
          <cell r="C296" t="str">
            <v>N</v>
          </cell>
          <cell r="D296" t="str">
            <v>00000049</v>
          </cell>
          <cell r="E296" t="str">
            <v>MEDSURG Registered Nurse</v>
          </cell>
          <cell r="F296">
            <v>37897</v>
          </cell>
          <cell r="G296">
            <v>38352</v>
          </cell>
          <cell r="H296" t="str">
            <v>Salaried</v>
          </cell>
          <cell r="I296" t="str">
            <v>S</v>
          </cell>
          <cell r="J296">
            <v>18.938400000000001</v>
          </cell>
        </row>
        <row r="297">
          <cell r="A297">
            <v>257</v>
          </cell>
          <cell r="B297" t="str">
            <v>Carr, Sheryl M.</v>
          </cell>
          <cell r="C297" t="str">
            <v>N</v>
          </cell>
          <cell r="D297" t="str">
            <v>00000049</v>
          </cell>
          <cell r="E297" t="str">
            <v>MEDSURG Registered Nurse</v>
          </cell>
          <cell r="F297">
            <v>38355</v>
          </cell>
          <cell r="G297">
            <v>39348</v>
          </cell>
          <cell r="H297" t="str">
            <v>Hourly</v>
          </cell>
          <cell r="I297" t="str">
            <v>H</v>
          </cell>
          <cell r="J297">
            <v>26.43</v>
          </cell>
        </row>
        <row r="298">
          <cell r="A298">
            <v>257</v>
          </cell>
          <cell r="B298" t="str">
            <v>Carr, Sheryl M.</v>
          </cell>
          <cell r="C298" t="str">
            <v>N</v>
          </cell>
          <cell r="D298" t="str">
            <v>00000178</v>
          </cell>
          <cell r="E298" t="str">
            <v>SROY RN Closed</v>
          </cell>
          <cell r="F298">
            <v>37895</v>
          </cell>
          <cell r="G298">
            <v>38263</v>
          </cell>
          <cell r="H298" t="str">
            <v>Hourly</v>
          </cell>
          <cell r="I298" t="str">
            <v>H</v>
          </cell>
          <cell r="J298">
            <v>18.2624</v>
          </cell>
        </row>
        <row r="299">
          <cell r="A299">
            <v>257</v>
          </cell>
          <cell r="B299" t="str">
            <v>Carr, Sheryl M.</v>
          </cell>
          <cell r="C299" t="str">
            <v>N</v>
          </cell>
          <cell r="D299" t="str">
            <v>00000239</v>
          </cell>
          <cell r="E299" t="str">
            <v>MEDSURG RN Per Diem</v>
          </cell>
          <cell r="F299">
            <v>38352</v>
          </cell>
          <cell r="G299">
            <v>38354</v>
          </cell>
          <cell r="H299" t="str">
            <v>Hourly</v>
          </cell>
          <cell r="I299" t="str">
            <v>H</v>
          </cell>
          <cell r="J299">
            <v>18.2624</v>
          </cell>
        </row>
        <row r="300">
          <cell r="A300">
            <v>257</v>
          </cell>
          <cell r="B300" t="str">
            <v>Carr, Sheryl M.</v>
          </cell>
          <cell r="C300" t="str">
            <v>Y</v>
          </cell>
          <cell r="D300" t="str">
            <v>00000239</v>
          </cell>
          <cell r="E300" t="str">
            <v>MEDSURG RN Per Diem</v>
          </cell>
          <cell r="F300">
            <v>39349</v>
          </cell>
          <cell r="G300">
            <v>39545</v>
          </cell>
          <cell r="H300" t="str">
            <v>Hourly</v>
          </cell>
          <cell r="I300" t="str">
            <v>H</v>
          </cell>
          <cell r="J300">
            <v>27.75</v>
          </cell>
        </row>
        <row r="301">
          <cell r="A301">
            <v>257</v>
          </cell>
          <cell r="B301" t="str">
            <v>Carr, Sheryl M.</v>
          </cell>
          <cell r="C301" t="str">
            <v>N</v>
          </cell>
          <cell r="D301" t="str">
            <v>00000325</v>
          </cell>
          <cell r="E301" t="str">
            <v>SROY RN - PP Offsite</v>
          </cell>
          <cell r="F301">
            <v>38264</v>
          </cell>
          <cell r="G301">
            <v>38351</v>
          </cell>
          <cell r="H301" t="str">
            <v>Hourly</v>
          </cell>
          <cell r="I301" t="str">
            <v>H</v>
          </cell>
          <cell r="J301">
            <v>18.2624</v>
          </cell>
        </row>
        <row r="302">
          <cell r="A302">
            <v>258</v>
          </cell>
          <cell r="B302" t="str">
            <v>McDonald, Shelley M.</v>
          </cell>
          <cell r="C302" t="str">
            <v>N</v>
          </cell>
          <cell r="D302" t="str">
            <v>00000164</v>
          </cell>
          <cell r="E302" t="str">
            <v>PRIM Medical Secretary</v>
          </cell>
          <cell r="F302">
            <v>37895</v>
          </cell>
          <cell r="G302">
            <v>40440</v>
          </cell>
          <cell r="H302" t="str">
            <v>Hourly</v>
          </cell>
          <cell r="I302" t="str">
            <v>H</v>
          </cell>
          <cell r="J302">
            <v>14.9095</v>
          </cell>
        </row>
        <row r="303">
          <cell r="A303">
            <v>258</v>
          </cell>
          <cell r="B303" t="str">
            <v>McDonald, Shelley M.</v>
          </cell>
          <cell r="C303" t="str">
            <v>N</v>
          </cell>
          <cell r="D303" t="str">
            <v>00000210</v>
          </cell>
          <cell r="E303" t="str">
            <v>PR Patient Reg Supervisor</v>
          </cell>
          <cell r="F303">
            <v>43717</v>
          </cell>
          <cell r="G303">
            <v>44668</v>
          </cell>
          <cell r="H303" t="str">
            <v>Salaried</v>
          </cell>
          <cell r="I303" t="str">
            <v>S</v>
          </cell>
          <cell r="J303">
            <v>24.4</v>
          </cell>
        </row>
        <row r="304">
          <cell r="A304">
            <v>258</v>
          </cell>
          <cell r="B304" t="str">
            <v>McDonald, Shelley M.</v>
          </cell>
          <cell r="C304" t="str">
            <v>N</v>
          </cell>
          <cell r="D304" t="str">
            <v>00000467</v>
          </cell>
          <cell r="E304" t="str">
            <v>Pt Reg Receptionist Team Lead</v>
          </cell>
          <cell r="F304">
            <v>40441</v>
          </cell>
          <cell r="G304">
            <v>43716</v>
          </cell>
          <cell r="H304" t="str">
            <v>Hourly</v>
          </cell>
          <cell r="I304" t="str">
            <v>H</v>
          </cell>
          <cell r="J304">
            <v>18.87</v>
          </cell>
        </row>
        <row r="305">
          <cell r="A305">
            <v>258</v>
          </cell>
          <cell r="B305" t="str">
            <v>McDonald, Shelley M.</v>
          </cell>
          <cell r="C305" t="str">
            <v>N</v>
          </cell>
          <cell r="D305" t="str">
            <v>00000589</v>
          </cell>
          <cell r="E305" t="str">
            <v>Medical Secretary Spec</v>
          </cell>
          <cell r="F305">
            <v>44669</v>
          </cell>
          <cell r="G305">
            <v>44682</v>
          </cell>
          <cell r="H305" t="str">
            <v>Hourly</v>
          </cell>
          <cell r="I305" t="str">
            <v>H</v>
          </cell>
          <cell r="J305">
            <v>24.15</v>
          </cell>
        </row>
        <row r="306">
          <cell r="A306">
            <v>258</v>
          </cell>
          <cell r="B306" t="str">
            <v>McDonald, Shelley M.</v>
          </cell>
          <cell r="C306" t="str">
            <v>Y</v>
          </cell>
          <cell r="D306" t="str">
            <v>00000657</v>
          </cell>
          <cell r="E306" t="str">
            <v>Office Representative</v>
          </cell>
          <cell r="F306">
            <v>44683</v>
          </cell>
          <cell r="G306">
            <v>45056</v>
          </cell>
          <cell r="H306" t="str">
            <v>Hourly</v>
          </cell>
          <cell r="I306" t="str">
            <v>H</v>
          </cell>
          <cell r="J306">
            <v>24.75</v>
          </cell>
        </row>
        <row r="307">
          <cell r="A307">
            <v>264</v>
          </cell>
          <cell r="B307" t="str">
            <v>Parezo, Theresa H.</v>
          </cell>
          <cell r="C307" t="str">
            <v>N</v>
          </cell>
          <cell r="D307" t="str">
            <v>00000165</v>
          </cell>
          <cell r="E307" t="str">
            <v>PRIM Patient Reg Supervisor</v>
          </cell>
          <cell r="F307">
            <v>37895</v>
          </cell>
          <cell r="G307">
            <v>39124</v>
          </cell>
          <cell r="H307" t="str">
            <v>Hourly</v>
          </cell>
          <cell r="I307" t="str">
            <v>H</v>
          </cell>
          <cell r="J307">
            <v>15.86</v>
          </cell>
        </row>
        <row r="308">
          <cell r="A308">
            <v>264</v>
          </cell>
          <cell r="B308" t="str">
            <v>Parezo, Theresa H.</v>
          </cell>
          <cell r="C308" t="str">
            <v>N</v>
          </cell>
          <cell r="D308" t="str">
            <v>00000380</v>
          </cell>
          <cell r="E308" t="str">
            <v>NAPS Surgical Cordinator</v>
          </cell>
          <cell r="F308">
            <v>39125</v>
          </cell>
          <cell r="G308">
            <v>43308</v>
          </cell>
          <cell r="H308" t="str">
            <v>Hourly</v>
          </cell>
          <cell r="I308" t="str">
            <v>H</v>
          </cell>
          <cell r="J308">
            <v>22.07</v>
          </cell>
        </row>
        <row r="309">
          <cell r="A309">
            <v>264</v>
          </cell>
          <cell r="B309" t="str">
            <v>Parezo, Theresa H.</v>
          </cell>
          <cell r="C309" t="str">
            <v>N</v>
          </cell>
          <cell r="D309" t="str">
            <v>00000380</v>
          </cell>
          <cell r="E309" t="str">
            <v>NAPS Surgical Cordinator</v>
          </cell>
          <cell r="F309">
            <v>43311</v>
          </cell>
          <cell r="G309">
            <v>44682</v>
          </cell>
          <cell r="H309" t="str">
            <v>Hourly</v>
          </cell>
          <cell r="I309" t="str">
            <v>H</v>
          </cell>
          <cell r="J309">
            <v>24.35</v>
          </cell>
        </row>
        <row r="310">
          <cell r="A310">
            <v>264</v>
          </cell>
          <cell r="B310" t="str">
            <v>Parezo, Theresa H.</v>
          </cell>
          <cell r="C310" t="str">
            <v>Y</v>
          </cell>
          <cell r="D310" t="str">
            <v>00000665</v>
          </cell>
          <cell r="E310" t="str">
            <v>Lead Office Representative</v>
          </cell>
          <cell r="F310">
            <v>44683</v>
          </cell>
          <cell r="G310">
            <v>45056</v>
          </cell>
          <cell r="H310" t="str">
            <v>Hourly</v>
          </cell>
          <cell r="I310" t="str">
            <v>H</v>
          </cell>
          <cell r="J310">
            <v>24.96</v>
          </cell>
        </row>
        <row r="311">
          <cell r="A311">
            <v>269</v>
          </cell>
          <cell r="B311" t="str">
            <v>McDermott, Lynda J.</v>
          </cell>
          <cell r="C311" t="str">
            <v>N</v>
          </cell>
          <cell r="D311" t="str">
            <v>00000049</v>
          </cell>
          <cell r="E311" t="str">
            <v>MEDSURG Registered Nurse</v>
          </cell>
          <cell r="F311">
            <v>37895</v>
          </cell>
          <cell r="G311">
            <v>38550</v>
          </cell>
          <cell r="H311" t="str">
            <v>Hourly</v>
          </cell>
          <cell r="I311" t="str">
            <v>H</v>
          </cell>
          <cell r="J311">
            <v>23.01</v>
          </cell>
        </row>
        <row r="312">
          <cell r="A312">
            <v>269</v>
          </cell>
          <cell r="B312" t="str">
            <v>McDermott, Lynda J.</v>
          </cell>
          <cell r="C312" t="str">
            <v>Y</v>
          </cell>
          <cell r="D312" t="str">
            <v>00000049</v>
          </cell>
          <cell r="E312" t="str">
            <v>MEDSURG Registered Nurse</v>
          </cell>
          <cell r="F312">
            <v>40035</v>
          </cell>
          <cell r="G312">
            <v>45056</v>
          </cell>
          <cell r="H312" t="str">
            <v>Hourly</v>
          </cell>
          <cell r="I312" t="str">
            <v>H</v>
          </cell>
          <cell r="J312">
            <v>45.15</v>
          </cell>
        </row>
        <row r="313">
          <cell r="A313">
            <v>269</v>
          </cell>
          <cell r="B313" t="str">
            <v>McDermott, Lynda J.</v>
          </cell>
          <cell r="C313" t="str">
            <v>N</v>
          </cell>
          <cell r="D313" t="str">
            <v>00000073</v>
          </cell>
          <cell r="E313" t="str">
            <v>ER Nursing Supervisor</v>
          </cell>
          <cell r="F313">
            <v>38551</v>
          </cell>
          <cell r="G313">
            <v>40986</v>
          </cell>
          <cell r="H313" t="str">
            <v>Hourly</v>
          </cell>
          <cell r="I313" t="str">
            <v>H</v>
          </cell>
          <cell r="J313">
            <v>29.84</v>
          </cell>
        </row>
        <row r="314">
          <cell r="A314">
            <v>270</v>
          </cell>
          <cell r="B314" t="str">
            <v>Tidd, Joel P.</v>
          </cell>
          <cell r="C314" t="str">
            <v>Y</v>
          </cell>
          <cell r="D314" t="str">
            <v>00000088</v>
          </cell>
          <cell r="E314" t="str">
            <v>RAD Radiology Technologist</v>
          </cell>
          <cell r="F314">
            <v>37895</v>
          </cell>
          <cell r="G314">
            <v>38355</v>
          </cell>
          <cell r="H314" t="str">
            <v>Hourly</v>
          </cell>
          <cell r="I314" t="str">
            <v>H</v>
          </cell>
          <cell r="J314">
            <v>20.826599999999999</v>
          </cell>
        </row>
        <row r="315">
          <cell r="A315">
            <v>272</v>
          </cell>
          <cell r="B315" t="str">
            <v>McIntyre, Joseph R.</v>
          </cell>
          <cell r="C315" t="str">
            <v>N</v>
          </cell>
          <cell r="D315" t="str">
            <v>00000049</v>
          </cell>
          <cell r="E315" t="str">
            <v>MEDSURG Registered Nurse</v>
          </cell>
          <cell r="F315">
            <v>37895</v>
          </cell>
          <cell r="G315">
            <v>38248</v>
          </cell>
          <cell r="H315" t="str">
            <v>Hourly</v>
          </cell>
          <cell r="I315" t="str">
            <v>H</v>
          </cell>
          <cell r="J315">
            <v>25.958400000000001</v>
          </cell>
        </row>
        <row r="316">
          <cell r="A316">
            <v>272</v>
          </cell>
          <cell r="B316" t="str">
            <v>McIntyre, Joseph R.</v>
          </cell>
          <cell r="C316" t="str">
            <v>Y</v>
          </cell>
          <cell r="D316" t="str">
            <v>00000072</v>
          </cell>
          <cell r="E316" t="str">
            <v>ER Registered Nurse</v>
          </cell>
          <cell r="F316">
            <v>38249</v>
          </cell>
          <cell r="G316">
            <v>38744</v>
          </cell>
          <cell r="H316" t="str">
            <v>Hourly</v>
          </cell>
          <cell r="I316" t="str">
            <v>H</v>
          </cell>
          <cell r="J316">
            <v>26.737100000000002</v>
          </cell>
        </row>
        <row r="317">
          <cell r="A317">
            <v>273</v>
          </cell>
          <cell r="B317" t="str">
            <v>Rogers, Janice C.</v>
          </cell>
          <cell r="C317" t="str">
            <v>N</v>
          </cell>
          <cell r="D317" t="str">
            <v>00000117</v>
          </cell>
          <cell r="E317" t="str">
            <v>HIM Medical Transcriptionist</v>
          </cell>
          <cell r="F317">
            <v>37897</v>
          </cell>
          <cell r="G317">
            <v>39544</v>
          </cell>
          <cell r="H317" t="str">
            <v>Salaried</v>
          </cell>
          <cell r="I317" t="str">
            <v>S</v>
          </cell>
          <cell r="J317">
            <v>14.46</v>
          </cell>
        </row>
        <row r="318">
          <cell r="A318">
            <v>273</v>
          </cell>
          <cell r="B318" t="str">
            <v>Rogers, Janice C.</v>
          </cell>
          <cell r="C318" t="str">
            <v>N</v>
          </cell>
          <cell r="D318" t="str">
            <v>00000164</v>
          </cell>
          <cell r="E318" t="str">
            <v>PRIM Medical Secretary</v>
          </cell>
          <cell r="F318">
            <v>37895</v>
          </cell>
          <cell r="G318">
            <v>44682</v>
          </cell>
          <cell r="H318" t="str">
            <v>Hourly</v>
          </cell>
          <cell r="I318" t="str">
            <v>H</v>
          </cell>
          <cell r="J318">
            <v>21.53</v>
          </cell>
        </row>
        <row r="319">
          <cell r="A319">
            <v>273</v>
          </cell>
          <cell r="B319" t="str">
            <v>Rogers, Janice C.</v>
          </cell>
          <cell r="C319" t="str">
            <v>Y</v>
          </cell>
          <cell r="D319" t="str">
            <v>00000673</v>
          </cell>
          <cell r="E319" t="str">
            <v>HIM Assistant</v>
          </cell>
          <cell r="F319">
            <v>44683</v>
          </cell>
          <cell r="G319">
            <v>44783</v>
          </cell>
          <cell r="H319" t="str">
            <v>Hourly</v>
          </cell>
          <cell r="I319" t="str">
            <v>H</v>
          </cell>
          <cell r="J319">
            <v>21.53</v>
          </cell>
        </row>
        <row r="320">
          <cell r="A320">
            <v>276</v>
          </cell>
          <cell r="B320" t="str">
            <v>McIntyre, Linda A.</v>
          </cell>
          <cell r="C320" t="str">
            <v>N</v>
          </cell>
          <cell r="D320" t="str">
            <v>00000063</v>
          </cell>
          <cell r="E320" t="str">
            <v>OR Registered Nurse</v>
          </cell>
          <cell r="F320">
            <v>37895</v>
          </cell>
          <cell r="G320">
            <v>38900</v>
          </cell>
          <cell r="H320" t="str">
            <v>Hourly</v>
          </cell>
          <cell r="I320" t="str">
            <v>H</v>
          </cell>
          <cell r="J320">
            <v>23.76</v>
          </cell>
        </row>
        <row r="321">
          <cell r="A321">
            <v>276</v>
          </cell>
          <cell r="B321" t="str">
            <v>McIntyre, Linda A.</v>
          </cell>
          <cell r="C321" t="str">
            <v>Y</v>
          </cell>
          <cell r="D321" t="str">
            <v>00000242</v>
          </cell>
          <cell r="E321" t="str">
            <v>OR RN Per Diem</v>
          </cell>
          <cell r="F321">
            <v>38901</v>
          </cell>
          <cell r="G321">
            <v>39105</v>
          </cell>
          <cell r="H321" t="str">
            <v>Hourly</v>
          </cell>
          <cell r="I321" t="str">
            <v>H</v>
          </cell>
          <cell r="J321">
            <v>23.76</v>
          </cell>
        </row>
        <row r="322">
          <cell r="A322">
            <v>279</v>
          </cell>
          <cell r="B322" t="str">
            <v>Scoppe, Karen E.</v>
          </cell>
          <cell r="C322" t="str">
            <v>Y</v>
          </cell>
          <cell r="D322" t="str">
            <v>00000118</v>
          </cell>
          <cell r="E322" t="str">
            <v>HIM File Clerk</v>
          </cell>
          <cell r="F322">
            <v>40175</v>
          </cell>
          <cell r="G322">
            <v>43977</v>
          </cell>
          <cell r="H322" t="str">
            <v>Hourly</v>
          </cell>
          <cell r="I322" t="str">
            <v>H</v>
          </cell>
          <cell r="J322">
            <v>14.47</v>
          </cell>
        </row>
        <row r="323">
          <cell r="A323">
            <v>279</v>
          </cell>
          <cell r="B323" t="str">
            <v>Scoppe, Karen E.</v>
          </cell>
          <cell r="C323" t="str">
            <v>N</v>
          </cell>
          <cell r="D323" t="str">
            <v>00000164</v>
          </cell>
          <cell r="E323" t="str">
            <v>PRIM Medical Secretary</v>
          </cell>
          <cell r="F323">
            <v>37895</v>
          </cell>
          <cell r="G323">
            <v>39544</v>
          </cell>
          <cell r="H323" t="str">
            <v>Hourly</v>
          </cell>
          <cell r="I323" t="str">
            <v>H</v>
          </cell>
          <cell r="J323">
            <v>13.48</v>
          </cell>
        </row>
        <row r="324">
          <cell r="A324">
            <v>279</v>
          </cell>
          <cell r="B324" t="str">
            <v>Scoppe, Karen E.</v>
          </cell>
          <cell r="C324" t="str">
            <v>N</v>
          </cell>
          <cell r="D324" t="str">
            <v>00000182</v>
          </cell>
          <cell r="E324" t="str">
            <v>NAPS Neurology Med Secretary</v>
          </cell>
          <cell r="F324">
            <v>39545</v>
          </cell>
          <cell r="G324">
            <v>40174</v>
          </cell>
          <cell r="H324" t="str">
            <v>Hourly</v>
          </cell>
          <cell r="I324" t="str">
            <v>H</v>
          </cell>
          <cell r="J324">
            <v>14.37</v>
          </cell>
        </row>
        <row r="325">
          <cell r="A325">
            <v>280</v>
          </cell>
          <cell r="B325" t="str">
            <v>McPhetres, Beryl E.</v>
          </cell>
          <cell r="C325" t="str">
            <v>N</v>
          </cell>
          <cell r="D325" t="str">
            <v>00000081</v>
          </cell>
          <cell r="E325" t="str">
            <v>LAB Laboratory Technician 1</v>
          </cell>
          <cell r="F325">
            <v>40665</v>
          </cell>
          <cell r="G325">
            <v>45056</v>
          </cell>
          <cell r="H325" t="str">
            <v>Hourly</v>
          </cell>
          <cell r="I325" t="str">
            <v>H</v>
          </cell>
          <cell r="J325">
            <v>28.28</v>
          </cell>
        </row>
        <row r="326">
          <cell r="A326">
            <v>280</v>
          </cell>
          <cell r="B326" t="str">
            <v>McPhetres, Beryl E.</v>
          </cell>
          <cell r="C326" t="str">
            <v>Y</v>
          </cell>
          <cell r="D326" t="str">
            <v>00000092</v>
          </cell>
          <cell r="E326" t="str">
            <v>NUC Chief Nuclear Med Tech</v>
          </cell>
          <cell r="F326">
            <v>44865</v>
          </cell>
          <cell r="G326">
            <v>45056</v>
          </cell>
          <cell r="H326" t="str">
            <v>Hourly</v>
          </cell>
          <cell r="I326" t="str">
            <v>H</v>
          </cell>
          <cell r="J326">
            <v>39.799999999999997</v>
          </cell>
        </row>
        <row r="327">
          <cell r="A327">
            <v>283</v>
          </cell>
          <cell r="B327" t="str">
            <v>Henzig, Dennis A.</v>
          </cell>
          <cell r="C327" t="str">
            <v>Y</v>
          </cell>
          <cell r="D327" t="str">
            <v>00000017</v>
          </cell>
          <cell r="E327" t="str">
            <v>MED Anesthesiologist</v>
          </cell>
          <cell r="F327">
            <v>37895</v>
          </cell>
          <cell r="G327">
            <v>43009</v>
          </cell>
          <cell r="H327" t="str">
            <v>Salaried</v>
          </cell>
          <cell r="I327" t="str">
            <v>S</v>
          </cell>
          <cell r="J327">
            <v>144.23079999999999</v>
          </cell>
        </row>
        <row r="328">
          <cell r="A328">
            <v>284</v>
          </cell>
          <cell r="B328" t="str">
            <v>Overstrom, Pamela M.</v>
          </cell>
          <cell r="C328" t="str">
            <v>N</v>
          </cell>
          <cell r="D328" t="str">
            <v>00000062</v>
          </cell>
          <cell r="E328" t="str">
            <v>BC Registered Nurse</v>
          </cell>
          <cell r="F328">
            <v>37895</v>
          </cell>
          <cell r="G328">
            <v>40426</v>
          </cell>
          <cell r="H328" t="str">
            <v>Hourly</v>
          </cell>
          <cell r="I328" t="str">
            <v>H</v>
          </cell>
          <cell r="J328">
            <v>34.971299999999999</v>
          </cell>
        </row>
        <row r="329">
          <cell r="A329">
            <v>284</v>
          </cell>
          <cell r="B329" t="str">
            <v>Overstrom, Pamela M.</v>
          </cell>
          <cell r="C329" t="str">
            <v>N</v>
          </cell>
          <cell r="D329" t="str">
            <v>00000073</v>
          </cell>
          <cell r="E329" t="str">
            <v>ER Nursing Supervisor</v>
          </cell>
          <cell r="F329">
            <v>37897</v>
          </cell>
          <cell r="G329">
            <v>37987</v>
          </cell>
          <cell r="H329" t="str">
            <v>Salaried</v>
          </cell>
          <cell r="I329" t="str">
            <v>S</v>
          </cell>
          <cell r="J329">
            <v>26.99</v>
          </cell>
        </row>
        <row r="330">
          <cell r="A330">
            <v>284</v>
          </cell>
          <cell r="B330" t="str">
            <v>Overstrom, Pamela M.</v>
          </cell>
          <cell r="C330" t="str">
            <v>Y</v>
          </cell>
          <cell r="D330" t="str">
            <v>00000123</v>
          </cell>
          <cell r="E330" t="str">
            <v>Anti Coagulation RN</v>
          </cell>
          <cell r="F330">
            <v>40427</v>
          </cell>
          <cell r="G330">
            <v>42088</v>
          </cell>
          <cell r="H330" t="str">
            <v>Hourly</v>
          </cell>
          <cell r="I330" t="str">
            <v>H</v>
          </cell>
          <cell r="J330">
            <v>34.971299999999999</v>
          </cell>
        </row>
        <row r="331">
          <cell r="A331">
            <v>284</v>
          </cell>
          <cell r="B331" t="str">
            <v>Overstrom, Pamela M.</v>
          </cell>
          <cell r="C331" t="str">
            <v>N</v>
          </cell>
          <cell r="D331" t="str">
            <v>00000490</v>
          </cell>
          <cell r="E331" t="str">
            <v>Registered Nurse-Cardiac Rehab</v>
          </cell>
          <cell r="F331">
            <v>40427</v>
          </cell>
          <cell r="G331">
            <v>42088</v>
          </cell>
          <cell r="H331" t="str">
            <v>Hourly</v>
          </cell>
          <cell r="I331" t="str">
            <v>H</v>
          </cell>
          <cell r="J331">
            <v>34.971299999999999</v>
          </cell>
        </row>
        <row r="332">
          <cell r="A332">
            <v>285</v>
          </cell>
          <cell r="B332" t="str">
            <v>Squire, Deanna M.</v>
          </cell>
          <cell r="C332" t="str">
            <v>N</v>
          </cell>
          <cell r="D332" t="str">
            <v>00000164</v>
          </cell>
          <cell r="E332" t="str">
            <v>PRIM Medical Secretary</v>
          </cell>
          <cell r="F332">
            <v>37895</v>
          </cell>
          <cell r="G332">
            <v>38214</v>
          </cell>
          <cell r="H332" t="str">
            <v>Hourly</v>
          </cell>
          <cell r="I332" t="str">
            <v>H</v>
          </cell>
          <cell r="J332">
            <v>13.249599999999999</v>
          </cell>
        </row>
        <row r="333">
          <cell r="A333">
            <v>285</v>
          </cell>
          <cell r="B333" t="str">
            <v>Squire, Deanna M.</v>
          </cell>
          <cell r="C333" t="str">
            <v>N</v>
          </cell>
          <cell r="D333" t="str">
            <v>00000187</v>
          </cell>
          <cell r="E333" t="str">
            <v>CLAD Medical Secretary</v>
          </cell>
          <cell r="F333">
            <v>38215</v>
          </cell>
          <cell r="G333">
            <v>38620</v>
          </cell>
          <cell r="H333" t="str">
            <v>Hourly</v>
          </cell>
          <cell r="I333" t="str">
            <v>H</v>
          </cell>
          <cell r="J333">
            <v>14.029500000000001</v>
          </cell>
        </row>
        <row r="334">
          <cell r="A334">
            <v>285</v>
          </cell>
          <cell r="B334" t="str">
            <v>Squire, Deanna M.</v>
          </cell>
          <cell r="C334" t="str">
            <v>Y</v>
          </cell>
          <cell r="D334" t="str">
            <v>00000291</v>
          </cell>
          <cell r="E334" t="str">
            <v>HIM Certified Coder</v>
          </cell>
          <cell r="F334">
            <v>38761</v>
          </cell>
          <cell r="G334">
            <v>39493</v>
          </cell>
          <cell r="H334" t="str">
            <v>Hourly</v>
          </cell>
          <cell r="I334" t="str">
            <v>H</v>
          </cell>
          <cell r="J334">
            <v>15.18</v>
          </cell>
        </row>
        <row r="335">
          <cell r="A335">
            <v>285</v>
          </cell>
          <cell r="B335" t="str">
            <v>Squire, Deanna M.</v>
          </cell>
          <cell r="C335" t="str">
            <v>N</v>
          </cell>
          <cell r="D335" t="str">
            <v>00000349</v>
          </cell>
          <cell r="E335" t="str">
            <v>CLAD Coder (Med Rec)</v>
          </cell>
          <cell r="F335">
            <v>38621</v>
          </cell>
          <cell r="G335">
            <v>38760</v>
          </cell>
          <cell r="H335" t="str">
            <v>Hourly</v>
          </cell>
          <cell r="I335" t="str">
            <v>H</v>
          </cell>
          <cell r="J335">
            <v>14.27</v>
          </cell>
        </row>
        <row r="336">
          <cell r="A336">
            <v>287</v>
          </cell>
          <cell r="B336" t="str">
            <v>Dempsey, Kevin E.</v>
          </cell>
          <cell r="C336" t="str">
            <v>Y</v>
          </cell>
          <cell r="D336" t="str">
            <v>00000477</v>
          </cell>
          <cell r="E336" t="str">
            <v>PHAR Pharmacist Per Diem</v>
          </cell>
          <cell r="F336">
            <v>40322</v>
          </cell>
          <cell r="G336">
            <v>45056</v>
          </cell>
          <cell r="H336" t="str">
            <v>Hourly</v>
          </cell>
          <cell r="I336" t="str">
            <v>H</v>
          </cell>
          <cell r="J336">
            <v>77.05</v>
          </cell>
        </row>
        <row r="337">
          <cell r="A337">
            <v>289</v>
          </cell>
          <cell r="B337" t="str">
            <v>Small, Ruth H.</v>
          </cell>
          <cell r="C337" t="str">
            <v>N</v>
          </cell>
          <cell r="D337" t="str">
            <v>00000049</v>
          </cell>
          <cell r="E337" t="str">
            <v>MEDSURG Registered Nurse</v>
          </cell>
          <cell r="F337">
            <v>37895</v>
          </cell>
          <cell r="G337">
            <v>37948</v>
          </cell>
          <cell r="H337" t="str">
            <v>Hourly</v>
          </cell>
          <cell r="I337" t="str">
            <v>H</v>
          </cell>
          <cell r="J337">
            <v>21.04</v>
          </cell>
        </row>
        <row r="338">
          <cell r="A338">
            <v>289</v>
          </cell>
          <cell r="B338" t="str">
            <v>Small, Ruth H.</v>
          </cell>
          <cell r="C338" t="str">
            <v>Y</v>
          </cell>
          <cell r="D338" t="str">
            <v>00000239</v>
          </cell>
          <cell r="E338" t="str">
            <v>MEDSURG RN Per Diem</v>
          </cell>
          <cell r="F338">
            <v>38201</v>
          </cell>
          <cell r="G338">
            <v>38910</v>
          </cell>
          <cell r="H338" t="str">
            <v>Hourly</v>
          </cell>
          <cell r="I338" t="str">
            <v>H</v>
          </cell>
          <cell r="J338">
            <v>25.62</v>
          </cell>
        </row>
        <row r="339">
          <cell r="A339">
            <v>289</v>
          </cell>
          <cell r="B339" t="str">
            <v>Small, Ruth H.</v>
          </cell>
          <cell r="C339" t="str">
            <v>N</v>
          </cell>
          <cell r="D339" t="str">
            <v>00000267</v>
          </cell>
          <cell r="E339" t="str">
            <v>MEDSURG RN PD Closed</v>
          </cell>
          <cell r="F339">
            <v>37949</v>
          </cell>
          <cell r="G339">
            <v>38200</v>
          </cell>
          <cell r="H339" t="str">
            <v>Hourly</v>
          </cell>
          <cell r="I339" t="str">
            <v>H</v>
          </cell>
          <cell r="J339">
            <v>21.881599999999999</v>
          </cell>
        </row>
        <row r="340">
          <cell r="A340">
            <v>290</v>
          </cell>
          <cell r="B340" t="str">
            <v>Tetzlaff, Colleen S.</v>
          </cell>
          <cell r="C340" t="str">
            <v>N</v>
          </cell>
          <cell r="D340" t="str">
            <v>00000062</v>
          </cell>
          <cell r="E340" t="str">
            <v>BC Registered Nurse</v>
          </cell>
          <cell r="F340">
            <v>37895</v>
          </cell>
          <cell r="G340">
            <v>38134</v>
          </cell>
          <cell r="H340" t="str">
            <v>Hourly</v>
          </cell>
          <cell r="I340" t="str">
            <v>H</v>
          </cell>
          <cell r="J340">
            <v>21.361499999999999</v>
          </cell>
        </row>
        <row r="341">
          <cell r="A341">
            <v>290</v>
          </cell>
          <cell r="B341" t="str">
            <v>Tetzlaff, Colleen S.</v>
          </cell>
          <cell r="C341" t="str">
            <v>Y</v>
          </cell>
          <cell r="D341" t="str">
            <v>00000166</v>
          </cell>
          <cell r="E341" t="str">
            <v>PRIM Nurse Practitioner</v>
          </cell>
          <cell r="F341">
            <v>38145</v>
          </cell>
          <cell r="G341">
            <v>38635</v>
          </cell>
          <cell r="H341" t="str">
            <v>Salaried</v>
          </cell>
          <cell r="I341" t="str">
            <v>S</v>
          </cell>
          <cell r="J341">
            <v>34.69</v>
          </cell>
        </row>
        <row r="342">
          <cell r="A342">
            <v>290</v>
          </cell>
          <cell r="B342" t="str">
            <v>Tetzlaff, Colleen S.</v>
          </cell>
          <cell r="C342" t="str">
            <v>N</v>
          </cell>
          <cell r="D342" t="str">
            <v>00000231</v>
          </cell>
          <cell r="E342" t="str">
            <v>BC RN - Per Diem</v>
          </cell>
          <cell r="F342">
            <v>38144</v>
          </cell>
          <cell r="G342">
            <v>38144</v>
          </cell>
          <cell r="H342" t="str">
            <v>Hourly</v>
          </cell>
          <cell r="I342" t="str">
            <v>H</v>
          </cell>
          <cell r="J342">
            <v>22.216000000000001</v>
          </cell>
        </row>
        <row r="343">
          <cell r="A343">
            <v>291</v>
          </cell>
          <cell r="B343" t="str">
            <v>Kresock, Christine L.</v>
          </cell>
          <cell r="C343" t="str">
            <v>Y</v>
          </cell>
          <cell r="D343" t="str">
            <v>00000062</v>
          </cell>
          <cell r="E343" t="str">
            <v>BC Registered Nurse</v>
          </cell>
          <cell r="F343">
            <v>37895</v>
          </cell>
          <cell r="G343">
            <v>45056</v>
          </cell>
          <cell r="H343" t="str">
            <v>Hourly</v>
          </cell>
          <cell r="I343" t="str">
            <v>H</v>
          </cell>
          <cell r="J343">
            <v>45.15</v>
          </cell>
        </row>
        <row r="344">
          <cell r="A344">
            <v>294</v>
          </cell>
          <cell r="B344" t="str">
            <v>St. Peter, Susan V.</v>
          </cell>
          <cell r="C344" t="str">
            <v>N</v>
          </cell>
          <cell r="D344" t="str">
            <v>00000049</v>
          </cell>
          <cell r="E344" t="str">
            <v>MEDSURG Registered Nurse</v>
          </cell>
          <cell r="F344">
            <v>38075</v>
          </cell>
          <cell r="G344">
            <v>38439</v>
          </cell>
          <cell r="H344" t="str">
            <v>Hourly</v>
          </cell>
          <cell r="I344" t="str">
            <v>H</v>
          </cell>
          <cell r="J344">
            <v>24.388000000000002</v>
          </cell>
        </row>
        <row r="345">
          <cell r="A345">
            <v>294</v>
          </cell>
          <cell r="B345" t="str">
            <v>St. Peter, Susan V.</v>
          </cell>
          <cell r="C345" t="str">
            <v>N</v>
          </cell>
          <cell r="D345" t="str">
            <v>00000049</v>
          </cell>
          <cell r="E345" t="str">
            <v>MEDSURG Registered Nurse</v>
          </cell>
          <cell r="F345">
            <v>40091</v>
          </cell>
          <cell r="G345">
            <v>44000</v>
          </cell>
          <cell r="H345" t="str">
            <v>Hourly</v>
          </cell>
          <cell r="I345" t="str">
            <v>H</v>
          </cell>
          <cell r="J345">
            <v>42.21</v>
          </cell>
        </row>
        <row r="346">
          <cell r="A346">
            <v>294</v>
          </cell>
          <cell r="B346" t="str">
            <v>St. Peter, Susan V.</v>
          </cell>
          <cell r="C346" t="str">
            <v>N</v>
          </cell>
          <cell r="D346" t="str">
            <v>00000056</v>
          </cell>
          <cell r="E346" t="str">
            <v>MECU Registered Nurse</v>
          </cell>
          <cell r="F346">
            <v>44559</v>
          </cell>
          <cell r="G346">
            <v>44558</v>
          </cell>
          <cell r="H346" t="str">
            <v>Hourly</v>
          </cell>
          <cell r="I346" t="str">
            <v>H</v>
          </cell>
          <cell r="J346">
            <v>42.21</v>
          </cell>
        </row>
        <row r="347">
          <cell r="A347">
            <v>294</v>
          </cell>
          <cell r="B347" t="str">
            <v>St. Peter, Susan V.</v>
          </cell>
          <cell r="C347" t="str">
            <v>N</v>
          </cell>
          <cell r="D347" t="str">
            <v>00000073</v>
          </cell>
          <cell r="E347" t="str">
            <v>ER Nursing Supervisor</v>
          </cell>
          <cell r="F347">
            <v>38075</v>
          </cell>
          <cell r="G347">
            <v>40090</v>
          </cell>
          <cell r="H347" t="str">
            <v>Hourly</v>
          </cell>
          <cell r="I347" t="str">
            <v>H</v>
          </cell>
          <cell r="J347">
            <v>33.72</v>
          </cell>
        </row>
        <row r="348">
          <cell r="A348">
            <v>294</v>
          </cell>
          <cell r="B348" t="str">
            <v>St. Peter, Susan V.</v>
          </cell>
          <cell r="C348" t="str">
            <v>Y</v>
          </cell>
          <cell r="D348" t="str">
            <v>00000591</v>
          </cell>
          <cell r="E348" t="str">
            <v>RN Retirement Community</v>
          </cell>
          <cell r="F348">
            <v>44559</v>
          </cell>
          <cell r="G348">
            <v>44644</v>
          </cell>
          <cell r="H348" t="str">
            <v>Hourly</v>
          </cell>
          <cell r="I348" t="str">
            <v>H</v>
          </cell>
          <cell r="J348">
            <v>42.21</v>
          </cell>
        </row>
        <row r="349">
          <cell r="A349">
            <v>295</v>
          </cell>
          <cell r="B349" t="str">
            <v>Campbell, Ms. Ann M.</v>
          </cell>
          <cell r="C349" t="str">
            <v>Y</v>
          </cell>
          <cell r="D349" t="str">
            <v>00000201</v>
          </cell>
          <cell r="E349" t="str">
            <v>ES Associate (Closed)</v>
          </cell>
          <cell r="F349">
            <v>37666</v>
          </cell>
          <cell r="G349">
            <v>37986</v>
          </cell>
          <cell r="H349" t="str">
            <v>Hourly</v>
          </cell>
          <cell r="I349" t="str">
            <v>H</v>
          </cell>
          <cell r="J349">
            <v>6.25</v>
          </cell>
        </row>
        <row r="350">
          <cell r="A350">
            <v>296</v>
          </cell>
          <cell r="B350" t="str">
            <v>White, Irene A.</v>
          </cell>
          <cell r="C350" t="str">
            <v>N</v>
          </cell>
          <cell r="D350" t="str">
            <v>00000162</v>
          </cell>
          <cell r="E350" t="str">
            <v>PRIM LPN Closed</v>
          </cell>
          <cell r="F350">
            <v>37895</v>
          </cell>
          <cell r="G350">
            <v>38186</v>
          </cell>
          <cell r="H350" t="str">
            <v>Hourly</v>
          </cell>
          <cell r="I350" t="str">
            <v>H</v>
          </cell>
          <cell r="J350">
            <v>19.021599999999999</v>
          </cell>
        </row>
        <row r="351">
          <cell r="A351">
            <v>296</v>
          </cell>
          <cell r="B351" t="str">
            <v>White, Irene A.</v>
          </cell>
          <cell r="C351" t="str">
            <v>Y</v>
          </cell>
          <cell r="D351" t="str">
            <v>00000300</v>
          </cell>
          <cell r="E351" t="str">
            <v>PRIM LPN - Provider Practice</v>
          </cell>
          <cell r="F351">
            <v>38187</v>
          </cell>
          <cell r="G351">
            <v>39450</v>
          </cell>
          <cell r="H351" t="str">
            <v>Hourly</v>
          </cell>
          <cell r="I351" t="str">
            <v>H</v>
          </cell>
          <cell r="J351">
            <v>21.34</v>
          </cell>
        </row>
        <row r="352">
          <cell r="A352">
            <v>298</v>
          </cell>
          <cell r="B352" t="str">
            <v>Staples, Frances J.</v>
          </cell>
          <cell r="C352" t="str">
            <v>N</v>
          </cell>
          <cell r="D352" t="str">
            <v>00000072</v>
          </cell>
          <cell r="E352" t="str">
            <v>ER Registered Nurse</v>
          </cell>
          <cell r="F352">
            <v>41603</v>
          </cell>
          <cell r="G352">
            <v>44794</v>
          </cell>
          <cell r="H352" t="str">
            <v>Hourly</v>
          </cell>
          <cell r="I352" t="str">
            <v>H</v>
          </cell>
          <cell r="J352">
            <v>44.05</v>
          </cell>
        </row>
        <row r="353">
          <cell r="A353">
            <v>298</v>
          </cell>
          <cell r="B353" t="str">
            <v>Staples, Frances J.</v>
          </cell>
          <cell r="C353" t="str">
            <v>N</v>
          </cell>
          <cell r="D353" t="str">
            <v>00000233</v>
          </cell>
          <cell r="E353" t="str">
            <v>ER RN Per Diem</v>
          </cell>
          <cell r="F353">
            <v>39582</v>
          </cell>
          <cell r="G353">
            <v>41602</v>
          </cell>
          <cell r="H353" t="str">
            <v>Hourly</v>
          </cell>
          <cell r="I353" t="str">
            <v>H</v>
          </cell>
          <cell r="J353">
            <v>30.59</v>
          </cell>
        </row>
        <row r="354">
          <cell r="A354">
            <v>298</v>
          </cell>
          <cell r="B354" t="str">
            <v>Staples, Frances J.</v>
          </cell>
          <cell r="C354" t="str">
            <v>N</v>
          </cell>
          <cell r="D354" t="str">
            <v>00000233</v>
          </cell>
          <cell r="E354" t="str">
            <v>ER RN Per Diem</v>
          </cell>
          <cell r="F354">
            <v>44795</v>
          </cell>
          <cell r="G354">
            <v>45056</v>
          </cell>
          <cell r="H354" t="str">
            <v>Hourly</v>
          </cell>
          <cell r="I354" t="str">
            <v>H</v>
          </cell>
          <cell r="J354">
            <v>44.05</v>
          </cell>
        </row>
        <row r="355">
          <cell r="A355">
            <v>298</v>
          </cell>
          <cell r="B355" t="str">
            <v>Staples, Frances J.</v>
          </cell>
          <cell r="C355" t="str">
            <v>N</v>
          </cell>
          <cell r="D355" t="str">
            <v>00000239</v>
          </cell>
          <cell r="E355" t="str">
            <v>MEDSURG RN Per Diem</v>
          </cell>
          <cell r="F355">
            <v>37823</v>
          </cell>
          <cell r="G355">
            <v>37986</v>
          </cell>
          <cell r="H355" t="str">
            <v>Hourly</v>
          </cell>
          <cell r="I355" t="str">
            <v>H</v>
          </cell>
          <cell r="J355">
            <v>19.52</v>
          </cell>
        </row>
        <row r="356">
          <cell r="A356">
            <v>298</v>
          </cell>
          <cell r="B356" t="str">
            <v>Staples, Frances J.</v>
          </cell>
          <cell r="C356" t="str">
            <v>Y</v>
          </cell>
          <cell r="D356" t="str">
            <v>00000544</v>
          </cell>
          <cell r="E356" t="str">
            <v>Registered Nurse</v>
          </cell>
          <cell r="F356">
            <v>44893</v>
          </cell>
          <cell r="G356">
            <v>45056</v>
          </cell>
          <cell r="H356" t="str">
            <v>Hourly</v>
          </cell>
          <cell r="I356" t="str">
            <v>H</v>
          </cell>
          <cell r="J356">
            <v>42.42</v>
          </cell>
        </row>
        <row r="357">
          <cell r="A357">
            <v>298</v>
          </cell>
          <cell r="B357" t="str">
            <v>Staples, Frances J.</v>
          </cell>
          <cell r="C357" t="str">
            <v>N</v>
          </cell>
          <cell r="D357" t="str">
            <v>00000620</v>
          </cell>
          <cell r="E357" t="str">
            <v>Instructor</v>
          </cell>
          <cell r="F357">
            <v>44795</v>
          </cell>
          <cell r="G357">
            <v>45056</v>
          </cell>
          <cell r="H357" t="str">
            <v>Hourly</v>
          </cell>
          <cell r="I357" t="str">
            <v>H</v>
          </cell>
          <cell r="J357">
            <v>40.200000000000003</v>
          </cell>
        </row>
        <row r="358">
          <cell r="A358">
            <v>301</v>
          </cell>
          <cell r="B358" t="str">
            <v>Molinario, Susan A.</v>
          </cell>
          <cell r="C358" t="str">
            <v>N</v>
          </cell>
          <cell r="D358" t="str">
            <v>00000057</v>
          </cell>
          <cell r="E358" t="str">
            <v>MECU Licensed Practical Nurse</v>
          </cell>
          <cell r="F358">
            <v>37895</v>
          </cell>
          <cell r="G358">
            <v>38648</v>
          </cell>
          <cell r="H358" t="str">
            <v>Hourly</v>
          </cell>
          <cell r="I358" t="str">
            <v>H</v>
          </cell>
          <cell r="J358">
            <v>18.23</v>
          </cell>
        </row>
        <row r="359">
          <cell r="A359">
            <v>301</v>
          </cell>
          <cell r="B359" t="str">
            <v>Molinario, Susan A.</v>
          </cell>
          <cell r="C359" t="str">
            <v>N</v>
          </cell>
          <cell r="D359" t="str">
            <v>00000057</v>
          </cell>
          <cell r="E359" t="str">
            <v>MECU Licensed Practical Nurse</v>
          </cell>
          <cell r="F359">
            <v>42093</v>
          </cell>
          <cell r="G359">
            <v>42736</v>
          </cell>
          <cell r="H359" t="str">
            <v>Hourly</v>
          </cell>
          <cell r="I359" t="str">
            <v>H</v>
          </cell>
          <cell r="J359">
            <v>24.7</v>
          </cell>
        </row>
        <row r="360">
          <cell r="A360">
            <v>301</v>
          </cell>
          <cell r="B360" t="str">
            <v>Molinario, Susan A.</v>
          </cell>
          <cell r="C360" t="str">
            <v>N</v>
          </cell>
          <cell r="D360" t="str">
            <v>00000356</v>
          </cell>
          <cell r="E360" t="str">
            <v>MECU Charge LPN</v>
          </cell>
          <cell r="F360">
            <v>38649</v>
          </cell>
          <cell r="G360">
            <v>42092</v>
          </cell>
          <cell r="H360" t="str">
            <v>Hourly</v>
          </cell>
          <cell r="I360" t="str">
            <v>H</v>
          </cell>
          <cell r="J360">
            <v>23.51</v>
          </cell>
        </row>
        <row r="361">
          <cell r="A361">
            <v>301</v>
          </cell>
          <cell r="B361" t="str">
            <v>Molinario, Susan A.</v>
          </cell>
          <cell r="C361" t="str">
            <v>Y</v>
          </cell>
          <cell r="D361" t="str">
            <v>00000583</v>
          </cell>
          <cell r="E361" t="str">
            <v>LPN Retirement Community</v>
          </cell>
          <cell r="F361">
            <v>42737</v>
          </cell>
          <cell r="G361">
            <v>45056</v>
          </cell>
          <cell r="H361" t="str">
            <v>Hourly</v>
          </cell>
          <cell r="I361" t="str">
            <v>H</v>
          </cell>
          <cell r="J361">
            <v>32.979999999999997</v>
          </cell>
        </row>
        <row r="362">
          <cell r="A362">
            <v>302</v>
          </cell>
          <cell r="B362" t="str">
            <v>Burgee, Gary B.</v>
          </cell>
          <cell r="C362" t="str">
            <v>N</v>
          </cell>
          <cell r="D362" t="str">
            <v>00000172</v>
          </cell>
          <cell r="E362" t="str">
            <v>OBGYN Physician</v>
          </cell>
          <cell r="F362">
            <v>37895</v>
          </cell>
          <cell r="G362">
            <v>38263</v>
          </cell>
          <cell r="H362" t="str">
            <v>Salaried</v>
          </cell>
          <cell r="I362" t="str">
            <v>S</v>
          </cell>
          <cell r="J362">
            <v>76.923100000000005</v>
          </cell>
        </row>
        <row r="363">
          <cell r="A363">
            <v>302</v>
          </cell>
          <cell r="B363" t="str">
            <v>Burgee, Gary B.</v>
          </cell>
          <cell r="C363" t="str">
            <v>Y</v>
          </cell>
          <cell r="D363" t="str">
            <v>00000172</v>
          </cell>
          <cell r="E363" t="str">
            <v>OBGYN Physician</v>
          </cell>
          <cell r="F363">
            <v>39307</v>
          </cell>
          <cell r="G363">
            <v>41619</v>
          </cell>
          <cell r="H363" t="str">
            <v>Salaried</v>
          </cell>
          <cell r="I363" t="str">
            <v>S</v>
          </cell>
          <cell r="J363">
            <v>83.365399999999994</v>
          </cell>
        </row>
        <row r="364">
          <cell r="A364">
            <v>302</v>
          </cell>
          <cell r="B364" t="str">
            <v>Burgee, Gary B.</v>
          </cell>
          <cell r="C364" t="str">
            <v>N</v>
          </cell>
          <cell r="D364" t="str">
            <v>00000324</v>
          </cell>
          <cell r="E364" t="str">
            <v>OBGYN Physician Offsite Clinic</v>
          </cell>
          <cell r="F364">
            <v>38264</v>
          </cell>
          <cell r="G364">
            <v>39306</v>
          </cell>
          <cell r="H364" t="str">
            <v>Salaried</v>
          </cell>
          <cell r="I364" t="str">
            <v>S</v>
          </cell>
          <cell r="J364">
            <v>81.730800000000002</v>
          </cell>
        </row>
        <row r="365">
          <cell r="A365">
            <v>303</v>
          </cell>
          <cell r="B365" t="str">
            <v>Pratt, Kathi M.</v>
          </cell>
          <cell r="C365" t="str">
            <v>Y</v>
          </cell>
          <cell r="D365" t="str">
            <v>00000197</v>
          </cell>
          <cell r="E365" t="str">
            <v>ES Associate</v>
          </cell>
          <cell r="F365">
            <v>40945</v>
          </cell>
          <cell r="G365">
            <v>42166</v>
          </cell>
          <cell r="H365" t="str">
            <v>Hourly</v>
          </cell>
          <cell r="I365" t="str">
            <v>H</v>
          </cell>
          <cell r="J365">
            <v>9.4600000000000009</v>
          </cell>
        </row>
        <row r="366">
          <cell r="A366">
            <v>303</v>
          </cell>
          <cell r="B366" t="str">
            <v>Pratt, Kathi M.</v>
          </cell>
          <cell r="C366" t="str">
            <v>N</v>
          </cell>
          <cell r="D366" t="str">
            <v>00000201</v>
          </cell>
          <cell r="E366" t="str">
            <v>ES Associate (Closed)</v>
          </cell>
          <cell r="F366">
            <v>37895</v>
          </cell>
          <cell r="G366">
            <v>40944</v>
          </cell>
          <cell r="H366" t="str">
            <v>Hourly</v>
          </cell>
          <cell r="I366" t="str">
            <v>H</v>
          </cell>
          <cell r="J366">
            <v>8.4863999999999997</v>
          </cell>
        </row>
        <row r="367">
          <cell r="A367">
            <v>304</v>
          </cell>
          <cell r="B367" t="str">
            <v>Blanchard, Tabitha A.</v>
          </cell>
          <cell r="C367" t="str">
            <v>N</v>
          </cell>
          <cell r="D367" t="str">
            <v>00000049</v>
          </cell>
          <cell r="E367" t="str">
            <v>MEDSURG Registered Nurse</v>
          </cell>
          <cell r="F367">
            <v>41057</v>
          </cell>
          <cell r="G367">
            <v>41294</v>
          </cell>
          <cell r="H367" t="str">
            <v>Hourly</v>
          </cell>
          <cell r="I367" t="str">
            <v>H</v>
          </cell>
          <cell r="J367">
            <v>25</v>
          </cell>
        </row>
        <row r="368">
          <cell r="A368">
            <v>304</v>
          </cell>
          <cell r="B368" t="str">
            <v>Blanchard, Tabitha A.</v>
          </cell>
          <cell r="C368" t="str">
            <v>N</v>
          </cell>
          <cell r="D368" t="str">
            <v>00000050</v>
          </cell>
          <cell r="E368" t="str">
            <v>MEDSURG LPN</v>
          </cell>
          <cell r="F368">
            <v>37895</v>
          </cell>
          <cell r="G368">
            <v>41056</v>
          </cell>
          <cell r="H368" t="str">
            <v>Hourly</v>
          </cell>
          <cell r="I368" t="str">
            <v>H</v>
          </cell>
          <cell r="J368">
            <v>20.79</v>
          </cell>
        </row>
        <row r="369">
          <cell r="A369">
            <v>304</v>
          </cell>
          <cell r="B369" t="str">
            <v>Blanchard, Tabitha A.</v>
          </cell>
          <cell r="C369" t="str">
            <v>N</v>
          </cell>
          <cell r="D369" t="str">
            <v>00000445</v>
          </cell>
          <cell r="E369" t="str">
            <v>HP Clinical Manager</v>
          </cell>
          <cell r="F369">
            <v>41295</v>
          </cell>
          <cell r="G369">
            <v>44682</v>
          </cell>
          <cell r="H369" t="str">
            <v>Salaried</v>
          </cell>
          <cell r="I369" t="str">
            <v>S</v>
          </cell>
          <cell r="J369">
            <v>46.24</v>
          </cell>
        </row>
        <row r="370">
          <cell r="A370">
            <v>304</v>
          </cell>
          <cell r="B370" t="str">
            <v>Blanchard, Tabitha A.</v>
          </cell>
          <cell r="C370" t="str">
            <v>Y</v>
          </cell>
          <cell r="D370" t="str">
            <v>00000674</v>
          </cell>
          <cell r="E370" t="str">
            <v>Unit Supervisor</v>
          </cell>
          <cell r="F370">
            <v>44683</v>
          </cell>
          <cell r="G370">
            <v>45056</v>
          </cell>
          <cell r="H370" t="str">
            <v>Salaried</v>
          </cell>
          <cell r="I370" t="str">
            <v>S</v>
          </cell>
          <cell r="J370">
            <v>48.85</v>
          </cell>
        </row>
        <row r="371">
          <cell r="A371">
            <v>306</v>
          </cell>
          <cell r="B371" t="str">
            <v>Connolly, Kim A.</v>
          </cell>
          <cell r="C371" t="str">
            <v>N</v>
          </cell>
          <cell r="D371" t="str">
            <v>00000170</v>
          </cell>
          <cell r="E371" t="str">
            <v>OBGYN Medical Secretary</v>
          </cell>
          <cell r="F371">
            <v>37895</v>
          </cell>
          <cell r="G371">
            <v>40986</v>
          </cell>
          <cell r="H371" t="str">
            <v>Hourly</v>
          </cell>
          <cell r="I371" t="str">
            <v>H</v>
          </cell>
          <cell r="J371">
            <v>15.976800000000001</v>
          </cell>
        </row>
        <row r="372">
          <cell r="A372">
            <v>306</v>
          </cell>
          <cell r="B372" t="str">
            <v>Connolly, Kim A.</v>
          </cell>
          <cell r="C372" t="str">
            <v>N</v>
          </cell>
          <cell r="D372" t="str">
            <v>00000502</v>
          </cell>
          <cell r="E372" t="str">
            <v>RAD Medical Secretary</v>
          </cell>
          <cell r="F372">
            <v>40987</v>
          </cell>
          <cell r="G372">
            <v>44682</v>
          </cell>
          <cell r="H372" t="str">
            <v>Hourly</v>
          </cell>
          <cell r="I372" t="str">
            <v>H</v>
          </cell>
          <cell r="J372">
            <v>22.15</v>
          </cell>
        </row>
        <row r="373">
          <cell r="A373">
            <v>306</v>
          </cell>
          <cell r="B373" t="str">
            <v>Connolly, Kim A.</v>
          </cell>
          <cell r="C373" t="str">
            <v>Y</v>
          </cell>
          <cell r="D373" t="str">
            <v>00000657</v>
          </cell>
          <cell r="E373" t="str">
            <v>Office Representative</v>
          </cell>
          <cell r="F373">
            <v>44683</v>
          </cell>
          <cell r="G373">
            <v>45056</v>
          </cell>
          <cell r="H373" t="str">
            <v>Hourly</v>
          </cell>
          <cell r="I373" t="str">
            <v>H</v>
          </cell>
          <cell r="J373">
            <v>24.75</v>
          </cell>
        </row>
        <row r="374">
          <cell r="A374">
            <v>307</v>
          </cell>
          <cell r="B374" t="str">
            <v>Chun, Seonghi -.</v>
          </cell>
          <cell r="C374" t="str">
            <v>N</v>
          </cell>
          <cell r="D374" t="str">
            <v>00000043</v>
          </cell>
          <cell r="E374" t="str">
            <v>BIL Billing Representative I</v>
          </cell>
          <cell r="F374">
            <v>37895</v>
          </cell>
          <cell r="G374">
            <v>40538</v>
          </cell>
          <cell r="H374" t="str">
            <v>Hourly</v>
          </cell>
          <cell r="I374" t="str">
            <v>H</v>
          </cell>
          <cell r="J374">
            <v>15.614599999999999</v>
          </cell>
        </row>
        <row r="375">
          <cell r="A375">
            <v>307</v>
          </cell>
          <cell r="B375" t="str">
            <v>Chun, Seonghi -.</v>
          </cell>
          <cell r="C375" t="str">
            <v>N</v>
          </cell>
          <cell r="D375" t="str">
            <v>00000504</v>
          </cell>
          <cell r="E375" t="str">
            <v>Billing Representative I-PD</v>
          </cell>
          <cell r="F375">
            <v>40539</v>
          </cell>
          <cell r="G375">
            <v>40678</v>
          </cell>
          <cell r="H375" t="str">
            <v>Hourly</v>
          </cell>
          <cell r="I375" t="str">
            <v>H</v>
          </cell>
          <cell r="J375">
            <v>17.95</v>
          </cell>
        </row>
        <row r="376">
          <cell r="A376">
            <v>307</v>
          </cell>
          <cell r="B376" t="str">
            <v>Chun, Seonghi -.</v>
          </cell>
          <cell r="C376" t="str">
            <v>Y</v>
          </cell>
          <cell r="D376" t="str">
            <v>00000516</v>
          </cell>
          <cell r="E376" t="str">
            <v>Billing Representative PD</v>
          </cell>
          <cell r="F376">
            <v>40679</v>
          </cell>
          <cell r="G376">
            <v>41530</v>
          </cell>
          <cell r="H376" t="str">
            <v>Hourly</v>
          </cell>
          <cell r="I376" t="str">
            <v>H</v>
          </cell>
          <cell r="J376">
            <v>15.609999</v>
          </cell>
        </row>
        <row r="377">
          <cell r="A377">
            <v>309</v>
          </cell>
          <cell r="B377" t="str">
            <v>Brady, Pamela A.</v>
          </cell>
          <cell r="C377" t="str">
            <v>Y</v>
          </cell>
          <cell r="D377" t="str">
            <v>00000095</v>
          </cell>
          <cell r="E377" t="str">
            <v>COMP Acupuncturist</v>
          </cell>
          <cell r="F377">
            <v>37895</v>
          </cell>
          <cell r="G377">
            <v>38476</v>
          </cell>
          <cell r="H377" t="str">
            <v>Hourly</v>
          </cell>
          <cell r="I377" t="str">
            <v>H</v>
          </cell>
          <cell r="J377">
            <v>30.8934</v>
          </cell>
        </row>
        <row r="378">
          <cell r="A378">
            <v>310</v>
          </cell>
          <cell r="B378" t="str">
            <v>Coogan, Sheila J.</v>
          </cell>
          <cell r="C378" t="str">
            <v>N</v>
          </cell>
          <cell r="D378" t="str">
            <v>00000169</v>
          </cell>
          <cell r="E378" t="str">
            <v>OBGYN LPN (Closed)</v>
          </cell>
          <cell r="F378">
            <v>37895</v>
          </cell>
          <cell r="G378">
            <v>37934</v>
          </cell>
          <cell r="H378" t="str">
            <v>Hourly</v>
          </cell>
          <cell r="I378" t="str">
            <v>H</v>
          </cell>
          <cell r="J378">
            <v>18.579999999999998</v>
          </cell>
        </row>
        <row r="379">
          <cell r="A379">
            <v>310</v>
          </cell>
          <cell r="B379" t="str">
            <v>Coogan, Sheila J.</v>
          </cell>
          <cell r="C379" t="str">
            <v>N</v>
          </cell>
          <cell r="D379" t="str">
            <v>00000269</v>
          </cell>
          <cell r="E379" t="str">
            <v>OBGYN Office Manager</v>
          </cell>
          <cell r="F379">
            <v>37935</v>
          </cell>
          <cell r="G379">
            <v>38872</v>
          </cell>
          <cell r="H379" t="str">
            <v>Hourly</v>
          </cell>
          <cell r="I379" t="str">
            <v>H</v>
          </cell>
          <cell r="J379">
            <v>21.89</v>
          </cell>
        </row>
        <row r="380">
          <cell r="A380">
            <v>310</v>
          </cell>
          <cell r="B380" t="str">
            <v>Coogan, Sheila J.</v>
          </cell>
          <cell r="C380" t="str">
            <v>N</v>
          </cell>
          <cell r="D380" t="str">
            <v>00000297</v>
          </cell>
          <cell r="E380" t="str">
            <v>NAPS Surgery LPN PP</v>
          </cell>
          <cell r="F380">
            <v>38873</v>
          </cell>
          <cell r="G380">
            <v>40062</v>
          </cell>
          <cell r="H380" t="str">
            <v>Hourly</v>
          </cell>
          <cell r="I380" t="str">
            <v>H</v>
          </cell>
          <cell r="J380">
            <v>24.5</v>
          </cell>
        </row>
        <row r="381">
          <cell r="A381">
            <v>310</v>
          </cell>
          <cell r="B381" t="str">
            <v>Coogan, Sheila J.</v>
          </cell>
          <cell r="C381" t="str">
            <v>Y</v>
          </cell>
          <cell r="D381" t="str">
            <v>00000299</v>
          </cell>
          <cell r="E381" t="str">
            <v>NAPS Podiatry LPN PP</v>
          </cell>
          <cell r="F381">
            <v>40063</v>
          </cell>
          <cell r="G381">
            <v>40543</v>
          </cell>
          <cell r="H381" t="str">
            <v>Hourly</v>
          </cell>
          <cell r="I381" t="str">
            <v>H</v>
          </cell>
          <cell r="J381">
            <v>24.885100000000001</v>
          </cell>
        </row>
        <row r="382">
          <cell r="A382">
            <v>312</v>
          </cell>
          <cell r="B382" t="str">
            <v>Onofrio, Anita M.</v>
          </cell>
          <cell r="C382" t="str">
            <v>Y</v>
          </cell>
          <cell r="D382" t="str">
            <v>00000171</v>
          </cell>
          <cell r="E382" t="str">
            <v>OBGYN Nurse Midwife</v>
          </cell>
          <cell r="F382">
            <v>37895</v>
          </cell>
          <cell r="G382">
            <v>38926</v>
          </cell>
          <cell r="H382" t="str">
            <v>Salaried</v>
          </cell>
          <cell r="I382" t="str">
            <v>S</v>
          </cell>
          <cell r="J382">
            <v>39.29</v>
          </cell>
        </row>
        <row r="383">
          <cell r="A383">
            <v>313</v>
          </cell>
          <cell r="B383" t="str">
            <v>Carter, Deborah L.</v>
          </cell>
          <cell r="C383" t="str">
            <v>Y</v>
          </cell>
          <cell r="D383" t="str">
            <v>00000058</v>
          </cell>
          <cell r="E383" t="str">
            <v>MECU Licensed Nurse Aide</v>
          </cell>
          <cell r="F383">
            <v>37752</v>
          </cell>
          <cell r="G383">
            <v>37986</v>
          </cell>
          <cell r="H383" t="str">
            <v>Hourly</v>
          </cell>
          <cell r="I383" t="str">
            <v>H</v>
          </cell>
          <cell r="J383">
            <v>10.41</v>
          </cell>
        </row>
        <row r="384">
          <cell r="A384">
            <v>314</v>
          </cell>
          <cell r="B384" t="str">
            <v>Russell, Elaine M.</v>
          </cell>
          <cell r="C384" t="str">
            <v>Y</v>
          </cell>
          <cell r="D384" t="str">
            <v>00000096</v>
          </cell>
          <cell r="E384" t="str">
            <v>COMP Massage Therapist</v>
          </cell>
          <cell r="F384">
            <v>37895</v>
          </cell>
          <cell r="G384">
            <v>39241</v>
          </cell>
          <cell r="H384" t="str">
            <v>Hourly</v>
          </cell>
          <cell r="I384" t="str">
            <v>H</v>
          </cell>
          <cell r="J384">
            <v>28.13</v>
          </cell>
        </row>
        <row r="385">
          <cell r="A385">
            <v>316</v>
          </cell>
          <cell r="B385" t="str">
            <v>McConnell, Jane B.</v>
          </cell>
          <cell r="C385" t="str">
            <v>Y</v>
          </cell>
          <cell r="D385" t="str">
            <v>00000022</v>
          </cell>
          <cell r="E385" t="str">
            <v>PHAR Pharmacy Manager</v>
          </cell>
          <cell r="F385">
            <v>38950</v>
          </cell>
          <cell r="G385">
            <v>45056</v>
          </cell>
          <cell r="H385" t="str">
            <v>Salaried</v>
          </cell>
          <cell r="I385" t="str">
            <v>S</v>
          </cell>
          <cell r="J385">
            <v>87.62</v>
          </cell>
        </row>
        <row r="386">
          <cell r="A386">
            <v>316</v>
          </cell>
          <cell r="B386" t="str">
            <v>McConnell, Jane B.</v>
          </cell>
          <cell r="C386" t="str">
            <v>N</v>
          </cell>
          <cell r="D386" t="str">
            <v>00000093</v>
          </cell>
          <cell r="E386" t="str">
            <v>PHAR Pharmacist</v>
          </cell>
          <cell r="F386">
            <v>37895</v>
          </cell>
          <cell r="G386">
            <v>38949</v>
          </cell>
          <cell r="H386" t="str">
            <v>Salaried</v>
          </cell>
          <cell r="I386" t="str">
            <v>S</v>
          </cell>
          <cell r="J386">
            <v>40.1</v>
          </cell>
        </row>
        <row r="387">
          <cell r="A387">
            <v>317</v>
          </cell>
          <cell r="B387" t="str">
            <v>Tazelaar, Judith L.</v>
          </cell>
          <cell r="C387" t="str">
            <v>Y</v>
          </cell>
          <cell r="D387" t="str">
            <v>00000204</v>
          </cell>
          <cell r="E387" t="str">
            <v>ACCT Accountant</v>
          </cell>
          <cell r="F387">
            <v>37895</v>
          </cell>
          <cell r="G387">
            <v>38533</v>
          </cell>
          <cell r="H387" t="str">
            <v>Salaried</v>
          </cell>
          <cell r="I387" t="str">
            <v>S</v>
          </cell>
          <cell r="J387">
            <v>15.7788</v>
          </cell>
        </row>
        <row r="388">
          <cell r="A388">
            <v>318</v>
          </cell>
          <cell r="B388" t="str">
            <v>Thurston, Dorothy L.</v>
          </cell>
          <cell r="C388" t="str">
            <v>Y</v>
          </cell>
          <cell r="D388" t="str">
            <v>00000205</v>
          </cell>
          <cell r="E388" t="str">
            <v>ACCT Accounts Payable Asst</v>
          </cell>
          <cell r="F388">
            <v>37896</v>
          </cell>
          <cell r="G388">
            <v>45056</v>
          </cell>
          <cell r="H388" t="str">
            <v>Hourly</v>
          </cell>
          <cell r="I388" t="str">
            <v>H</v>
          </cell>
          <cell r="J388">
            <v>26.44</v>
          </cell>
        </row>
        <row r="389">
          <cell r="A389">
            <v>318</v>
          </cell>
          <cell r="B389" t="str">
            <v>Thurston, Dorothy L.</v>
          </cell>
          <cell r="C389" t="str">
            <v>N</v>
          </cell>
          <cell r="D389" t="str">
            <v>00000206</v>
          </cell>
          <cell r="E389" t="str">
            <v>ACCT Payroll/Billing Assistant</v>
          </cell>
          <cell r="F389">
            <v>37895</v>
          </cell>
          <cell r="G389">
            <v>37895</v>
          </cell>
          <cell r="H389" t="str">
            <v>Hourly</v>
          </cell>
          <cell r="I389" t="str">
            <v>H</v>
          </cell>
          <cell r="J389">
            <v>12.79</v>
          </cell>
        </row>
        <row r="390">
          <cell r="A390">
            <v>319</v>
          </cell>
          <cell r="B390" t="str">
            <v>Redpath, Martha L.</v>
          </cell>
          <cell r="C390" t="str">
            <v>Y</v>
          </cell>
          <cell r="D390" t="str">
            <v>00000171</v>
          </cell>
          <cell r="E390" t="str">
            <v>OBGYN Nurse Midwife</v>
          </cell>
          <cell r="F390">
            <v>37895</v>
          </cell>
          <cell r="G390">
            <v>38824</v>
          </cell>
          <cell r="H390" t="str">
            <v>Salaried</v>
          </cell>
          <cell r="I390" t="str">
            <v>S</v>
          </cell>
          <cell r="J390">
            <v>0</v>
          </cell>
        </row>
        <row r="391">
          <cell r="A391">
            <v>320</v>
          </cell>
          <cell r="B391" t="str">
            <v>Olson, Karin Y.</v>
          </cell>
          <cell r="C391" t="str">
            <v>N</v>
          </cell>
          <cell r="D391" t="str">
            <v>00000062</v>
          </cell>
          <cell r="E391" t="str">
            <v>BC Registered Nurse</v>
          </cell>
          <cell r="F391">
            <v>37895</v>
          </cell>
          <cell r="G391">
            <v>39147</v>
          </cell>
          <cell r="H391" t="str">
            <v>Hourly</v>
          </cell>
          <cell r="I391" t="str">
            <v>H</v>
          </cell>
          <cell r="J391">
            <v>28.49</v>
          </cell>
        </row>
        <row r="392">
          <cell r="A392">
            <v>320</v>
          </cell>
          <cell r="B392" t="str">
            <v>Olson, Karin Y.</v>
          </cell>
          <cell r="C392" t="str">
            <v>N</v>
          </cell>
          <cell r="D392" t="str">
            <v>00000062</v>
          </cell>
          <cell r="E392" t="str">
            <v>BC Registered Nurse</v>
          </cell>
          <cell r="F392">
            <v>40469</v>
          </cell>
          <cell r="G392">
            <v>44360</v>
          </cell>
          <cell r="H392" t="str">
            <v>Hourly</v>
          </cell>
          <cell r="I392" t="str">
            <v>H</v>
          </cell>
          <cell r="J392">
            <v>43</v>
          </cell>
        </row>
        <row r="393">
          <cell r="A393">
            <v>320</v>
          </cell>
          <cell r="B393" t="str">
            <v>Olson, Karin Y.</v>
          </cell>
          <cell r="C393" t="str">
            <v>Y</v>
          </cell>
          <cell r="D393" t="str">
            <v>00000231</v>
          </cell>
          <cell r="E393" t="str">
            <v>BC RN - Per Diem</v>
          </cell>
          <cell r="F393">
            <v>44361</v>
          </cell>
          <cell r="G393">
            <v>45056</v>
          </cell>
          <cell r="H393" t="str">
            <v>Hourly</v>
          </cell>
          <cell r="I393" t="str">
            <v>H</v>
          </cell>
          <cell r="J393">
            <v>45.15</v>
          </cell>
        </row>
        <row r="394">
          <cell r="A394">
            <v>320</v>
          </cell>
          <cell r="B394" t="str">
            <v>Olson, Karin Y.</v>
          </cell>
          <cell r="C394" t="str">
            <v>N</v>
          </cell>
          <cell r="D394" t="str">
            <v>00000536</v>
          </cell>
          <cell r="E394" t="str">
            <v>RN - OB/GYN Clinic</v>
          </cell>
          <cell r="F394">
            <v>41281</v>
          </cell>
          <cell r="G394">
            <v>42891</v>
          </cell>
          <cell r="H394" t="str">
            <v>Hourly</v>
          </cell>
          <cell r="I394" t="str">
            <v>H</v>
          </cell>
          <cell r="J394">
            <v>35.42</v>
          </cell>
        </row>
        <row r="395">
          <cell r="A395">
            <v>321</v>
          </cell>
          <cell r="B395" t="str">
            <v>Young, Edith A.</v>
          </cell>
          <cell r="C395" t="str">
            <v>Y</v>
          </cell>
          <cell r="D395" t="str">
            <v>00000205</v>
          </cell>
          <cell r="E395" t="str">
            <v>ACCT Accounts Payable Asst</v>
          </cell>
          <cell r="F395">
            <v>37694</v>
          </cell>
          <cell r="G395">
            <v>37986</v>
          </cell>
          <cell r="H395" t="str">
            <v>Hourly</v>
          </cell>
          <cell r="I395" t="str">
            <v>H</v>
          </cell>
          <cell r="J395">
            <v>14.029999</v>
          </cell>
        </row>
        <row r="396">
          <cell r="A396">
            <v>322</v>
          </cell>
          <cell r="B396" t="str">
            <v>Stadler, Cynthia M.</v>
          </cell>
          <cell r="C396" t="str">
            <v>N</v>
          </cell>
          <cell r="D396" t="str">
            <v>00000169</v>
          </cell>
          <cell r="E396" t="str">
            <v>OBGYN LPN (Closed)</v>
          </cell>
          <cell r="F396">
            <v>37974</v>
          </cell>
          <cell r="G396">
            <v>37973</v>
          </cell>
          <cell r="H396" t="str">
            <v>Hourly</v>
          </cell>
          <cell r="I396" t="str">
            <v>H</v>
          </cell>
          <cell r="J396">
            <v>31.96</v>
          </cell>
        </row>
        <row r="397">
          <cell r="A397">
            <v>322</v>
          </cell>
          <cell r="B397" t="str">
            <v>Stadler, Cynthia M.</v>
          </cell>
          <cell r="C397" t="str">
            <v>Y</v>
          </cell>
          <cell r="D397" t="str">
            <v>00000171</v>
          </cell>
          <cell r="E397" t="str">
            <v>OBGYN Nurse Midwife</v>
          </cell>
          <cell r="F397">
            <v>37974</v>
          </cell>
          <cell r="G397">
            <v>37977</v>
          </cell>
          <cell r="H397" t="str">
            <v>Salaried</v>
          </cell>
          <cell r="I397" t="str">
            <v>S</v>
          </cell>
          <cell r="J397">
            <v>31.96</v>
          </cell>
        </row>
        <row r="398">
          <cell r="A398">
            <v>323</v>
          </cell>
          <cell r="B398" t="str">
            <v>Delegato, Lisa D.</v>
          </cell>
          <cell r="C398" t="str">
            <v>N</v>
          </cell>
          <cell r="D398" t="str">
            <v>00000160</v>
          </cell>
          <cell r="E398" t="str">
            <v>Office Manager</v>
          </cell>
          <cell r="F398">
            <v>41141</v>
          </cell>
          <cell r="G398">
            <v>42050</v>
          </cell>
          <cell r="H398" t="str">
            <v>Salaried</v>
          </cell>
          <cell r="I398" t="str">
            <v>S</v>
          </cell>
          <cell r="J398">
            <v>29.57</v>
          </cell>
        </row>
        <row r="399">
          <cell r="A399">
            <v>323</v>
          </cell>
          <cell r="B399" t="str">
            <v>Delegato, Lisa D.</v>
          </cell>
          <cell r="C399" t="str">
            <v>N</v>
          </cell>
          <cell r="D399" t="str">
            <v>00000162</v>
          </cell>
          <cell r="E399" t="str">
            <v>PRIM LPN Closed</v>
          </cell>
          <cell r="F399">
            <v>37895</v>
          </cell>
          <cell r="G399">
            <v>38186</v>
          </cell>
          <cell r="H399" t="str">
            <v>Hourly</v>
          </cell>
          <cell r="I399" t="str">
            <v>H</v>
          </cell>
          <cell r="J399">
            <v>18.921099999999999</v>
          </cell>
        </row>
        <row r="400">
          <cell r="A400">
            <v>323</v>
          </cell>
          <cell r="B400" t="str">
            <v>Delegato, Lisa D.</v>
          </cell>
          <cell r="C400" t="str">
            <v>N</v>
          </cell>
          <cell r="D400" t="str">
            <v>00000300</v>
          </cell>
          <cell r="E400" t="str">
            <v>PRIM LPN - Provider Practice</v>
          </cell>
          <cell r="F400">
            <v>38187</v>
          </cell>
          <cell r="G400">
            <v>40916</v>
          </cell>
          <cell r="H400" t="str">
            <v>Hourly</v>
          </cell>
          <cell r="I400" t="str">
            <v>H</v>
          </cell>
          <cell r="J400">
            <v>23.886900000000001</v>
          </cell>
        </row>
        <row r="401">
          <cell r="A401">
            <v>323</v>
          </cell>
          <cell r="B401" t="str">
            <v>Delegato, Lisa D.</v>
          </cell>
          <cell r="C401" t="str">
            <v>N</v>
          </cell>
          <cell r="D401" t="str">
            <v>00000525</v>
          </cell>
          <cell r="E401" t="str">
            <v>PRIM Clinic Coordinator</v>
          </cell>
          <cell r="F401">
            <v>40917</v>
          </cell>
          <cell r="G401">
            <v>41140</v>
          </cell>
          <cell r="H401" t="str">
            <v>Hourly</v>
          </cell>
          <cell r="I401" t="str">
            <v>H</v>
          </cell>
          <cell r="J401">
            <v>25.23</v>
          </cell>
        </row>
        <row r="402">
          <cell r="A402">
            <v>323</v>
          </cell>
          <cell r="B402" t="str">
            <v>Delegato, Lisa D.</v>
          </cell>
          <cell r="C402" t="str">
            <v>N</v>
          </cell>
          <cell r="D402" t="str">
            <v>00000562</v>
          </cell>
          <cell r="E402" t="str">
            <v>Com Health Team Leader</v>
          </cell>
          <cell r="F402">
            <v>42051</v>
          </cell>
          <cell r="G402">
            <v>44682</v>
          </cell>
          <cell r="H402" t="str">
            <v>Salaried</v>
          </cell>
          <cell r="I402" t="str">
            <v>S</v>
          </cell>
          <cell r="J402">
            <v>35.299999999999997</v>
          </cell>
        </row>
        <row r="403">
          <cell r="A403">
            <v>323</v>
          </cell>
          <cell r="B403" t="str">
            <v>Delegato, Lisa D.</v>
          </cell>
          <cell r="C403" t="str">
            <v>Y</v>
          </cell>
          <cell r="D403" t="str">
            <v>00000682</v>
          </cell>
          <cell r="E403" t="str">
            <v>CHT Lead Care Coordinator</v>
          </cell>
          <cell r="F403">
            <v>44683</v>
          </cell>
          <cell r="G403">
            <v>45056</v>
          </cell>
          <cell r="H403" t="str">
            <v>Salaried</v>
          </cell>
          <cell r="I403" t="str">
            <v>S</v>
          </cell>
          <cell r="J403">
            <v>36.19</v>
          </cell>
        </row>
        <row r="404">
          <cell r="A404">
            <v>324</v>
          </cell>
          <cell r="B404" t="str">
            <v>Foulk, Rebecca A.</v>
          </cell>
          <cell r="C404" t="str">
            <v>N</v>
          </cell>
          <cell r="D404" t="str">
            <v>00000173</v>
          </cell>
          <cell r="E404" t="str">
            <v>SROY Physician Closed</v>
          </cell>
          <cell r="F404">
            <v>37895</v>
          </cell>
          <cell r="G404">
            <v>38263</v>
          </cell>
          <cell r="H404" t="str">
            <v>Salaried</v>
          </cell>
          <cell r="I404" t="str">
            <v>S</v>
          </cell>
          <cell r="J404">
            <v>45.715400000000002</v>
          </cell>
        </row>
        <row r="405">
          <cell r="A405">
            <v>324</v>
          </cell>
          <cell r="B405" t="str">
            <v>Foulk, Rebecca A.</v>
          </cell>
          <cell r="C405" t="str">
            <v>Y</v>
          </cell>
          <cell r="D405" t="str">
            <v>00000326</v>
          </cell>
          <cell r="E405" t="str">
            <v>SROY Physician Offsite Clinic</v>
          </cell>
          <cell r="F405">
            <v>38264</v>
          </cell>
          <cell r="G405">
            <v>38352</v>
          </cell>
          <cell r="H405" t="str">
            <v>Salaried</v>
          </cell>
          <cell r="I405" t="str">
            <v>S</v>
          </cell>
          <cell r="J405">
            <v>45.715400000000002</v>
          </cell>
        </row>
        <row r="406">
          <cell r="A406">
            <v>325</v>
          </cell>
          <cell r="B406" t="str">
            <v>Lamson, Frank B.</v>
          </cell>
          <cell r="C406" t="str">
            <v>Y</v>
          </cell>
          <cell r="D406" t="str">
            <v>00000174</v>
          </cell>
          <cell r="E406" t="str">
            <v>SROY Nurse Practitioner Closed</v>
          </cell>
          <cell r="F406">
            <v>37895</v>
          </cell>
          <cell r="G406">
            <v>38352</v>
          </cell>
          <cell r="H406" t="str">
            <v>Salaried</v>
          </cell>
          <cell r="I406" t="str">
            <v>S</v>
          </cell>
          <cell r="J406">
            <v>28.899999000000001</v>
          </cell>
        </row>
        <row r="407">
          <cell r="A407">
            <v>326</v>
          </cell>
          <cell r="B407" t="str">
            <v>Donahue, Daryl L.</v>
          </cell>
          <cell r="C407" t="str">
            <v>N</v>
          </cell>
          <cell r="D407" t="str">
            <v>00000208</v>
          </cell>
          <cell r="E407" t="str">
            <v>IS PC Support Technician</v>
          </cell>
          <cell r="F407">
            <v>37895</v>
          </cell>
          <cell r="G407">
            <v>39880</v>
          </cell>
          <cell r="H407" t="str">
            <v>Hourly</v>
          </cell>
          <cell r="I407" t="str">
            <v>H</v>
          </cell>
          <cell r="J407">
            <v>17.940000000000001</v>
          </cell>
        </row>
        <row r="408">
          <cell r="A408">
            <v>326</v>
          </cell>
          <cell r="B408" t="str">
            <v>Donahue, Daryl L.</v>
          </cell>
          <cell r="C408" t="str">
            <v>N</v>
          </cell>
          <cell r="D408" t="str">
            <v>00000291</v>
          </cell>
          <cell r="E408" t="str">
            <v>HIM Certified Coder</v>
          </cell>
          <cell r="F408">
            <v>39797</v>
          </cell>
          <cell r="G408">
            <v>39880</v>
          </cell>
          <cell r="H408" t="str">
            <v>Salaried</v>
          </cell>
          <cell r="I408" t="str">
            <v>S</v>
          </cell>
          <cell r="J408">
            <v>17.940000000000001</v>
          </cell>
        </row>
        <row r="409">
          <cell r="A409">
            <v>326</v>
          </cell>
          <cell r="B409" t="str">
            <v>Donahue, Daryl L.</v>
          </cell>
          <cell r="C409" t="str">
            <v>Y</v>
          </cell>
          <cell r="D409" t="str">
            <v>00000291</v>
          </cell>
          <cell r="E409" t="str">
            <v>HIM Certified Coder</v>
          </cell>
          <cell r="F409">
            <v>39881</v>
          </cell>
          <cell r="G409">
            <v>45056</v>
          </cell>
          <cell r="H409" t="str">
            <v>Hourly</v>
          </cell>
          <cell r="I409" t="str">
            <v>H</v>
          </cell>
          <cell r="J409">
            <v>27.47</v>
          </cell>
        </row>
        <row r="410">
          <cell r="A410">
            <v>327</v>
          </cell>
          <cell r="B410" t="str">
            <v>Marshall, Michael A.</v>
          </cell>
          <cell r="C410" t="str">
            <v>Y</v>
          </cell>
          <cell r="D410" t="str">
            <v>00000039</v>
          </cell>
          <cell r="E410" t="str">
            <v>FIN Information Technology Dir</v>
          </cell>
          <cell r="F410">
            <v>42793</v>
          </cell>
          <cell r="G410">
            <v>44045</v>
          </cell>
          <cell r="H410" t="str">
            <v>Hourly</v>
          </cell>
          <cell r="I410" t="str">
            <v>H</v>
          </cell>
          <cell r="J410">
            <v>47.04</v>
          </cell>
        </row>
        <row r="411">
          <cell r="A411">
            <v>327</v>
          </cell>
          <cell r="B411" t="str">
            <v>Marshall, Michael A.</v>
          </cell>
          <cell r="C411" t="str">
            <v>N</v>
          </cell>
          <cell r="D411" t="str">
            <v>00000207</v>
          </cell>
          <cell r="E411" t="str">
            <v>IS Network Administrator</v>
          </cell>
          <cell r="F411">
            <v>37895</v>
          </cell>
          <cell r="G411">
            <v>42050</v>
          </cell>
          <cell r="H411" t="str">
            <v>Hourly</v>
          </cell>
          <cell r="I411" t="str">
            <v>H</v>
          </cell>
          <cell r="J411">
            <v>28.92</v>
          </cell>
        </row>
        <row r="412">
          <cell r="A412">
            <v>327</v>
          </cell>
          <cell r="B412" t="str">
            <v>Marshall, Michael A.</v>
          </cell>
          <cell r="C412" t="str">
            <v>N</v>
          </cell>
          <cell r="D412" t="str">
            <v>00000561</v>
          </cell>
          <cell r="E412" t="str">
            <v>Assistant IT Director</v>
          </cell>
          <cell r="F412">
            <v>42051</v>
          </cell>
          <cell r="G412">
            <v>42792</v>
          </cell>
          <cell r="H412" t="str">
            <v>Salaried</v>
          </cell>
          <cell r="I412" t="str">
            <v>S</v>
          </cell>
          <cell r="J412">
            <v>34.993299999999998</v>
          </cell>
        </row>
        <row r="413">
          <cell r="A413">
            <v>328</v>
          </cell>
          <cell r="B413" t="str">
            <v>Marshall, Laurie K.</v>
          </cell>
          <cell r="C413" t="str">
            <v>N</v>
          </cell>
          <cell r="D413" t="str">
            <v>00000161</v>
          </cell>
          <cell r="E413" t="str">
            <v>PRIM RN Provider Practice</v>
          </cell>
          <cell r="F413">
            <v>38944</v>
          </cell>
          <cell r="G413">
            <v>38943</v>
          </cell>
          <cell r="H413" t="str">
            <v>Hourly</v>
          </cell>
          <cell r="I413" t="str">
            <v>H</v>
          </cell>
          <cell r="J413">
            <v>15.06</v>
          </cell>
        </row>
        <row r="414">
          <cell r="A414">
            <v>328</v>
          </cell>
          <cell r="B414" t="str">
            <v>Marshall, Laurie K.</v>
          </cell>
          <cell r="C414" t="str">
            <v>N</v>
          </cell>
          <cell r="D414" t="str">
            <v>00000300</v>
          </cell>
          <cell r="E414" t="str">
            <v>PRIM LPN - Provider Practice</v>
          </cell>
          <cell r="F414">
            <v>38944</v>
          </cell>
          <cell r="G414">
            <v>39446</v>
          </cell>
          <cell r="H414" t="str">
            <v>Hourly</v>
          </cell>
          <cell r="I414" t="str">
            <v>H</v>
          </cell>
          <cell r="J414">
            <v>15.51</v>
          </cell>
        </row>
        <row r="415">
          <cell r="A415">
            <v>328</v>
          </cell>
          <cell r="B415" t="str">
            <v>Marshall, Laurie K.</v>
          </cell>
          <cell r="C415" t="str">
            <v>N</v>
          </cell>
          <cell r="D415" t="str">
            <v>00000308</v>
          </cell>
          <cell r="E415" t="str">
            <v>BETH LPN - PP - Offsite</v>
          </cell>
          <cell r="F415">
            <v>39447</v>
          </cell>
          <cell r="G415">
            <v>44682</v>
          </cell>
          <cell r="H415" t="str">
            <v>Hourly</v>
          </cell>
          <cell r="I415" t="str">
            <v>H</v>
          </cell>
          <cell r="J415">
            <v>30.65</v>
          </cell>
        </row>
        <row r="416">
          <cell r="A416">
            <v>328</v>
          </cell>
          <cell r="B416" t="str">
            <v>Marshall, Laurie K.</v>
          </cell>
          <cell r="C416" t="str">
            <v>N</v>
          </cell>
          <cell r="D416" t="str">
            <v>00000675</v>
          </cell>
          <cell r="E416" t="str">
            <v>Licensed Practical Nurse</v>
          </cell>
          <cell r="F416">
            <v>44683</v>
          </cell>
          <cell r="G416">
            <v>44794</v>
          </cell>
          <cell r="H416" t="str">
            <v>Hourly</v>
          </cell>
          <cell r="I416" t="str">
            <v>H</v>
          </cell>
          <cell r="J416">
            <v>30.65</v>
          </cell>
        </row>
        <row r="417">
          <cell r="A417">
            <v>328</v>
          </cell>
          <cell r="B417" t="str">
            <v>Marshall, Laurie K.</v>
          </cell>
          <cell r="C417" t="str">
            <v>Y</v>
          </cell>
          <cell r="D417" t="str">
            <v>00000714</v>
          </cell>
          <cell r="E417" t="str">
            <v>ED Technician</v>
          </cell>
          <cell r="F417">
            <v>44795</v>
          </cell>
          <cell r="G417">
            <v>45056</v>
          </cell>
          <cell r="H417" t="str">
            <v>Hourly</v>
          </cell>
          <cell r="I417" t="str">
            <v>H</v>
          </cell>
          <cell r="J417">
            <v>24.75</v>
          </cell>
        </row>
        <row r="418">
          <cell r="A418">
            <v>331</v>
          </cell>
          <cell r="B418" t="str">
            <v>Blow, Karla J.</v>
          </cell>
          <cell r="C418" t="str">
            <v>N</v>
          </cell>
          <cell r="D418" t="str">
            <v>00000211</v>
          </cell>
          <cell r="E418" t="str">
            <v>PR Patient Reg Receptionist I</v>
          </cell>
          <cell r="F418">
            <v>38293</v>
          </cell>
          <cell r="G418">
            <v>38292</v>
          </cell>
          <cell r="H418" t="str">
            <v>Hourly</v>
          </cell>
          <cell r="I418" t="str">
            <v>H</v>
          </cell>
          <cell r="J418">
            <v>14.1</v>
          </cell>
        </row>
        <row r="419">
          <cell r="A419">
            <v>331</v>
          </cell>
          <cell r="B419" t="str">
            <v>Blow, Karla J.</v>
          </cell>
          <cell r="C419" t="str">
            <v>N</v>
          </cell>
          <cell r="D419" t="str">
            <v>00000273</v>
          </cell>
          <cell r="E419" t="str">
            <v>QA &amp; Training Coordinator</v>
          </cell>
          <cell r="F419">
            <v>38313</v>
          </cell>
          <cell r="G419">
            <v>38313</v>
          </cell>
          <cell r="H419" t="str">
            <v>Hourly</v>
          </cell>
          <cell r="I419" t="str">
            <v>H</v>
          </cell>
          <cell r="J419">
            <v>14.1</v>
          </cell>
        </row>
        <row r="420">
          <cell r="A420">
            <v>331</v>
          </cell>
          <cell r="B420" t="str">
            <v>Blow, Karla J.</v>
          </cell>
          <cell r="C420" t="str">
            <v>Y</v>
          </cell>
          <cell r="D420" t="str">
            <v>00000273</v>
          </cell>
          <cell r="E420" t="str">
            <v>QA &amp; Training Coordinator</v>
          </cell>
          <cell r="F420">
            <v>38293</v>
          </cell>
          <cell r="G420">
            <v>38397</v>
          </cell>
          <cell r="H420" t="str">
            <v>Hourly</v>
          </cell>
          <cell r="I420" t="str">
            <v>H</v>
          </cell>
          <cell r="J420">
            <v>14.1</v>
          </cell>
        </row>
        <row r="421">
          <cell r="A421">
            <v>332</v>
          </cell>
          <cell r="B421" t="str">
            <v>Clark, Katherine C.</v>
          </cell>
          <cell r="C421" t="str">
            <v>Y</v>
          </cell>
          <cell r="D421" t="str">
            <v>00000211</v>
          </cell>
          <cell r="E421" t="str">
            <v>PR Patient Reg Receptionist I</v>
          </cell>
          <cell r="F421">
            <v>37895</v>
          </cell>
          <cell r="G421">
            <v>38470</v>
          </cell>
          <cell r="H421" t="str">
            <v>Hourly</v>
          </cell>
          <cell r="I421" t="str">
            <v>H</v>
          </cell>
          <cell r="J421">
            <v>12.327500000000001</v>
          </cell>
        </row>
        <row r="422">
          <cell r="A422">
            <v>333</v>
          </cell>
          <cell r="B422" t="str">
            <v>Jasmin, Bambi H.</v>
          </cell>
          <cell r="C422" t="str">
            <v>Y</v>
          </cell>
          <cell r="D422" t="str">
            <v>00000042</v>
          </cell>
          <cell r="E422" t="str">
            <v>BIL Billing Representative II</v>
          </cell>
          <cell r="F422">
            <v>37641</v>
          </cell>
          <cell r="G422">
            <v>37986</v>
          </cell>
          <cell r="H422" t="str">
            <v>Hourly</v>
          </cell>
          <cell r="I422" t="str">
            <v>H</v>
          </cell>
          <cell r="J422">
            <v>14.14</v>
          </cell>
        </row>
        <row r="423">
          <cell r="A423">
            <v>334</v>
          </cell>
          <cell r="B423" t="str">
            <v>Dailey, Koreen B.</v>
          </cell>
          <cell r="C423" t="str">
            <v>Y</v>
          </cell>
          <cell r="D423" t="str">
            <v>00000211</v>
          </cell>
          <cell r="E423" t="str">
            <v>PR Patient Reg Receptionist I</v>
          </cell>
          <cell r="F423">
            <v>37621</v>
          </cell>
          <cell r="G423">
            <v>37986</v>
          </cell>
          <cell r="H423" t="str">
            <v>Hourly</v>
          </cell>
          <cell r="I423" t="str">
            <v>H</v>
          </cell>
          <cell r="J423">
            <v>11.119999</v>
          </cell>
        </row>
        <row r="424">
          <cell r="A424">
            <v>336</v>
          </cell>
          <cell r="B424" t="str">
            <v>Currier, Marion</v>
          </cell>
          <cell r="C424" t="str">
            <v>N</v>
          </cell>
          <cell r="D424" t="str">
            <v>00000058</v>
          </cell>
          <cell r="E424" t="str">
            <v>MECU Licensed Nurse Aide</v>
          </cell>
          <cell r="F424">
            <v>37895</v>
          </cell>
          <cell r="G424">
            <v>42736</v>
          </cell>
          <cell r="H424" t="str">
            <v>Hourly</v>
          </cell>
          <cell r="I424" t="str">
            <v>H</v>
          </cell>
          <cell r="J424">
            <v>20</v>
          </cell>
        </row>
        <row r="425">
          <cell r="A425">
            <v>336</v>
          </cell>
          <cell r="B425" t="str">
            <v>Currier, Marion</v>
          </cell>
          <cell r="C425" t="str">
            <v>Y</v>
          </cell>
          <cell r="D425" t="str">
            <v>00000581</v>
          </cell>
          <cell r="E425" t="str">
            <v>LNA Retirement Community</v>
          </cell>
          <cell r="F425">
            <v>42737</v>
          </cell>
          <cell r="G425">
            <v>45056</v>
          </cell>
          <cell r="H425" t="str">
            <v>Hourly</v>
          </cell>
          <cell r="I425" t="str">
            <v>H</v>
          </cell>
          <cell r="J425">
            <v>24.75</v>
          </cell>
        </row>
        <row r="426">
          <cell r="A426">
            <v>340</v>
          </cell>
          <cell r="B426" t="str">
            <v>Cushing, Loretta A.</v>
          </cell>
          <cell r="C426" t="str">
            <v>N</v>
          </cell>
          <cell r="D426" t="str">
            <v>00000058</v>
          </cell>
          <cell r="E426" t="str">
            <v>MECU Licensed Nurse Aide</v>
          </cell>
          <cell r="F426">
            <v>37895</v>
          </cell>
          <cell r="G426">
            <v>42736</v>
          </cell>
          <cell r="H426" t="str">
            <v>Hourly</v>
          </cell>
          <cell r="I426" t="str">
            <v>H</v>
          </cell>
          <cell r="J426">
            <v>20</v>
          </cell>
        </row>
        <row r="427">
          <cell r="A427">
            <v>340</v>
          </cell>
          <cell r="B427" t="str">
            <v>Cushing, Loretta A.</v>
          </cell>
          <cell r="C427" t="str">
            <v>Y</v>
          </cell>
          <cell r="D427" t="str">
            <v>00000581</v>
          </cell>
          <cell r="E427" t="str">
            <v>LNA Retirement Community</v>
          </cell>
          <cell r="F427">
            <v>42737</v>
          </cell>
          <cell r="G427">
            <v>45056</v>
          </cell>
          <cell r="H427" t="str">
            <v>Hourly</v>
          </cell>
          <cell r="I427" t="str">
            <v>H</v>
          </cell>
          <cell r="J427">
            <v>24.75</v>
          </cell>
        </row>
        <row r="428">
          <cell r="A428">
            <v>341</v>
          </cell>
          <cell r="B428" t="str">
            <v>Sharbonneau, Stephannie L.</v>
          </cell>
          <cell r="C428" t="str">
            <v>N</v>
          </cell>
          <cell r="D428" t="str">
            <v>00000097</v>
          </cell>
          <cell r="E428" t="str">
            <v>RES Respiratory Therapist RRT</v>
          </cell>
          <cell r="F428">
            <v>37895</v>
          </cell>
          <cell r="G428">
            <v>38439</v>
          </cell>
          <cell r="H428" t="str">
            <v>Hourly</v>
          </cell>
          <cell r="I428" t="str">
            <v>H</v>
          </cell>
          <cell r="J428">
            <v>24.552499999999998</v>
          </cell>
        </row>
        <row r="429">
          <cell r="A429">
            <v>341</v>
          </cell>
          <cell r="B429" t="str">
            <v>Sharbonneau, Stephannie L.</v>
          </cell>
          <cell r="C429" t="str">
            <v>N</v>
          </cell>
          <cell r="D429" t="str">
            <v>00000097</v>
          </cell>
          <cell r="E429" t="str">
            <v>RES Respiratory Therapist RRT</v>
          </cell>
          <cell r="F429">
            <v>39329</v>
          </cell>
          <cell r="G429">
            <v>39642</v>
          </cell>
          <cell r="H429" t="str">
            <v>Hourly</v>
          </cell>
          <cell r="I429" t="str">
            <v>H</v>
          </cell>
          <cell r="J429">
            <v>25.39</v>
          </cell>
        </row>
        <row r="430">
          <cell r="A430">
            <v>341</v>
          </cell>
          <cell r="B430" t="str">
            <v>Sharbonneau, Stephannie L.</v>
          </cell>
          <cell r="C430" t="str">
            <v>N</v>
          </cell>
          <cell r="D430" t="str">
            <v>00000097</v>
          </cell>
          <cell r="E430" t="str">
            <v>RES Respiratory Therapist RRT</v>
          </cell>
          <cell r="F430">
            <v>40987</v>
          </cell>
          <cell r="G430">
            <v>42526</v>
          </cell>
          <cell r="H430" t="str">
            <v>Hourly</v>
          </cell>
          <cell r="I430" t="str">
            <v>H</v>
          </cell>
          <cell r="J430">
            <v>31.31</v>
          </cell>
        </row>
        <row r="431">
          <cell r="A431">
            <v>341</v>
          </cell>
          <cell r="B431" t="str">
            <v>Sharbonneau, Stephannie L.</v>
          </cell>
          <cell r="C431" t="str">
            <v>N</v>
          </cell>
          <cell r="D431" t="str">
            <v>00000429</v>
          </cell>
          <cell r="E431" t="str">
            <v>Respiratory Supervisor</v>
          </cell>
          <cell r="F431">
            <v>39643</v>
          </cell>
          <cell r="G431">
            <v>40986</v>
          </cell>
          <cell r="H431" t="str">
            <v>Hourly</v>
          </cell>
          <cell r="I431" t="str">
            <v>H</v>
          </cell>
          <cell r="J431">
            <v>28.1355</v>
          </cell>
        </row>
        <row r="432">
          <cell r="A432">
            <v>341</v>
          </cell>
          <cell r="B432" t="str">
            <v>Sharbonneau, Stephannie L.</v>
          </cell>
          <cell r="C432" t="str">
            <v>N</v>
          </cell>
          <cell r="D432" t="str">
            <v>00000429</v>
          </cell>
          <cell r="E432" t="str">
            <v>Respiratory Supervisor</v>
          </cell>
          <cell r="F432">
            <v>42527</v>
          </cell>
          <cell r="G432">
            <v>44997</v>
          </cell>
          <cell r="H432" t="str">
            <v>Hourly</v>
          </cell>
          <cell r="I432" t="str">
            <v>H</v>
          </cell>
          <cell r="J432">
            <v>39.590000000000003</v>
          </cell>
        </row>
        <row r="433">
          <cell r="A433">
            <v>341</v>
          </cell>
          <cell r="B433" t="str">
            <v>Sharbonneau, Stephannie L.</v>
          </cell>
          <cell r="C433" t="str">
            <v>Y</v>
          </cell>
          <cell r="D433" t="str">
            <v>00000470</v>
          </cell>
          <cell r="E433" t="str">
            <v>RES Respiratory Therapist PD</v>
          </cell>
          <cell r="F433">
            <v>44998</v>
          </cell>
          <cell r="G433">
            <v>45056</v>
          </cell>
          <cell r="H433" t="str">
            <v>Hourly</v>
          </cell>
          <cell r="I433" t="str">
            <v>H</v>
          </cell>
          <cell r="J433">
            <v>36.18</v>
          </cell>
        </row>
        <row r="434">
          <cell r="A434">
            <v>342</v>
          </cell>
          <cell r="B434" t="str">
            <v>Doyle, Darlene A.</v>
          </cell>
          <cell r="C434" t="str">
            <v>N</v>
          </cell>
          <cell r="D434" t="str">
            <v>00000058</v>
          </cell>
          <cell r="E434" t="str">
            <v>MECU Licensed Nurse Aide</v>
          </cell>
          <cell r="F434">
            <v>37895</v>
          </cell>
          <cell r="G434">
            <v>42736</v>
          </cell>
          <cell r="H434" t="str">
            <v>Hourly</v>
          </cell>
          <cell r="I434" t="str">
            <v>H</v>
          </cell>
          <cell r="J434">
            <v>20</v>
          </cell>
        </row>
        <row r="435">
          <cell r="A435">
            <v>342</v>
          </cell>
          <cell r="B435" t="str">
            <v>Doyle, Darlene A.</v>
          </cell>
          <cell r="C435" t="str">
            <v>Y</v>
          </cell>
          <cell r="D435" t="str">
            <v>00000581</v>
          </cell>
          <cell r="E435" t="str">
            <v>LNA Retirement Community</v>
          </cell>
          <cell r="F435">
            <v>42737</v>
          </cell>
          <cell r="G435">
            <v>45056</v>
          </cell>
          <cell r="H435" t="str">
            <v>Hourly</v>
          </cell>
          <cell r="I435" t="str">
            <v>H</v>
          </cell>
          <cell r="J435">
            <v>24.75</v>
          </cell>
        </row>
        <row r="436">
          <cell r="A436">
            <v>343</v>
          </cell>
          <cell r="B436" t="str">
            <v>Mitchell, Bruce H.</v>
          </cell>
          <cell r="C436" t="str">
            <v>N</v>
          </cell>
          <cell r="D436" t="str">
            <v>00000012</v>
          </cell>
          <cell r="E436" t="str">
            <v>ADM Decision Support Manager</v>
          </cell>
          <cell r="F436">
            <v>42793</v>
          </cell>
          <cell r="G436">
            <v>43983</v>
          </cell>
          <cell r="H436" t="str">
            <v>Hourly</v>
          </cell>
          <cell r="I436" t="str">
            <v>H</v>
          </cell>
          <cell r="J436">
            <v>36.057699999999997</v>
          </cell>
        </row>
        <row r="437">
          <cell r="A437">
            <v>343</v>
          </cell>
          <cell r="B437" t="str">
            <v>Mitchell, Bruce H.</v>
          </cell>
          <cell r="C437" t="str">
            <v>Y</v>
          </cell>
          <cell r="D437" t="str">
            <v>00000012</v>
          </cell>
          <cell r="E437" t="str">
            <v>ADM Decision Support Manager</v>
          </cell>
          <cell r="F437">
            <v>43984</v>
          </cell>
          <cell r="G437">
            <v>43984</v>
          </cell>
          <cell r="H437" t="str">
            <v>Hourly</v>
          </cell>
          <cell r="I437" t="str">
            <v>H</v>
          </cell>
          <cell r="J437">
            <v>36.057699999999997</v>
          </cell>
        </row>
        <row r="438">
          <cell r="A438">
            <v>343</v>
          </cell>
          <cell r="B438" t="str">
            <v>Mitchell, Bruce H.</v>
          </cell>
          <cell r="C438" t="str">
            <v>N</v>
          </cell>
          <cell r="D438" t="str">
            <v>00000210</v>
          </cell>
          <cell r="E438" t="str">
            <v>PR Patient Reg Supervisor</v>
          </cell>
          <cell r="F438">
            <v>37895</v>
          </cell>
          <cell r="G438">
            <v>38844</v>
          </cell>
          <cell r="H438" t="str">
            <v>Salaried</v>
          </cell>
          <cell r="I438" t="str">
            <v>S</v>
          </cell>
          <cell r="J438">
            <v>16.78</v>
          </cell>
        </row>
        <row r="439">
          <cell r="A439">
            <v>343</v>
          </cell>
          <cell r="B439" t="str">
            <v>Mitchell, Bruce H.</v>
          </cell>
          <cell r="C439" t="str">
            <v>N</v>
          </cell>
          <cell r="D439" t="str">
            <v>00000286</v>
          </cell>
          <cell r="E439" t="str">
            <v>ADM Decision Support Analyst</v>
          </cell>
          <cell r="F439">
            <v>38845</v>
          </cell>
          <cell r="G439">
            <v>42792</v>
          </cell>
          <cell r="H439" t="str">
            <v>Salaried</v>
          </cell>
          <cell r="I439" t="str">
            <v>S</v>
          </cell>
          <cell r="J439">
            <v>28.13</v>
          </cell>
        </row>
        <row r="440">
          <cell r="A440">
            <v>344</v>
          </cell>
          <cell r="B440" t="str">
            <v>Sassone, Patricia A.</v>
          </cell>
          <cell r="C440" t="str">
            <v>Y</v>
          </cell>
          <cell r="D440" t="str">
            <v>00000097</v>
          </cell>
          <cell r="E440" t="str">
            <v>RES Respiratory Therapist RRT</v>
          </cell>
          <cell r="F440">
            <v>37895</v>
          </cell>
          <cell r="G440">
            <v>38070</v>
          </cell>
          <cell r="H440" t="str">
            <v>Hourly</v>
          </cell>
          <cell r="I440" t="str">
            <v>H</v>
          </cell>
          <cell r="J440">
            <v>24.32</v>
          </cell>
        </row>
        <row r="441">
          <cell r="A441">
            <v>346</v>
          </cell>
          <cell r="B441" t="str">
            <v>Green, Edward L.</v>
          </cell>
          <cell r="C441" t="str">
            <v>N</v>
          </cell>
          <cell r="D441" t="str">
            <v>00000051</v>
          </cell>
          <cell r="E441" t="str">
            <v>MEDSURG LNA</v>
          </cell>
          <cell r="F441">
            <v>37895</v>
          </cell>
          <cell r="G441">
            <v>39507</v>
          </cell>
          <cell r="H441" t="str">
            <v>Hourly</v>
          </cell>
          <cell r="I441" t="str">
            <v>H</v>
          </cell>
          <cell r="J441">
            <v>13.44</v>
          </cell>
        </row>
        <row r="442">
          <cell r="A442">
            <v>346</v>
          </cell>
          <cell r="B442" t="str">
            <v>Green, Edward L.</v>
          </cell>
          <cell r="C442" t="str">
            <v>Y</v>
          </cell>
          <cell r="D442" t="str">
            <v>00000051</v>
          </cell>
          <cell r="E442" t="str">
            <v>MEDSURG LNA</v>
          </cell>
          <cell r="F442">
            <v>39507</v>
          </cell>
          <cell r="G442">
            <v>39661</v>
          </cell>
          <cell r="H442" t="str">
            <v>Hourly</v>
          </cell>
          <cell r="I442" t="str">
            <v>H</v>
          </cell>
          <cell r="J442">
            <v>13.44</v>
          </cell>
        </row>
        <row r="443">
          <cell r="A443">
            <v>347</v>
          </cell>
          <cell r="B443" t="str">
            <v>Sennett, Robert T.</v>
          </cell>
          <cell r="C443" t="str">
            <v>Y</v>
          </cell>
          <cell r="D443" t="str">
            <v>00000097</v>
          </cell>
          <cell r="E443" t="str">
            <v>RES Respiratory Therapist RRT</v>
          </cell>
          <cell r="F443">
            <v>37895</v>
          </cell>
          <cell r="G443">
            <v>39498</v>
          </cell>
          <cell r="H443" t="str">
            <v>Hourly</v>
          </cell>
          <cell r="I443" t="str">
            <v>H</v>
          </cell>
          <cell r="J443">
            <v>27.24</v>
          </cell>
        </row>
        <row r="444">
          <cell r="A444">
            <v>349</v>
          </cell>
          <cell r="B444" t="str">
            <v>Herrick, Frances A.</v>
          </cell>
          <cell r="C444" t="str">
            <v>Y</v>
          </cell>
          <cell r="D444" t="str">
            <v>00000056</v>
          </cell>
          <cell r="E444" t="str">
            <v>MECU Registered Nurse</v>
          </cell>
          <cell r="F444">
            <v>37895</v>
          </cell>
          <cell r="G444">
            <v>39970</v>
          </cell>
          <cell r="H444" t="str">
            <v>Hourly</v>
          </cell>
          <cell r="I444" t="str">
            <v>H</v>
          </cell>
          <cell r="J444">
            <v>29.53</v>
          </cell>
        </row>
        <row r="445">
          <cell r="A445">
            <v>351</v>
          </cell>
          <cell r="B445" t="str">
            <v>Ryll, Sandra J.</v>
          </cell>
          <cell r="C445" t="str">
            <v>N</v>
          </cell>
          <cell r="D445" t="str">
            <v>00000211</v>
          </cell>
          <cell r="E445" t="str">
            <v>PR Patient Reg Receptionist I</v>
          </cell>
          <cell r="F445">
            <v>37895</v>
          </cell>
          <cell r="G445">
            <v>39740</v>
          </cell>
          <cell r="H445" t="str">
            <v>Hourly</v>
          </cell>
          <cell r="I445" t="str">
            <v>H</v>
          </cell>
          <cell r="J445">
            <v>12.73</v>
          </cell>
        </row>
        <row r="446">
          <cell r="A446">
            <v>351</v>
          </cell>
          <cell r="B446" t="str">
            <v>Ryll, Sandra J.</v>
          </cell>
          <cell r="C446" t="str">
            <v>N</v>
          </cell>
          <cell r="D446" t="str">
            <v>00000437</v>
          </cell>
          <cell r="E446" t="str">
            <v>Medical Secretary PT</v>
          </cell>
          <cell r="F446">
            <v>39741</v>
          </cell>
          <cell r="G446">
            <v>40360</v>
          </cell>
          <cell r="H446" t="str">
            <v>Hourly</v>
          </cell>
          <cell r="I446" t="str">
            <v>H</v>
          </cell>
          <cell r="J446">
            <v>13.6112</v>
          </cell>
        </row>
        <row r="447">
          <cell r="A447">
            <v>351</v>
          </cell>
          <cell r="B447" t="str">
            <v>Ryll, Sandra J.</v>
          </cell>
          <cell r="C447" t="str">
            <v>Y</v>
          </cell>
          <cell r="D447" t="str">
            <v>00000437</v>
          </cell>
          <cell r="E447" t="str">
            <v>Medical Secretary PT</v>
          </cell>
          <cell r="F447">
            <v>40357</v>
          </cell>
          <cell r="G447">
            <v>40360</v>
          </cell>
          <cell r="H447" t="str">
            <v>Hourly</v>
          </cell>
          <cell r="I447" t="str">
            <v>H</v>
          </cell>
          <cell r="J447">
            <v>13.6112</v>
          </cell>
        </row>
        <row r="448">
          <cell r="A448">
            <v>352</v>
          </cell>
          <cell r="B448" t="str">
            <v>Minsinger, Linda J.</v>
          </cell>
          <cell r="C448" t="str">
            <v>N</v>
          </cell>
          <cell r="D448" t="str">
            <v>00000004</v>
          </cell>
          <cell r="E448" t="str">
            <v>ADM VP of Patient Care Service</v>
          </cell>
          <cell r="F448">
            <v>37895</v>
          </cell>
          <cell r="G448">
            <v>41658</v>
          </cell>
          <cell r="H448" t="str">
            <v>Salaried</v>
          </cell>
          <cell r="I448" t="str">
            <v>S</v>
          </cell>
          <cell r="J448">
            <v>64.179299999999998</v>
          </cell>
        </row>
        <row r="449">
          <cell r="A449">
            <v>352</v>
          </cell>
          <cell r="B449" t="str">
            <v>Minsinger, Linda J.</v>
          </cell>
          <cell r="C449" t="str">
            <v>Y</v>
          </cell>
          <cell r="D449" t="str">
            <v>00000551</v>
          </cell>
          <cell r="E449" t="str">
            <v>Executive Director of GRC</v>
          </cell>
          <cell r="F449">
            <v>41659</v>
          </cell>
          <cell r="G449">
            <v>43072</v>
          </cell>
          <cell r="H449" t="str">
            <v>Salaried</v>
          </cell>
          <cell r="I449" t="str">
            <v>S</v>
          </cell>
          <cell r="J449">
            <v>78.120900000000006</v>
          </cell>
        </row>
        <row r="450">
          <cell r="A450">
            <v>353</v>
          </cell>
          <cell r="B450" t="str">
            <v>Huntley, Nancy J.</v>
          </cell>
          <cell r="C450" t="str">
            <v>N</v>
          </cell>
          <cell r="D450" t="str">
            <v>00000058</v>
          </cell>
          <cell r="E450" t="str">
            <v>MECU Licensed Nurse Aide</v>
          </cell>
          <cell r="F450">
            <v>37895</v>
          </cell>
          <cell r="G450">
            <v>38681</v>
          </cell>
          <cell r="H450" t="str">
            <v>Hourly</v>
          </cell>
          <cell r="I450" t="str">
            <v>H</v>
          </cell>
          <cell r="J450">
            <v>11.8437</v>
          </cell>
        </row>
        <row r="451">
          <cell r="A451">
            <v>353</v>
          </cell>
          <cell r="B451" t="str">
            <v>Huntley, Nancy J.</v>
          </cell>
          <cell r="C451" t="str">
            <v>Y</v>
          </cell>
          <cell r="D451" t="str">
            <v>00000058</v>
          </cell>
          <cell r="E451" t="str">
            <v>MECU Licensed Nurse Aide</v>
          </cell>
          <cell r="F451">
            <v>38993</v>
          </cell>
          <cell r="G451">
            <v>41323</v>
          </cell>
          <cell r="H451" t="str">
            <v>Hourly</v>
          </cell>
          <cell r="I451" t="str">
            <v>H</v>
          </cell>
          <cell r="J451">
            <v>14.05</v>
          </cell>
        </row>
        <row r="452">
          <cell r="A452">
            <v>354</v>
          </cell>
          <cell r="B452" t="str">
            <v>Butler, Cynthia M.</v>
          </cell>
          <cell r="C452" t="str">
            <v>Y</v>
          </cell>
          <cell r="D452" t="str">
            <v>00000098</v>
          </cell>
          <cell r="E452" t="str">
            <v>REH Physical Therapist</v>
          </cell>
          <cell r="F452">
            <v>37895</v>
          </cell>
          <cell r="G452">
            <v>38334</v>
          </cell>
          <cell r="H452" t="str">
            <v>Hourly</v>
          </cell>
          <cell r="I452" t="str">
            <v>H</v>
          </cell>
          <cell r="J452">
            <v>28.015999999999998</v>
          </cell>
        </row>
        <row r="453">
          <cell r="A453">
            <v>355</v>
          </cell>
          <cell r="B453" t="str">
            <v>Hawley, Faythe C.</v>
          </cell>
          <cell r="C453" t="str">
            <v>Y</v>
          </cell>
          <cell r="D453" t="str">
            <v>00000098</v>
          </cell>
          <cell r="E453" t="str">
            <v>REH Physical Therapist</v>
          </cell>
          <cell r="F453">
            <v>37895</v>
          </cell>
          <cell r="G453">
            <v>39989</v>
          </cell>
          <cell r="H453" t="str">
            <v>Hourly</v>
          </cell>
          <cell r="I453" t="str">
            <v>H</v>
          </cell>
          <cell r="J453">
            <v>33.35</v>
          </cell>
        </row>
        <row r="454">
          <cell r="A454">
            <v>357</v>
          </cell>
          <cell r="B454" t="str">
            <v>Ryan, Norma Jean</v>
          </cell>
          <cell r="C454" t="str">
            <v>Y</v>
          </cell>
          <cell r="D454" t="str">
            <v>00000112</v>
          </cell>
          <cell r="E454" t="str">
            <v>QA Administrative Assistant 1</v>
          </cell>
          <cell r="F454">
            <v>37895</v>
          </cell>
          <cell r="G454">
            <v>37946</v>
          </cell>
          <cell r="H454" t="str">
            <v>Hourly</v>
          </cell>
          <cell r="I454" t="str">
            <v>H</v>
          </cell>
          <cell r="J454">
            <v>10.4</v>
          </cell>
        </row>
        <row r="455">
          <cell r="A455">
            <v>357</v>
          </cell>
          <cell r="B455" t="str">
            <v>Ryan, Norma Jean</v>
          </cell>
          <cell r="C455" t="str">
            <v>N</v>
          </cell>
          <cell r="D455" t="str">
            <v>00000112</v>
          </cell>
          <cell r="E455" t="str">
            <v>QA Administrative Assistant 1</v>
          </cell>
          <cell r="F455">
            <v>38018</v>
          </cell>
          <cell r="G455">
            <v>38033</v>
          </cell>
          <cell r="H455" t="str">
            <v>Hourly</v>
          </cell>
          <cell r="I455" t="str">
            <v>H</v>
          </cell>
          <cell r="J455">
            <v>10.4</v>
          </cell>
        </row>
        <row r="456">
          <cell r="A456">
            <v>358</v>
          </cell>
          <cell r="B456" t="str">
            <v>Armstrong, Andrea M.</v>
          </cell>
          <cell r="C456" t="str">
            <v>Y</v>
          </cell>
          <cell r="D456" t="str">
            <v>00000432</v>
          </cell>
          <cell r="E456" t="str">
            <v>Cashier/Billing Rep II</v>
          </cell>
          <cell r="F456">
            <v>43698</v>
          </cell>
          <cell r="G456">
            <v>43703</v>
          </cell>
          <cell r="H456" t="str">
            <v>Hourly</v>
          </cell>
          <cell r="I456" t="str">
            <v>H</v>
          </cell>
          <cell r="J456">
            <v>17</v>
          </cell>
        </row>
        <row r="457">
          <cell r="A457">
            <v>359</v>
          </cell>
          <cell r="B457" t="str">
            <v>Howells, Lynda B.</v>
          </cell>
          <cell r="C457" t="str">
            <v>N</v>
          </cell>
          <cell r="D457" t="str">
            <v>00000099</v>
          </cell>
          <cell r="E457" t="str">
            <v>REH Physical Therapy Assistan</v>
          </cell>
          <cell r="F457">
            <v>38057</v>
          </cell>
          <cell r="G457">
            <v>38821</v>
          </cell>
          <cell r="H457" t="str">
            <v>Hourly</v>
          </cell>
          <cell r="I457" t="str">
            <v>H</v>
          </cell>
          <cell r="J457">
            <v>18.285</v>
          </cell>
        </row>
        <row r="458">
          <cell r="A458">
            <v>359</v>
          </cell>
          <cell r="B458" t="str">
            <v>Howells, Lynda B.</v>
          </cell>
          <cell r="C458" t="str">
            <v>Y</v>
          </cell>
          <cell r="D458" t="str">
            <v>00000099</v>
          </cell>
          <cell r="E458" t="str">
            <v>REH Physical Therapy Assistan</v>
          </cell>
          <cell r="F458">
            <v>39111</v>
          </cell>
          <cell r="G458">
            <v>40738</v>
          </cell>
          <cell r="H458" t="str">
            <v>Hourly</v>
          </cell>
          <cell r="I458" t="str">
            <v>H</v>
          </cell>
          <cell r="J458">
            <v>19.954799999999999</v>
          </cell>
        </row>
        <row r="459">
          <cell r="A459">
            <v>359</v>
          </cell>
          <cell r="B459" t="str">
            <v>Howells, Lynda B.</v>
          </cell>
          <cell r="C459" t="str">
            <v>N</v>
          </cell>
          <cell r="D459" t="str">
            <v>00000103</v>
          </cell>
          <cell r="E459" t="str">
            <v>REH Occupational Therapy Asst</v>
          </cell>
          <cell r="F459">
            <v>38057</v>
          </cell>
          <cell r="G459">
            <v>38821</v>
          </cell>
          <cell r="H459" t="str">
            <v>Hourly</v>
          </cell>
          <cell r="I459" t="str">
            <v>H</v>
          </cell>
          <cell r="J459">
            <v>18.285</v>
          </cell>
        </row>
        <row r="460">
          <cell r="A460">
            <v>360</v>
          </cell>
          <cell r="B460" t="str">
            <v>Corliss, Brenda L.</v>
          </cell>
          <cell r="C460" t="str">
            <v>N</v>
          </cell>
          <cell r="D460" t="str">
            <v>00000043</v>
          </cell>
          <cell r="E460" t="str">
            <v>BIL Billing Representative I</v>
          </cell>
          <cell r="F460">
            <v>37895</v>
          </cell>
          <cell r="G460">
            <v>38911</v>
          </cell>
          <cell r="H460" t="str">
            <v>Hourly</v>
          </cell>
          <cell r="I460" t="str">
            <v>H</v>
          </cell>
          <cell r="J460">
            <v>13.38</v>
          </cell>
        </row>
        <row r="461">
          <cell r="A461">
            <v>360</v>
          </cell>
          <cell r="B461" t="str">
            <v>Corliss, Brenda L.</v>
          </cell>
          <cell r="C461" t="str">
            <v>Y</v>
          </cell>
          <cell r="D461" t="str">
            <v>00000460</v>
          </cell>
          <cell r="E461" t="str">
            <v>Pt Reg Receptionist 1 Per Diem</v>
          </cell>
          <cell r="F461">
            <v>43782</v>
          </cell>
          <cell r="G461">
            <v>44284</v>
          </cell>
          <cell r="H461" t="str">
            <v>Hourly</v>
          </cell>
          <cell r="I461" t="str">
            <v>H</v>
          </cell>
          <cell r="J461">
            <v>15.5</v>
          </cell>
        </row>
        <row r="462">
          <cell r="A462">
            <v>363</v>
          </cell>
          <cell r="B462" t="str">
            <v>Knowles, Rosalie M.</v>
          </cell>
          <cell r="C462" t="str">
            <v>N</v>
          </cell>
          <cell r="D462" t="str">
            <v>00000058</v>
          </cell>
          <cell r="E462" t="str">
            <v>MECU Licensed Nurse Aide</v>
          </cell>
          <cell r="F462">
            <v>38173</v>
          </cell>
          <cell r="G462">
            <v>39362</v>
          </cell>
          <cell r="H462" t="str">
            <v>Hourly</v>
          </cell>
          <cell r="I462" t="str">
            <v>H</v>
          </cell>
          <cell r="J462">
            <v>14.74</v>
          </cell>
        </row>
        <row r="463">
          <cell r="A463">
            <v>363</v>
          </cell>
          <cell r="B463" t="str">
            <v>Knowles, Rosalie M.</v>
          </cell>
          <cell r="C463" t="str">
            <v>N</v>
          </cell>
          <cell r="D463" t="str">
            <v>00000060</v>
          </cell>
          <cell r="E463" t="str">
            <v>ADULT LNA Closed</v>
          </cell>
          <cell r="F463">
            <v>37895</v>
          </cell>
          <cell r="G463">
            <v>39306</v>
          </cell>
          <cell r="H463" t="str">
            <v>Hourly</v>
          </cell>
          <cell r="I463" t="str">
            <v>H</v>
          </cell>
          <cell r="J463">
            <v>14.74</v>
          </cell>
        </row>
        <row r="464">
          <cell r="A464">
            <v>363</v>
          </cell>
          <cell r="B464" t="str">
            <v>Knowles, Rosalie M.</v>
          </cell>
          <cell r="C464" t="str">
            <v>Y</v>
          </cell>
          <cell r="D464" t="str">
            <v>00000401</v>
          </cell>
          <cell r="E464" t="str">
            <v>Adult Day Licensed Nurses Aide</v>
          </cell>
          <cell r="F464">
            <v>39307</v>
          </cell>
          <cell r="G464">
            <v>42237</v>
          </cell>
          <cell r="H464" t="str">
            <v>Hourly</v>
          </cell>
          <cell r="I464" t="str">
            <v>H</v>
          </cell>
          <cell r="J464">
            <v>18.63</v>
          </cell>
        </row>
        <row r="465">
          <cell r="A465">
            <v>364</v>
          </cell>
          <cell r="B465" t="str">
            <v>Radicioni, Victoria L.</v>
          </cell>
          <cell r="C465" t="str">
            <v>Y</v>
          </cell>
          <cell r="D465" t="str">
            <v>00000231</v>
          </cell>
          <cell r="E465" t="str">
            <v>BC RN - Per Diem</v>
          </cell>
          <cell r="F465">
            <v>44111</v>
          </cell>
          <cell r="G465">
            <v>44211</v>
          </cell>
          <cell r="H465" t="str">
            <v>Hourly</v>
          </cell>
          <cell r="I465" t="str">
            <v>H</v>
          </cell>
          <cell r="J465">
            <v>27.5</v>
          </cell>
        </row>
        <row r="466">
          <cell r="A466">
            <v>364</v>
          </cell>
          <cell r="B466" t="str">
            <v>Radicioni, Victoria L.</v>
          </cell>
          <cell r="C466" t="str">
            <v>N</v>
          </cell>
          <cell r="D466" t="str">
            <v>00000251</v>
          </cell>
          <cell r="E466" t="str">
            <v>MECU LPN Per Diem</v>
          </cell>
          <cell r="F466">
            <v>40343</v>
          </cell>
          <cell r="G466">
            <v>40361</v>
          </cell>
          <cell r="H466" t="str">
            <v>Hourly</v>
          </cell>
          <cell r="I466" t="str">
            <v>H</v>
          </cell>
          <cell r="J466">
            <v>13.5</v>
          </cell>
        </row>
        <row r="467">
          <cell r="A467">
            <v>365</v>
          </cell>
          <cell r="B467" t="str">
            <v>Lawrence, Patricia R.</v>
          </cell>
          <cell r="C467" t="str">
            <v>N</v>
          </cell>
          <cell r="D467" t="str">
            <v>00000098</v>
          </cell>
          <cell r="E467" t="str">
            <v>REH Physical Therapist</v>
          </cell>
          <cell r="F467">
            <v>37895</v>
          </cell>
          <cell r="G467">
            <v>39320</v>
          </cell>
          <cell r="H467" t="str">
            <v>Hourly</v>
          </cell>
          <cell r="I467" t="str">
            <v>H</v>
          </cell>
          <cell r="J467">
            <v>31.13</v>
          </cell>
        </row>
        <row r="468">
          <cell r="A468">
            <v>365</v>
          </cell>
          <cell r="B468" t="str">
            <v>Lawrence, Patricia R.</v>
          </cell>
          <cell r="C468" t="str">
            <v>Y</v>
          </cell>
          <cell r="D468" t="str">
            <v>00000410</v>
          </cell>
          <cell r="E468" t="str">
            <v>REH Physical Therapist Clinic</v>
          </cell>
          <cell r="F468">
            <v>39321</v>
          </cell>
          <cell r="G468">
            <v>41452</v>
          </cell>
          <cell r="H468" t="str">
            <v>Hourly</v>
          </cell>
          <cell r="I468" t="str">
            <v>H</v>
          </cell>
          <cell r="J468">
            <v>39.94</v>
          </cell>
        </row>
        <row r="469">
          <cell r="A469">
            <v>366</v>
          </cell>
          <cell r="B469" t="str">
            <v>Richards, Louise</v>
          </cell>
          <cell r="C469" t="str">
            <v>Y</v>
          </cell>
          <cell r="D469" t="str">
            <v>00000235</v>
          </cell>
          <cell r="E469" t="str">
            <v>MECU LNA Per Diem</v>
          </cell>
          <cell r="F469">
            <v>37770</v>
          </cell>
          <cell r="G469">
            <v>37986</v>
          </cell>
          <cell r="H469" t="str">
            <v>Hourly</v>
          </cell>
          <cell r="I469" t="str">
            <v>H</v>
          </cell>
          <cell r="J469">
            <v>10.26</v>
          </cell>
        </row>
        <row r="470">
          <cell r="A470">
            <v>372</v>
          </cell>
          <cell r="B470" t="str">
            <v>Warner, Hannah S.</v>
          </cell>
          <cell r="C470" t="str">
            <v>N</v>
          </cell>
          <cell r="D470" t="str">
            <v>00000055</v>
          </cell>
          <cell r="E470" t="str">
            <v>TCU Licensed Nurse Aide</v>
          </cell>
          <cell r="F470">
            <v>37895</v>
          </cell>
          <cell r="G470">
            <v>38456</v>
          </cell>
          <cell r="H470" t="str">
            <v>Hourly</v>
          </cell>
          <cell r="I470" t="str">
            <v>H</v>
          </cell>
          <cell r="J470">
            <v>12.0639</v>
          </cell>
        </row>
        <row r="471">
          <cell r="A471">
            <v>372</v>
          </cell>
          <cell r="B471" t="str">
            <v>Warner, Hannah S.</v>
          </cell>
          <cell r="C471" t="str">
            <v>N</v>
          </cell>
          <cell r="D471" t="str">
            <v>00000058</v>
          </cell>
          <cell r="E471" t="str">
            <v>MECU Licensed Nurse Aide</v>
          </cell>
          <cell r="F471">
            <v>41855</v>
          </cell>
          <cell r="G471">
            <v>42386</v>
          </cell>
          <cell r="H471" t="str">
            <v>Hourly</v>
          </cell>
          <cell r="I471" t="str">
            <v>H</v>
          </cell>
          <cell r="J471">
            <v>14.49</v>
          </cell>
        </row>
        <row r="472">
          <cell r="A472">
            <v>372</v>
          </cell>
          <cell r="B472" t="str">
            <v>Warner, Hannah S.</v>
          </cell>
          <cell r="C472" t="str">
            <v>N</v>
          </cell>
          <cell r="D472" t="str">
            <v>00000235</v>
          </cell>
          <cell r="E472" t="str">
            <v>MECU LNA Per Diem</v>
          </cell>
          <cell r="F472">
            <v>41583</v>
          </cell>
          <cell r="G472">
            <v>41854</v>
          </cell>
          <cell r="H472" t="str">
            <v>Hourly</v>
          </cell>
          <cell r="I472" t="str">
            <v>H</v>
          </cell>
          <cell r="J472">
            <v>12.5</v>
          </cell>
        </row>
        <row r="473">
          <cell r="A473">
            <v>372</v>
          </cell>
          <cell r="B473" t="str">
            <v>Warner, Hannah S.</v>
          </cell>
          <cell r="C473" t="str">
            <v>Y</v>
          </cell>
          <cell r="D473" t="str">
            <v>00000542</v>
          </cell>
          <cell r="E473" t="str">
            <v>LNA General Surgery</v>
          </cell>
          <cell r="F473">
            <v>42387</v>
          </cell>
          <cell r="G473">
            <v>43614</v>
          </cell>
          <cell r="H473" t="str">
            <v>Hourly</v>
          </cell>
          <cell r="I473" t="str">
            <v>H</v>
          </cell>
          <cell r="J473">
            <v>15.76</v>
          </cell>
        </row>
        <row r="474">
          <cell r="A474">
            <v>372</v>
          </cell>
          <cell r="B474" t="str">
            <v>Warner, Hannah S.</v>
          </cell>
          <cell r="C474" t="str">
            <v>N</v>
          </cell>
          <cell r="D474" t="str">
            <v>00000581</v>
          </cell>
          <cell r="E474" t="str">
            <v>LNA Retirement Community</v>
          </cell>
          <cell r="F474">
            <v>43339</v>
          </cell>
          <cell r="G474">
            <v>43614</v>
          </cell>
          <cell r="H474" t="str">
            <v>Hourly</v>
          </cell>
          <cell r="I474" t="str">
            <v>H</v>
          </cell>
          <cell r="J474">
            <v>15.76</v>
          </cell>
        </row>
        <row r="475">
          <cell r="A475">
            <v>373</v>
          </cell>
          <cell r="B475" t="str">
            <v>Blanchard, Delores A.</v>
          </cell>
          <cell r="C475" t="str">
            <v>N</v>
          </cell>
          <cell r="D475" t="str">
            <v>00000220</v>
          </cell>
          <cell r="E475" t="str">
            <v>Purchasing Specialist</v>
          </cell>
          <cell r="F475">
            <v>37895</v>
          </cell>
          <cell r="G475">
            <v>41362</v>
          </cell>
          <cell r="H475" t="str">
            <v>Hourly</v>
          </cell>
          <cell r="I475" t="str">
            <v>H</v>
          </cell>
          <cell r="J475">
            <v>16.57</v>
          </cell>
        </row>
        <row r="476">
          <cell r="A476">
            <v>373</v>
          </cell>
          <cell r="B476" t="str">
            <v>Blanchard, Delores A.</v>
          </cell>
          <cell r="C476" t="str">
            <v>N</v>
          </cell>
          <cell r="D476" t="str">
            <v>00000220</v>
          </cell>
          <cell r="E476" t="str">
            <v>Purchasing Specialist</v>
          </cell>
          <cell r="F476">
            <v>41379</v>
          </cell>
          <cell r="G476">
            <v>41378</v>
          </cell>
          <cell r="H476" t="str">
            <v>Salaried</v>
          </cell>
          <cell r="I476" t="str">
            <v>S</v>
          </cell>
          <cell r="J476">
            <v>0</v>
          </cell>
        </row>
        <row r="477">
          <cell r="A477">
            <v>373</v>
          </cell>
          <cell r="B477" t="str">
            <v>Blanchard, Delores A.</v>
          </cell>
          <cell r="C477" t="str">
            <v>N</v>
          </cell>
          <cell r="D477" t="str">
            <v>00000220</v>
          </cell>
          <cell r="E477" t="str">
            <v>Purchasing Specialist</v>
          </cell>
          <cell r="F477">
            <v>41393</v>
          </cell>
          <cell r="G477">
            <v>41393</v>
          </cell>
          <cell r="H477" t="str">
            <v>Hourly</v>
          </cell>
          <cell r="I477" t="str">
            <v>H</v>
          </cell>
          <cell r="J477">
            <v>16.57</v>
          </cell>
        </row>
        <row r="478">
          <cell r="A478">
            <v>373</v>
          </cell>
          <cell r="B478" t="str">
            <v>Blanchard, Delores A.</v>
          </cell>
          <cell r="C478" t="str">
            <v>Y</v>
          </cell>
          <cell r="D478" t="str">
            <v>00000221</v>
          </cell>
          <cell r="E478" t="str">
            <v>Purchasing Assistant</v>
          </cell>
          <cell r="F478">
            <v>41379</v>
          </cell>
          <cell r="G478">
            <v>41379</v>
          </cell>
          <cell r="H478" t="str">
            <v>Hourly</v>
          </cell>
          <cell r="I478" t="str">
            <v>H</v>
          </cell>
          <cell r="J478">
            <v>16.57</v>
          </cell>
        </row>
        <row r="479">
          <cell r="A479">
            <v>375</v>
          </cell>
          <cell r="B479" t="str">
            <v>Grant, Tina M.</v>
          </cell>
          <cell r="C479" t="str">
            <v>N</v>
          </cell>
          <cell r="D479" t="str">
            <v>00000058</v>
          </cell>
          <cell r="E479" t="str">
            <v>MECU Licensed Nurse Aide</v>
          </cell>
          <cell r="F479">
            <v>38215</v>
          </cell>
          <cell r="G479">
            <v>39880</v>
          </cell>
          <cell r="H479" t="str">
            <v>Salaried</v>
          </cell>
          <cell r="I479" t="str">
            <v>S</v>
          </cell>
          <cell r="J479">
            <v>8.94</v>
          </cell>
        </row>
        <row r="480">
          <cell r="A480">
            <v>375</v>
          </cell>
          <cell r="B480" t="str">
            <v>Grant, Tina M.</v>
          </cell>
          <cell r="C480" t="str">
            <v>N</v>
          </cell>
          <cell r="D480" t="str">
            <v>00000118</v>
          </cell>
          <cell r="E480" t="str">
            <v>HIM File Clerk</v>
          </cell>
          <cell r="F480">
            <v>37977</v>
          </cell>
          <cell r="G480">
            <v>38564</v>
          </cell>
          <cell r="H480" t="str">
            <v>Hourly</v>
          </cell>
          <cell r="I480" t="str">
            <v>H</v>
          </cell>
          <cell r="J480">
            <v>9.1342999999999996</v>
          </cell>
        </row>
        <row r="481">
          <cell r="A481">
            <v>375</v>
          </cell>
          <cell r="B481" t="str">
            <v>Grant, Tina M.</v>
          </cell>
          <cell r="C481" t="str">
            <v>N</v>
          </cell>
          <cell r="D481" t="str">
            <v>00000222</v>
          </cell>
          <cell r="E481" t="str">
            <v>Purchasing Clerk I</v>
          </cell>
          <cell r="F481">
            <v>37895</v>
          </cell>
          <cell r="G481">
            <v>37920</v>
          </cell>
          <cell r="H481" t="str">
            <v>Hourly</v>
          </cell>
          <cell r="I481" t="str">
            <v>H</v>
          </cell>
          <cell r="J481">
            <v>8.61</v>
          </cell>
        </row>
        <row r="482">
          <cell r="A482">
            <v>375</v>
          </cell>
          <cell r="B482" t="str">
            <v>Grant, Tina M.</v>
          </cell>
          <cell r="C482" t="str">
            <v>N</v>
          </cell>
          <cell r="D482" t="str">
            <v>00000235</v>
          </cell>
          <cell r="E482" t="str">
            <v>MECU LNA Per Diem</v>
          </cell>
          <cell r="F482">
            <v>37977</v>
          </cell>
          <cell r="G482">
            <v>38215</v>
          </cell>
          <cell r="H482" t="str">
            <v>Hourly</v>
          </cell>
          <cell r="I482" t="str">
            <v>H</v>
          </cell>
          <cell r="J482">
            <v>7.98</v>
          </cell>
        </row>
        <row r="483">
          <cell r="A483">
            <v>375</v>
          </cell>
          <cell r="B483" t="str">
            <v>Grant, Tina M.</v>
          </cell>
          <cell r="C483" t="str">
            <v>Y</v>
          </cell>
          <cell r="D483" t="str">
            <v>00000346</v>
          </cell>
          <cell r="E483" t="str">
            <v>HIM Chart Analyst</v>
          </cell>
          <cell r="F483">
            <v>38565</v>
          </cell>
          <cell r="G483">
            <v>45056</v>
          </cell>
          <cell r="H483" t="str">
            <v>Hourly</v>
          </cell>
          <cell r="I483" t="str">
            <v>H</v>
          </cell>
          <cell r="J483">
            <v>23.87</v>
          </cell>
        </row>
        <row r="484">
          <cell r="A484">
            <v>376</v>
          </cell>
          <cell r="B484" t="str">
            <v>Yetnick, Ann M.</v>
          </cell>
          <cell r="C484" t="str">
            <v>Y</v>
          </cell>
          <cell r="D484" t="str">
            <v>00000058</v>
          </cell>
          <cell r="E484" t="str">
            <v>MECU Licensed Nurse Aide</v>
          </cell>
          <cell r="F484">
            <v>37895</v>
          </cell>
          <cell r="G484">
            <v>38338</v>
          </cell>
          <cell r="H484" t="str">
            <v>Hourly</v>
          </cell>
          <cell r="I484" t="str">
            <v>H</v>
          </cell>
          <cell r="J484">
            <v>13.1294</v>
          </cell>
        </row>
        <row r="485">
          <cell r="A485">
            <v>377</v>
          </cell>
          <cell r="B485" t="str">
            <v>Young, Carol J.</v>
          </cell>
          <cell r="C485" t="str">
            <v>Y</v>
          </cell>
          <cell r="D485" t="str">
            <v>00000155</v>
          </cell>
          <cell r="E485" t="str">
            <v>NAPS Surgery Medical Secretary</v>
          </cell>
          <cell r="F485">
            <v>39839</v>
          </cell>
          <cell r="G485">
            <v>42237</v>
          </cell>
          <cell r="H485" t="str">
            <v>Hourly</v>
          </cell>
          <cell r="I485" t="str">
            <v>H</v>
          </cell>
          <cell r="J485">
            <v>13.41</v>
          </cell>
        </row>
        <row r="486">
          <cell r="A486">
            <v>377</v>
          </cell>
          <cell r="B486" t="str">
            <v>Young, Carol J.</v>
          </cell>
          <cell r="C486" t="str">
            <v>N</v>
          </cell>
          <cell r="D486" t="str">
            <v>00000164</v>
          </cell>
          <cell r="E486" t="str">
            <v>PRIM Medical Secretary</v>
          </cell>
          <cell r="F486">
            <v>39545</v>
          </cell>
          <cell r="G486">
            <v>39838</v>
          </cell>
          <cell r="H486" t="str">
            <v>Hourly</v>
          </cell>
          <cell r="I486" t="str">
            <v>H</v>
          </cell>
          <cell r="J486">
            <v>11.39</v>
          </cell>
        </row>
        <row r="487">
          <cell r="A487">
            <v>377</v>
          </cell>
          <cell r="B487" t="str">
            <v>Young, Carol J.</v>
          </cell>
          <cell r="C487" t="str">
            <v>N</v>
          </cell>
          <cell r="D487" t="str">
            <v>00000221</v>
          </cell>
          <cell r="E487" t="str">
            <v>Purchasing Assistant</v>
          </cell>
          <cell r="F487">
            <v>37895</v>
          </cell>
          <cell r="G487">
            <v>38284</v>
          </cell>
          <cell r="H487" t="str">
            <v>Hourly</v>
          </cell>
          <cell r="I487" t="str">
            <v>H</v>
          </cell>
          <cell r="J487">
            <v>9.6922999999999995</v>
          </cell>
        </row>
        <row r="488">
          <cell r="A488">
            <v>377</v>
          </cell>
          <cell r="B488" t="str">
            <v>Young, Carol J.</v>
          </cell>
          <cell r="C488" t="str">
            <v>N</v>
          </cell>
          <cell r="D488" t="str">
            <v>00000222</v>
          </cell>
          <cell r="E488" t="str">
            <v>Purchasing Clerk I</v>
          </cell>
          <cell r="F488">
            <v>38285</v>
          </cell>
          <cell r="G488">
            <v>38984</v>
          </cell>
          <cell r="H488" t="str">
            <v>Hourly</v>
          </cell>
          <cell r="I488" t="str">
            <v>H</v>
          </cell>
          <cell r="J488">
            <v>9.4</v>
          </cell>
        </row>
        <row r="489">
          <cell r="A489">
            <v>377</v>
          </cell>
          <cell r="B489" t="str">
            <v>Young, Carol J.</v>
          </cell>
          <cell r="C489" t="str">
            <v>N</v>
          </cell>
          <cell r="D489" t="str">
            <v>00000270</v>
          </cell>
          <cell r="E489" t="str">
            <v>Purchasing Clerk II</v>
          </cell>
          <cell r="F489">
            <v>38985</v>
          </cell>
          <cell r="G489">
            <v>39208</v>
          </cell>
          <cell r="H489" t="str">
            <v>Hourly</v>
          </cell>
          <cell r="I489" t="str">
            <v>H</v>
          </cell>
          <cell r="J489">
            <v>10.3</v>
          </cell>
        </row>
        <row r="490">
          <cell r="A490">
            <v>377</v>
          </cell>
          <cell r="B490" t="str">
            <v>Young, Carol J.</v>
          </cell>
          <cell r="C490" t="str">
            <v>N</v>
          </cell>
          <cell r="D490" t="str">
            <v>00000307</v>
          </cell>
          <cell r="E490" t="str">
            <v>BETH Medical Secretary Offsite</v>
          </cell>
          <cell r="F490">
            <v>39209</v>
          </cell>
          <cell r="G490">
            <v>39544</v>
          </cell>
          <cell r="H490" t="str">
            <v>Hourly</v>
          </cell>
          <cell r="I490" t="str">
            <v>H</v>
          </cell>
          <cell r="J490">
            <v>11.03</v>
          </cell>
        </row>
        <row r="491">
          <cell r="A491">
            <v>379</v>
          </cell>
          <cell r="B491" t="str">
            <v>Salls, Barbara J.</v>
          </cell>
          <cell r="C491" t="str">
            <v>N</v>
          </cell>
          <cell r="D491" t="str">
            <v>00000058</v>
          </cell>
          <cell r="E491" t="str">
            <v>MECU Licensed Nurse Aide</v>
          </cell>
          <cell r="F491">
            <v>37895</v>
          </cell>
          <cell r="G491">
            <v>42736</v>
          </cell>
          <cell r="H491" t="str">
            <v>Hourly</v>
          </cell>
          <cell r="I491" t="str">
            <v>H</v>
          </cell>
          <cell r="J491">
            <v>20</v>
          </cell>
        </row>
        <row r="492">
          <cell r="A492">
            <v>379</v>
          </cell>
          <cell r="B492" t="str">
            <v>Salls, Barbara J.</v>
          </cell>
          <cell r="C492" t="str">
            <v>Y</v>
          </cell>
          <cell r="D492" t="str">
            <v>00000581</v>
          </cell>
          <cell r="E492" t="str">
            <v>LNA Retirement Community</v>
          </cell>
          <cell r="F492">
            <v>42737</v>
          </cell>
          <cell r="G492">
            <v>45056</v>
          </cell>
          <cell r="H492" t="str">
            <v>Hourly</v>
          </cell>
          <cell r="I492" t="str">
            <v>H</v>
          </cell>
          <cell r="J492">
            <v>24.75</v>
          </cell>
        </row>
        <row r="493">
          <cell r="A493">
            <v>381</v>
          </cell>
          <cell r="B493" t="str">
            <v>Armstrong, Veronica J.</v>
          </cell>
          <cell r="C493" t="str">
            <v>N</v>
          </cell>
          <cell r="D493" t="str">
            <v>00000067</v>
          </cell>
          <cell r="E493" t="str">
            <v>ACC Registered Nurse</v>
          </cell>
          <cell r="F493">
            <v>37895</v>
          </cell>
          <cell r="G493">
            <v>38578</v>
          </cell>
          <cell r="H493" t="str">
            <v>Hourly</v>
          </cell>
          <cell r="I493" t="str">
            <v>H</v>
          </cell>
          <cell r="J493">
            <v>23.014600000000002</v>
          </cell>
        </row>
        <row r="494">
          <cell r="A494">
            <v>381</v>
          </cell>
          <cell r="B494" t="str">
            <v>Armstrong, Veronica J.</v>
          </cell>
          <cell r="C494" t="str">
            <v>Y</v>
          </cell>
          <cell r="D494" t="str">
            <v>00000265</v>
          </cell>
          <cell r="E494" t="str">
            <v>ACC RN - Per Diem</v>
          </cell>
          <cell r="F494">
            <v>38579</v>
          </cell>
          <cell r="G494">
            <v>38788</v>
          </cell>
          <cell r="H494" t="str">
            <v>Hourly</v>
          </cell>
          <cell r="I494" t="str">
            <v>H</v>
          </cell>
          <cell r="J494">
            <v>23.014600000000002</v>
          </cell>
        </row>
        <row r="495">
          <cell r="A495">
            <v>383</v>
          </cell>
          <cell r="B495" t="str">
            <v>Mayo, Marcia L.</v>
          </cell>
          <cell r="C495" t="str">
            <v>N</v>
          </cell>
          <cell r="D495" t="str">
            <v>00000062</v>
          </cell>
          <cell r="E495" t="str">
            <v>BC Registered Nurse</v>
          </cell>
          <cell r="F495">
            <v>37895</v>
          </cell>
          <cell r="G495">
            <v>38816</v>
          </cell>
          <cell r="H495" t="str">
            <v>Hourly</v>
          </cell>
          <cell r="I495" t="str">
            <v>H</v>
          </cell>
          <cell r="J495">
            <v>25.62</v>
          </cell>
        </row>
        <row r="496">
          <cell r="A496">
            <v>383</v>
          </cell>
          <cell r="B496" t="str">
            <v>Mayo, Marcia L.</v>
          </cell>
          <cell r="C496" t="str">
            <v>Y</v>
          </cell>
          <cell r="D496" t="str">
            <v>00000231</v>
          </cell>
          <cell r="E496" t="str">
            <v>BC RN - Per Diem</v>
          </cell>
          <cell r="F496">
            <v>38817</v>
          </cell>
          <cell r="G496">
            <v>38929</v>
          </cell>
          <cell r="H496" t="str">
            <v>Hourly</v>
          </cell>
          <cell r="I496" t="str">
            <v>H</v>
          </cell>
          <cell r="J496">
            <v>26.39</v>
          </cell>
        </row>
        <row r="497">
          <cell r="A497">
            <v>385</v>
          </cell>
          <cell r="B497" t="str">
            <v>Sweeney, Patricia A.</v>
          </cell>
          <cell r="C497" t="str">
            <v>Y</v>
          </cell>
          <cell r="D497" t="str">
            <v>00000227</v>
          </cell>
          <cell r="E497" t="str">
            <v>CEC Teaching Assistant</v>
          </cell>
          <cell r="F497">
            <v>37728</v>
          </cell>
          <cell r="G497">
            <v>37986</v>
          </cell>
          <cell r="H497" t="str">
            <v>Hourly</v>
          </cell>
          <cell r="I497" t="str">
            <v>H</v>
          </cell>
          <cell r="J497">
            <v>9.51</v>
          </cell>
        </row>
        <row r="498">
          <cell r="A498">
            <v>386</v>
          </cell>
          <cell r="B498" t="str">
            <v>Ferris, Donna S.</v>
          </cell>
          <cell r="C498" t="str">
            <v>N</v>
          </cell>
          <cell r="D498" t="str">
            <v>00000227</v>
          </cell>
          <cell r="E498" t="str">
            <v>CEC Teaching Assistant</v>
          </cell>
          <cell r="F498">
            <v>37895</v>
          </cell>
          <cell r="G498">
            <v>42430</v>
          </cell>
          <cell r="H498" t="str">
            <v>Hourly</v>
          </cell>
          <cell r="I498" t="str">
            <v>H</v>
          </cell>
          <cell r="J498">
            <v>13.16</v>
          </cell>
        </row>
        <row r="499">
          <cell r="A499">
            <v>386</v>
          </cell>
          <cell r="B499" t="str">
            <v>Ferris, Donna S.</v>
          </cell>
          <cell r="C499" t="str">
            <v>Y</v>
          </cell>
          <cell r="D499" t="str">
            <v>00000227</v>
          </cell>
          <cell r="E499" t="str">
            <v>CEC Teaching Assistant</v>
          </cell>
          <cell r="F499">
            <v>42551</v>
          </cell>
          <cell r="G499">
            <v>45056</v>
          </cell>
          <cell r="H499" t="str">
            <v>Hourly</v>
          </cell>
          <cell r="I499" t="str">
            <v>H</v>
          </cell>
          <cell r="J499">
            <v>23.06</v>
          </cell>
        </row>
        <row r="500">
          <cell r="A500">
            <v>391</v>
          </cell>
          <cell r="B500" t="str">
            <v>Borie, Mary R.</v>
          </cell>
          <cell r="C500" t="str">
            <v>Y</v>
          </cell>
          <cell r="D500" t="str">
            <v>00000062</v>
          </cell>
          <cell r="E500" t="str">
            <v>BC Registered Nurse</v>
          </cell>
          <cell r="F500">
            <v>39979</v>
          </cell>
          <cell r="G500">
            <v>45056</v>
          </cell>
          <cell r="H500" t="str">
            <v>Hourly</v>
          </cell>
          <cell r="I500" t="str">
            <v>H</v>
          </cell>
          <cell r="J500">
            <v>45.15</v>
          </cell>
        </row>
        <row r="501">
          <cell r="A501">
            <v>391</v>
          </cell>
          <cell r="B501" t="str">
            <v>Borie, Mary R.</v>
          </cell>
          <cell r="C501" t="str">
            <v>N</v>
          </cell>
          <cell r="D501" t="str">
            <v>00000231</v>
          </cell>
          <cell r="E501" t="str">
            <v>BC RN - Per Diem</v>
          </cell>
          <cell r="F501">
            <v>37895</v>
          </cell>
          <cell r="G501">
            <v>39978</v>
          </cell>
          <cell r="H501" t="str">
            <v>Hourly</v>
          </cell>
          <cell r="I501" t="str">
            <v>H</v>
          </cell>
          <cell r="J501">
            <v>29.6</v>
          </cell>
        </row>
        <row r="502">
          <cell r="A502">
            <v>393</v>
          </cell>
          <cell r="B502" t="str">
            <v>Flaherty, Ronda L.</v>
          </cell>
          <cell r="C502" t="str">
            <v>N</v>
          </cell>
          <cell r="D502" t="str">
            <v>00000062</v>
          </cell>
          <cell r="E502" t="str">
            <v>BC Registered Nurse</v>
          </cell>
          <cell r="F502">
            <v>37895</v>
          </cell>
          <cell r="G502">
            <v>44304</v>
          </cell>
          <cell r="H502" t="str">
            <v>Hourly</v>
          </cell>
          <cell r="I502" t="str">
            <v>H</v>
          </cell>
          <cell r="J502">
            <v>41.76</v>
          </cell>
        </row>
        <row r="503">
          <cell r="A503">
            <v>393</v>
          </cell>
          <cell r="B503" t="str">
            <v>Flaherty, Ronda L.</v>
          </cell>
          <cell r="C503" t="str">
            <v>N</v>
          </cell>
          <cell r="D503" t="str">
            <v>00000490</v>
          </cell>
          <cell r="E503" t="str">
            <v>Registered Nurse-Cardiac Rehab</v>
          </cell>
          <cell r="F503">
            <v>40833</v>
          </cell>
          <cell r="G503">
            <v>42106</v>
          </cell>
          <cell r="H503" t="str">
            <v>Hourly</v>
          </cell>
          <cell r="I503" t="str">
            <v>H</v>
          </cell>
          <cell r="J503">
            <v>34.68</v>
          </cell>
        </row>
        <row r="504">
          <cell r="A504">
            <v>393</v>
          </cell>
          <cell r="B504" t="str">
            <v>Flaherty, Ronda L.</v>
          </cell>
          <cell r="C504" t="str">
            <v>Y</v>
          </cell>
          <cell r="D504" t="str">
            <v>00000556</v>
          </cell>
          <cell r="E504" t="str">
            <v>RN - Per Diem</v>
          </cell>
          <cell r="F504">
            <v>43703</v>
          </cell>
          <cell r="G504">
            <v>45056</v>
          </cell>
          <cell r="H504" t="str">
            <v>Hourly</v>
          </cell>
          <cell r="I504" t="str">
            <v>H</v>
          </cell>
          <cell r="J504">
            <v>45.15</v>
          </cell>
        </row>
        <row r="505">
          <cell r="A505">
            <v>395</v>
          </cell>
          <cell r="B505" t="str">
            <v>Hendrick, June E.</v>
          </cell>
          <cell r="C505" t="str">
            <v>N</v>
          </cell>
          <cell r="D505" t="str">
            <v>00000062</v>
          </cell>
          <cell r="E505" t="str">
            <v>BC Registered Nurse</v>
          </cell>
          <cell r="F505">
            <v>40231</v>
          </cell>
          <cell r="G505">
            <v>40902</v>
          </cell>
          <cell r="H505" t="str">
            <v>Hourly</v>
          </cell>
          <cell r="I505" t="str">
            <v>H</v>
          </cell>
          <cell r="J505">
            <v>33.36</v>
          </cell>
        </row>
        <row r="506">
          <cell r="A506">
            <v>395</v>
          </cell>
          <cell r="B506" t="str">
            <v>Hendrick, June E.</v>
          </cell>
          <cell r="C506" t="str">
            <v>N</v>
          </cell>
          <cell r="D506" t="str">
            <v>00000067</v>
          </cell>
          <cell r="E506" t="str">
            <v>ACC Registered Nurse</v>
          </cell>
          <cell r="F506">
            <v>37895</v>
          </cell>
          <cell r="G506">
            <v>40230</v>
          </cell>
          <cell r="H506" t="str">
            <v>Hourly</v>
          </cell>
          <cell r="I506" t="str">
            <v>H</v>
          </cell>
          <cell r="J506">
            <v>32.17</v>
          </cell>
        </row>
        <row r="507">
          <cell r="A507">
            <v>395</v>
          </cell>
          <cell r="B507" t="str">
            <v>Hendrick, June E.</v>
          </cell>
          <cell r="C507" t="str">
            <v>Y</v>
          </cell>
          <cell r="D507" t="str">
            <v>00000123</v>
          </cell>
          <cell r="E507" t="str">
            <v>Anti Coagulation RN</v>
          </cell>
          <cell r="F507">
            <v>42738</v>
          </cell>
          <cell r="G507">
            <v>43850</v>
          </cell>
          <cell r="H507" t="str">
            <v>Hourly</v>
          </cell>
          <cell r="I507" t="str">
            <v>H</v>
          </cell>
          <cell r="J507">
            <v>35.020000000000003</v>
          </cell>
        </row>
        <row r="508">
          <cell r="A508">
            <v>395</v>
          </cell>
          <cell r="B508" t="str">
            <v>Hendrick, June E.</v>
          </cell>
          <cell r="C508" t="str">
            <v>N</v>
          </cell>
          <cell r="D508" t="str">
            <v>00000231</v>
          </cell>
          <cell r="E508" t="str">
            <v>BC RN - Per Diem</v>
          </cell>
          <cell r="F508">
            <v>40903</v>
          </cell>
          <cell r="G508">
            <v>41097</v>
          </cell>
          <cell r="H508" t="str">
            <v>Hourly</v>
          </cell>
          <cell r="I508" t="str">
            <v>H</v>
          </cell>
          <cell r="J508">
            <v>34.36</v>
          </cell>
        </row>
        <row r="509">
          <cell r="A509">
            <v>395</v>
          </cell>
          <cell r="B509" t="str">
            <v>Hendrick, June E.</v>
          </cell>
          <cell r="C509" t="str">
            <v>N</v>
          </cell>
          <cell r="D509" t="str">
            <v>00000311</v>
          </cell>
          <cell r="E509" t="str">
            <v>BETH RN  PP Offsite</v>
          </cell>
          <cell r="F509">
            <v>42234</v>
          </cell>
          <cell r="G509">
            <v>42489</v>
          </cell>
          <cell r="H509" t="str">
            <v>Hourly</v>
          </cell>
          <cell r="I509" t="str">
            <v>H</v>
          </cell>
          <cell r="J509">
            <v>33</v>
          </cell>
        </row>
        <row r="510">
          <cell r="A510">
            <v>396</v>
          </cell>
          <cell r="B510" t="str">
            <v>Hervieux-Woodbury, Bonnie L.</v>
          </cell>
          <cell r="C510" t="str">
            <v>N</v>
          </cell>
          <cell r="D510" t="str">
            <v>00000016</v>
          </cell>
          <cell r="E510" t="str">
            <v>Director of Women's Health</v>
          </cell>
          <cell r="F510">
            <v>38145</v>
          </cell>
          <cell r="G510">
            <v>44528</v>
          </cell>
          <cell r="H510" t="str">
            <v>Salaried</v>
          </cell>
          <cell r="I510" t="str">
            <v>S</v>
          </cell>
          <cell r="J510">
            <v>49</v>
          </cell>
        </row>
        <row r="511">
          <cell r="A511">
            <v>396</v>
          </cell>
          <cell r="B511" t="str">
            <v>Hervieux-Woodbury, Bonnie L.</v>
          </cell>
          <cell r="C511" t="str">
            <v>Y</v>
          </cell>
          <cell r="D511" t="str">
            <v>00000016</v>
          </cell>
          <cell r="E511" t="str">
            <v>Director of Women's Health</v>
          </cell>
          <cell r="F511">
            <v>44535</v>
          </cell>
          <cell r="G511">
            <v>44536</v>
          </cell>
          <cell r="H511" t="str">
            <v>Salaried</v>
          </cell>
          <cell r="I511" t="str">
            <v>S</v>
          </cell>
          <cell r="J511">
            <v>49</v>
          </cell>
        </row>
        <row r="512">
          <cell r="A512">
            <v>396</v>
          </cell>
          <cell r="B512" t="str">
            <v>Hervieux-Woodbury, Bonnie L.</v>
          </cell>
          <cell r="C512" t="str">
            <v>N</v>
          </cell>
          <cell r="D512" t="str">
            <v>00000020</v>
          </cell>
          <cell r="E512" t="str">
            <v>NADM Pt Care Services</v>
          </cell>
          <cell r="F512">
            <v>37895</v>
          </cell>
          <cell r="G512">
            <v>38144</v>
          </cell>
          <cell r="H512" t="str">
            <v>Salaried</v>
          </cell>
          <cell r="I512" t="str">
            <v>S</v>
          </cell>
          <cell r="J512">
            <v>29.993600000000001</v>
          </cell>
        </row>
        <row r="513">
          <cell r="A513">
            <v>399</v>
          </cell>
          <cell r="B513" t="str">
            <v>Merrill, Louise W.</v>
          </cell>
          <cell r="C513" t="str">
            <v>Y</v>
          </cell>
          <cell r="D513" t="str">
            <v>00000114</v>
          </cell>
          <cell r="E513" t="str">
            <v>Non Certified Coder</v>
          </cell>
          <cell r="F513">
            <v>37895</v>
          </cell>
          <cell r="G513">
            <v>39134</v>
          </cell>
          <cell r="H513" t="str">
            <v>Hourly</v>
          </cell>
          <cell r="I513" t="str">
            <v>H</v>
          </cell>
          <cell r="J513">
            <v>17.600000000000001</v>
          </cell>
        </row>
        <row r="514">
          <cell r="A514">
            <v>400</v>
          </cell>
          <cell r="B514" t="str">
            <v>Pattison, David G.</v>
          </cell>
          <cell r="C514" t="str">
            <v>Y</v>
          </cell>
          <cell r="D514" t="str">
            <v>00000168</v>
          </cell>
          <cell r="E514" t="str">
            <v>PRIM Physician</v>
          </cell>
          <cell r="F514">
            <v>37914</v>
          </cell>
          <cell r="G514">
            <v>42200</v>
          </cell>
          <cell r="H514" t="str">
            <v>Salaried</v>
          </cell>
          <cell r="I514" t="str">
            <v>S</v>
          </cell>
          <cell r="J514">
            <v>62.904200000000003</v>
          </cell>
        </row>
        <row r="515">
          <cell r="A515">
            <v>400</v>
          </cell>
          <cell r="B515" t="str">
            <v>Pattison, David G.</v>
          </cell>
          <cell r="C515" t="str">
            <v>N</v>
          </cell>
          <cell r="D515" t="str">
            <v>00000326</v>
          </cell>
          <cell r="E515" t="str">
            <v>SROY Physician Offsite Clinic</v>
          </cell>
          <cell r="F515">
            <v>37895</v>
          </cell>
          <cell r="G515">
            <v>38270</v>
          </cell>
          <cell r="H515" t="str">
            <v>Salaried</v>
          </cell>
          <cell r="I515" t="str">
            <v>S</v>
          </cell>
          <cell r="J515">
            <v>52.79</v>
          </cell>
        </row>
        <row r="516">
          <cell r="A516">
            <v>400</v>
          </cell>
          <cell r="B516" t="str">
            <v>Pattison, David G.</v>
          </cell>
          <cell r="C516" t="str">
            <v>N</v>
          </cell>
          <cell r="D516" t="str">
            <v>00000438</v>
          </cell>
          <cell r="E516" t="str">
            <v>Physician - ER</v>
          </cell>
          <cell r="F516">
            <v>39934</v>
          </cell>
          <cell r="G516">
            <v>42200</v>
          </cell>
          <cell r="H516" t="str">
            <v>Hourly</v>
          </cell>
          <cell r="I516" t="str">
            <v>H</v>
          </cell>
          <cell r="J516">
            <v>100</v>
          </cell>
        </row>
        <row r="517">
          <cell r="A517">
            <v>401</v>
          </cell>
          <cell r="B517" t="str">
            <v>Simpson, Jacqueline K.</v>
          </cell>
          <cell r="C517" t="str">
            <v>Y</v>
          </cell>
          <cell r="D517" t="str">
            <v>00000231</v>
          </cell>
          <cell r="E517" t="str">
            <v>BC RN - Per Diem</v>
          </cell>
          <cell r="F517">
            <v>37895</v>
          </cell>
          <cell r="G517">
            <v>42005</v>
          </cell>
          <cell r="H517" t="str">
            <v>Hourly</v>
          </cell>
          <cell r="I517" t="str">
            <v>H</v>
          </cell>
          <cell r="J517">
            <v>35.75</v>
          </cell>
        </row>
        <row r="518">
          <cell r="A518">
            <v>402</v>
          </cell>
          <cell r="B518" t="str">
            <v>Stride, Bonnie L.</v>
          </cell>
          <cell r="C518" t="str">
            <v>N</v>
          </cell>
          <cell r="D518" t="str">
            <v>00000062</v>
          </cell>
          <cell r="E518" t="str">
            <v>BC Registered Nurse</v>
          </cell>
          <cell r="F518">
            <v>37895</v>
          </cell>
          <cell r="G518">
            <v>43184</v>
          </cell>
          <cell r="H518" t="str">
            <v>Hourly</v>
          </cell>
          <cell r="I518" t="str">
            <v>H</v>
          </cell>
          <cell r="J518">
            <v>37.61</v>
          </cell>
        </row>
        <row r="519">
          <cell r="A519">
            <v>402</v>
          </cell>
          <cell r="B519" t="str">
            <v>Stride, Bonnie L.</v>
          </cell>
          <cell r="C519" t="str">
            <v>N</v>
          </cell>
          <cell r="D519" t="str">
            <v>00000123</v>
          </cell>
          <cell r="E519" t="str">
            <v>Anti Coagulation RN</v>
          </cell>
          <cell r="F519">
            <v>43185</v>
          </cell>
          <cell r="G519">
            <v>43917</v>
          </cell>
          <cell r="H519" t="str">
            <v>Hourly</v>
          </cell>
          <cell r="I519" t="str">
            <v>H</v>
          </cell>
          <cell r="J519">
            <v>35.020000000000003</v>
          </cell>
        </row>
        <row r="520">
          <cell r="A520">
            <v>402</v>
          </cell>
          <cell r="B520" t="str">
            <v>Stride, Bonnie L.</v>
          </cell>
          <cell r="C520" t="str">
            <v>Y</v>
          </cell>
          <cell r="D520" t="str">
            <v>00000123</v>
          </cell>
          <cell r="E520" t="str">
            <v>Anti Coagulation RN</v>
          </cell>
          <cell r="F520">
            <v>44760</v>
          </cell>
          <cell r="G520">
            <v>45056</v>
          </cell>
          <cell r="H520" t="str">
            <v>Hourly</v>
          </cell>
          <cell r="I520" t="str">
            <v>H</v>
          </cell>
          <cell r="J520">
            <v>41.21</v>
          </cell>
        </row>
        <row r="521">
          <cell r="A521">
            <v>402</v>
          </cell>
          <cell r="B521" t="str">
            <v>Stride, Bonnie L.</v>
          </cell>
          <cell r="C521" t="str">
            <v>N</v>
          </cell>
          <cell r="D521" t="str">
            <v>00000161</v>
          </cell>
          <cell r="E521" t="str">
            <v>PRIM RN Provider Practice</v>
          </cell>
          <cell r="F521">
            <v>44104</v>
          </cell>
          <cell r="G521">
            <v>45056</v>
          </cell>
          <cell r="H521" t="str">
            <v>Hourly</v>
          </cell>
          <cell r="I521" t="str">
            <v>H</v>
          </cell>
          <cell r="J521">
            <v>40.200000000000003</v>
          </cell>
        </row>
        <row r="522">
          <cell r="A522">
            <v>402</v>
          </cell>
          <cell r="B522" t="str">
            <v>Stride, Bonnie L.</v>
          </cell>
          <cell r="C522" t="str">
            <v>N</v>
          </cell>
          <cell r="D522" t="str">
            <v>00000231</v>
          </cell>
          <cell r="E522" t="str">
            <v>BC RN - Per Diem</v>
          </cell>
          <cell r="F522">
            <v>43185</v>
          </cell>
          <cell r="G522">
            <v>43338</v>
          </cell>
          <cell r="H522" t="str">
            <v>Hourly</v>
          </cell>
          <cell r="I522" t="str">
            <v>H</v>
          </cell>
          <cell r="J522">
            <v>37.61</v>
          </cell>
        </row>
        <row r="523">
          <cell r="A523">
            <v>402</v>
          </cell>
          <cell r="B523" t="str">
            <v>Stride, Bonnie L.</v>
          </cell>
          <cell r="C523" t="str">
            <v>N</v>
          </cell>
          <cell r="D523" t="str">
            <v>00000592</v>
          </cell>
          <cell r="E523" t="str">
            <v>RN Retirement Com PD</v>
          </cell>
          <cell r="F523">
            <v>42779</v>
          </cell>
          <cell r="G523">
            <v>43917</v>
          </cell>
          <cell r="H523" t="str">
            <v>Hourly</v>
          </cell>
          <cell r="I523" t="str">
            <v>H</v>
          </cell>
          <cell r="J523">
            <v>38.74</v>
          </cell>
        </row>
        <row r="524">
          <cell r="A524">
            <v>403</v>
          </cell>
          <cell r="B524" t="str">
            <v>Slack, Laudell C.</v>
          </cell>
          <cell r="C524" t="str">
            <v>N</v>
          </cell>
          <cell r="D524" t="str">
            <v>00000162</v>
          </cell>
          <cell r="E524" t="str">
            <v>PRIM LPN Closed</v>
          </cell>
          <cell r="F524">
            <v>37895</v>
          </cell>
          <cell r="G524">
            <v>38186</v>
          </cell>
          <cell r="H524" t="str">
            <v>Hourly</v>
          </cell>
          <cell r="I524" t="str">
            <v>H</v>
          </cell>
          <cell r="J524">
            <v>17.950399999999998</v>
          </cell>
        </row>
        <row r="525">
          <cell r="A525">
            <v>403</v>
          </cell>
          <cell r="B525" t="str">
            <v>Slack, Laudell C.</v>
          </cell>
          <cell r="C525" t="str">
            <v>N</v>
          </cell>
          <cell r="D525" t="str">
            <v>00000278</v>
          </cell>
          <cell r="E525" t="str">
            <v>NAPS Neurology LPN PP</v>
          </cell>
          <cell r="F525">
            <v>39503</v>
          </cell>
          <cell r="G525">
            <v>40160</v>
          </cell>
          <cell r="H525" t="str">
            <v>Hourly</v>
          </cell>
          <cell r="I525" t="str">
            <v>H</v>
          </cell>
          <cell r="J525">
            <v>22.4</v>
          </cell>
        </row>
        <row r="526">
          <cell r="A526">
            <v>403</v>
          </cell>
          <cell r="B526" t="str">
            <v>Slack, Laudell C.</v>
          </cell>
          <cell r="C526" t="str">
            <v>N</v>
          </cell>
          <cell r="D526" t="str">
            <v>00000300</v>
          </cell>
          <cell r="E526" t="str">
            <v>PRIM LPN - Provider Practice</v>
          </cell>
          <cell r="F526">
            <v>38187</v>
          </cell>
          <cell r="G526">
            <v>39502</v>
          </cell>
          <cell r="H526" t="str">
            <v>Hourly</v>
          </cell>
          <cell r="I526" t="str">
            <v>H</v>
          </cell>
          <cell r="J526">
            <v>20.86</v>
          </cell>
        </row>
        <row r="527">
          <cell r="A527">
            <v>403</v>
          </cell>
          <cell r="B527" t="str">
            <v>Slack, Laudell C.</v>
          </cell>
          <cell r="C527" t="str">
            <v>N</v>
          </cell>
          <cell r="D527" t="str">
            <v>00000300</v>
          </cell>
          <cell r="E527" t="str">
            <v>PRIM LPN - Provider Practice</v>
          </cell>
          <cell r="F527">
            <v>40161</v>
          </cell>
          <cell r="G527">
            <v>44682</v>
          </cell>
          <cell r="H527" t="str">
            <v>Hourly</v>
          </cell>
          <cell r="I527" t="str">
            <v>H</v>
          </cell>
          <cell r="J527">
            <v>32.18</v>
          </cell>
        </row>
        <row r="528">
          <cell r="A528">
            <v>403</v>
          </cell>
          <cell r="B528" t="str">
            <v>Slack, Laudell C.</v>
          </cell>
          <cell r="C528" t="str">
            <v>Y</v>
          </cell>
          <cell r="D528" t="str">
            <v>00000675</v>
          </cell>
          <cell r="E528" t="str">
            <v>Licensed Practical Nurse</v>
          </cell>
          <cell r="F528">
            <v>44683</v>
          </cell>
          <cell r="G528">
            <v>45056</v>
          </cell>
          <cell r="H528" t="str">
            <v>Hourly</v>
          </cell>
          <cell r="I528" t="str">
            <v>H</v>
          </cell>
          <cell r="J528">
            <v>32.979999999999997</v>
          </cell>
        </row>
        <row r="529">
          <cell r="A529">
            <v>406</v>
          </cell>
          <cell r="B529" t="str">
            <v>Hammond, Tammy L.</v>
          </cell>
          <cell r="C529" t="str">
            <v>N</v>
          </cell>
          <cell r="D529" t="str">
            <v>00000114</v>
          </cell>
          <cell r="E529" t="str">
            <v>Non Certified Coder</v>
          </cell>
          <cell r="F529">
            <v>37895</v>
          </cell>
          <cell r="G529">
            <v>39530</v>
          </cell>
          <cell r="H529" t="str">
            <v>Hourly</v>
          </cell>
          <cell r="I529" t="str">
            <v>H</v>
          </cell>
          <cell r="J529">
            <v>15.57</v>
          </cell>
        </row>
        <row r="530">
          <cell r="A530">
            <v>406</v>
          </cell>
          <cell r="B530" t="str">
            <v>Hammond, Tammy L.</v>
          </cell>
          <cell r="C530" t="str">
            <v>Y</v>
          </cell>
          <cell r="D530" t="str">
            <v>00000291</v>
          </cell>
          <cell r="E530" t="str">
            <v>HIM Certified Coder</v>
          </cell>
          <cell r="F530">
            <v>39531</v>
          </cell>
          <cell r="G530">
            <v>40836</v>
          </cell>
          <cell r="H530" t="str">
            <v>Hourly</v>
          </cell>
          <cell r="I530" t="str">
            <v>H</v>
          </cell>
          <cell r="J530">
            <v>18.599</v>
          </cell>
        </row>
        <row r="531">
          <cell r="A531">
            <v>407</v>
          </cell>
          <cell r="B531" t="str">
            <v>Ladd, Tammy J.</v>
          </cell>
          <cell r="C531" t="str">
            <v>N</v>
          </cell>
          <cell r="D531" t="str">
            <v>00000050</v>
          </cell>
          <cell r="E531" t="str">
            <v>MEDSURG LPN</v>
          </cell>
          <cell r="F531">
            <v>38537</v>
          </cell>
          <cell r="G531">
            <v>39110</v>
          </cell>
          <cell r="H531" t="str">
            <v>Hourly</v>
          </cell>
          <cell r="I531" t="str">
            <v>H</v>
          </cell>
          <cell r="J531">
            <v>14.87</v>
          </cell>
        </row>
        <row r="532">
          <cell r="A532">
            <v>407</v>
          </cell>
          <cell r="B532" t="str">
            <v>Ladd, Tammy J.</v>
          </cell>
          <cell r="C532" t="str">
            <v>N</v>
          </cell>
          <cell r="D532" t="str">
            <v>00000057</v>
          </cell>
          <cell r="E532" t="str">
            <v>MECU Licensed Practical Nurse</v>
          </cell>
          <cell r="F532">
            <v>38593</v>
          </cell>
          <cell r="G532">
            <v>39110</v>
          </cell>
          <cell r="H532" t="str">
            <v>Hourly</v>
          </cell>
          <cell r="I532" t="str">
            <v>H</v>
          </cell>
          <cell r="J532">
            <v>14.37</v>
          </cell>
        </row>
        <row r="533">
          <cell r="A533">
            <v>407</v>
          </cell>
          <cell r="B533" t="str">
            <v>Ladd, Tammy J.</v>
          </cell>
          <cell r="C533" t="str">
            <v>N</v>
          </cell>
          <cell r="D533" t="str">
            <v>00000062</v>
          </cell>
          <cell r="E533" t="str">
            <v>BC Registered Nurse</v>
          </cell>
          <cell r="F533">
            <v>39587</v>
          </cell>
          <cell r="G533">
            <v>39838</v>
          </cell>
          <cell r="H533" t="str">
            <v>Hourly</v>
          </cell>
          <cell r="I533" t="str">
            <v>H</v>
          </cell>
          <cell r="J533">
            <v>21.95</v>
          </cell>
        </row>
        <row r="534">
          <cell r="A534">
            <v>407</v>
          </cell>
          <cell r="B534" t="str">
            <v>Ladd, Tammy J.</v>
          </cell>
          <cell r="C534" t="str">
            <v>N</v>
          </cell>
          <cell r="D534" t="str">
            <v>00000062</v>
          </cell>
          <cell r="E534" t="str">
            <v>BC Registered Nurse</v>
          </cell>
          <cell r="F534">
            <v>39839</v>
          </cell>
          <cell r="G534">
            <v>40860</v>
          </cell>
          <cell r="H534" t="str">
            <v>Hourly</v>
          </cell>
          <cell r="I534" t="str">
            <v>H</v>
          </cell>
          <cell r="J534">
            <v>23.16</v>
          </cell>
        </row>
        <row r="535">
          <cell r="A535">
            <v>407</v>
          </cell>
          <cell r="B535" t="str">
            <v>Ladd, Tammy J.</v>
          </cell>
          <cell r="C535" t="str">
            <v>N</v>
          </cell>
          <cell r="D535" t="str">
            <v>00000112</v>
          </cell>
          <cell r="E535" t="str">
            <v>QA Administrative Assistant 1</v>
          </cell>
          <cell r="F535">
            <v>37963</v>
          </cell>
          <cell r="G535">
            <v>37963</v>
          </cell>
          <cell r="H535" t="str">
            <v>Hourly</v>
          </cell>
          <cell r="I535" t="str">
            <v>H</v>
          </cell>
          <cell r="J535">
            <v>9.49</v>
          </cell>
        </row>
        <row r="536">
          <cell r="A536">
            <v>407</v>
          </cell>
          <cell r="B536" t="str">
            <v>Ladd, Tammy J.</v>
          </cell>
          <cell r="C536" t="str">
            <v>N</v>
          </cell>
          <cell r="D536" t="str">
            <v>00000161</v>
          </cell>
          <cell r="E536" t="str">
            <v>PRIM RN Provider Practice</v>
          </cell>
          <cell r="F536">
            <v>39839</v>
          </cell>
          <cell r="G536">
            <v>40860</v>
          </cell>
          <cell r="H536" t="str">
            <v>Hourly</v>
          </cell>
          <cell r="I536" t="str">
            <v>H</v>
          </cell>
          <cell r="J536">
            <v>21.6357</v>
          </cell>
        </row>
        <row r="537">
          <cell r="A537">
            <v>407</v>
          </cell>
          <cell r="B537" t="str">
            <v>Ladd, Tammy J.</v>
          </cell>
          <cell r="C537" t="str">
            <v>N</v>
          </cell>
          <cell r="D537" t="str">
            <v>00000185</v>
          </cell>
          <cell r="E537" t="str">
            <v>CLAD Operations Coordinator</v>
          </cell>
          <cell r="F537">
            <v>37895</v>
          </cell>
          <cell r="G537">
            <v>38536</v>
          </cell>
          <cell r="H537" t="str">
            <v>Hourly</v>
          </cell>
          <cell r="I537" t="str">
            <v>H</v>
          </cell>
          <cell r="J537">
            <v>12.7559</v>
          </cell>
        </row>
        <row r="538">
          <cell r="A538">
            <v>407</v>
          </cell>
          <cell r="B538" t="str">
            <v>Ladd, Tammy J.</v>
          </cell>
          <cell r="C538" t="str">
            <v>Y</v>
          </cell>
          <cell r="D538" t="str">
            <v>00000231</v>
          </cell>
          <cell r="E538" t="str">
            <v>BC RN - Per Diem</v>
          </cell>
          <cell r="F538">
            <v>40861</v>
          </cell>
          <cell r="G538">
            <v>41473</v>
          </cell>
          <cell r="H538" t="str">
            <v>Hourly</v>
          </cell>
          <cell r="I538" t="str">
            <v>H</v>
          </cell>
          <cell r="J538">
            <v>22.18</v>
          </cell>
        </row>
        <row r="539">
          <cell r="A539">
            <v>407</v>
          </cell>
          <cell r="B539" t="str">
            <v>Ladd, Tammy J.</v>
          </cell>
          <cell r="C539" t="str">
            <v>N</v>
          </cell>
          <cell r="D539" t="str">
            <v>00000391</v>
          </cell>
          <cell r="E539" t="str">
            <v>BC-Licensed Practical Nurse</v>
          </cell>
          <cell r="F539">
            <v>39111</v>
          </cell>
          <cell r="G539">
            <v>39586</v>
          </cell>
          <cell r="H539" t="str">
            <v>Hourly</v>
          </cell>
          <cell r="I539" t="str">
            <v>H</v>
          </cell>
          <cell r="J539">
            <v>21</v>
          </cell>
        </row>
        <row r="540">
          <cell r="A540">
            <v>408</v>
          </cell>
          <cell r="B540" t="str">
            <v>Pedersen, Renee C.</v>
          </cell>
          <cell r="C540" t="str">
            <v>N</v>
          </cell>
          <cell r="D540" t="str">
            <v>00000090</v>
          </cell>
          <cell r="E540" t="str">
            <v>RAD Administrative Assistant</v>
          </cell>
          <cell r="F540">
            <v>37895</v>
          </cell>
          <cell r="G540">
            <v>40496</v>
          </cell>
          <cell r="H540" t="str">
            <v>Hourly</v>
          </cell>
          <cell r="I540" t="str">
            <v>H</v>
          </cell>
          <cell r="J540">
            <v>14.476900000000001</v>
          </cell>
        </row>
        <row r="541">
          <cell r="A541">
            <v>408</v>
          </cell>
          <cell r="B541" t="str">
            <v>Pedersen, Renee C.</v>
          </cell>
          <cell r="C541" t="str">
            <v>N</v>
          </cell>
          <cell r="D541" t="str">
            <v>00000502</v>
          </cell>
          <cell r="E541" t="str">
            <v>RAD Medical Secretary</v>
          </cell>
          <cell r="F541">
            <v>40497</v>
          </cell>
          <cell r="G541">
            <v>44682</v>
          </cell>
          <cell r="H541" t="str">
            <v>Hourly</v>
          </cell>
          <cell r="I541" t="str">
            <v>H</v>
          </cell>
          <cell r="J541">
            <v>22.87</v>
          </cell>
        </row>
        <row r="542">
          <cell r="A542">
            <v>408</v>
          </cell>
          <cell r="B542" t="str">
            <v>Pedersen, Renee C.</v>
          </cell>
          <cell r="C542" t="str">
            <v>Y</v>
          </cell>
          <cell r="D542" t="str">
            <v>00000657</v>
          </cell>
          <cell r="E542" t="str">
            <v>Office Representative</v>
          </cell>
          <cell r="F542">
            <v>44683</v>
          </cell>
          <cell r="G542">
            <v>45056</v>
          </cell>
          <cell r="H542" t="str">
            <v>Hourly</v>
          </cell>
          <cell r="I542" t="str">
            <v>H</v>
          </cell>
          <cell r="J542">
            <v>24.75</v>
          </cell>
        </row>
        <row r="543">
          <cell r="A543">
            <v>409</v>
          </cell>
          <cell r="B543" t="str">
            <v>Carter, Thomas A.</v>
          </cell>
          <cell r="C543" t="str">
            <v>N</v>
          </cell>
          <cell r="D543" t="str">
            <v>00000190</v>
          </cell>
          <cell r="E543" t="str">
            <v>NUTS Cook</v>
          </cell>
          <cell r="F543">
            <v>37895</v>
          </cell>
          <cell r="G543">
            <v>44316</v>
          </cell>
          <cell r="H543" t="str">
            <v>Hourly</v>
          </cell>
          <cell r="I543" t="str">
            <v>H</v>
          </cell>
          <cell r="J543">
            <v>21.83</v>
          </cell>
        </row>
        <row r="544">
          <cell r="A544">
            <v>409</v>
          </cell>
          <cell r="B544" t="str">
            <v>Carter, Thomas A.</v>
          </cell>
          <cell r="C544" t="str">
            <v>Y</v>
          </cell>
          <cell r="D544" t="str">
            <v>00000190</v>
          </cell>
          <cell r="E544" t="str">
            <v>NUTS Cook</v>
          </cell>
          <cell r="F544">
            <v>44316</v>
          </cell>
          <cell r="G544">
            <v>44316</v>
          </cell>
          <cell r="H544" t="str">
            <v>Hourly</v>
          </cell>
          <cell r="I544" t="str">
            <v>H</v>
          </cell>
          <cell r="J544">
            <v>21.83</v>
          </cell>
        </row>
        <row r="545">
          <cell r="A545">
            <v>411</v>
          </cell>
          <cell r="B545" t="str">
            <v>Giles, Joyce S.</v>
          </cell>
          <cell r="C545" t="str">
            <v>N</v>
          </cell>
          <cell r="D545" t="str">
            <v>00000191</v>
          </cell>
          <cell r="E545" t="str">
            <v>NUTS Nutrition Assistant</v>
          </cell>
          <cell r="F545">
            <v>37895</v>
          </cell>
          <cell r="G545">
            <v>39008</v>
          </cell>
          <cell r="H545" t="str">
            <v>Hourly</v>
          </cell>
          <cell r="I545" t="str">
            <v>H</v>
          </cell>
          <cell r="J545">
            <v>14.35</v>
          </cell>
        </row>
        <row r="546">
          <cell r="A546">
            <v>411</v>
          </cell>
          <cell r="B546" t="str">
            <v>Giles, Joyce S.</v>
          </cell>
          <cell r="C546" t="str">
            <v>N</v>
          </cell>
          <cell r="D546" t="str">
            <v>00000191</v>
          </cell>
          <cell r="E546" t="str">
            <v>NUTS Nutrition Assistant</v>
          </cell>
          <cell r="F546">
            <v>39259</v>
          </cell>
          <cell r="G546">
            <v>40020</v>
          </cell>
          <cell r="H546" t="str">
            <v>Hourly</v>
          </cell>
          <cell r="I546" t="str">
            <v>H</v>
          </cell>
          <cell r="J546">
            <v>17.98</v>
          </cell>
        </row>
        <row r="547">
          <cell r="A547">
            <v>411</v>
          </cell>
          <cell r="B547" t="str">
            <v>Giles, Joyce S.</v>
          </cell>
          <cell r="C547" t="str">
            <v>Y</v>
          </cell>
          <cell r="D547" t="str">
            <v>00000459</v>
          </cell>
          <cell r="E547" t="str">
            <v>NUTS Nutrition Asst 1 Per Diem</v>
          </cell>
          <cell r="F547">
            <v>40021</v>
          </cell>
          <cell r="G547">
            <v>40091</v>
          </cell>
          <cell r="H547" t="str">
            <v>Hourly</v>
          </cell>
          <cell r="I547" t="str">
            <v>H</v>
          </cell>
          <cell r="J547">
            <v>15.64</v>
          </cell>
        </row>
        <row r="548">
          <cell r="A548">
            <v>412</v>
          </cell>
          <cell r="B548" t="str">
            <v>Hull, Charlene M.</v>
          </cell>
          <cell r="C548" t="str">
            <v>Y</v>
          </cell>
          <cell r="D548" t="str">
            <v>00000191</v>
          </cell>
          <cell r="E548" t="str">
            <v>NUTS Nutrition Assistant</v>
          </cell>
          <cell r="F548">
            <v>37895</v>
          </cell>
          <cell r="G548">
            <v>38162</v>
          </cell>
          <cell r="H548" t="str">
            <v>Hourly</v>
          </cell>
          <cell r="I548" t="str">
            <v>H</v>
          </cell>
          <cell r="J548">
            <v>10.4648</v>
          </cell>
        </row>
        <row r="549">
          <cell r="A549">
            <v>414</v>
          </cell>
          <cell r="B549" t="str">
            <v>LaPerle, Kathie A.</v>
          </cell>
          <cell r="C549" t="str">
            <v>N</v>
          </cell>
          <cell r="D549" t="str">
            <v>00000191</v>
          </cell>
          <cell r="E549" t="str">
            <v>NUTS Nutrition Assistant</v>
          </cell>
          <cell r="F549">
            <v>37895</v>
          </cell>
          <cell r="G549">
            <v>39040</v>
          </cell>
          <cell r="H549" t="str">
            <v>Hourly</v>
          </cell>
          <cell r="I549" t="str">
            <v>H</v>
          </cell>
          <cell r="J549">
            <v>11.68</v>
          </cell>
        </row>
        <row r="550">
          <cell r="A550">
            <v>414</v>
          </cell>
          <cell r="B550" t="str">
            <v>LaPerle, Kathie A.</v>
          </cell>
          <cell r="C550" t="str">
            <v>Y</v>
          </cell>
          <cell r="D550" t="str">
            <v>00000381</v>
          </cell>
          <cell r="E550" t="str">
            <v>NUTS Menu Host</v>
          </cell>
          <cell r="F550">
            <v>39041</v>
          </cell>
          <cell r="G550">
            <v>41446</v>
          </cell>
          <cell r="H550" t="str">
            <v>Hourly</v>
          </cell>
          <cell r="I550" t="str">
            <v>H</v>
          </cell>
          <cell r="J550">
            <v>14.34</v>
          </cell>
        </row>
        <row r="551">
          <cell r="A551">
            <v>415</v>
          </cell>
          <cell r="B551" t="str">
            <v>Summers, Kim</v>
          </cell>
          <cell r="C551" t="str">
            <v>N</v>
          </cell>
          <cell r="D551" t="str">
            <v>00000016</v>
          </cell>
          <cell r="E551" t="str">
            <v>Director of Women's Health</v>
          </cell>
          <cell r="F551">
            <v>44529</v>
          </cell>
          <cell r="G551">
            <v>44627</v>
          </cell>
          <cell r="H551" t="str">
            <v>Salaried</v>
          </cell>
          <cell r="I551" t="str">
            <v>S</v>
          </cell>
          <cell r="J551">
            <v>44.69</v>
          </cell>
        </row>
        <row r="552">
          <cell r="A552">
            <v>415</v>
          </cell>
          <cell r="B552" t="str">
            <v>Summers, Kim</v>
          </cell>
          <cell r="C552" t="str">
            <v>N</v>
          </cell>
          <cell r="D552" t="str">
            <v>00000062</v>
          </cell>
          <cell r="E552" t="str">
            <v>BC Registered Nurse</v>
          </cell>
          <cell r="F552">
            <v>37895</v>
          </cell>
          <cell r="G552">
            <v>40398</v>
          </cell>
          <cell r="H552" t="str">
            <v>Hourly</v>
          </cell>
          <cell r="I552" t="str">
            <v>H</v>
          </cell>
          <cell r="J552">
            <v>30.375499999999999</v>
          </cell>
        </row>
        <row r="553">
          <cell r="A553">
            <v>415</v>
          </cell>
          <cell r="B553" t="str">
            <v>Summers, Kim</v>
          </cell>
          <cell r="C553" t="str">
            <v>Y</v>
          </cell>
          <cell r="D553" t="str">
            <v>00000062</v>
          </cell>
          <cell r="E553" t="str">
            <v>BC Registered Nurse</v>
          </cell>
          <cell r="F553">
            <v>44711</v>
          </cell>
          <cell r="G553">
            <v>45056</v>
          </cell>
          <cell r="H553" t="str">
            <v>Hourly</v>
          </cell>
          <cell r="I553" t="str">
            <v>H</v>
          </cell>
          <cell r="J553">
            <v>45.15</v>
          </cell>
        </row>
        <row r="554">
          <cell r="A554">
            <v>415</v>
          </cell>
          <cell r="B554" t="str">
            <v>Summers, Kim</v>
          </cell>
          <cell r="C554" t="str">
            <v>N</v>
          </cell>
          <cell r="D554" t="str">
            <v>00000495</v>
          </cell>
          <cell r="E554" t="str">
            <v>BC Assistant Nurse Mgr</v>
          </cell>
          <cell r="F554">
            <v>44529</v>
          </cell>
          <cell r="G554">
            <v>44682</v>
          </cell>
          <cell r="H554" t="str">
            <v>Hourly</v>
          </cell>
          <cell r="I554" t="str">
            <v>H</v>
          </cell>
          <cell r="J554">
            <v>48.62</v>
          </cell>
        </row>
        <row r="555">
          <cell r="A555">
            <v>415</v>
          </cell>
          <cell r="B555" t="str">
            <v>Summers, Kim</v>
          </cell>
          <cell r="C555" t="str">
            <v>N</v>
          </cell>
          <cell r="D555" t="str">
            <v>00000674</v>
          </cell>
          <cell r="E555" t="str">
            <v>Unit Supervisor</v>
          </cell>
          <cell r="F555">
            <v>44683</v>
          </cell>
          <cell r="G555">
            <v>44710</v>
          </cell>
          <cell r="H555" t="str">
            <v>Hourly</v>
          </cell>
          <cell r="I555" t="str">
            <v>H</v>
          </cell>
          <cell r="J555">
            <v>48.62</v>
          </cell>
        </row>
        <row r="556">
          <cell r="A556">
            <v>417</v>
          </cell>
          <cell r="B556" t="str">
            <v>Armstrong, Ella M.</v>
          </cell>
          <cell r="C556" t="str">
            <v>N</v>
          </cell>
          <cell r="D556" t="str">
            <v>00000071</v>
          </cell>
          <cell r="E556" t="str">
            <v>OR Central Sterile LPN</v>
          </cell>
          <cell r="F556">
            <v>37895</v>
          </cell>
          <cell r="G556">
            <v>44626</v>
          </cell>
          <cell r="H556" t="str">
            <v>Hourly</v>
          </cell>
          <cell r="I556" t="str">
            <v>H</v>
          </cell>
          <cell r="J556">
            <v>30.02</v>
          </cell>
        </row>
        <row r="557">
          <cell r="A557">
            <v>417</v>
          </cell>
          <cell r="B557" t="str">
            <v>Armstrong, Ella M.</v>
          </cell>
          <cell r="C557" t="str">
            <v>Y</v>
          </cell>
          <cell r="D557" t="str">
            <v>00000489</v>
          </cell>
          <cell r="E557" t="str">
            <v>OR Technician Per Diem</v>
          </cell>
          <cell r="F557">
            <v>44627</v>
          </cell>
          <cell r="G557">
            <v>45056</v>
          </cell>
          <cell r="H557" t="str">
            <v>Hourly</v>
          </cell>
          <cell r="I557" t="str">
            <v>H</v>
          </cell>
          <cell r="J557">
            <v>30.77</v>
          </cell>
        </row>
        <row r="558">
          <cell r="A558">
            <v>418</v>
          </cell>
          <cell r="B558" t="str">
            <v>Lewis, Elizabeth A.</v>
          </cell>
          <cell r="C558" t="str">
            <v>N</v>
          </cell>
          <cell r="D558" t="str">
            <v>00000191</v>
          </cell>
          <cell r="E558" t="str">
            <v>NUTS Nutrition Assistant</v>
          </cell>
          <cell r="F558">
            <v>37895</v>
          </cell>
          <cell r="G558">
            <v>40020</v>
          </cell>
          <cell r="H558" t="str">
            <v>Hourly</v>
          </cell>
          <cell r="I558" t="str">
            <v>H</v>
          </cell>
          <cell r="J558">
            <v>12.79</v>
          </cell>
        </row>
        <row r="559">
          <cell r="A559">
            <v>418</v>
          </cell>
          <cell r="B559" t="str">
            <v>Lewis, Elizabeth A.</v>
          </cell>
          <cell r="C559" t="str">
            <v>Y</v>
          </cell>
          <cell r="D559" t="str">
            <v>00000459</v>
          </cell>
          <cell r="E559" t="str">
            <v>NUTS Nutrition Asst 1 Per Diem</v>
          </cell>
          <cell r="F559">
            <v>40021</v>
          </cell>
          <cell r="G559">
            <v>40268</v>
          </cell>
          <cell r="H559" t="str">
            <v>Hourly</v>
          </cell>
          <cell r="I559" t="str">
            <v>H</v>
          </cell>
          <cell r="J559">
            <v>11.119999</v>
          </cell>
        </row>
        <row r="560">
          <cell r="A560">
            <v>419</v>
          </cell>
          <cell r="B560" t="str">
            <v>Bunker, Marilyn G.</v>
          </cell>
          <cell r="C560" t="str">
            <v>N</v>
          </cell>
          <cell r="D560" t="str">
            <v>00000021</v>
          </cell>
          <cell r="E560" t="str">
            <v>NADM Nurse Mgr Surgical Srvcs</v>
          </cell>
          <cell r="F560">
            <v>37895</v>
          </cell>
          <cell r="G560">
            <v>38466</v>
          </cell>
          <cell r="H560" t="str">
            <v>Salaried</v>
          </cell>
          <cell r="I560" t="str">
            <v>S</v>
          </cell>
          <cell r="J560">
            <v>30.93</v>
          </cell>
        </row>
        <row r="561">
          <cell r="A561">
            <v>419</v>
          </cell>
          <cell r="B561" t="str">
            <v>Bunker, Marilyn G.</v>
          </cell>
          <cell r="C561" t="str">
            <v>N</v>
          </cell>
          <cell r="D561" t="str">
            <v>00000063</v>
          </cell>
          <cell r="E561" t="str">
            <v>OR Registered Nurse</v>
          </cell>
          <cell r="F561">
            <v>38467</v>
          </cell>
          <cell r="G561">
            <v>38606</v>
          </cell>
          <cell r="H561" t="str">
            <v>Hourly</v>
          </cell>
          <cell r="I561" t="str">
            <v>H</v>
          </cell>
          <cell r="J561">
            <v>24.59</v>
          </cell>
        </row>
        <row r="562">
          <cell r="A562">
            <v>419</v>
          </cell>
          <cell r="B562" t="str">
            <v>Bunker, Marilyn G.</v>
          </cell>
          <cell r="C562" t="str">
            <v>Y</v>
          </cell>
          <cell r="D562" t="str">
            <v>00000341</v>
          </cell>
          <cell r="E562" t="str">
            <v>Sharon RN Offsite</v>
          </cell>
          <cell r="F562">
            <v>38607</v>
          </cell>
          <cell r="G562">
            <v>38891</v>
          </cell>
          <cell r="H562" t="str">
            <v>Hourly</v>
          </cell>
          <cell r="I562" t="str">
            <v>H</v>
          </cell>
          <cell r="J562">
            <v>25.33</v>
          </cell>
        </row>
        <row r="563">
          <cell r="A563">
            <v>421</v>
          </cell>
          <cell r="B563" t="str">
            <v>Fournier, Marc R.</v>
          </cell>
          <cell r="C563" t="str">
            <v>N</v>
          </cell>
          <cell r="D563" t="str">
            <v>00000056</v>
          </cell>
          <cell r="E563" t="str">
            <v>MECU Registered Nurse</v>
          </cell>
          <cell r="F563">
            <v>40525</v>
          </cell>
          <cell r="G563">
            <v>40664</v>
          </cell>
          <cell r="H563" t="str">
            <v>Hourly</v>
          </cell>
          <cell r="I563" t="str">
            <v>H</v>
          </cell>
          <cell r="J563">
            <v>30</v>
          </cell>
        </row>
        <row r="564">
          <cell r="A564">
            <v>421</v>
          </cell>
          <cell r="B564" t="str">
            <v>Fournier, Marc R.</v>
          </cell>
          <cell r="C564" t="str">
            <v>N</v>
          </cell>
          <cell r="D564" t="str">
            <v>00000063</v>
          </cell>
          <cell r="E564" t="str">
            <v>OR Registered Nurse</v>
          </cell>
          <cell r="F564">
            <v>37895</v>
          </cell>
          <cell r="G564">
            <v>39726</v>
          </cell>
          <cell r="H564" t="str">
            <v>Hourly</v>
          </cell>
          <cell r="I564" t="str">
            <v>H</v>
          </cell>
          <cell r="J564">
            <v>32.5</v>
          </cell>
        </row>
        <row r="565">
          <cell r="A565">
            <v>421</v>
          </cell>
          <cell r="B565" t="str">
            <v>Fournier, Marc R.</v>
          </cell>
          <cell r="C565" t="str">
            <v>N</v>
          </cell>
          <cell r="D565" t="str">
            <v>00000063</v>
          </cell>
          <cell r="E565" t="str">
            <v>OR Registered Nurse</v>
          </cell>
          <cell r="F565">
            <v>40665</v>
          </cell>
          <cell r="G565">
            <v>42609</v>
          </cell>
          <cell r="H565" t="str">
            <v>Hourly</v>
          </cell>
          <cell r="I565" t="str">
            <v>H</v>
          </cell>
          <cell r="J565">
            <v>35.29</v>
          </cell>
        </row>
        <row r="566">
          <cell r="A566">
            <v>421</v>
          </cell>
          <cell r="B566" t="str">
            <v>Fournier, Marc R.</v>
          </cell>
          <cell r="C566" t="str">
            <v>N</v>
          </cell>
          <cell r="D566" t="str">
            <v>00000072</v>
          </cell>
          <cell r="E566" t="str">
            <v>ER Registered Nurse</v>
          </cell>
          <cell r="F566">
            <v>40231</v>
          </cell>
          <cell r="G566">
            <v>40290</v>
          </cell>
          <cell r="H566" t="str">
            <v>Hourly</v>
          </cell>
          <cell r="I566" t="str">
            <v>H</v>
          </cell>
          <cell r="J566">
            <v>33.799999999999997</v>
          </cell>
        </row>
        <row r="567">
          <cell r="A567">
            <v>421</v>
          </cell>
          <cell r="B567" t="str">
            <v>Fournier, Marc R.</v>
          </cell>
          <cell r="C567" t="str">
            <v>N</v>
          </cell>
          <cell r="D567" t="str">
            <v>00000097</v>
          </cell>
          <cell r="E567" t="str">
            <v>RES Respiratory Therapist RRT</v>
          </cell>
          <cell r="F567">
            <v>44907</v>
          </cell>
          <cell r="G567">
            <v>44907</v>
          </cell>
          <cell r="H567" t="str">
            <v>Hourly</v>
          </cell>
          <cell r="I567" t="str">
            <v>H</v>
          </cell>
          <cell r="J567">
            <v>35.299999999999997</v>
          </cell>
        </row>
        <row r="568">
          <cell r="A568">
            <v>421</v>
          </cell>
          <cell r="B568" t="str">
            <v>Fournier, Marc R.</v>
          </cell>
          <cell r="C568" t="str">
            <v>N</v>
          </cell>
          <cell r="D568" t="str">
            <v>00000351</v>
          </cell>
          <cell r="E568" t="str">
            <v>NADM Director Surgical Service</v>
          </cell>
          <cell r="F568">
            <v>39727</v>
          </cell>
          <cell r="G568">
            <v>40230</v>
          </cell>
          <cell r="H568" t="str">
            <v>Salaried</v>
          </cell>
          <cell r="I568" t="str">
            <v>S</v>
          </cell>
          <cell r="J568">
            <v>38.584499999999998</v>
          </cell>
        </row>
        <row r="569">
          <cell r="A569">
            <v>421</v>
          </cell>
          <cell r="B569" t="str">
            <v>Fournier, Marc R.</v>
          </cell>
          <cell r="C569" t="str">
            <v>Y</v>
          </cell>
          <cell r="D569" t="str">
            <v>00000490</v>
          </cell>
          <cell r="E569" t="str">
            <v>Registered Nurse-Cardiac Rehab</v>
          </cell>
          <cell r="F569">
            <v>44949</v>
          </cell>
          <cell r="G569">
            <v>45056</v>
          </cell>
          <cell r="H569" t="str">
            <v>Hourly</v>
          </cell>
          <cell r="I569" t="str">
            <v>H</v>
          </cell>
          <cell r="J569">
            <v>41.21</v>
          </cell>
        </row>
        <row r="570">
          <cell r="A570">
            <v>421</v>
          </cell>
          <cell r="B570" t="str">
            <v>Fournier, Marc R.</v>
          </cell>
          <cell r="C570" t="str">
            <v>N</v>
          </cell>
          <cell r="D570" t="str">
            <v>00000544</v>
          </cell>
          <cell r="E570" t="str">
            <v>Registered Nurse</v>
          </cell>
          <cell r="F570">
            <v>42954</v>
          </cell>
          <cell r="G570">
            <v>43408</v>
          </cell>
          <cell r="H570" t="str">
            <v>Hourly</v>
          </cell>
          <cell r="I570" t="str">
            <v>H</v>
          </cell>
          <cell r="J570">
            <v>27</v>
          </cell>
        </row>
        <row r="571">
          <cell r="A571">
            <v>421</v>
          </cell>
          <cell r="B571" t="str">
            <v>Fournier, Marc R.</v>
          </cell>
          <cell r="C571" t="str">
            <v>N</v>
          </cell>
          <cell r="D571" t="str">
            <v>00000544</v>
          </cell>
          <cell r="E571" t="str">
            <v>Registered Nurse</v>
          </cell>
          <cell r="F571">
            <v>44907</v>
          </cell>
          <cell r="G571">
            <v>45056</v>
          </cell>
          <cell r="H571" t="str">
            <v>Hourly</v>
          </cell>
          <cell r="I571" t="str">
            <v>H</v>
          </cell>
          <cell r="J571">
            <v>40.200000000000003</v>
          </cell>
        </row>
        <row r="572">
          <cell r="A572">
            <v>421</v>
          </cell>
          <cell r="B572" t="str">
            <v>Fournier, Marc R.</v>
          </cell>
          <cell r="C572" t="str">
            <v>N</v>
          </cell>
          <cell r="D572" t="str">
            <v>00000556</v>
          </cell>
          <cell r="E572" t="str">
            <v>RN - Per Diem</v>
          </cell>
          <cell r="F572">
            <v>44151</v>
          </cell>
          <cell r="G572">
            <v>44164</v>
          </cell>
          <cell r="H572" t="str">
            <v>Hourly</v>
          </cell>
          <cell r="I572" t="str">
            <v>H</v>
          </cell>
          <cell r="J572">
            <v>36.07</v>
          </cell>
        </row>
        <row r="573">
          <cell r="A573">
            <v>421</v>
          </cell>
          <cell r="B573" t="str">
            <v>Fournier, Marc R.</v>
          </cell>
          <cell r="C573" t="str">
            <v>N</v>
          </cell>
          <cell r="D573" t="str">
            <v>00000595</v>
          </cell>
          <cell r="E573" t="str">
            <v>RN Specialty Clinic</v>
          </cell>
          <cell r="F573">
            <v>43409</v>
          </cell>
          <cell r="G573">
            <v>44150</v>
          </cell>
          <cell r="H573" t="str">
            <v>Hourly</v>
          </cell>
          <cell r="I573" t="str">
            <v>H</v>
          </cell>
          <cell r="J573">
            <v>36.07</v>
          </cell>
        </row>
        <row r="574">
          <cell r="A574">
            <v>421</v>
          </cell>
          <cell r="B574" t="str">
            <v>Fournier, Marc R.</v>
          </cell>
          <cell r="C574" t="str">
            <v>N</v>
          </cell>
          <cell r="D574" t="str">
            <v>00000595</v>
          </cell>
          <cell r="E574" t="str">
            <v>RN Specialty Clinic</v>
          </cell>
          <cell r="F574">
            <v>44165</v>
          </cell>
          <cell r="G574">
            <v>44906</v>
          </cell>
          <cell r="H574" t="str">
            <v>Hourly</v>
          </cell>
          <cell r="I574" t="str">
            <v>H</v>
          </cell>
          <cell r="J574">
            <v>40.200000000000003</v>
          </cell>
        </row>
        <row r="575">
          <cell r="A575">
            <v>421</v>
          </cell>
          <cell r="B575" t="str">
            <v>Fournier, Marc R.</v>
          </cell>
          <cell r="C575" t="str">
            <v>N</v>
          </cell>
          <cell r="D575" t="str">
            <v>00000725</v>
          </cell>
          <cell r="E575" t="str">
            <v>Cardiac Rehab Specialist</v>
          </cell>
          <cell r="F575">
            <v>44907</v>
          </cell>
          <cell r="G575">
            <v>44948</v>
          </cell>
          <cell r="H575" t="str">
            <v>Hourly</v>
          </cell>
          <cell r="I575" t="str">
            <v>H</v>
          </cell>
          <cell r="J575">
            <v>35.299999999999997</v>
          </cell>
        </row>
        <row r="576">
          <cell r="A576">
            <v>422</v>
          </cell>
          <cell r="B576" t="str">
            <v>Packer, James D.</v>
          </cell>
          <cell r="C576" t="str">
            <v>Y</v>
          </cell>
          <cell r="D576" t="str">
            <v>00000190</v>
          </cell>
          <cell r="E576" t="str">
            <v>NUTS Cook</v>
          </cell>
          <cell r="F576">
            <v>37895</v>
          </cell>
          <cell r="G576">
            <v>43537</v>
          </cell>
          <cell r="H576" t="str">
            <v>Hourly</v>
          </cell>
          <cell r="I576" t="str">
            <v>H</v>
          </cell>
          <cell r="J576">
            <v>19.29</v>
          </cell>
        </row>
        <row r="577">
          <cell r="A577">
            <v>423</v>
          </cell>
          <cell r="B577" t="str">
            <v>Griffin, Merrilyn L.</v>
          </cell>
          <cell r="C577" t="str">
            <v>Y</v>
          </cell>
          <cell r="D577" t="str">
            <v>00000242</v>
          </cell>
          <cell r="E577" t="str">
            <v>OR RN Per Diem</v>
          </cell>
          <cell r="F577">
            <v>37895</v>
          </cell>
          <cell r="G577">
            <v>37907</v>
          </cell>
          <cell r="H577" t="str">
            <v>Hourly</v>
          </cell>
          <cell r="I577" t="str">
            <v>H</v>
          </cell>
          <cell r="J577">
            <v>20.899999000000001</v>
          </cell>
        </row>
        <row r="578">
          <cell r="A578">
            <v>427</v>
          </cell>
          <cell r="B578" t="str">
            <v>Hill, Reba A.</v>
          </cell>
          <cell r="C578" t="str">
            <v>N</v>
          </cell>
          <cell r="D578" t="str">
            <v>00000063</v>
          </cell>
          <cell r="E578" t="str">
            <v>OR Registered Nurse</v>
          </cell>
          <cell r="F578">
            <v>37895</v>
          </cell>
          <cell r="G578">
            <v>38662</v>
          </cell>
          <cell r="H578" t="str">
            <v>Hourly</v>
          </cell>
          <cell r="I578" t="str">
            <v>H</v>
          </cell>
          <cell r="J578">
            <v>28.492699999999999</v>
          </cell>
        </row>
        <row r="579">
          <cell r="A579">
            <v>427</v>
          </cell>
          <cell r="B579" t="str">
            <v>Hill, Reba A.</v>
          </cell>
          <cell r="C579" t="str">
            <v>Y</v>
          </cell>
          <cell r="D579" t="str">
            <v>00000355</v>
          </cell>
          <cell r="E579" t="str">
            <v>OR Pre Op PACU RN</v>
          </cell>
          <cell r="F579">
            <v>38663</v>
          </cell>
          <cell r="G579">
            <v>41390</v>
          </cell>
          <cell r="H579" t="str">
            <v>Hourly</v>
          </cell>
          <cell r="I579" t="str">
            <v>H</v>
          </cell>
          <cell r="J579">
            <v>34.841999999999999</v>
          </cell>
        </row>
        <row r="580">
          <cell r="A580">
            <v>429</v>
          </cell>
          <cell r="B580" t="str">
            <v>Maxfield, Penny S.</v>
          </cell>
          <cell r="C580" t="str">
            <v>N</v>
          </cell>
          <cell r="D580" t="str">
            <v>00000010</v>
          </cell>
          <cell r="E580" t="str">
            <v>ADM Executive Assistant</v>
          </cell>
          <cell r="F580">
            <v>40847</v>
          </cell>
          <cell r="G580">
            <v>44682</v>
          </cell>
          <cell r="H580" t="str">
            <v>Salaried</v>
          </cell>
          <cell r="I580" t="str">
            <v>S</v>
          </cell>
          <cell r="J580">
            <v>30.45</v>
          </cell>
        </row>
        <row r="581">
          <cell r="A581">
            <v>429</v>
          </cell>
          <cell r="B581" t="str">
            <v>Maxfield, Penny S.</v>
          </cell>
          <cell r="C581" t="str">
            <v>N</v>
          </cell>
          <cell r="D581" t="str">
            <v>00000196</v>
          </cell>
          <cell r="E581" t="str">
            <v>FAC Ops Coordinator Closed</v>
          </cell>
          <cell r="F581">
            <v>37895</v>
          </cell>
          <cell r="G581">
            <v>38063</v>
          </cell>
          <cell r="H581" t="str">
            <v>Hourly</v>
          </cell>
          <cell r="I581" t="str">
            <v>H</v>
          </cell>
          <cell r="J581">
            <v>12.73</v>
          </cell>
        </row>
        <row r="582">
          <cell r="A582">
            <v>429</v>
          </cell>
          <cell r="B582" t="str">
            <v>Maxfield, Penny S.</v>
          </cell>
          <cell r="C582" t="str">
            <v>N</v>
          </cell>
          <cell r="D582" t="str">
            <v>00000284</v>
          </cell>
          <cell r="E582" t="str">
            <v>FAC Operations Coordinator</v>
          </cell>
          <cell r="F582">
            <v>38064</v>
          </cell>
          <cell r="G582">
            <v>40104</v>
          </cell>
          <cell r="H582" t="str">
            <v>Hourly</v>
          </cell>
          <cell r="I582" t="str">
            <v>H</v>
          </cell>
          <cell r="J582">
            <v>16.91</v>
          </cell>
        </row>
        <row r="583">
          <cell r="A583">
            <v>429</v>
          </cell>
          <cell r="B583" t="str">
            <v>Maxfield, Penny S.</v>
          </cell>
          <cell r="C583" t="str">
            <v>N</v>
          </cell>
          <cell r="D583" t="str">
            <v>00000463</v>
          </cell>
          <cell r="E583" t="str">
            <v>ADM Administrative Assistant 2</v>
          </cell>
          <cell r="F583">
            <v>40080</v>
          </cell>
          <cell r="G583">
            <v>40846</v>
          </cell>
          <cell r="H583" t="str">
            <v>Salaried</v>
          </cell>
          <cell r="I583" t="str">
            <v>S</v>
          </cell>
          <cell r="J583">
            <v>19.53</v>
          </cell>
        </row>
        <row r="584">
          <cell r="A584">
            <v>429</v>
          </cell>
          <cell r="B584" t="str">
            <v>Maxfield, Penny S.</v>
          </cell>
          <cell r="C584" t="str">
            <v>Y</v>
          </cell>
          <cell r="D584" t="str">
            <v>00000670</v>
          </cell>
          <cell r="E584" t="str">
            <v>Executive Assistant</v>
          </cell>
          <cell r="F584">
            <v>44683</v>
          </cell>
          <cell r="G584">
            <v>45056</v>
          </cell>
          <cell r="H584" t="str">
            <v>Salaried</v>
          </cell>
          <cell r="I584" t="str">
            <v>S</v>
          </cell>
          <cell r="J584">
            <v>32.979999999999997</v>
          </cell>
        </row>
        <row r="585">
          <cell r="A585">
            <v>430</v>
          </cell>
          <cell r="B585" t="str">
            <v>Legacy, Cynthia D.</v>
          </cell>
          <cell r="C585" t="str">
            <v>N</v>
          </cell>
          <cell r="D585" t="str">
            <v>00000066</v>
          </cell>
          <cell r="E585" t="str">
            <v>OR Surgical Services Asst</v>
          </cell>
          <cell r="F585">
            <v>37750</v>
          </cell>
          <cell r="G585">
            <v>37986</v>
          </cell>
          <cell r="H585" t="str">
            <v>Hourly</v>
          </cell>
          <cell r="I585" t="str">
            <v>H</v>
          </cell>
          <cell r="J585">
            <v>11.18</v>
          </cell>
        </row>
        <row r="586">
          <cell r="A586">
            <v>430</v>
          </cell>
          <cell r="B586" t="str">
            <v>Legacy, Cynthia D.</v>
          </cell>
          <cell r="C586" t="str">
            <v>N</v>
          </cell>
          <cell r="D586" t="str">
            <v>00000126</v>
          </cell>
          <cell r="E586" t="str">
            <v>GRANT - Grant Worker</v>
          </cell>
          <cell r="F586">
            <v>40273</v>
          </cell>
          <cell r="G586">
            <v>40272</v>
          </cell>
          <cell r="H586" t="str">
            <v>Hourly</v>
          </cell>
          <cell r="I586" t="str">
            <v>H</v>
          </cell>
          <cell r="J586">
            <v>13</v>
          </cell>
        </row>
        <row r="587">
          <cell r="A587">
            <v>430</v>
          </cell>
          <cell r="B587" t="str">
            <v>Legacy, Cynthia D.</v>
          </cell>
          <cell r="C587" t="str">
            <v>N</v>
          </cell>
          <cell r="D587" t="str">
            <v>00000170</v>
          </cell>
          <cell r="E587" t="str">
            <v>OBGYN Medical Secretary</v>
          </cell>
          <cell r="F587">
            <v>41043</v>
          </cell>
          <cell r="G587">
            <v>41644</v>
          </cell>
          <cell r="H587" t="str">
            <v>Hourly</v>
          </cell>
          <cell r="I587" t="str">
            <v>H</v>
          </cell>
          <cell r="J587">
            <v>13.8</v>
          </cell>
        </row>
        <row r="588">
          <cell r="A588">
            <v>430</v>
          </cell>
          <cell r="B588" t="str">
            <v>Legacy, Cynthia D.</v>
          </cell>
          <cell r="C588" t="str">
            <v>N</v>
          </cell>
          <cell r="D588" t="str">
            <v>00000211</v>
          </cell>
          <cell r="E588" t="str">
            <v>PR Patient Reg Receptionist I</v>
          </cell>
          <cell r="F588">
            <v>40427</v>
          </cell>
          <cell r="G588">
            <v>41042</v>
          </cell>
          <cell r="H588" t="str">
            <v>Hourly</v>
          </cell>
          <cell r="I588" t="str">
            <v>H</v>
          </cell>
          <cell r="J588">
            <v>13.46</v>
          </cell>
        </row>
        <row r="589">
          <cell r="A589">
            <v>430</v>
          </cell>
          <cell r="B589" t="str">
            <v>Legacy, Cynthia D.</v>
          </cell>
          <cell r="C589" t="str">
            <v>Y</v>
          </cell>
          <cell r="D589" t="str">
            <v>00000211</v>
          </cell>
          <cell r="E589" t="str">
            <v>PR Patient Reg Receptionist I</v>
          </cell>
          <cell r="F589">
            <v>41645</v>
          </cell>
          <cell r="G589">
            <v>43742</v>
          </cell>
          <cell r="H589" t="str">
            <v>Hourly</v>
          </cell>
          <cell r="I589" t="str">
            <v>H</v>
          </cell>
          <cell r="J589">
            <v>16.07</v>
          </cell>
        </row>
        <row r="590">
          <cell r="A590">
            <v>430</v>
          </cell>
          <cell r="B590" t="str">
            <v>Legacy, Cynthia D.</v>
          </cell>
          <cell r="C590" t="str">
            <v>N</v>
          </cell>
          <cell r="D590" t="str">
            <v>00000461</v>
          </cell>
          <cell r="E590" t="str">
            <v>PRIM MedicalSecretary Per Diem</v>
          </cell>
          <cell r="F590">
            <v>40273</v>
          </cell>
          <cell r="G590">
            <v>40384</v>
          </cell>
          <cell r="H590" t="str">
            <v>Hourly</v>
          </cell>
          <cell r="I590" t="str">
            <v>H</v>
          </cell>
          <cell r="J590">
            <v>13</v>
          </cell>
        </row>
        <row r="591">
          <cell r="A591">
            <v>430</v>
          </cell>
          <cell r="B591" t="str">
            <v>Legacy, Cynthia D.</v>
          </cell>
          <cell r="C591" t="str">
            <v>N</v>
          </cell>
          <cell r="D591" t="str">
            <v>00000466</v>
          </cell>
          <cell r="E591" t="str">
            <v>PT Registration Registrar</v>
          </cell>
          <cell r="F591">
            <v>40385</v>
          </cell>
          <cell r="G591">
            <v>40426</v>
          </cell>
          <cell r="H591" t="str">
            <v>Hourly</v>
          </cell>
          <cell r="I591" t="str">
            <v>H</v>
          </cell>
          <cell r="J591">
            <v>13</v>
          </cell>
        </row>
        <row r="592">
          <cell r="A592">
            <v>431</v>
          </cell>
          <cell r="B592" t="str">
            <v>Jacobs, Bruce W.</v>
          </cell>
          <cell r="C592" t="str">
            <v>Y</v>
          </cell>
          <cell r="D592" t="str">
            <v>00000193</v>
          </cell>
          <cell r="E592" t="str">
            <v>FAC Skilled Maintenance</v>
          </cell>
          <cell r="F592">
            <v>37895</v>
          </cell>
          <cell r="G592">
            <v>44441</v>
          </cell>
          <cell r="H592" t="str">
            <v>Hourly</v>
          </cell>
          <cell r="I592" t="str">
            <v>H</v>
          </cell>
          <cell r="J592">
            <v>25.14</v>
          </cell>
        </row>
        <row r="593">
          <cell r="A593">
            <v>433</v>
          </cell>
          <cell r="B593" t="str">
            <v>McConnell, James G.</v>
          </cell>
          <cell r="C593" t="str">
            <v>N</v>
          </cell>
          <cell r="D593" t="str">
            <v>00000063</v>
          </cell>
          <cell r="E593" t="str">
            <v>OR Registered Nurse</v>
          </cell>
          <cell r="F593">
            <v>37895</v>
          </cell>
          <cell r="G593">
            <v>38928</v>
          </cell>
          <cell r="H593" t="str">
            <v>Hourly</v>
          </cell>
          <cell r="I593" t="str">
            <v>H</v>
          </cell>
          <cell r="J593">
            <v>25.36</v>
          </cell>
        </row>
        <row r="594">
          <cell r="A594">
            <v>433</v>
          </cell>
          <cell r="B594" t="str">
            <v>McConnell, James G.</v>
          </cell>
          <cell r="C594" t="str">
            <v>N</v>
          </cell>
          <cell r="D594" t="str">
            <v>00000063</v>
          </cell>
          <cell r="E594" t="str">
            <v>OR Registered Nurse</v>
          </cell>
          <cell r="F594">
            <v>39195</v>
          </cell>
          <cell r="G594">
            <v>39726</v>
          </cell>
          <cell r="H594" t="str">
            <v>Hourly</v>
          </cell>
          <cell r="I594" t="str">
            <v>H</v>
          </cell>
          <cell r="J594">
            <v>28.25</v>
          </cell>
        </row>
        <row r="595">
          <cell r="A595">
            <v>433</v>
          </cell>
          <cell r="B595" t="str">
            <v>McConnell, James G.</v>
          </cell>
          <cell r="C595" t="str">
            <v>N</v>
          </cell>
          <cell r="D595" t="str">
            <v>00000242</v>
          </cell>
          <cell r="E595" t="str">
            <v>OR RN Per Diem</v>
          </cell>
          <cell r="F595">
            <v>38929</v>
          </cell>
          <cell r="G595">
            <v>39194</v>
          </cell>
          <cell r="H595" t="str">
            <v>Hourly</v>
          </cell>
          <cell r="I595" t="str">
            <v>H</v>
          </cell>
          <cell r="J595">
            <v>26.12</v>
          </cell>
        </row>
        <row r="596">
          <cell r="A596">
            <v>433</v>
          </cell>
          <cell r="B596" t="str">
            <v>McConnell, James G.</v>
          </cell>
          <cell r="C596" t="str">
            <v>N</v>
          </cell>
          <cell r="D596" t="str">
            <v>00000371</v>
          </cell>
          <cell r="E596" t="str">
            <v>Clinical Resources Coordinator</v>
          </cell>
          <cell r="F596">
            <v>40245</v>
          </cell>
          <cell r="G596">
            <v>44682</v>
          </cell>
          <cell r="H596" t="str">
            <v>Hourly</v>
          </cell>
          <cell r="I596" t="str">
            <v>H</v>
          </cell>
          <cell r="J596">
            <v>45.13</v>
          </cell>
        </row>
        <row r="597">
          <cell r="A597">
            <v>433</v>
          </cell>
          <cell r="B597" t="str">
            <v>McConnell, James G.</v>
          </cell>
          <cell r="C597" t="str">
            <v>N</v>
          </cell>
          <cell r="D597" t="str">
            <v>00000427</v>
          </cell>
          <cell r="E597" t="str">
            <v>Surgical Services Supervisor</v>
          </cell>
          <cell r="F597">
            <v>39727</v>
          </cell>
          <cell r="G597">
            <v>40244</v>
          </cell>
          <cell r="H597" t="str">
            <v>Hourly</v>
          </cell>
          <cell r="I597" t="str">
            <v>H</v>
          </cell>
          <cell r="J597">
            <v>32.08</v>
          </cell>
        </row>
        <row r="598">
          <cell r="A598">
            <v>433</v>
          </cell>
          <cell r="B598" t="str">
            <v>McConnell, James G.</v>
          </cell>
          <cell r="C598" t="str">
            <v>Y</v>
          </cell>
          <cell r="D598" t="str">
            <v>00000676</v>
          </cell>
          <cell r="E598" t="str">
            <v>Clinical Resource Coordinator</v>
          </cell>
          <cell r="F598">
            <v>44683</v>
          </cell>
          <cell r="G598">
            <v>45056</v>
          </cell>
          <cell r="H598" t="str">
            <v>Hourly</v>
          </cell>
          <cell r="I598" t="str">
            <v>H</v>
          </cell>
          <cell r="J598">
            <v>50.61</v>
          </cell>
        </row>
        <row r="599">
          <cell r="A599">
            <v>434</v>
          </cell>
          <cell r="B599" t="str">
            <v>Murphy, Richard J.</v>
          </cell>
          <cell r="C599" t="str">
            <v>Y</v>
          </cell>
          <cell r="D599" t="str">
            <v>00000193</v>
          </cell>
          <cell r="E599" t="str">
            <v>FAC Skilled Maintenance</v>
          </cell>
          <cell r="F599">
            <v>37895</v>
          </cell>
          <cell r="G599">
            <v>38102</v>
          </cell>
          <cell r="H599" t="str">
            <v>Hourly</v>
          </cell>
          <cell r="I599" t="str">
            <v>H</v>
          </cell>
          <cell r="J599">
            <v>15.61</v>
          </cell>
        </row>
        <row r="600">
          <cell r="A600">
            <v>435</v>
          </cell>
          <cell r="B600" t="str">
            <v>Mitroff, Glenda D.</v>
          </cell>
          <cell r="C600" t="str">
            <v>N</v>
          </cell>
          <cell r="D600" t="str">
            <v>00000064</v>
          </cell>
          <cell r="E600" t="str">
            <v>OR Licensed Practical Nurse</v>
          </cell>
          <cell r="F600">
            <v>39260</v>
          </cell>
          <cell r="G600">
            <v>41084</v>
          </cell>
          <cell r="H600" t="str">
            <v>Hourly</v>
          </cell>
          <cell r="I600" t="str">
            <v>H</v>
          </cell>
          <cell r="J600">
            <v>20.98</v>
          </cell>
        </row>
        <row r="601">
          <cell r="A601">
            <v>435</v>
          </cell>
          <cell r="B601" t="str">
            <v>Mitroff, Glenda D.</v>
          </cell>
          <cell r="C601" t="str">
            <v>N</v>
          </cell>
          <cell r="D601" t="str">
            <v>00000075</v>
          </cell>
          <cell r="E601" t="str">
            <v>OR Pre Op LPN</v>
          </cell>
          <cell r="F601">
            <v>41085</v>
          </cell>
          <cell r="G601">
            <v>42004</v>
          </cell>
          <cell r="H601" t="str">
            <v>Hourly</v>
          </cell>
          <cell r="I601" t="str">
            <v>H</v>
          </cell>
          <cell r="J601">
            <v>22.47</v>
          </cell>
        </row>
        <row r="602">
          <cell r="A602">
            <v>435</v>
          </cell>
          <cell r="B602" t="str">
            <v>Mitroff, Glenda D.</v>
          </cell>
          <cell r="C602" t="str">
            <v>N</v>
          </cell>
          <cell r="D602" t="str">
            <v>00000121</v>
          </cell>
          <cell r="E602" t="str">
            <v>NADM Trainer</v>
          </cell>
          <cell r="F602">
            <v>43446</v>
          </cell>
          <cell r="G602">
            <v>43445</v>
          </cell>
          <cell r="H602" t="str">
            <v>Hourly</v>
          </cell>
          <cell r="I602" t="str">
            <v>H</v>
          </cell>
          <cell r="J602">
            <v>27</v>
          </cell>
        </row>
        <row r="603">
          <cell r="A603">
            <v>435</v>
          </cell>
          <cell r="B603" t="str">
            <v>Mitroff, Glenda D.</v>
          </cell>
          <cell r="C603" t="str">
            <v>N</v>
          </cell>
          <cell r="D603" t="str">
            <v>00000126</v>
          </cell>
          <cell r="E603" t="str">
            <v>GRANT - Grant Worker</v>
          </cell>
          <cell r="F603">
            <v>37895</v>
          </cell>
          <cell r="G603">
            <v>38579</v>
          </cell>
          <cell r="H603" t="str">
            <v>Hourly</v>
          </cell>
          <cell r="I603" t="str">
            <v>H</v>
          </cell>
          <cell r="J603">
            <v>18</v>
          </cell>
        </row>
        <row r="604">
          <cell r="A604">
            <v>435</v>
          </cell>
          <cell r="B604" t="str">
            <v>Mitroff, Glenda D.</v>
          </cell>
          <cell r="C604" t="str">
            <v>N</v>
          </cell>
          <cell r="D604" t="str">
            <v>00000241</v>
          </cell>
          <cell r="E604" t="str">
            <v>OR LPN Per Diem</v>
          </cell>
          <cell r="F604">
            <v>37897</v>
          </cell>
          <cell r="G604">
            <v>38412</v>
          </cell>
          <cell r="H604" t="str">
            <v>Salaried</v>
          </cell>
          <cell r="I604" t="str">
            <v>S</v>
          </cell>
          <cell r="J604">
            <v>14.9556</v>
          </cell>
        </row>
        <row r="605">
          <cell r="A605">
            <v>435</v>
          </cell>
          <cell r="B605" t="str">
            <v>Mitroff, Glenda D.</v>
          </cell>
          <cell r="C605" t="str">
            <v>Y</v>
          </cell>
          <cell r="D605" t="str">
            <v>00000620</v>
          </cell>
          <cell r="E605" t="str">
            <v>Instructor</v>
          </cell>
          <cell r="F605">
            <v>43446</v>
          </cell>
          <cell r="G605">
            <v>44742</v>
          </cell>
          <cell r="H605" t="str">
            <v>Hourly</v>
          </cell>
          <cell r="I605" t="str">
            <v>H</v>
          </cell>
          <cell r="J605">
            <v>32.18</v>
          </cell>
        </row>
        <row r="606">
          <cell r="A606">
            <v>438</v>
          </cell>
          <cell r="B606" t="str">
            <v>Johnson, Karin</v>
          </cell>
          <cell r="C606" t="str">
            <v>Y</v>
          </cell>
          <cell r="D606" t="str">
            <v>00000236</v>
          </cell>
          <cell r="E606" t="str">
            <v>MECU RN Per Diem</v>
          </cell>
          <cell r="F606">
            <v>37895</v>
          </cell>
          <cell r="G606">
            <v>37987</v>
          </cell>
          <cell r="H606" t="str">
            <v>Hourly</v>
          </cell>
          <cell r="I606" t="str">
            <v>H</v>
          </cell>
          <cell r="J606">
            <v>23.12</v>
          </cell>
        </row>
        <row r="607">
          <cell r="A607">
            <v>439</v>
          </cell>
          <cell r="B607" t="str">
            <v>Carr, Denise M.</v>
          </cell>
          <cell r="C607" t="str">
            <v>Y</v>
          </cell>
          <cell r="D607" t="str">
            <v>00000068</v>
          </cell>
          <cell r="E607" t="str">
            <v>ACC Licensed Practical Nurse</v>
          </cell>
          <cell r="F607">
            <v>37895</v>
          </cell>
          <cell r="G607">
            <v>37749</v>
          </cell>
          <cell r="H607" t="str">
            <v>Hourly</v>
          </cell>
          <cell r="I607" t="str">
            <v>H</v>
          </cell>
          <cell r="J607">
            <v>13.71</v>
          </cell>
        </row>
        <row r="608">
          <cell r="A608">
            <v>440</v>
          </cell>
          <cell r="B608" t="str">
            <v>Moulton, Lisa</v>
          </cell>
          <cell r="C608" t="str">
            <v>Y</v>
          </cell>
          <cell r="D608" t="str">
            <v>00000231</v>
          </cell>
          <cell r="E608" t="str">
            <v>BC RN - Per Diem</v>
          </cell>
          <cell r="F608">
            <v>37895</v>
          </cell>
          <cell r="G608">
            <v>38257</v>
          </cell>
          <cell r="H608" t="str">
            <v>Hourly</v>
          </cell>
          <cell r="I608" t="str">
            <v>H</v>
          </cell>
          <cell r="J608">
            <v>24.401900000000001</v>
          </cell>
        </row>
        <row r="609">
          <cell r="A609">
            <v>441</v>
          </cell>
          <cell r="B609" t="str">
            <v>Fournier, Pamela A.</v>
          </cell>
          <cell r="C609" t="str">
            <v>N</v>
          </cell>
          <cell r="D609" t="str">
            <v>00000063</v>
          </cell>
          <cell r="E609" t="str">
            <v>OR Registered Nurse</v>
          </cell>
          <cell r="F609">
            <v>39685</v>
          </cell>
          <cell r="G609">
            <v>39838</v>
          </cell>
          <cell r="H609" t="str">
            <v>Hourly</v>
          </cell>
          <cell r="I609" t="str">
            <v>H</v>
          </cell>
          <cell r="J609">
            <v>28.08</v>
          </cell>
        </row>
        <row r="610">
          <cell r="A610">
            <v>441</v>
          </cell>
          <cell r="B610" t="str">
            <v>Fournier, Pamela A.</v>
          </cell>
          <cell r="C610" t="str">
            <v>N</v>
          </cell>
          <cell r="D610" t="str">
            <v>00000067</v>
          </cell>
          <cell r="E610" t="str">
            <v>ACC Registered Nurse</v>
          </cell>
          <cell r="F610">
            <v>39839</v>
          </cell>
          <cell r="G610">
            <v>40090</v>
          </cell>
          <cell r="H610" t="str">
            <v>Hourly</v>
          </cell>
          <cell r="I610" t="str">
            <v>H</v>
          </cell>
          <cell r="J610">
            <v>29.06</v>
          </cell>
        </row>
        <row r="611">
          <cell r="A611">
            <v>441</v>
          </cell>
          <cell r="B611" t="str">
            <v>Fournier, Pamela A.</v>
          </cell>
          <cell r="C611" t="str">
            <v>N</v>
          </cell>
          <cell r="D611" t="str">
            <v>00000107</v>
          </cell>
          <cell r="E611" t="str">
            <v>CARE Care Manager</v>
          </cell>
          <cell r="F611">
            <v>38915</v>
          </cell>
          <cell r="G611">
            <v>39152</v>
          </cell>
          <cell r="H611" t="str">
            <v>Hourly</v>
          </cell>
          <cell r="I611" t="str">
            <v>H</v>
          </cell>
          <cell r="J611">
            <v>0</v>
          </cell>
        </row>
        <row r="612">
          <cell r="A612">
            <v>441</v>
          </cell>
          <cell r="B612" t="str">
            <v>Fournier, Pamela A.</v>
          </cell>
          <cell r="C612" t="str">
            <v>N</v>
          </cell>
          <cell r="D612" t="str">
            <v>00000107</v>
          </cell>
          <cell r="E612" t="str">
            <v>CARE Care Manager</v>
          </cell>
          <cell r="F612">
            <v>39153</v>
          </cell>
          <cell r="G612">
            <v>40090</v>
          </cell>
          <cell r="H612" t="str">
            <v>Hourly</v>
          </cell>
          <cell r="I612" t="str">
            <v>H</v>
          </cell>
          <cell r="J612">
            <v>29.06</v>
          </cell>
        </row>
        <row r="613">
          <cell r="A613">
            <v>441</v>
          </cell>
          <cell r="B613" t="str">
            <v>Fournier, Pamela A.</v>
          </cell>
          <cell r="C613" t="str">
            <v>N</v>
          </cell>
          <cell r="D613" t="str">
            <v>00000122</v>
          </cell>
          <cell r="E613" t="str">
            <v>Diabetic Registered Nurse</v>
          </cell>
          <cell r="F613">
            <v>38124</v>
          </cell>
          <cell r="G613">
            <v>38200</v>
          </cell>
          <cell r="H613" t="str">
            <v>Hourly</v>
          </cell>
          <cell r="I613" t="str">
            <v>H</v>
          </cell>
          <cell r="J613">
            <v>23.016400000000001</v>
          </cell>
        </row>
        <row r="614">
          <cell r="A614">
            <v>441</v>
          </cell>
          <cell r="B614" t="str">
            <v>Fournier, Pamela A.</v>
          </cell>
          <cell r="C614" t="str">
            <v>N</v>
          </cell>
          <cell r="D614" t="str">
            <v>00000123</v>
          </cell>
          <cell r="E614" t="str">
            <v>Anti Coagulation RN</v>
          </cell>
          <cell r="F614">
            <v>38201</v>
          </cell>
          <cell r="G614">
            <v>39320</v>
          </cell>
          <cell r="H614" t="str">
            <v>Hourly</v>
          </cell>
          <cell r="I614" t="str">
            <v>H</v>
          </cell>
          <cell r="J614">
            <v>27.13</v>
          </cell>
        </row>
        <row r="615">
          <cell r="A615">
            <v>441</v>
          </cell>
          <cell r="B615" t="str">
            <v>Fournier, Pamela A.</v>
          </cell>
          <cell r="C615" t="str">
            <v>N</v>
          </cell>
          <cell r="D615" t="str">
            <v>00000236</v>
          </cell>
          <cell r="E615" t="str">
            <v>MECU RN Per Diem</v>
          </cell>
          <cell r="F615">
            <v>38691</v>
          </cell>
          <cell r="G615">
            <v>39320</v>
          </cell>
          <cell r="H615" t="str">
            <v>Hourly</v>
          </cell>
          <cell r="I615" t="str">
            <v>H</v>
          </cell>
          <cell r="J615">
            <v>27.13</v>
          </cell>
        </row>
        <row r="616">
          <cell r="A616">
            <v>441</v>
          </cell>
          <cell r="B616" t="str">
            <v>Fournier, Pamela A.</v>
          </cell>
          <cell r="C616" t="str">
            <v>N</v>
          </cell>
          <cell r="D616" t="str">
            <v>00000265</v>
          </cell>
          <cell r="E616" t="str">
            <v>ACC RN - Per Diem</v>
          </cell>
          <cell r="F616">
            <v>40091</v>
          </cell>
          <cell r="G616">
            <v>40300</v>
          </cell>
          <cell r="H616" t="str">
            <v>Hourly</v>
          </cell>
          <cell r="I616" t="str">
            <v>H</v>
          </cell>
          <cell r="J616">
            <v>29.06</v>
          </cell>
        </row>
        <row r="617">
          <cell r="A617">
            <v>441</v>
          </cell>
          <cell r="B617" t="str">
            <v>Fournier, Pamela A.</v>
          </cell>
          <cell r="C617" t="str">
            <v>Y</v>
          </cell>
          <cell r="D617" t="str">
            <v>00000552</v>
          </cell>
          <cell r="E617" t="str">
            <v>Anti Coagulation RN PD</v>
          </cell>
          <cell r="F617">
            <v>44818</v>
          </cell>
          <cell r="G617">
            <v>45056</v>
          </cell>
          <cell r="H617" t="str">
            <v>Hourly</v>
          </cell>
          <cell r="I617" t="str">
            <v>H</v>
          </cell>
          <cell r="J617">
            <v>41.21</v>
          </cell>
        </row>
        <row r="618">
          <cell r="A618">
            <v>442</v>
          </cell>
          <cell r="B618" t="str">
            <v>Macleod, Elizabeth C.</v>
          </cell>
          <cell r="C618" t="str">
            <v>N</v>
          </cell>
          <cell r="D618" t="str">
            <v>00000062</v>
          </cell>
          <cell r="E618" t="str">
            <v>BC Registered Nurse</v>
          </cell>
          <cell r="F618">
            <v>37897</v>
          </cell>
          <cell r="G618">
            <v>37894</v>
          </cell>
          <cell r="H618" t="str">
            <v>Salaried</v>
          </cell>
          <cell r="I618" t="str">
            <v>S</v>
          </cell>
          <cell r="J618">
            <v>24.22</v>
          </cell>
        </row>
        <row r="619">
          <cell r="A619">
            <v>442</v>
          </cell>
          <cell r="B619" t="str">
            <v>Macleod, Elizabeth C.</v>
          </cell>
          <cell r="C619" t="str">
            <v>Y</v>
          </cell>
          <cell r="D619" t="str">
            <v>00000178</v>
          </cell>
          <cell r="E619" t="str">
            <v>SROY RN Closed</v>
          </cell>
          <cell r="F619">
            <v>37895</v>
          </cell>
          <cell r="G619">
            <v>37894</v>
          </cell>
          <cell r="H619" t="str">
            <v>Hourly</v>
          </cell>
          <cell r="I619" t="str">
            <v>H</v>
          </cell>
          <cell r="J619">
            <v>22.43</v>
          </cell>
        </row>
        <row r="620">
          <cell r="A620">
            <v>445</v>
          </cell>
          <cell r="B620" t="str">
            <v>Morrow, Laureli D.</v>
          </cell>
          <cell r="C620" t="str">
            <v>Y</v>
          </cell>
          <cell r="D620" t="str">
            <v>00000171</v>
          </cell>
          <cell r="E620" t="str">
            <v>OBGYN Nurse Midwife</v>
          </cell>
          <cell r="F620">
            <v>40414</v>
          </cell>
          <cell r="G620">
            <v>41621</v>
          </cell>
          <cell r="H620" t="str">
            <v>Hourly</v>
          </cell>
          <cell r="I620" t="str">
            <v>H</v>
          </cell>
          <cell r="J620">
            <v>36</v>
          </cell>
        </row>
        <row r="621">
          <cell r="A621">
            <v>445</v>
          </cell>
          <cell r="B621" t="str">
            <v>Morrow, Laureli D.</v>
          </cell>
          <cell r="C621" t="str">
            <v>N</v>
          </cell>
          <cell r="D621" t="str">
            <v>00000231</v>
          </cell>
          <cell r="E621" t="str">
            <v>BC RN - Per Diem</v>
          </cell>
          <cell r="F621">
            <v>37895</v>
          </cell>
          <cell r="G621">
            <v>38510</v>
          </cell>
          <cell r="H621" t="str">
            <v>Hourly</v>
          </cell>
          <cell r="I621" t="str">
            <v>H</v>
          </cell>
          <cell r="J621">
            <v>22.011500000000002</v>
          </cell>
        </row>
        <row r="622">
          <cell r="A622">
            <v>446</v>
          </cell>
          <cell r="B622" t="str">
            <v>Pritchard, Anne S.</v>
          </cell>
          <cell r="C622" t="str">
            <v>N</v>
          </cell>
          <cell r="D622" t="str">
            <v>00000062</v>
          </cell>
          <cell r="E622" t="str">
            <v>BC Registered Nurse</v>
          </cell>
          <cell r="F622">
            <v>37895</v>
          </cell>
          <cell r="G622">
            <v>38816</v>
          </cell>
          <cell r="H622" t="str">
            <v>Hourly</v>
          </cell>
          <cell r="I622" t="str">
            <v>H</v>
          </cell>
          <cell r="J622">
            <v>29.268899999999999</v>
          </cell>
        </row>
        <row r="623">
          <cell r="A623">
            <v>446</v>
          </cell>
          <cell r="B623" t="str">
            <v>Pritchard, Anne S.</v>
          </cell>
          <cell r="C623" t="str">
            <v>N</v>
          </cell>
          <cell r="D623" t="str">
            <v>00000062</v>
          </cell>
          <cell r="E623" t="str">
            <v>BC Registered Nurse</v>
          </cell>
          <cell r="F623">
            <v>38816</v>
          </cell>
          <cell r="G623">
            <v>38816</v>
          </cell>
          <cell r="H623" t="str">
            <v>Hourly</v>
          </cell>
          <cell r="I623" t="str">
            <v>H</v>
          </cell>
          <cell r="J623">
            <v>29.268899999999999</v>
          </cell>
        </row>
        <row r="624">
          <cell r="A624">
            <v>446</v>
          </cell>
          <cell r="B624" t="str">
            <v>Pritchard, Anne S.</v>
          </cell>
          <cell r="C624" t="str">
            <v>Y</v>
          </cell>
          <cell r="D624" t="str">
            <v>00000265</v>
          </cell>
          <cell r="E624" t="str">
            <v>ACC RN - Per Diem</v>
          </cell>
          <cell r="F624">
            <v>39244</v>
          </cell>
          <cell r="G624">
            <v>39447</v>
          </cell>
          <cell r="H624" t="str">
            <v>Hourly</v>
          </cell>
          <cell r="I624" t="str">
            <v>H</v>
          </cell>
          <cell r="J624">
            <v>29.27</v>
          </cell>
        </row>
        <row r="625">
          <cell r="A625">
            <v>447</v>
          </cell>
          <cell r="B625" t="str">
            <v>Hite, Audrey J.</v>
          </cell>
          <cell r="C625" t="str">
            <v>Y</v>
          </cell>
          <cell r="D625" t="str">
            <v>00000067</v>
          </cell>
          <cell r="E625" t="str">
            <v>ACC Registered Nurse</v>
          </cell>
          <cell r="F625">
            <v>37895</v>
          </cell>
          <cell r="G625">
            <v>39578</v>
          </cell>
          <cell r="H625" t="str">
            <v>Hourly</v>
          </cell>
          <cell r="I625" t="str">
            <v>H</v>
          </cell>
          <cell r="J625">
            <v>28.98</v>
          </cell>
        </row>
        <row r="626">
          <cell r="A626">
            <v>449</v>
          </cell>
          <cell r="B626" t="str">
            <v>Rice, Audrey L.</v>
          </cell>
          <cell r="C626" t="str">
            <v>Y</v>
          </cell>
          <cell r="D626" t="str">
            <v>00000231</v>
          </cell>
          <cell r="E626" t="str">
            <v>BC RN - Per Diem</v>
          </cell>
          <cell r="F626">
            <v>37895</v>
          </cell>
          <cell r="G626">
            <v>38050</v>
          </cell>
          <cell r="H626" t="str">
            <v>Hourly</v>
          </cell>
          <cell r="I626" t="str">
            <v>H</v>
          </cell>
          <cell r="J626">
            <v>24.1</v>
          </cell>
        </row>
        <row r="627">
          <cell r="A627">
            <v>450</v>
          </cell>
          <cell r="B627" t="str">
            <v>Petrucelli, Annette E.</v>
          </cell>
          <cell r="C627" t="str">
            <v>N</v>
          </cell>
          <cell r="D627" t="str">
            <v>00000062</v>
          </cell>
          <cell r="E627" t="str">
            <v>BC Registered Nurse</v>
          </cell>
          <cell r="F627">
            <v>38621</v>
          </cell>
          <cell r="G627">
            <v>40958</v>
          </cell>
          <cell r="H627" t="str">
            <v>Hourly</v>
          </cell>
          <cell r="I627" t="str">
            <v>H</v>
          </cell>
          <cell r="J627">
            <v>30.67</v>
          </cell>
        </row>
        <row r="628">
          <cell r="A628">
            <v>450</v>
          </cell>
          <cell r="B628" t="str">
            <v>Petrucelli, Annette E.</v>
          </cell>
          <cell r="C628" t="str">
            <v>N</v>
          </cell>
          <cell r="D628" t="str">
            <v>00000231</v>
          </cell>
          <cell r="E628" t="str">
            <v>BC RN - Per Diem</v>
          </cell>
          <cell r="F628">
            <v>37895</v>
          </cell>
          <cell r="G628">
            <v>38620</v>
          </cell>
          <cell r="H628" t="str">
            <v>Hourly</v>
          </cell>
          <cell r="I628" t="str">
            <v>H</v>
          </cell>
          <cell r="J628">
            <v>22.419799999999999</v>
          </cell>
        </row>
        <row r="629">
          <cell r="A629">
            <v>450</v>
          </cell>
          <cell r="B629" t="str">
            <v>Petrucelli, Annette E.</v>
          </cell>
          <cell r="C629" t="str">
            <v>N</v>
          </cell>
          <cell r="D629" t="str">
            <v>00000231</v>
          </cell>
          <cell r="E629" t="str">
            <v>BC RN - Per Diem</v>
          </cell>
          <cell r="F629">
            <v>44039</v>
          </cell>
          <cell r="G629">
            <v>44641</v>
          </cell>
          <cell r="H629" t="str">
            <v>Salaried</v>
          </cell>
          <cell r="I629" t="str">
            <v>S</v>
          </cell>
          <cell r="J629">
            <v>40.89</v>
          </cell>
        </row>
        <row r="630">
          <cell r="A630">
            <v>450</v>
          </cell>
          <cell r="B630" t="str">
            <v>Petrucelli, Annette E.</v>
          </cell>
          <cell r="C630" t="str">
            <v>N</v>
          </cell>
          <cell r="D630" t="str">
            <v>00000490</v>
          </cell>
          <cell r="E630" t="str">
            <v>Registered Nurse-Cardiac Rehab</v>
          </cell>
          <cell r="F630">
            <v>41099</v>
          </cell>
          <cell r="G630">
            <v>44038</v>
          </cell>
          <cell r="H630" t="str">
            <v>Hourly</v>
          </cell>
          <cell r="I630" t="str">
            <v>H</v>
          </cell>
          <cell r="J630">
            <v>36.44</v>
          </cell>
        </row>
        <row r="631">
          <cell r="A631">
            <v>450</v>
          </cell>
          <cell r="B631" t="str">
            <v>Petrucelli, Annette E.</v>
          </cell>
          <cell r="C631" t="str">
            <v>Y</v>
          </cell>
          <cell r="D631" t="str">
            <v>00000556</v>
          </cell>
          <cell r="E631" t="str">
            <v>RN - Per Diem</v>
          </cell>
          <cell r="F631">
            <v>44039</v>
          </cell>
          <cell r="G631">
            <v>44641</v>
          </cell>
          <cell r="H631" t="str">
            <v>Hourly</v>
          </cell>
          <cell r="I631" t="str">
            <v>H</v>
          </cell>
          <cell r="J631">
            <v>40.89</v>
          </cell>
        </row>
        <row r="632">
          <cell r="A632">
            <v>451</v>
          </cell>
          <cell r="B632" t="str">
            <v>Satre, Carolyn R.</v>
          </cell>
          <cell r="C632" t="str">
            <v>Y</v>
          </cell>
          <cell r="D632" t="str">
            <v>00000231</v>
          </cell>
          <cell r="E632" t="str">
            <v>BC RN - Per Diem</v>
          </cell>
          <cell r="F632">
            <v>38154</v>
          </cell>
          <cell r="G632">
            <v>40955</v>
          </cell>
          <cell r="H632" t="str">
            <v>Hourly</v>
          </cell>
          <cell r="I632" t="str">
            <v>H</v>
          </cell>
          <cell r="J632">
            <v>30.4848</v>
          </cell>
        </row>
        <row r="633">
          <cell r="A633">
            <v>453</v>
          </cell>
          <cell r="B633" t="str">
            <v>Kiernan, Llynne C.</v>
          </cell>
          <cell r="C633" t="str">
            <v>N</v>
          </cell>
          <cell r="D633" t="str">
            <v>00000153</v>
          </cell>
          <cell r="E633" t="str">
            <v>NAPS RN PP Closed</v>
          </cell>
          <cell r="F633">
            <v>38005</v>
          </cell>
          <cell r="G633">
            <v>38004</v>
          </cell>
          <cell r="H633" t="str">
            <v>Hourly</v>
          </cell>
          <cell r="I633" t="str">
            <v>H</v>
          </cell>
          <cell r="J633">
            <v>21.15</v>
          </cell>
        </row>
        <row r="634">
          <cell r="A634">
            <v>453</v>
          </cell>
          <cell r="B634" t="str">
            <v>Kiernan, Llynne C.</v>
          </cell>
          <cell r="C634" t="str">
            <v>N</v>
          </cell>
          <cell r="D634" t="str">
            <v>00000252</v>
          </cell>
          <cell r="E634" t="str">
            <v>ACC LPN Per Diem</v>
          </cell>
          <cell r="F634">
            <v>37895</v>
          </cell>
          <cell r="G634">
            <v>38018</v>
          </cell>
          <cell r="H634" t="str">
            <v>Hourly</v>
          </cell>
          <cell r="I634" t="str">
            <v>H</v>
          </cell>
          <cell r="J634">
            <v>21.15</v>
          </cell>
        </row>
        <row r="635">
          <cell r="A635">
            <v>453</v>
          </cell>
          <cell r="B635" t="str">
            <v>Kiernan, Llynne C.</v>
          </cell>
          <cell r="C635" t="str">
            <v>Y</v>
          </cell>
          <cell r="D635" t="str">
            <v>00000275</v>
          </cell>
          <cell r="E635" t="str">
            <v>NADM Registered Nurse</v>
          </cell>
          <cell r="F635">
            <v>38005</v>
          </cell>
          <cell r="G635">
            <v>38075</v>
          </cell>
          <cell r="H635" t="str">
            <v>Hourly</v>
          </cell>
          <cell r="I635" t="str">
            <v>H</v>
          </cell>
          <cell r="J635">
            <v>21.149999000000001</v>
          </cell>
        </row>
        <row r="636">
          <cell r="A636">
            <v>454</v>
          </cell>
          <cell r="B636" t="str">
            <v>Miller, Sheila R.</v>
          </cell>
          <cell r="C636" t="str">
            <v>N</v>
          </cell>
          <cell r="D636" t="str">
            <v>00000067</v>
          </cell>
          <cell r="E636" t="str">
            <v>ACC Registered Nurse</v>
          </cell>
          <cell r="F636">
            <v>37895</v>
          </cell>
          <cell r="G636">
            <v>41392</v>
          </cell>
          <cell r="H636" t="str">
            <v>Hourly</v>
          </cell>
          <cell r="I636" t="str">
            <v>H</v>
          </cell>
          <cell r="J636">
            <v>36.43</v>
          </cell>
        </row>
        <row r="637">
          <cell r="A637">
            <v>454</v>
          </cell>
          <cell r="B637" t="str">
            <v>Miller, Sheila R.</v>
          </cell>
          <cell r="C637" t="str">
            <v>Y</v>
          </cell>
          <cell r="D637" t="str">
            <v>00000355</v>
          </cell>
          <cell r="E637" t="str">
            <v>OR Pre Op PACU RN</v>
          </cell>
          <cell r="F637">
            <v>41393</v>
          </cell>
          <cell r="G637">
            <v>45056</v>
          </cell>
          <cell r="H637" t="str">
            <v>Hourly</v>
          </cell>
          <cell r="I637" t="str">
            <v>H</v>
          </cell>
          <cell r="J637">
            <v>45.15</v>
          </cell>
        </row>
        <row r="638">
          <cell r="A638">
            <v>455</v>
          </cell>
          <cell r="B638" t="str">
            <v>Rennie, Carole L.</v>
          </cell>
          <cell r="C638" t="str">
            <v>N</v>
          </cell>
          <cell r="D638" t="str">
            <v>00000211</v>
          </cell>
          <cell r="E638" t="str">
            <v>PR Patient Reg Receptionist I</v>
          </cell>
          <cell r="F638">
            <v>37895</v>
          </cell>
          <cell r="G638">
            <v>39264</v>
          </cell>
          <cell r="H638" t="str">
            <v>Hourly</v>
          </cell>
          <cell r="I638" t="str">
            <v>H</v>
          </cell>
          <cell r="J638">
            <v>12.22</v>
          </cell>
        </row>
        <row r="639">
          <cell r="A639">
            <v>455</v>
          </cell>
          <cell r="B639" t="str">
            <v>Rennie, Carole L.</v>
          </cell>
          <cell r="C639" t="str">
            <v>Y</v>
          </cell>
          <cell r="D639" t="str">
            <v>00000211</v>
          </cell>
          <cell r="E639" t="str">
            <v>PR Patient Reg Receptionist I</v>
          </cell>
          <cell r="F639">
            <v>40315</v>
          </cell>
          <cell r="G639">
            <v>40543</v>
          </cell>
          <cell r="H639" t="str">
            <v>Hourly</v>
          </cell>
          <cell r="I639" t="str">
            <v>H</v>
          </cell>
          <cell r="J639">
            <v>13.8528</v>
          </cell>
        </row>
        <row r="640">
          <cell r="A640">
            <v>455</v>
          </cell>
          <cell r="B640" t="str">
            <v>Rennie, Carole L.</v>
          </cell>
          <cell r="C640" t="str">
            <v>N</v>
          </cell>
          <cell r="D640" t="str">
            <v>00000368</v>
          </cell>
          <cell r="E640" t="str">
            <v>ER LNA</v>
          </cell>
          <cell r="F640">
            <v>39265</v>
          </cell>
          <cell r="G640">
            <v>40314</v>
          </cell>
          <cell r="H640" t="str">
            <v>Hourly</v>
          </cell>
          <cell r="I640" t="str">
            <v>H</v>
          </cell>
          <cell r="J640">
            <v>13.8528</v>
          </cell>
        </row>
        <row r="641">
          <cell r="A641">
            <v>456</v>
          </cell>
          <cell r="B641" t="str">
            <v>Blair, Lorraine S.</v>
          </cell>
          <cell r="C641" t="str">
            <v>N</v>
          </cell>
          <cell r="D641" t="str">
            <v>00000070</v>
          </cell>
          <cell r="E641" t="str">
            <v>OR Central Sterile Supply Tech</v>
          </cell>
          <cell r="F641">
            <v>37895</v>
          </cell>
          <cell r="G641">
            <v>41480</v>
          </cell>
          <cell r="H641" t="str">
            <v>Hourly</v>
          </cell>
          <cell r="I641" t="str">
            <v>H</v>
          </cell>
          <cell r="J641">
            <v>14.23</v>
          </cell>
        </row>
        <row r="642">
          <cell r="A642">
            <v>456</v>
          </cell>
          <cell r="B642" t="str">
            <v>Blair, Lorraine S.</v>
          </cell>
          <cell r="C642" t="str">
            <v>Y</v>
          </cell>
          <cell r="D642" t="str">
            <v>00000070</v>
          </cell>
          <cell r="E642" t="str">
            <v>OR Central Sterile Supply Tech</v>
          </cell>
          <cell r="F642">
            <v>41481</v>
          </cell>
          <cell r="G642">
            <v>42092</v>
          </cell>
          <cell r="H642" t="str">
            <v>Hourly</v>
          </cell>
          <cell r="I642" t="str">
            <v>H</v>
          </cell>
          <cell r="J642">
            <v>14.66</v>
          </cell>
        </row>
        <row r="643">
          <cell r="A643">
            <v>457</v>
          </cell>
          <cell r="B643" t="str">
            <v>Mason, Audrey L.</v>
          </cell>
          <cell r="C643" t="str">
            <v>Y</v>
          </cell>
          <cell r="D643" t="str">
            <v>00000191</v>
          </cell>
          <cell r="E643" t="str">
            <v>NUTS Nutrition Assistant</v>
          </cell>
          <cell r="F643">
            <v>37895</v>
          </cell>
          <cell r="G643">
            <v>37977</v>
          </cell>
          <cell r="H643" t="str">
            <v>Hourly</v>
          </cell>
          <cell r="I643" t="str">
            <v>H</v>
          </cell>
          <cell r="J643">
            <v>11.38</v>
          </cell>
        </row>
        <row r="644">
          <cell r="A644">
            <v>458</v>
          </cell>
          <cell r="B644" t="str">
            <v>Pinsonneault, Mahala L.</v>
          </cell>
          <cell r="C644" t="str">
            <v>N</v>
          </cell>
          <cell r="D644" t="str">
            <v>00000049</v>
          </cell>
          <cell r="E644" t="str">
            <v>MEDSURG Registered Nurse</v>
          </cell>
          <cell r="F644">
            <v>40938</v>
          </cell>
          <cell r="G644">
            <v>41389</v>
          </cell>
          <cell r="H644" t="str">
            <v>Hourly</v>
          </cell>
          <cell r="I644" t="str">
            <v>H</v>
          </cell>
          <cell r="J644">
            <v>23.81</v>
          </cell>
        </row>
        <row r="645">
          <cell r="A645">
            <v>458</v>
          </cell>
          <cell r="B645" t="str">
            <v>Pinsonneault, Mahala L.</v>
          </cell>
          <cell r="C645" t="str">
            <v>Y</v>
          </cell>
          <cell r="D645" t="str">
            <v>00000049</v>
          </cell>
          <cell r="E645" t="str">
            <v>MEDSURG Registered Nurse</v>
          </cell>
          <cell r="F645">
            <v>42261</v>
          </cell>
          <cell r="G645">
            <v>42550</v>
          </cell>
          <cell r="H645" t="str">
            <v>Hourly</v>
          </cell>
          <cell r="I645" t="str">
            <v>H</v>
          </cell>
          <cell r="J645">
            <v>26.14</v>
          </cell>
        </row>
        <row r="646">
          <cell r="A646">
            <v>458</v>
          </cell>
          <cell r="B646" t="str">
            <v>Pinsonneault, Mahala L.</v>
          </cell>
          <cell r="C646" t="str">
            <v>N</v>
          </cell>
          <cell r="D646" t="str">
            <v>00000239</v>
          </cell>
          <cell r="E646" t="str">
            <v>MEDSURG RN Per Diem</v>
          </cell>
          <cell r="F646">
            <v>41390</v>
          </cell>
          <cell r="G646">
            <v>41806</v>
          </cell>
          <cell r="H646" t="str">
            <v>Hourly</v>
          </cell>
          <cell r="I646" t="str">
            <v>H</v>
          </cell>
          <cell r="J646">
            <v>24.52</v>
          </cell>
        </row>
        <row r="647">
          <cell r="A647">
            <v>458</v>
          </cell>
          <cell r="B647" t="str">
            <v>Pinsonneault, Mahala L.</v>
          </cell>
          <cell r="C647" t="str">
            <v>N</v>
          </cell>
          <cell r="D647" t="str">
            <v>00000239</v>
          </cell>
          <cell r="E647" t="str">
            <v>MEDSURG RN Per Diem</v>
          </cell>
          <cell r="F647">
            <v>42083</v>
          </cell>
          <cell r="G647">
            <v>42179</v>
          </cell>
          <cell r="H647" t="str">
            <v>Hourly</v>
          </cell>
          <cell r="I647" t="str">
            <v>H</v>
          </cell>
          <cell r="J647">
            <v>25.5</v>
          </cell>
        </row>
        <row r="648">
          <cell r="A648">
            <v>458</v>
          </cell>
          <cell r="B648" t="str">
            <v>Pinsonneault, Mahala L.</v>
          </cell>
          <cell r="C648" t="str">
            <v>N</v>
          </cell>
          <cell r="D648" t="str">
            <v>00000536</v>
          </cell>
          <cell r="E648" t="str">
            <v>RN - OB/GYN Clinic</v>
          </cell>
          <cell r="F648">
            <v>42177</v>
          </cell>
          <cell r="G648">
            <v>42260</v>
          </cell>
          <cell r="H648" t="str">
            <v>Hourly</v>
          </cell>
          <cell r="I648" t="str">
            <v>H</v>
          </cell>
          <cell r="J648">
            <v>24</v>
          </cell>
        </row>
        <row r="649">
          <cell r="A649">
            <v>458</v>
          </cell>
          <cell r="B649" t="str">
            <v>Pinsonneault, Mahala L.</v>
          </cell>
          <cell r="C649" t="str">
            <v>N</v>
          </cell>
          <cell r="D649" t="str">
            <v>00000536</v>
          </cell>
          <cell r="E649" t="str">
            <v>RN - OB/GYN Clinic</v>
          </cell>
          <cell r="F649">
            <v>42261</v>
          </cell>
          <cell r="G649">
            <v>42466</v>
          </cell>
          <cell r="H649" t="str">
            <v>Hourly</v>
          </cell>
          <cell r="I649" t="str">
            <v>H</v>
          </cell>
          <cell r="J649">
            <v>24</v>
          </cell>
        </row>
        <row r="650">
          <cell r="A650">
            <v>459</v>
          </cell>
          <cell r="B650" t="str">
            <v>Pixley, Cassandra J.</v>
          </cell>
          <cell r="C650" t="str">
            <v>Y</v>
          </cell>
          <cell r="D650" t="str">
            <v>00000227</v>
          </cell>
          <cell r="E650" t="str">
            <v>CEC Teaching Assistant</v>
          </cell>
          <cell r="F650">
            <v>37711</v>
          </cell>
          <cell r="G650">
            <v>37986</v>
          </cell>
          <cell r="H650" t="str">
            <v>Hourly</v>
          </cell>
          <cell r="I650" t="str">
            <v>H</v>
          </cell>
          <cell r="J650">
            <v>8.84</v>
          </cell>
        </row>
        <row r="651">
          <cell r="A651">
            <v>463</v>
          </cell>
          <cell r="B651" t="str">
            <v>McPhetres, Melissa L.</v>
          </cell>
          <cell r="C651" t="str">
            <v>Y</v>
          </cell>
          <cell r="D651" t="str">
            <v>00000049</v>
          </cell>
          <cell r="E651" t="str">
            <v>MEDSURG Registered Nurse</v>
          </cell>
          <cell r="F651">
            <v>37895</v>
          </cell>
          <cell r="G651">
            <v>45056</v>
          </cell>
          <cell r="H651" t="str">
            <v>Hourly</v>
          </cell>
          <cell r="I651" t="str">
            <v>H</v>
          </cell>
          <cell r="J651">
            <v>45.15</v>
          </cell>
        </row>
        <row r="652">
          <cell r="A652">
            <v>465</v>
          </cell>
          <cell r="B652" t="str">
            <v>Chadwick, Martha E.</v>
          </cell>
          <cell r="C652" t="str">
            <v>N</v>
          </cell>
          <cell r="D652" t="str">
            <v>00000073</v>
          </cell>
          <cell r="E652" t="str">
            <v>ER Nursing Supervisor</v>
          </cell>
          <cell r="F652">
            <v>37897</v>
          </cell>
          <cell r="G652">
            <v>38075</v>
          </cell>
          <cell r="H652" t="str">
            <v>Salaried</v>
          </cell>
          <cell r="I652" t="str">
            <v>S</v>
          </cell>
          <cell r="J652">
            <v>29.51</v>
          </cell>
        </row>
        <row r="653">
          <cell r="A653">
            <v>465</v>
          </cell>
          <cell r="B653" t="str">
            <v>Chadwick, Martha E.</v>
          </cell>
          <cell r="C653" t="str">
            <v>Y</v>
          </cell>
          <cell r="D653" t="str">
            <v>00000233</v>
          </cell>
          <cell r="E653" t="str">
            <v>ER RN Per Diem</v>
          </cell>
          <cell r="F653">
            <v>37895</v>
          </cell>
          <cell r="G653">
            <v>38075</v>
          </cell>
          <cell r="H653" t="str">
            <v>Hourly</v>
          </cell>
          <cell r="I653" t="str">
            <v>H</v>
          </cell>
          <cell r="J653">
            <v>22.23</v>
          </cell>
        </row>
        <row r="654">
          <cell r="A654">
            <v>466</v>
          </cell>
          <cell r="B654" t="str">
            <v>Copping, Joyce G.</v>
          </cell>
          <cell r="C654" t="str">
            <v>N</v>
          </cell>
          <cell r="D654" t="str">
            <v>00000067</v>
          </cell>
          <cell r="E654" t="str">
            <v>ACC Registered Nurse</v>
          </cell>
          <cell r="F654">
            <v>38425</v>
          </cell>
          <cell r="G654">
            <v>39320</v>
          </cell>
          <cell r="H654" t="str">
            <v>Hourly</v>
          </cell>
          <cell r="I654" t="str">
            <v>H</v>
          </cell>
          <cell r="J654">
            <v>25.13</v>
          </cell>
        </row>
        <row r="655">
          <cell r="A655">
            <v>466</v>
          </cell>
          <cell r="B655" t="str">
            <v>Copping, Joyce G.</v>
          </cell>
          <cell r="C655" t="str">
            <v>N</v>
          </cell>
          <cell r="D655" t="str">
            <v>00000073</v>
          </cell>
          <cell r="E655" t="str">
            <v>ER Nursing Supervisor</v>
          </cell>
          <cell r="F655">
            <v>37895</v>
          </cell>
          <cell r="G655">
            <v>38158</v>
          </cell>
          <cell r="H655" t="str">
            <v>Hourly</v>
          </cell>
          <cell r="I655" t="str">
            <v>H</v>
          </cell>
          <cell r="J655">
            <v>29.561</v>
          </cell>
        </row>
        <row r="656">
          <cell r="A656">
            <v>466</v>
          </cell>
          <cell r="B656" t="str">
            <v>Copping, Joyce G.</v>
          </cell>
          <cell r="C656" t="str">
            <v>N</v>
          </cell>
          <cell r="D656" t="str">
            <v>00000121</v>
          </cell>
          <cell r="E656" t="str">
            <v>NADM Trainer</v>
          </cell>
          <cell r="F656">
            <v>39223</v>
          </cell>
          <cell r="G656">
            <v>39320</v>
          </cell>
          <cell r="H656" t="str">
            <v>Hourly</v>
          </cell>
          <cell r="I656" t="str">
            <v>H</v>
          </cell>
          <cell r="J656">
            <v>25.13</v>
          </cell>
        </row>
        <row r="657">
          <cell r="A657">
            <v>466</v>
          </cell>
          <cell r="B657" t="str">
            <v>Copping, Joyce G.</v>
          </cell>
          <cell r="C657" t="str">
            <v>Y</v>
          </cell>
          <cell r="D657" t="str">
            <v>00000121</v>
          </cell>
          <cell r="E657" t="str">
            <v>NADM Trainer</v>
          </cell>
          <cell r="F657">
            <v>39321</v>
          </cell>
          <cell r="G657">
            <v>40633</v>
          </cell>
          <cell r="H657" t="str">
            <v>Hourly</v>
          </cell>
          <cell r="I657" t="str">
            <v>H</v>
          </cell>
          <cell r="J657">
            <v>28.497699999999998</v>
          </cell>
        </row>
        <row r="658">
          <cell r="A658">
            <v>466</v>
          </cell>
          <cell r="B658" t="str">
            <v>Copping, Joyce G.</v>
          </cell>
          <cell r="C658" t="str">
            <v>N</v>
          </cell>
          <cell r="D658" t="str">
            <v>00000275</v>
          </cell>
          <cell r="E658" t="str">
            <v>NADM Registered Nurse</v>
          </cell>
          <cell r="F658">
            <v>38159</v>
          </cell>
          <cell r="G658">
            <v>38424</v>
          </cell>
          <cell r="H658" t="str">
            <v>Hourly</v>
          </cell>
          <cell r="I658" t="str">
            <v>H</v>
          </cell>
          <cell r="J658">
            <v>22.83</v>
          </cell>
        </row>
        <row r="659">
          <cell r="A659">
            <v>468</v>
          </cell>
          <cell r="B659" t="str">
            <v>Farnham, Effie J.</v>
          </cell>
          <cell r="C659" t="str">
            <v>N</v>
          </cell>
          <cell r="D659" t="str">
            <v>00000020</v>
          </cell>
          <cell r="E659" t="str">
            <v>NADM Pt Care Services</v>
          </cell>
          <cell r="F659">
            <v>38439</v>
          </cell>
          <cell r="G659">
            <v>39754</v>
          </cell>
          <cell r="H659" t="str">
            <v>Salaried</v>
          </cell>
          <cell r="I659" t="str">
            <v>S</v>
          </cell>
          <cell r="J659">
            <v>35.1</v>
          </cell>
        </row>
        <row r="660">
          <cell r="A660">
            <v>468</v>
          </cell>
          <cell r="B660" t="str">
            <v>Farnham, Effie J.</v>
          </cell>
          <cell r="C660" t="str">
            <v>N</v>
          </cell>
          <cell r="D660" t="str">
            <v>00000049</v>
          </cell>
          <cell r="E660" t="str">
            <v>MEDSURG Registered Nurse</v>
          </cell>
          <cell r="F660">
            <v>39755</v>
          </cell>
          <cell r="G660">
            <v>40748</v>
          </cell>
          <cell r="H660" t="str">
            <v>Hourly</v>
          </cell>
          <cell r="I660" t="str">
            <v>H</v>
          </cell>
          <cell r="J660">
            <v>35.1</v>
          </cell>
        </row>
        <row r="661">
          <cell r="A661">
            <v>468</v>
          </cell>
          <cell r="B661" t="str">
            <v>Farnham, Effie J.</v>
          </cell>
          <cell r="C661" t="str">
            <v>N</v>
          </cell>
          <cell r="D661" t="str">
            <v>00000072</v>
          </cell>
          <cell r="E661" t="str">
            <v>ER Registered Nurse</v>
          </cell>
          <cell r="F661">
            <v>37895</v>
          </cell>
          <cell r="G661">
            <v>38438</v>
          </cell>
          <cell r="H661" t="str">
            <v>Hourly</v>
          </cell>
          <cell r="I661" t="str">
            <v>H</v>
          </cell>
          <cell r="J661">
            <v>30.591000000000001</v>
          </cell>
        </row>
        <row r="662">
          <cell r="A662">
            <v>468</v>
          </cell>
          <cell r="B662" t="str">
            <v>Farnham, Effie J.</v>
          </cell>
          <cell r="C662" t="str">
            <v>N</v>
          </cell>
          <cell r="D662" t="str">
            <v>00000072</v>
          </cell>
          <cell r="E662" t="str">
            <v>ER Registered Nurse</v>
          </cell>
          <cell r="F662">
            <v>39755</v>
          </cell>
          <cell r="G662">
            <v>42890</v>
          </cell>
          <cell r="H662" t="str">
            <v>Hourly</v>
          </cell>
          <cell r="I662" t="str">
            <v>H</v>
          </cell>
          <cell r="J662">
            <v>38.93</v>
          </cell>
        </row>
        <row r="663">
          <cell r="A663">
            <v>468</v>
          </cell>
          <cell r="B663" t="str">
            <v>Farnham, Effie J.</v>
          </cell>
          <cell r="C663" t="str">
            <v>N</v>
          </cell>
          <cell r="D663" t="str">
            <v>00000360</v>
          </cell>
          <cell r="E663" t="str">
            <v>Adult Day Supervisor</v>
          </cell>
          <cell r="F663">
            <v>43875</v>
          </cell>
          <cell r="G663">
            <v>44683</v>
          </cell>
          <cell r="H663" t="str">
            <v>Hourly</v>
          </cell>
          <cell r="I663" t="str">
            <v>H</v>
          </cell>
          <cell r="J663">
            <v>36.049999999999997</v>
          </cell>
        </row>
        <row r="664">
          <cell r="A664">
            <v>468</v>
          </cell>
          <cell r="B664" t="str">
            <v>Farnham, Effie J.</v>
          </cell>
          <cell r="C664" t="str">
            <v>N</v>
          </cell>
          <cell r="D664" t="str">
            <v>00000544</v>
          </cell>
          <cell r="E664" t="str">
            <v>Registered Nurse</v>
          </cell>
          <cell r="F664">
            <v>42891</v>
          </cell>
          <cell r="G664">
            <v>43238</v>
          </cell>
          <cell r="H664" t="str">
            <v>Salaried</v>
          </cell>
          <cell r="I664" t="str">
            <v>S</v>
          </cell>
          <cell r="J664">
            <v>38.93</v>
          </cell>
        </row>
        <row r="665">
          <cell r="A665">
            <v>468</v>
          </cell>
          <cell r="B665" t="str">
            <v>Farnham, Effie J.</v>
          </cell>
          <cell r="C665" t="str">
            <v>Y</v>
          </cell>
          <cell r="D665" t="str">
            <v>00000544</v>
          </cell>
          <cell r="E665" t="str">
            <v>Registered Nurse</v>
          </cell>
          <cell r="F665">
            <v>44235</v>
          </cell>
          <cell r="G665">
            <v>45056</v>
          </cell>
          <cell r="H665" t="str">
            <v>Hourly</v>
          </cell>
          <cell r="I665" t="str">
            <v>H</v>
          </cell>
          <cell r="J665">
            <v>41.21</v>
          </cell>
        </row>
        <row r="666">
          <cell r="A666">
            <v>468</v>
          </cell>
          <cell r="B666" t="str">
            <v>Farnham, Effie J.</v>
          </cell>
          <cell r="C666" t="str">
            <v>N</v>
          </cell>
          <cell r="D666" t="str">
            <v>00000568</v>
          </cell>
          <cell r="E666" t="str">
            <v>Scheduler</v>
          </cell>
          <cell r="F666">
            <v>44137</v>
          </cell>
          <cell r="G666">
            <v>44234</v>
          </cell>
          <cell r="H666" t="str">
            <v>Hourly</v>
          </cell>
          <cell r="I666" t="str">
            <v>H</v>
          </cell>
          <cell r="J666">
            <v>35</v>
          </cell>
        </row>
        <row r="667">
          <cell r="A667">
            <v>468</v>
          </cell>
          <cell r="B667" t="str">
            <v>Farnham, Effie J.</v>
          </cell>
          <cell r="C667" t="str">
            <v>N</v>
          </cell>
          <cell r="D667" t="str">
            <v>00000568</v>
          </cell>
          <cell r="E667" t="str">
            <v>Scheduler</v>
          </cell>
          <cell r="F667">
            <v>44431</v>
          </cell>
          <cell r="G667">
            <v>44683</v>
          </cell>
          <cell r="H667" t="str">
            <v>Hourly</v>
          </cell>
          <cell r="I667" t="str">
            <v>H</v>
          </cell>
          <cell r="J667">
            <v>36.049999999999997</v>
          </cell>
        </row>
        <row r="668">
          <cell r="A668">
            <v>468</v>
          </cell>
          <cell r="B668" t="str">
            <v>Farnham, Effie J.</v>
          </cell>
          <cell r="C668" t="str">
            <v>N</v>
          </cell>
          <cell r="D668" t="str">
            <v>00000591</v>
          </cell>
          <cell r="E668" t="str">
            <v>RN Retirement Community</v>
          </cell>
          <cell r="F668">
            <v>44515</v>
          </cell>
          <cell r="G668">
            <v>45056</v>
          </cell>
          <cell r="H668" t="str">
            <v>Hourly</v>
          </cell>
          <cell r="I668" t="str">
            <v>H</v>
          </cell>
          <cell r="J668">
            <v>40.200000000000003</v>
          </cell>
        </row>
        <row r="669">
          <cell r="A669">
            <v>469</v>
          </cell>
          <cell r="B669" t="str">
            <v>Heyder, Maureen A.</v>
          </cell>
          <cell r="C669" t="str">
            <v>N</v>
          </cell>
          <cell r="D669" t="str">
            <v>00000062</v>
          </cell>
          <cell r="E669" t="str">
            <v>BC Registered Nurse</v>
          </cell>
          <cell r="F669">
            <v>38719</v>
          </cell>
          <cell r="G669">
            <v>40944</v>
          </cell>
          <cell r="H669" t="str">
            <v>Hourly</v>
          </cell>
          <cell r="I669" t="str">
            <v>H</v>
          </cell>
          <cell r="J669">
            <v>31.06</v>
          </cell>
        </row>
        <row r="670">
          <cell r="A670">
            <v>469</v>
          </cell>
          <cell r="B670" t="str">
            <v>Heyder, Maureen A.</v>
          </cell>
          <cell r="C670" t="str">
            <v>Y</v>
          </cell>
          <cell r="D670" t="str">
            <v>00000072</v>
          </cell>
          <cell r="E670" t="str">
            <v>ER Registered Nurse</v>
          </cell>
          <cell r="F670">
            <v>41778</v>
          </cell>
          <cell r="G670">
            <v>44841</v>
          </cell>
          <cell r="H670" t="str">
            <v>Hourly</v>
          </cell>
          <cell r="I670" t="str">
            <v>H</v>
          </cell>
          <cell r="J670">
            <v>44.05</v>
          </cell>
        </row>
        <row r="671">
          <cell r="A671">
            <v>469</v>
          </cell>
          <cell r="B671" t="str">
            <v>Heyder, Maureen A.</v>
          </cell>
          <cell r="C671" t="str">
            <v>N</v>
          </cell>
          <cell r="D671" t="str">
            <v>00000073</v>
          </cell>
          <cell r="E671" t="str">
            <v>ER Nursing Supervisor</v>
          </cell>
          <cell r="F671">
            <v>38677</v>
          </cell>
          <cell r="G671">
            <v>38676</v>
          </cell>
          <cell r="H671" t="str">
            <v>Hourly</v>
          </cell>
          <cell r="I671" t="str">
            <v>H</v>
          </cell>
          <cell r="J671">
            <v>27.199200000000001</v>
          </cell>
        </row>
        <row r="672">
          <cell r="A672">
            <v>469</v>
          </cell>
          <cell r="B672" t="str">
            <v>Heyder, Maureen A.</v>
          </cell>
          <cell r="C672" t="str">
            <v>N</v>
          </cell>
          <cell r="D672" t="str">
            <v>00000121</v>
          </cell>
          <cell r="E672" t="str">
            <v>NADM Trainer</v>
          </cell>
          <cell r="F672">
            <v>41183</v>
          </cell>
          <cell r="G672">
            <v>41777</v>
          </cell>
          <cell r="H672" t="str">
            <v>Hourly</v>
          </cell>
          <cell r="I672" t="str">
            <v>H</v>
          </cell>
          <cell r="J672">
            <v>35</v>
          </cell>
        </row>
        <row r="673">
          <cell r="A673">
            <v>469</v>
          </cell>
          <cell r="B673" t="str">
            <v>Heyder, Maureen A.</v>
          </cell>
          <cell r="C673" t="str">
            <v>N</v>
          </cell>
          <cell r="D673" t="str">
            <v>00000121</v>
          </cell>
          <cell r="E673" t="str">
            <v>NADM Trainer</v>
          </cell>
          <cell r="F673">
            <v>41778</v>
          </cell>
          <cell r="G673">
            <v>42484</v>
          </cell>
          <cell r="H673" t="str">
            <v>Hourly</v>
          </cell>
          <cell r="I673" t="str">
            <v>H</v>
          </cell>
          <cell r="J673">
            <v>35</v>
          </cell>
        </row>
        <row r="674">
          <cell r="A674">
            <v>469</v>
          </cell>
          <cell r="B674" t="str">
            <v>Heyder, Maureen A.</v>
          </cell>
          <cell r="C674" t="str">
            <v>N</v>
          </cell>
          <cell r="D674" t="str">
            <v>00000233</v>
          </cell>
          <cell r="E674" t="str">
            <v>ER RN Per Diem</v>
          </cell>
          <cell r="F674">
            <v>37895</v>
          </cell>
          <cell r="G674">
            <v>38676</v>
          </cell>
          <cell r="H674" t="str">
            <v>Hourly</v>
          </cell>
          <cell r="I674" t="str">
            <v>H</v>
          </cell>
          <cell r="J674">
            <v>27.199200000000001</v>
          </cell>
        </row>
        <row r="675">
          <cell r="A675">
            <v>469</v>
          </cell>
          <cell r="B675" t="str">
            <v>Heyder, Maureen A.</v>
          </cell>
          <cell r="C675" t="str">
            <v>N</v>
          </cell>
          <cell r="D675" t="str">
            <v>00000357</v>
          </cell>
          <cell r="E675" t="str">
            <v>Director of Acute Care Service</v>
          </cell>
          <cell r="F675">
            <v>38677</v>
          </cell>
          <cell r="G675">
            <v>41182</v>
          </cell>
          <cell r="H675" t="str">
            <v>Salaried</v>
          </cell>
          <cell r="I675" t="str">
            <v>S</v>
          </cell>
          <cell r="J675">
            <v>45.5886</v>
          </cell>
        </row>
        <row r="676">
          <cell r="A676">
            <v>475</v>
          </cell>
          <cell r="B676" t="str">
            <v>Natvig, Duane M.</v>
          </cell>
          <cell r="C676" t="str">
            <v>Y</v>
          </cell>
          <cell r="D676" t="str">
            <v>00000438</v>
          </cell>
          <cell r="E676" t="str">
            <v>Physician - ER</v>
          </cell>
          <cell r="F676">
            <v>41200</v>
          </cell>
          <cell r="G676">
            <v>42506</v>
          </cell>
          <cell r="H676" t="str">
            <v>Hourly</v>
          </cell>
          <cell r="I676" t="str">
            <v>H</v>
          </cell>
          <cell r="J676">
            <v>135</v>
          </cell>
        </row>
        <row r="677">
          <cell r="A677">
            <v>476</v>
          </cell>
          <cell r="B677" t="str">
            <v>Palmer, Edith S.</v>
          </cell>
          <cell r="C677" t="str">
            <v>Y</v>
          </cell>
          <cell r="D677" t="str">
            <v>00000072</v>
          </cell>
          <cell r="E677" t="str">
            <v>ER Registered Nurse</v>
          </cell>
          <cell r="F677">
            <v>37895</v>
          </cell>
          <cell r="G677">
            <v>42549</v>
          </cell>
          <cell r="H677" t="str">
            <v>Hourly</v>
          </cell>
          <cell r="I677" t="str">
            <v>H</v>
          </cell>
          <cell r="J677">
            <v>38.07</v>
          </cell>
        </row>
        <row r="678">
          <cell r="A678">
            <v>480</v>
          </cell>
          <cell r="B678" t="str">
            <v>Pierce, Sally S.</v>
          </cell>
          <cell r="C678" t="str">
            <v>Y</v>
          </cell>
          <cell r="D678" t="str">
            <v>00000072</v>
          </cell>
          <cell r="E678" t="str">
            <v>ER Registered Nurse</v>
          </cell>
          <cell r="F678">
            <v>37895</v>
          </cell>
          <cell r="G678">
            <v>39355</v>
          </cell>
          <cell r="H678" t="str">
            <v>Hourly</v>
          </cell>
          <cell r="I678" t="str">
            <v>H</v>
          </cell>
          <cell r="J678">
            <v>32.799999999999997</v>
          </cell>
        </row>
        <row r="679">
          <cell r="A679">
            <v>486</v>
          </cell>
          <cell r="B679" t="str">
            <v>Rowan, Sarah A.</v>
          </cell>
          <cell r="C679" t="str">
            <v>N</v>
          </cell>
          <cell r="D679" t="str">
            <v>00000049</v>
          </cell>
          <cell r="E679" t="str">
            <v>MEDSURG Registered Nurse</v>
          </cell>
          <cell r="F679">
            <v>39671</v>
          </cell>
          <cell r="G679">
            <v>40020</v>
          </cell>
          <cell r="H679" t="str">
            <v>Hourly</v>
          </cell>
          <cell r="I679" t="str">
            <v>H</v>
          </cell>
          <cell r="J679">
            <v>24.63</v>
          </cell>
        </row>
        <row r="680">
          <cell r="A680">
            <v>486</v>
          </cell>
          <cell r="B680" t="str">
            <v>Rowan, Sarah A.</v>
          </cell>
          <cell r="C680" t="str">
            <v>N</v>
          </cell>
          <cell r="D680" t="str">
            <v>00000238</v>
          </cell>
          <cell r="E680" t="str">
            <v>MEDSURG LPN Per Diem</v>
          </cell>
          <cell r="F680">
            <v>39216</v>
          </cell>
          <cell r="G680">
            <v>39670</v>
          </cell>
          <cell r="H680" t="str">
            <v>Hourly</v>
          </cell>
          <cell r="I680" t="str">
            <v>H</v>
          </cell>
          <cell r="J680">
            <v>21</v>
          </cell>
        </row>
        <row r="681">
          <cell r="A681">
            <v>486</v>
          </cell>
          <cell r="B681" t="str">
            <v>Rowan, Sarah A.</v>
          </cell>
          <cell r="C681" t="str">
            <v>Y</v>
          </cell>
          <cell r="D681" t="str">
            <v>00000239</v>
          </cell>
          <cell r="E681" t="str">
            <v>MEDSURG RN Per Diem</v>
          </cell>
          <cell r="F681">
            <v>40021</v>
          </cell>
          <cell r="G681">
            <v>40371</v>
          </cell>
          <cell r="H681" t="str">
            <v>Hourly</v>
          </cell>
          <cell r="I681" t="str">
            <v>H</v>
          </cell>
          <cell r="J681">
            <v>21.42</v>
          </cell>
        </row>
        <row r="682">
          <cell r="A682">
            <v>489</v>
          </cell>
          <cell r="B682" t="str">
            <v>Tighe, Dolores</v>
          </cell>
          <cell r="C682" t="str">
            <v>Y</v>
          </cell>
          <cell r="D682" t="str">
            <v>00000231</v>
          </cell>
          <cell r="E682" t="str">
            <v>BC RN - Per Diem</v>
          </cell>
          <cell r="F682">
            <v>37895</v>
          </cell>
          <cell r="G682">
            <v>39507</v>
          </cell>
          <cell r="H682" t="str">
            <v>Hourly</v>
          </cell>
          <cell r="I682" t="str">
            <v>H</v>
          </cell>
          <cell r="J682">
            <v>29.63</v>
          </cell>
        </row>
        <row r="683">
          <cell r="A683">
            <v>492</v>
          </cell>
          <cell r="B683" t="str">
            <v>Longe, Corinne M.</v>
          </cell>
          <cell r="C683" t="str">
            <v>Y</v>
          </cell>
          <cell r="D683" t="str">
            <v>00000177</v>
          </cell>
          <cell r="E683" t="str">
            <v>SROY Medical Secretary</v>
          </cell>
          <cell r="F683">
            <v>37895</v>
          </cell>
          <cell r="G683">
            <v>37943</v>
          </cell>
          <cell r="H683" t="str">
            <v>Hourly</v>
          </cell>
          <cell r="I683" t="str">
            <v>H</v>
          </cell>
          <cell r="J683">
            <v>10.75</v>
          </cell>
        </row>
        <row r="684">
          <cell r="A684">
            <v>495</v>
          </cell>
          <cell r="B684" t="str">
            <v>Woodin, Joseph L.</v>
          </cell>
          <cell r="C684" t="str">
            <v>N</v>
          </cell>
          <cell r="D684" t="str">
            <v>00000001</v>
          </cell>
          <cell r="E684" t="str">
            <v>ADM Chief Executive Officer</v>
          </cell>
          <cell r="F684">
            <v>37895</v>
          </cell>
          <cell r="G684">
            <v>42482</v>
          </cell>
          <cell r="H684" t="str">
            <v>Salaried</v>
          </cell>
          <cell r="I684" t="str">
            <v>S</v>
          </cell>
          <cell r="J684">
            <v>157.72239999999999</v>
          </cell>
        </row>
        <row r="685">
          <cell r="A685">
            <v>495</v>
          </cell>
          <cell r="B685" t="str">
            <v>Woodin, Joseph L.</v>
          </cell>
          <cell r="C685" t="str">
            <v>Y</v>
          </cell>
          <cell r="D685" t="str">
            <v>00000001</v>
          </cell>
          <cell r="E685" t="str">
            <v>ADM Chief Executive Officer</v>
          </cell>
          <cell r="F685">
            <v>42675</v>
          </cell>
          <cell r="G685">
            <v>42675</v>
          </cell>
          <cell r="H685" t="str">
            <v>Salaried</v>
          </cell>
          <cell r="I685" t="str">
            <v>S</v>
          </cell>
          <cell r="J685">
            <v>157.72239999999999</v>
          </cell>
        </row>
        <row r="686">
          <cell r="A686">
            <v>497</v>
          </cell>
          <cell r="B686" t="str">
            <v>Lyford, Sadie M.</v>
          </cell>
          <cell r="C686" t="str">
            <v>N</v>
          </cell>
          <cell r="D686" t="str">
            <v>00000161</v>
          </cell>
          <cell r="E686" t="str">
            <v>PRIM RN Provider Practice</v>
          </cell>
          <cell r="F686">
            <v>37895</v>
          </cell>
          <cell r="G686">
            <v>40930</v>
          </cell>
          <cell r="H686" t="str">
            <v>Hourly</v>
          </cell>
          <cell r="I686" t="str">
            <v>H</v>
          </cell>
          <cell r="J686">
            <v>26.0397</v>
          </cell>
        </row>
        <row r="687">
          <cell r="A687">
            <v>497</v>
          </cell>
          <cell r="B687" t="str">
            <v>Lyford, Sadie M.</v>
          </cell>
          <cell r="C687" t="str">
            <v>N</v>
          </cell>
          <cell r="D687" t="str">
            <v>00000479</v>
          </cell>
          <cell r="E687" t="str">
            <v>PRIM Office Manager Offsite</v>
          </cell>
          <cell r="F687">
            <v>40931</v>
          </cell>
          <cell r="G687">
            <v>42288</v>
          </cell>
          <cell r="H687" t="str">
            <v>Salaried</v>
          </cell>
          <cell r="I687" t="str">
            <v>S</v>
          </cell>
          <cell r="J687">
            <v>30.74</v>
          </cell>
        </row>
        <row r="688">
          <cell r="A688">
            <v>497</v>
          </cell>
          <cell r="B688" t="str">
            <v>Lyford, Sadie M.</v>
          </cell>
          <cell r="C688" t="str">
            <v>Y</v>
          </cell>
          <cell r="D688" t="str">
            <v>00000556</v>
          </cell>
          <cell r="E688" t="str">
            <v>RN - Per Diem</v>
          </cell>
          <cell r="F688">
            <v>42289</v>
          </cell>
          <cell r="G688">
            <v>43487</v>
          </cell>
          <cell r="H688" t="str">
            <v>Hourly</v>
          </cell>
          <cell r="I688" t="str">
            <v>H</v>
          </cell>
          <cell r="J688">
            <v>30.74</v>
          </cell>
        </row>
        <row r="689">
          <cell r="A689">
            <v>498</v>
          </cell>
          <cell r="B689" t="str">
            <v>McCartney-Casey, Valerie</v>
          </cell>
          <cell r="C689" t="str">
            <v>N</v>
          </cell>
          <cell r="D689" t="str">
            <v>00000049</v>
          </cell>
          <cell r="E689" t="str">
            <v>MEDSURG Registered Nurse</v>
          </cell>
          <cell r="F689">
            <v>37895</v>
          </cell>
          <cell r="G689">
            <v>40233</v>
          </cell>
          <cell r="H689" t="str">
            <v>Hourly</v>
          </cell>
          <cell r="I689" t="str">
            <v>H</v>
          </cell>
          <cell r="J689">
            <v>27.53</v>
          </cell>
        </row>
        <row r="690">
          <cell r="A690">
            <v>498</v>
          </cell>
          <cell r="B690" t="str">
            <v>McCartney-Casey, Valerie</v>
          </cell>
          <cell r="C690" t="str">
            <v>Y</v>
          </cell>
          <cell r="D690" t="str">
            <v>00000239</v>
          </cell>
          <cell r="E690" t="str">
            <v>MEDSURG RN Per Diem</v>
          </cell>
          <cell r="F690">
            <v>41316</v>
          </cell>
          <cell r="G690">
            <v>45056</v>
          </cell>
          <cell r="H690" t="str">
            <v>Hourly</v>
          </cell>
          <cell r="I690" t="str">
            <v>H</v>
          </cell>
          <cell r="J690">
            <v>45.15</v>
          </cell>
        </row>
        <row r="691">
          <cell r="A691">
            <v>502</v>
          </cell>
          <cell r="B691" t="str">
            <v>Lake, Diane L.</v>
          </cell>
          <cell r="C691" t="str">
            <v>Y</v>
          </cell>
          <cell r="D691" t="str">
            <v>00000202</v>
          </cell>
          <cell r="E691" t="str">
            <v>ES Linen Worker</v>
          </cell>
          <cell r="F691">
            <v>37895</v>
          </cell>
          <cell r="G691">
            <v>38369</v>
          </cell>
          <cell r="H691" t="str">
            <v>Hourly</v>
          </cell>
          <cell r="I691" t="str">
            <v>H</v>
          </cell>
          <cell r="J691">
            <v>10.730700000000001</v>
          </cell>
        </row>
        <row r="692">
          <cell r="A692">
            <v>503</v>
          </cell>
          <cell r="B692" t="str">
            <v>Sprague, Linda R.</v>
          </cell>
          <cell r="C692" t="str">
            <v>N</v>
          </cell>
          <cell r="D692" t="str">
            <v>00000162</v>
          </cell>
          <cell r="E692" t="str">
            <v>PRIM LPN Closed</v>
          </cell>
          <cell r="F692">
            <v>37895</v>
          </cell>
          <cell r="G692">
            <v>38186</v>
          </cell>
          <cell r="H692" t="str">
            <v>Hourly</v>
          </cell>
          <cell r="I692" t="str">
            <v>H</v>
          </cell>
          <cell r="J692">
            <v>16.619199999999999</v>
          </cell>
        </row>
        <row r="693">
          <cell r="A693">
            <v>503</v>
          </cell>
          <cell r="B693" t="str">
            <v>Sprague, Linda R.</v>
          </cell>
          <cell r="C693" t="str">
            <v>Y</v>
          </cell>
          <cell r="D693" t="str">
            <v>00000300</v>
          </cell>
          <cell r="E693" t="str">
            <v>PRIM LPN - Provider Practice</v>
          </cell>
          <cell r="F693">
            <v>38187</v>
          </cell>
          <cell r="G693">
            <v>43455</v>
          </cell>
          <cell r="H693" t="str">
            <v>Hourly</v>
          </cell>
          <cell r="I693" t="str">
            <v>H</v>
          </cell>
          <cell r="J693">
            <v>25.29</v>
          </cell>
        </row>
        <row r="694">
          <cell r="A694">
            <v>511</v>
          </cell>
          <cell r="B694" t="str">
            <v>Lumbra, Loretta L.</v>
          </cell>
          <cell r="C694" t="str">
            <v>N</v>
          </cell>
          <cell r="D694" t="str">
            <v>00000340</v>
          </cell>
          <cell r="E694" t="str">
            <v>Sharon Healthcare Asst Offsite</v>
          </cell>
          <cell r="F694">
            <v>42072</v>
          </cell>
          <cell r="G694">
            <v>43560</v>
          </cell>
          <cell r="H694" t="str">
            <v>Hourly</v>
          </cell>
          <cell r="I694" t="str">
            <v>H</v>
          </cell>
          <cell r="J694">
            <v>15.15</v>
          </cell>
        </row>
        <row r="695">
          <cell r="A695">
            <v>511</v>
          </cell>
          <cell r="B695" t="str">
            <v>Lumbra, Loretta L.</v>
          </cell>
          <cell r="C695" t="str">
            <v>Y</v>
          </cell>
          <cell r="D695" t="str">
            <v>00000340</v>
          </cell>
          <cell r="E695" t="str">
            <v>Sharon Healthcare Asst Offsite</v>
          </cell>
          <cell r="F695">
            <v>43563</v>
          </cell>
          <cell r="G695">
            <v>45056</v>
          </cell>
          <cell r="H695" t="str">
            <v>Hourly</v>
          </cell>
          <cell r="I695" t="str">
            <v>H</v>
          </cell>
          <cell r="J695">
            <v>15.15</v>
          </cell>
        </row>
        <row r="696">
          <cell r="A696">
            <v>515</v>
          </cell>
          <cell r="B696" t="str">
            <v>Blodgett, Christie -.</v>
          </cell>
          <cell r="C696" t="str">
            <v>N</v>
          </cell>
          <cell r="D696" t="str">
            <v>00000058</v>
          </cell>
          <cell r="E696" t="str">
            <v>MECU Licensed Nurse Aide</v>
          </cell>
          <cell r="F696">
            <v>39253</v>
          </cell>
          <cell r="G696">
            <v>40948</v>
          </cell>
          <cell r="H696" t="str">
            <v>Hourly</v>
          </cell>
          <cell r="I696" t="str">
            <v>H</v>
          </cell>
          <cell r="J696">
            <v>11.4436</v>
          </cell>
        </row>
        <row r="697">
          <cell r="A697">
            <v>515</v>
          </cell>
          <cell r="B697" t="str">
            <v>Blodgett, Christie -.</v>
          </cell>
          <cell r="C697" t="str">
            <v>N</v>
          </cell>
          <cell r="D697" t="str">
            <v>00000058</v>
          </cell>
          <cell r="E697" t="str">
            <v>MECU Licensed Nurse Aide</v>
          </cell>
          <cell r="F697">
            <v>41093</v>
          </cell>
          <cell r="G697">
            <v>41092</v>
          </cell>
          <cell r="H697" t="str">
            <v>Hourly</v>
          </cell>
          <cell r="I697" t="str">
            <v>H</v>
          </cell>
          <cell r="J697">
            <v>11.44</v>
          </cell>
        </row>
        <row r="698">
          <cell r="A698">
            <v>515</v>
          </cell>
          <cell r="B698" t="str">
            <v>Blodgett, Christie -.</v>
          </cell>
          <cell r="C698" t="str">
            <v>Y</v>
          </cell>
          <cell r="D698" t="str">
            <v>00000058</v>
          </cell>
          <cell r="E698" t="str">
            <v>MECU Licensed Nurse Aide</v>
          </cell>
          <cell r="F698">
            <v>41197</v>
          </cell>
          <cell r="G698">
            <v>42206</v>
          </cell>
          <cell r="H698" t="str">
            <v>Hourly</v>
          </cell>
          <cell r="I698" t="str">
            <v>H</v>
          </cell>
          <cell r="J698">
            <v>14.29</v>
          </cell>
        </row>
        <row r="699">
          <cell r="A699">
            <v>515</v>
          </cell>
          <cell r="B699" t="str">
            <v>Blodgett, Christie -.</v>
          </cell>
          <cell r="C699" t="str">
            <v>N</v>
          </cell>
          <cell r="D699" t="str">
            <v>00000235</v>
          </cell>
          <cell r="E699" t="str">
            <v>MECU LNA Per Diem</v>
          </cell>
          <cell r="F699">
            <v>41092</v>
          </cell>
          <cell r="G699">
            <v>41196</v>
          </cell>
          <cell r="H699" t="str">
            <v>Hourly</v>
          </cell>
          <cell r="I699" t="str">
            <v>H</v>
          </cell>
          <cell r="J699">
            <v>11.44</v>
          </cell>
        </row>
        <row r="700">
          <cell r="A700">
            <v>516</v>
          </cell>
          <cell r="B700" t="str">
            <v>Benson, Kathrine M.</v>
          </cell>
          <cell r="C700" t="str">
            <v>N</v>
          </cell>
          <cell r="D700" t="str">
            <v>00000139</v>
          </cell>
          <cell r="E700" t="str">
            <v>BETH Medical Secretary Closed</v>
          </cell>
          <cell r="F700">
            <v>37895</v>
          </cell>
          <cell r="G700">
            <v>38263</v>
          </cell>
          <cell r="H700" t="str">
            <v>Hourly</v>
          </cell>
          <cell r="I700" t="str">
            <v>H</v>
          </cell>
          <cell r="J700">
            <v>10.681100000000001</v>
          </cell>
        </row>
        <row r="701">
          <cell r="A701">
            <v>516</v>
          </cell>
          <cell r="B701" t="str">
            <v>Benson, Kathrine M.</v>
          </cell>
          <cell r="C701" t="str">
            <v>N</v>
          </cell>
          <cell r="D701" t="str">
            <v>00000307</v>
          </cell>
          <cell r="E701" t="str">
            <v>BETH Medical Secretary Offsite</v>
          </cell>
          <cell r="F701">
            <v>38264</v>
          </cell>
          <cell r="G701">
            <v>44682</v>
          </cell>
          <cell r="H701" t="str">
            <v>Hourly</v>
          </cell>
          <cell r="I701" t="str">
            <v>H</v>
          </cell>
          <cell r="J701">
            <v>22.03</v>
          </cell>
        </row>
        <row r="702">
          <cell r="A702">
            <v>516</v>
          </cell>
          <cell r="B702" t="str">
            <v>Benson, Kathrine M.</v>
          </cell>
          <cell r="C702" t="str">
            <v>Y</v>
          </cell>
          <cell r="D702" t="str">
            <v>00000657</v>
          </cell>
          <cell r="E702" t="str">
            <v>Office Representative</v>
          </cell>
          <cell r="F702">
            <v>44683</v>
          </cell>
          <cell r="G702">
            <v>45056</v>
          </cell>
          <cell r="H702" t="str">
            <v>Hourly</v>
          </cell>
          <cell r="I702" t="str">
            <v>H</v>
          </cell>
          <cell r="J702">
            <v>24.75</v>
          </cell>
        </row>
        <row r="703">
          <cell r="A703">
            <v>518</v>
          </cell>
          <cell r="B703" t="str">
            <v>Jones, Jamie J.</v>
          </cell>
          <cell r="C703" t="str">
            <v>N</v>
          </cell>
          <cell r="D703" t="str">
            <v>00000235</v>
          </cell>
          <cell r="E703" t="str">
            <v>MECU LNA Per Diem</v>
          </cell>
          <cell r="F703">
            <v>38922</v>
          </cell>
          <cell r="G703">
            <v>39120</v>
          </cell>
          <cell r="H703" t="str">
            <v>Hourly</v>
          </cell>
          <cell r="I703" t="str">
            <v>H</v>
          </cell>
          <cell r="J703">
            <v>9.4</v>
          </cell>
        </row>
        <row r="704">
          <cell r="A704">
            <v>518</v>
          </cell>
          <cell r="B704" t="str">
            <v>Jones, Jamie J.</v>
          </cell>
          <cell r="C704" t="str">
            <v>N</v>
          </cell>
          <cell r="D704" t="str">
            <v>00000235</v>
          </cell>
          <cell r="E704" t="str">
            <v>MECU LNA Per Diem</v>
          </cell>
          <cell r="F704">
            <v>39185</v>
          </cell>
          <cell r="G704">
            <v>39304</v>
          </cell>
          <cell r="H704" t="str">
            <v>Hourly</v>
          </cell>
          <cell r="I704" t="str">
            <v>H</v>
          </cell>
          <cell r="J704">
            <v>9.4</v>
          </cell>
        </row>
        <row r="705">
          <cell r="A705">
            <v>518</v>
          </cell>
          <cell r="B705" t="str">
            <v>Jones, Jamie J.</v>
          </cell>
          <cell r="C705" t="str">
            <v>N</v>
          </cell>
          <cell r="D705" t="str">
            <v>00000300</v>
          </cell>
          <cell r="E705" t="str">
            <v>PRIM LPN - Provider Practice</v>
          </cell>
          <cell r="F705">
            <v>42128</v>
          </cell>
          <cell r="G705">
            <v>42232</v>
          </cell>
          <cell r="H705" t="str">
            <v>Hourly</v>
          </cell>
          <cell r="I705" t="str">
            <v>H</v>
          </cell>
          <cell r="J705">
            <v>17.5</v>
          </cell>
        </row>
        <row r="706">
          <cell r="A706">
            <v>518</v>
          </cell>
          <cell r="B706" t="str">
            <v>Jones, Jamie J.</v>
          </cell>
          <cell r="C706" t="str">
            <v>Y</v>
          </cell>
          <cell r="D706" t="str">
            <v>00000549</v>
          </cell>
          <cell r="E706" t="str">
            <v>LPN Per Diem</v>
          </cell>
          <cell r="F706">
            <v>42233</v>
          </cell>
          <cell r="G706">
            <v>42324</v>
          </cell>
          <cell r="H706" t="str">
            <v>Hourly</v>
          </cell>
          <cell r="I706" t="str">
            <v>H</v>
          </cell>
          <cell r="J706">
            <v>17.5</v>
          </cell>
        </row>
        <row r="707">
          <cell r="A707">
            <v>519</v>
          </cell>
          <cell r="B707" t="str">
            <v>Sanville, David C.</v>
          </cell>
          <cell r="C707" t="str">
            <v>Y</v>
          </cell>
          <cell r="D707" t="str">
            <v>00000002</v>
          </cell>
          <cell r="E707" t="str">
            <v>ADM Chief Financial Officer</v>
          </cell>
          <cell r="F707">
            <v>37895</v>
          </cell>
          <cell r="G707">
            <v>42004</v>
          </cell>
          <cell r="H707" t="str">
            <v>Salaried</v>
          </cell>
          <cell r="I707" t="str">
            <v>S</v>
          </cell>
          <cell r="J707">
            <v>86.75</v>
          </cell>
        </row>
        <row r="708">
          <cell r="A708">
            <v>520</v>
          </cell>
          <cell r="B708" t="str">
            <v>Schumann, Emma M.</v>
          </cell>
          <cell r="C708" t="str">
            <v>N</v>
          </cell>
          <cell r="D708" t="str">
            <v>00000010</v>
          </cell>
          <cell r="E708" t="str">
            <v>ADM Executive Assistant</v>
          </cell>
          <cell r="F708">
            <v>37895</v>
          </cell>
          <cell r="G708">
            <v>38858</v>
          </cell>
          <cell r="H708" t="str">
            <v>Hourly</v>
          </cell>
          <cell r="I708" t="str">
            <v>H</v>
          </cell>
          <cell r="J708">
            <v>19.710599999999999</v>
          </cell>
        </row>
        <row r="709">
          <cell r="A709">
            <v>520</v>
          </cell>
          <cell r="B709" t="str">
            <v>Schumann, Emma M.</v>
          </cell>
          <cell r="C709" t="str">
            <v>Y</v>
          </cell>
          <cell r="D709" t="str">
            <v>00000534</v>
          </cell>
          <cell r="E709" t="str">
            <v>ADM Project Coordinator</v>
          </cell>
          <cell r="F709">
            <v>40987</v>
          </cell>
          <cell r="G709">
            <v>42559</v>
          </cell>
          <cell r="H709" t="str">
            <v>Salaried</v>
          </cell>
          <cell r="I709" t="str">
            <v>S</v>
          </cell>
          <cell r="J709">
            <v>32.3626</v>
          </cell>
        </row>
        <row r="710">
          <cell r="A710">
            <v>521</v>
          </cell>
          <cell r="B710" t="str">
            <v>Ronish, Paul E.</v>
          </cell>
          <cell r="C710" t="str">
            <v>Y</v>
          </cell>
          <cell r="D710" t="str">
            <v>00000093</v>
          </cell>
          <cell r="E710" t="str">
            <v>PHAR Pharmacist</v>
          </cell>
          <cell r="F710">
            <v>37895</v>
          </cell>
          <cell r="G710">
            <v>38947</v>
          </cell>
          <cell r="H710" t="str">
            <v>Salaried</v>
          </cell>
          <cell r="I710" t="str">
            <v>S</v>
          </cell>
          <cell r="J710">
            <v>39</v>
          </cell>
        </row>
        <row r="711">
          <cell r="A711">
            <v>524</v>
          </cell>
          <cell r="B711" t="str">
            <v>Clark, Sheila M.</v>
          </cell>
          <cell r="C711" t="str">
            <v>N</v>
          </cell>
          <cell r="D711" t="str">
            <v>00000049</v>
          </cell>
          <cell r="E711" t="str">
            <v>MEDSURG Registered Nurse</v>
          </cell>
          <cell r="F711">
            <v>43789</v>
          </cell>
          <cell r="G711">
            <v>44591</v>
          </cell>
          <cell r="H711" t="str">
            <v>Hourly</v>
          </cell>
          <cell r="I711" t="str">
            <v>H</v>
          </cell>
          <cell r="J711">
            <v>44.05</v>
          </cell>
        </row>
        <row r="712">
          <cell r="A712">
            <v>524</v>
          </cell>
          <cell r="B712" t="str">
            <v>Clark, Sheila M.</v>
          </cell>
          <cell r="C712" t="str">
            <v>N</v>
          </cell>
          <cell r="D712" t="str">
            <v>00000122</v>
          </cell>
          <cell r="E712" t="str">
            <v>Diabetic Registered Nurse</v>
          </cell>
          <cell r="F712">
            <v>37895</v>
          </cell>
          <cell r="G712">
            <v>38368</v>
          </cell>
          <cell r="H712" t="str">
            <v>Hourly</v>
          </cell>
          <cell r="I712" t="str">
            <v>H</v>
          </cell>
          <cell r="J712">
            <v>24.141300000000001</v>
          </cell>
        </row>
        <row r="713">
          <cell r="A713">
            <v>524</v>
          </cell>
          <cell r="B713" t="str">
            <v>Clark, Sheila M.</v>
          </cell>
          <cell r="C713" t="str">
            <v>N</v>
          </cell>
          <cell r="D713" t="str">
            <v>00000161</v>
          </cell>
          <cell r="E713" t="str">
            <v>PRIM RN Provider Practice</v>
          </cell>
          <cell r="F713">
            <v>38369</v>
          </cell>
          <cell r="G713">
            <v>38516</v>
          </cell>
          <cell r="H713" t="str">
            <v>Hourly</v>
          </cell>
          <cell r="I713" t="str">
            <v>H</v>
          </cell>
          <cell r="J713">
            <v>20.260100000000001</v>
          </cell>
        </row>
        <row r="714">
          <cell r="A714">
            <v>524</v>
          </cell>
          <cell r="B714" t="str">
            <v>Clark, Sheila M.</v>
          </cell>
          <cell r="C714" t="str">
            <v>N</v>
          </cell>
          <cell r="D714" t="str">
            <v>00000239</v>
          </cell>
          <cell r="E714" t="str">
            <v>MEDSURG RN Per Diem</v>
          </cell>
          <cell r="F714">
            <v>44592</v>
          </cell>
          <cell r="G714">
            <v>45056</v>
          </cell>
          <cell r="H714" t="str">
            <v>Hourly</v>
          </cell>
          <cell r="I714" t="str">
            <v>H</v>
          </cell>
          <cell r="J714">
            <v>44.05</v>
          </cell>
        </row>
        <row r="715">
          <cell r="A715">
            <v>524</v>
          </cell>
          <cell r="B715" t="str">
            <v>Clark, Sheila M.</v>
          </cell>
          <cell r="C715" t="str">
            <v>Y</v>
          </cell>
          <cell r="D715" t="str">
            <v>00000595</v>
          </cell>
          <cell r="E715" t="str">
            <v>RN Specialty Clinic</v>
          </cell>
          <cell r="F715">
            <v>44592</v>
          </cell>
          <cell r="G715">
            <v>45056</v>
          </cell>
          <cell r="H715" t="str">
            <v>Hourly</v>
          </cell>
          <cell r="I715" t="str">
            <v>H</v>
          </cell>
          <cell r="J715">
            <v>41.21</v>
          </cell>
        </row>
        <row r="716">
          <cell r="A716">
            <v>526</v>
          </cell>
          <cell r="B716" t="str">
            <v>Trombly, Margaret M.</v>
          </cell>
          <cell r="C716" t="str">
            <v>N</v>
          </cell>
          <cell r="D716" t="str">
            <v>00000211</v>
          </cell>
          <cell r="E716" t="str">
            <v>PR Patient Reg Receptionist I</v>
          </cell>
          <cell r="F716">
            <v>37895</v>
          </cell>
          <cell r="G716">
            <v>39092</v>
          </cell>
          <cell r="H716" t="str">
            <v>Hourly</v>
          </cell>
          <cell r="I716" t="str">
            <v>H</v>
          </cell>
          <cell r="J716">
            <v>11.63</v>
          </cell>
        </row>
        <row r="717">
          <cell r="A717">
            <v>526</v>
          </cell>
          <cell r="B717" t="str">
            <v>Trombly, Margaret M.</v>
          </cell>
          <cell r="C717" t="str">
            <v>Y</v>
          </cell>
          <cell r="D717" t="str">
            <v>00000227</v>
          </cell>
          <cell r="E717" t="str">
            <v>CEC Teaching Assistant</v>
          </cell>
          <cell r="F717">
            <v>41953</v>
          </cell>
          <cell r="G717">
            <v>42814</v>
          </cell>
          <cell r="H717" t="str">
            <v>Hourly</v>
          </cell>
          <cell r="I717" t="str">
            <v>H</v>
          </cell>
          <cell r="J717">
            <v>13.33</v>
          </cell>
        </row>
        <row r="718">
          <cell r="A718">
            <v>529</v>
          </cell>
          <cell r="B718" t="str">
            <v>Hawley, Hannah R.</v>
          </cell>
          <cell r="C718" t="str">
            <v>N</v>
          </cell>
          <cell r="D718" t="str">
            <v>00000211</v>
          </cell>
          <cell r="E718" t="str">
            <v>PR Patient Reg Receptionist I</v>
          </cell>
          <cell r="F718">
            <v>39861</v>
          </cell>
          <cell r="G718">
            <v>40090</v>
          </cell>
          <cell r="H718" t="str">
            <v>Hourly</v>
          </cell>
          <cell r="I718" t="str">
            <v>H</v>
          </cell>
          <cell r="J718">
            <v>10.43</v>
          </cell>
        </row>
        <row r="719">
          <cell r="A719">
            <v>529</v>
          </cell>
          <cell r="B719" t="str">
            <v>Hawley, Hannah R.</v>
          </cell>
          <cell r="C719" t="str">
            <v>N</v>
          </cell>
          <cell r="D719" t="str">
            <v>00000437</v>
          </cell>
          <cell r="E719" t="str">
            <v>Medical Secretary PT</v>
          </cell>
          <cell r="F719">
            <v>40091</v>
          </cell>
          <cell r="G719">
            <v>40874</v>
          </cell>
          <cell r="H719" t="str">
            <v>Hourly</v>
          </cell>
          <cell r="I719" t="str">
            <v>H</v>
          </cell>
          <cell r="J719">
            <v>11.379</v>
          </cell>
        </row>
        <row r="720">
          <cell r="A720">
            <v>529</v>
          </cell>
          <cell r="B720" t="str">
            <v>Hawley, Hannah R.</v>
          </cell>
          <cell r="C720" t="str">
            <v>Y</v>
          </cell>
          <cell r="D720" t="str">
            <v>00000437</v>
          </cell>
          <cell r="E720" t="str">
            <v>Medical Secretary PT</v>
          </cell>
          <cell r="F720">
            <v>40889</v>
          </cell>
          <cell r="G720">
            <v>41194</v>
          </cell>
          <cell r="H720" t="str">
            <v>Hourly</v>
          </cell>
          <cell r="I720" t="str">
            <v>H</v>
          </cell>
          <cell r="J720">
            <v>11.78</v>
          </cell>
        </row>
        <row r="721">
          <cell r="A721">
            <v>529</v>
          </cell>
          <cell r="B721" t="str">
            <v>Hawley, Hannah R.</v>
          </cell>
          <cell r="C721" t="str">
            <v>N</v>
          </cell>
          <cell r="D721" t="str">
            <v>00000488</v>
          </cell>
          <cell r="E721" t="str">
            <v>Medical Secretary PT Per Diem</v>
          </cell>
          <cell r="F721">
            <v>40875</v>
          </cell>
          <cell r="G721">
            <v>40888</v>
          </cell>
          <cell r="H721" t="str">
            <v>Hourly</v>
          </cell>
          <cell r="I721" t="str">
            <v>H</v>
          </cell>
          <cell r="J721">
            <v>11.379</v>
          </cell>
        </row>
        <row r="722">
          <cell r="A722">
            <v>532</v>
          </cell>
          <cell r="B722" t="str">
            <v>Welch, Joseph R.</v>
          </cell>
          <cell r="C722" t="str">
            <v>Y</v>
          </cell>
          <cell r="D722" t="str">
            <v>00000040</v>
          </cell>
          <cell r="E722" t="str">
            <v>ES Environmental Services Mgr</v>
          </cell>
          <cell r="F722">
            <v>37895</v>
          </cell>
          <cell r="G722">
            <v>38016</v>
          </cell>
          <cell r="H722" t="str">
            <v>Salaried</v>
          </cell>
          <cell r="I722" t="str">
            <v>S</v>
          </cell>
          <cell r="J722">
            <v>15.699999</v>
          </cell>
        </row>
        <row r="723">
          <cell r="A723">
            <v>533</v>
          </cell>
          <cell r="B723" t="str">
            <v>Reynolds, Gordon R.</v>
          </cell>
          <cell r="C723" t="str">
            <v>Y</v>
          </cell>
          <cell r="D723" t="str">
            <v>00000088</v>
          </cell>
          <cell r="E723" t="str">
            <v>RAD Radiology Technologist</v>
          </cell>
          <cell r="F723">
            <v>37895</v>
          </cell>
          <cell r="G723">
            <v>38634</v>
          </cell>
          <cell r="H723" t="str">
            <v>Hourly</v>
          </cell>
          <cell r="I723" t="str">
            <v>H</v>
          </cell>
          <cell r="J723">
            <v>20.1783</v>
          </cell>
        </row>
        <row r="724">
          <cell r="A724">
            <v>534</v>
          </cell>
          <cell r="B724" t="str">
            <v>Bonoyer, Karen E.</v>
          </cell>
          <cell r="C724" t="str">
            <v>Y</v>
          </cell>
          <cell r="D724" t="str">
            <v>00000049</v>
          </cell>
          <cell r="E724" t="str">
            <v>MEDSURG Registered Nurse</v>
          </cell>
          <cell r="F724">
            <v>38887</v>
          </cell>
          <cell r="G724">
            <v>45056</v>
          </cell>
          <cell r="H724" t="str">
            <v>Hourly</v>
          </cell>
          <cell r="I724" t="str">
            <v>H</v>
          </cell>
          <cell r="J724">
            <v>43.46</v>
          </cell>
        </row>
        <row r="725">
          <cell r="A725">
            <v>534</v>
          </cell>
          <cell r="B725" t="str">
            <v>Bonoyer, Karen E.</v>
          </cell>
          <cell r="C725" t="str">
            <v>N</v>
          </cell>
          <cell r="D725" t="str">
            <v>00000050</v>
          </cell>
          <cell r="E725" t="str">
            <v>MEDSURG LPN</v>
          </cell>
          <cell r="F725">
            <v>38560</v>
          </cell>
          <cell r="G725">
            <v>38768</v>
          </cell>
          <cell r="H725" t="str">
            <v>Hourly</v>
          </cell>
          <cell r="I725" t="str">
            <v>H</v>
          </cell>
          <cell r="J725">
            <v>13.95</v>
          </cell>
        </row>
        <row r="726">
          <cell r="A726">
            <v>534</v>
          </cell>
          <cell r="B726" t="str">
            <v>Bonoyer, Karen E.</v>
          </cell>
          <cell r="C726" t="str">
            <v>N</v>
          </cell>
          <cell r="D726" t="str">
            <v>00000237</v>
          </cell>
          <cell r="E726" t="str">
            <v>MEDSURG LNA Per Diem</v>
          </cell>
          <cell r="F726">
            <v>38769</v>
          </cell>
          <cell r="G726">
            <v>38816</v>
          </cell>
          <cell r="H726" t="str">
            <v>Hourly</v>
          </cell>
          <cell r="I726" t="str">
            <v>H</v>
          </cell>
          <cell r="J726">
            <v>14.4</v>
          </cell>
        </row>
        <row r="727">
          <cell r="A727">
            <v>534</v>
          </cell>
          <cell r="B727" t="str">
            <v>Bonoyer, Karen E.</v>
          </cell>
          <cell r="C727" t="str">
            <v>N</v>
          </cell>
          <cell r="D727" t="str">
            <v>00000238</v>
          </cell>
          <cell r="E727" t="str">
            <v>MEDSURG LPN Per Diem</v>
          </cell>
          <cell r="F727">
            <v>38817</v>
          </cell>
          <cell r="G727">
            <v>38886</v>
          </cell>
          <cell r="H727" t="str">
            <v>Hourly</v>
          </cell>
          <cell r="I727" t="str">
            <v>H</v>
          </cell>
          <cell r="J727">
            <v>14.4</v>
          </cell>
        </row>
        <row r="728">
          <cell r="A728">
            <v>535</v>
          </cell>
          <cell r="B728" t="str">
            <v>Boucher, Kelly M.</v>
          </cell>
          <cell r="C728" t="str">
            <v>Y</v>
          </cell>
          <cell r="D728" t="str">
            <v>00000197</v>
          </cell>
          <cell r="E728" t="str">
            <v>ES Associate</v>
          </cell>
          <cell r="F728">
            <v>40274</v>
          </cell>
          <cell r="G728">
            <v>43775</v>
          </cell>
          <cell r="H728" t="str">
            <v>Hourly</v>
          </cell>
          <cell r="I728" t="str">
            <v>H</v>
          </cell>
          <cell r="J728">
            <v>13.46</v>
          </cell>
        </row>
        <row r="729">
          <cell r="A729">
            <v>535</v>
          </cell>
          <cell r="B729" t="str">
            <v>Boucher, Kelly M.</v>
          </cell>
          <cell r="C729" t="str">
            <v>Y</v>
          </cell>
          <cell r="D729" t="str">
            <v>00000197</v>
          </cell>
          <cell r="E729" t="str">
            <v>ES Associate</v>
          </cell>
          <cell r="F729">
            <v>43838</v>
          </cell>
          <cell r="G729">
            <v>43775</v>
          </cell>
          <cell r="H729" t="str">
            <v>Hourly</v>
          </cell>
          <cell r="I729" t="str">
            <v>H</v>
          </cell>
          <cell r="J729">
            <v>13.46</v>
          </cell>
        </row>
        <row r="730">
          <cell r="A730">
            <v>536</v>
          </cell>
          <cell r="B730" t="str">
            <v>Huntley, David F.</v>
          </cell>
          <cell r="C730" t="str">
            <v>Y</v>
          </cell>
          <cell r="D730" t="str">
            <v>00000197</v>
          </cell>
          <cell r="E730" t="str">
            <v>ES Associate</v>
          </cell>
          <cell r="F730">
            <v>37895</v>
          </cell>
          <cell r="G730">
            <v>38285</v>
          </cell>
          <cell r="H730" t="str">
            <v>Hourly</v>
          </cell>
          <cell r="I730" t="str">
            <v>H</v>
          </cell>
          <cell r="J730">
            <v>11.6081</v>
          </cell>
        </row>
        <row r="731">
          <cell r="A731">
            <v>538</v>
          </cell>
          <cell r="B731" t="str">
            <v>Lyon, Josephine M.</v>
          </cell>
          <cell r="C731" t="str">
            <v>Y</v>
          </cell>
          <cell r="D731" t="str">
            <v>00000211</v>
          </cell>
          <cell r="E731" t="str">
            <v>PR Patient Reg Receptionist I</v>
          </cell>
          <cell r="F731">
            <v>37895</v>
          </cell>
          <cell r="G731">
            <v>39307</v>
          </cell>
          <cell r="H731" t="str">
            <v>Hourly</v>
          </cell>
          <cell r="I731" t="str">
            <v>H</v>
          </cell>
          <cell r="J731">
            <v>11.02</v>
          </cell>
        </row>
        <row r="732">
          <cell r="A732">
            <v>540</v>
          </cell>
          <cell r="B732" t="str">
            <v>Reynolds, Laura L.</v>
          </cell>
          <cell r="C732" t="str">
            <v>Y</v>
          </cell>
          <cell r="D732" t="str">
            <v>00000164</v>
          </cell>
          <cell r="E732" t="str">
            <v>PRIM Medical Secretary</v>
          </cell>
          <cell r="F732">
            <v>37895</v>
          </cell>
          <cell r="G732">
            <v>38677</v>
          </cell>
          <cell r="H732" t="str">
            <v>Hourly</v>
          </cell>
          <cell r="I732" t="str">
            <v>H</v>
          </cell>
          <cell r="J732">
            <v>12.253399999999999</v>
          </cell>
        </row>
        <row r="733">
          <cell r="A733">
            <v>543</v>
          </cell>
          <cell r="B733" t="str">
            <v>Stigger, Kimberely A.</v>
          </cell>
          <cell r="C733" t="str">
            <v>Y</v>
          </cell>
          <cell r="D733" t="str">
            <v>00000070</v>
          </cell>
          <cell r="E733" t="str">
            <v>OR Central Sterile Supply Tech</v>
          </cell>
          <cell r="F733">
            <v>37895</v>
          </cell>
          <cell r="G733">
            <v>38352</v>
          </cell>
          <cell r="H733" t="str">
            <v>Hourly</v>
          </cell>
          <cell r="I733" t="str">
            <v>H</v>
          </cell>
          <cell r="J733">
            <v>10.7393</v>
          </cell>
        </row>
        <row r="734">
          <cell r="A734">
            <v>544</v>
          </cell>
          <cell r="B734" t="str">
            <v>Bean, Mary Ellen E.</v>
          </cell>
          <cell r="C734" t="str">
            <v>N</v>
          </cell>
          <cell r="D734" t="str">
            <v>00000236</v>
          </cell>
          <cell r="E734" t="str">
            <v>MECU RN Per Diem</v>
          </cell>
          <cell r="F734">
            <v>38922</v>
          </cell>
          <cell r="G734">
            <v>40496</v>
          </cell>
          <cell r="H734" t="str">
            <v>Hourly</v>
          </cell>
          <cell r="I734" t="str">
            <v>H</v>
          </cell>
          <cell r="J734">
            <v>30.335999999999999</v>
          </cell>
        </row>
        <row r="735">
          <cell r="A735">
            <v>544</v>
          </cell>
          <cell r="B735" t="str">
            <v>Bean, Mary Ellen E.</v>
          </cell>
          <cell r="C735" t="str">
            <v>N</v>
          </cell>
          <cell r="D735" t="str">
            <v>00000239</v>
          </cell>
          <cell r="E735" t="str">
            <v>MEDSURG RN Per Diem</v>
          </cell>
          <cell r="F735">
            <v>37895</v>
          </cell>
          <cell r="G735">
            <v>38214</v>
          </cell>
          <cell r="H735" t="str">
            <v>Hourly</v>
          </cell>
          <cell r="I735" t="str">
            <v>H</v>
          </cell>
          <cell r="J735">
            <v>24.1846</v>
          </cell>
        </row>
        <row r="736">
          <cell r="A736">
            <v>544</v>
          </cell>
          <cell r="B736" t="str">
            <v>Bean, Mary Ellen E.</v>
          </cell>
          <cell r="C736" t="str">
            <v>N</v>
          </cell>
          <cell r="D736" t="str">
            <v>00000305</v>
          </cell>
          <cell r="E736" t="str">
            <v>TCU RN - Per Diem</v>
          </cell>
          <cell r="F736">
            <v>38215</v>
          </cell>
          <cell r="G736">
            <v>38921</v>
          </cell>
          <cell r="H736" t="str">
            <v>Hourly</v>
          </cell>
          <cell r="I736" t="str">
            <v>H</v>
          </cell>
          <cell r="J736">
            <v>25.91</v>
          </cell>
        </row>
        <row r="737">
          <cell r="A737">
            <v>544</v>
          </cell>
          <cell r="B737" t="str">
            <v>Bean, Mary Ellen E.</v>
          </cell>
          <cell r="C737" t="str">
            <v>N</v>
          </cell>
          <cell r="D737" t="str">
            <v>00000423</v>
          </cell>
          <cell r="E737" t="str">
            <v>Director of Senior Services</v>
          </cell>
          <cell r="F737">
            <v>44067</v>
          </cell>
          <cell r="G737">
            <v>44108</v>
          </cell>
          <cell r="H737" t="str">
            <v>Hourly</v>
          </cell>
          <cell r="I737" t="str">
            <v>H</v>
          </cell>
          <cell r="J737">
            <v>46</v>
          </cell>
        </row>
        <row r="738">
          <cell r="A738">
            <v>544</v>
          </cell>
          <cell r="B738" t="str">
            <v>Bean, Mary Ellen E.</v>
          </cell>
          <cell r="C738" t="str">
            <v>N</v>
          </cell>
          <cell r="D738" t="str">
            <v>00000423</v>
          </cell>
          <cell r="E738" t="str">
            <v>Director of Senior Services</v>
          </cell>
          <cell r="F738">
            <v>44921</v>
          </cell>
          <cell r="G738">
            <v>45056</v>
          </cell>
          <cell r="H738" t="str">
            <v>Hourly</v>
          </cell>
          <cell r="I738" t="str">
            <v>H</v>
          </cell>
          <cell r="J738">
            <v>54</v>
          </cell>
        </row>
        <row r="739">
          <cell r="A739">
            <v>544</v>
          </cell>
          <cell r="B739" t="str">
            <v>Bean, Mary Ellen E.</v>
          </cell>
          <cell r="C739" t="str">
            <v>N</v>
          </cell>
          <cell r="D739" t="str">
            <v>00000501</v>
          </cell>
          <cell r="E739" t="str">
            <v>RN - Adult Day Per Diem</v>
          </cell>
          <cell r="F739">
            <v>40497</v>
          </cell>
          <cell r="G739">
            <v>42764</v>
          </cell>
          <cell r="H739" t="str">
            <v>Hourly</v>
          </cell>
          <cell r="I739" t="str">
            <v>H</v>
          </cell>
          <cell r="J739">
            <v>35.35</v>
          </cell>
        </row>
        <row r="740">
          <cell r="A740">
            <v>544</v>
          </cell>
          <cell r="B740" t="str">
            <v>Bean, Mary Ellen E.</v>
          </cell>
          <cell r="C740" t="str">
            <v>Y</v>
          </cell>
          <cell r="D740" t="str">
            <v>00000501</v>
          </cell>
          <cell r="E740" t="str">
            <v>RN - Adult Day Per Diem</v>
          </cell>
          <cell r="F740">
            <v>44501</v>
          </cell>
          <cell r="G740">
            <v>45056</v>
          </cell>
          <cell r="H740" t="str">
            <v>Hourly</v>
          </cell>
          <cell r="I740" t="str">
            <v>H</v>
          </cell>
          <cell r="J740">
            <v>41.21</v>
          </cell>
        </row>
        <row r="741">
          <cell r="A741">
            <v>544</v>
          </cell>
          <cell r="B741" t="str">
            <v>Bean, Mary Ellen E.</v>
          </cell>
          <cell r="C741" t="str">
            <v>N</v>
          </cell>
          <cell r="D741" t="str">
            <v>00000592</v>
          </cell>
          <cell r="E741" t="str">
            <v>RN Retirement Com PD</v>
          </cell>
          <cell r="F741">
            <v>44109</v>
          </cell>
          <cell r="G741">
            <v>45056</v>
          </cell>
          <cell r="H741" t="str">
            <v>Hourly</v>
          </cell>
          <cell r="I741" t="str">
            <v>H</v>
          </cell>
          <cell r="J741">
            <v>40.200000000000003</v>
          </cell>
        </row>
        <row r="742">
          <cell r="A742">
            <v>544</v>
          </cell>
          <cell r="B742" t="str">
            <v>Bean, Mary Ellen E.</v>
          </cell>
          <cell r="C742" t="str">
            <v>N</v>
          </cell>
          <cell r="D742" t="str">
            <v>00000594</v>
          </cell>
          <cell r="E742" t="str">
            <v>RN Adult Day PD</v>
          </cell>
          <cell r="F742">
            <v>42765</v>
          </cell>
          <cell r="G742">
            <v>44066</v>
          </cell>
          <cell r="H742" t="str">
            <v>Hourly</v>
          </cell>
          <cell r="I742" t="str">
            <v>H</v>
          </cell>
          <cell r="J742">
            <v>37.14</v>
          </cell>
        </row>
        <row r="743">
          <cell r="A743">
            <v>546</v>
          </cell>
          <cell r="B743" t="str">
            <v>Gavin, Constance L.</v>
          </cell>
          <cell r="C743" t="str">
            <v>Y</v>
          </cell>
          <cell r="D743" t="str">
            <v>00000211</v>
          </cell>
          <cell r="E743" t="str">
            <v>PR Patient Reg Receptionist I</v>
          </cell>
          <cell r="F743">
            <v>37666</v>
          </cell>
          <cell r="G743">
            <v>37986</v>
          </cell>
          <cell r="H743" t="str">
            <v>Hourly</v>
          </cell>
          <cell r="I743" t="str">
            <v>H</v>
          </cell>
          <cell r="J743">
            <v>9.52</v>
          </cell>
        </row>
        <row r="744">
          <cell r="A744">
            <v>548</v>
          </cell>
          <cell r="B744" t="str">
            <v>Slack, Marianne</v>
          </cell>
          <cell r="C744" t="str">
            <v>N</v>
          </cell>
          <cell r="D744" t="str">
            <v>00000114</v>
          </cell>
          <cell r="E744" t="str">
            <v>Non Certified Coder</v>
          </cell>
          <cell r="F744">
            <v>39909</v>
          </cell>
          <cell r="G744">
            <v>39936</v>
          </cell>
          <cell r="H744" t="str">
            <v>Hourly</v>
          </cell>
          <cell r="I744" t="str">
            <v>H</v>
          </cell>
          <cell r="J744">
            <v>13.36</v>
          </cell>
        </row>
        <row r="745">
          <cell r="A745">
            <v>548</v>
          </cell>
          <cell r="B745" t="str">
            <v>Slack, Marianne</v>
          </cell>
          <cell r="C745" t="str">
            <v>N</v>
          </cell>
          <cell r="D745" t="str">
            <v>00000211</v>
          </cell>
          <cell r="E745" t="str">
            <v>PR Patient Reg Receptionist I</v>
          </cell>
          <cell r="F745">
            <v>37895</v>
          </cell>
          <cell r="G745">
            <v>39054</v>
          </cell>
          <cell r="H745" t="str">
            <v>Hourly</v>
          </cell>
          <cell r="I745" t="str">
            <v>H</v>
          </cell>
          <cell r="J745">
            <v>11.37</v>
          </cell>
        </row>
        <row r="746">
          <cell r="A746">
            <v>548</v>
          </cell>
          <cell r="B746" t="str">
            <v>Slack, Marianne</v>
          </cell>
          <cell r="C746" t="str">
            <v>N</v>
          </cell>
          <cell r="D746" t="str">
            <v>00000273</v>
          </cell>
          <cell r="E746" t="str">
            <v>QA &amp; Training Coordinator</v>
          </cell>
          <cell r="F746">
            <v>39055</v>
          </cell>
          <cell r="G746">
            <v>39908</v>
          </cell>
          <cell r="H746" t="str">
            <v>Hourly</v>
          </cell>
          <cell r="I746" t="str">
            <v>H</v>
          </cell>
          <cell r="J746">
            <v>13.36</v>
          </cell>
        </row>
        <row r="747">
          <cell r="A747">
            <v>548</v>
          </cell>
          <cell r="B747" t="str">
            <v>Slack, Marianne</v>
          </cell>
          <cell r="C747" t="str">
            <v>Y</v>
          </cell>
          <cell r="D747" t="str">
            <v>00000291</v>
          </cell>
          <cell r="E747" t="str">
            <v>HIM Certified Coder</v>
          </cell>
          <cell r="F747">
            <v>39937</v>
          </cell>
          <cell r="G747">
            <v>42846</v>
          </cell>
          <cell r="H747" t="str">
            <v>Hourly</v>
          </cell>
          <cell r="I747" t="str">
            <v>H</v>
          </cell>
          <cell r="J747">
            <v>17.55</v>
          </cell>
        </row>
        <row r="748">
          <cell r="A748">
            <v>551</v>
          </cell>
          <cell r="B748" t="str">
            <v>Alexander, Judith A.</v>
          </cell>
          <cell r="C748" t="str">
            <v>N</v>
          </cell>
          <cell r="D748" t="str">
            <v>00000145</v>
          </cell>
          <cell r="E748" t="str">
            <v>CHEL LPN (Closed)</v>
          </cell>
          <cell r="F748">
            <v>37895</v>
          </cell>
          <cell r="G748">
            <v>38186</v>
          </cell>
          <cell r="H748" t="str">
            <v>Hourly</v>
          </cell>
          <cell r="I748" t="str">
            <v>H</v>
          </cell>
          <cell r="J748">
            <v>16.747800000000002</v>
          </cell>
        </row>
        <row r="749">
          <cell r="A749">
            <v>551</v>
          </cell>
          <cell r="B749" t="str">
            <v>Alexander, Judith A.</v>
          </cell>
          <cell r="C749" t="str">
            <v>N</v>
          </cell>
          <cell r="D749" t="str">
            <v>00000294</v>
          </cell>
          <cell r="E749" t="str">
            <v>CHEL LPN - PP Closed</v>
          </cell>
          <cell r="F749">
            <v>38187</v>
          </cell>
          <cell r="G749">
            <v>38263</v>
          </cell>
          <cell r="H749" t="str">
            <v>Hourly</v>
          </cell>
          <cell r="I749" t="str">
            <v>H</v>
          </cell>
          <cell r="J749">
            <v>16.747800000000002</v>
          </cell>
        </row>
        <row r="750">
          <cell r="A750">
            <v>551</v>
          </cell>
          <cell r="B750" t="str">
            <v>Alexander, Judith A.</v>
          </cell>
          <cell r="C750" t="str">
            <v>N</v>
          </cell>
          <cell r="D750" t="str">
            <v>00000313</v>
          </cell>
          <cell r="E750" t="str">
            <v>CHEL LPN - PP - Offsite</v>
          </cell>
          <cell r="F750">
            <v>38264</v>
          </cell>
          <cell r="G750">
            <v>40836</v>
          </cell>
          <cell r="H750" t="str">
            <v>Hourly</v>
          </cell>
          <cell r="I750" t="str">
            <v>H</v>
          </cell>
          <cell r="J750">
            <v>20.486999999999998</v>
          </cell>
        </row>
        <row r="751">
          <cell r="A751">
            <v>551</v>
          </cell>
          <cell r="B751" t="str">
            <v>Alexander, Judith A.</v>
          </cell>
          <cell r="C751" t="str">
            <v>Y</v>
          </cell>
          <cell r="D751" t="str">
            <v>00000313</v>
          </cell>
          <cell r="E751" t="str">
            <v>CHEL LPN - PP - Offsite</v>
          </cell>
          <cell r="F751">
            <v>40973</v>
          </cell>
          <cell r="G751">
            <v>41138</v>
          </cell>
          <cell r="H751" t="str">
            <v>Hourly</v>
          </cell>
          <cell r="I751" t="str">
            <v>H</v>
          </cell>
          <cell r="J751">
            <v>20.486999999999998</v>
          </cell>
        </row>
        <row r="752">
          <cell r="A752">
            <v>551</v>
          </cell>
          <cell r="B752" t="str">
            <v>Alexander, Judith A.</v>
          </cell>
          <cell r="C752" t="str">
            <v>N</v>
          </cell>
          <cell r="D752" t="str">
            <v>00000433</v>
          </cell>
          <cell r="E752" t="str">
            <v>CHEL Healthcare Asst Offsite</v>
          </cell>
          <cell r="F752">
            <v>40945</v>
          </cell>
          <cell r="G752">
            <v>40944</v>
          </cell>
          <cell r="H752" t="str">
            <v>Hourly</v>
          </cell>
          <cell r="I752" t="str">
            <v>H</v>
          </cell>
          <cell r="J752">
            <v>20.486999999999998</v>
          </cell>
        </row>
        <row r="753">
          <cell r="A753">
            <v>551</v>
          </cell>
          <cell r="B753" t="str">
            <v>Alexander, Judith A.</v>
          </cell>
          <cell r="C753" t="str">
            <v>N</v>
          </cell>
          <cell r="D753" t="str">
            <v>00000532</v>
          </cell>
          <cell r="E753" t="str">
            <v>CHEL Healthcare Asst Offsite</v>
          </cell>
          <cell r="F753">
            <v>40945</v>
          </cell>
          <cell r="G753">
            <v>40972</v>
          </cell>
          <cell r="H753" t="str">
            <v>Hourly</v>
          </cell>
          <cell r="I753" t="str">
            <v>H</v>
          </cell>
          <cell r="J753">
            <v>20.486999999999998</v>
          </cell>
        </row>
        <row r="754">
          <cell r="A754">
            <v>554</v>
          </cell>
          <cell r="B754" t="str">
            <v>Judd, Marjorie A.</v>
          </cell>
          <cell r="C754" t="str">
            <v>N</v>
          </cell>
          <cell r="D754" t="str">
            <v>00000005</v>
          </cell>
          <cell r="E754" t="str">
            <v>ADM Director of Provider Pract</v>
          </cell>
          <cell r="F754">
            <v>37895</v>
          </cell>
          <cell r="G754">
            <v>37976</v>
          </cell>
          <cell r="H754" t="str">
            <v>Salaried</v>
          </cell>
          <cell r="I754" t="str">
            <v>S</v>
          </cell>
          <cell r="J754">
            <v>36.515000000000001</v>
          </cell>
        </row>
        <row r="755">
          <cell r="A755">
            <v>554</v>
          </cell>
          <cell r="B755" t="str">
            <v>Judd, Marjorie A.</v>
          </cell>
          <cell r="C755" t="str">
            <v>Y</v>
          </cell>
          <cell r="D755" t="str">
            <v>00000006</v>
          </cell>
          <cell r="E755" t="str">
            <v>ADM Director of Human Resource</v>
          </cell>
          <cell r="F755">
            <v>40805</v>
          </cell>
          <cell r="G755">
            <v>41250</v>
          </cell>
          <cell r="H755" t="str">
            <v>Salaried</v>
          </cell>
          <cell r="I755" t="str">
            <v>S</v>
          </cell>
          <cell r="J755">
            <v>61.109999000000002</v>
          </cell>
        </row>
        <row r="756">
          <cell r="A756">
            <v>554</v>
          </cell>
          <cell r="B756" t="str">
            <v>Judd, Marjorie A.</v>
          </cell>
          <cell r="C756" t="str">
            <v>N</v>
          </cell>
          <cell r="D756" t="str">
            <v>00000272</v>
          </cell>
          <cell r="E756" t="str">
            <v>ADM VP of Operations &amp;Surg Svc</v>
          </cell>
          <cell r="F756">
            <v>37977</v>
          </cell>
          <cell r="G756">
            <v>40342</v>
          </cell>
          <cell r="H756" t="str">
            <v>Salaried</v>
          </cell>
          <cell r="I756" t="str">
            <v>S</v>
          </cell>
          <cell r="J756">
            <v>67.110100000000003</v>
          </cell>
        </row>
        <row r="757">
          <cell r="A757">
            <v>554</v>
          </cell>
          <cell r="B757" t="str">
            <v>Judd, Marjorie A.</v>
          </cell>
          <cell r="C757" t="str">
            <v>N</v>
          </cell>
          <cell r="D757" t="str">
            <v>00000480</v>
          </cell>
          <cell r="E757" t="str">
            <v>VP of Bus Develop/Hosp Liaiso</v>
          </cell>
          <cell r="F757">
            <v>40343</v>
          </cell>
          <cell r="G757">
            <v>40804</v>
          </cell>
          <cell r="H757" t="str">
            <v>Salaried</v>
          </cell>
          <cell r="I757" t="str">
            <v>S</v>
          </cell>
          <cell r="J757">
            <v>61.11</v>
          </cell>
        </row>
        <row r="758">
          <cell r="A758">
            <v>560</v>
          </cell>
          <cell r="B758" t="str">
            <v>Henry, Gregory W.</v>
          </cell>
          <cell r="C758" t="str">
            <v>Y</v>
          </cell>
          <cell r="D758" t="str">
            <v>00000038</v>
          </cell>
          <cell r="E758" t="str">
            <v>Purchasing Supervisor</v>
          </cell>
          <cell r="F758">
            <v>37895</v>
          </cell>
          <cell r="G758">
            <v>39448</v>
          </cell>
          <cell r="H758" t="str">
            <v>Salaried</v>
          </cell>
          <cell r="I758" t="str">
            <v>S</v>
          </cell>
          <cell r="J758">
            <v>33.616799999999998</v>
          </cell>
        </row>
        <row r="759">
          <cell r="A759">
            <v>564</v>
          </cell>
          <cell r="B759" t="str">
            <v>McCarthy, Genevieve M.</v>
          </cell>
          <cell r="C759" t="str">
            <v>Y</v>
          </cell>
          <cell r="D759" t="str">
            <v>00000081</v>
          </cell>
          <cell r="E759" t="str">
            <v>LAB Laboratory Technician 1</v>
          </cell>
          <cell r="F759">
            <v>37895</v>
          </cell>
          <cell r="G759">
            <v>38292</v>
          </cell>
          <cell r="H759" t="str">
            <v>Hourly</v>
          </cell>
          <cell r="I759" t="str">
            <v>H</v>
          </cell>
          <cell r="J759">
            <v>20.012899999999998</v>
          </cell>
        </row>
        <row r="760">
          <cell r="A760">
            <v>565</v>
          </cell>
          <cell r="B760" t="str">
            <v>Spinks, Sabrina M.</v>
          </cell>
          <cell r="C760" t="str">
            <v>Y</v>
          </cell>
          <cell r="D760" t="str">
            <v>00000066</v>
          </cell>
          <cell r="E760" t="str">
            <v>OR Surgical Services Asst</v>
          </cell>
          <cell r="F760">
            <v>37895</v>
          </cell>
          <cell r="G760">
            <v>38313</v>
          </cell>
          <cell r="H760" t="str">
            <v>Hourly</v>
          </cell>
          <cell r="I760" t="str">
            <v>H</v>
          </cell>
          <cell r="J760">
            <v>9.8175000000000008</v>
          </cell>
        </row>
        <row r="761">
          <cell r="A761">
            <v>568</v>
          </cell>
          <cell r="B761" t="str">
            <v>Wall, Benjamin B.</v>
          </cell>
          <cell r="C761" t="str">
            <v>N</v>
          </cell>
          <cell r="D761" t="str">
            <v>00000041</v>
          </cell>
          <cell r="E761" t="str">
            <v>FAC Plant Operations Manager</v>
          </cell>
          <cell r="F761">
            <v>37895</v>
          </cell>
          <cell r="G761">
            <v>40384</v>
          </cell>
          <cell r="H761" t="str">
            <v>Salaried</v>
          </cell>
          <cell r="I761" t="str">
            <v>S</v>
          </cell>
          <cell r="J761">
            <v>28.303000000000001</v>
          </cell>
        </row>
        <row r="762">
          <cell r="A762">
            <v>568</v>
          </cell>
          <cell r="B762" t="str">
            <v>Wall, Benjamin B.</v>
          </cell>
          <cell r="C762" t="str">
            <v>Y</v>
          </cell>
          <cell r="D762" t="str">
            <v>00000193</v>
          </cell>
          <cell r="E762" t="str">
            <v>FAC Skilled Maintenance</v>
          </cell>
          <cell r="F762">
            <v>40651</v>
          </cell>
          <cell r="G762">
            <v>40752</v>
          </cell>
          <cell r="H762" t="str">
            <v>Hourly</v>
          </cell>
          <cell r="I762" t="str">
            <v>H</v>
          </cell>
          <cell r="J762">
            <v>28.303000000000001</v>
          </cell>
        </row>
        <row r="763">
          <cell r="A763">
            <v>568</v>
          </cell>
          <cell r="B763" t="str">
            <v>Wall, Benjamin B.</v>
          </cell>
          <cell r="C763" t="str">
            <v>N</v>
          </cell>
          <cell r="D763" t="str">
            <v>00000390</v>
          </cell>
          <cell r="E763" t="str">
            <v>Powerhouse Supervisor</v>
          </cell>
          <cell r="F763">
            <v>40385</v>
          </cell>
          <cell r="G763">
            <v>40384</v>
          </cell>
          <cell r="H763" t="str">
            <v>Hourly</v>
          </cell>
          <cell r="I763" t="str">
            <v>H</v>
          </cell>
          <cell r="J763">
            <v>28.303000000000001</v>
          </cell>
        </row>
        <row r="764">
          <cell r="A764">
            <v>568</v>
          </cell>
          <cell r="B764" t="str">
            <v>Wall, Benjamin B.</v>
          </cell>
          <cell r="C764" t="str">
            <v>N</v>
          </cell>
          <cell r="D764" t="str">
            <v>00000486</v>
          </cell>
          <cell r="E764" t="str">
            <v>FAC Plant Operation Supervisor</v>
          </cell>
          <cell r="F764">
            <v>40385</v>
          </cell>
          <cell r="G764">
            <v>40650</v>
          </cell>
          <cell r="H764" t="str">
            <v>Hourly</v>
          </cell>
          <cell r="I764" t="str">
            <v>H</v>
          </cell>
          <cell r="J764">
            <v>28.303000000000001</v>
          </cell>
        </row>
        <row r="765">
          <cell r="A765">
            <v>569</v>
          </cell>
          <cell r="B765" t="str">
            <v>Tetrault, Sadie A.</v>
          </cell>
          <cell r="C765" t="str">
            <v>N</v>
          </cell>
          <cell r="D765" t="str">
            <v>00000058</v>
          </cell>
          <cell r="E765" t="str">
            <v>MECU Licensed Nurse Aide</v>
          </cell>
          <cell r="F765">
            <v>37895</v>
          </cell>
          <cell r="G765">
            <v>38270</v>
          </cell>
          <cell r="H765" t="str">
            <v>Hourly</v>
          </cell>
          <cell r="I765" t="str">
            <v>H</v>
          </cell>
          <cell r="J765">
            <v>11.9686</v>
          </cell>
        </row>
        <row r="766">
          <cell r="A766">
            <v>569</v>
          </cell>
          <cell r="B766" t="str">
            <v>Tetrault, Sadie A.</v>
          </cell>
          <cell r="C766" t="str">
            <v>N</v>
          </cell>
          <cell r="D766" t="str">
            <v>00000058</v>
          </cell>
          <cell r="E766" t="str">
            <v>MECU Licensed Nurse Aide</v>
          </cell>
          <cell r="F766">
            <v>38383</v>
          </cell>
          <cell r="G766">
            <v>38732</v>
          </cell>
          <cell r="H766" t="str">
            <v>Hourly</v>
          </cell>
          <cell r="I766" t="str">
            <v>H</v>
          </cell>
          <cell r="J766">
            <v>12.944000000000001</v>
          </cell>
        </row>
        <row r="767">
          <cell r="A767">
            <v>569</v>
          </cell>
          <cell r="B767" t="str">
            <v>Tetrault, Sadie A.</v>
          </cell>
          <cell r="C767" t="str">
            <v>Y</v>
          </cell>
          <cell r="D767" t="str">
            <v>00000058</v>
          </cell>
          <cell r="E767" t="str">
            <v>MECU Licensed Nurse Aide</v>
          </cell>
          <cell r="F767">
            <v>41183</v>
          </cell>
          <cell r="G767">
            <v>41221</v>
          </cell>
          <cell r="H767" t="str">
            <v>Hourly</v>
          </cell>
          <cell r="I767" t="str">
            <v>H</v>
          </cell>
          <cell r="J767">
            <v>16.039999000000002</v>
          </cell>
        </row>
        <row r="768">
          <cell r="A768">
            <v>569</v>
          </cell>
          <cell r="B768" t="str">
            <v>Tetrault, Sadie A.</v>
          </cell>
          <cell r="C768" t="str">
            <v>N</v>
          </cell>
          <cell r="D768" t="str">
            <v>00000235</v>
          </cell>
          <cell r="E768" t="str">
            <v>MECU LNA Per Diem</v>
          </cell>
          <cell r="F768">
            <v>38271</v>
          </cell>
          <cell r="G768">
            <v>38382</v>
          </cell>
          <cell r="H768" t="str">
            <v>Hourly</v>
          </cell>
          <cell r="I768" t="str">
            <v>H</v>
          </cell>
          <cell r="J768">
            <v>12.567</v>
          </cell>
        </row>
        <row r="769">
          <cell r="A769">
            <v>569</v>
          </cell>
          <cell r="B769" t="str">
            <v>Tetrault, Sadie A.</v>
          </cell>
          <cell r="C769" t="str">
            <v>N</v>
          </cell>
          <cell r="D769" t="str">
            <v>00000235</v>
          </cell>
          <cell r="E769" t="str">
            <v>MECU LNA Per Diem</v>
          </cell>
          <cell r="F769">
            <v>38733</v>
          </cell>
          <cell r="G769">
            <v>41182</v>
          </cell>
          <cell r="H769" t="str">
            <v>Hourly</v>
          </cell>
          <cell r="I769" t="str">
            <v>H</v>
          </cell>
          <cell r="J769">
            <v>16.04</v>
          </cell>
        </row>
        <row r="770">
          <cell r="A770">
            <v>571</v>
          </cell>
          <cell r="B770" t="str">
            <v>Barry IV, John J.</v>
          </cell>
          <cell r="C770" t="str">
            <v>Y</v>
          </cell>
          <cell r="D770" t="str">
            <v>00000102</v>
          </cell>
          <cell r="E770" t="str">
            <v>REH Occupational Therapist</v>
          </cell>
          <cell r="F770">
            <v>37895</v>
          </cell>
          <cell r="G770">
            <v>38538</v>
          </cell>
          <cell r="H770" t="str">
            <v>Hourly</v>
          </cell>
          <cell r="I770" t="str">
            <v>H</v>
          </cell>
          <cell r="J770">
            <v>25.779800000000002</v>
          </cell>
        </row>
        <row r="771">
          <cell r="A771">
            <v>572</v>
          </cell>
          <cell r="B771" t="str">
            <v>Perreault, Deanna J.</v>
          </cell>
          <cell r="C771" t="str">
            <v>N</v>
          </cell>
          <cell r="D771" t="str">
            <v>00000098</v>
          </cell>
          <cell r="E771" t="str">
            <v>REH Physical Therapist</v>
          </cell>
          <cell r="F771">
            <v>37895</v>
          </cell>
          <cell r="G771">
            <v>38946</v>
          </cell>
          <cell r="H771" t="str">
            <v>Hourly</v>
          </cell>
          <cell r="I771" t="str">
            <v>H</v>
          </cell>
          <cell r="J771">
            <v>23.62</v>
          </cell>
        </row>
        <row r="772">
          <cell r="A772">
            <v>572</v>
          </cell>
          <cell r="B772" t="str">
            <v>Perreault, Deanna J.</v>
          </cell>
          <cell r="C772" t="str">
            <v>Y</v>
          </cell>
          <cell r="D772" t="str">
            <v>00000098</v>
          </cell>
          <cell r="E772" t="str">
            <v>REH Physical Therapist</v>
          </cell>
          <cell r="F772">
            <v>39461</v>
          </cell>
          <cell r="G772">
            <v>45056</v>
          </cell>
          <cell r="H772" t="str">
            <v>Hourly</v>
          </cell>
          <cell r="I772" t="str">
            <v>H</v>
          </cell>
          <cell r="J772">
            <v>50.61</v>
          </cell>
        </row>
        <row r="773">
          <cell r="A773">
            <v>573</v>
          </cell>
          <cell r="B773" t="str">
            <v>Richardson, Chelsea A.</v>
          </cell>
          <cell r="C773" t="str">
            <v>Y</v>
          </cell>
          <cell r="D773" t="str">
            <v>00000211</v>
          </cell>
          <cell r="E773" t="str">
            <v>PR Patient Reg Receptionist I</v>
          </cell>
          <cell r="F773">
            <v>37666</v>
          </cell>
          <cell r="G773">
            <v>37986</v>
          </cell>
          <cell r="H773" t="str">
            <v>Hourly</v>
          </cell>
          <cell r="I773" t="str">
            <v>H</v>
          </cell>
          <cell r="J773">
            <v>9.73</v>
          </cell>
        </row>
        <row r="774">
          <cell r="A774">
            <v>574</v>
          </cell>
          <cell r="B774" t="str">
            <v>MacDonald, Jill L.</v>
          </cell>
          <cell r="C774" t="str">
            <v>Y</v>
          </cell>
          <cell r="D774" t="str">
            <v>00000105</v>
          </cell>
          <cell r="E774" t="str">
            <v>CARE Social Worker</v>
          </cell>
          <cell r="F774">
            <v>37799</v>
          </cell>
          <cell r="G774">
            <v>37986</v>
          </cell>
          <cell r="H774" t="str">
            <v>Salaried</v>
          </cell>
          <cell r="I774" t="str">
            <v>S</v>
          </cell>
          <cell r="J774">
            <v>22.39</v>
          </cell>
        </row>
        <row r="775">
          <cell r="A775">
            <v>575</v>
          </cell>
          <cell r="B775" t="str">
            <v>Warner, Linda J.</v>
          </cell>
          <cell r="C775" t="str">
            <v>Y</v>
          </cell>
          <cell r="D775" t="str">
            <v>00000051</v>
          </cell>
          <cell r="E775" t="str">
            <v>MEDSURG LNA</v>
          </cell>
          <cell r="F775">
            <v>44622</v>
          </cell>
          <cell r="G775">
            <v>45056</v>
          </cell>
          <cell r="H775" t="str">
            <v>Hourly</v>
          </cell>
          <cell r="I775" t="str">
            <v>H</v>
          </cell>
          <cell r="J775">
            <v>24.75</v>
          </cell>
        </row>
        <row r="776">
          <cell r="A776">
            <v>575</v>
          </cell>
          <cell r="B776" t="str">
            <v>Warner, Linda J.</v>
          </cell>
          <cell r="C776" t="str">
            <v>N</v>
          </cell>
          <cell r="D776" t="str">
            <v>00000055</v>
          </cell>
          <cell r="E776" t="str">
            <v>TCU Licensed Nurse Aide</v>
          </cell>
          <cell r="F776">
            <v>38495</v>
          </cell>
          <cell r="G776">
            <v>44439</v>
          </cell>
          <cell r="H776" t="str">
            <v>Hourly</v>
          </cell>
          <cell r="I776" t="str">
            <v>H</v>
          </cell>
          <cell r="J776">
            <v>22.48</v>
          </cell>
        </row>
        <row r="777">
          <cell r="A777">
            <v>575</v>
          </cell>
          <cell r="B777" t="str">
            <v>Warner, Linda J.</v>
          </cell>
          <cell r="C777" t="str">
            <v>N</v>
          </cell>
          <cell r="D777" t="str">
            <v>00000058</v>
          </cell>
          <cell r="E777" t="str">
            <v>MECU Licensed Nurse Aide</v>
          </cell>
          <cell r="F777">
            <v>37895</v>
          </cell>
          <cell r="G777">
            <v>39152</v>
          </cell>
          <cell r="H777" t="str">
            <v>Hourly</v>
          </cell>
          <cell r="I777" t="str">
            <v>H</v>
          </cell>
          <cell r="J777">
            <v>14.11</v>
          </cell>
        </row>
        <row r="778">
          <cell r="A778">
            <v>582</v>
          </cell>
          <cell r="B778" t="str">
            <v>MacAskill, Sarah A.</v>
          </cell>
          <cell r="C778" t="str">
            <v>Y</v>
          </cell>
          <cell r="D778" t="str">
            <v>00000211</v>
          </cell>
          <cell r="E778" t="str">
            <v>PR Patient Reg Receptionist I</v>
          </cell>
          <cell r="F778">
            <v>37666</v>
          </cell>
          <cell r="G778">
            <v>37986</v>
          </cell>
          <cell r="H778" t="str">
            <v>Hourly</v>
          </cell>
          <cell r="I778" t="str">
            <v>H</v>
          </cell>
          <cell r="J778">
            <v>7.6</v>
          </cell>
        </row>
        <row r="779">
          <cell r="A779">
            <v>583</v>
          </cell>
          <cell r="B779" t="str">
            <v>Mullen, Patricia E.</v>
          </cell>
          <cell r="C779" t="str">
            <v>N</v>
          </cell>
          <cell r="D779" t="str">
            <v>00000154</v>
          </cell>
          <cell r="E779" t="str">
            <v>NAPS LPN Surgery (Closed)</v>
          </cell>
          <cell r="F779">
            <v>38103</v>
          </cell>
          <cell r="G779">
            <v>38186</v>
          </cell>
          <cell r="H779" t="str">
            <v>Hourly</v>
          </cell>
          <cell r="I779" t="str">
            <v>H</v>
          </cell>
          <cell r="J779">
            <v>19.135999999999999</v>
          </cell>
        </row>
        <row r="780">
          <cell r="A780">
            <v>583</v>
          </cell>
          <cell r="B780" t="str">
            <v>Mullen, Patricia E.</v>
          </cell>
          <cell r="C780" t="str">
            <v>N</v>
          </cell>
          <cell r="D780" t="str">
            <v>00000297</v>
          </cell>
          <cell r="E780" t="str">
            <v>NAPS Surgery LPN PP</v>
          </cell>
          <cell r="F780">
            <v>38187</v>
          </cell>
          <cell r="G780">
            <v>38884</v>
          </cell>
          <cell r="H780" t="str">
            <v>Hourly</v>
          </cell>
          <cell r="I780" t="str">
            <v>H</v>
          </cell>
          <cell r="J780">
            <v>20.55</v>
          </cell>
        </row>
        <row r="781">
          <cell r="A781">
            <v>583</v>
          </cell>
          <cell r="B781" t="str">
            <v>Mullen, Patricia E.</v>
          </cell>
          <cell r="C781" t="str">
            <v>N</v>
          </cell>
          <cell r="D781" t="str">
            <v>00000299</v>
          </cell>
          <cell r="E781" t="str">
            <v>NAPS Podiatry LPN PP</v>
          </cell>
          <cell r="F781">
            <v>38187</v>
          </cell>
          <cell r="G781">
            <v>38884</v>
          </cell>
          <cell r="H781" t="str">
            <v>Hourly</v>
          </cell>
          <cell r="I781" t="str">
            <v>H</v>
          </cell>
          <cell r="J781">
            <v>20.55</v>
          </cell>
        </row>
        <row r="782">
          <cell r="A782">
            <v>583</v>
          </cell>
          <cell r="B782" t="str">
            <v>Mullen, Patricia E.</v>
          </cell>
          <cell r="C782" t="str">
            <v>Y</v>
          </cell>
          <cell r="D782" t="str">
            <v>00000380</v>
          </cell>
          <cell r="E782" t="str">
            <v>NAPS Surgical Cordinator</v>
          </cell>
          <cell r="F782">
            <v>39027</v>
          </cell>
          <cell r="G782">
            <v>39129</v>
          </cell>
          <cell r="H782" t="str">
            <v>Hourly</v>
          </cell>
          <cell r="I782" t="str">
            <v>H</v>
          </cell>
          <cell r="J782">
            <v>20.55</v>
          </cell>
        </row>
        <row r="783">
          <cell r="A783">
            <v>584</v>
          </cell>
          <cell r="B783" t="str">
            <v>Tulloch, Rebecca E.</v>
          </cell>
          <cell r="C783" t="str">
            <v>N</v>
          </cell>
          <cell r="D783" t="str">
            <v>00000063</v>
          </cell>
          <cell r="E783" t="str">
            <v>OR Registered Nurse</v>
          </cell>
          <cell r="F783">
            <v>41057</v>
          </cell>
          <cell r="G783">
            <v>42932</v>
          </cell>
          <cell r="H783" t="str">
            <v>Hourly</v>
          </cell>
          <cell r="I783" t="str">
            <v>H</v>
          </cell>
          <cell r="J783">
            <v>30.75</v>
          </cell>
        </row>
        <row r="784">
          <cell r="A784">
            <v>584</v>
          </cell>
          <cell r="B784" t="str">
            <v>Tulloch, Rebecca E.</v>
          </cell>
          <cell r="C784" t="str">
            <v>N</v>
          </cell>
          <cell r="D784" t="str">
            <v>00000064</v>
          </cell>
          <cell r="E784" t="str">
            <v>OR Licensed Practical Nurse</v>
          </cell>
          <cell r="F784">
            <v>38562</v>
          </cell>
          <cell r="G784">
            <v>38562</v>
          </cell>
          <cell r="H784" t="str">
            <v>Hourly</v>
          </cell>
          <cell r="I784" t="str">
            <v>H</v>
          </cell>
          <cell r="J784">
            <v>0</v>
          </cell>
        </row>
        <row r="785">
          <cell r="A785">
            <v>584</v>
          </cell>
          <cell r="B785" t="str">
            <v>Tulloch, Rebecca E.</v>
          </cell>
          <cell r="C785" t="str">
            <v>N</v>
          </cell>
          <cell r="D785" t="str">
            <v>00000064</v>
          </cell>
          <cell r="E785" t="str">
            <v>OR Licensed Practical Nurse</v>
          </cell>
          <cell r="F785">
            <v>37895</v>
          </cell>
          <cell r="G785">
            <v>39105</v>
          </cell>
          <cell r="H785" t="str">
            <v>Hourly</v>
          </cell>
          <cell r="I785" t="str">
            <v>H</v>
          </cell>
          <cell r="J785">
            <v>16.91</v>
          </cell>
        </row>
        <row r="786">
          <cell r="A786">
            <v>584</v>
          </cell>
          <cell r="B786" t="str">
            <v>Tulloch, Rebecca E.</v>
          </cell>
          <cell r="C786" t="str">
            <v>N</v>
          </cell>
          <cell r="D786" t="str">
            <v>00000064</v>
          </cell>
          <cell r="E786" t="str">
            <v>OR Licensed Practical Nurse</v>
          </cell>
          <cell r="F786">
            <v>40772</v>
          </cell>
          <cell r="G786">
            <v>41056</v>
          </cell>
          <cell r="H786" t="str">
            <v>Hourly</v>
          </cell>
          <cell r="I786" t="str">
            <v>H</v>
          </cell>
          <cell r="J786">
            <v>19.5</v>
          </cell>
        </row>
        <row r="787">
          <cell r="A787">
            <v>584</v>
          </cell>
          <cell r="B787" t="str">
            <v>Tulloch, Rebecca E.</v>
          </cell>
          <cell r="C787" t="str">
            <v>Y</v>
          </cell>
          <cell r="D787" t="str">
            <v>00000149</v>
          </cell>
          <cell r="E787" t="str">
            <v>NAPS Podiatry Office Manager</v>
          </cell>
          <cell r="F787">
            <v>42933</v>
          </cell>
          <cell r="G787">
            <v>43672</v>
          </cell>
          <cell r="H787" t="str">
            <v>Salaried</v>
          </cell>
          <cell r="I787" t="str">
            <v>S</v>
          </cell>
          <cell r="J787">
            <v>36.049999999999997</v>
          </cell>
        </row>
        <row r="788">
          <cell r="A788">
            <v>585</v>
          </cell>
          <cell r="B788" t="str">
            <v>Davis, Janice B.</v>
          </cell>
          <cell r="C788" t="str">
            <v>Y</v>
          </cell>
          <cell r="D788" t="str">
            <v>00000006</v>
          </cell>
          <cell r="E788" t="str">
            <v>ADM Director of Human Resource</v>
          </cell>
          <cell r="F788">
            <v>41253</v>
          </cell>
          <cell r="G788">
            <v>42527</v>
          </cell>
          <cell r="H788" t="str">
            <v>Salaried</v>
          </cell>
          <cell r="I788" t="str">
            <v>S</v>
          </cell>
          <cell r="J788">
            <v>64.628200000000007</v>
          </cell>
        </row>
        <row r="789">
          <cell r="A789">
            <v>585</v>
          </cell>
          <cell r="B789" t="str">
            <v>Davis, Janice B.</v>
          </cell>
          <cell r="C789" t="str">
            <v>N</v>
          </cell>
          <cell r="D789" t="str">
            <v>00000205</v>
          </cell>
          <cell r="E789" t="str">
            <v>ACCT Accounts Payable Asst</v>
          </cell>
          <cell r="F789">
            <v>37895</v>
          </cell>
          <cell r="G789">
            <v>37895</v>
          </cell>
          <cell r="H789" t="str">
            <v>Hourly</v>
          </cell>
          <cell r="I789" t="str">
            <v>H</v>
          </cell>
          <cell r="J789">
            <v>12.44</v>
          </cell>
        </row>
        <row r="790">
          <cell r="A790">
            <v>585</v>
          </cell>
          <cell r="B790" t="str">
            <v>Davis, Janice B.</v>
          </cell>
          <cell r="C790" t="str">
            <v>N</v>
          </cell>
          <cell r="D790" t="str">
            <v>00000206</v>
          </cell>
          <cell r="E790" t="str">
            <v>ACCT Payroll/Billing Assistant</v>
          </cell>
          <cell r="F790">
            <v>37896</v>
          </cell>
          <cell r="G790">
            <v>38046</v>
          </cell>
          <cell r="H790" t="str">
            <v>Hourly</v>
          </cell>
          <cell r="I790" t="str">
            <v>H</v>
          </cell>
          <cell r="J790">
            <v>12.44</v>
          </cell>
        </row>
        <row r="791">
          <cell r="A791">
            <v>585</v>
          </cell>
          <cell r="B791" t="str">
            <v>Davis, Janice B.</v>
          </cell>
          <cell r="C791" t="str">
            <v>N</v>
          </cell>
          <cell r="D791" t="str">
            <v>00000255</v>
          </cell>
          <cell r="E791" t="str">
            <v>ADM Administrative Assistant</v>
          </cell>
          <cell r="F791">
            <v>38047</v>
          </cell>
          <cell r="G791">
            <v>38046</v>
          </cell>
          <cell r="H791" t="str">
            <v>Hourly</v>
          </cell>
          <cell r="I791" t="str">
            <v>H</v>
          </cell>
          <cell r="J791">
            <v>13.12</v>
          </cell>
        </row>
        <row r="792">
          <cell r="A792">
            <v>585</v>
          </cell>
          <cell r="B792" t="str">
            <v>Davis, Janice B.</v>
          </cell>
          <cell r="C792" t="str">
            <v>N</v>
          </cell>
          <cell r="D792" t="str">
            <v>00000281</v>
          </cell>
          <cell r="E792" t="str">
            <v>Senior Executive Office Coord.</v>
          </cell>
          <cell r="F792">
            <v>38047</v>
          </cell>
          <cell r="G792">
            <v>40328</v>
          </cell>
          <cell r="H792" t="str">
            <v>Salaried</v>
          </cell>
          <cell r="I792" t="str">
            <v>S</v>
          </cell>
          <cell r="J792">
            <v>25.147600000000001</v>
          </cell>
        </row>
        <row r="793">
          <cell r="A793">
            <v>585</v>
          </cell>
          <cell r="B793" t="str">
            <v>Davis, Janice B.</v>
          </cell>
          <cell r="C793" t="str">
            <v>N</v>
          </cell>
          <cell r="D793" t="str">
            <v>00000336</v>
          </cell>
          <cell r="E793" t="str">
            <v>HR Human Resources Manager</v>
          </cell>
          <cell r="F793">
            <v>40637</v>
          </cell>
          <cell r="G793">
            <v>41252</v>
          </cell>
          <cell r="H793" t="str">
            <v>Salaried</v>
          </cell>
          <cell r="I793" t="str">
            <v>S</v>
          </cell>
          <cell r="J793">
            <v>30.54</v>
          </cell>
        </row>
        <row r="794">
          <cell r="A794">
            <v>585</v>
          </cell>
          <cell r="B794" t="str">
            <v>Davis, Janice B.</v>
          </cell>
          <cell r="C794" t="str">
            <v>N</v>
          </cell>
          <cell r="D794" t="str">
            <v>00000478</v>
          </cell>
          <cell r="E794" t="str">
            <v>HR Med Staff Comp Admin</v>
          </cell>
          <cell r="F794">
            <v>40329</v>
          </cell>
          <cell r="G794">
            <v>40636</v>
          </cell>
          <cell r="H794" t="str">
            <v>Salaried</v>
          </cell>
          <cell r="I794" t="str">
            <v>S</v>
          </cell>
          <cell r="J794">
            <v>26.153500000000001</v>
          </cell>
        </row>
        <row r="795">
          <cell r="A795">
            <v>586</v>
          </cell>
          <cell r="B795" t="str">
            <v>Shannon, Russell J.</v>
          </cell>
          <cell r="C795" t="str">
            <v>N</v>
          </cell>
          <cell r="D795" t="str">
            <v>00000195</v>
          </cell>
          <cell r="E795" t="str">
            <v>FAC Master Plumber</v>
          </cell>
          <cell r="F795">
            <v>37895</v>
          </cell>
          <cell r="G795">
            <v>39040</v>
          </cell>
          <cell r="H795" t="str">
            <v>Hourly</v>
          </cell>
          <cell r="I795" t="str">
            <v>H</v>
          </cell>
          <cell r="J795">
            <v>22.019200000000001</v>
          </cell>
        </row>
        <row r="796">
          <cell r="A796">
            <v>586</v>
          </cell>
          <cell r="B796" t="str">
            <v>Shannon, Russell J.</v>
          </cell>
          <cell r="C796" t="str">
            <v>Y</v>
          </cell>
          <cell r="D796" t="str">
            <v>00000390</v>
          </cell>
          <cell r="E796" t="str">
            <v>Powerhouse Supervisor</v>
          </cell>
          <cell r="F796">
            <v>39041</v>
          </cell>
          <cell r="G796">
            <v>39770</v>
          </cell>
          <cell r="H796" t="str">
            <v>Hourly</v>
          </cell>
          <cell r="I796" t="str">
            <v>H</v>
          </cell>
          <cell r="J796">
            <v>23.53</v>
          </cell>
        </row>
        <row r="797">
          <cell r="A797">
            <v>589</v>
          </cell>
          <cell r="B797" t="str">
            <v>Meginnes, JoAnne R.</v>
          </cell>
          <cell r="C797" t="str">
            <v>Y</v>
          </cell>
          <cell r="D797" t="str">
            <v>00000214</v>
          </cell>
          <cell r="E797" t="str">
            <v>COM Community Health Employee</v>
          </cell>
          <cell r="F797">
            <v>37895</v>
          </cell>
          <cell r="G797">
            <v>37931</v>
          </cell>
          <cell r="H797" t="str">
            <v>Hourly</v>
          </cell>
          <cell r="I797" t="str">
            <v>H</v>
          </cell>
          <cell r="J797">
            <v>11.8</v>
          </cell>
        </row>
        <row r="798">
          <cell r="A798">
            <v>590</v>
          </cell>
          <cell r="B798" t="str">
            <v>Heffernan, Susan C.</v>
          </cell>
          <cell r="C798" t="str">
            <v>N</v>
          </cell>
          <cell r="D798" t="str">
            <v>00000239</v>
          </cell>
          <cell r="E798" t="str">
            <v>MEDSURG RN Per Diem</v>
          </cell>
          <cell r="F798">
            <v>37895</v>
          </cell>
          <cell r="G798">
            <v>38075</v>
          </cell>
          <cell r="H798" t="str">
            <v>Hourly</v>
          </cell>
          <cell r="I798" t="str">
            <v>H</v>
          </cell>
          <cell r="J798">
            <v>18.719999000000001</v>
          </cell>
        </row>
        <row r="799">
          <cell r="A799">
            <v>590</v>
          </cell>
          <cell r="B799" t="str">
            <v>Heffernan, Susan C.</v>
          </cell>
          <cell r="C799" t="str">
            <v>Y</v>
          </cell>
          <cell r="D799" t="str">
            <v>00000239</v>
          </cell>
          <cell r="E799" t="str">
            <v>MEDSURG RN Per Diem</v>
          </cell>
          <cell r="F799">
            <v>38565</v>
          </cell>
          <cell r="G799">
            <v>39363</v>
          </cell>
          <cell r="H799" t="str">
            <v>Hourly</v>
          </cell>
          <cell r="I799" t="str">
            <v>H</v>
          </cell>
          <cell r="J799">
            <v>23.69</v>
          </cell>
        </row>
        <row r="800">
          <cell r="A800">
            <v>591</v>
          </cell>
          <cell r="B800" t="str">
            <v>Morgan, Sherri L.</v>
          </cell>
          <cell r="C800" t="str">
            <v>N</v>
          </cell>
          <cell r="D800" t="str">
            <v>00000138</v>
          </cell>
          <cell r="E800" t="str">
            <v>BETH LPN (Closed)</v>
          </cell>
          <cell r="F800">
            <v>37895</v>
          </cell>
          <cell r="G800">
            <v>38186</v>
          </cell>
          <cell r="H800" t="str">
            <v>Hourly</v>
          </cell>
          <cell r="I800" t="str">
            <v>H</v>
          </cell>
          <cell r="J800">
            <v>18.948799999999999</v>
          </cell>
        </row>
        <row r="801">
          <cell r="A801">
            <v>591</v>
          </cell>
          <cell r="B801" t="str">
            <v>Morgan, Sherri L.</v>
          </cell>
          <cell r="C801" t="str">
            <v>N</v>
          </cell>
          <cell r="D801" t="str">
            <v>00000293</v>
          </cell>
          <cell r="E801" t="str">
            <v>BETH LPN - PP Closed</v>
          </cell>
          <cell r="F801">
            <v>38187</v>
          </cell>
          <cell r="G801">
            <v>38263</v>
          </cell>
          <cell r="H801" t="str">
            <v>Hourly</v>
          </cell>
          <cell r="I801" t="str">
            <v>H</v>
          </cell>
          <cell r="J801">
            <v>18.948799999999999</v>
          </cell>
        </row>
        <row r="802">
          <cell r="A802">
            <v>591</v>
          </cell>
          <cell r="B802" t="str">
            <v>Morgan, Sherri L.</v>
          </cell>
          <cell r="C802" t="str">
            <v>Y</v>
          </cell>
          <cell r="D802" t="str">
            <v>00000306</v>
          </cell>
          <cell r="E802" t="str">
            <v>BETH Office Manager Offsite</v>
          </cell>
          <cell r="F802">
            <v>42611</v>
          </cell>
          <cell r="G802">
            <v>45056</v>
          </cell>
          <cell r="H802" t="str">
            <v>Salaried</v>
          </cell>
          <cell r="I802" t="str">
            <v>S</v>
          </cell>
          <cell r="J802">
            <v>34.6</v>
          </cell>
        </row>
        <row r="803">
          <cell r="A803">
            <v>591</v>
          </cell>
          <cell r="B803" t="str">
            <v>Morgan, Sherri L.</v>
          </cell>
          <cell r="C803" t="str">
            <v>N</v>
          </cell>
          <cell r="D803" t="str">
            <v>00000308</v>
          </cell>
          <cell r="E803" t="str">
            <v>BETH LPN - PP - Offsite</v>
          </cell>
          <cell r="F803">
            <v>38264</v>
          </cell>
          <cell r="G803">
            <v>42610</v>
          </cell>
          <cell r="H803" t="str">
            <v>Hourly</v>
          </cell>
          <cell r="I803" t="str">
            <v>H</v>
          </cell>
          <cell r="J803">
            <v>28.26</v>
          </cell>
        </row>
        <row r="804">
          <cell r="A804">
            <v>592</v>
          </cell>
          <cell r="B804" t="str">
            <v>Ferguson, Scott J.</v>
          </cell>
          <cell r="C804" t="str">
            <v>Y</v>
          </cell>
          <cell r="D804" t="str">
            <v>00000097</v>
          </cell>
          <cell r="E804" t="str">
            <v>RES Respiratory Therapist RRT</v>
          </cell>
          <cell r="F804">
            <v>37895</v>
          </cell>
          <cell r="G804">
            <v>39660</v>
          </cell>
          <cell r="H804" t="str">
            <v>Hourly</v>
          </cell>
          <cell r="I804" t="str">
            <v>H</v>
          </cell>
          <cell r="J804">
            <v>27.29</v>
          </cell>
        </row>
        <row r="805">
          <cell r="A805">
            <v>593</v>
          </cell>
          <cell r="B805" t="str">
            <v>Murphy, S. A.</v>
          </cell>
          <cell r="C805" t="str">
            <v>N</v>
          </cell>
          <cell r="D805" t="str">
            <v>00000057</v>
          </cell>
          <cell r="E805" t="str">
            <v>MECU Licensed Practical Nurse</v>
          </cell>
          <cell r="F805">
            <v>40413</v>
          </cell>
          <cell r="G805">
            <v>41755</v>
          </cell>
          <cell r="H805" t="str">
            <v>Hourly</v>
          </cell>
          <cell r="I805" t="str">
            <v>H</v>
          </cell>
          <cell r="J805">
            <v>26.61</v>
          </cell>
        </row>
        <row r="806">
          <cell r="A806">
            <v>593</v>
          </cell>
          <cell r="B806" t="str">
            <v>Murphy, S. A.</v>
          </cell>
          <cell r="C806" t="str">
            <v>N</v>
          </cell>
          <cell r="D806" t="str">
            <v>00000251</v>
          </cell>
          <cell r="E806" t="str">
            <v>MECU LPN Per Diem</v>
          </cell>
          <cell r="F806">
            <v>37895</v>
          </cell>
          <cell r="G806">
            <v>40412</v>
          </cell>
          <cell r="H806" t="str">
            <v>Hourly</v>
          </cell>
          <cell r="I806" t="str">
            <v>H</v>
          </cell>
          <cell r="J806">
            <v>21.090599999999998</v>
          </cell>
        </row>
        <row r="807">
          <cell r="A807">
            <v>593</v>
          </cell>
          <cell r="B807" t="str">
            <v>Murphy, S. A.</v>
          </cell>
          <cell r="C807" t="str">
            <v>Y</v>
          </cell>
          <cell r="D807" t="str">
            <v>00000251</v>
          </cell>
          <cell r="E807" t="str">
            <v>MECU LPN Per Diem</v>
          </cell>
          <cell r="F807">
            <v>41756</v>
          </cell>
          <cell r="G807">
            <v>41982</v>
          </cell>
          <cell r="H807" t="str">
            <v>Hourly</v>
          </cell>
          <cell r="I807" t="str">
            <v>H</v>
          </cell>
          <cell r="J807">
            <v>26.609998000000001</v>
          </cell>
        </row>
        <row r="808">
          <cell r="A808">
            <v>600</v>
          </cell>
          <cell r="B808" t="str">
            <v>Collette, Tracy L.</v>
          </cell>
          <cell r="C808" t="str">
            <v>N</v>
          </cell>
          <cell r="D808" t="str">
            <v>00000063</v>
          </cell>
          <cell r="E808" t="str">
            <v>OR Registered Nurse</v>
          </cell>
          <cell r="F808">
            <v>41813</v>
          </cell>
          <cell r="G808">
            <v>42242</v>
          </cell>
          <cell r="H808" t="str">
            <v>Hourly</v>
          </cell>
          <cell r="I808" t="str">
            <v>H</v>
          </cell>
          <cell r="J808">
            <v>26</v>
          </cell>
        </row>
        <row r="809">
          <cell r="A809">
            <v>600</v>
          </cell>
          <cell r="B809" t="str">
            <v>Collette, Tracy L.</v>
          </cell>
          <cell r="C809" t="str">
            <v>Y</v>
          </cell>
          <cell r="D809" t="str">
            <v>00000063</v>
          </cell>
          <cell r="E809" t="str">
            <v>OR Registered Nurse</v>
          </cell>
          <cell r="F809">
            <v>42242</v>
          </cell>
          <cell r="G809">
            <v>42242</v>
          </cell>
          <cell r="H809" t="str">
            <v>Hourly</v>
          </cell>
          <cell r="I809" t="str">
            <v>H</v>
          </cell>
          <cell r="J809">
            <v>26</v>
          </cell>
        </row>
        <row r="810">
          <cell r="A810">
            <v>600</v>
          </cell>
          <cell r="B810" t="str">
            <v>Collette, Tracy L.</v>
          </cell>
          <cell r="C810" t="str">
            <v>N</v>
          </cell>
          <cell r="D810" t="str">
            <v>00000064</v>
          </cell>
          <cell r="E810" t="str">
            <v>OR Licensed Practical Nurse</v>
          </cell>
          <cell r="F810">
            <v>40595</v>
          </cell>
          <cell r="G810">
            <v>41812</v>
          </cell>
          <cell r="H810" t="str">
            <v>Hourly</v>
          </cell>
          <cell r="I810" t="str">
            <v>H</v>
          </cell>
          <cell r="J810">
            <v>21.17</v>
          </cell>
        </row>
        <row r="811">
          <cell r="A811">
            <v>600</v>
          </cell>
          <cell r="B811" t="str">
            <v>Collette, Tracy L.</v>
          </cell>
          <cell r="C811" t="str">
            <v>N</v>
          </cell>
          <cell r="D811" t="str">
            <v>00000249</v>
          </cell>
          <cell r="E811" t="str">
            <v>CLAD LPN PD (Closed)</v>
          </cell>
          <cell r="F811">
            <v>37895</v>
          </cell>
          <cell r="G811">
            <v>37894</v>
          </cell>
          <cell r="H811" t="str">
            <v>Hourly</v>
          </cell>
          <cell r="I811" t="str">
            <v>H</v>
          </cell>
          <cell r="J811">
            <v>12.77</v>
          </cell>
        </row>
        <row r="812">
          <cell r="A812">
            <v>600</v>
          </cell>
          <cell r="B812" t="str">
            <v>Collette, Tracy L.</v>
          </cell>
          <cell r="C812" t="str">
            <v>N</v>
          </cell>
          <cell r="D812" t="str">
            <v>00000263</v>
          </cell>
          <cell r="E812" t="str">
            <v>CLAD LPN (Closed)</v>
          </cell>
          <cell r="F812">
            <v>37895</v>
          </cell>
          <cell r="G812">
            <v>38186</v>
          </cell>
          <cell r="H812" t="str">
            <v>Hourly</v>
          </cell>
          <cell r="I812" t="str">
            <v>H</v>
          </cell>
          <cell r="J812">
            <v>12.8977</v>
          </cell>
        </row>
        <row r="813">
          <cell r="A813">
            <v>600</v>
          </cell>
          <cell r="B813" t="str">
            <v>Collette, Tracy L.</v>
          </cell>
          <cell r="C813" t="str">
            <v>N</v>
          </cell>
          <cell r="D813" t="str">
            <v>00000296</v>
          </cell>
          <cell r="E813" t="str">
            <v>CLAD LPN - Provider Practice</v>
          </cell>
          <cell r="F813">
            <v>38187</v>
          </cell>
          <cell r="G813">
            <v>38872</v>
          </cell>
          <cell r="H813" t="str">
            <v>Hourly</v>
          </cell>
          <cell r="I813" t="str">
            <v>H</v>
          </cell>
          <cell r="J813">
            <v>16.079999999999998</v>
          </cell>
        </row>
        <row r="814">
          <cell r="A814">
            <v>600</v>
          </cell>
          <cell r="B814" t="str">
            <v>Collette, Tracy L.</v>
          </cell>
          <cell r="C814" t="str">
            <v>N</v>
          </cell>
          <cell r="D814" t="str">
            <v>00000298</v>
          </cell>
          <cell r="E814" t="str">
            <v>OBGYN LPN - Provider Practice</v>
          </cell>
          <cell r="F814">
            <v>38873</v>
          </cell>
          <cell r="G814">
            <v>39813</v>
          </cell>
          <cell r="H814" t="str">
            <v>Hourly</v>
          </cell>
          <cell r="I814" t="str">
            <v>H</v>
          </cell>
          <cell r="J814">
            <v>17.82</v>
          </cell>
        </row>
        <row r="815">
          <cell r="A815">
            <v>609</v>
          </cell>
          <cell r="B815" t="str">
            <v>Twombly, Alma F.</v>
          </cell>
          <cell r="C815" t="str">
            <v>Y</v>
          </cell>
          <cell r="D815" t="str">
            <v>00000211</v>
          </cell>
          <cell r="E815" t="str">
            <v>PR Patient Reg Receptionist I</v>
          </cell>
          <cell r="F815">
            <v>37895</v>
          </cell>
          <cell r="G815">
            <v>38530</v>
          </cell>
          <cell r="H815" t="str">
            <v>Hourly</v>
          </cell>
          <cell r="I815" t="str">
            <v>H</v>
          </cell>
          <cell r="J815">
            <v>11.009</v>
          </cell>
        </row>
        <row r="816">
          <cell r="A816">
            <v>610</v>
          </cell>
          <cell r="B816" t="str">
            <v>Silloway, Crystal L.</v>
          </cell>
          <cell r="C816" t="str">
            <v>Y</v>
          </cell>
          <cell r="D816" t="str">
            <v>00000211</v>
          </cell>
          <cell r="E816" t="str">
            <v>PR Patient Reg Receptionist I</v>
          </cell>
          <cell r="F816">
            <v>37683</v>
          </cell>
          <cell r="G816">
            <v>37986</v>
          </cell>
          <cell r="H816" t="str">
            <v>Hourly</v>
          </cell>
          <cell r="I816" t="str">
            <v>H</v>
          </cell>
          <cell r="J816">
            <v>9.73</v>
          </cell>
        </row>
        <row r="817">
          <cell r="A817">
            <v>613</v>
          </cell>
          <cell r="B817" t="str">
            <v>Bolio, Kristen A.</v>
          </cell>
          <cell r="C817" t="str">
            <v>N</v>
          </cell>
          <cell r="D817" t="str">
            <v>00000051</v>
          </cell>
          <cell r="E817" t="str">
            <v>MEDSURG LNA</v>
          </cell>
          <cell r="F817">
            <v>38365</v>
          </cell>
          <cell r="G817">
            <v>41154</v>
          </cell>
          <cell r="H817" t="str">
            <v>Hourly</v>
          </cell>
          <cell r="I817" t="str">
            <v>H</v>
          </cell>
          <cell r="J817">
            <v>14.65</v>
          </cell>
        </row>
        <row r="818">
          <cell r="A818">
            <v>613</v>
          </cell>
          <cell r="B818" t="str">
            <v>Bolio, Kristen A.</v>
          </cell>
          <cell r="C818" t="str">
            <v>N</v>
          </cell>
          <cell r="D818" t="str">
            <v>00000159</v>
          </cell>
          <cell r="E818" t="str">
            <v>NAPS Podiatry Med Assistant</v>
          </cell>
          <cell r="F818">
            <v>39895</v>
          </cell>
          <cell r="G818">
            <v>41770</v>
          </cell>
          <cell r="H818" t="str">
            <v>Hourly</v>
          </cell>
          <cell r="I818" t="str">
            <v>H</v>
          </cell>
          <cell r="J818">
            <v>16.649999999999999</v>
          </cell>
        </row>
        <row r="819">
          <cell r="A819">
            <v>613</v>
          </cell>
          <cell r="B819" t="str">
            <v>Bolio, Kristen A.</v>
          </cell>
          <cell r="C819" t="str">
            <v>N</v>
          </cell>
          <cell r="D819" t="str">
            <v>00000237</v>
          </cell>
          <cell r="E819" t="str">
            <v>MEDSURG LNA Per Diem</v>
          </cell>
          <cell r="F819">
            <v>37895</v>
          </cell>
          <cell r="G819">
            <v>38354</v>
          </cell>
          <cell r="H819" t="str">
            <v>Hourly</v>
          </cell>
          <cell r="I819" t="str">
            <v>H</v>
          </cell>
          <cell r="J819">
            <v>11.542400000000001</v>
          </cell>
        </row>
        <row r="820">
          <cell r="A820">
            <v>613</v>
          </cell>
          <cell r="B820" t="str">
            <v>Bolio, Kristen A.</v>
          </cell>
          <cell r="C820" t="str">
            <v>N</v>
          </cell>
          <cell r="D820" t="str">
            <v>00000332</v>
          </cell>
          <cell r="E820" t="str">
            <v>NAPS Podiatry Healthcare Asst</v>
          </cell>
          <cell r="F820">
            <v>38355</v>
          </cell>
          <cell r="G820">
            <v>39894</v>
          </cell>
          <cell r="H820" t="str">
            <v>Hourly</v>
          </cell>
          <cell r="I820" t="str">
            <v>H</v>
          </cell>
          <cell r="J820">
            <v>13.71</v>
          </cell>
        </row>
        <row r="821">
          <cell r="A821">
            <v>613</v>
          </cell>
          <cell r="B821" t="str">
            <v>Bolio, Kristen A.</v>
          </cell>
          <cell r="C821" t="str">
            <v>N</v>
          </cell>
          <cell r="D821" t="str">
            <v>00000377</v>
          </cell>
          <cell r="E821" t="str">
            <v>Orthopedics Office Manager Off</v>
          </cell>
          <cell r="F821">
            <v>41771</v>
          </cell>
          <cell r="G821">
            <v>42932</v>
          </cell>
          <cell r="H821" t="str">
            <v>Salaried</v>
          </cell>
          <cell r="I821" t="str">
            <v>S</v>
          </cell>
          <cell r="J821">
            <v>22.824999999999999</v>
          </cell>
        </row>
        <row r="822">
          <cell r="A822">
            <v>613</v>
          </cell>
          <cell r="B822" t="str">
            <v>Bolio, Kristen A.</v>
          </cell>
          <cell r="C822" t="str">
            <v>Y</v>
          </cell>
          <cell r="D822" t="str">
            <v>00000418</v>
          </cell>
          <cell r="E822" t="str">
            <v>Clinic Admin Office Manager</v>
          </cell>
          <cell r="F822">
            <v>42933</v>
          </cell>
          <cell r="G822">
            <v>43462</v>
          </cell>
          <cell r="H822" t="str">
            <v>Salaried</v>
          </cell>
          <cell r="I822" t="str">
            <v>S</v>
          </cell>
          <cell r="J822">
            <v>24</v>
          </cell>
        </row>
        <row r="823">
          <cell r="A823">
            <v>620</v>
          </cell>
          <cell r="B823" t="str">
            <v>MacAskill, Jessica F.</v>
          </cell>
          <cell r="C823" t="str">
            <v>Y</v>
          </cell>
          <cell r="D823" t="str">
            <v>00000191</v>
          </cell>
          <cell r="E823" t="str">
            <v>NUTS Nutrition Assistant</v>
          </cell>
          <cell r="F823">
            <v>37895</v>
          </cell>
          <cell r="G823">
            <v>37931</v>
          </cell>
          <cell r="H823" t="str">
            <v>Hourly</v>
          </cell>
          <cell r="I823" t="str">
            <v>H</v>
          </cell>
          <cell r="J823">
            <v>7.87</v>
          </cell>
        </row>
        <row r="824">
          <cell r="A824">
            <v>623</v>
          </cell>
          <cell r="B824" t="str">
            <v>Sax, Daniel S.</v>
          </cell>
          <cell r="C824" t="str">
            <v>Y</v>
          </cell>
          <cell r="D824" t="str">
            <v>00000179</v>
          </cell>
          <cell r="E824" t="str">
            <v>NAPS Neurology Physician</v>
          </cell>
          <cell r="F824">
            <v>37895</v>
          </cell>
          <cell r="G824">
            <v>37921</v>
          </cell>
          <cell r="H824" t="str">
            <v>Hourly</v>
          </cell>
          <cell r="I824" t="str">
            <v>H</v>
          </cell>
          <cell r="J824">
            <v>75.363500000000002</v>
          </cell>
        </row>
        <row r="825">
          <cell r="A825">
            <v>624</v>
          </cell>
          <cell r="B825" t="str">
            <v>Herbst, Bridgette A.</v>
          </cell>
          <cell r="C825" t="str">
            <v>N</v>
          </cell>
          <cell r="D825" t="str">
            <v>00000187</v>
          </cell>
          <cell r="E825" t="str">
            <v>CLAD Medical Secretary</v>
          </cell>
          <cell r="F825">
            <v>37895</v>
          </cell>
          <cell r="G825">
            <v>38095</v>
          </cell>
          <cell r="H825" t="str">
            <v>Hourly</v>
          </cell>
          <cell r="I825" t="str">
            <v>H</v>
          </cell>
          <cell r="J825">
            <v>10.536899999999999</v>
          </cell>
        </row>
        <row r="826">
          <cell r="A826">
            <v>624</v>
          </cell>
          <cell r="B826" t="str">
            <v>Herbst, Bridgette A.</v>
          </cell>
          <cell r="C826" t="str">
            <v>N</v>
          </cell>
          <cell r="D826" t="str">
            <v>00000287</v>
          </cell>
          <cell r="E826" t="str">
            <v>NAPS Urology Medical Secretary</v>
          </cell>
          <cell r="F826">
            <v>38096</v>
          </cell>
          <cell r="G826">
            <v>38340</v>
          </cell>
          <cell r="H826" t="str">
            <v>Hourly</v>
          </cell>
          <cell r="I826" t="str">
            <v>H</v>
          </cell>
          <cell r="J826">
            <v>10.536899999999999</v>
          </cell>
        </row>
        <row r="827">
          <cell r="A827">
            <v>624</v>
          </cell>
          <cell r="B827" t="str">
            <v>Herbst, Bridgette A.</v>
          </cell>
          <cell r="C827" t="str">
            <v>Y</v>
          </cell>
          <cell r="D827" t="str">
            <v>00000307</v>
          </cell>
          <cell r="E827" t="str">
            <v>BETH Medical Secretary Offsite</v>
          </cell>
          <cell r="F827">
            <v>38397</v>
          </cell>
          <cell r="G827">
            <v>38882</v>
          </cell>
          <cell r="H827" t="str">
            <v>Hourly</v>
          </cell>
          <cell r="I827" t="str">
            <v>H</v>
          </cell>
          <cell r="J827">
            <v>11.29</v>
          </cell>
        </row>
        <row r="828">
          <cell r="A828">
            <v>624</v>
          </cell>
          <cell r="B828" t="str">
            <v>Herbst, Bridgette A.</v>
          </cell>
          <cell r="C828" t="str">
            <v>N</v>
          </cell>
          <cell r="D828" t="str">
            <v>00000330</v>
          </cell>
          <cell r="E828" t="str">
            <v>CLAD Healthcare Assistant</v>
          </cell>
          <cell r="F828">
            <v>38397</v>
          </cell>
          <cell r="G828">
            <v>38480</v>
          </cell>
          <cell r="H828" t="str">
            <v>Salaried</v>
          </cell>
          <cell r="I828" t="str">
            <v>S</v>
          </cell>
          <cell r="J828">
            <v>0</v>
          </cell>
        </row>
        <row r="829">
          <cell r="A829">
            <v>624</v>
          </cell>
          <cell r="B829" t="str">
            <v>Herbst, Bridgette A.</v>
          </cell>
          <cell r="C829" t="str">
            <v>N</v>
          </cell>
          <cell r="D829" t="str">
            <v>00000330</v>
          </cell>
          <cell r="E829" t="str">
            <v>CLAD Healthcare Assistant</v>
          </cell>
          <cell r="F829">
            <v>38733</v>
          </cell>
          <cell r="G829">
            <v>38882</v>
          </cell>
          <cell r="H829" t="str">
            <v>Hourly</v>
          </cell>
          <cell r="I829" t="str">
            <v>H</v>
          </cell>
          <cell r="J829">
            <v>11.79</v>
          </cell>
        </row>
        <row r="830">
          <cell r="A830">
            <v>624</v>
          </cell>
          <cell r="B830" t="str">
            <v>Herbst, Bridgette A.</v>
          </cell>
          <cell r="C830" t="str">
            <v>N</v>
          </cell>
          <cell r="D830" t="str">
            <v>00000331</v>
          </cell>
          <cell r="E830" t="str">
            <v>NAPS Urology Healthcare Asst</v>
          </cell>
          <cell r="F830">
            <v>38341</v>
          </cell>
          <cell r="G830">
            <v>38396</v>
          </cell>
          <cell r="H830" t="str">
            <v>Hourly</v>
          </cell>
          <cell r="I830" t="str">
            <v>H</v>
          </cell>
          <cell r="J830">
            <v>10.536899999999999</v>
          </cell>
        </row>
        <row r="831">
          <cell r="A831">
            <v>624</v>
          </cell>
          <cell r="B831" t="str">
            <v>Herbst, Bridgette A.</v>
          </cell>
          <cell r="C831" t="str">
            <v>N</v>
          </cell>
          <cell r="D831" t="str">
            <v>00000348</v>
          </cell>
          <cell r="E831" t="str">
            <v>OBGYN Healthcare Asst Offsite</v>
          </cell>
          <cell r="F831">
            <v>38481</v>
          </cell>
          <cell r="G831">
            <v>38732</v>
          </cell>
          <cell r="H831" t="str">
            <v>Salaried</v>
          </cell>
          <cell r="I831" t="str">
            <v>S</v>
          </cell>
          <cell r="J831">
            <v>10.958299999999999</v>
          </cell>
        </row>
        <row r="832">
          <cell r="A832">
            <v>627</v>
          </cell>
          <cell r="B832" t="str">
            <v>Brugger, John N.</v>
          </cell>
          <cell r="C832" t="str">
            <v>Y</v>
          </cell>
          <cell r="D832" t="str">
            <v>00000039</v>
          </cell>
          <cell r="E832" t="str">
            <v>FIN Information Technology Dir</v>
          </cell>
          <cell r="F832">
            <v>37895</v>
          </cell>
          <cell r="G832">
            <v>40668</v>
          </cell>
          <cell r="H832" t="str">
            <v>Salaried</v>
          </cell>
          <cell r="I832" t="str">
            <v>S</v>
          </cell>
          <cell r="J832">
            <v>42.21</v>
          </cell>
        </row>
        <row r="833">
          <cell r="A833">
            <v>628</v>
          </cell>
          <cell r="B833" t="str">
            <v>Perry, Casandra M.</v>
          </cell>
          <cell r="C833" t="str">
            <v>Y</v>
          </cell>
          <cell r="D833" t="str">
            <v>00000227</v>
          </cell>
          <cell r="E833" t="str">
            <v>CEC Teaching Assistant</v>
          </cell>
          <cell r="F833">
            <v>38471</v>
          </cell>
          <cell r="G833">
            <v>38947</v>
          </cell>
          <cell r="H833" t="str">
            <v>Hourly</v>
          </cell>
          <cell r="I833" t="str">
            <v>H</v>
          </cell>
          <cell r="J833">
            <v>9.2899999999999991</v>
          </cell>
        </row>
        <row r="834">
          <cell r="A834">
            <v>632</v>
          </cell>
          <cell r="B834" t="str">
            <v>Larkin, Jerome M.</v>
          </cell>
          <cell r="C834" t="str">
            <v>N</v>
          </cell>
          <cell r="D834" t="str">
            <v>00000168</v>
          </cell>
          <cell r="E834" t="str">
            <v>PRIM Physician</v>
          </cell>
          <cell r="F834">
            <v>37895</v>
          </cell>
          <cell r="G834">
            <v>38404</v>
          </cell>
          <cell r="H834" t="str">
            <v>Salaried</v>
          </cell>
          <cell r="I834" t="str">
            <v>S</v>
          </cell>
          <cell r="J834">
            <v>0.01</v>
          </cell>
        </row>
        <row r="835">
          <cell r="A835">
            <v>632</v>
          </cell>
          <cell r="B835" t="str">
            <v>Larkin, Jerome M.</v>
          </cell>
          <cell r="C835" t="str">
            <v>Y</v>
          </cell>
          <cell r="D835" t="str">
            <v>00000168</v>
          </cell>
          <cell r="E835" t="str">
            <v>PRIM Physician</v>
          </cell>
          <cell r="F835">
            <v>38537</v>
          </cell>
          <cell r="G835">
            <v>38626</v>
          </cell>
          <cell r="H835" t="str">
            <v>Hourly</v>
          </cell>
          <cell r="I835" t="str">
            <v>H</v>
          </cell>
          <cell r="J835">
            <v>64.36</v>
          </cell>
        </row>
        <row r="836">
          <cell r="A836">
            <v>633</v>
          </cell>
          <cell r="B836" t="str">
            <v>Farley, Sara C.</v>
          </cell>
          <cell r="C836" t="str">
            <v>Y</v>
          </cell>
          <cell r="D836" t="str">
            <v>00000168</v>
          </cell>
          <cell r="E836" t="str">
            <v>PRIM Physician</v>
          </cell>
          <cell r="F836">
            <v>37895</v>
          </cell>
          <cell r="G836">
            <v>38612</v>
          </cell>
          <cell r="H836" t="str">
            <v>Salaried</v>
          </cell>
          <cell r="I836" t="str">
            <v>S</v>
          </cell>
          <cell r="J836">
            <v>48.45</v>
          </cell>
        </row>
        <row r="837">
          <cell r="A837">
            <v>635</v>
          </cell>
          <cell r="B837" t="str">
            <v>Sullivan, Margaret L.</v>
          </cell>
          <cell r="C837" t="str">
            <v>N</v>
          </cell>
          <cell r="D837" t="str">
            <v>00000200</v>
          </cell>
          <cell r="E837" t="str">
            <v>ES Worker (Closed)</v>
          </cell>
          <cell r="F837">
            <v>37895</v>
          </cell>
          <cell r="G837">
            <v>37913</v>
          </cell>
          <cell r="H837" t="str">
            <v>Hourly</v>
          </cell>
          <cell r="I837" t="str">
            <v>H</v>
          </cell>
          <cell r="J837">
            <v>9.31</v>
          </cell>
        </row>
        <row r="838">
          <cell r="A838">
            <v>635</v>
          </cell>
          <cell r="B838" t="str">
            <v>Sullivan, Margaret L.</v>
          </cell>
          <cell r="C838" t="str">
            <v>Y</v>
          </cell>
          <cell r="D838" t="str">
            <v>00000264</v>
          </cell>
          <cell r="E838" t="str">
            <v>ES Worker</v>
          </cell>
          <cell r="F838">
            <v>37914</v>
          </cell>
          <cell r="G838">
            <v>38127</v>
          </cell>
          <cell r="H838" t="str">
            <v>Hourly</v>
          </cell>
          <cell r="I838" t="str">
            <v>H</v>
          </cell>
          <cell r="J838">
            <v>9.5892999999999997</v>
          </cell>
        </row>
        <row r="839">
          <cell r="A839">
            <v>641</v>
          </cell>
          <cell r="B839" t="str">
            <v>Floyd III, W. James J.</v>
          </cell>
          <cell r="C839" t="str">
            <v>N</v>
          </cell>
          <cell r="D839" t="str">
            <v>00000021</v>
          </cell>
          <cell r="E839" t="str">
            <v>NADM Nurse Mgr Surgical Srvcs</v>
          </cell>
          <cell r="F839">
            <v>40301</v>
          </cell>
          <cell r="G839">
            <v>43020</v>
          </cell>
          <cell r="H839" t="str">
            <v>Hourly</v>
          </cell>
          <cell r="I839" t="str">
            <v>H</v>
          </cell>
          <cell r="J839">
            <v>36.9</v>
          </cell>
        </row>
        <row r="840">
          <cell r="A840">
            <v>641</v>
          </cell>
          <cell r="B840" t="str">
            <v>Floyd III, W. James J.</v>
          </cell>
          <cell r="C840" t="str">
            <v>N</v>
          </cell>
          <cell r="D840" t="str">
            <v>00000021</v>
          </cell>
          <cell r="E840" t="str">
            <v>NADM Nurse Mgr Surgical Srvcs</v>
          </cell>
          <cell r="F840">
            <v>43020</v>
          </cell>
          <cell r="G840">
            <v>43020</v>
          </cell>
          <cell r="H840" t="str">
            <v>Hourly</v>
          </cell>
          <cell r="I840" t="str">
            <v>H</v>
          </cell>
          <cell r="J840">
            <v>36.9</v>
          </cell>
        </row>
        <row r="841">
          <cell r="A841">
            <v>641</v>
          </cell>
          <cell r="B841" t="str">
            <v>Floyd III, W. James J.</v>
          </cell>
          <cell r="C841" t="str">
            <v>N</v>
          </cell>
          <cell r="D841" t="str">
            <v>00000063</v>
          </cell>
          <cell r="E841" t="str">
            <v>OR Registered Nurse</v>
          </cell>
          <cell r="F841">
            <v>39587</v>
          </cell>
          <cell r="G841">
            <v>40300</v>
          </cell>
          <cell r="H841" t="str">
            <v>Hourly</v>
          </cell>
          <cell r="I841" t="str">
            <v>H</v>
          </cell>
          <cell r="J841">
            <v>24.192499999999999</v>
          </cell>
        </row>
        <row r="842">
          <cell r="A842">
            <v>641</v>
          </cell>
          <cell r="B842" t="str">
            <v>Floyd III, W. James J.</v>
          </cell>
          <cell r="C842" t="str">
            <v>N</v>
          </cell>
          <cell r="D842" t="str">
            <v>00000064</v>
          </cell>
          <cell r="E842" t="str">
            <v>OR Licensed Practical Nurse</v>
          </cell>
          <cell r="F842">
            <v>37895</v>
          </cell>
          <cell r="G842">
            <v>39586</v>
          </cell>
          <cell r="H842" t="str">
            <v>Hourly</v>
          </cell>
          <cell r="I842" t="str">
            <v>H</v>
          </cell>
          <cell r="J842">
            <v>17.440000000000001</v>
          </cell>
        </row>
        <row r="843">
          <cell r="A843">
            <v>641</v>
          </cell>
          <cell r="B843" t="str">
            <v>Floyd III, W. James J.</v>
          </cell>
          <cell r="C843" t="str">
            <v>Y</v>
          </cell>
          <cell r="D843" t="str">
            <v>00000160</v>
          </cell>
          <cell r="E843" t="str">
            <v>Office Manager</v>
          </cell>
          <cell r="F843">
            <v>43843</v>
          </cell>
          <cell r="G843">
            <v>45056</v>
          </cell>
          <cell r="H843" t="str">
            <v>Salaried</v>
          </cell>
          <cell r="I843" t="str">
            <v>S</v>
          </cell>
          <cell r="J843">
            <v>47.51</v>
          </cell>
        </row>
        <row r="844">
          <cell r="A844">
            <v>641</v>
          </cell>
          <cell r="B844" t="str">
            <v>Floyd III, W. James J.</v>
          </cell>
          <cell r="C844" t="str">
            <v>N</v>
          </cell>
          <cell r="D844" t="str">
            <v>00000242</v>
          </cell>
          <cell r="E844" t="str">
            <v>OR RN Per Diem</v>
          </cell>
          <cell r="F844">
            <v>43020</v>
          </cell>
          <cell r="G844">
            <v>43492</v>
          </cell>
          <cell r="H844" t="str">
            <v>Hourly</v>
          </cell>
          <cell r="I844" t="str">
            <v>H</v>
          </cell>
          <cell r="J844">
            <v>34</v>
          </cell>
        </row>
        <row r="845">
          <cell r="A845">
            <v>641</v>
          </cell>
          <cell r="B845" t="str">
            <v>Floyd III, W. James J.</v>
          </cell>
          <cell r="C845" t="str">
            <v>N</v>
          </cell>
          <cell r="D845" t="str">
            <v>00000375</v>
          </cell>
          <cell r="E845" t="str">
            <v>ER LPN Per Diem</v>
          </cell>
          <cell r="F845">
            <v>39531</v>
          </cell>
          <cell r="G845">
            <v>39600</v>
          </cell>
          <cell r="H845" t="str">
            <v>Hourly</v>
          </cell>
          <cell r="I845" t="str">
            <v>H</v>
          </cell>
          <cell r="J845">
            <v>17.440000000000001</v>
          </cell>
        </row>
        <row r="846">
          <cell r="A846">
            <v>641</v>
          </cell>
          <cell r="B846" t="str">
            <v>Floyd III, W. James J.</v>
          </cell>
          <cell r="C846" t="str">
            <v>N</v>
          </cell>
          <cell r="D846" t="str">
            <v>00000393</v>
          </cell>
          <cell r="E846" t="str">
            <v>ER Licensed Practical Nurse</v>
          </cell>
          <cell r="F846">
            <v>39391</v>
          </cell>
          <cell r="G846">
            <v>39530</v>
          </cell>
          <cell r="H846" t="str">
            <v>Hourly</v>
          </cell>
          <cell r="I846" t="str">
            <v>H</v>
          </cell>
          <cell r="J846">
            <v>16.93</v>
          </cell>
        </row>
        <row r="847">
          <cell r="A847">
            <v>641</v>
          </cell>
          <cell r="B847" t="str">
            <v>Floyd III, W. James J.</v>
          </cell>
          <cell r="C847" t="str">
            <v>N</v>
          </cell>
          <cell r="D847" t="str">
            <v>00000556</v>
          </cell>
          <cell r="E847" t="str">
            <v>RN - Per Diem</v>
          </cell>
          <cell r="F847">
            <v>43493</v>
          </cell>
          <cell r="G847">
            <v>43842</v>
          </cell>
          <cell r="H847" t="str">
            <v>Hourly</v>
          </cell>
          <cell r="I847" t="str">
            <v>H</v>
          </cell>
          <cell r="J847">
            <v>35.020000000000003</v>
          </cell>
        </row>
        <row r="848">
          <cell r="A848">
            <v>643</v>
          </cell>
          <cell r="B848" t="str">
            <v>Lund, Kathleen L.</v>
          </cell>
          <cell r="C848" t="str">
            <v>Y</v>
          </cell>
          <cell r="D848" t="str">
            <v>00000260</v>
          </cell>
          <cell r="E848" t="str">
            <v>Switchboard Operator</v>
          </cell>
          <cell r="F848">
            <v>37628</v>
          </cell>
          <cell r="G848">
            <v>37986</v>
          </cell>
          <cell r="H848" t="str">
            <v>Hourly</v>
          </cell>
          <cell r="I848" t="str">
            <v>H</v>
          </cell>
          <cell r="J848">
            <v>9.27</v>
          </cell>
        </row>
        <row r="849">
          <cell r="A849">
            <v>644</v>
          </cell>
          <cell r="B849" t="str">
            <v>Kehr, Elise A.</v>
          </cell>
          <cell r="C849" t="str">
            <v>Y</v>
          </cell>
          <cell r="D849" t="str">
            <v>00000200</v>
          </cell>
          <cell r="E849" t="str">
            <v>ES Worker (Closed)</v>
          </cell>
          <cell r="F849">
            <v>37631</v>
          </cell>
          <cell r="G849">
            <v>37986</v>
          </cell>
          <cell r="H849" t="str">
            <v>Hourly</v>
          </cell>
          <cell r="I849" t="str">
            <v>H</v>
          </cell>
          <cell r="J849">
            <v>7.42</v>
          </cell>
        </row>
        <row r="850">
          <cell r="A850">
            <v>646</v>
          </cell>
          <cell r="B850" t="str">
            <v>Bridges, Ann M.</v>
          </cell>
          <cell r="C850" t="str">
            <v>N</v>
          </cell>
          <cell r="D850" t="str">
            <v>00000062</v>
          </cell>
          <cell r="E850" t="str">
            <v>BC Registered Nurse</v>
          </cell>
          <cell r="F850">
            <v>37895</v>
          </cell>
          <cell r="G850">
            <v>41616</v>
          </cell>
          <cell r="H850" t="str">
            <v>Hourly</v>
          </cell>
          <cell r="I850" t="str">
            <v>H</v>
          </cell>
          <cell r="J850">
            <v>29.42</v>
          </cell>
        </row>
        <row r="851">
          <cell r="A851">
            <v>646</v>
          </cell>
          <cell r="B851" t="str">
            <v>Bridges, Ann M.</v>
          </cell>
          <cell r="C851" t="str">
            <v>N</v>
          </cell>
          <cell r="D851" t="str">
            <v>00000062</v>
          </cell>
          <cell r="E851" t="str">
            <v>BC Registered Nurse</v>
          </cell>
          <cell r="F851">
            <v>41631</v>
          </cell>
          <cell r="G851">
            <v>44304</v>
          </cell>
          <cell r="H851" t="str">
            <v>Hourly</v>
          </cell>
          <cell r="I851" t="str">
            <v>H</v>
          </cell>
          <cell r="J851">
            <v>31.36</v>
          </cell>
        </row>
        <row r="852">
          <cell r="A852">
            <v>646</v>
          </cell>
          <cell r="B852" t="str">
            <v>Bridges, Ann M.</v>
          </cell>
          <cell r="C852" t="str">
            <v>N</v>
          </cell>
          <cell r="D852" t="str">
            <v>00000067</v>
          </cell>
          <cell r="E852" t="str">
            <v>ACC Registered Nurse</v>
          </cell>
          <cell r="F852">
            <v>41617</v>
          </cell>
          <cell r="G852">
            <v>41616</v>
          </cell>
          <cell r="H852" t="str">
            <v>Hourly</v>
          </cell>
          <cell r="I852" t="str">
            <v>H</v>
          </cell>
          <cell r="J852">
            <v>28.42</v>
          </cell>
        </row>
        <row r="853">
          <cell r="A853">
            <v>646</v>
          </cell>
          <cell r="B853" t="str">
            <v>Bridges, Ann M.</v>
          </cell>
          <cell r="C853" t="str">
            <v>N</v>
          </cell>
          <cell r="D853" t="str">
            <v>00000123</v>
          </cell>
          <cell r="E853" t="str">
            <v>Anti Coagulation RN</v>
          </cell>
          <cell r="F853">
            <v>38251</v>
          </cell>
          <cell r="G853">
            <v>40104</v>
          </cell>
          <cell r="H853" t="str">
            <v>Hourly</v>
          </cell>
          <cell r="I853" t="str">
            <v>H</v>
          </cell>
          <cell r="J853">
            <v>27.19</v>
          </cell>
        </row>
        <row r="854">
          <cell r="A854">
            <v>646</v>
          </cell>
          <cell r="B854" t="str">
            <v>Bridges, Ann M.</v>
          </cell>
          <cell r="C854" t="str">
            <v>N</v>
          </cell>
          <cell r="D854" t="str">
            <v>00000123</v>
          </cell>
          <cell r="E854" t="str">
            <v>Anti Coagulation RN</v>
          </cell>
          <cell r="F854">
            <v>44557</v>
          </cell>
          <cell r="G854">
            <v>44666</v>
          </cell>
          <cell r="H854" t="str">
            <v>Hourly</v>
          </cell>
          <cell r="I854" t="str">
            <v>H</v>
          </cell>
          <cell r="J854">
            <v>34.89</v>
          </cell>
        </row>
        <row r="855">
          <cell r="A855">
            <v>646</v>
          </cell>
          <cell r="B855" t="str">
            <v>Bridges, Ann M.</v>
          </cell>
          <cell r="C855" t="str">
            <v>Y</v>
          </cell>
          <cell r="D855" t="str">
            <v>00000123</v>
          </cell>
          <cell r="E855" t="str">
            <v>Anti Coagulation RN</v>
          </cell>
          <cell r="F855">
            <v>44903</v>
          </cell>
          <cell r="G855">
            <v>44903</v>
          </cell>
          <cell r="H855" t="str">
            <v>Hourly</v>
          </cell>
          <cell r="I855" t="str">
            <v>H</v>
          </cell>
          <cell r="J855">
            <v>34.89</v>
          </cell>
        </row>
        <row r="856">
          <cell r="A856">
            <v>646</v>
          </cell>
          <cell r="B856" t="str">
            <v>Bridges, Ann M.</v>
          </cell>
          <cell r="C856" t="str">
            <v>N</v>
          </cell>
          <cell r="D856" t="str">
            <v>00000126</v>
          </cell>
          <cell r="E856" t="str">
            <v>GRANT - Grant Worker</v>
          </cell>
          <cell r="F856">
            <v>37897</v>
          </cell>
          <cell r="G856">
            <v>38080</v>
          </cell>
          <cell r="H856" t="str">
            <v>Salaried</v>
          </cell>
          <cell r="I856" t="str">
            <v>S</v>
          </cell>
          <cell r="J856">
            <v>18</v>
          </cell>
        </row>
        <row r="857">
          <cell r="A857">
            <v>646</v>
          </cell>
          <cell r="B857" t="str">
            <v>Bridges, Ann M.</v>
          </cell>
          <cell r="C857" t="str">
            <v>N</v>
          </cell>
          <cell r="D857" t="str">
            <v>00000161</v>
          </cell>
          <cell r="E857" t="str">
            <v>PRIM RN Provider Practice</v>
          </cell>
          <cell r="F857">
            <v>43717</v>
          </cell>
          <cell r="G857">
            <v>44666</v>
          </cell>
          <cell r="H857" t="str">
            <v>Hourly</v>
          </cell>
          <cell r="I857" t="str">
            <v>H</v>
          </cell>
          <cell r="J857">
            <v>34.89</v>
          </cell>
        </row>
        <row r="858">
          <cell r="A858">
            <v>646</v>
          </cell>
          <cell r="B858" t="str">
            <v>Bridges, Ann M.</v>
          </cell>
          <cell r="C858" t="str">
            <v>N</v>
          </cell>
          <cell r="D858" t="str">
            <v>00000343</v>
          </cell>
          <cell r="E858" t="str">
            <v>NAPS- Urology RN</v>
          </cell>
          <cell r="F858">
            <v>41617</v>
          </cell>
          <cell r="G858">
            <v>42764</v>
          </cell>
          <cell r="H858" t="str">
            <v>Hourly</v>
          </cell>
          <cell r="I858" t="str">
            <v>H</v>
          </cell>
          <cell r="J858">
            <v>30</v>
          </cell>
        </row>
        <row r="859">
          <cell r="A859">
            <v>646</v>
          </cell>
          <cell r="B859" t="str">
            <v>Bridges, Ann M.</v>
          </cell>
          <cell r="C859" t="str">
            <v>N</v>
          </cell>
          <cell r="D859" t="str">
            <v>00000416</v>
          </cell>
          <cell r="E859" t="str">
            <v>OBGYN Department Mgr Clinic</v>
          </cell>
          <cell r="F859">
            <v>40105</v>
          </cell>
          <cell r="G859">
            <v>41616</v>
          </cell>
          <cell r="H859" t="str">
            <v>Hourly</v>
          </cell>
          <cell r="I859" t="str">
            <v>H</v>
          </cell>
          <cell r="J859">
            <v>29.42</v>
          </cell>
        </row>
        <row r="860">
          <cell r="A860">
            <v>646</v>
          </cell>
          <cell r="B860" t="str">
            <v>Bridges, Ann M.</v>
          </cell>
          <cell r="C860" t="str">
            <v>N</v>
          </cell>
          <cell r="D860" t="str">
            <v>00000595</v>
          </cell>
          <cell r="E860" t="str">
            <v>RN Specialty Clinic</v>
          </cell>
          <cell r="F860">
            <v>42765</v>
          </cell>
          <cell r="G860">
            <v>43716</v>
          </cell>
          <cell r="H860" t="str">
            <v>Hourly</v>
          </cell>
          <cell r="I860" t="str">
            <v>H</v>
          </cell>
          <cell r="J860">
            <v>32.57</v>
          </cell>
        </row>
        <row r="861">
          <cell r="A861">
            <v>647</v>
          </cell>
          <cell r="B861" t="str">
            <v>Hayes, Joe J.</v>
          </cell>
          <cell r="C861" t="str">
            <v>Y</v>
          </cell>
          <cell r="D861" t="str">
            <v>00000256</v>
          </cell>
          <cell r="E861" t="str">
            <v>MED Cert RN Anesthetist</v>
          </cell>
          <cell r="F861">
            <v>37627</v>
          </cell>
          <cell r="G861">
            <v>37986</v>
          </cell>
          <cell r="H861" t="str">
            <v>Hourly</v>
          </cell>
          <cell r="I861" t="str">
            <v>H</v>
          </cell>
          <cell r="J861">
            <v>48.079999000000001</v>
          </cell>
        </row>
        <row r="862">
          <cell r="A862">
            <v>648</v>
          </cell>
          <cell r="B862" t="str">
            <v>Walker, Chris G.</v>
          </cell>
          <cell r="C862" t="str">
            <v>Y</v>
          </cell>
          <cell r="D862" t="str">
            <v>00000006</v>
          </cell>
          <cell r="E862" t="str">
            <v>ADM Director of Human Resource</v>
          </cell>
          <cell r="F862">
            <v>37895</v>
          </cell>
          <cell r="G862">
            <v>38406</v>
          </cell>
          <cell r="H862" t="str">
            <v>Salaried</v>
          </cell>
          <cell r="I862" t="str">
            <v>S</v>
          </cell>
          <cell r="J862">
            <v>37.453800000000001</v>
          </cell>
        </row>
        <row r="863">
          <cell r="A863">
            <v>651</v>
          </cell>
          <cell r="B863" t="str">
            <v>DiDona, Jo Ann T.</v>
          </cell>
          <cell r="C863" t="str">
            <v>Y</v>
          </cell>
          <cell r="D863" t="str">
            <v>00000117</v>
          </cell>
          <cell r="E863" t="str">
            <v>HIM Medical Transcriptionist</v>
          </cell>
          <cell r="F863">
            <v>37895</v>
          </cell>
          <cell r="G863">
            <v>38219</v>
          </cell>
          <cell r="H863" t="str">
            <v>Hourly</v>
          </cell>
          <cell r="I863" t="str">
            <v>H</v>
          </cell>
          <cell r="J863">
            <v>12.9688</v>
          </cell>
        </row>
        <row r="864">
          <cell r="A864">
            <v>652</v>
          </cell>
          <cell r="B864" t="str">
            <v>Rymkus, Patrick</v>
          </cell>
          <cell r="C864" t="str">
            <v>Y</v>
          </cell>
          <cell r="D864" t="str">
            <v>00000197</v>
          </cell>
          <cell r="E864" t="str">
            <v>ES Associate</v>
          </cell>
          <cell r="F864">
            <v>38285</v>
          </cell>
          <cell r="G864">
            <v>39118</v>
          </cell>
          <cell r="H864" t="str">
            <v>Hourly</v>
          </cell>
          <cell r="I864" t="str">
            <v>H</v>
          </cell>
          <cell r="J864">
            <v>10.25</v>
          </cell>
        </row>
        <row r="865">
          <cell r="A865">
            <v>652</v>
          </cell>
          <cell r="B865" t="str">
            <v>Rymkus, Patrick</v>
          </cell>
          <cell r="C865" t="str">
            <v>N</v>
          </cell>
          <cell r="D865" t="str">
            <v>00000198</v>
          </cell>
          <cell r="E865" t="str">
            <v>ES Project Worker - OUT (close</v>
          </cell>
          <cell r="F865">
            <v>38075</v>
          </cell>
          <cell r="G865">
            <v>38131</v>
          </cell>
          <cell r="H865" t="str">
            <v>Hourly</v>
          </cell>
          <cell r="I865" t="str">
            <v>H</v>
          </cell>
          <cell r="J865">
            <v>13.9565</v>
          </cell>
        </row>
        <row r="866">
          <cell r="A866">
            <v>652</v>
          </cell>
          <cell r="B866" t="str">
            <v>Rymkus, Patrick</v>
          </cell>
          <cell r="C866" t="str">
            <v>N</v>
          </cell>
          <cell r="D866" t="str">
            <v>00000264</v>
          </cell>
          <cell r="E866" t="str">
            <v>ES Worker</v>
          </cell>
          <cell r="F866">
            <v>38131</v>
          </cell>
          <cell r="G866">
            <v>38284</v>
          </cell>
          <cell r="H866" t="str">
            <v>Hourly</v>
          </cell>
          <cell r="I866" t="str">
            <v>H</v>
          </cell>
          <cell r="J866">
            <v>7.93</v>
          </cell>
        </row>
        <row r="867">
          <cell r="A867">
            <v>653</v>
          </cell>
          <cell r="B867" t="str">
            <v>Soule, Elaine D.</v>
          </cell>
          <cell r="C867" t="str">
            <v>Y</v>
          </cell>
          <cell r="D867" t="str">
            <v>00000217</v>
          </cell>
          <cell r="E867" t="str">
            <v>VOL Volunteer Coordinator</v>
          </cell>
          <cell r="F867">
            <v>37895</v>
          </cell>
          <cell r="G867">
            <v>39073</v>
          </cell>
          <cell r="H867" t="str">
            <v>Hourly</v>
          </cell>
          <cell r="I867" t="str">
            <v>H</v>
          </cell>
          <cell r="J867">
            <v>12.78</v>
          </cell>
        </row>
        <row r="868">
          <cell r="A868">
            <v>654</v>
          </cell>
          <cell r="B868" t="str">
            <v>Richardson, Britt C.</v>
          </cell>
          <cell r="C868" t="str">
            <v>Y</v>
          </cell>
          <cell r="D868" t="str">
            <v>00000024</v>
          </cell>
          <cell r="E868" t="str">
            <v>HR Human Resources Generalist</v>
          </cell>
          <cell r="F868">
            <v>37895</v>
          </cell>
          <cell r="G868">
            <v>38495</v>
          </cell>
          <cell r="H868" t="str">
            <v>Hourly</v>
          </cell>
          <cell r="I868" t="str">
            <v>H</v>
          </cell>
          <cell r="J868">
            <v>22.350999999999999</v>
          </cell>
        </row>
        <row r="869">
          <cell r="A869">
            <v>656</v>
          </cell>
          <cell r="B869" t="str">
            <v>Vass, Mary J.</v>
          </cell>
          <cell r="C869" t="str">
            <v>N</v>
          </cell>
          <cell r="D869" t="str">
            <v>00000186</v>
          </cell>
          <cell r="E869" t="str">
            <v>CLAD RN PP</v>
          </cell>
          <cell r="F869">
            <v>37895</v>
          </cell>
          <cell r="G869">
            <v>38872</v>
          </cell>
          <cell r="H869" t="str">
            <v>Hourly</v>
          </cell>
          <cell r="I869" t="str">
            <v>H</v>
          </cell>
          <cell r="J869">
            <v>23.66</v>
          </cell>
        </row>
        <row r="870">
          <cell r="A870">
            <v>656</v>
          </cell>
          <cell r="B870" t="str">
            <v>Vass, Mary J.</v>
          </cell>
          <cell r="C870" t="str">
            <v>N</v>
          </cell>
          <cell r="D870" t="str">
            <v>00000236</v>
          </cell>
          <cell r="E870" t="str">
            <v>MECU RN Per Diem</v>
          </cell>
          <cell r="F870">
            <v>42688</v>
          </cell>
          <cell r="G870">
            <v>43198</v>
          </cell>
          <cell r="H870" t="str">
            <v>Hourly</v>
          </cell>
          <cell r="I870" t="str">
            <v>H</v>
          </cell>
          <cell r="J870">
            <v>37</v>
          </cell>
        </row>
        <row r="871">
          <cell r="A871">
            <v>656</v>
          </cell>
          <cell r="B871" t="str">
            <v>Vass, Mary J.</v>
          </cell>
          <cell r="C871" t="str">
            <v>N</v>
          </cell>
          <cell r="D871" t="str">
            <v>00000288</v>
          </cell>
          <cell r="E871" t="str">
            <v>NAPS Surgery RN PP</v>
          </cell>
          <cell r="F871">
            <v>38103</v>
          </cell>
          <cell r="G871">
            <v>38872</v>
          </cell>
          <cell r="H871" t="str">
            <v>Hourly</v>
          </cell>
          <cell r="I871" t="str">
            <v>H</v>
          </cell>
          <cell r="J871">
            <v>23.66</v>
          </cell>
        </row>
        <row r="872">
          <cell r="A872">
            <v>656</v>
          </cell>
          <cell r="B872" t="str">
            <v>Vass, Mary J.</v>
          </cell>
          <cell r="C872" t="str">
            <v>N</v>
          </cell>
          <cell r="D872" t="str">
            <v>00000289</v>
          </cell>
          <cell r="E872" t="str">
            <v>NAPS Podiatry RN PP</v>
          </cell>
          <cell r="F872">
            <v>38103</v>
          </cell>
          <cell r="G872">
            <v>38872</v>
          </cell>
          <cell r="H872" t="str">
            <v>Hourly</v>
          </cell>
          <cell r="I872" t="str">
            <v>H</v>
          </cell>
          <cell r="J872">
            <v>23.66</v>
          </cell>
        </row>
        <row r="873">
          <cell r="A873">
            <v>656</v>
          </cell>
          <cell r="B873" t="str">
            <v>Vass, Mary J.</v>
          </cell>
          <cell r="C873" t="str">
            <v>N</v>
          </cell>
          <cell r="D873" t="str">
            <v>00000289</v>
          </cell>
          <cell r="E873" t="str">
            <v>NAPS Podiatry RN PP</v>
          </cell>
          <cell r="F873">
            <v>38873</v>
          </cell>
          <cell r="G873">
            <v>42176</v>
          </cell>
          <cell r="H873" t="str">
            <v>Hourly</v>
          </cell>
          <cell r="I873" t="str">
            <v>H</v>
          </cell>
          <cell r="J873">
            <v>31.01</v>
          </cell>
        </row>
        <row r="874">
          <cell r="A874">
            <v>656</v>
          </cell>
          <cell r="B874" t="str">
            <v>Vass, Mary J.</v>
          </cell>
          <cell r="C874" t="str">
            <v>N</v>
          </cell>
          <cell r="D874" t="str">
            <v>00000536</v>
          </cell>
          <cell r="E874" t="str">
            <v>RN - OB/GYN Clinic</v>
          </cell>
          <cell r="F874">
            <v>42177</v>
          </cell>
          <cell r="G874">
            <v>42535</v>
          </cell>
          <cell r="H874" t="str">
            <v>Hourly</v>
          </cell>
          <cell r="I874" t="str">
            <v>H</v>
          </cell>
          <cell r="J874">
            <v>31.01</v>
          </cell>
        </row>
        <row r="875">
          <cell r="A875">
            <v>656</v>
          </cell>
          <cell r="B875" t="str">
            <v>Vass, Mary J.</v>
          </cell>
          <cell r="C875" t="str">
            <v>Y</v>
          </cell>
          <cell r="D875" t="str">
            <v>00000592</v>
          </cell>
          <cell r="E875" t="str">
            <v>RN Retirement Com PD</v>
          </cell>
          <cell r="F875">
            <v>43199</v>
          </cell>
          <cell r="G875">
            <v>43205</v>
          </cell>
          <cell r="H875" t="str">
            <v>Hourly</v>
          </cell>
          <cell r="I875" t="str">
            <v>H</v>
          </cell>
          <cell r="J875">
            <v>37</v>
          </cell>
        </row>
        <row r="876">
          <cell r="A876">
            <v>658</v>
          </cell>
          <cell r="B876" t="str">
            <v>Rheaume, Stacey J.</v>
          </cell>
          <cell r="C876" t="str">
            <v>Y</v>
          </cell>
          <cell r="D876" t="str">
            <v>00000125</v>
          </cell>
          <cell r="E876" t="str">
            <v>GRANT Smoking Prevention Coord</v>
          </cell>
          <cell r="F876">
            <v>37895</v>
          </cell>
          <cell r="G876">
            <v>38158</v>
          </cell>
          <cell r="H876" t="str">
            <v>Hourly</v>
          </cell>
          <cell r="I876" t="str">
            <v>H</v>
          </cell>
          <cell r="J876">
            <v>20.65</v>
          </cell>
        </row>
        <row r="877">
          <cell r="A877">
            <v>659</v>
          </cell>
          <cell r="B877" t="str">
            <v>Stratton, Jennifer M.</v>
          </cell>
          <cell r="C877" t="str">
            <v>N</v>
          </cell>
          <cell r="D877" t="str">
            <v>00000188</v>
          </cell>
          <cell r="E877" t="str">
            <v>NUTS Registered Dietician</v>
          </cell>
          <cell r="F877">
            <v>37895</v>
          </cell>
          <cell r="G877">
            <v>39348</v>
          </cell>
          <cell r="H877" t="str">
            <v>Hourly</v>
          </cell>
          <cell r="I877" t="str">
            <v>H</v>
          </cell>
          <cell r="J877">
            <v>22.61</v>
          </cell>
        </row>
        <row r="878">
          <cell r="A878">
            <v>659</v>
          </cell>
          <cell r="B878" t="str">
            <v>Stratton, Jennifer M.</v>
          </cell>
          <cell r="C878" t="str">
            <v>Y</v>
          </cell>
          <cell r="D878" t="str">
            <v>00000353</v>
          </cell>
          <cell r="E878" t="str">
            <v>Registered Dietician</v>
          </cell>
          <cell r="F878">
            <v>39349</v>
          </cell>
          <cell r="G878">
            <v>45056</v>
          </cell>
          <cell r="H878" t="str">
            <v>Salaried</v>
          </cell>
          <cell r="I878" t="str">
            <v>S</v>
          </cell>
          <cell r="J878">
            <v>41.33</v>
          </cell>
        </row>
        <row r="879">
          <cell r="A879">
            <v>659</v>
          </cell>
          <cell r="B879" t="str">
            <v>Stratton, Jennifer M.</v>
          </cell>
          <cell r="C879" t="str">
            <v>N</v>
          </cell>
          <cell r="D879" t="str">
            <v>00000526</v>
          </cell>
          <cell r="E879" t="str">
            <v>Registered Dietician-Grants</v>
          </cell>
          <cell r="F879">
            <v>40875</v>
          </cell>
          <cell r="G879">
            <v>41000</v>
          </cell>
          <cell r="H879" t="str">
            <v>Salaried</v>
          </cell>
          <cell r="I879" t="str">
            <v>S</v>
          </cell>
          <cell r="J879">
            <v>24.875299999999999</v>
          </cell>
        </row>
        <row r="880">
          <cell r="A880">
            <v>661</v>
          </cell>
          <cell r="B880" t="str">
            <v>Rhoades, Nicole D.</v>
          </cell>
          <cell r="C880" t="str">
            <v>N</v>
          </cell>
          <cell r="D880" t="str">
            <v>00000043</v>
          </cell>
          <cell r="E880" t="str">
            <v>BIL Billing Representative I</v>
          </cell>
          <cell r="F880">
            <v>38313</v>
          </cell>
          <cell r="G880">
            <v>38560</v>
          </cell>
          <cell r="H880" t="str">
            <v>Hourly</v>
          </cell>
          <cell r="I880" t="str">
            <v>H</v>
          </cell>
          <cell r="J880">
            <v>10.2485</v>
          </cell>
        </row>
        <row r="881">
          <cell r="A881">
            <v>661</v>
          </cell>
          <cell r="B881" t="str">
            <v>Rhoades, Nicole D.</v>
          </cell>
          <cell r="C881" t="str">
            <v>N</v>
          </cell>
          <cell r="D881" t="str">
            <v>00000051</v>
          </cell>
          <cell r="E881" t="str">
            <v>MEDSURG LNA</v>
          </cell>
          <cell r="F881">
            <v>37895</v>
          </cell>
          <cell r="G881">
            <v>38074</v>
          </cell>
          <cell r="H881" t="str">
            <v>Hourly</v>
          </cell>
          <cell r="I881" t="str">
            <v>H</v>
          </cell>
          <cell r="J881">
            <v>10.18</v>
          </cell>
        </row>
        <row r="882">
          <cell r="A882">
            <v>661</v>
          </cell>
          <cell r="B882" t="str">
            <v>Rhoades, Nicole D.</v>
          </cell>
          <cell r="C882" t="str">
            <v>N</v>
          </cell>
          <cell r="D882" t="str">
            <v>00000277</v>
          </cell>
          <cell r="E882" t="str">
            <v>BIL Receptionist</v>
          </cell>
          <cell r="F882">
            <v>38075</v>
          </cell>
          <cell r="G882">
            <v>38312</v>
          </cell>
          <cell r="H882" t="str">
            <v>Hourly</v>
          </cell>
          <cell r="I882" t="str">
            <v>H</v>
          </cell>
          <cell r="J882">
            <v>9.75</v>
          </cell>
        </row>
        <row r="883">
          <cell r="A883">
            <v>661</v>
          </cell>
          <cell r="B883" t="str">
            <v>Rhoades, Nicole D.</v>
          </cell>
          <cell r="C883" t="str">
            <v>N</v>
          </cell>
          <cell r="D883" t="str">
            <v>00000330</v>
          </cell>
          <cell r="E883" t="str">
            <v>CLAD Healthcare Assistant</v>
          </cell>
          <cell r="F883">
            <v>38880</v>
          </cell>
          <cell r="G883">
            <v>39096</v>
          </cell>
          <cell r="H883" t="str">
            <v>Hourly</v>
          </cell>
          <cell r="I883" t="str">
            <v>H</v>
          </cell>
          <cell r="J883">
            <v>11.68</v>
          </cell>
        </row>
        <row r="884">
          <cell r="A884">
            <v>661</v>
          </cell>
          <cell r="B884" t="str">
            <v>Rhoades, Nicole D.</v>
          </cell>
          <cell r="C884" t="str">
            <v>N</v>
          </cell>
          <cell r="D884" t="str">
            <v>00000330</v>
          </cell>
          <cell r="E884" t="str">
            <v>CLAD Healthcare Assistant</v>
          </cell>
          <cell r="F884">
            <v>39293</v>
          </cell>
          <cell r="G884">
            <v>39818</v>
          </cell>
          <cell r="H884" t="str">
            <v>Hourly</v>
          </cell>
          <cell r="I884" t="str">
            <v>H</v>
          </cell>
          <cell r="J884">
            <v>15.31</v>
          </cell>
        </row>
        <row r="885">
          <cell r="A885">
            <v>661</v>
          </cell>
          <cell r="B885" t="str">
            <v>Rhoades, Nicole D.</v>
          </cell>
          <cell r="C885" t="str">
            <v>N</v>
          </cell>
          <cell r="D885" t="str">
            <v>00000348</v>
          </cell>
          <cell r="E885" t="str">
            <v>OBGYN Healthcare Asst Offsite</v>
          </cell>
          <cell r="F885">
            <v>39811</v>
          </cell>
          <cell r="G885">
            <v>40090</v>
          </cell>
          <cell r="H885" t="str">
            <v>Hourly</v>
          </cell>
          <cell r="I885" t="str">
            <v>H</v>
          </cell>
          <cell r="J885">
            <v>15.85</v>
          </cell>
        </row>
        <row r="886">
          <cell r="A886">
            <v>661</v>
          </cell>
          <cell r="B886" t="str">
            <v>Rhoades, Nicole D.</v>
          </cell>
          <cell r="C886" t="str">
            <v>N</v>
          </cell>
          <cell r="D886" t="str">
            <v>00000378</v>
          </cell>
          <cell r="E886" t="str">
            <v>Orthopedic Medical Assistant</v>
          </cell>
          <cell r="F886">
            <v>39097</v>
          </cell>
          <cell r="G886">
            <v>39292</v>
          </cell>
          <cell r="H886" t="str">
            <v>Hourly</v>
          </cell>
          <cell r="I886" t="str">
            <v>H</v>
          </cell>
          <cell r="J886">
            <v>15</v>
          </cell>
        </row>
        <row r="887">
          <cell r="A887">
            <v>661</v>
          </cell>
          <cell r="B887" t="str">
            <v>Rhoades, Nicole D.</v>
          </cell>
          <cell r="C887" t="str">
            <v>Y</v>
          </cell>
          <cell r="D887" t="str">
            <v>00000465</v>
          </cell>
          <cell r="E887" t="str">
            <v>HCA High Risk Coordinator</v>
          </cell>
          <cell r="F887">
            <v>40091</v>
          </cell>
          <cell r="G887">
            <v>42104</v>
          </cell>
          <cell r="H887" t="str">
            <v>Hourly</v>
          </cell>
          <cell r="I887" t="str">
            <v>H</v>
          </cell>
          <cell r="J887">
            <v>17.38</v>
          </cell>
        </row>
        <row r="888">
          <cell r="A888">
            <v>663</v>
          </cell>
          <cell r="B888" t="str">
            <v>Swain, Virginia</v>
          </cell>
          <cell r="C888" t="str">
            <v>Y</v>
          </cell>
          <cell r="D888" t="str">
            <v>00000239</v>
          </cell>
          <cell r="E888" t="str">
            <v>MEDSURG RN Per Diem</v>
          </cell>
          <cell r="F888">
            <v>37641</v>
          </cell>
          <cell r="G888">
            <v>37986</v>
          </cell>
          <cell r="H888" t="str">
            <v>Hourly</v>
          </cell>
          <cell r="I888" t="str">
            <v>H</v>
          </cell>
          <cell r="J888">
            <v>19.260000000000002</v>
          </cell>
        </row>
        <row r="889">
          <cell r="A889">
            <v>664</v>
          </cell>
          <cell r="B889" t="str">
            <v>Lincoln, Ashley E.</v>
          </cell>
          <cell r="C889" t="str">
            <v>N</v>
          </cell>
          <cell r="D889" t="str">
            <v>00000014</v>
          </cell>
          <cell r="E889" t="str">
            <v>DEV Development Specialist</v>
          </cell>
          <cell r="F889">
            <v>37895</v>
          </cell>
          <cell r="G889">
            <v>38186</v>
          </cell>
          <cell r="H889" t="str">
            <v>Salaried</v>
          </cell>
          <cell r="I889" t="str">
            <v>S</v>
          </cell>
          <cell r="J889">
            <v>17.7424</v>
          </cell>
        </row>
        <row r="890">
          <cell r="A890">
            <v>664</v>
          </cell>
          <cell r="B890" t="str">
            <v>Lincoln, Ashley E.</v>
          </cell>
          <cell r="C890" t="str">
            <v>N</v>
          </cell>
          <cell r="D890" t="str">
            <v>00000302</v>
          </cell>
          <cell r="E890" t="str">
            <v>DEV Assc Dir Charitable Giving</v>
          </cell>
          <cell r="F890">
            <v>38187</v>
          </cell>
          <cell r="G890">
            <v>44850</v>
          </cell>
          <cell r="H890" t="str">
            <v>Salaried</v>
          </cell>
          <cell r="I890" t="str">
            <v>S</v>
          </cell>
          <cell r="J890">
            <v>77.712500000000006</v>
          </cell>
        </row>
        <row r="891">
          <cell r="A891">
            <v>664</v>
          </cell>
          <cell r="B891" t="str">
            <v>Lincoln, Ashley E.</v>
          </cell>
          <cell r="C891" t="str">
            <v>Y</v>
          </cell>
          <cell r="D891" t="str">
            <v>00000717</v>
          </cell>
          <cell r="E891" t="str">
            <v>VP of Development and PR</v>
          </cell>
          <cell r="F891">
            <v>44851</v>
          </cell>
          <cell r="G891">
            <v>45056</v>
          </cell>
          <cell r="H891" t="str">
            <v>Salaried</v>
          </cell>
          <cell r="I891" t="str">
            <v>S</v>
          </cell>
          <cell r="J891">
            <v>77.712500000000006</v>
          </cell>
        </row>
        <row r="892">
          <cell r="A892">
            <v>665</v>
          </cell>
          <cell r="B892" t="str">
            <v>Bernard, Daniel R.</v>
          </cell>
          <cell r="C892" t="str">
            <v>N</v>
          </cell>
          <cell r="D892" t="str">
            <v>00000137</v>
          </cell>
          <cell r="E892" t="str">
            <v>BETH RN PP Closed</v>
          </cell>
          <cell r="F892">
            <v>37895</v>
          </cell>
          <cell r="G892">
            <v>38263</v>
          </cell>
          <cell r="H892" t="str">
            <v>Hourly</v>
          </cell>
          <cell r="I892" t="str">
            <v>H</v>
          </cell>
          <cell r="J892">
            <v>22.089600000000001</v>
          </cell>
        </row>
        <row r="893">
          <cell r="A893">
            <v>665</v>
          </cell>
          <cell r="B893" t="str">
            <v>Bernard, Daniel R.</v>
          </cell>
          <cell r="C893" t="str">
            <v>Y</v>
          </cell>
          <cell r="D893" t="str">
            <v>00000311</v>
          </cell>
          <cell r="E893" t="str">
            <v>BETH RN  PP Offsite</v>
          </cell>
          <cell r="F893">
            <v>38264</v>
          </cell>
          <cell r="G893">
            <v>39246</v>
          </cell>
          <cell r="H893" t="str">
            <v>Hourly</v>
          </cell>
          <cell r="I893" t="str">
            <v>H</v>
          </cell>
          <cell r="J893">
            <v>24.49</v>
          </cell>
        </row>
        <row r="894">
          <cell r="A894">
            <v>667</v>
          </cell>
          <cell r="B894" t="str">
            <v>Steventon, Elizabeth A.</v>
          </cell>
          <cell r="C894" t="str">
            <v>N</v>
          </cell>
          <cell r="D894" t="str">
            <v>00000187</v>
          </cell>
          <cell r="E894" t="str">
            <v>CLAD Medical Secretary</v>
          </cell>
          <cell r="F894">
            <v>37895</v>
          </cell>
          <cell r="G894">
            <v>38022</v>
          </cell>
          <cell r="H894" t="str">
            <v>Hourly</v>
          </cell>
          <cell r="I894" t="str">
            <v>H</v>
          </cell>
          <cell r="J894">
            <v>12.19</v>
          </cell>
        </row>
        <row r="895">
          <cell r="A895">
            <v>667</v>
          </cell>
          <cell r="B895" t="str">
            <v>Steventon, Elizabeth A.</v>
          </cell>
          <cell r="C895" t="str">
            <v>N</v>
          </cell>
          <cell r="D895" t="str">
            <v>00000589</v>
          </cell>
          <cell r="E895" t="str">
            <v>Medical Secretary Spec</v>
          </cell>
          <cell r="F895">
            <v>44167</v>
          </cell>
          <cell r="G895">
            <v>44274</v>
          </cell>
          <cell r="H895" t="str">
            <v>Hourly</v>
          </cell>
          <cell r="I895" t="str">
            <v>H</v>
          </cell>
          <cell r="J895">
            <v>15</v>
          </cell>
        </row>
        <row r="896">
          <cell r="A896">
            <v>667</v>
          </cell>
          <cell r="B896" t="str">
            <v>Steventon, Elizabeth A.</v>
          </cell>
          <cell r="C896" t="str">
            <v>Y</v>
          </cell>
          <cell r="D896" t="str">
            <v>00000589</v>
          </cell>
          <cell r="E896" t="str">
            <v>Medical Secretary Spec</v>
          </cell>
          <cell r="F896">
            <v>44307</v>
          </cell>
          <cell r="G896">
            <v>44651</v>
          </cell>
          <cell r="H896" t="str">
            <v>Hourly</v>
          </cell>
          <cell r="I896" t="str">
            <v>H</v>
          </cell>
          <cell r="J896">
            <v>16.52</v>
          </cell>
        </row>
        <row r="897">
          <cell r="A897">
            <v>669</v>
          </cell>
          <cell r="B897" t="str">
            <v>McKinney, Carolyn L.</v>
          </cell>
          <cell r="C897" t="str">
            <v>Y</v>
          </cell>
          <cell r="D897" t="str">
            <v>00000238</v>
          </cell>
          <cell r="E897" t="str">
            <v>MEDSURG LPN Per Diem</v>
          </cell>
          <cell r="F897">
            <v>37895</v>
          </cell>
          <cell r="G897">
            <v>38155</v>
          </cell>
          <cell r="H897" t="str">
            <v>Hourly</v>
          </cell>
          <cell r="I897" t="str">
            <v>H</v>
          </cell>
          <cell r="J897">
            <v>17.752800000000001</v>
          </cell>
        </row>
        <row r="898">
          <cell r="A898">
            <v>670</v>
          </cell>
          <cell r="B898" t="str">
            <v>Mugford, Karen A.</v>
          </cell>
          <cell r="C898" t="str">
            <v>N</v>
          </cell>
          <cell r="D898" t="str">
            <v>00000227</v>
          </cell>
          <cell r="E898" t="str">
            <v>CEC Teaching Assistant</v>
          </cell>
          <cell r="F898">
            <v>37641</v>
          </cell>
          <cell r="G898">
            <v>37986</v>
          </cell>
          <cell r="H898" t="str">
            <v>Hourly</v>
          </cell>
          <cell r="I898" t="str">
            <v>H</v>
          </cell>
          <cell r="J898">
            <v>7.7</v>
          </cell>
        </row>
        <row r="899">
          <cell r="A899">
            <v>670</v>
          </cell>
          <cell r="B899" t="str">
            <v>Mugford, Karen A.</v>
          </cell>
          <cell r="C899" t="str">
            <v>Y</v>
          </cell>
          <cell r="D899" t="str">
            <v>00000227</v>
          </cell>
          <cell r="E899" t="str">
            <v>CEC Teaching Assistant</v>
          </cell>
          <cell r="F899">
            <v>39195</v>
          </cell>
          <cell r="G899">
            <v>40357</v>
          </cell>
          <cell r="H899" t="str">
            <v>Hourly</v>
          </cell>
          <cell r="I899" t="str">
            <v>H</v>
          </cell>
          <cell r="J899">
            <v>13.420400000000001</v>
          </cell>
        </row>
        <row r="900">
          <cell r="A900">
            <v>671</v>
          </cell>
          <cell r="B900" t="str">
            <v>BANK, ETO</v>
          </cell>
          <cell r="C900" t="str">
            <v>Y</v>
          </cell>
          <cell r="D900" t="str">
            <v>00000254</v>
          </cell>
          <cell r="E900" t="str">
            <v>NONEE ETO Bank</v>
          </cell>
          <cell r="F900">
            <v>37896</v>
          </cell>
          <cell r="G900">
            <v>44346</v>
          </cell>
          <cell r="H900" t="str">
            <v>Hourly</v>
          </cell>
          <cell r="I900" t="str">
            <v>H</v>
          </cell>
          <cell r="J900">
            <v>0</v>
          </cell>
        </row>
        <row r="901">
          <cell r="A901">
            <v>673</v>
          </cell>
          <cell r="B901" t="str">
            <v>Kolesnik, Diane</v>
          </cell>
          <cell r="C901" t="str">
            <v>Y</v>
          </cell>
          <cell r="D901" t="str">
            <v>00000239</v>
          </cell>
          <cell r="E901" t="str">
            <v>MEDSURG RN Per Diem</v>
          </cell>
          <cell r="F901">
            <v>37662</v>
          </cell>
          <cell r="G901">
            <v>37986</v>
          </cell>
          <cell r="H901" t="str">
            <v>Hourly</v>
          </cell>
          <cell r="I901" t="str">
            <v>H</v>
          </cell>
          <cell r="J901">
            <v>20.149999000000001</v>
          </cell>
        </row>
        <row r="902">
          <cell r="A902">
            <v>675</v>
          </cell>
          <cell r="B902" t="str">
            <v>Buongiorne, Judithanne</v>
          </cell>
          <cell r="C902" t="str">
            <v>Y</v>
          </cell>
          <cell r="D902" t="str">
            <v>00000114</v>
          </cell>
          <cell r="E902" t="str">
            <v>Non Certified Coder</v>
          </cell>
          <cell r="F902">
            <v>38565</v>
          </cell>
          <cell r="G902">
            <v>39152</v>
          </cell>
          <cell r="H902" t="str">
            <v>Hourly</v>
          </cell>
          <cell r="I902" t="str">
            <v>H</v>
          </cell>
          <cell r="J902">
            <v>20.7</v>
          </cell>
        </row>
        <row r="903">
          <cell r="A903">
            <v>675</v>
          </cell>
          <cell r="B903" t="str">
            <v>Buongiorne, Judithanne</v>
          </cell>
          <cell r="C903" t="str">
            <v>N</v>
          </cell>
          <cell r="D903" t="str">
            <v>00000115</v>
          </cell>
          <cell r="E903" t="str">
            <v>HIM Health Information Spvsr</v>
          </cell>
          <cell r="F903">
            <v>37895</v>
          </cell>
          <cell r="G903">
            <v>38564</v>
          </cell>
          <cell r="H903" t="str">
            <v>Salaried</v>
          </cell>
          <cell r="I903" t="str">
            <v>S</v>
          </cell>
          <cell r="J903">
            <v>20.831199999999999</v>
          </cell>
        </row>
        <row r="904">
          <cell r="A904">
            <v>678</v>
          </cell>
          <cell r="B904" t="str">
            <v>Parker, Ramona L.</v>
          </cell>
          <cell r="C904" t="str">
            <v>N</v>
          </cell>
          <cell r="D904" t="str">
            <v>00000088</v>
          </cell>
          <cell r="E904" t="str">
            <v>RAD Radiology Technologist</v>
          </cell>
          <cell r="F904">
            <v>37895</v>
          </cell>
          <cell r="G904">
            <v>41308</v>
          </cell>
          <cell r="H904" t="str">
            <v>Hourly</v>
          </cell>
          <cell r="I904" t="str">
            <v>H</v>
          </cell>
          <cell r="J904">
            <v>23.81</v>
          </cell>
        </row>
        <row r="905">
          <cell r="A905">
            <v>678</v>
          </cell>
          <cell r="B905" t="str">
            <v>Parker, Ramona L.</v>
          </cell>
          <cell r="C905" t="str">
            <v>N</v>
          </cell>
          <cell r="D905" t="str">
            <v>00000090</v>
          </cell>
          <cell r="E905" t="str">
            <v>RAD Administrative Assistant</v>
          </cell>
          <cell r="F905">
            <v>37897</v>
          </cell>
          <cell r="G905">
            <v>38522</v>
          </cell>
          <cell r="H905" t="str">
            <v>Salaried</v>
          </cell>
          <cell r="I905" t="str">
            <v>S</v>
          </cell>
          <cell r="J905">
            <v>10.609</v>
          </cell>
        </row>
        <row r="906">
          <cell r="A906">
            <v>678</v>
          </cell>
          <cell r="B906" t="str">
            <v>Parker, Ramona L.</v>
          </cell>
          <cell r="C906" t="str">
            <v>N</v>
          </cell>
          <cell r="D906" t="str">
            <v>00000126</v>
          </cell>
          <cell r="E906" t="str">
            <v>GRANT - Grant Worker</v>
          </cell>
          <cell r="F906">
            <v>37897</v>
          </cell>
          <cell r="G906">
            <v>39544</v>
          </cell>
          <cell r="H906" t="str">
            <v>Salaried</v>
          </cell>
          <cell r="I906" t="str">
            <v>S</v>
          </cell>
          <cell r="J906">
            <v>11.9</v>
          </cell>
        </row>
        <row r="907">
          <cell r="A907">
            <v>678</v>
          </cell>
          <cell r="B907" t="str">
            <v>Parker, Ramona L.</v>
          </cell>
          <cell r="C907" t="str">
            <v>Y</v>
          </cell>
          <cell r="D907" t="str">
            <v>00000421</v>
          </cell>
          <cell r="E907" t="str">
            <v>RAD Radiology Technologist 2</v>
          </cell>
          <cell r="F907">
            <v>41309</v>
          </cell>
          <cell r="G907">
            <v>44838</v>
          </cell>
          <cell r="H907" t="str">
            <v>Hourly</v>
          </cell>
          <cell r="I907" t="str">
            <v>H</v>
          </cell>
          <cell r="J907">
            <v>36.51</v>
          </cell>
        </row>
        <row r="908">
          <cell r="A908">
            <v>680</v>
          </cell>
          <cell r="B908" t="str">
            <v>Dodge, Tammy J.</v>
          </cell>
          <cell r="C908" t="str">
            <v>N</v>
          </cell>
          <cell r="D908" t="str">
            <v>00000064</v>
          </cell>
          <cell r="E908" t="str">
            <v>OR Licensed Practical Nurse</v>
          </cell>
          <cell r="F908">
            <v>38901</v>
          </cell>
          <cell r="G908">
            <v>39599</v>
          </cell>
          <cell r="H908" t="str">
            <v>Hourly</v>
          </cell>
          <cell r="I908" t="str">
            <v>H</v>
          </cell>
          <cell r="J908">
            <v>15.24</v>
          </cell>
        </row>
        <row r="909">
          <cell r="A909">
            <v>680</v>
          </cell>
          <cell r="B909" t="str">
            <v>Dodge, Tammy J.</v>
          </cell>
          <cell r="C909" t="str">
            <v>N</v>
          </cell>
          <cell r="D909" t="str">
            <v>00000211</v>
          </cell>
          <cell r="E909" t="str">
            <v>PR Patient Reg Receptionist I</v>
          </cell>
          <cell r="F909">
            <v>37895</v>
          </cell>
          <cell r="G909">
            <v>38340</v>
          </cell>
          <cell r="H909" t="str">
            <v>Hourly</v>
          </cell>
          <cell r="I909" t="str">
            <v>H</v>
          </cell>
          <cell r="J909">
            <v>10.196999999999999</v>
          </cell>
        </row>
        <row r="910">
          <cell r="A910">
            <v>680</v>
          </cell>
          <cell r="B910" t="str">
            <v>Dodge, Tammy J.</v>
          </cell>
          <cell r="C910" t="str">
            <v>N</v>
          </cell>
          <cell r="D910" t="str">
            <v>00000211</v>
          </cell>
          <cell r="E910" t="str">
            <v>PR Patient Reg Receptionist I</v>
          </cell>
          <cell r="F910">
            <v>38593</v>
          </cell>
          <cell r="G910">
            <v>38900</v>
          </cell>
          <cell r="H910" t="str">
            <v>Hourly</v>
          </cell>
          <cell r="I910" t="str">
            <v>H</v>
          </cell>
          <cell r="J910">
            <v>10.91</v>
          </cell>
        </row>
        <row r="911">
          <cell r="A911">
            <v>680</v>
          </cell>
          <cell r="B911" t="str">
            <v>Dodge, Tammy J.</v>
          </cell>
          <cell r="C911" t="str">
            <v>N</v>
          </cell>
          <cell r="D911" t="str">
            <v>00000211</v>
          </cell>
          <cell r="E911" t="str">
            <v>PR Patient Reg Receptionist I</v>
          </cell>
          <cell r="F911">
            <v>38901</v>
          </cell>
          <cell r="G911">
            <v>39544</v>
          </cell>
          <cell r="H911" t="str">
            <v>Hourly</v>
          </cell>
          <cell r="I911" t="str">
            <v>H</v>
          </cell>
          <cell r="J911">
            <v>11.64</v>
          </cell>
        </row>
        <row r="912">
          <cell r="A912">
            <v>680</v>
          </cell>
          <cell r="B912" t="str">
            <v>Dodge, Tammy J.</v>
          </cell>
          <cell r="C912" t="str">
            <v>N</v>
          </cell>
          <cell r="D912" t="str">
            <v>00000273</v>
          </cell>
          <cell r="E912" t="str">
            <v>QA &amp; Training Coordinator</v>
          </cell>
          <cell r="F912">
            <v>38341</v>
          </cell>
          <cell r="G912">
            <v>38592</v>
          </cell>
          <cell r="H912" t="str">
            <v>Hourly</v>
          </cell>
          <cell r="I912" t="str">
            <v>H</v>
          </cell>
          <cell r="J912">
            <v>11.02</v>
          </cell>
        </row>
        <row r="913">
          <cell r="A913">
            <v>680</v>
          </cell>
          <cell r="B913" t="str">
            <v>Dodge, Tammy J.</v>
          </cell>
          <cell r="C913" t="str">
            <v>Y</v>
          </cell>
          <cell r="D913" t="str">
            <v>00000295</v>
          </cell>
          <cell r="E913" t="str">
            <v>CLAD LPNPD - Provider Practice</v>
          </cell>
          <cell r="F913">
            <v>39600</v>
          </cell>
          <cell r="G913">
            <v>39825</v>
          </cell>
          <cell r="H913" t="str">
            <v>Hourly</v>
          </cell>
          <cell r="I913" t="str">
            <v>H</v>
          </cell>
          <cell r="J913">
            <v>15.24</v>
          </cell>
        </row>
        <row r="914">
          <cell r="A914">
            <v>683</v>
          </cell>
          <cell r="B914" t="str">
            <v>McClelland, Angie M.</v>
          </cell>
          <cell r="C914" t="str">
            <v>Y</v>
          </cell>
          <cell r="D914" t="str">
            <v>00000058</v>
          </cell>
          <cell r="E914" t="str">
            <v>MECU Licensed Nurse Aide</v>
          </cell>
          <cell r="F914">
            <v>37768</v>
          </cell>
          <cell r="G914">
            <v>37986</v>
          </cell>
          <cell r="H914" t="str">
            <v>Hourly</v>
          </cell>
          <cell r="I914" t="str">
            <v>H</v>
          </cell>
          <cell r="J914">
            <v>9.43</v>
          </cell>
        </row>
        <row r="915">
          <cell r="A915">
            <v>685</v>
          </cell>
          <cell r="B915" t="str">
            <v>Messier, Robin S.</v>
          </cell>
          <cell r="C915" t="str">
            <v>N</v>
          </cell>
          <cell r="D915" t="str">
            <v>00000185</v>
          </cell>
          <cell r="E915" t="str">
            <v>CLAD Operations Coordinator</v>
          </cell>
          <cell r="F915">
            <v>37895</v>
          </cell>
          <cell r="G915">
            <v>38265</v>
          </cell>
          <cell r="H915" t="str">
            <v>Hourly</v>
          </cell>
          <cell r="I915" t="str">
            <v>H</v>
          </cell>
          <cell r="J915">
            <v>12.8835</v>
          </cell>
        </row>
        <row r="916">
          <cell r="A916">
            <v>685</v>
          </cell>
          <cell r="B916" t="str">
            <v>Messier, Robin S.</v>
          </cell>
          <cell r="C916" t="str">
            <v>Y</v>
          </cell>
          <cell r="D916" t="str">
            <v>00000206</v>
          </cell>
          <cell r="E916" t="str">
            <v>ACCT Payroll/Billing Assistant</v>
          </cell>
          <cell r="F916">
            <v>38266</v>
          </cell>
          <cell r="G916">
            <v>39007</v>
          </cell>
          <cell r="H916" t="str">
            <v>Hourly</v>
          </cell>
          <cell r="I916" t="str">
            <v>H</v>
          </cell>
          <cell r="J916">
            <v>13.8</v>
          </cell>
        </row>
        <row r="917">
          <cell r="A917">
            <v>686</v>
          </cell>
          <cell r="B917" t="str">
            <v>Clark, Jennifer R.</v>
          </cell>
          <cell r="C917" t="str">
            <v>N</v>
          </cell>
          <cell r="D917" t="str">
            <v>00000020</v>
          </cell>
          <cell r="E917" t="str">
            <v>NADM Pt Care Services</v>
          </cell>
          <cell r="F917">
            <v>37895</v>
          </cell>
          <cell r="G917">
            <v>38186</v>
          </cell>
          <cell r="H917" t="str">
            <v>Salaried</v>
          </cell>
          <cell r="I917" t="str">
            <v>S</v>
          </cell>
          <cell r="J917">
            <v>26.23</v>
          </cell>
        </row>
        <row r="918">
          <cell r="A918">
            <v>686</v>
          </cell>
          <cell r="B918" t="str">
            <v>Clark, Jennifer R.</v>
          </cell>
          <cell r="C918" t="str">
            <v>N</v>
          </cell>
          <cell r="D918" t="str">
            <v>00000049</v>
          </cell>
          <cell r="E918" t="str">
            <v>MEDSURG Registered Nurse</v>
          </cell>
          <cell r="F918">
            <v>38187</v>
          </cell>
          <cell r="G918">
            <v>38200</v>
          </cell>
          <cell r="H918" t="str">
            <v>Hourly</v>
          </cell>
          <cell r="I918" t="str">
            <v>H</v>
          </cell>
          <cell r="J918">
            <v>21.08</v>
          </cell>
        </row>
        <row r="919">
          <cell r="A919">
            <v>686</v>
          </cell>
          <cell r="B919" t="str">
            <v>Clark, Jennifer R.</v>
          </cell>
          <cell r="C919" t="str">
            <v>N</v>
          </cell>
          <cell r="D919" t="str">
            <v>00000063</v>
          </cell>
          <cell r="E919" t="str">
            <v>OR Registered Nurse</v>
          </cell>
          <cell r="F919">
            <v>38593</v>
          </cell>
          <cell r="G919">
            <v>38690</v>
          </cell>
          <cell r="H919" t="str">
            <v>Hourly</v>
          </cell>
          <cell r="I919" t="str">
            <v>H</v>
          </cell>
          <cell r="J919">
            <v>22.41</v>
          </cell>
        </row>
        <row r="920">
          <cell r="A920">
            <v>686</v>
          </cell>
          <cell r="B920" t="str">
            <v>Clark, Jennifer R.</v>
          </cell>
          <cell r="C920" t="str">
            <v>N</v>
          </cell>
          <cell r="D920" t="str">
            <v>00000073</v>
          </cell>
          <cell r="E920" t="str">
            <v>ER Nursing Supervisor</v>
          </cell>
          <cell r="F920">
            <v>38257</v>
          </cell>
          <cell r="G920">
            <v>38788</v>
          </cell>
          <cell r="H920" t="str">
            <v>Salaried</v>
          </cell>
          <cell r="I920" t="str">
            <v>S</v>
          </cell>
          <cell r="J920">
            <v>24.429600000000001</v>
          </cell>
        </row>
        <row r="921">
          <cell r="A921">
            <v>686</v>
          </cell>
          <cell r="B921" t="str">
            <v>Clark, Jennifer R.</v>
          </cell>
          <cell r="C921" t="str">
            <v>N</v>
          </cell>
          <cell r="D921" t="str">
            <v>00000073</v>
          </cell>
          <cell r="E921" t="str">
            <v>ER Nursing Supervisor</v>
          </cell>
          <cell r="F921">
            <v>38803</v>
          </cell>
          <cell r="G921">
            <v>39251</v>
          </cell>
          <cell r="H921" t="str">
            <v>Hourly</v>
          </cell>
          <cell r="I921" t="str">
            <v>H</v>
          </cell>
          <cell r="J921">
            <v>0</v>
          </cell>
        </row>
        <row r="922">
          <cell r="A922">
            <v>686</v>
          </cell>
          <cell r="B922" t="str">
            <v>Clark, Jennifer R.</v>
          </cell>
          <cell r="C922" t="str">
            <v>N</v>
          </cell>
          <cell r="D922" t="str">
            <v>00000239</v>
          </cell>
          <cell r="E922" t="str">
            <v>MEDSURG RN Per Diem</v>
          </cell>
          <cell r="F922">
            <v>38201</v>
          </cell>
          <cell r="G922">
            <v>38592</v>
          </cell>
          <cell r="H922" t="str">
            <v>Hourly</v>
          </cell>
          <cell r="I922" t="str">
            <v>H</v>
          </cell>
          <cell r="J922">
            <v>22.41</v>
          </cell>
        </row>
        <row r="923">
          <cell r="A923">
            <v>686</v>
          </cell>
          <cell r="B923" t="str">
            <v>Clark, Jennifer R.</v>
          </cell>
          <cell r="C923" t="str">
            <v>Y</v>
          </cell>
          <cell r="D923" t="str">
            <v>00000239</v>
          </cell>
          <cell r="E923" t="str">
            <v>MEDSURG RN Per Diem</v>
          </cell>
          <cell r="F923">
            <v>38803</v>
          </cell>
          <cell r="G923">
            <v>39251</v>
          </cell>
          <cell r="H923" t="str">
            <v>Hourly</v>
          </cell>
          <cell r="I923" t="str">
            <v>H</v>
          </cell>
          <cell r="J923">
            <v>22.41</v>
          </cell>
        </row>
        <row r="924">
          <cell r="A924">
            <v>686</v>
          </cell>
          <cell r="B924" t="str">
            <v>Clark, Jennifer R.</v>
          </cell>
          <cell r="C924" t="str">
            <v>N</v>
          </cell>
          <cell r="D924" t="str">
            <v>00000242</v>
          </cell>
          <cell r="E924" t="str">
            <v>OR RN Per Diem</v>
          </cell>
          <cell r="F924">
            <v>38691</v>
          </cell>
          <cell r="G924">
            <v>38788</v>
          </cell>
          <cell r="H924" t="str">
            <v>Hourly</v>
          </cell>
          <cell r="I924" t="str">
            <v>H</v>
          </cell>
          <cell r="J924">
            <v>22.41</v>
          </cell>
        </row>
        <row r="925">
          <cell r="A925">
            <v>688</v>
          </cell>
          <cell r="B925" t="str">
            <v>Davis, William M.</v>
          </cell>
          <cell r="C925" t="str">
            <v>Y</v>
          </cell>
          <cell r="D925" t="str">
            <v>00000197</v>
          </cell>
          <cell r="E925" t="str">
            <v>ES Associate</v>
          </cell>
          <cell r="F925">
            <v>37895</v>
          </cell>
          <cell r="G925">
            <v>37987</v>
          </cell>
          <cell r="H925" t="str">
            <v>Hourly</v>
          </cell>
          <cell r="I925" t="str">
            <v>H</v>
          </cell>
          <cell r="J925">
            <v>11.32</v>
          </cell>
        </row>
        <row r="926">
          <cell r="A926">
            <v>689</v>
          </cell>
          <cell r="B926" t="str">
            <v>Delattre, Susan B.</v>
          </cell>
          <cell r="C926" t="str">
            <v>N</v>
          </cell>
          <cell r="D926" t="str">
            <v>00000124</v>
          </cell>
          <cell r="E926" t="str">
            <v>GRANT Smoking Cessation Coord</v>
          </cell>
          <cell r="F926">
            <v>38565</v>
          </cell>
          <cell r="G926">
            <v>41455</v>
          </cell>
          <cell r="H926" t="str">
            <v>Hourly</v>
          </cell>
          <cell r="I926" t="str">
            <v>H</v>
          </cell>
          <cell r="J926">
            <v>24.12</v>
          </cell>
        </row>
        <row r="927">
          <cell r="A927">
            <v>689</v>
          </cell>
          <cell r="B927" t="str">
            <v>Delattre, Susan B.</v>
          </cell>
          <cell r="C927" t="str">
            <v>Y</v>
          </cell>
          <cell r="D927" t="str">
            <v>00000125</v>
          </cell>
          <cell r="E927" t="str">
            <v>GRANT Smoking Prevention Coord</v>
          </cell>
          <cell r="F927">
            <v>37895</v>
          </cell>
          <cell r="G927">
            <v>41455</v>
          </cell>
          <cell r="H927" t="str">
            <v>Hourly</v>
          </cell>
          <cell r="I927" t="str">
            <v>H</v>
          </cell>
          <cell r="J927">
            <v>25.08</v>
          </cell>
        </row>
        <row r="928">
          <cell r="A928">
            <v>689</v>
          </cell>
          <cell r="B928" t="str">
            <v>Delattre, Susan B.</v>
          </cell>
          <cell r="C928" t="str">
            <v>N</v>
          </cell>
          <cell r="D928" t="str">
            <v>00000129</v>
          </cell>
          <cell r="E928" t="str">
            <v>GRANT - Grant Worker</v>
          </cell>
          <cell r="F928">
            <v>38929</v>
          </cell>
          <cell r="G928">
            <v>39362</v>
          </cell>
          <cell r="H928" t="str">
            <v>Hourly</v>
          </cell>
          <cell r="I928" t="str">
            <v>H</v>
          </cell>
          <cell r="J928">
            <v>0</v>
          </cell>
        </row>
        <row r="929">
          <cell r="A929">
            <v>689</v>
          </cell>
          <cell r="B929" t="str">
            <v>Delattre, Susan B.</v>
          </cell>
          <cell r="C929" t="str">
            <v>N</v>
          </cell>
          <cell r="D929" t="str">
            <v>00000215</v>
          </cell>
          <cell r="E929" t="str">
            <v>COM Grant Worker</v>
          </cell>
          <cell r="F929">
            <v>39531</v>
          </cell>
          <cell r="G929">
            <v>41455</v>
          </cell>
          <cell r="H929" t="str">
            <v>Hourly</v>
          </cell>
          <cell r="I929" t="str">
            <v>H</v>
          </cell>
          <cell r="J929">
            <v>25.08</v>
          </cell>
        </row>
        <row r="930">
          <cell r="A930">
            <v>689</v>
          </cell>
          <cell r="B930" t="str">
            <v>Delattre, Susan B.</v>
          </cell>
          <cell r="C930" t="str">
            <v>N</v>
          </cell>
          <cell r="D930" t="str">
            <v>00000485</v>
          </cell>
          <cell r="E930" t="str">
            <v>Grant Administrator</v>
          </cell>
          <cell r="F930">
            <v>40371</v>
          </cell>
          <cell r="G930">
            <v>41455</v>
          </cell>
          <cell r="H930" t="str">
            <v>Hourly</v>
          </cell>
          <cell r="I930" t="str">
            <v>H</v>
          </cell>
          <cell r="J930">
            <v>25.08</v>
          </cell>
        </row>
        <row r="931">
          <cell r="A931">
            <v>692</v>
          </cell>
          <cell r="B931" t="str">
            <v>Archer, Maria Z.</v>
          </cell>
          <cell r="C931" t="str">
            <v>N</v>
          </cell>
          <cell r="D931" t="str">
            <v>00000200</v>
          </cell>
          <cell r="E931" t="str">
            <v>ES Worker (Closed)</v>
          </cell>
          <cell r="F931">
            <v>37895</v>
          </cell>
          <cell r="G931">
            <v>37913</v>
          </cell>
          <cell r="H931" t="str">
            <v>Hourly</v>
          </cell>
          <cell r="I931" t="str">
            <v>H</v>
          </cell>
          <cell r="J931">
            <v>8.19</v>
          </cell>
        </row>
        <row r="932">
          <cell r="A932">
            <v>692</v>
          </cell>
          <cell r="B932" t="str">
            <v>Archer, Maria Z.</v>
          </cell>
          <cell r="C932" t="str">
            <v>Y</v>
          </cell>
          <cell r="D932" t="str">
            <v>00000264</v>
          </cell>
          <cell r="E932" t="str">
            <v>ES Worker</v>
          </cell>
          <cell r="F932">
            <v>37914</v>
          </cell>
          <cell r="G932">
            <v>38290</v>
          </cell>
          <cell r="H932" t="str">
            <v>Hourly</v>
          </cell>
          <cell r="I932" t="str">
            <v>H</v>
          </cell>
          <cell r="J932">
            <v>8.4357000000000006</v>
          </cell>
        </row>
        <row r="933">
          <cell r="A933">
            <v>693</v>
          </cell>
          <cell r="B933" t="str">
            <v>Cliche, Bethany L.</v>
          </cell>
          <cell r="C933" t="str">
            <v>Y</v>
          </cell>
          <cell r="D933" t="str">
            <v>00000025</v>
          </cell>
          <cell r="E933" t="str">
            <v>HR Benefits Administrator</v>
          </cell>
          <cell r="F933">
            <v>37895</v>
          </cell>
          <cell r="G933">
            <v>38352</v>
          </cell>
          <cell r="H933" t="str">
            <v>Hourly</v>
          </cell>
          <cell r="I933" t="str">
            <v>H</v>
          </cell>
          <cell r="J933">
            <v>16.871400000000001</v>
          </cell>
        </row>
        <row r="934">
          <cell r="A934">
            <v>694</v>
          </cell>
          <cell r="B934" t="str">
            <v>Lang, Michael G.</v>
          </cell>
          <cell r="C934" t="str">
            <v>Y</v>
          </cell>
          <cell r="D934" t="str">
            <v>00000259</v>
          </cell>
          <cell r="E934" t="str">
            <v>ED Support Staff</v>
          </cell>
          <cell r="F934">
            <v>37627</v>
          </cell>
          <cell r="G934">
            <v>37986</v>
          </cell>
          <cell r="H934" t="str">
            <v>Hourly</v>
          </cell>
          <cell r="I934" t="str">
            <v>H</v>
          </cell>
          <cell r="J934">
            <v>9.4</v>
          </cell>
        </row>
        <row r="935">
          <cell r="A935">
            <v>695</v>
          </cell>
          <cell r="B935" t="str">
            <v>Hebert, Jeffrey C.</v>
          </cell>
          <cell r="C935" t="str">
            <v>Y</v>
          </cell>
          <cell r="D935" t="str">
            <v>00000002</v>
          </cell>
          <cell r="E935" t="str">
            <v>ADM Chief Financial Officer</v>
          </cell>
          <cell r="F935">
            <v>41183</v>
          </cell>
          <cell r="G935">
            <v>43884</v>
          </cell>
          <cell r="H935" t="str">
            <v>Salaried</v>
          </cell>
          <cell r="I935" t="str">
            <v>S</v>
          </cell>
          <cell r="J935">
            <v>91.43</v>
          </cell>
        </row>
        <row r="936">
          <cell r="A936">
            <v>695</v>
          </cell>
          <cell r="B936" t="str">
            <v>Hebert, Jeffrey C.</v>
          </cell>
          <cell r="C936" t="str">
            <v>N</v>
          </cell>
          <cell r="D936" t="str">
            <v>00000012</v>
          </cell>
          <cell r="E936" t="str">
            <v>ADM Decision Support Manager</v>
          </cell>
          <cell r="F936">
            <v>37895</v>
          </cell>
          <cell r="G936">
            <v>38046</v>
          </cell>
          <cell r="H936" t="str">
            <v>Salaried</v>
          </cell>
          <cell r="I936" t="str">
            <v>S</v>
          </cell>
          <cell r="J936">
            <v>28.94</v>
          </cell>
        </row>
        <row r="937">
          <cell r="A937">
            <v>695</v>
          </cell>
          <cell r="B937" t="str">
            <v>Hebert, Jeffrey C.</v>
          </cell>
          <cell r="C937" t="str">
            <v>N</v>
          </cell>
          <cell r="D937" t="str">
            <v>00000035</v>
          </cell>
          <cell r="E937" t="str">
            <v>FIN Controller</v>
          </cell>
          <cell r="F937">
            <v>38047</v>
          </cell>
          <cell r="G937">
            <v>41182</v>
          </cell>
          <cell r="H937" t="str">
            <v>Salaried</v>
          </cell>
          <cell r="I937" t="str">
            <v>S</v>
          </cell>
          <cell r="J937">
            <v>45.56</v>
          </cell>
        </row>
        <row r="938">
          <cell r="A938">
            <v>696</v>
          </cell>
          <cell r="B938" t="str">
            <v>Stratton, Tara A.</v>
          </cell>
          <cell r="C938" t="str">
            <v>Y</v>
          </cell>
          <cell r="D938" t="str">
            <v>00000058</v>
          </cell>
          <cell r="E938" t="str">
            <v>MECU Licensed Nurse Aide</v>
          </cell>
          <cell r="F938">
            <v>37641</v>
          </cell>
          <cell r="G938">
            <v>37986</v>
          </cell>
          <cell r="H938" t="str">
            <v>Hourly</v>
          </cell>
          <cell r="I938" t="str">
            <v>H</v>
          </cell>
          <cell r="J938">
            <v>9.75</v>
          </cell>
        </row>
        <row r="939">
          <cell r="A939">
            <v>697</v>
          </cell>
          <cell r="B939" t="str">
            <v>Caron, John A.</v>
          </cell>
          <cell r="C939" t="str">
            <v>N</v>
          </cell>
          <cell r="D939" t="str">
            <v>00000233</v>
          </cell>
          <cell r="E939" t="str">
            <v>ER RN Per Diem</v>
          </cell>
          <cell r="F939">
            <v>37895</v>
          </cell>
          <cell r="G939">
            <v>38782</v>
          </cell>
          <cell r="H939" t="str">
            <v>Hourly</v>
          </cell>
          <cell r="I939" t="str">
            <v>H</v>
          </cell>
          <cell r="J939">
            <v>22.143899999999999</v>
          </cell>
        </row>
        <row r="940">
          <cell r="A940">
            <v>697</v>
          </cell>
          <cell r="B940" t="str">
            <v>Caron, John A.</v>
          </cell>
          <cell r="C940" t="str">
            <v>Y</v>
          </cell>
          <cell r="D940" t="str">
            <v>00000233</v>
          </cell>
          <cell r="E940" t="str">
            <v>ER RN Per Diem</v>
          </cell>
          <cell r="F940">
            <v>42815</v>
          </cell>
          <cell r="G940">
            <v>43254</v>
          </cell>
          <cell r="H940" t="str">
            <v>Hourly</v>
          </cell>
          <cell r="I940" t="str">
            <v>H</v>
          </cell>
          <cell r="J940">
            <v>35.5</v>
          </cell>
        </row>
        <row r="941">
          <cell r="A941">
            <v>698</v>
          </cell>
          <cell r="B941" t="str">
            <v>Young, Lucinda L.</v>
          </cell>
          <cell r="C941" t="str">
            <v>Y</v>
          </cell>
          <cell r="D941" t="str">
            <v>00000164</v>
          </cell>
          <cell r="E941" t="str">
            <v>PRIM Medical Secretary</v>
          </cell>
          <cell r="F941">
            <v>37895</v>
          </cell>
          <cell r="G941">
            <v>37986</v>
          </cell>
          <cell r="H941" t="str">
            <v>Hourly</v>
          </cell>
          <cell r="I941" t="str">
            <v>H</v>
          </cell>
          <cell r="J941">
            <v>10.52</v>
          </cell>
        </row>
        <row r="942">
          <cell r="A942">
            <v>699</v>
          </cell>
          <cell r="B942" t="str">
            <v>Towne, Bethany H.</v>
          </cell>
          <cell r="C942" t="str">
            <v>Y</v>
          </cell>
          <cell r="D942" t="str">
            <v>00000191</v>
          </cell>
          <cell r="E942" t="str">
            <v>NUTS Nutrition Assistant</v>
          </cell>
          <cell r="F942">
            <v>37634</v>
          </cell>
          <cell r="G942">
            <v>37986</v>
          </cell>
          <cell r="H942" t="str">
            <v>Hourly</v>
          </cell>
          <cell r="I942" t="str">
            <v>H</v>
          </cell>
          <cell r="J942">
            <v>7.63</v>
          </cell>
        </row>
        <row r="943">
          <cell r="A943">
            <v>700</v>
          </cell>
          <cell r="B943" t="str">
            <v>McCullough, Kathleen A.</v>
          </cell>
          <cell r="C943" t="str">
            <v>Y</v>
          </cell>
          <cell r="D943" t="str">
            <v>00000032</v>
          </cell>
          <cell r="E943" t="str">
            <v>RAD Radiology Manager</v>
          </cell>
          <cell r="F943">
            <v>37895</v>
          </cell>
          <cell r="G943">
            <v>38498</v>
          </cell>
          <cell r="H943" t="str">
            <v>Salaried</v>
          </cell>
          <cell r="I943" t="str">
            <v>S</v>
          </cell>
          <cell r="J943">
            <v>33.71</v>
          </cell>
        </row>
        <row r="944">
          <cell r="A944">
            <v>703</v>
          </cell>
          <cell r="B944" t="str">
            <v>Aronson, Scott R.</v>
          </cell>
          <cell r="C944" t="str">
            <v>Y</v>
          </cell>
          <cell r="D944" t="str">
            <v>00000189</v>
          </cell>
          <cell r="E944" t="str">
            <v>NUTS Chef</v>
          </cell>
          <cell r="F944">
            <v>37895</v>
          </cell>
          <cell r="G944">
            <v>38670</v>
          </cell>
          <cell r="H944" t="str">
            <v>Salaried</v>
          </cell>
          <cell r="I944" t="str">
            <v>S</v>
          </cell>
          <cell r="J944">
            <v>17.706399999999999</v>
          </cell>
        </row>
        <row r="945">
          <cell r="A945">
            <v>707</v>
          </cell>
          <cell r="B945" t="str">
            <v>Giles, Janice M.</v>
          </cell>
          <cell r="C945" t="str">
            <v>N</v>
          </cell>
          <cell r="D945" t="str">
            <v>00000067</v>
          </cell>
          <cell r="E945" t="str">
            <v>ACC Registered Nurse</v>
          </cell>
          <cell r="F945">
            <v>37680</v>
          </cell>
          <cell r="G945">
            <v>37986</v>
          </cell>
          <cell r="H945" t="str">
            <v>Hourly</v>
          </cell>
          <cell r="I945" t="str">
            <v>H</v>
          </cell>
          <cell r="J945">
            <v>18.28</v>
          </cell>
        </row>
        <row r="946">
          <cell r="A946">
            <v>707</v>
          </cell>
          <cell r="B946" t="str">
            <v>Giles, Janice M.</v>
          </cell>
          <cell r="C946" t="str">
            <v>N</v>
          </cell>
          <cell r="D946" t="str">
            <v>00000067</v>
          </cell>
          <cell r="E946" t="str">
            <v>ACC Registered Nurse</v>
          </cell>
          <cell r="F946">
            <v>40483</v>
          </cell>
          <cell r="G946">
            <v>41308</v>
          </cell>
          <cell r="H946" t="str">
            <v>Hourly</v>
          </cell>
          <cell r="I946" t="str">
            <v>H</v>
          </cell>
          <cell r="J946">
            <v>30.62</v>
          </cell>
        </row>
        <row r="947">
          <cell r="A947">
            <v>707</v>
          </cell>
          <cell r="B947" t="str">
            <v>Giles, Janice M.</v>
          </cell>
          <cell r="C947" t="str">
            <v>N</v>
          </cell>
          <cell r="D947" t="str">
            <v>00000107</v>
          </cell>
          <cell r="E947" t="str">
            <v>CARE Care Manager</v>
          </cell>
          <cell r="F947">
            <v>39749</v>
          </cell>
          <cell r="G947">
            <v>40053</v>
          </cell>
          <cell r="H947" t="str">
            <v>Hourly</v>
          </cell>
          <cell r="I947" t="str">
            <v>H</v>
          </cell>
          <cell r="J947">
            <v>28.98</v>
          </cell>
        </row>
        <row r="948">
          <cell r="A948">
            <v>707</v>
          </cell>
          <cell r="B948" t="str">
            <v>Giles, Janice M.</v>
          </cell>
          <cell r="C948" t="str">
            <v>N</v>
          </cell>
          <cell r="D948" t="str">
            <v>00000107</v>
          </cell>
          <cell r="E948" t="str">
            <v>CARE Care Manager</v>
          </cell>
          <cell r="F948">
            <v>40345</v>
          </cell>
          <cell r="G948">
            <v>40344</v>
          </cell>
          <cell r="H948" t="str">
            <v>Hourly</v>
          </cell>
          <cell r="I948" t="str">
            <v>H</v>
          </cell>
          <cell r="J948">
            <v>29</v>
          </cell>
        </row>
        <row r="949">
          <cell r="A949">
            <v>707</v>
          </cell>
          <cell r="B949" t="str">
            <v>Giles, Janice M.</v>
          </cell>
          <cell r="C949" t="str">
            <v>N</v>
          </cell>
          <cell r="D949" t="str">
            <v>00000288</v>
          </cell>
          <cell r="E949" t="str">
            <v>NAPS Surgery RN PP</v>
          </cell>
          <cell r="F949">
            <v>41309</v>
          </cell>
          <cell r="G949">
            <v>44614</v>
          </cell>
          <cell r="H949" t="str">
            <v>Hourly</v>
          </cell>
          <cell r="I949" t="str">
            <v>H</v>
          </cell>
          <cell r="J949">
            <v>39.19</v>
          </cell>
        </row>
        <row r="950">
          <cell r="A950">
            <v>707</v>
          </cell>
          <cell r="B950" t="str">
            <v>Giles, Janice M.</v>
          </cell>
          <cell r="C950" t="str">
            <v>Y</v>
          </cell>
          <cell r="D950" t="str">
            <v>00000288</v>
          </cell>
          <cell r="E950" t="str">
            <v>NAPS Surgery RN PP</v>
          </cell>
          <cell r="F950">
            <v>44614</v>
          </cell>
          <cell r="G950">
            <v>44614</v>
          </cell>
          <cell r="H950" t="str">
            <v>Hourly</v>
          </cell>
          <cell r="I950" t="str">
            <v>H</v>
          </cell>
          <cell r="J950">
            <v>39.19</v>
          </cell>
        </row>
        <row r="951">
          <cell r="A951">
            <v>707</v>
          </cell>
          <cell r="B951" t="str">
            <v>Giles, Janice M.</v>
          </cell>
          <cell r="C951" t="str">
            <v>N</v>
          </cell>
          <cell r="D951" t="str">
            <v>00000482</v>
          </cell>
          <cell r="E951" t="str">
            <v>Care Coordinator Per Diem</v>
          </cell>
          <cell r="F951">
            <v>40345</v>
          </cell>
          <cell r="G951">
            <v>40482</v>
          </cell>
          <cell r="H951" t="str">
            <v>Hourly</v>
          </cell>
          <cell r="I951" t="str">
            <v>H</v>
          </cell>
          <cell r="J951">
            <v>29</v>
          </cell>
        </row>
        <row r="952">
          <cell r="A952">
            <v>708</v>
          </cell>
          <cell r="B952" t="str">
            <v>Rikert, Katie A.</v>
          </cell>
          <cell r="C952" t="str">
            <v>Y</v>
          </cell>
          <cell r="D952" t="str">
            <v>00000043</v>
          </cell>
          <cell r="E952" t="str">
            <v>BIL Billing Representative I</v>
          </cell>
          <cell r="F952">
            <v>39657</v>
          </cell>
          <cell r="G952">
            <v>40144</v>
          </cell>
          <cell r="H952" t="str">
            <v>Hourly</v>
          </cell>
          <cell r="I952" t="str">
            <v>H</v>
          </cell>
          <cell r="J952">
            <v>14.46</v>
          </cell>
        </row>
        <row r="953">
          <cell r="A953">
            <v>708</v>
          </cell>
          <cell r="B953" t="str">
            <v>Rikert, Katie A.</v>
          </cell>
          <cell r="C953" t="str">
            <v>N</v>
          </cell>
          <cell r="D953" t="str">
            <v>00000210</v>
          </cell>
          <cell r="E953" t="str">
            <v>PR Patient Reg Supervisor</v>
          </cell>
          <cell r="F953">
            <v>38985</v>
          </cell>
          <cell r="G953">
            <v>39656</v>
          </cell>
          <cell r="H953" t="str">
            <v>Salaried</v>
          </cell>
          <cell r="I953" t="str">
            <v>S</v>
          </cell>
          <cell r="J953">
            <v>16.22</v>
          </cell>
        </row>
        <row r="954">
          <cell r="A954">
            <v>708</v>
          </cell>
          <cell r="B954" t="str">
            <v>Rikert, Katie A.</v>
          </cell>
          <cell r="C954" t="str">
            <v>N</v>
          </cell>
          <cell r="D954" t="str">
            <v>00000210</v>
          </cell>
          <cell r="E954" t="str">
            <v>PR Patient Reg Supervisor</v>
          </cell>
          <cell r="F954">
            <v>39657</v>
          </cell>
          <cell r="G954">
            <v>39785</v>
          </cell>
          <cell r="H954" t="str">
            <v>Hourly</v>
          </cell>
          <cell r="I954" t="str">
            <v>H</v>
          </cell>
          <cell r="J954">
            <v>16.22</v>
          </cell>
        </row>
        <row r="955">
          <cell r="A955">
            <v>708</v>
          </cell>
          <cell r="B955" t="str">
            <v>Rikert, Katie A.</v>
          </cell>
          <cell r="C955" t="str">
            <v>N</v>
          </cell>
          <cell r="D955" t="str">
            <v>00000211</v>
          </cell>
          <cell r="E955" t="str">
            <v>PR Patient Reg Receptionist I</v>
          </cell>
          <cell r="F955">
            <v>37895</v>
          </cell>
          <cell r="G955">
            <v>38578</v>
          </cell>
          <cell r="H955" t="str">
            <v>Hourly</v>
          </cell>
          <cell r="I955" t="str">
            <v>H</v>
          </cell>
          <cell r="J955">
            <v>11.259399999999999</v>
          </cell>
        </row>
        <row r="956">
          <cell r="A956">
            <v>708</v>
          </cell>
          <cell r="B956" t="str">
            <v>Rikert, Katie A.</v>
          </cell>
          <cell r="C956" t="str">
            <v>N</v>
          </cell>
          <cell r="D956" t="str">
            <v>00000273</v>
          </cell>
          <cell r="E956" t="str">
            <v>QA &amp; Training Coordinator</v>
          </cell>
          <cell r="F956">
            <v>38579</v>
          </cell>
          <cell r="G956">
            <v>38984</v>
          </cell>
          <cell r="H956" t="str">
            <v>Hourly</v>
          </cell>
          <cell r="I956" t="str">
            <v>H</v>
          </cell>
          <cell r="J956">
            <v>12.74</v>
          </cell>
        </row>
        <row r="957">
          <cell r="A957">
            <v>709</v>
          </cell>
          <cell r="B957" t="str">
            <v>Connolly, Robert J.</v>
          </cell>
          <cell r="C957" t="str">
            <v>Y</v>
          </cell>
          <cell r="D957" t="str">
            <v>00000201</v>
          </cell>
          <cell r="E957" t="str">
            <v>ES Associate (Closed)</v>
          </cell>
          <cell r="F957">
            <v>37694</v>
          </cell>
          <cell r="G957">
            <v>37986</v>
          </cell>
          <cell r="H957" t="str">
            <v>Hourly</v>
          </cell>
          <cell r="I957" t="str">
            <v>H</v>
          </cell>
          <cell r="J957">
            <v>7.5</v>
          </cell>
        </row>
        <row r="958">
          <cell r="A958">
            <v>710</v>
          </cell>
          <cell r="B958" t="str">
            <v>Caruso, John P.</v>
          </cell>
          <cell r="C958" t="str">
            <v>Y</v>
          </cell>
          <cell r="D958" t="str">
            <v>00000109</v>
          </cell>
          <cell r="E958" t="str">
            <v>QA Medical Staff Coordinator</v>
          </cell>
          <cell r="F958">
            <v>42275</v>
          </cell>
          <cell r="G958">
            <v>45056</v>
          </cell>
          <cell r="H958" t="str">
            <v>Salaried</v>
          </cell>
          <cell r="I958" t="str">
            <v>S</v>
          </cell>
          <cell r="J958">
            <v>26.33</v>
          </cell>
        </row>
        <row r="959">
          <cell r="A959">
            <v>710</v>
          </cell>
          <cell r="B959" t="str">
            <v>Caruso, John P.</v>
          </cell>
          <cell r="C959" t="str">
            <v>N</v>
          </cell>
          <cell r="D959" t="str">
            <v>00000211</v>
          </cell>
          <cell r="E959" t="str">
            <v>PR Patient Reg Receptionist I</v>
          </cell>
          <cell r="F959">
            <v>37895</v>
          </cell>
          <cell r="G959">
            <v>40496</v>
          </cell>
          <cell r="H959" t="str">
            <v>Hourly</v>
          </cell>
          <cell r="I959" t="str">
            <v>H</v>
          </cell>
          <cell r="J959">
            <v>15.937099999999999</v>
          </cell>
        </row>
        <row r="960">
          <cell r="A960">
            <v>710</v>
          </cell>
          <cell r="B960" t="str">
            <v>Caruso, John P.</v>
          </cell>
          <cell r="C960" t="str">
            <v>N</v>
          </cell>
          <cell r="D960" t="str">
            <v>00000211</v>
          </cell>
          <cell r="E960" t="str">
            <v>PR Patient Reg Receptionist I</v>
          </cell>
          <cell r="F960">
            <v>40497</v>
          </cell>
          <cell r="G960">
            <v>40972</v>
          </cell>
          <cell r="H960" t="str">
            <v>Hourly</v>
          </cell>
          <cell r="I960" t="str">
            <v>H</v>
          </cell>
          <cell r="J960">
            <v>15.937099999999999</v>
          </cell>
        </row>
        <row r="961">
          <cell r="A961">
            <v>710</v>
          </cell>
          <cell r="B961" t="str">
            <v>Caruso, John P.</v>
          </cell>
          <cell r="C961" t="str">
            <v>N</v>
          </cell>
          <cell r="D961" t="str">
            <v>00000512</v>
          </cell>
          <cell r="E961" t="str">
            <v>ER Bedside Registration</v>
          </cell>
          <cell r="F961">
            <v>40497</v>
          </cell>
          <cell r="G961">
            <v>42274</v>
          </cell>
          <cell r="H961" t="str">
            <v>Hourly</v>
          </cell>
          <cell r="I961" t="str">
            <v>H</v>
          </cell>
          <cell r="J961">
            <v>18.29</v>
          </cell>
        </row>
        <row r="962">
          <cell r="A962">
            <v>711</v>
          </cell>
          <cell r="B962" t="str">
            <v>Chapin, Brooks A.</v>
          </cell>
          <cell r="C962" t="str">
            <v>N</v>
          </cell>
          <cell r="D962" t="str">
            <v>00000019</v>
          </cell>
          <cell r="E962" t="str">
            <v>NADM Extended Care Unit</v>
          </cell>
          <cell r="F962">
            <v>37895</v>
          </cell>
          <cell r="G962">
            <v>39586</v>
          </cell>
          <cell r="H962" t="str">
            <v>Salaried</v>
          </cell>
          <cell r="I962" t="str">
            <v>S</v>
          </cell>
          <cell r="J962">
            <v>34.6</v>
          </cell>
        </row>
        <row r="963">
          <cell r="A963">
            <v>711</v>
          </cell>
          <cell r="B963" t="str">
            <v>Chapin, Brooks A.</v>
          </cell>
          <cell r="C963" t="str">
            <v>N</v>
          </cell>
          <cell r="D963" t="str">
            <v>00000107</v>
          </cell>
          <cell r="E963" t="str">
            <v>CARE Care Manager</v>
          </cell>
          <cell r="F963">
            <v>42303</v>
          </cell>
          <cell r="G963">
            <v>42834</v>
          </cell>
          <cell r="H963" t="str">
            <v>Hourly</v>
          </cell>
          <cell r="I963" t="str">
            <v>H</v>
          </cell>
          <cell r="J963">
            <v>37</v>
          </cell>
        </row>
        <row r="964">
          <cell r="A964">
            <v>711</v>
          </cell>
          <cell r="B964" t="str">
            <v>Chapin, Brooks A.</v>
          </cell>
          <cell r="C964" t="str">
            <v>N</v>
          </cell>
          <cell r="D964" t="str">
            <v>00000382</v>
          </cell>
          <cell r="E964" t="str">
            <v>Care Manager  (MSW)</v>
          </cell>
          <cell r="F964">
            <v>41393</v>
          </cell>
          <cell r="G964">
            <v>41630</v>
          </cell>
          <cell r="H964" t="str">
            <v>Hourly</v>
          </cell>
          <cell r="I964" t="str">
            <v>H</v>
          </cell>
          <cell r="J964">
            <v>37</v>
          </cell>
        </row>
        <row r="965">
          <cell r="A965">
            <v>711</v>
          </cell>
          <cell r="B965" t="str">
            <v>Chapin, Brooks A.</v>
          </cell>
          <cell r="C965" t="str">
            <v>N</v>
          </cell>
          <cell r="D965" t="str">
            <v>00000423</v>
          </cell>
          <cell r="E965" t="str">
            <v>Director of Senior Services</v>
          </cell>
          <cell r="F965">
            <v>39573</v>
          </cell>
          <cell r="G965">
            <v>41392</v>
          </cell>
          <cell r="H965" t="str">
            <v>Salaried</v>
          </cell>
          <cell r="I965" t="str">
            <v>S</v>
          </cell>
          <cell r="J965">
            <v>41.380499999999998</v>
          </cell>
        </row>
        <row r="966">
          <cell r="A966">
            <v>711</v>
          </cell>
          <cell r="B966" t="str">
            <v>Chapin, Brooks A.</v>
          </cell>
          <cell r="C966" t="str">
            <v>N</v>
          </cell>
          <cell r="D966" t="str">
            <v>00000423</v>
          </cell>
          <cell r="E966" t="str">
            <v>Director of Senior Services</v>
          </cell>
          <cell r="F966">
            <v>41631</v>
          </cell>
          <cell r="G966">
            <v>42302</v>
          </cell>
          <cell r="H966" t="str">
            <v>Salaried</v>
          </cell>
          <cell r="I966" t="str">
            <v>S</v>
          </cell>
          <cell r="J966">
            <v>42.42</v>
          </cell>
        </row>
        <row r="967">
          <cell r="A967">
            <v>711</v>
          </cell>
          <cell r="B967" t="str">
            <v>Chapin, Brooks A.</v>
          </cell>
          <cell r="C967" t="str">
            <v>N</v>
          </cell>
          <cell r="D967" t="str">
            <v>00000423</v>
          </cell>
          <cell r="E967" t="str">
            <v>Director of Senior Services</v>
          </cell>
          <cell r="F967">
            <v>42835</v>
          </cell>
          <cell r="G967">
            <v>44066</v>
          </cell>
          <cell r="H967" t="str">
            <v>Salaried</v>
          </cell>
          <cell r="I967" t="str">
            <v>S</v>
          </cell>
          <cell r="J967">
            <v>44.57</v>
          </cell>
        </row>
        <row r="968">
          <cell r="A968">
            <v>711</v>
          </cell>
          <cell r="B968" t="str">
            <v>Chapin, Brooks A.</v>
          </cell>
          <cell r="C968" t="str">
            <v>Y</v>
          </cell>
          <cell r="D968" t="str">
            <v>00000423</v>
          </cell>
          <cell r="E968" t="str">
            <v>Director of Senior Services</v>
          </cell>
          <cell r="F968">
            <v>44067</v>
          </cell>
          <cell r="G968">
            <v>44068</v>
          </cell>
          <cell r="H968" t="str">
            <v>Salaried</v>
          </cell>
          <cell r="I968" t="str">
            <v>S</v>
          </cell>
          <cell r="J968">
            <v>44.57</v>
          </cell>
        </row>
        <row r="969">
          <cell r="A969">
            <v>711</v>
          </cell>
          <cell r="B969" t="str">
            <v>Chapin, Brooks A.</v>
          </cell>
          <cell r="C969" t="str">
            <v>N</v>
          </cell>
          <cell r="D969" t="str">
            <v>00000544</v>
          </cell>
          <cell r="E969" t="str">
            <v>Registered Nurse</v>
          </cell>
          <cell r="F969">
            <v>43395</v>
          </cell>
          <cell r="G969">
            <v>44066</v>
          </cell>
          <cell r="H969" t="str">
            <v>Hourly</v>
          </cell>
          <cell r="I969" t="str">
            <v>H</v>
          </cell>
          <cell r="J969">
            <v>44.57</v>
          </cell>
        </row>
        <row r="970">
          <cell r="A970">
            <v>711</v>
          </cell>
          <cell r="B970" t="str">
            <v>Chapin, Brooks A.</v>
          </cell>
          <cell r="C970" t="str">
            <v>N</v>
          </cell>
          <cell r="D970" t="str">
            <v>00000591</v>
          </cell>
          <cell r="E970" t="str">
            <v>RN Retirement Community</v>
          </cell>
          <cell r="F970">
            <v>43213</v>
          </cell>
          <cell r="G970">
            <v>44066</v>
          </cell>
          <cell r="H970" t="str">
            <v>Salaried</v>
          </cell>
          <cell r="I970" t="str">
            <v>S</v>
          </cell>
          <cell r="J970">
            <v>44.57</v>
          </cell>
        </row>
        <row r="971">
          <cell r="A971">
            <v>712</v>
          </cell>
          <cell r="B971" t="str">
            <v>Winot, Elsie R.</v>
          </cell>
          <cell r="C971" t="str">
            <v>Y</v>
          </cell>
          <cell r="D971" t="str">
            <v>00000198</v>
          </cell>
          <cell r="E971" t="str">
            <v>ES Project Worker - OUT (close</v>
          </cell>
          <cell r="F971">
            <v>37895</v>
          </cell>
          <cell r="G971">
            <v>38000</v>
          </cell>
          <cell r="H971" t="str">
            <v>Hourly</v>
          </cell>
          <cell r="I971" t="str">
            <v>H</v>
          </cell>
          <cell r="J971">
            <v>13.03</v>
          </cell>
        </row>
        <row r="972">
          <cell r="A972">
            <v>712</v>
          </cell>
          <cell r="B972" t="str">
            <v>Winot, Elsie R.</v>
          </cell>
          <cell r="C972" t="str">
            <v>N</v>
          </cell>
          <cell r="D972" t="str">
            <v>00000264</v>
          </cell>
          <cell r="E972" t="str">
            <v>ES Worker</v>
          </cell>
          <cell r="F972">
            <v>37897</v>
          </cell>
          <cell r="G972">
            <v>37897</v>
          </cell>
          <cell r="H972" t="str">
            <v>Hourly</v>
          </cell>
          <cell r="I972" t="str">
            <v>H</v>
          </cell>
          <cell r="J972">
            <v>9.66</v>
          </cell>
        </row>
        <row r="973">
          <cell r="A973">
            <v>712</v>
          </cell>
          <cell r="B973" t="str">
            <v>Winot, Elsie R.</v>
          </cell>
          <cell r="C973" t="str">
            <v>N</v>
          </cell>
          <cell r="D973" t="str">
            <v>00000264</v>
          </cell>
          <cell r="E973" t="str">
            <v>ES Worker</v>
          </cell>
          <cell r="F973">
            <v>37898</v>
          </cell>
          <cell r="G973">
            <v>38000</v>
          </cell>
          <cell r="H973" t="str">
            <v>Hourly</v>
          </cell>
          <cell r="I973" t="str">
            <v>H</v>
          </cell>
          <cell r="J973">
            <v>0</v>
          </cell>
        </row>
        <row r="974">
          <cell r="A974">
            <v>713</v>
          </cell>
          <cell r="B974" t="str">
            <v>Lumbra, Katrina L.</v>
          </cell>
          <cell r="C974" t="str">
            <v>Y</v>
          </cell>
          <cell r="D974" t="str">
            <v>00000035</v>
          </cell>
          <cell r="E974" t="str">
            <v>FIN Controller</v>
          </cell>
          <cell r="F974">
            <v>41323</v>
          </cell>
          <cell r="G974">
            <v>43833</v>
          </cell>
          <cell r="H974" t="str">
            <v>Salaried</v>
          </cell>
          <cell r="I974" t="str">
            <v>S</v>
          </cell>
          <cell r="J974">
            <v>45.84</v>
          </cell>
        </row>
        <row r="975">
          <cell r="A975">
            <v>713</v>
          </cell>
          <cell r="B975" t="str">
            <v>Lumbra, Katrina L.</v>
          </cell>
          <cell r="C975" t="str">
            <v>N</v>
          </cell>
          <cell r="D975" t="str">
            <v>00000204</v>
          </cell>
          <cell r="E975" t="str">
            <v>ACCT Accountant</v>
          </cell>
          <cell r="F975">
            <v>37895</v>
          </cell>
          <cell r="G975">
            <v>39264</v>
          </cell>
          <cell r="H975" t="str">
            <v>Salaried</v>
          </cell>
          <cell r="I975" t="str">
            <v>S</v>
          </cell>
          <cell r="J975">
            <v>23.05</v>
          </cell>
        </row>
        <row r="976">
          <cell r="A976">
            <v>713</v>
          </cell>
          <cell r="B976" t="str">
            <v>Lumbra, Katrina L.</v>
          </cell>
          <cell r="C976" t="str">
            <v>N</v>
          </cell>
          <cell r="D976" t="str">
            <v>00000409</v>
          </cell>
          <cell r="E976" t="str">
            <v>Senior Accountant</v>
          </cell>
          <cell r="F976">
            <v>39265</v>
          </cell>
          <cell r="G976">
            <v>41322</v>
          </cell>
          <cell r="H976" t="str">
            <v>Salaried</v>
          </cell>
          <cell r="I976" t="str">
            <v>S</v>
          </cell>
          <cell r="J976">
            <v>29.06</v>
          </cell>
        </row>
        <row r="977">
          <cell r="A977">
            <v>720</v>
          </cell>
          <cell r="B977" t="str">
            <v>Potvin, Nancy J.</v>
          </cell>
          <cell r="C977" t="str">
            <v>Y</v>
          </cell>
          <cell r="D977" t="str">
            <v>00000226</v>
          </cell>
          <cell r="E977" t="str">
            <v>CEC Teaching Associate</v>
          </cell>
          <cell r="F977">
            <v>37895</v>
          </cell>
          <cell r="G977">
            <v>38254</v>
          </cell>
          <cell r="H977" t="str">
            <v>Hourly</v>
          </cell>
          <cell r="I977" t="str">
            <v>H</v>
          </cell>
          <cell r="J977">
            <v>11.6699</v>
          </cell>
        </row>
        <row r="978">
          <cell r="A978">
            <v>721</v>
          </cell>
          <cell r="B978" t="str">
            <v>Pierson-Heins, McKenna A.</v>
          </cell>
          <cell r="C978" t="str">
            <v>Y</v>
          </cell>
          <cell r="D978" t="str">
            <v>00000225</v>
          </cell>
          <cell r="E978" t="str">
            <v>CEC Teacher</v>
          </cell>
          <cell r="F978">
            <v>38023</v>
          </cell>
          <cell r="G978">
            <v>38468</v>
          </cell>
          <cell r="H978" t="str">
            <v>Hourly</v>
          </cell>
          <cell r="I978" t="str">
            <v>H</v>
          </cell>
          <cell r="J978">
            <v>12.545400000000001</v>
          </cell>
        </row>
        <row r="979">
          <cell r="A979">
            <v>721</v>
          </cell>
          <cell r="B979" t="str">
            <v>Pierson-Heins, McKenna A.</v>
          </cell>
          <cell r="C979" t="str">
            <v>N</v>
          </cell>
          <cell r="D979" t="str">
            <v>00000226</v>
          </cell>
          <cell r="E979" t="str">
            <v>CEC Teaching Associate</v>
          </cell>
          <cell r="F979">
            <v>37895</v>
          </cell>
          <cell r="G979">
            <v>38020</v>
          </cell>
          <cell r="H979" t="str">
            <v>Hourly</v>
          </cell>
          <cell r="I979" t="str">
            <v>H</v>
          </cell>
          <cell r="J979">
            <v>10.84</v>
          </cell>
        </row>
        <row r="980">
          <cell r="A980">
            <v>722</v>
          </cell>
          <cell r="B980" t="str">
            <v>Dube, Daniel C.</v>
          </cell>
          <cell r="C980" t="str">
            <v>Y</v>
          </cell>
          <cell r="D980" t="str">
            <v>00000197</v>
          </cell>
          <cell r="E980" t="str">
            <v>ES Associate</v>
          </cell>
          <cell r="F980">
            <v>38285</v>
          </cell>
          <cell r="G980">
            <v>44589</v>
          </cell>
          <cell r="H980" t="str">
            <v>Hourly</v>
          </cell>
          <cell r="I980" t="str">
            <v>H</v>
          </cell>
          <cell r="J980">
            <v>18.420000000000002</v>
          </cell>
        </row>
        <row r="981">
          <cell r="A981">
            <v>722</v>
          </cell>
          <cell r="B981" t="str">
            <v>Dube, Daniel C.</v>
          </cell>
          <cell r="C981" t="str">
            <v>N</v>
          </cell>
          <cell r="D981" t="str">
            <v>00000200</v>
          </cell>
          <cell r="E981" t="str">
            <v>ES Worker (Closed)</v>
          </cell>
          <cell r="F981">
            <v>37895</v>
          </cell>
          <cell r="G981">
            <v>37913</v>
          </cell>
          <cell r="H981" t="str">
            <v>Hourly</v>
          </cell>
          <cell r="I981" t="str">
            <v>H</v>
          </cell>
          <cell r="J981">
            <v>9.2799999999999994</v>
          </cell>
        </row>
        <row r="982">
          <cell r="A982">
            <v>722</v>
          </cell>
          <cell r="B982" t="str">
            <v>Dube, Daniel C.</v>
          </cell>
          <cell r="C982" t="str">
            <v>N</v>
          </cell>
          <cell r="D982" t="str">
            <v>00000264</v>
          </cell>
          <cell r="E982" t="str">
            <v>ES Worker</v>
          </cell>
          <cell r="F982">
            <v>37914</v>
          </cell>
          <cell r="G982">
            <v>38284</v>
          </cell>
          <cell r="H982" t="str">
            <v>Hourly</v>
          </cell>
          <cell r="I982" t="str">
            <v>H</v>
          </cell>
          <cell r="J982">
            <v>9.5584000000000007</v>
          </cell>
        </row>
        <row r="983">
          <cell r="A983">
            <v>723</v>
          </cell>
          <cell r="B983" t="str">
            <v>Francis, Karen L.</v>
          </cell>
          <cell r="C983" t="str">
            <v>N</v>
          </cell>
          <cell r="D983" t="str">
            <v>00000079</v>
          </cell>
          <cell r="E983" t="str">
            <v>LAB Laboratory Technician 3</v>
          </cell>
          <cell r="F983">
            <v>38201</v>
          </cell>
          <cell r="G983">
            <v>40818</v>
          </cell>
          <cell r="H983" t="str">
            <v>Hourly</v>
          </cell>
          <cell r="I983" t="str">
            <v>H</v>
          </cell>
          <cell r="J983">
            <v>24.26</v>
          </cell>
        </row>
        <row r="984">
          <cell r="A984">
            <v>723</v>
          </cell>
          <cell r="B984" t="str">
            <v>Francis, Karen L.</v>
          </cell>
          <cell r="C984" t="str">
            <v>N</v>
          </cell>
          <cell r="D984" t="str">
            <v>00000080</v>
          </cell>
          <cell r="E984" t="str">
            <v>LAB Laboratory Technician 2</v>
          </cell>
          <cell r="F984">
            <v>37895</v>
          </cell>
          <cell r="G984">
            <v>38200</v>
          </cell>
          <cell r="H984" t="str">
            <v>Hourly</v>
          </cell>
          <cell r="I984" t="str">
            <v>H</v>
          </cell>
          <cell r="J984">
            <v>17.8672</v>
          </cell>
        </row>
        <row r="985">
          <cell r="A985">
            <v>723</v>
          </cell>
          <cell r="B985" t="str">
            <v>Francis, Karen L.</v>
          </cell>
          <cell r="C985" t="str">
            <v>Y</v>
          </cell>
          <cell r="D985" t="str">
            <v>00000500</v>
          </cell>
          <cell r="E985" t="str">
            <v>BPH MA Grant Manager</v>
          </cell>
          <cell r="F985">
            <v>40819</v>
          </cell>
          <cell r="G985">
            <v>41859</v>
          </cell>
          <cell r="H985" t="str">
            <v>Salaried</v>
          </cell>
          <cell r="I985" t="str">
            <v>S</v>
          </cell>
          <cell r="J985">
            <v>24.99</v>
          </cell>
        </row>
        <row r="986">
          <cell r="A986">
            <v>724</v>
          </cell>
          <cell r="B986" t="str">
            <v>Donati, Nina M.</v>
          </cell>
          <cell r="C986" t="str">
            <v>N</v>
          </cell>
          <cell r="D986" t="str">
            <v>00000057</v>
          </cell>
          <cell r="E986" t="str">
            <v>MECU Licensed Practical Nurse</v>
          </cell>
          <cell r="F986">
            <v>37897</v>
          </cell>
          <cell r="G986">
            <v>38201</v>
          </cell>
          <cell r="H986" t="str">
            <v>Salaried</v>
          </cell>
          <cell r="I986" t="str">
            <v>S</v>
          </cell>
          <cell r="J986">
            <v>18.68</v>
          </cell>
        </row>
        <row r="987">
          <cell r="A987">
            <v>724</v>
          </cell>
          <cell r="B987" t="str">
            <v>Donati, Nina M.</v>
          </cell>
          <cell r="C987" t="str">
            <v>Y</v>
          </cell>
          <cell r="D987" t="str">
            <v>00000094</v>
          </cell>
          <cell r="E987" t="str">
            <v>PHAR Pharmacy Technician</v>
          </cell>
          <cell r="F987">
            <v>37895</v>
          </cell>
          <cell r="G987">
            <v>38681</v>
          </cell>
          <cell r="H987" t="str">
            <v>Hourly</v>
          </cell>
          <cell r="I987" t="str">
            <v>H</v>
          </cell>
          <cell r="J987">
            <v>14.5345</v>
          </cell>
        </row>
        <row r="988">
          <cell r="A988">
            <v>724</v>
          </cell>
          <cell r="B988" t="str">
            <v>Donati, Nina M.</v>
          </cell>
          <cell r="C988" t="str">
            <v>N</v>
          </cell>
          <cell r="D988" t="str">
            <v>00000251</v>
          </cell>
          <cell r="E988" t="str">
            <v>MECU LPN Per Diem</v>
          </cell>
          <cell r="F988">
            <v>38210</v>
          </cell>
          <cell r="G988">
            <v>38681</v>
          </cell>
          <cell r="H988" t="str">
            <v>Hourly</v>
          </cell>
          <cell r="I988" t="str">
            <v>H</v>
          </cell>
          <cell r="J988">
            <v>19.427199999999999</v>
          </cell>
        </row>
        <row r="989">
          <cell r="A989">
            <v>725</v>
          </cell>
          <cell r="B989" t="str">
            <v>Bryan, Raylene J.</v>
          </cell>
          <cell r="C989" t="str">
            <v>N</v>
          </cell>
          <cell r="D989" t="str">
            <v>00000051</v>
          </cell>
          <cell r="E989" t="str">
            <v>MEDSURG LNA</v>
          </cell>
          <cell r="F989">
            <v>38243</v>
          </cell>
          <cell r="G989">
            <v>39166</v>
          </cell>
          <cell r="H989" t="str">
            <v>Hourly</v>
          </cell>
          <cell r="I989" t="str">
            <v>H</v>
          </cell>
          <cell r="J989">
            <v>11.93</v>
          </cell>
        </row>
        <row r="990">
          <cell r="A990">
            <v>725</v>
          </cell>
          <cell r="B990" t="str">
            <v>Bryan, Raylene J.</v>
          </cell>
          <cell r="C990" t="str">
            <v>N</v>
          </cell>
          <cell r="D990" t="str">
            <v>00000051</v>
          </cell>
          <cell r="E990" t="str">
            <v>MEDSURG LNA</v>
          </cell>
          <cell r="F990">
            <v>39175</v>
          </cell>
          <cell r="G990">
            <v>40329</v>
          </cell>
          <cell r="H990" t="str">
            <v>Hourly</v>
          </cell>
          <cell r="I990" t="str">
            <v>H</v>
          </cell>
          <cell r="J990">
            <v>13.93</v>
          </cell>
        </row>
        <row r="991">
          <cell r="A991">
            <v>725</v>
          </cell>
          <cell r="B991" t="str">
            <v>Bryan, Raylene J.</v>
          </cell>
          <cell r="C991" t="str">
            <v>N</v>
          </cell>
          <cell r="D991" t="str">
            <v>00000058</v>
          </cell>
          <cell r="E991" t="str">
            <v>MECU Licensed Nurse Aide</v>
          </cell>
          <cell r="F991">
            <v>39167</v>
          </cell>
          <cell r="G991">
            <v>40188</v>
          </cell>
          <cell r="H991" t="str">
            <v>Hourly</v>
          </cell>
          <cell r="I991" t="str">
            <v>H</v>
          </cell>
          <cell r="J991">
            <v>13.72</v>
          </cell>
        </row>
        <row r="992">
          <cell r="A992">
            <v>725</v>
          </cell>
          <cell r="B992" t="str">
            <v>Bryan, Raylene J.</v>
          </cell>
          <cell r="C992" t="str">
            <v>N</v>
          </cell>
          <cell r="D992" t="str">
            <v>00000082</v>
          </cell>
          <cell r="E992" t="str">
            <v>LAB Laboratory Assistant</v>
          </cell>
          <cell r="F992">
            <v>37895</v>
          </cell>
          <cell r="G992">
            <v>38242</v>
          </cell>
          <cell r="H992" t="str">
            <v>Hourly</v>
          </cell>
          <cell r="I992" t="str">
            <v>H</v>
          </cell>
          <cell r="J992">
            <v>10.712</v>
          </cell>
        </row>
        <row r="993">
          <cell r="A993">
            <v>725</v>
          </cell>
          <cell r="B993" t="str">
            <v>Bryan, Raylene J.</v>
          </cell>
          <cell r="C993" t="str">
            <v>N</v>
          </cell>
          <cell r="D993" t="str">
            <v>00000330</v>
          </cell>
          <cell r="E993" t="str">
            <v>CLAD Healthcare Assistant</v>
          </cell>
          <cell r="F993">
            <v>40189</v>
          </cell>
          <cell r="G993">
            <v>40585</v>
          </cell>
          <cell r="H993" t="str">
            <v>Hourly</v>
          </cell>
          <cell r="I993" t="str">
            <v>H</v>
          </cell>
          <cell r="J993">
            <v>13.93</v>
          </cell>
        </row>
        <row r="994">
          <cell r="A994">
            <v>725</v>
          </cell>
          <cell r="B994" t="str">
            <v>Bryan, Raylene J.</v>
          </cell>
          <cell r="C994" t="str">
            <v>N</v>
          </cell>
          <cell r="D994" t="str">
            <v>00000397</v>
          </cell>
          <cell r="E994" t="str">
            <v>Orthopedics Health Care Assist</v>
          </cell>
          <cell r="F994">
            <v>40189</v>
          </cell>
          <cell r="G994">
            <v>40585</v>
          </cell>
          <cell r="H994" t="str">
            <v>Hourly</v>
          </cell>
          <cell r="I994" t="str">
            <v>H</v>
          </cell>
          <cell r="J994">
            <v>13.9322</v>
          </cell>
        </row>
        <row r="995">
          <cell r="A995">
            <v>725</v>
          </cell>
          <cell r="B995" t="str">
            <v>Bryan, Raylene J.</v>
          </cell>
          <cell r="C995" t="str">
            <v>Y</v>
          </cell>
          <cell r="D995" t="str">
            <v>00000397</v>
          </cell>
          <cell r="E995" t="str">
            <v>Orthopedics Health Care Assist</v>
          </cell>
          <cell r="F995">
            <v>40585</v>
          </cell>
          <cell r="G995">
            <v>40612</v>
          </cell>
          <cell r="H995" t="str">
            <v>Hourly</v>
          </cell>
          <cell r="I995" t="str">
            <v>H</v>
          </cell>
          <cell r="J995">
            <v>13.9322</v>
          </cell>
        </row>
        <row r="996">
          <cell r="A996">
            <v>726</v>
          </cell>
          <cell r="B996" t="str">
            <v>Greene, Carol L.</v>
          </cell>
          <cell r="C996" t="str">
            <v>Y</v>
          </cell>
          <cell r="D996" t="str">
            <v>00000126</v>
          </cell>
          <cell r="E996" t="str">
            <v>GRANT - Grant Worker</v>
          </cell>
          <cell r="F996">
            <v>37895</v>
          </cell>
          <cell r="G996">
            <v>38466</v>
          </cell>
          <cell r="H996" t="str">
            <v>Hourly</v>
          </cell>
          <cell r="I996" t="str">
            <v>H</v>
          </cell>
          <cell r="J996">
            <v>11.9</v>
          </cell>
        </row>
        <row r="997">
          <cell r="A997">
            <v>728</v>
          </cell>
          <cell r="B997" t="str">
            <v>Herbst, Rebecca L.</v>
          </cell>
          <cell r="C997" t="str">
            <v>N</v>
          </cell>
          <cell r="D997" t="str">
            <v>00000030</v>
          </cell>
          <cell r="E997" t="str">
            <v>ASP Director</v>
          </cell>
          <cell r="F997">
            <v>38405</v>
          </cell>
          <cell r="G997">
            <v>38656</v>
          </cell>
          <cell r="H997" t="str">
            <v>Salaried</v>
          </cell>
          <cell r="I997" t="str">
            <v>S</v>
          </cell>
          <cell r="J997">
            <v>15.9999</v>
          </cell>
        </row>
        <row r="998">
          <cell r="A998">
            <v>728</v>
          </cell>
          <cell r="B998" t="str">
            <v>Herbst, Rebecca L.</v>
          </cell>
          <cell r="C998" t="str">
            <v>N</v>
          </cell>
          <cell r="D998" t="str">
            <v>00000224</v>
          </cell>
          <cell r="E998" t="str">
            <v>CEC Asst Director</v>
          </cell>
          <cell r="F998">
            <v>38405</v>
          </cell>
          <cell r="G998">
            <v>38405</v>
          </cell>
          <cell r="H998" t="str">
            <v>Salaried</v>
          </cell>
          <cell r="I998" t="str">
            <v>S</v>
          </cell>
          <cell r="J998">
            <v>0</v>
          </cell>
        </row>
        <row r="999">
          <cell r="A999">
            <v>728</v>
          </cell>
          <cell r="B999" t="str">
            <v>Herbst, Rebecca L.</v>
          </cell>
          <cell r="C999" t="str">
            <v>N</v>
          </cell>
          <cell r="D999" t="str">
            <v>00000224</v>
          </cell>
          <cell r="E999" t="str">
            <v>CEC Asst Director</v>
          </cell>
          <cell r="F999">
            <v>37895</v>
          </cell>
          <cell r="G999">
            <v>38656</v>
          </cell>
          <cell r="H999" t="str">
            <v>Salaried</v>
          </cell>
          <cell r="I999" t="str">
            <v>S</v>
          </cell>
          <cell r="J999">
            <v>15.9999</v>
          </cell>
        </row>
        <row r="1000">
          <cell r="A1000">
            <v>728</v>
          </cell>
          <cell r="B1000" t="str">
            <v>Herbst, Rebecca L.</v>
          </cell>
          <cell r="C1000" t="str">
            <v>Y</v>
          </cell>
          <cell r="D1000" t="str">
            <v>00000224</v>
          </cell>
          <cell r="E1000" t="str">
            <v>CEC Asst Director</v>
          </cell>
          <cell r="F1000">
            <v>38666</v>
          </cell>
          <cell r="G1000">
            <v>38667</v>
          </cell>
          <cell r="H1000" t="str">
            <v>Salaried</v>
          </cell>
          <cell r="I1000" t="str">
            <v>S</v>
          </cell>
          <cell r="J1000">
            <v>15.9999</v>
          </cell>
        </row>
        <row r="1001">
          <cell r="A1001">
            <v>734</v>
          </cell>
          <cell r="B1001" t="str">
            <v>Stockwell, Stacey A.</v>
          </cell>
          <cell r="C1001" t="str">
            <v>Y</v>
          </cell>
          <cell r="D1001" t="str">
            <v>00000257</v>
          </cell>
          <cell r="E1001" t="str">
            <v>REH Clinic Receptionist</v>
          </cell>
          <cell r="F1001">
            <v>37722</v>
          </cell>
          <cell r="G1001">
            <v>37986</v>
          </cell>
          <cell r="H1001" t="str">
            <v>Hourly</v>
          </cell>
          <cell r="I1001" t="str">
            <v>H</v>
          </cell>
          <cell r="J1001">
            <v>10.14</v>
          </cell>
        </row>
        <row r="1002">
          <cell r="A1002">
            <v>735</v>
          </cell>
          <cell r="B1002" t="str">
            <v>Plavin, Joshua A.</v>
          </cell>
          <cell r="C1002" t="str">
            <v>N</v>
          </cell>
          <cell r="D1002" t="str">
            <v>00000003</v>
          </cell>
          <cell r="E1002" t="str">
            <v>ADM Medical Director Med. Div.</v>
          </cell>
          <cell r="F1002">
            <v>39447</v>
          </cell>
          <cell r="G1002">
            <v>41952</v>
          </cell>
          <cell r="H1002" t="str">
            <v>Salaried</v>
          </cell>
          <cell r="I1002" t="str">
            <v>S</v>
          </cell>
          <cell r="J1002">
            <v>81.730800000000002</v>
          </cell>
        </row>
        <row r="1003">
          <cell r="A1003">
            <v>735</v>
          </cell>
          <cell r="B1003" t="str">
            <v>Plavin, Joshua A.</v>
          </cell>
          <cell r="C1003" t="str">
            <v>N</v>
          </cell>
          <cell r="D1003" t="str">
            <v>00000003</v>
          </cell>
          <cell r="E1003" t="str">
            <v>ADM Medical Director Med. Div.</v>
          </cell>
          <cell r="F1003">
            <v>41953</v>
          </cell>
          <cell r="G1003">
            <v>41974</v>
          </cell>
          <cell r="H1003" t="str">
            <v>Hourly</v>
          </cell>
          <cell r="I1003" t="str">
            <v>H</v>
          </cell>
          <cell r="J1003">
            <v>81.730800000000002</v>
          </cell>
        </row>
        <row r="1004">
          <cell r="A1004">
            <v>735</v>
          </cell>
          <cell r="B1004" t="str">
            <v>Plavin, Joshua A.</v>
          </cell>
          <cell r="C1004" t="str">
            <v>N</v>
          </cell>
          <cell r="D1004" t="str">
            <v>00000147</v>
          </cell>
          <cell r="E1004" t="str">
            <v>CHEL Physician Closed</v>
          </cell>
          <cell r="F1004">
            <v>37895</v>
          </cell>
          <cell r="G1004">
            <v>38263</v>
          </cell>
          <cell r="H1004" t="str">
            <v>Salaried</v>
          </cell>
          <cell r="I1004" t="str">
            <v>S</v>
          </cell>
          <cell r="J1004">
            <v>49.278799999999997</v>
          </cell>
        </row>
        <row r="1005">
          <cell r="A1005">
            <v>735</v>
          </cell>
          <cell r="B1005" t="str">
            <v>Plavin, Joshua A.</v>
          </cell>
          <cell r="C1005" t="str">
            <v>N</v>
          </cell>
          <cell r="D1005" t="str">
            <v>00000168</v>
          </cell>
          <cell r="E1005" t="str">
            <v>PRIM Physician</v>
          </cell>
          <cell r="F1005">
            <v>39447</v>
          </cell>
          <cell r="G1005">
            <v>40930</v>
          </cell>
          <cell r="H1005" t="str">
            <v>Salaried</v>
          </cell>
          <cell r="I1005" t="str">
            <v>S</v>
          </cell>
          <cell r="J1005">
            <v>55.723599999999998</v>
          </cell>
        </row>
        <row r="1006">
          <cell r="A1006">
            <v>735</v>
          </cell>
          <cell r="B1006" t="str">
            <v>Plavin, Joshua A.</v>
          </cell>
          <cell r="C1006" t="str">
            <v>Y</v>
          </cell>
          <cell r="D1006" t="str">
            <v>00000168</v>
          </cell>
          <cell r="E1006" t="str">
            <v>PRIM Physician</v>
          </cell>
          <cell r="F1006">
            <v>42093</v>
          </cell>
          <cell r="G1006">
            <v>44136</v>
          </cell>
          <cell r="H1006" t="str">
            <v>Hourly</v>
          </cell>
          <cell r="I1006" t="str">
            <v>H</v>
          </cell>
          <cell r="J1006">
            <v>81.73</v>
          </cell>
        </row>
        <row r="1007">
          <cell r="A1007">
            <v>735</v>
          </cell>
          <cell r="B1007" t="str">
            <v>Plavin, Joshua A.</v>
          </cell>
          <cell r="C1007" t="str">
            <v>N</v>
          </cell>
          <cell r="D1007" t="str">
            <v>00000315</v>
          </cell>
          <cell r="E1007" t="str">
            <v>CHEL Physician Offsite</v>
          </cell>
          <cell r="F1007">
            <v>38264</v>
          </cell>
          <cell r="G1007">
            <v>39446</v>
          </cell>
          <cell r="H1007" t="str">
            <v>Salaried</v>
          </cell>
          <cell r="I1007" t="str">
            <v>S</v>
          </cell>
          <cell r="J1007">
            <v>57.589399999999998</v>
          </cell>
        </row>
        <row r="1008">
          <cell r="A1008">
            <v>735</v>
          </cell>
          <cell r="B1008" t="str">
            <v>Plavin, Joshua A.</v>
          </cell>
          <cell r="C1008" t="str">
            <v>N</v>
          </cell>
          <cell r="D1008" t="str">
            <v>00000438</v>
          </cell>
          <cell r="E1008" t="str">
            <v>Physician - ER</v>
          </cell>
          <cell r="F1008">
            <v>41953</v>
          </cell>
          <cell r="G1008">
            <v>41974</v>
          </cell>
          <cell r="H1008" t="str">
            <v>Hourly</v>
          </cell>
          <cell r="I1008" t="str">
            <v>H</v>
          </cell>
          <cell r="J1008">
            <v>110</v>
          </cell>
        </row>
        <row r="1009">
          <cell r="A1009">
            <v>735</v>
          </cell>
          <cell r="B1009" t="str">
            <v>Plavin, Joshua A.</v>
          </cell>
          <cell r="C1009" t="str">
            <v>N</v>
          </cell>
          <cell r="D1009" t="str">
            <v>00000438</v>
          </cell>
          <cell r="E1009" t="str">
            <v>Physician - ER</v>
          </cell>
          <cell r="F1009">
            <v>41974</v>
          </cell>
          <cell r="G1009">
            <v>42092</v>
          </cell>
          <cell r="H1009" t="str">
            <v>Hourly</v>
          </cell>
          <cell r="I1009" t="str">
            <v>H</v>
          </cell>
          <cell r="J1009">
            <v>110</v>
          </cell>
        </row>
        <row r="1010">
          <cell r="A1010">
            <v>737</v>
          </cell>
          <cell r="B1010" t="str">
            <v>Carpenter, Muriel P.</v>
          </cell>
          <cell r="C1010" t="str">
            <v>N</v>
          </cell>
          <cell r="D1010" t="str">
            <v>00000261</v>
          </cell>
          <cell r="E1010" t="str">
            <v>Contract Thrift Shop</v>
          </cell>
          <cell r="F1010">
            <v>37897</v>
          </cell>
          <cell r="G1010">
            <v>38352</v>
          </cell>
          <cell r="H1010" t="str">
            <v>Salaried</v>
          </cell>
          <cell r="I1010" t="str">
            <v>S</v>
          </cell>
          <cell r="J1010">
            <v>0</v>
          </cell>
        </row>
        <row r="1011">
          <cell r="A1011">
            <v>740</v>
          </cell>
          <cell r="B1011" t="str">
            <v>Punger, Janice E.</v>
          </cell>
          <cell r="C1011" t="str">
            <v>Y</v>
          </cell>
          <cell r="D1011" t="str">
            <v>00000164</v>
          </cell>
          <cell r="E1011" t="str">
            <v>PRIM Medical Secretary</v>
          </cell>
          <cell r="F1011">
            <v>37895</v>
          </cell>
          <cell r="G1011">
            <v>38054</v>
          </cell>
          <cell r="H1011" t="str">
            <v>Hourly</v>
          </cell>
          <cell r="I1011" t="str">
            <v>H</v>
          </cell>
          <cell r="J1011">
            <v>11.48</v>
          </cell>
        </row>
        <row r="1012">
          <cell r="A1012">
            <v>741</v>
          </cell>
          <cell r="B1012" t="str">
            <v>Marchetti, Maureen G.</v>
          </cell>
          <cell r="C1012" t="str">
            <v>Y</v>
          </cell>
          <cell r="D1012" t="str">
            <v>00000043</v>
          </cell>
          <cell r="E1012" t="str">
            <v>BIL Billing Representative I</v>
          </cell>
          <cell r="F1012">
            <v>40105</v>
          </cell>
          <cell r="G1012">
            <v>41549</v>
          </cell>
          <cell r="H1012" t="str">
            <v>Hourly</v>
          </cell>
          <cell r="I1012" t="str">
            <v>H</v>
          </cell>
          <cell r="J1012">
            <v>13.76</v>
          </cell>
        </row>
        <row r="1013">
          <cell r="A1013">
            <v>741</v>
          </cell>
          <cell r="B1013" t="str">
            <v>Marchetti, Maureen G.</v>
          </cell>
          <cell r="C1013" t="str">
            <v>N</v>
          </cell>
          <cell r="D1013" t="str">
            <v>00000164</v>
          </cell>
          <cell r="E1013" t="str">
            <v>PRIM Medical Secretary</v>
          </cell>
          <cell r="F1013">
            <v>39055</v>
          </cell>
          <cell r="G1013">
            <v>40104</v>
          </cell>
          <cell r="H1013" t="str">
            <v>Hourly</v>
          </cell>
          <cell r="I1013" t="str">
            <v>H</v>
          </cell>
          <cell r="J1013">
            <v>12.55</v>
          </cell>
        </row>
        <row r="1014">
          <cell r="A1014">
            <v>741</v>
          </cell>
          <cell r="B1014" t="str">
            <v>Marchetti, Maureen G.</v>
          </cell>
          <cell r="C1014" t="str">
            <v>N</v>
          </cell>
          <cell r="D1014" t="str">
            <v>00000191</v>
          </cell>
          <cell r="E1014" t="str">
            <v>NUTS Nutrition Assistant</v>
          </cell>
          <cell r="F1014">
            <v>38292</v>
          </cell>
          <cell r="G1014">
            <v>38746</v>
          </cell>
          <cell r="H1014" t="str">
            <v>Hourly</v>
          </cell>
          <cell r="I1014" t="str">
            <v>H</v>
          </cell>
          <cell r="J1014">
            <v>9.8056000000000001</v>
          </cell>
        </row>
        <row r="1015">
          <cell r="A1015">
            <v>741</v>
          </cell>
          <cell r="B1015" t="str">
            <v>Marchetti, Maureen G.</v>
          </cell>
          <cell r="C1015" t="str">
            <v>N</v>
          </cell>
          <cell r="D1015" t="str">
            <v>00000197</v>
          </cell>
          <cell r="E1015" t="str">
            <v>ES Associate</v>
          </cell>
          <cell r="F1015">
            <v>38075</v>
          </cell>
          <cell r="G1015">
            <v>38166</v>
          </cell>
          <cell r="H1015" t="str">
            <v>Hourly</v>
          </cell>
          <cell r="I1015" t="str">
            <v>H</v>
          </cell>
          <cell r="J1015">
            <v>9.18</v>
          </cell>
        </row>
        <row r="1016">
          <cell r="A1016">
            <v>741</v>
          </cell>
          <cell r="B1016" t="str">
            <v>Marchetti, Maureen G.</v>
          </cell>
          <cell r="C1016" t="str">
            <v>N</v>
          </cell>
          <cell r="D1016" t="str">
            <v>00000198</v>
          </cell>
          <cell r="E1016" t="str">
            <v>ES Project Worker - OUT (close</v>
          </cell>
          <cell r="F1016">
            <v>38075</v>
          </cell>
          <cell r="G1016">
            <v>38291</v>
          </cell>
          <cell r="H1016" t="str">
            <v>Hourly</v>
          </cell>
          <cell r="I1016" t="str">
            <v>H</v>
          </cell>
          <cell r="J1016">
            <v>11.44</v>
          </cell>
        </row>
        <row r="1017">
          <cell r="A1017">
            <v>741</v>
          </cell>
          <cell r="B1017" t="str">
            <v>Marchetti, Maureen G.</v>
          </cell>
          <cell r="C1017" t="str">
            <v>N</v>
          </cell>
          <cell r="D1017" t="str">
            <v>00000362</v>
          </cell>
          <cell r="E1017" t="str">
            <v>NUTS Food Service Associate</v>
          </cell>
          <cell r="F1017">
            <v>38747</v>
          </cell>
          <cell r="G1017">
            <v>39054</v>
          </cell>
          <cell r="H1017" t="str">
            <v>Hourly</v>
          </cell>
          <cell r="I1017" t="str">
            <v>H</v>
          </cell>
          <cell r="J1017">
            <v>10.119999999999999</v>
          </cell>
        </row>
        <row r="1018">
          <cell r="A1018">
            <v>742</v>
          </cell>
          <cell r="B1018" t="str">
            <v>Wakefield, Teresa M.</v>
          </cell>
          <cell r="C1018" t="str">
            <v>N</v>
          </cell>
          <cell r="D1018" t="str">
            <v>00000190</v>
          </cell>
          <cell r="E1018" t="str">
            <v>NUTS Cook</v>
          </cell>
          <cell r="F1018">
            <v>38299</v>
          </cell>
          <cell r="G1018">
            <v>38424</v>
          </cell>
          <cell r="H1018" t="str">
            <v>Hourly</v>
          </cell>
          <cell r="I1018" t="str">
            <v>H</v>
          </cell>
          <cell r="J1018">
            <v>10.41</v>
          </cell>
        </row>
        <row r="1019">
          <cell r="A1019">
            <v>742</v>
          </cell>
          <cell r="B1019" t="str">
            <v>Wakefield, Teresa M.</v>
          </cell>
          <cell r="C1019" t="str">
            <v>Y</v>
          </cell>
          <cell r="D1019" t="str">
            <v>00000191</v>
          </cell>
          <cell r="E1019" t="str">
            <v>NUTS Nutrition Assistant</v>
          </cell>
          <cell r="F1019">
            <v>38299</v>
          </cell>
          <cell r="G1019">
            <v>38424</v>
          </cell>
          <cell r="H1019" t="str">
            <v>Hourly</v>
          </cell>
          <cell r="I1019" t="str">
            <v>H</v>
          </cell>
          <cell r="J1019">
            <v>9.7460000000000004</v>
          </cell>
        </row>
        <row r="1020">
          <cell r="A1020">
            <v>743</v>
          </cell>
          <cell r="B1020" t="str">
            <v>Phillips, Beverly A.</v>
          </cell>
          <cell r="C1020" t="str">
            <v>Y</v>
          </cell>
          <cell r="D1020" t="str">
            <v>00000192</v>
          </cell>
          <cell r="E1020" t="str">
            <v>NUTS Catering Coordinator</v>
          </cell>
          <cell r="F1020">
            <v>37895</v>
          </cell>
          <cell r="G1020">
            <v>38975</v>
          </cell>
          <cell r="H1020" t="str">
            <v>Hourly</v>
          </cell>
          <cell r="I1020" t="str">
            <v>H</v>
          </cell>
          <cell r="J1020">
            <v>11.1</v>
          </cell>
        </row>
        <row r="1021">
          <cell r="A1021">
            <v>745</v>
          </cell>
          <cell r="B1021" t="str">
            <v>Young, Diana J.</v>
          </cell>
          <cell r="C1021" t="str">
            <v>N</v>
          </cell>
          <cell r="D1021" t="str">
            <v>00000200</v>
          </cell>
          <cell r="E1021" t="str">
            <v>ES Worker (Closed)</v>
          </cell>
          <cell r="F1021">
            <v>37895</v>
          </cell>
          <cell r="G1021">
            <v>37913</v>
          </cell>
          <cell r="H1021" t="str">
            <v>Hourly</v>
          </cell>
          <cell r="I1021" t="str">
            <v>H</v>
          </cell>
          <cell r="J1021">
            <v>8.36</v>
          </cell>
        </row>
        <row r="1022">
          <cell r="A1022">
            <v>745</v>
          </cell>
          <cell r="B1022" t="str">
            <v>Young, Diana J.</v>
          </cell>
          <cell r="C1022" t="str">
            <v>Y</v>
          </cell>
          <cell r="D1022" t="str">
            <v>00000264</v>
          </cell>
          <cell r="E1022" t="str">
            <v>ES Worker</v>
          </cell>
          <cell r="F1022">
            <v>37914</v>
          </cell>
          <cell r="G1022">
            <v>40123</v>
          </cell>
          <cell r="H1022" t="str">
            <v>Hourly</v>
          </cell>
          <cell r="I1022" t="str">
            <v>H</v>
          </cell>
          <cell r="J1022">
            <v>11.45</v>
          </cell>
        </row>
        <row r="1023">
          <cell r="A1023">
            <v>746</v>
          </cell>
          <cell r="B1023" t="str">
            <v>McRae, Gordon F.</v>
          </cell>
          <cell r="C1023" t="str">
            <v>Y</v>
          </cell>
          <cell r="D1023" t="str">
            <v>00000048</v>
          </cell>
          <cell r="E1023" t="str">
            <v>NADM Data Systems Coordinator</v>
          </cell>
          <cell r="F1023">
            <v>37893</v>
          </cell>
          <cell r="G1023">
            <v>37986</v>
          </cell>
          <cell r="H1023" t="str">
            <v>Hourly</v>
          </cell>
          <cell r="I1023" t="str">
            <v>H</v>
          </cell>
          <cell r="J1023">
            <v>0</v>
          </cell>
        </row>
        <row r="1024">
          <cell r="A1024">
            <v>747</v>
          </cell>
          <cell r="B1024" t="str">
            <v>Freismuth, Paul W.</v>
          </cell>
          <cell r="C1024" t="str">
            <v>Y</v>
          </cell>
          <cell r="D1024" t="str">
            <v>00000088</v>
          </cell>
          <cell r="E1024" t="str">
            <v>RAD Radiology Technologist</v>
          </cell>
          <cell r="F1024">
            <v>37895</v>
          </cell>
          <cell r="G1024">
            <v>39155</v>
          </cell>
          <cell r="H1024" t="str">
            <v>Hourly</v>
          </cell>
          <cell r="I1024" t="str">
            <v>H</v>
          </cell>
          <cell r="J1024">
            <v>23.58</v>
          </cell>
        </row>
        <row r="1025">
          <cell r="A1025">
            <v>749</v>
          </cell>
          <cell r="B1025" t="str">
            <v>Miller, Brian D.</v>
          </cell>
          <cell r="C1025" t="str">
            <v>Y</v>
          </cell>
          <cell r="D1025" t="str">
            <v>00000259</v>
          </cell>
          <cell r="E1025" t="str">
            <v>ED Support Staff</v>
          </cell>
          <cell r="F1025">
            <v>37627</v>
          </cell>
          <cell r="G1025">
            <v>37986</v>
          </cell>
          <cell r="H1025" t="str">
            <v>Hourly</v>
          </cell>
          <cell r="I1025" t="str">
            <v>H</v>
          </cell>
          <cell r="J1025">
            <v>9.75</v>
          </cell>
        </row>
        <row r="1026">
          <cell r="A1026">
            <v>750</v>
          </cell>
          <cell r="B1026" t="str">
            <v>Kennett, Jennifer L.</v>
          </cell>
          <cell r="C1026" t="str">
            <v>N</v>
          </cell>
          <cell r="D1026" t="str">
            <v>00000132</v>
          </cell>
          <cell r="E1026" t="str">
            <v>ROCH LPN (Closed)</v>
          </cell>
          <cell r="F1026">
            <v>37895</v>
          </cell>
          <cell r="G1026">
            <v>38186</v>
          </cell>
          <cell r="H1026" t="str">
            <v>Hourly</v>
          </cell>
          <cell r="I1026" t="str">
            <v>H</v>
          </cell>
          <cell r="J1026">
            <v>11.783200000000001</v>
          </cell>
        </row>
        <row r="1027">
          <cell r="A1027">
            <v>750</v>
          </cell>
          <cell r="B1027" t="str">
            <v>Kennett, Jennifer L.</v>
          </cell>
          <cell r="C1027" t="str">
            <v>N</v>
          </cell>
          <cell r="D1027" t="str">
            <v>00000301</v>
          </cell>
          <cell r="E1027" t="str">
            <v>ROCH LPN - PP Closed</v>
          </cell>
          <cell r="F1027">
            <v>38187</v>
          </cell>
          <cell r="G1027">
            <v>38263</v>
          </cell>
          <cell r="H1027" t="str">
            <v>Hourly</v>
          </cell>
          <cell r="I1027" t="str">
            <v>H</v>
          </cell>
          <cell r="J1027">
            <v>12.82</v>
          </cell>
        </row>
        <row r="1028">
          <cell r="A1028">
            <v>750</v>
          </cell>
          <cell r="B1028" t="str">
            <v>Kennett, Jennifer L.</v>
          </cell>
          <cell r="C1028" t="str">
            <v>Y</v>
          </cell>
          <cell r="D1028" t="str">
            <v>00000318</v>
          </cell>
          <cell r="E1028" t="str">
            <v>ROCH LPN - PP - Offsite</v>
          </cell>
          <cell r="F1028">
            <v>38264</v>
          </cell>
          <cell r="G1028">
            <v>39069</v>
          </cell>
          <cell r="H1028" t="str">
            <v>Hourly</v>
          </cell>
          <cell r="I1028" t="str">
            <v>H</v>
          </cell>
          <cell r="J1028">
            <v>15.51</v>
          </cell>
        </row>
        <row r="1029">
          <cell r="A1029">
            <v>751</v>
          </cell>
          <cell r="B1029" t="str">
            <v>Manning, Stacey J.</v>
          </cell>
          <cell r="C1029" t="str">
            <v>Y</v>
          </cell>
          <cell r="D1029" t="str">
            <v>00000052</v>
          </cell>
          <cell r="E1029" t="str">
            <v>MEDSURG Unit Coordinator</v>
          </cell>
          <cell r="F1029">
            <v>37895</v>
          </cell>
          <cell r="G1029">
            <v>39065</v>
          </cell>
          <cell r="H1029" t="str">
            <v>Hourly</v>
          </cell>
          <cell r="I1029" t="str">
            <v>H</v>
          </cell>
          <cell r="J1029">
            <v>10.18</v>
          </cell>
        </row>
        <row r="1030">
          <cell r="A1030">
            <v>752</v>
          </cell>
          <cell r="B1030" t="str">
            <v>Naples, Cynthia B.</v>
          </cell>
          <cell r="C1030" t="str">
            <v>Y</v>
          </cell>
          <cell r="D1030" t="str">
            <v>00000079</v>
          </cell>
          <cell r="E1030" t="str">
            <v>LAB Laboratory Technician 3</v>
          </cell>
          <cell r="F1030">
            <v>38803</v>
          </cell>
          <cell r="G1030">
            <v>39258</v>
          </cell>
          <cell r="H1030" t="str">
            <v>Hourly</v>
          </cell>
          <cell r="I1030" t="str">
            <v>H</v>
          </cell>
          <cell r="J1030">
            <v>22.26</v>
          </cell>
        </row>
        <row r="1031">
          <cell r="A1031">
            <v>752</v>
          </cell>
          <cell r="B1031" t="str">
            <v>Naples, Cynthia B.</v>
          </cell>
          <cell r="C1031" t="str">
            <v>N</v>
          </cell>
          <cell r="D1031" t="str">
            <v>00000081</v>
          </cell>
          <cell r="E1031" t="str">
            <v>LAB Laboratory Technician 1</v>
          </cell>
          <cell r="F1031">
            <v>37895</v>
          </cell>
          <cell r="G1031">
            <v>38802</v>
          </cell>
          <cell r="H1031" t="str">
            <v>Hourly</v>
          </cell>
          <cell r="I1031" t="str">
            <v>H</v>
          </cell>
          <cell r="J1031">
            <v>21.559200000000001</v>
          </cell>
        </row>
        <row r="1032">
          <cell r="A1032">
            <v>753</v>
          </cell>
          <cell r="B1032" t="str">
            <v>Smith, Maury D.</v>
          </cell>
          <cell r="C1032" t="str">
            <v>Y</v>
          </cell>
          <cell r="D1032" t="str">
            <v>00000152</v>
          </cell>
          <cell r="E1032" t="str">
            <v>NAPS Surgery Physician</v>
          </cell>
          <cell r="F1032">
            <v>37895</v>
          </cell>
          <cell r="G1032">
            <v>42276</v>
          </cell>
          <cell r="H1032" t="str">
            <v>Salaried</v>
          </cell>
          <cell r="I1032" t="str">
            <v>S</v>
          </cell>
          <cell r="J1032">
            <v>131.226</v>
          </cell>
        </row>
        <row r="1033">
          <cell r="A1033">
            <v>755</v>
          </cell>
          <cell r="B1033" t="str">
            <v>Rooney, Sara L.</v>
          </cell>
          <cell r="C1033" t="str">
            <v>N</v>
          </cell>
          <cell r="D1033" t="str">
            <v>00000050</v>
          </cell>
          <cell r="E1033" t="str">
            <v>MEDSURG LPN</v>
          </cell>
          <cell r="F1033">
            <v>38159</v>
          </cell>
          <cell r="G1033">
            <v>38410</v>
          </cell>
          <cell r="H1033" t="str">
            <v>Hourly</v>
          </cell>
          <cell r="I1033" t="str">
            <v>H</v>
          </cell>
          <cell r="J1033">
            <v>12.09</v>
          </cell>
        </row>
        <row r="1034">
          <cell r="A1034">
            <v>755</v>
          </cell>
          <cell r="B1034" t="str">
            <v>Rooney, Sara L.</v>
          </cell>
          <cell r="C1034" t="str">
            <v>N</v>
          </cell>
          <cell r="D1034" t="str">
            <v>00000051</v>
          </cell>
          <cell r="E1034" t="str">
            <v>MEDSURG LNA</v>
          </cell>
          <cell r="F1034">
            <v>37914</v>
          </cell>
          <cell r="G1034">
            <v>38158</v>
          </cell>
          <cell r="H1034" t="str">
            <v>Hourly</v>
          </cell>
          <cell r="I1034" t="str">
            <v>H</v>
          </cell>
          <cell r="J1034">
            <v>9.4553999999999991</v>
          </cell>
        </row>
        <row r="1035">
          <cell r="A1035">
            <v>755</v>
          </cell>
          <cell r="B1035" t="str">
            <v>Rooney, Sara L.</v>
          </cell>
          <cell r="C1035" t="str">
            <v>N</v>
          </cell>
          <cell r="D1035" t="str">
            <v>00000054</v>
          </cell>
          <cell r="E1035" t="str">
            <v>TCU Licensed Practical Nurse</v>
          </cell>
          <cell r="F1035">
            <v>38420</v>
          </cell>
          <cell r="G1035">
            <v>38522</v>
          </cell>
          <cell r="H1035" t="str">
            <v>Salaried</v>
          </cell>
          <cell r="I1035" t="str">
            <v>S</v>
          </cell>
          <cell r="J1035">
            <v>0</v>
          </cell>
        </row>
        <row r="1036">
          <cell r="A1036">
            <v>755</v>
          </cell>
          <cell r="B1036" t="str">
            <v>Rooney, Sara L.</v>
          </cell>
          <cell r="C1036" t="str">
            <v>N</v>
          </cell>
          <cell r="D1036" t="str">
            <v>00000055</v>
          </cell>
          <cell r="E1036" t="str">
            <v>TCU Licensed Nurse Aide</v>
          </cell>
          <cell r="F1036">
            <v>37895</v>
          </cell>
          <cell r="G1036">
            <v>37913</v>
          </cell>
          <cell r="H1036" t="str">
            <v>Hourly</v>
          </cell>
          <cell r="I1036" t="str">
            <v>H</v>
          </cell>
          <cell r="J1036">
            <v>9.18</v>
          </cell>
        </row>
        <row r="1037">
          <cell r="A1037">
            <v>755</v>
          </cell>
          <cell r="B1037" t="str">
            <v>Rooney, Sara L.</v>
          </cell>
          <cell r="C1037" t="str">
            <v>Y</v>
          </cell>
          <cell r="D1037" t="str">
            <v>00000057</v>
          </cell>
          <cell r="E1037" t="str">
            <v>MECU Licensed Practical Nurse</v>
          </cell>
          <cell r="F1037">
            <v>38411</v>
          </cell>
          <cell r="G1037">
            <v>38522</v>
          </cell>
          <cell r="H1037" t="str">
            <v>Hourly</v>
          </cell>
          <cell r="I1037" t="str">
            <v>H</v>
          </cell>
          <cell r="J1037">
            <v>12.4527</v>
          </cell>
        </row>
        <row r="1038">
          <cell r="A1038">
            <v>756</v>
          </cell>
          <cell r="B1038" t="str">
            <v>Tewksbury, Jennifer A.</v>
          </cell>
          <cell r="C1038" t="str">
            <v>Y</v>
          </cell>
          <cell r="D1038" t="str">
            <v>00000226</v>
          </cell>
          <cell r="E1038" t="str">
            <v>CEC Teaching Associate</v>
          </cell>
          <cell r="F1038">
            <v>37895</v>
          </cell>
          <cell r="G1038">
            <v>37960</v>
          </cell>
          <cell r="H1038" t="str">
            <v>Hourly</v>
          </cell>
          <cell r="I1038" t="str">
            <v>H</v>
          </cell>
          <cell r="J1038">
            <v>10.77</v>
          </cell>
        </row>
        <row r="1039">
          <cell r="A1039">
            <v>758</v>
          </cell>
          <cell r="B1039" t="str">
            <v>Nurkse, Ellen P.</v>
          </cell>
          <cell r="C1039" t="str">
            <v>Y</v>
          </cell>
          <cell r="D1039" t="str">
            <v>00000062</v>
          </cell>
          <cell r="E1039" t="str">
            <v>BC Registered Nurse</v>
          </cell>
          <cell r="F1039">
            <v>37792</v>
          </cell>
          <cell r="G1039">
            <v>37986</v>
          </cell>
          <cell r="H1039" t="str">
            <v>Hourly</v>
          </cell>
          <cell r="I1039" t="str">
            <v>H</v>
          </cell>
          <cell r="J1039">
            <v>17</v>
          </cell>
        </row>
        <row r="1040">
          <cell r="A1040">
            <v>759</v>
          </cell>
          <cell r="B1040" t="str">
            <v>Caron, Pamela M.</v>
          </cell>
          <cell r="C1040" t="str">
            <v>N</v>
          </cell>
          <cell r="D1040" t="str">
            <v>00000078</v>
          </cell>
          <cell r="E1040" t="str">
            <v>LAB Laboratory Supervisor</v>
          </cell>
          <cell r="F1040">
            <v>37895</v>
          </cell>
          <cell r="G1040">
            <v>39964</v>
          </cell>
          <cell r="H1040" t="str">
            <v>Hourly</v>
          </cell>
          <cell r="I1040" t="str">
            <v>H</v>
          </cell>
          <cell r="J1040">
            <v>27.95</v>
          </cell>
        </row>
        <row r="1041">
          <cell r="A1041">
            <v>759</v>
          </cell>
          <cell r="B1041" t="str">
            <v>Caron, Pamela M.</v>
          </cell>
          <cell r="C1041" t="str">
            <v>Y</v>
          </cell>
          <cell r="D1041" t="str">
            <v>00000452</v>
          </cell>
          <cell r="E1041" t="str">
            <v>Director of Ancillary Services</v>
          </cell>
          <cell r="F1041">
            <v>39965</v>
          </cell>
          <cell r="G1041">
            <v>45056</v>
          </cell>
          <cell r="H1041" t="str">
            <v>Salaried</v>
          </cell>
          <cell r="I1041" t="str">
            <v>S</v>
          </cell>
          <cell r="J1041">
            <v>52.42</v>
          </cell>
        </row>
        <row r="1042">
          <cell r="A1042">
            <v>762</v>
          </cell>
          <cell r="B1042" t="str">
            <v>Mittleman, Julie R.</v>
          </cell>
          <cell r="C1042" t="str">
            <v>Y</v>
          </cell>
          <cell r="D1042" t="str">
            <v>00000159</v>
          </cell>
          <cell r="E1042" t="str">
            <v>NAPS Podiatry Med Assistant</v>
          </cell>
          <cell r="F1042">
            <v>37895</v>
          </cell>
          <cell r="G1042">
            <v>38218</v>
          </cell>
          <cell r="H1042" t="str">
            <v>Hourly</v>
          </cell>
          <cell r="I1042" t="str">
            <v>H</v>
          </cell>
          <cell r="J1042">
            <v>11.876799999999999</v>
          </cell>
        </row>
        <row r="1043">
          <cell r="A1043">
            <v>765</v>
          </cell>
          <cell r="B1043" t="str">
            <v>Comshaw, Marcia K.</v>
          </cell>
          <cell r="C1043" t="str">
            <v>Y</v>
          </cell>
          <cell r="D1043" t="str">
            <v>00000229</v>
          </cell>
          <cell r="E1043" t="str">
            <v>HIM Medical Records Secretary</v>
          </cell>
          <cell r="F1043">
            <v>37895</v>
          </cell>
          <cell r="G1043">
            <v>38926</v>
          </cell>
          <cell r="H1043" t="str">
            <v>Hourly</v>
          </cell>
          <cell r="I1043" t="str">
            <v>H</v>
          </cell>
          <cell r="J1043">
            <v>13.51</v>
          </cell>
        </row>
        <row r="1044">
          <cell r="A1044">
            <v>766</v>
          </cell>
          <cell r="B1044" t="str">
            <v>Carlisle, Diane L.</v>
          </cell>
          <cell r="C1044" t="str">
            <v>N</v>
          </cell>
          <cell r="D1044" t="str">
            <v>00000190</v>
          </cell>
          <cell r="E1044" t="str">
            <v>NUTS Cook</v>
          </cell>
          <cell r="F1044">
            <v>38075</v>
          </cell>
          <cell r="G1044">
            <v>38711</v>
          </cell>
          <cell r="H1044" t="str">
            <v>Hourly</v>
          </cell>
          <cell r="I1044" t="str">
            <v>H</v>
          </cell>
          <cell r="J1044">
            <v>9.6158999999999999</v>
          </cell>
        </row>
        <row r="1045">
          <cell r="A1045">
            <v>766</v>
          </cell>
          <cell r="B1045" t="str">
            <v>Carlisle, Diane L.</v>
          </cell>
          <cell r="C1045" t="str">
            <v>Y</v>
          </cell>
          <cell r="D1045" t="str">
            <v>00000191</v>
          </cell>
          <cell r="E1045" t="str">
            <v>NUTS Nutrition Assistant</v>
          </cell>
          <cell r="F1045">
            <v>38075</v>
          </cell>
          <cell r="G1045">
            <v>38711</v>
          </cell>
          <cell r="H1045" t="str">
            <v>Hourly</v>
          </cell>
          <cell r="I1045" t="str">
            <v>H</v>
          </cell>
          <cell r="J1045">
            <v>11.06</v>
          </cell>
        </row>
        <row r="1046">
          <cell r="A1046">
            <v>768</v>
          </cell>
          <cell r="B1046" t="str">
            <v>Voci, Teresa F.</v>
          </cell>
          <cell r="C1046" t="str">
            <v>Y</v>
          </cell>
          <cell r="D1046" t="str">
            <v>00000005</v>
          </cell>
          <cell r="E1046" t="str">
            <v>ADM Director of Provider Pract</v>
          </cell>
          <cell r="F1046">
            <v>38187</v>
          </cell>
          <cell r="G1046">
            <v>41521</v>
          </cell>
          <cell r="H1046" t="str">
            <v>Salaried</v>
          </cell>
          <cell r="I1046" t="str">
            <v>S</v>
          </cell>
          <cell r="J1046">
            <v>56.957700000000003</v>
          </cell>
        </row>
        <row r="1047">
          <cell r="A1047">
            <v>768</v>
          </cell>
          <cell r="B1047" t="str">
            <v>Voci, Teresa F.</v>
          </cell>
          <cell r="C1047" t="str">
            <v>N</v>
          </cell>
          <cell r="D1047" t="str">
            <v>00000107</v>
          </cell>
          <cell r="E1047" t="str">
            <v>CARE Care Manager</v>
          </cell>
          <cell r="F1047">
            <v>37895</v>
          </cell>
          <cell r="G1047">
            <v>38186</v>
          </cell>
          <cell r="H1047" t="str">
            <v>Salaried</v>
          </cell>
          <cell r="I1047" t="str">
            <v>S</v>
          </cell>
          <cell r="J1047">
            <v>25.5855</v>
          </cell>
        </row>
        <row r="1048">
          <cell r="A1048">
            <v>769</v>
          </cell>
          <cell r="B1048" t="str">
            <v>Lorette, Sherri L.</v>
          </cell>
          <cell r="C1048" t="str">
            <v>N</v>
          </cell>
          <cell r="D1048" t="str">
            <v>00000178</v>
          </cell>
          <cell r="E1048" t="str">
            <v>SROY RN Closed</v>
          </cell>
          <cell r="F1048">
            <v>37895</v>
          </cell>
          <cell r="G1048">
            <v>38263</v>
          </cell>
          <cell r="H1048" t="str">
            <v>Hourly</v>
          </cell>
          <cell r="I1048" t="str">
            <v>H</v>
          </cell>
          <cell r="J1048">
            <v>21.423999999999999</v>
          </cell>
        </row>
        <row r="1049">
          <cell r="A1049">
            <v>769</v>
          </cell>
          <cell r="B1049" t="str">
            <v>Lorette, Sherri L.</v>
          </cell>
          <cell r="C1049" t="str">
            <v>Y</v>
          </cell>
          <cell r="D1049" t="str">
            <v>00000325</v>
          </cell>
          <cell r="E1049" t="str">
            <v>SROY RN - PP Offsite</v>
          </cell>
          <cell r="F1049">
            <v>38264</v>
          </cell>
          <cell r="G1049">
            <v>38352</v>
          </cell>
          <cell r="H1049" t="str">
            <v>Hourly</v>
          </cell>
          <cell r="I1049" t="str">
            <v>H</v>
          </cell>
          <cell r="J1049">
            <v>21.423998999999998</v>
          </cell>
        </row>
        <row r="1050">
          <cell r="A1050">
            <v>770</v>
          </cell>
          <cell r="B1050" t="str">
            <v>Reed, Jamie K.</v>
          </cell>
          <cell r="C1050" t="str">
            <v>Y</v>
          </cell>
          <cell r="D1050" t="str">
            <v>00000164</v>
          </cell>
          <cell r="E1050" t="str">
            <v>PRIM Medical Secretary</v>
          </cell>
          <cell r="F1050">
            <v>38103</v>
          </cell>
          <cell r="G1050">
            <v>38233</v>
          </cell>
          <cell r="H1050" t="str">
            <v>Hourly</v>
          </cell>
          <cell r="I1050" t="str">
            <v>H</v>
          </cell>
          <cell r="J1050">
            <v>10.244</v>
          </cell>
        </row>
        <row r="1051">
          <cell r="A1051">
            <v>770</v>
          </cell>
          <cell r="B1051" t="str">
            <v>Reed, Jamie K.</v>
          </cell>
          <cell r="C1051" t="str">
            <v>N</v>
          </cell>
          <cell r="D1051" t="str">
            <v>00000187</v>
          </cell>
          <cell r="E1051" t="str">
            <v>CLAD Medical Secretary</v>
          </cell>
          <cell r="F1051">
            <v>38089</v>
          </cell>
          <cell r="G1051">
            <v>38102</v>
          </cell>
          <cell r="H1051" t="str">
            <v>Hourly</v>
          </cell>
          <cell r="I1051" t="str">
            <v>H</v>
          </cell>
          <cell r="J1051">
            <v>10.244</v>
          </cell>
        </row>
        <row r="1052">
          <cell r="A1052">
            <v>773</v>
          </cell>
          <cell r="B1052" t="str">
            <v>Clark, Pamela J.</v>
          </cell>
          <cell r="C1052" t="str">
            <v>N</v>
          </cell>
          <cell r="D1052" t="str">
            <v>00000053</v>
          </cell>
          <cell r="E1052" t="str">
            <v>TCU Registered Nurse</v>
          </cell>
          <cell r="F1052">
            <v>37895</v>
          </cell>
          <cell r="G1052">
            <v>38730</v>
          </cell>
          <cell r="H1052" t="str">
            <v>Hourly</v>
          </cell>
          <cell r="I1052" t="str">
            <v>H</v>
          </cell>
          <cell r="J1052">
            <v>23.203099999999999</v>
          </cell>
        </row>
        <row r="1053">
          <cell r="A1053">
            <v>773</v>
          </cell>
          <cell r="B1053" t="str">
            <v>Clark, Pamela J.</v>
          </cell>
          <cell r="C1053" t="str">
            <v>N</v>
          </cell>
          <cell r="D1053" t="str">
            <v>00000056</v>
          </cell>
          <cell r="E1053" t="str">
            <v>MECU Registered Nurse</v>
          </cell>
          <cell r="F1053">
            <v>38912</v>
          </cell>
          <cell r="G1053">
            <v>38911</v>
          </cell>
          <cell r="H1053" t="str">
            <v>Hourly</v>
          </cell>
          <cell r="I1053" t="str">
            <v>H</v>
          </cell>
          <cell r="J1053">
            <v>23.203099999999999</v>
          </cell>
        </row>
        <row r="1054">
          <cell r="A1054">
            <v>773</v>
          </cell>
          <cell r="B1054" t="str">
            <v>Clark, Pamela J.</v>
          </cell>
          <cell r="C1054" t="str">
            <v>Y</v>
          </cell>
          <cell r="D1054" t="str">
            <v>00000236</v>
          </cell>
          <cell r="E1054" t="str">
            <v>MECU RN Per Diem</v>
          </cell>
          <cell r="F1054">
            <v>38912</v>
          </cell>
          <cell r="G1054">
            <v>39169</v>
          </cell>
          <cell r="H1054" t="str">
            <v>Hourly</v>
          </cell>
          <cell r="I1054" t="str">
            <v>H</v>
          </cell>
          <cell r="J1054">
            <v>23.203099999999999</v>
          </cell>
        </row>
        <row r="1055">
          <cell r="A1055">
            <v>774</v>
          </cell>
          <cell r="B1055" t="str">
            <v>Beede, Maria</v>
          </cell>
          <cell r="C1055" t="str">
            <v>Y</v>
          </cell>
          <cell r="D1055" t="str">
            <v>00000079</v>
          </cell>
          <cell r="E1055" t="str">
            <v>LAB Laboratory Technician 3</v>
          </cell>
          <cell r="F1055">
            <v>37895</v>
          </cell>
          <cell r="G1055">
            <v>40035</v>
          </cell>
          <cell r="H1055" t="str">
            <v>Hourly</v>
          </cell>
          <cell r="I1055" t="str">
            <v>H</v>
          </cell>
          <cell r="J1055">
            <v>27</v>
          </cell>
        </row>
        <row r="1056">
          <cell r="A1056">
            <v>774</v>
          </cell>
          <cell r="B1056" t="str">
            <v>Beede, Maria</v>
          </cell>
          <cell r="C1056" t="str">
            <v>N</v>
          </cell>
          <cell r="D1056" t="str">
            <v>00000113</v>
          </cell>
          <cell r="E1056" t="str">
            <v>INFECT Infection Control Pract</v>
          </cell>
          <cell r="F1056">
            <v>38929</v>
          </cell>
          <cell r="G1056">
            <v>40035</v>
          </cell>
          <cell r="H1056" t="str">
            <v>Hourly</v>
          </cell>
          <cell r="I1056" t="str">
            <v>H</v>
          </cell>
          <cell r="J1056">
            <v>26.68</v>
          </cell>
        </row>
        <row r="1057">
          <cell r="A1057">
            <v>775</v>
          </cell>
          <cell r="B1057" t="str">
            <v>Harrness, Courtney T.</v>
          </cell>
          <cell r="C1057" t="str">
            <v>N</v>
          </cell>
          <cell r="D1057" t="str">
            <v>00000194</v>
          </cell>
          <cell r="E1057" t="str">
            <v>FAC General Maintenance Worker</v>
          </cell>
          <cell r="F1057">
            <v>37895</v>
          </cell>
          <cell r="G1057">
            <v>38370</v>
          </cell>
          <cell r="H1057" t="str">
            <v>Hourly</v>
          </cell>
          <cell r="I1057" t="str">
            <v>H</v>
          </cell>
          <cell r="J1057">
            <v>8.75</v>
          </cell>
        </row>
        <row r="1058">
          <cell r="A1058">
            <v>775</v>
          </cell>
          <cell r="B1058" t="str">
            <v>Harrness, Courtney T.</v>
          </cell>
          <cell r="C1058" t="str">
            <v>N</v>
          </cell>
          <cell r="D1058" t="str">
            <v>00000335</v>
          </cell>
          <cell r="E1058" t="str">
            <v>Development &amp; Community Assist</v>
          </cell>
          <cell r="F1058">
            <v>38372</v>
          </cell>
          <cell r="G1058">
            <v>38372</v>
          </cell>
          <cell r="H1058" t="str">
            <v>Salaried</v>
          </cell>
          <cell r="I1058" t="str">
            <v>S</v>
          </cell>
          <cell r="J1058">
            <v>0</v>
          </cell>
        </row>
        <row r="1059">
          <cell r="A1059">
            <v>775</v>
          </cell>
          <cell r="B1059" t="str">
            <v>Harrness, Courtney T.</v>
          </cell>
          <cell r="C1059" t="str">
            <v>Y</v>
          </cell>
          <cell r="D1059" t="str">
            <v>00000335</v>
          </cell>
          <cell r="E1059" t="str">
            <v>Development &amp; Community Assist</v>
          </cell>
          <cell r="F1059">
            <v>38371</v>
          </cell>
          <cell r="G1059">
            <v>38461</v>
          </cell>
          <cell r="H1059" t="str">
            <v>Hourly</v>
          </cell>
          <cell r="I1059" t="str">
            <v>H</v>
          </cell>
          <cell r="J1059">
            <v>10.25</v>
          </cell>
        </row>
        <row r="1060">
          <cell r="A1060">
            <v>776</v>
          </cell>
          <cell r="B1060" t="str">
            <v>Leno, Sharon M.</v>
          </cell>
          <cell r="C1060" t="str">
            <v>Y</v>
          </cell>
          <cell r="D1060" t="str">
            <v>00000058</v>
          </cell>
          <cell r="E1060" t="str">
            <v>MECU Licensed Nurse Aide</v>
          </cell>
          <cell r="F1060">
            <v>37819</v>
          </cell>
          <cell r="G1060">
            <v>37986</v>
          </cell>
          <cell r="H1060" t="str">
            <v>Hourly</v>
          </cell>
          <cell r="I1060" t="str">
            <v>H</v>
          </cell>
          <cell r="J1060">
            <v>8.94</v>
          </cell>
        </row>
        <row r="1061">
          <cell r="A1061">
            <v>777</v>
          </cell>
          <cell r="B1061" t="str">
            <v>Hartigan, Irma P.</v>
          </cell>
          <cell r="C1061" t="str">
            <v>Y</v>
          </cell>
          <cell r="D1061" t="str">
            <v>00000126</v>
          </cell>
          <cell r="E1061" t="str">
            <v>GRANT - Grant Worker</v>
          </cell>
          <cell r="F1061">
            <v>37652</v>
          </cell>
          <cell r="G1061">
            <v>37986</v>
          </cell>
          <cell r="H1061" t="str">
            <v>Hourly</v>
          </cell>
          <cell r="I1061" t="str">
            <v>H</v>
          </cell>
          <cell r="J1061">
            <v>10</v>
          </cell>
        </row>
        <row r="1062">
          <cell r="A1062">
            <v>778</v>
          </cell>
          <cell r="B1062" t="str">
            <v>Stevens, Joyce A.</v>
          </cell>
          <cell r="C1062" t="str">
            <v>N</v>
          </cell>
          <cell r="D1062" t="str">
            <v>00000051</v>
          </cell>
          <cell r="E1062" t="str">
            <v>MEDSURG LNA</v>
          </cell>
          <cell r="F1062">
            <v>37895</v>
          </cell>
          <cell r="G1062">
            <v>39138</v>
          </cell>
          <cell r="H1062" t="str">
            <v>Hourly</v>
          </cell>
          <cell r="I1062" t="str">
            <v>H</v>
          </cell>
          <cell r="J1062">
            <v>12.4</v>
          </cell>
        </row>
        <row r="1063">
          <cell r="A1063">
            <v>778</v>
          </cell>
          <cell r="B1063" t="str">
            <v>Stevens, Joyce A.</v>
          </cell>
          <cell r="C1063" t="str">
            <v>Y</v>
          </cell>
          <cell r="D1063" t="str">
            <v>00000392</v>
          </cell>
          <cell r="E1063" t="str">
            <v>Anesthesia Support Staff</v>
          </cell>
          <cell r="F1063">
            <v>39139</v>
          </cell>
          <cell r="G1063">
            <v>41614</v>
          </cell>
          <cell r="H1063" t="str">
            <v>Hourly</v>
          </cell>
          <cell r="I1063" t="str">
            <v>H</v>
          </cell>
          <cell r="J1063">
            <v>15.31</v>
          </cell>
        </row>
        <row r="1064">
          <cell r="A1064">
            <v>779</v>
          </cell>
          <cell r="B1064" t="str">
            <v>Pecor, Archie L.</v>
          </cell>
          <cell r="C1064" t="str">
            <v>Y</v>
          </cell>
          <cell r="D1064" t="str">
            <v>00000193</v>
          </cell>
          <cell r="E1064" t="str">
            <v>FAC Skilled Maintenance</v>
          </cell>
          <cell r="F1064">
            <v>37895</v>
          </cell>
          <cell r="G1064">
            <v>41046</v>
          </cell>
          <cell r="H1064" t="str">
            <v>Hourly</v>
          </cell>
          <cell r="I1064" t="str">
            <v>H</v>
          </cell>
          <cell r="J1064">
            <v>19.204999999999998</v>
          </cell>
        </row>
        <row r="1065">
          <cell r="A1065">
            <v>780</v>
          </cell>
          <cell r="B1065" t="str">
            <v>Grout, Mae L.</v>
          </cell>
          <cell r="C1065" t="str">
            <v>Y</v>
          </cell>
          <cell r="D1065" t="str">
            <v>00000058</v>
          </cell>
          <cell r="E1065" t="str">
            <v>MECU Licensed Nurse Aide</v>
          </cell>
          <cell r="F1065">
            <v>37736</v>
          </cell>
          <cell r="G1065">
            <v>37986</v>
          </cell>
          <cell r="H1065" t="str">
            <v>Hourly</v>
          </cell>
          <cell r="I1065" t="str">
            <v>H</v>
          </cell>
          <cell r="J1065">
            <v>9.68</v>
          </cell>
        </row>
        <row r="1066">
          <cell r="A1066">
            <v>783</v>
          </cell>
          <cell r="B1066" t="str">
            <v>Traegler, Catherine L.</v>
          </cell>
          <cell r="C1066" t="str">
            <v>Y</v>
          </cell>
          <cell r="D1066" t="str">
            <v>00000036</v>
          </cell>
          <cell r="E1066" t="str">
            <v>FIN Patient Admin Services Mgr</v>
          </cell>
          <cell r="F1066">
            <v>37895</v>
          </cell>
          <cell r="G1066">
            <v>42468</v>
          </cell>
          <cell r="H1066" t="str">
            <v>Hourly</v>
          </cell>
          <cell r="I1066" t="str">
            <v>H</v>
          </cell>
          <cell r="J1066">
            <v>42.55</v>
          </cell>
        </row>
        <row r="1067">
          <cell r="A1067">
            <v>784</v>
          </cell>
          <cell r="B1067" t="str">
            <v>Harris, Christine M.</v>
          </cell>
          <cell r="C1067" t="str">
            <v>N</v>
          </cell>
          <cell r="D1067" t="str">
            <v>00000049</v>
          </cell>
          <cell r="E1067" t="str">
            <v>MEDSURG Registered Nurse</v>
          </cell>
          <cell r="F1067">
            <v>37895</v>
          </cell>
          <cell r="G1067">
            <v>38214</v>
          </cell>
          <cell r="H1067" t="str">
            <v>Hourly</v>
          </cell>
          <cell r="I1067" t="str">
            <v>H</v>
          </cell>
          <cell r="J1067">
            <v>18.938800000000001</v>
          </cell>
        </row>
        <row r="1068">
          <cell r="A1068">
            <v>784</v>
          </cell>
          <cell r="B1068" t="str">
            <v>Harris, Christine M.</v>
          </cell>
          <cell r="C1068" t="str">
            <v>Y</v>
          </cell>
          <cell r="D1068" t="str">
            <v>00000239</v>
          </cell>
          <cell r="E1068" t="str">
            <v>MEDSURG RN Per Diem</v>
          </cell>
          <cell r="F1068">
            <v>38215</v>
          </cell>
          <cell r="G1068">
            <v>38313</v>
          </cell>
          <cell r="H1068" t="str">
            <v>Hourly</v>
          </cell>
          <cell r="I1068" t="str">
            <v>H</v>
          </cell>
          <cell r="J1068">
            <v>18.938800000000001</v>
          </cell>
        </row>
        <row r="1069">
          <cell r="A1069">
            <v>785</v>
          </cell>
          <cell r="B1069" t="str">
            <v>Bouchard, Judith M.</v>
          </cell>
          <cell r="C1069" t="str">
            <v>N</v>
          </cell>
          <cell r="D1069" t="str">
            <v>00000037</v>
          </cell>
          <cell r="E1069" t="str">
            <v>FIN Patient Financial Svcs Mgr</v>
          </cell>
          <cell r="F1069">
            <v>37895</v>
          </cell>
          <cell r="G1069">
            <v>37962</v>
          </cell>
          <cell r="H1069" t="str">
            <v>Hourly</v>
          </cell>
          <cell r="I1069" t="str">
            <v>H</v>
          </cell>
          <cell r="J1069">
            <v>24.5</v>
          </cell>
        </row>
        <row r="1070">
          <cell r="A1070">
            <v>785</v>
          </cell>
          <cell r="B1070" t="str">
            <v>Bouchard, Judith M.</v>
          </cell>
          <cell r="C1070" t="str">
            <v>N</v>
          </cell>
          <cell r="D1070" t="str">
            <v>00000271</v>
          </cell>
          <cell r="E1070" t="str">
            <v>FIN Compliance Manager/Educato</v>
          </cell>
          <cell r="F1070">
            <v>37963</v>
          </cell>
          <cell r="G1070">
            <v>40060</v>
          </cell>
          <cell r="H1070" t="str">
            <v>Salaried</v>
          </cell>
          <cell r="I1070" t="str">
            <v>S</v>
          </cell>
          <cell r="J1070">
            <v>29.45</v>
          </cell>
        </row>
        <row r="1071">
          <cell r="A1071">
            <v>785</v>
          </cell>
          <cell r="B1071" t="str">
            <v>Bouchard, Judith M.</v>
          </cell>
          <cell r="C1071" t="str">
            <v>Y</v>
          </cell>
          <cell r="D1071" t="str">
            <v>00000271</v>
          </cell>
          <cell r="E1071" t="str">
            <v>FIN Compliance Manager/Educato</v>
          </cell>
          <cell r="F1071">
            <v>40060</v>
          </cell>
          <cell r="G1071">
            <v>40060</v>
          </cell>
          <cell r="H1071" t="str">
            <v>Salaried</v>
          </cell>
          <cell r="I1071" t="str">
            <v>S</v>
          </cell>
          <cell r="J1071">
            <v>29.45</v>
          </cell>
        </row>
        <row r="1072">
          <cell r="A1072">
            <v>786</v>
          </cell>
          <cell r="B1072" t="str">
            <v>Patterson, Patricia A.</v>
          </cell>
          <cell r="C1072" t="str">
            <v>Y</v>
          </cell>
          <cell r="D1072" t="str">
            <v>00000197</v>
          </cell>
          <cell r="E1072" t="str">
            <v>ES Associate</v>
          </cell>
          <cell r="F1072">
            <v>40945</v>
          </cell>
          <cell r="G1072">
            <v>41060</v>
          </cell>
          <cell r="H1072" t="str">
            <v>Hourly</v>
          </cell>
          <cell r="I1072" t="str">
            <v>H</v>
          </cell>
          <cell r="J1072">
            <v>15.72</v>
          </cell>
        </row>
        <row r="1073">
          <cell r="A1073">
            <v>786</v>
          </cell>
          <cell r="B1073" t="str">
            <v>Patterson, Patricia A.</v>
          </cell>
          <cell r="C1073" t="str">
            <v>N</v>
          </cell>
          <cell r="D1073" t="str">
            <v>00000198</v>
          </cell>
          <cell r="E1073" t="str">
            <v>ES Project Worker - OUT (close</v>
          </cell>
          <cell r="F1073">
            <v>37895</v>
          </cell>
          <cell r="G1073">
            <v>40278</v>
          </cell>
          <cell r="H1073" t="str">
            <v>Hourly</v>
          </cell>
          <cell r="I1073" t="str">
            <v>H</v>
          </cell>
          <cell r="J1073">
            <v>15.26</v>
          </cell>
        </row>
        <row r="1074">
          <cell r="A1074">
            <v>786</v>
          </cell>
          <cell r="B1074" t="str">
            <v>Patterson, Patricia A.</v>
          </cell>
          <cell r="C1074" t="str">
            <v>N</v>
          </cell>
          <cell r="D1074" t="str">
            <v>00000198</v>
          </cell>
          <cell r="E1074" t="str">
            <v>ES Project Worker - OUT (close</v>
          </cell>
          <cell r="F1074">
            <v>40422</v>
          </cell>
          <cell r="G1074">
            <v>40944</v>
          </cell>
          <cell r="H1074" t="str">
            <v>Hourly</v>
          </cell>
          <cell r="I1074" t="str">
            <v>H</v>
          </cell>
          <cell r="J1074">
            <v>15.26</v>
          </cell>
        </row>
        <row r="1075">
          <cell r="A1075">
            <v>787</v>
          </cell>
          <cell r="B1075" t="str">
            <v>Young, Thomas L.</v>
          </cell>
          <cell r="C1075" t="str">
            <v>N</v>
          </cell>
          <cell r="D1075" t="str">
            <v>00000040</v>
          </cell>
          <cell r="E1075" t="str">
            <v>ES Environmental Services Mgr</v>
          </cell>
          <cell r="F1075">
            <v>38019</v>
          </cell>
          <cell r="G1075">
            <v>38690</v>
          </cell>
          <cell r="H1075" t="str">
            <v>Salaried</v>
          </cell>
          <cell r="I1075" t="str">
            <v>S</v>
          </cell>
          <cell r="J1075">
            <v>16.706600000000002</v>
          </cell>
        </row>
        <row r="1076">
          <cell r="A1076">
            <v>787</v>
          </cell>
          <cell r="B1076" t="str">
            <v>Young, Thomas L.</v>
          </cell>
          <cell r="C1076" t="str">
            <v>N</v>
          </cell>
          <cell r="D1076" t="str">
            <v>00000197</v>
          </cell>
          <cell r="E1076" t="str">
            <v>ES Associate</v>
          </cell>
          <cell r="F1076">
            <v>37895</v>
          </cell>
          <cell r="G1076">
            <v>38018</v>
          </cell>
          <cell r="H1076" t="str">
            <v>Hourly</v>
          </cell>
          <cell r="I1076" t="str">
            <v>H</v>
          </cell>
          <cell r="J1076">
            <v>9.09</v>
          </cell>
        </row>
        <row r="1077">
          <cell r="A1077">
            <v>787</v>
          </cell>
          <cell r="B1077" t="str">
            <v>Young, Thomas L.</v>
          </cell>
          <cell r="C1077" t="str">
            <v>N</v>
          </cell>
          <cell r="D1077" t="str">
            <v>00000197</v>
          </cell>
          <cell r="E1077" t="str">
            <v>ES Associate</v>
          </cell>
          <cell r="F1077">
            <v>38691</v>
          </cell>
          <cell r="G1077">
            <v>40202</v>
          </cell>
          <cell r="H1077" t="str">
            <v>Hourly</v>
          </cell>
          <cell r="I1077" t="str">
            <v>H</v>
          </cell>
          <cell r="J1077">
            <v>18.75</v>
          </cell>
        </row>
        <row r="1078">
          <cell r="A1078">
            <v>787</v>
          </cell>
          <cell r="B1078" t="str">
            <v>Young, Thomas L.</v>
          </cell>
          <cell r="C1078" t="str">
            <v>N</v>
          </cell>
          <cell r="D1078" t="str">
            <v>00000197</v>
          </cell>
          <cell r="E1078" t="str">
            <v>ES Associate</v>
          </cell>
          <cell r="F1078">
            <v>41001</v>
          </cell>
          <cell r="G1078">
            <v>44682</v>
          </cell>
          <cell r="H1078" t="str">
            <v>Hourly</v>
          </cell>
          <cell r="I1078" t="str">
            <v>H</v>
          </cell>
          <cell r="J1078">
            <v>19.68</v>
          </cell>
        </row>
        <row r="1079">
          <cell r="A1079">
            <v>787</v>
          </cell>
          <cell r="B1079" t="str">
            <v>Young, Thomas L.</v>
          </cell>
          <cell r="C1079" t="str">
            <v>N</v>
          </cell>
          <cell r="D1079" t="str">
            <v>00000264</v>
          </cell>
          <cell r="E1079" t="str">
            <v>ES Worker</v>
          </cell>
          <cell r="F1079">
            <v>40203</v>
          </cell>
          <cell r="G1079">
            <v>41000</v>
          </cell>
          <cell r="H1079" t="str">
            <v>Hourly</v>
          </cell>
          <cell r="I1079" t="str">
            <v>H</v>
          </cell>
          <cell r="J1079">
            <v>19.1175</v>
          </cell>
        </row>
        <row r="1080">
          <cell r="A1080">
            <v>787</v>
          </cell>
          <cell r="B1080" t="str">
            <v>Young, Thomas L.</v>
          </cell>
          <cell r="C1080" t="str">
            <v>Y</v>
          </cell>
          <cell r="D1080" t="str">
            <v>00000659</v>
          </cell>
          <cell r="E1080" t="str">
            <v>ES Technician</v>
          </cell>
          <cell r="F1080">
            <v>44683</v>
          </cell>
          <cell r="G1080">
            <v>45056</v>
          </cell>
          <cell r="H1080" t="str">
            <v>Hourly</v>
          </cell>
          <cell r="I1080" t="str">
            <v>H</v>
          </cell>
          <cell r="J1080">
            <v>23.06</v>
          </cell>
        </row>
        <row r="1081">
          <cell r="A1081">
            <v>788</v>
          </cell>
          <cell r="B1081" t="str">
            <v>Smith, Suzanne Y.</v>
          </cell>
          <cell r="C1081" t="str">
            <v>Y</v>
          </cell>
          <cell r="D1081" t="str">
            <v>00000250</v>
          </cell>
          <cell r="E1081" t="str">
            <v>TCU LPN Per Diem</v>
          </cell>
          <cell r="F1081">
            <v>37895</v>
          </cell>
          <cell r="G1081">
            <v>38047</v>
          </cell>
          <cell r="H1081" t="str">
            <v>Hourly</v>
          </cell>
          <cell r="I1081" t="str">
            <v>H</v>
          </cell>
          <cell r="J1081">
            <v>12.67</v>
          </cell>
        </row>
        <row r="1082">
          <cell r="A1082">
            <v>790</v>
          </cell>
          <cell r="B1082" t="str">
            <v>Tazelaar, James E.</v>
          </cell>
          <cell r="C1082" t="str">
            <v>Y</v>
          </cell>
          <cell r="D1082" t="str">
            <v>00000049</v>
          </cell>
          <cell r="E1082" t="str">
            <v>MEDSURG Registered Nurse</v>
          </cell>
          <cell r="F1082">
            <v>37949</v>
          </cell>
          <cell r="G1082">
            <v>38291</v>
          </cell>
          <cell r="H1082" t="str">
            <v>Hourly</v>
          </cell>
          <cell r="I1082" t="str">
            <v>H</v>
          </cell>
          <cell r="J1082">
            <v>22.0688</v>
          </cell>
        </row>
        <row r="1083">
          <cell r="A1083">
            <v>790</v>
          </cell>
          <cell r="B1083" t="str">
            <v>Tazelaar, James E.</v>
          </cell>
          <cell r="C1083" t="str">
            <v>N</v>
          </cell>
          <cell r="D1083" t="str">
            <v>00000067</v>
          </cell>
          <cell r="E1083" t="str">
            <v>ACC Registered Nurse</v>
          </cell>
          <cell r="F1083">
            <v>37895</v>
          </cell>
          <cell r="G1083">
            <v>37948</v>
          </cell>
          <cell r="H1083" t="str">
            <v>Hourly</v>
          </cell>
          <cell r="I1083" t="str">
            <v>H</v>
          </cell>
          <cell r="J1083">
            <v>21.22</v>
          </cell>
        </row>
        <row r="1084">
          <cell r="A1084">
            <v>790</v>
          </cell>
          <cell r="B1084" t="str">
            <v>Tazelaar, James E.</v>
          </cell>
          <cell r="C1084" t="str">
            <v>N</v>
          </cell>
          <cell r="D1084" t="str">
            <v>00000073</v>
          </cell>
          <cell r="E1084" t="str">
            <v>ER Nursing Supervisor</v>
          </cell>
          <cell r="F1084">
            <v>37896</v>
          </cell>
          <cell r="G1084">
            <v>38201</v>
          </cell>
          <cell r="H1084" t="str">
            <v>Salaried</v>
          </cell>
          <cell r="I1084" t="str">
            <v>S</v>
          </cell>
          <cell r="J1084">
            <v>25.05</v>
          </cell>
        </row>
        <row r="1085">
          <cell r="A1085">
            <v>791</v>
          </cell>
          <cell r="B1085" t="str">
            <v>Montgomery, Rebecca M.</v>
          </cell>
          <cell r="C1085" t="str">
            <v>Y</v>
          </cell>
          <cell r="D1085" t="str">
            <v>00000171</v>
          </cell>
          <cell r="E1085" t="str">
            <v>OBGYN Nurse Midwife</v>
          </cell>
          <cell r="F1085">
            <v>37895</v>
          </cell>
          <cell r="G1085">
            <v>38411</v>
          </cell>
          <cell r="H1085" t="str">
            <v>Salaried</v>
          </cell>
          <cell r="I1085" t="str">
            <v>S</v>
          </cell>
          <cell r="J1085">
            <v>29.56</v>
          </cell>
        </row>
        <row r="1086">
          <cell r="A1086">
            <v>792</v>
          </cell>
          <cell r="B1086" t="str">
            <v>Gnaedinger, Ellen A.</v>
          </cell>
          <cell r="C1086" t="str">
            <v>Y</v>
          </cell>
          <cell r="D1086" t="str">
            <v>00000143</v>
          </cell>
          <cell r="E1086" t="str">
            <v>SCHL School Clinic Coordinator</v>
          </cell>
          <cell r="F1086">
            <v>37895</v>
          </cell>
          <cell r="G1086">
            <v>38533</v>
          </cell>
          <cell r="H1086" t="str">
            <v>Hourly</v>
          </cell>
          <cell r="I1086" t="str">
            <v>H</v>
          </cell>
          <cell r="J1086">
            <v>19.75</v>
          </cell>
        </row>
        <row r="1087">
          <cell r="A1087">
            <v>793</v>
          </cell>
          <cell r="B1087" t="str">
            <v>Panciera, Dorothy -.</v>
          </cell>
          <cell r="C1087" t="str">
            <v>N</v>
          </cell>
          <cell r="D1087" t="str">
            <v>00000058</v>
          </cell>
          <cell r="E1087" t="str">
            <v>MECU Licensed Nurse Aide</v>
          </cell>
          <cell r="F1087">
            <v>37895</v>
          </cell>
          <cell r="G1087">
            <v>38172</v>
          </cell>
          <cell r="H1087" t="str">
            <v>Hourly</v>
          </cell>
          <cell r="I1087" t="str">
            <v>H</v>
          </cell>
          <cell r="J1087">
            <v>9.1155000000000008</v>
          </cell>
        </row>
        <row r="1088">
          <cell r="A1088">
            <v>793</v>
          </cell>
          <cell r="B1088" t="str">
            <v>Panciera, Dorothy -.</v>
          </cell>
          <cell r="C1088" t="str">
            <v>N</v>
          </cell>
          <cell r="D1088" t="str">
            <v>00000235</v>
          </cell>
          <cell r="E1088" t="str">
            <v>MECU LNA Per Diem</v>
          </cell>
          <cell r="F1088">
            <v>38173</v>
          </cell>
          <cell r="G1088">
            <v>38411</v>
          </cell>
          <cell r="H1088" t="str">
            <v>Hourly</v>
          </cell>
          <cell r="I1088" t="str">
            <v>H</v>
          </cell>
          <cell r="J1088">
            <v>9.5713000000000008</v>
          </cell>
        </row>
        <row r="1089">
          <cell r="A1089">
            <v>793</v>
          </cell>
          <cell r="B1089" t="str">
            <v>Panciera, Dorothy -.</v>
          </cell>
          <cell r="C1089" t="str">
            <v>Y</v>
          </cell>
          <cell r="D1089" t="str">
            <v>00000236</v>
          </cell>
          <cell r="E1089" t="str">
            <v>MECU RN Per Diem</v>
          </cell>
          <cell r="F1089">
            <v>41393</v>
          </cell>
          <cell r="G1089">
            <v>41691</v>
          </cell>
          <cell r="H1089" t="str">
            <v>Hourly</v>
          </cell>
          <cell r="I1089" t="str">
            <v>H</v>
          </cell>
          <cell r="J1089">
            <v>23</v>
          </cell>
        </row>
        <row r="1090">
          <cell r="A1090">
            <v>793</v>
          </cell>
          <cell r="B1090" t="str">
            <v>Panciera, Dorothy -.</v>
          </cell>
          <cell r="C1090" t="str">
            <v>N</v>
          </cell>
          <cell r="D1090" t="str">
            <v>00000238</v>
          </cell>
          <cell r="E1090" t="str">
            <v>MEDSURG LPN Per Diem</v>
          </cell>
          <cell r="F1090">
            <v>38930</v>
          </cell>
          <cell r="G1090">
            <v>39248</v>
          </cell>
          <cell r="H1090" t="str">
            <v>Hourly</v>
          </cell>
          <cell r="I1090" t="str">
            <v>H</v>
          </cell>
          <cell r="J1090">
            <v>14.4</v>
          </cell>
        </row>
        <row r="1091">
          <cell r="A1091">
            <v>793</v>
          </cell>
          <cell r="B1091" t="str">
            <v>Panciera, Dorothy -.</v>
          </cell>
          <cell r="C1091" t="str">
            <v>N</v>
          </cell>
          <cell r="D1091" t="str">
            <v>00000251</v>
          </cell>
          <cell r="E1091" t="str">
            <v>MECU LPN Per Diem</v>
          </cell>
          <cell r="F1091">
            <v>40912</v>
          </cell>
          <cell r="G1091">
            <v>41392</v>
          </cell>
          <cell r="H1091" t="str">
            <v>Hourly</v>
          </cell>
          <cell r="I1091" t="str">
            <v>H</v>
          </cell>
          <cell r="J1091">
            <v>18.45</v>
          </cell>
        </row>
        <row r="1092">
          <cell r="A1092">
            <v>794</v>
          </cell>
          <cell r="B1092" t="str">
            <v>Gasow, Shelly L.</v>
          </cell>
          <cell r="C1092" t="str">
            <v>N</v>
          </cell>
          <cell r="D1092" t="str">
            <v>00000141</v>
          </cell>
          <cell r="E1092" t="str">
            <v>BETH Physician Closed</v>
          </cell>
          <cell r="F1092">
            <v>37895</v>
          </cell>
          <cell r="G1092">
            <v>38263</v>
          </cell>
          <cell r="H1092" t="str">
            <v>Salaried</v>
          </cell>
          <cell r="I1092" t="str">
            <v>S</v>
          </cell>
          <cell r="J1092">
            <v>52.884599999999999</v>
          </cell>
        </row>
        <row r="1093">
          <cell r="A1093">
            <v>794</v>
          </cell>
          <cell r="B1093" t="str">
            <v>Gasow, Shelly L.</v>
          </cell>
          <cell r="C1093" t="str">
            <v>Y</v>
          </cell>
          <cell r="D1093" t="str">
            <v>00000310</v>
          </cell>
          <cell r="E1093" t="str">
            <v>BETH Physician Offsite</v>
          </cell>
          <cell r="F1093">
            <v>38264</v>
          </cell>
          <cell r="G1093">
            <v>39507</v>
          </cell>
          <cell r="H1093" t="str">
            <v>Salaried</v>
          </cell>
          <cell r="I1093" t="str">
            <v>S</v>
          </cell>
          <cell r="J1093">
            <v>55.528799999999997</v>
          </cell>
        </row>
        <row r="1094">
          <cell r="A1094">
            <v>795</v>
          </cell>
          <cell r="B1094" t="str">
            <v>Lowe, Joyce E.</v>
          </cell>
          <cell r="C1094" t="str">
            <v>N</v>
          </cell>
          <cell r="D1094" t="str">
            <v>00000136</v>
          </cell>
          <cell r="E1094" t="str">
            <v>BETH Office Manager Closed</v>
          </cell>
          <cell r="F1094">
            <v>37817</v>
          </cell>
          <cell r="G1094">
            <v>37986</v>
          </cell>
          <cell r="H1094" t="str">
            <v>Hourly</v>
          </cell>
          <cell r="I1094" t="str">
            <v>H</v>
          </cell>
          <cell r="J1094">
            <v>13.78</v>
          </cell>
        </row>
        <row r="1095">
          <cell r="A1095">
            <v>795</v>
          </cell>
          <cell r="B1095" t="str">
            <v>Lowe, Joyce E.</v>
          </cell>
          <cell r="C1095" t="str">
            <v>N</v>
          </cell>
          <cell r="D1095" t="str">
            <v>00000164</v>
          </cell>
          <cell r="E1095" t="str">
            <v>PRIM Medical Secretary</v>
          </cell>
          <cell r="F1095">
            <v>42142</v>
          </cell>
          <cell r="G1095">
            <v>42540</v>
          </cell>
          <cell r="H1095" t="str">
            <v>Hourly</v>
          </cell>
          <cell r="I1095" t="str">
            <v>H</v>
          </cell>
          <cell r="J1095">
            <v>18.45</v>
          </cell>
        </row>
        <row r="1096">
          <cell r="A1096">
            <v>795</v>
          </cell>
          <cell r="B1096" t="str">
            <v>Lowe, Joyce E.</v>
          </cell>
          <cell r="C1096" t="str">
            <v>N</v>
          </cell>
          <cell r="D1096" t="str">
            <v>00000170</v>
          </cell>
          <cell r="E1096" t="str">
            <v>OBGYN Medical Secretary</v>
          </cell>
          <cell r="F1096">
            <v>37895</v>
          </cell>
          <cell r="G1096">
            <v>38352</v>
          </cell>
          <cell r="H1096" t="str">
            <v>Hourly</v>
          </cell>
          <cell r="I1096" t="str">
            <v>H</v>
          </cell>
          <cell r="J1096">
            <v>13.78</v>
          </cell>
        </row>
        <row r="1097">
          <cell r="A1097">
            <v>795</v>
          </cell>
          <cell r="B1097" t="str">
            <v>Lowe, Joyce E.</v>
          </cell>
          <cell r="C1097" t="str">
            <v>N</v>
          </cell>
          <cell r="D1097" t="str">
            <v>00000573</v>
          </cell>
          <cell r="E1097" t="str">
            <v>Patient Access Specialist</v>
          </cell>
          <cell r="F1097">
            <v>42541</v>
          </cell>
          <cell r="G1097">
            <v>44682</v>
          </cell>
          <cell r="H1097" t="str">
            <v>Hourly</v>
          </cell>
          <cell r="I1097" t="str">
            <v>H</v>
          </cell>
          <cell r="J1097">
            <v>20.56</v>
          </cell>
        </row>
        <row r="1098">
          <cell r="A1098">
            <v>795</v>
          </cell>
          <cell r="B1098" t="str">
            <v>Lowe, Joyce E.</v>
          </cell>
          <cell r="C1098" t="str">
            <v>Y</v>
          </cell>
          <cell r="D1098" t="str">
            <v>00000679</v>
          </cell>
          <cell r="E1098" t="str">
            <v>Referral Specialist</v>
          </cell>
          <cell r="F1098">
            <v>44683</v>
          </cell>
          <cell r="G1098">
            <v>44925</v>
          </cell>
          <cell r="H1098" t="str">
            <v>Hourly</v>
          </cell>
          <cell r="I1098" t="str">
            <v>H</v>
          </cell>
          <cell r="J1098">
            <v>20.56</v>
          </cell>
        </row>
        <row r="1099">
          <cell r="A1099">
            <v>796</v>
          </cell>
          <cell r="B1099" t="str">
            <v>Poulin, Maria D.</v>
          </cell>
          <cell r="C1099" t="str">
            <v>N</v>
          </cell>
          <cell r="D1099" t="str">
            <v>00000054</v>
          </cell>
          <cell r="E1099" t="str">
            <v>TCU Licensed Practical Nurse</v>
          </cell>
          <cell r="F1099">
            <v>37895</v>
          </cell>
          <cell r="G1099">
            <v>38158</v>
          </cell>
          <cell r="H1099" t="str">
            <v>Hourly</v>
          </cell>
          <cell r="I1099" t="str">
            <v>H</v>
          </cell>
          <cell r="J1099">
            <v>12.982900000000001</v>
          </cell>
        </row>
        <row r="1100">
          <cell r="A1100">
            <v>796</v>
          </cell>
          <cell r="B1100" t="str">
            <v>Poulin, Maria D.</v>
          </cell>
          <cell r="C1100" t="str">
            <v>Y</v>
          </cell>
          <cell r="D1100" t="str">
            <v>00000239</v>
          </cell>
          <cell r="E1100" t="str">
            <v>MEDSURG RN Per Diem</v>
          </cell>
          <cell r="F1100">
            <v>38159</v>
          </cell>
          <cell r="G1100">
            <v>38621</v>
          </cell>
          <cell r="H1100" t="str">
            <v>Hourly</v>
          </cell>
          <cell r="I1100" t="str">
            <v>H</v>
          </cell>
          <cell r="J1100">
            <v>20</v>
          </cell>
        </row>
        <row r="1101">
          <cell r="A1101">
            <v>798</v>
          </cell>
          <cell r="B1101" t="str">
            <v>Poulin, Marie A.</v>
          </cell>
          <cell r="C1101" t="str">
            <v>N</v>
          </cell>
          <cell r="D1101" t="str">
            <v>00000055</v>
          </cell>
          <cell r="E1101" t="str">
            <v>TCU Licensed Nurse Aide</v>
          </cell>
          <cell r="F1101">
            <v>37895</v>
          </cell>
          <cell r="G1101">
            <v>44724</v>
          </cell>
          <cell r="H1101" t="str">
            <v>Hourly</v>
          </cell>
          <cell r="I1101" t="str">
            <v>H</v>
          </cell>
          <cell r="J1101">
            <v>22.03</v>
          </cell>
        </row>
        <row r="1102">
          <cell r="A1102">
            <v>798</v>
          </cell>
          <cell r="B1102" t="str">
            <v>Poulin, Marie A.</v>
          </cell>
          <cell r="C1102" t="str">
            <v>Y</v>
          </cell>
          <cell r="D1102" t="str">
            <v>00000237</v>
          </cell>
          <cell r="E1102" t="str">
            <v>MEDSURG LNA Per Diem</v>
          </cell>
          <cell r="F1102">
            <v>44725</v>
          </cell>
          <cell r="G1102">
            <v>44879</v>
          </cell>
          <cell r="H1102" t="str">
            <v>Hourly</v>
          </cell>
          <cell r="I1102" t="str">
            <v>H</v>
          </cell>
          <cell r="J1102">
            <v>22.03</v>
          </cell>
        </row>
        <row r="1103">
          <cell r="A1103">
            <v>799</v>
          </cell>
          <cell r="B1103" t="str">
            <v>Loomis, Julie A.</v>
          </cell>
          <cell r="C1103" t="str">
            <v>Y</v>
          </cell>
          <cell r="D1103" t="str">
            <v>00000211</v>
          </cell>
          <cell r="E1103" t="str">
            <v>PR Patient Reg Receptionist I</v>
          </cell>
          <cell r="F1103">
            <v>37749</v>
          </cell>
          <cell r="G1103">
            <v>37986</v>
          </cell>
          <cell r="H1103" t="str">
            <v>Hourly</v>
          </cell>
          <cell r="I1103" t="str">
            <v>H</v>
          </cell>
          <cell r="J1103">
            <v>9.23</v>
          </cell>
        </row>
        <row r="1104">
          <cell r="A1104">
            <v>800</v>
          </cell>
          <cell r="B1104" t="str">
            <v>Raymond, Carol S.</v>
          </cell>
          <cell r="C1104" t="str">
            <v>N</v>
          </cell>
          <cell r="D1104" t="str">
            <v>00000055</v>
          </cell>
          <cell r="E1104" t="str">
            <v>TCU Licensed Nurse Aide</v>
          </cell>
          <cell r="F1104">
            <v>37895</v>
          </cell>
          <cell r="G1104">
            <v>38760</v>
          </cell>
          <cell r="H1104" t="str">
            <v>Hourly</v>
          </cell>
          <cell r="I1104" t="str">
            <v>H</v>
          </cell>
          <cell r="J1104">
            <v>9.0536999999999992</v>
          </cell>
        </row>
        <row r="1105">
          <cell r="A1105">
            <v>800</v>
          </cell>
          <cell r="B1105" t="str">
            <v>Raymond, Carol S.</v>
          </cell>
          <cell r="C1105" t="str">
            <v>Y</v>
          </cell>
          <cell r="D1105" t="str">
            <v>00000058</v>
          </cell>
          <cell r="E1105" t="str">
            <v>MECU Licensed Nurse Aide</v>
          </cell>
          <cell r="F1105">
            <v>38761</v>
          </cell>
          <cell r="G1105">
            <v>42369</v>
          </cell>
          <cell r="H1105" t="str">
            <v>Hourly</v>
          </cell>
          <cell r="I1105" t="str">
            <v>H</v>
          </cell>
          <cell r="J1105">
            <v>16.059999999999999</v>
          </cell>
        </row>
        <row r="1106">
          <cell r="A1106">
            <v>801</v>
          </cell>
          <cell r="B1106" t="str">
            <v>Lutter, Ann D.</v>
          </cell>
          <cell r="C1106" t="str">
            <v>Y</v>
          </cell>
          <cell r="D1106" t="str">
            <v>00000209</v>
          </cell>
          <cell r="E1106" t="str">
            <v>IS Analyst</v>
          </cell>
          <cell r="F1106">
            <v>37895</v>
          </cell>
          <cell r="G1106">
            <v>39391</v>
          </cell>
          <cell r="H1106" t="str">
            <v>Salaried</v>
          </cell>
          <cell r="I1106" t="str">
            <v>S</v>
          </cell>
          <cell r="J1106">
            <v>24.15</v>
          </cell>
        </row>
        <row r="1107">
          <cell r="A1107">
            <v>802</v>
          </cell>
          <cell r="B1107" t="str">
            <v>Dodge, Brenda A.</v>
          </cell>
          <cell r="C1107" t="str">
            <v>N</v>
          </cell>
          <cell r="D1107" t="str">
            <v>00000051</v>
          </cell>
          <cell r="E1107" t="str">
            <v>MEDSURG LNA</v>
          </cell>
          <cell r="F1107">
            <v>39741</v>
          </cell>
          <cell r="G1107">
            <v>39740</v>
          </cell>
          <cell r="H1107" t="str">
            <v>Hourly</v>
          </cell>
          <cell r="I1107" t="str">
            <v>H</v>
          </cell>
          <cell r="J1107">
            <v>11.25</v>
          </cell>
        </row>
        <row r="1108">
          <cell r="A1108">
            <v>802</v>
          </cell>
          <cell r="B1108" t="str">
            <v>Dodge, Brenda A.</v>
          </cell>
          <cell r="C1108" t="str">
            <v>N</v>
          </cell>
          <cell r="D1108" t="str">
            <v>00000055</v>
          </cell>
          <cell r="E1108" t="str">
            <v>TCU Licensed Nurse Aide</v>
          </cell>
          <cell r="F1108">
            <v>37895</v>
          </cell>
          <cell r="G1108">
            <v>38792</v>
          </cell>
          <cell r="H1108" t="str">
            <v>Hourly</v>
          </cell>
          <cell r="I1108" t="str">
            <v>H</v>
          </cell>
          <cell r="J1108">
            <v>9.0536999999999992</v>
          </cell>
        </row>
        <row r="1109">
          <cell r="A1109">
            <v>802</v>
          </cell>
          <cell r="B1109" t="str">
            <v>Dodge, Brenda A.</v>
          </cell>
          <cell r="C1109" t="str">
            <v>Y</v>
          </cell>
          <cell r="D1109" t="str">
            <v>00000058</v>
          </cell>
          <cell r="E1109" t="str">
            <v>MECU Licensed Nurse Aide</v>
          </cell>
          <cell r="F1109">
            <v>39741</v>
          </cell>
          <cell r="G1109">
            <v>41025</v>
          </cell>
          <cell r="H1109" t="str">
            <v>Hourly</v>
          </cell>
          <cell r="I1109" t="str">
            <v>H</v>
          </cell>
          <cell r="J1109">
            <v>12.18</v>
          </cell>
        </row>
        <row r="1110">
          <cell r="A1110">
            <v>802</v>
          </cell>
          <cell r="B1110" t="str">
            <v>Dodge, Brenda A.</v>
          </cell>
          <cell r="C1110" t="str">
            <v>N</v>
          </cell>
          <cell r="D1110" t="str">
            <v>00000235</v>
          </cell>
          <cell r="E1110" t="str">
            <v>MECU LNA Per Diem</v>
          </cell>
          <cell r="F1110">
            <v>39342</v>
          </cell>
          <cell r="G1110">
            <v>39740</v>
          </cell>
          <cell r="H1110" t="str">
            <v>Hourly</v>
          </cell>
          <cell r="I1110" t="str">
            <v>H</v>
          </cell>
          <cell r="J1110">
            <v>11.25</v>
          </cell>
        </row>
        <row r="1111">
          <cell r="A1111">
            <v>803</v>
          </cell>
          <cell r="B1111" t="str">
            <v>Tribuzio, Melissa A.</v>
          </cell>
          <cell r="C1111" t="str">
            <v>Y</v>
          </cell>
          <cell r="D1111" t="str">
            <v>00000015</v>
          </cell>
          <cell r="E1111" t="str">
            <v>MED Physician</v>
          </cell>
          <cell r="F1111">
            <v>37711</v>
          </cell>
          <cell r="G1111">
            <v>37986</v>
          </cell>
          <cell r="H1111" t="str">
            <v>Hourly</v>
          </cell>
          <cell r="I1111" t="str">
            <v>H</v>
          </cell>
          <cell r="J1111">
            <v>57.091298999999999</v>
          </cell>
        </row>
        <row r="1112">
          <cell r="A1112">
            <v>805</v>
          </cell>
          <cell r="B1112" t="str">
            <v>Ashford, Terrie L.</v>
          </cell>
          <cell r="C1112" t="str">
            <v>Y</v>
          </cell>
          <cell r="D1112" t="str">
            <v>00000226</v>
          </cell>
          <cell r="E1112" t="str">
            <v>CEC Teaching Associate</v>
          </cell>
          <cell r="F1112">
            <v>37895</v>
          </cell>
          <cell r="G1112">
            <v>39661</v>
          </cell>
          <cell r="H1112" t="str">
            <v>Hourly</v>
          </cell>
          <cell r="I1112" t="str">
            <v>H</v>
          </cell>
          <cell r="J1112">
            <v>15.42</v>
          </cell>
        </row>
        <row r="1113">
          <cell r="A1113">
            <v>806</v>
          </cell>
          <cell r="B1113" t="str">
            <v>Reynolds, Phyllis W.</v>
          </cell>
          <cell r="C1113" t="str">
            <v>N</v>
          </cell>
          <cell r="D1113" t="str">
            <v>00000117</v>
          </cell>
          <cell r="E1113" t="str">
            <v>HIM Medical Transcriptionist</v>
          </cell>
          <cell r="F1113">
            <v>39993</v>
          </cell>
          <cell r="G1113">
            <v>41280</v>
          </cell>
          <cell r="H1113" t="str">
            <v>Salaried</v>
          </cell>
          <cell r="I1113" t="str">
            <v>S</v>
          </cell>
          <cell r="J1113">
            <v>13.92</v>
          </cell>
        </row>
        <row r="1114">
          <cell r="A1114">
            <v>806</v>
          </cell>
          <cell r="B1114" t="str">
            <v>Reynolds, Phyllis W.</v>
          </cell>
          <cell r="C1114" t="str">
            <v>Y</v>
          </cell>
          <cell r="D1114" t="str">
            <v>00000211</v>
          </cell>
          <cell r="E1114" t="str">
            <v>PR Patient Reg Receptionist I</v>
          </cell>
          <cell r="F1114">
            <v>37895</v>
          </cell>
          <cell r="G1114">
            <v>44073</v>
          </cell>
          <cell r="H1114" t="str">
            <v>Hourly</v>
          </cell>
          <cell r="I1114" t="str">
            <v>H</v>
          </cell>
          <cell r="J1114">
            <v>17.23</v>
          </cell>
        </row>
        <row r="1115">
          <cell r="A1115">
            <v>807</v>
          </cell>
          <cell r="B1115" t="str">
            <v>Gallagher, Susan L.</v>
          </cell>
          <cell r="C1115" t="str">
            <v>N</v>
          </cell>
          <cell r="D1115" t="str">
            <v>00000079</v>
          </cell>
          <cell r="E1115" t="str">
            <v>LAB Laboratory Technician 3</v>
          </cell>
          <cell r="F1115">
            <v>37895</v>
          </cell>
          <cell r="G1115">
            <v>38481</v>
          </cell>
          <cell r="H1115" t="str">
            <v>Hourly</v>
          </cell>
          <cell r="I1115" t="str">
            <v>H</v>
          </cell>
          <cell r="J1115">
            <v>23.19</v>
          </cell>
        </row>
        <row r="1116">
          <cell r="A1116">
            <v>807</v>
          </cell>
          <cell r="B1116" t="str">
            <v>Gallagher, Susan L.</v>
          </cell>
          <cell r="C1116" t="str">
            <v>Y</v>
          </cell>
          <cell r="D1116" t="str">
            <v>00000079</v>
          </cell>
          <cell r="E1116" t="str">
            <v>LAB Laboratory Technician 3</v>
          </cell>
          <cell r="F1116">
            <v>44585</v>
          </cell>
          <cell r="G1116">
            <v>44749</v>
          </cell>
          <cell r="H1116" t="str">
            <v>Hourly</v>
          </cell>
          <cell r="I1116" t="str">
            <v>H</v>
          </cell>
          <cell r="J1116">
            <v>34.43</v>
          </cell>
        </row>
        <row r="1117">
          <cell r="A1117">
            <v>807</v>
          </cell>
          <cell r="B1117" t="str">
            <v>Gallagher, Susan L.</v>
          </cell>
          <cell r="C1117" t="str">
            <v>N</v>
          </cell>
          <cell r="D1117" t="str">
            <v>00000081</v>
          </cell>
          <cell r="E1117" t="str">
            <v>LAB Laboratory Technician 1</v>
          </cell>
          <cell r="F1117">
            <v>42065</v>
          </cell>
          <cell r="G1117">
            <v>44584</v>
          </cell>
          <cell r="H1117" t="str">
            <v>Hourly</v>
          </cell>
          <cell r="I1117" t="str">
            <v>H</v>
          </cell>
          <cell r="J1117">
            <v>33.43</v>
          </cell>
        </row>
        <row r="1118">
          <cell r="A1118">
            <v>807</v>
          </cell>
          <cell r="B1118" t="str">
            <v>Gallagher, Susan L.</v>
          </cell>
          <cell r="C1118" t="str">
            <v>N</v>
          </cell>
          <cell r="D1118" t="str">
            <v>00000533</v>
          </cell>
          <cell r="E1118" t="str">
            <v>LAB Laboratory Tech Per Diem</v>
          </cell>
          <cell r="F1118">
            <v>41778</v>
          </cell>
          <cell r="G1118">
            <v>42064</v>
          </cell>
          <cell r="H1118" t="str">
            <v>Hourly</v>
          </cell>
          <cell r="I1118" t="str">
            <v>H</v>
          </cell>
          <cell r="J1118">
            <v>28</v>
          </cell>
        </row>
        <row r="1119">
          <cell r="A1119">
            <v>808</v>
          </cell>
          <cell r="B1119" t="str">
            <v>Maxey, Kara S.</v>
          </cell>
          <cell r="C1119" t="str">
            <v>Y</v>
          </cell>
          <cell r="D1119" t="str">
            <v>00000155</v>
          </cell>
          <cell r="E1119" t="str">
            <v>NAPS Surgery Medical Secretary</v>
          </cell>
          <cell r="F1119">
            <v>37895</v>
          </cell>
          <cell r="G1119">
            <v>38593</v>
          </cell>
          <cell r="H1119" t="str">
            <v>Hourly</v>
          </cell>
          <cell r="I1119" t="str">
            <v>H</v>
          </cell>
          <cell r="J1119">
            <v>12.170999999999999</v>
          </cell>
        </row>
        <row r="1120">
          <cell r="A1120">
            <v>809</v>
          </cell>
          <cell r="B1120" t="str">
            <v>Mascola, Jessica L.</v>
          </cell>
          <cell r="C1120" t="str">
            <v>Y</v>
          </cell>
          <cell r="D1120" t="str">
            <v>00000228</v>
          </cell>
          <cell r="E1120" t="str">
            <v>ASP After School Assistant</v>
          </cell>
          <cell r="F1120">
            <v>37895</v>
          </cell>
          <cell r="G1120">
            <v>41516</v>
          </cell>
          <cell r="H1120" t="str">
            <v>Hourly</v>
          </cell>
          <cell r="I1120" t="str">
            <v>H</v>
          </cell>
          <cell r="J1120">
            <v>10.15</v>
          </cell>
        </row>
        <row r="1121">
          <cell r="A1121">
            <v>810</v>
          </cell>
          <cell r="B1121" t="str">
            <v>Masillo, Annie T.</v>
          </cell>
          <cell r="C1121" t="str">
            <v>N</v>
          </cell>
          <cell r="D1121" t="str">
            <v>00000028</v>
          </cell>
          <cell r="E1121" t="str">
            <v>HR Administrative Assist</v>
          </cell>
          <cell r="F1121">
            <v>37895</v>
          </cell>
          <cell r="G1121">
            <v>37990</v>
          </cell>
          <cell r="H1121" t="str">
            <v>Hourly</v>
          </cell>
          <cell r="I1121" t="str">
            <v>H</v>
          </cell>
          <cell r="J1121">
            <v>12.26</v>
          </cell>
        </row>
        <row r="1122">
          <cell r="A1122">
            <v>810</v>
          </cell>
          <cell r="B1122" t="str">
            <v>Masillo, Annie T.</v>
          </cell>
          <cell r="C1122" t="str">
            <v>Y</v>
          </cell>
          <cell r="D1122" t="str">
            <v>00000274</v>
          </cell>
          <cell r="E1122" t="str">
            <v>HR Human Resources Assistant</v>
          </cell>
          <cell r="F1122">
            <v>37991</v>
          </cell>
          <cell r="G1122">
            <v>39379</v>
          </cell>
          <cell r="H1122" t="str">
            <v>Hourly</v>
          </cell>
          <cell r="I1122" t="str">
            <v>H</v>
          </cell>
          <cell r="J1122">
            <v>14.24</v>
          </cell>
        </row>
        <row r="1123">
          <cell r="A1123">
            <v>811</v>
          </cell>
          <cell r="B1123" t="str">
            <v>Kendall, Deborah J.</v>
          </cell>
          <cell r="C1123" t="str">
            <v>N</v>
          </cell>
          <cell r="D1123" t="str">
            <v>00000042</v>
          </cell>
          <cell r="E1123" t="str">
            <v>BIL Billing Representative II</v>
          </cell>
          <cell r="F1123">
            <v>37895</v>
          </cell>
          <cell r="G1123">
            <v>40748</v>
          </cell>
          <cell r="H1123" t="str">
            <v>Hourly</v>
          </cell>
          <cell r="I1123" t="str">
            <v>H</v>
          </cell>
          <cell r="J1123">
            <v>18.138999999999999</v>
          </cell>
        </row>
        <row r="1124">
          <cell r="A1124">
            <v>811</v>
          </cell>
          <cell r="B1124" t="str">
            <v>Kendall, Deborah J.</v>
          </cell>
          <cell r="C1124" t="str">
            <v>N</v>
          </cell>
          <cell r="D1124" t="str">
            <v>00000519</v>
          </cell>
          <cell r="E1124" t="str">
            <v>Lead Biller</v>
          </cell>
          <cell r="F1124">
            <v>40749</v>
          </cell>
          <cell r="G1124">
            <v>43926</v>
          </cell>
          <cell r="H1124" t="str">
            <v>Hourly</v>
          </cell>
          <cell r="I1124" t="str">
            <v>H</v>
          </cell>
          <cell r="J1124">
            <v>26.02</v>
          </cell>
        </row>
        <row r="1125">
          <cell r="A1125">
            <v>811</v>
          </cell>
          <cell r="B1125" t="str">
            <v>Kendall, Deborah J.</v>
          </cell>
          <cell r="C1125" t="str">
            <v>N</v>
          </cell>
          <cell r="D1125" t="str">
            <v>00000638</v>
          </cell>
          <cell r="E1125" t="str">
            <v>PFS Operations Manager</v>
          </cell>
          <cell r="F1125">
            <v>43927</v>
          </cell>
          <cell r="G1125">
            <v>44682</v>
          </cell>
          <cell r="H1125" t="str">
            <v>Hourly</v>
          </cell>
          <cell r="I1125" t="str">
            <v>H</v>
          </cell>
          <cell r="J1125">
            <v>34.33</v>
          </cell>
        </row>
        <row r="1126">
          <cell r="A1126">
            <v>811</v>
          </cell>
          <cell r="B1126" t="str">
            <v>Kendall, Deborah J.</v>
          </cell>
          <cell r="C1126" t="str">
            <v>Y</v>
          </cell>
          <cell r="D1126" t="str">
            <v>00000677</v>
          </cell>
          <cell r="E1126" t="str">
            <v>Revenue Integrity Manager</v>
          </cell>
          <cell r="F1126">
            <v>44683</v>
          </cell>
          <cell r="G1126">
            <v>45056</v>
          </cell>
          <cell r="H1126" t="str">
            <v>Salaried</v>
          </cell>
          <cell r="I1126" t="str">
            <v>S</v>
          </cell>
          <cell r="J1126">
            <v>41.3</v>
          </cell>
        </row>
        <row r="1127">
          <cell r="A1127">
            <v>812</v>
          </cell>
          <cell r="B1127" t="str">
            <v>Krisik, Robert Q.</v>
          </cell>
          <cell r="C1127" t="str">
            <v>Y</v>
          </cell>
          <cell r="D1127" t="str">
            <v>00000088</v>
          </cell>
          <cell r="E1127" t="str">
            <v>RAD Radiology Technologist</v>
          </cell>
          <cell r="F1127">
            <v>37895</v>
          </cell>
          <cell r="G1127">
            <v>38355</v>
          </cell>
          <cell r="H1127" t="str">
            <v>Hourly</v>
          </cell>
          <cell r="I1127" t="str">
            <v>H</v>
          </cell>
          <cell r="J1127">
            <v>20.764800000000001</v>
          </cell>
        </row>
        <row r="1128">
          <cell r="A1128">
            <v>813</v>
          </cell>
          <cell r="B1128" t="str">
            <v>Nubile, Roberta G.</v>
          </cell>
          <cell r="C1128" t="str">
            <v>Y</v>
          </cell>
          <cell r="D1128" t="str">
            <v>00000231</v>
          </cell>
          <cell r="E1128" t="str">
            <v>BC RN - Per Diem</v>
          </cell>
          <cell r="F1128">
            <v>37895</v>
          </cell>
          <cell r="G1128">
            <v>39139</v>
          </cell>
          <cell r="H1128" t="str">
            <v>Hourly</v>
          </cell>
          <cell r="I1128" t="str">
            <v>H</v>
          </cell>
          <cell r="J1128">
            <v>22.85</v>
          </cell>
        </row>
        <row r="1129">
          <cell r="A1129">
            <v>814</v>
          </cell>
          <cell r="B1129" t="str">
            <v>Colson, Joanne E.</v>
          </cell>
          <cell r="C1129" t="str">
            <v>Y</v>
          </cell>
          <cell r="D1129" t="str">
            <v>00000051</v>
          </cell>
          <cell r="E1129" t="str">
            <v>MEDSURG LNA</v>
          </cell>
          <cell r="F1129">
            <v>37895</v>
          </cell>
          <cell r="G1129">
            <v>45056</v>
          </cell>
          <cell r="H1129" t="str">
            <v>Hourly</v>
          </cell>
          <cell r="I1129" t="str">
            <v>H</v>
          </cell>
          <cell r="J1129">
            <v>24.75</v>
          </cell>
        </row>
        <row r="1130">
          <cell r="A1130">
            <v>816</v>
          </cell>
          <cell r="B1130" t="str">
            <v>Tetreault, Joyce A.</v>
          </cell>
          <cell r="C1130" t="str">
            <v>N</v>
          </cell>
          <cell r="D1130" t="str">
            <v>00000164</v>
          </cell>
          <cell r="E1130" t="str">
            <v>PRIM Medical Secretary</v>
          </cell>
          <cell r="F1130">
            <v>38551</v>
          </cell>
          <cell r="G1130">
            <v>39250</v>
          </cell>
          <cell r="H1130" t="str">
            <v>Hourly</v>
          </cell>
          <cell r="I1130" t="str">
            <v>H</v>
          </cell>
          <cell r="J1130">
            <v>12.16</v>
          </cell>
        </row>
        <row r="1131">
          <cell r="A1131">
            <v>816</v>
          </cell>
          <cell r="B1131" t="str">
            <v>Tetreault, Joyce A.</v>
          </cell>
          <cell r="C1131" t="str">
            <v>N</v>
          </cell>
          <cell r="D1131" t="str">
            <v>00000170</v>
          </cell>
          <cell r="E1131" t="str">
            <v>OBGYN Medical Secretary</v>
          </cell>
          <cell r="F1131">
            <v>38103</v>
          </cell>
          <cell r="G1131">
            <v>38550</v>
          </cell>
          <cell r="H1131" t="str">
            <v>Hourly</v>
          </cell>
          <cell r="I1131" t="str">
            <v>H</v>
          </cell>
          <cell r="J1131">
            <v>11.4404</v>
          </cell>
        </row>
        <row r="1132">
          <cell r="A1132">
            <v>816</v>
          </cell>
          <cell r="B1132" t="str">
            <v>Tetreault, Joyce A.</v>
          </cell>
          <cell r="C1132" t="str">
            <v>N</v>
          </cell>
          <cell r="D1132" t="str">
            <v>00000170</v>
          </cell>
          <cell r="E1132" t="str">
            <v>OBGYN Medical Secretary</v>
          </cell>
          <cell r="F1132">
            <v>38554</v>
          </cell>
          <cell r="G1132">
            <v>39250</v>
          </cell>
          <cell r="H1132" t="str">
            <v>Hourly</v>
          </cell>
          <cell r="I1132" t="str">
            <v>H</v>
          </cell>
          <cell r="J1132">
            <v>11.78</v>
          </cell>
        </row>
        <row r="1133">
          <cell r="A1133">
            <v>816</v>
          </cell>
          <cell r="B1133" t="str">
            <v>Tetreault, Joyce A.</v>
          </cell>
          <cell r="C1133" t="str">
            <v>N</v>
          </cell>
          <cell r="D1133" t="str">
            <v>00000182</v>
          </cell>
          <cell r="E1133" t="str">
            <v>NAPS Neurology Med Secretary</v>
          </cell>
          <cell r="F1133">
            <v>37895</v>
          </cell>
          <cell r="G1133">
            <v>38550</v>
          </cell>
          <cell r="H1133" t="str">
            <v>Hourly</v>
          </cell>
          <cell r="I1133" t="str">
            <v>H</v>
          </cell>
          <cell r="J1133">
            <v>11.4404</v>
          </cell>
        </row>
        <row r="1134">
          <cell r="A1134">
            <v>816</v>
          </cell>
          <cell r="B1134" t="str">
            <v>Tetreault, Joyce A.</v>
          </cell>
          <cell r="C1134" t="str">
            <v>Y</v>
          </cell>
          <cell r="D1134" t="str">
            <v>00000376</v>
          </cell>
          <cell r="E1134" t="str">
            <v>Orthopedics Medical Secretary</v>
          </cell>
          <cell r="F1134">
            <v>39251</v>
          </cell>
          <cell r="G1134">
            <v>39989</v>
          </cell>
          <cell r="H1134" t="str">
            <v>Hourly</v>
          </cell>
          <cell r="I1134" t="str">
            <v>H</v>
          </cell>
          <cell r="J1134">
            <v>13.52</v>
          </cell>
        </row>
        <row r="1135">
          <cell r="A1135">
            <v>817</v>
          </cell>
          <cell r="B1135" t="str">
            <v>Quillia, Flora C.</v>
          </cell>
          <cell r="C1135" t="str">
            <v>N</v>
          </cell>
          <cell r="D1135" t="str">
            <v>00000055</v>
          </cell>
          <cell r="E1135" t="str">
            <v>TCU Licensed Nurse Aide</v>
          </cell>
          <cell r="F1135">
            <v>38327</v>
          </cell>
          <cell r="G1135">
            <v>38690</v>
          </cell>
          <cell r="H1135" t="str">
            <v>Hourly</v>
          </cell>
          <cell r="I1135" t="str">
            <v>H</v>
          </cell>
          <cell r="J1135">
            <v>9.1564999999999994</v>
          </cell>
        </row>
        <row r="1136">
          <cell r="A1136">
            <v>817</v>
          </cell>
          <cell r="B1136" t="str">
            <v>Quillia, Flora C.</v>
          </cell>
          <cell r="C1136" t="str">
            <v>N</v>
          </cell>
          <cell r="D1136" t="str">
            <v>00000060</v>
          </cell>
          <cell r="E1136" t="str">
            <v>ADULT LNA Closed</v>
          </cell>
          <cell r="F1136">
            <v>38691</v>
          </cell>
          <cell r="G1136">
            <v>39306</v>
          </cell>
          <cell r="H1136" t="str">
            <v>Hourly</v>
          </cell>
          <cell r="I1136" t="str">
            <v>H</v>
          </cell>
          <cell r="J1136">
            <v>10.77</v>
          </cell>
        </row>
        <row r="1137">
          <cell r="A1137">
            <v>817</v>
          </cell>
          <cell r="B1137" t="str">
            <v>Quillia, Flora C.</v>
          </cell>
          <cell r="C1137" t="str">
            <v>N</v>
          </cell>
          <cell r="D1137" t="str">
            <v>00000234</v>
          </cell>
          <cell r="E1137" t="str">
            <v>ADULT LNA Per Diem</v>
          </cell>
          <cell r="F1137">
            <v>38257</v>
          </cell>
          <cell r="G1137">
            <v>38326</v>
          </cell>
          <cell r="H1137" t="str">
            <v>Hourly</v>
          </cell>
          <cell r="I1137" t="str">
            <v>H</v>
          </cell>
          <cell r="J1137">
            <v>8.8899000000000008</v>
          </cell>
        </row>
        <row r="1138">
          <cell r="A1138">
            <v>817</v>
          </cell>
          <cell r="B1138" t="str">
            <v>Quillia, Flora C.</v>
          </cell>
          <cell r="C1138" t="str">
            <v>N</v>
          </cell>
          <cell r="D1138" t="str">
            <v>00000243</v>
          </cell>
          <cell r="E1138" t="str">
            <v>TCU LNA Per Diem</v>
          </cell>
          <cell r="F1138">
            <v>37895</v>
          </cell>
          <cell r="G1138">
            <v>38256</v>
          </cell>
          <cell r="H1138" t="str">
            <v>Hourly</v>
          </cell>
          <cell r="I1138" t="str">
            <v>H</v>
          </cell>
          <cell r="J1138">
            <v>8.4665999999999997</v>
          </cell>
        </row>
        <row r="1139">
          <cell r="A1139">
            <v>817</v>
          </cell>
          <cell r="B1139" t="str">
            <v>Quillia, Flora C.</v>
          </cell>
          <cell r="C1139" t="str">
            <v>Y</v>
          </cell>
          <cell r="D1139" t="str">
            <v>00000401</v>
          </cell>
          <cell r="E1139" t="str">
            <v>Adult Day Licensed Nurses Aide</v>
          </cell>
          <cell r="F1139">
            <v>39307</v>
          </cell>
          <cell r="G1139">
            <v>40262</v>
          </cell>
          <cell r="H1139" t="str">
            <v>Hourly</v>
          </cell>
          <cell r="I1139" t="str">
            <v>H</v>
          </cell>
          <cell r="J1139">
            <v>12.03</v>
          </cell>
        </row>
        <row r="1140">
          <cell r="A1140">
            <v>818</v>
          </cell>
          <cell r="B1140" t="str">
            <v>Cox, Christine M.</v>
          </cell>
          <cell r="C1140" t="str">
            <v>Y</v>
          </cell>
          <cell r="D1140" t="str">
            <v>00000191</v>
          </cell>
          <cell r="E1140" t="str">
            <v>NUTS Nutrition Assistant</v>
          </cell>
          <cell r="F1140">
            <v>37629</v>
          </cell>
          <cell r="G1140">
            <v>37986</v>
          </cell>
          <cell r="H1140" t="str">
            <v>Hourly</v>
          </cell>
          <cell r="I1140" t="str">
            <v>H</v>
          </cell>
          <cell r="J1140">
            <v>8.7200000000000006</v>
          </cell>
        </row>
        <row r="1141">
          <cell r="A1141">
            <v>819</v>
          </cell>
          <cell r="B1141" t="str">
            <v>Mesh, Jane E.</v>
          </cell>
          <cell r="C1141" t="str">
            <v>Y</v>
          </cell>
          <cell r="D1141" t="str">
            <v>00000242</v>
          </cell>
          <cell r="E1141" t="str">
            <v>OR RN Per Diem</v>
          </cell>
          <cell r="F1141">
            <v>37895</v>
          </cell>
          <cell r="G1141">
            <v>38411</v>
          </cell>
          <cell r="H1141" t="str">
            <v>Hourly</v>
          </cell>
          <cell r="I1141" t="str">
            <v>H</v>
          </cell>
          <cell r="J1141">
            <v>22.870100000000001</v>
          </cell>
        </row>
        <row r="1142">
          <cell r="A1142">
            <v>820</v>
          </cell>
          <cell r="B1142" t="str">
            <v>Terry, Susan C.</v>
          </cell>
          <cell r="C1142" t="str">
            <v>N</v>
          </cell>
          <cell r="D1142" t="str">
            <v>00000042</v>
          </cell>
          <cell r="E1142" t="str">
            <v>BIL Billing Representative II</v>
          </cell>
          <cell r="F1142">
            <v>39741</v>
          </cell>
          <cell r="G1142">
            <v>40552</v>
          </cell>
          <cell r="H1142" t="str">
            <v>Hourly</v>
          </cell>
          <cell r="I1142" t="str">
            <v>H</v>
          </cell>
          <cell r="J1142">
            <v>16.559200000000001</v>
          </cell>
        </row>
        <row r="1143">
          <cell r="A1143">
            <v>820</v>
          </cell>
          <cell r="B1143" t="str">
            <v>Terry, Susan C.</v>
          </cell>
          <cell r="C1143" t="str">
            <v>N</v>
          </cell>
          <cell r="D1143" t="str">
            <v>00000043</v>
          </cell>
          <cell r="E1143" t="str">
            <v>BIL Billing Representative I</v>
          </cell>
          <cell r="F1143">
            <v>37895</v>
          </cell>
          <cell r="G1143">
            <v>39754</v>
          </cell>
          <cell r="H1143" t="str">
            <v>Hourly</v>
          </cell>
          <cell r="I1143" t="str">
            <v>H</v>
          </cell>
          <cell r="J1143">
            <v>14.77</v>
          </cell>
        </row>
        <row r="1144">
          <cell r="A1144">
            <v>820</v>
          </cell>
          <cell r="B1144" t="str">
            <v>Terry, Susan C.</v>
          </cell>
          <cell r="C1144" t="str">
            <v>N</v>
          </cell>
          <cell r="D1144" t="str">
            <v>00000505</v>
          </cell>
          <cell r="E1144" t="str">
            <v>Billing Representative II-PD</v>
          </cell>
          <cell r="F1144">
            <v>40553</v>
          </cell>
          <cell r="G1144">
            <v>40678</v>
          </cell>
          <cell r="H1144" t="str">
            <v>Hourly</v>
          </cell>
          <cell r="I1144" t="str">
            <v>H</v>
          </cell>
          <cell r="J1144">
            <v>16.559200000000001</v>
          </cell>
        </row>
        <row r="1145">
          <cell r="A1145">
            <v>820</v>
          </cell>
          <cell r="B1145" t="str">
            <v>Terry, Susan C.</v>
          </cell>
          <cell r="C1145" t="str">
            <v>Y</v>
          </cell>
          <cell r="D1145" t="str">
            <v>00000516</v>
          </cell>
          <cell r="E1145" t="str">
            <v>Billing Representative PD</v>
          </cell>
          <cell r="F1145">
            <v>40679</v>
          </cell>
          <cell r="G1145">
            <v>40904</v>
          </cell>
          <cell r="H1145" t="str">
            <v>Hourly</v>
          </cell>
          <cell r="I1145" t="str">
            <v>H</v>
          </cell>
          <cell r="J1145">
            <v>16.559200000000001</v>
          </cell>
        </row>
        <row r="1146">
          <cell r="A1146">
            <v>821</v>
          </cell>
          <cell r="B1146" t="str">
            <v>Woodbeck, Judith L.</v>
          </cell>
          <cell r="C1146" t="str">
            <v>Y</v>
          </cell>
          <cell r="D1146" t="str">
            <v>00000026</v>
          </cell>
          <cell r="E1146" t="str">
            <v>HR HRIS/Payroll Specialist</v>
          </cell>
          <cell r="F1146">
            <v>37895</v>
          </cell>
          <cell r="G1146">
            <v>38635</v>
          </cell>
          <cell r="H1146" t="str">
            <v>Hourly</v>
          </cell>
          <cell r="I1146" t="str">
            <v>H</v>
          </cell>
          <cell r="J1146">
            <v>17.5684</v>
          </cell>
        </row>
        <row r="1147">
          <cell r="A1147">
            <v>822</v>
          </cell>
          <cell r="B1147" t="str">
            <v>Weatherell, Tiffany R.</v>
          </cell>
          <cell r="C1147" t="str">
            <v>Y</v>
          </cell>
          <cell r="D1147" t="str">
            <v>00000157</v>
          </cell>
          <cell r="E1147" t="str">
            <v>NAPS Podiatry Med Secretary</v>
          </cell>
          <cell r="F1147">
            <v>40609</v>
          </cell>
          <cell r="G1147">
            <v>42125</v>
          </cell>
          <cell r="H1147" t="str">
            <v>Hourly</v>
          </cell>
          <cell r="I1147" t="str">
            <v>H</v>
          </cell>
          <cell r="J1147">
            <v>13.27</v>
          </cell>
        </row>
        <row r="1148">
          <cell r="A1148">
            <v>822</v>
          </cell>
          <cell r="B1148" t="str">
            <v>Weatherell, Tiffany R.</v>
          </cell>
          <cell r="C1148" t="str">
            <v>N</v>
          </cell>
          <cell r="D1148" t="str">
            <v>00000247</v>
          </cell>
          <cell r="E1148" t="str">
            <v>CHEL Medical Secretary Closed</v>
          </cell>
          <cell r="F1148">
            <v>37895</v>
          </cell>
          <cell r="G1148">
            <v>38263</v>
          </cell>
          <cell r="H1148" t="str">
            <v>Hourly</v>
          </cell>
          <cell r="I1148" t="str">
            <v>H</v>
          </cell>
          <cell r="J1148">
            <v>9.7952999999999992</v>
          </cell>
        </row>
        <row r="1149">
          <cell r="A1149">
            <v>822</v>
          </cell>
          <cell r="B1149" t="str">
            <v>Weatherell, Tiffany R.</v>
          </cell>
          <cell r="C1149" t="str">
            <v>N</v>
          </cell>
          <cell r="D1149" t="str">
            <v>00000314</v>
          </cell>
          <cell r="E1149" t="str">
            <v>CHEL Medical Secretary Offsite</v>
          </cell>
          <cell r="F1149">
            <v>38264</v>
          </cell>
          <cell r="G1149">
            <v>40608</v>
          </cell>
          <cell r="H1149" t="str">
            <v>Hourly</v>
          </cell>
          <cell r="I1149" t="str">
            <v>H</v>
          </cell>
          <cell r="J1149">
            <v>12.087199999999999</v>
          </cell>
        </row>
        <row r="1150">
          <cell r="A1150">
            <v>823</v>
          </cell>
          <cell r="B1150" t="str">
            <v>Stevenson, Tonia D.</v>
          </cell>
          <cell r="C1150" t="str">
            <v>N</v>
          </cell>
          <cell r="D1150" t="str">
            <v>00000062</v>
          </cell>
          <cell r="E1150" t="str">
            <v>BC Registered Nurse</v>
          </cell>
          <cell r="F1150">
            <v>37895</v>
          </cell>
          <cell r="G1150">
            <v>38279</v>
          </cell>
          <cell r="H1150" t="str">
            <v>Hourly</v>
          </cell>
          <cell r="I1150" t="str">
            <v>H</v>
          </cell>
          <cell r="J1150">
            <v>20.332999999999998</v>
          </cell>
        </row>
        <row r="1151">
          <cell r="A1151">
            <v>823</v>
          </cell>
          <cell r="B1151" t="str">
            <v>Stevenson, Tonia D.</v>
          </cell>
          <cell r="C1151" t="str">
            <v>N</v>
          </cell>
          <cell r="D1151" t="str">
            <v>00000062</v>
          </cell>
          <cell r="E1151" t="str">
            <v>BC Registered Nurse</v>
          </cell>
          <cell r="F1151">
            <v>38467</v>
          </cell>
          <cell r="G1151">
            <v>38620</v>
          </cell>
          <cell r="H1151" t="str">
            <v>Hourly</v>
          </cell>
          <cell r="I1151" t="str">
            <v>H</v>
          </cell>
          <cell r="J1151">
            <v>21.346499999999999</v>
          </cell>
        </row>
        <row r="1152">
          <cell r="A1152">
            <v>823</v>
          </cell>
          <cell r="B1152" t="str">
            <v>Stevenson, Tonia D.</v>
          </cell>
          <cell r="C1152" t="str">
            <v>Y</v>
          </cell>
          <cell r="D1152" t="str">
            <v>00000171</v>
          </cell>
          <cell r="E1152" t="str">
            <v>OBGYN Nurse Midwife</v>
          </cell>
          <cell r="F1152">
            <v>38929</v>
          </cell>
          <cell r="G1152">
            <v>39264</v>
          </cell>
          <cell r="H1152" t="str">
            <v>Salaried</v>
          </cell>
          <cell r="I1152" t="str">
            <v>S</v>
          </cell>
          <cell r="J1152">
            <v>31.51</v>
          </cell>
        </row>
        <row r="1153">
          <cell r="A1153">
            <v>823</v>
          </cell>
          <cell r="B1153" t="str">
            <v>Stevenson, Tonia D.</v>
          </cell>
          <cell r="C1153" t="str">
            <v>N</v>
          </cell>
          <cell r="D1153" t="str">
            <v>00000231</v>
          </cell>
          <cell r="E1153" t="str">
            <v>BC RN - Per Diem</v>
          </cell>
          <cell r="F1153">
            <v>38343</v>
          </cell>
          <cell r="G1153">
            <v>38466</v>
          </cell>
          <cell r="H1153" t="str">
            <v>Hourly</v>
          </cell>
          <cell r="I1153" t="str">
            <v>H</v>
          </cell>
          <cell r="J1153">
            <v>21.346499999999999</v>
          </cell>
        </row>
        <row r="1154">
          <cell r="A1154">
            <v>823</v>
          </cell>
          <cell r="B1154" t="str">
            <v>Stevenson, Tonia D.</v>
          </cell>
          <cell r="C1154" t="str">
            <v>N</v>
          </cell>
          <cell r="D1154" t="str">
            <v>00000231</v>
          </cell>
          <cell r="E1154" t="str">
            <v>BC RN - Per Diem</v>
          </cell>
          <cell r="F1154">
            <v>38621</v>
          </cell>
          <cell r="G1154">
            <v>38705</v>
          </cell>
          <cell r="H1154" t="str">
            <v>Hourly</v>
          </cell>
          <cell r="I1154" t="str">
            <v>H</v>
          </cell>
          <cell r="J1154">
            <v>21.346499000000001</v>
          </cell>
        </row>
        <row r="1155">
          <cell r="A1155">
            <v>823</v>
          </cell>
          <cell r="B1155" t="str">
            <v>Stevenson, Tonia D.</v>
          </cell>
          <cell r="C1155" t="str">
            <v>N</v>
          </cell>
          <cell r="D1155" t="str">
            <v>00000231</v>
          </cell>
          <cell r="E1155" t="str">
            <v>BC RN - Per Diem</v>
          </cell>
          <cell r="F1155">
            <v>38887</v>
          </cell>
          <cell r="G1155">
            <v>38928</v>
          </cell>
          <cell r="H1155" t="str">
            <v>Hourly</v>
          </cell>
          <cell r="I1155" t="str">
            <v>H</v>
          </cell>
          <cell r="J1155">
            <v>22.41</v>
          </cell>
        </row>
        <row r="1156">
          <cell r="A1156">
            <v>824</v>
          </cell>
          <cell r="B1156" t="str">
            <v>LaPerle, Melissa L.</v>
          </cell>
          <cell r="C1156" t="str">
            <v>N</v>
          </cell>
          <cell r="D1156" t="str">
            <v>00000044</v>
          </cell>
          <cell r="E1156" t="str">
            <v>Cashier/Billing Rep</v>
          </cell>
          <cell r="F1156">
            <v>37895</v>
          </cell>
          <cell r="G1156">
            <v>39782</v>
          </cell>
          <cell r="H1156" t="str">
            <v>Hourly</v>
          </cell>
          <cell r="I1156" t="str">
            <v>H</v>
          </cell>
          <cell r="J1156">
            <v>13.95</v>
          </cell>
        </row>
        <row r="1157">
          <cell r="A1157">
            <v>824</v>
          </cell>
          <cell r="B1157" t="str">
            <v>LaPerle, Melissa L.</v>
          </cell>
          <cell r="C1157" t="str">
            <v>N</v>
          </cell>
          <cell r="D1157" t="str">
            <v>00000432</v>
          </cell>
          <cell r="E1157" t="str">
            <v>Cashier/Billing Rep II</v>
          </cell>
          <cell r="F1157">
            <v>39783</v>
          </cell>
          <cell r="G1157">
            <v>43702</v>
          </cell>
          <cell r="H1157" t="str">
            <v>Hourly</v>
          </cell>
          <cell r="I1157" t="str">
            <v>H</v>
          </cell>
          <cell r="J1157">
            <v>19.559999999999999</v>
          </cell>
        </row>
        <row r="1158">
          <cell r="A1158">
            <v>824</v>
          </cell>
          <cell r="B1158" t="str">
            <v>LaPerle, Melissa L.</v>
          </cell>
          <cell r="C1158" t="str">
            <v>N</v>
          </cell>
          <cell r="D1158" t="str">
            <v>00000432</v>
          </cell>
          <cell r="E1158" t="str">
            <v>Cashier/Billing Rep II</v>
          </cell>
          <cell r="F1158">
            <v>43759</v>
          </cell>
          <cell r="G1158">
            <v>44682</v>
          </cell>
          <cell r="H1158" t="str">
            <v>Hourly</v>
          </cell>
          <cell r="I1158" t="str">
            <v>H</v>
          </cell>
          <cell r="J1158">
            <v>26.41</v>
          </cell>
        </row>
        <row r="1159">
          <cell r="A1159">
            <v>824</v>
          </cell>
          <cell r="B1159" t="str">
            <v>LaPerle, Melissa L.</v>
          </cell>
          <cell r="C1159" t="str">
            <v>N</v>
          </cell>
          <cell r="D1159" t="str">
            <v>00000589</v>
          </cell>
          <cell r="E1159" t="str">
            <v>Medical Secretary Spec</v>
          </cell>
          <cell r="F1159">
            <v>43703</v>
          </cell>
          <cell r="G1159">
            <v>43758</v>
          </cell>
          <cell r="H1159" t="str">
            <v>Hourly</v>
          </cell>
          <cell r="I1159" t="str">
            <v>H</v>
          </cell>
          <cell r="J1159">
            <v>19.559999999999999</v>
          </cell>
        </row>
        <row r="1160">
          <cell r="A1160">
            <v>824</v>
          </cell>
          <cell r="B1160" t="str">
            <v>LaPerle, Melissa L.</v>
          </cell>
          <cell r="C1160" t="str">
            <v>Y</v>
          </cell>
          <cell r="D1160" t="str">
            <v>00000678</v>
          </cell>
          <cell r="E1160" t="str">
            <v>Lead PFS Representative</v>
          </cell>
          <cell r="F1160">
            <v>44683</v>
          </cell>
          <cell r="G1160">
            <v>45056</v>
          </cell>
          <cell r="H1160" t="str">
            <v>Hourly</v>
          </cell>
          <cell r="I1160" t="str">
            <v>H</v>
          </cell>
          <cell r="J1160">
            <v>29.61</v>
          </cell>
        </row>
        <row r="1161">
          <cell r="A1161">
            <v>825</v>
          </cell>
          <cell r="B1161" t="str">
            <v>LaFountain, Donna J.</v>
          </cell>
          <cell r="C1161" t="str">
            <v>Y</v>
          </cell>
          <cell r="D1161" t="str">
            <v>00000200</v>
          </cell>
          <cell r="E1161" t="str">
            <v>ES Worker (Closed)</v>
          </cell>
          <cell r="F1161">
            <v>37644</v>
          </cell>
          <cell r="G1161">
            <v>37986</v>
          </cell>
          <cell r="H1161" t="str">
            <v>Hourly</v>
          </cell>
          <cell r="I1161" t="str">
            <v>H</v>
          </cell>
          <cell r="J1161">
            <v>7.6</v>
          </cell>
        </row>
        <row r="1162">
          <cell r="A1162">
            <v>826</v>
          </cell>
          <cell r="B1162" t="str">
            <v>Burbano, Michelle L.</v>
          </cell>
          <cell r="C1162" t="str">
            <v>N</v>
          </cell>
          <cell r="D1162" t="str">
            <v>00000155</v>
          </cell>
          <cell r="E1162" t="str">
            <v>NAPS Surgery Medical Secretary</v>
          </cell>
          <cell r="F1162">
            <v>42269</v>
          </cell>
          <cell r="G1162">
            <v>42498</v>
          </cell>
          <cell r="H1162" t="str">
            <v>Hourly</v>
          </cell>
          <cell r="I1162" t="str">
            <v>H</v>
          </cell>
          <cell r="J1162">
            <v>14</v>
          </cell>
        </row>
        <row r="1163">
          <cell r="A1163">
            <v>826</v>
          </cell>
          <cell r="B1163" t="str">
            <v>Burbano, Michelle L.</v>
          </cell>
          <cell r="C1163" t="str">
            <v>N</v>
          </cell>
          <cell r="D1163" t="str">
            <v>00000200</v>
          </cell>
          <cell r="E1163" t="str">
            <v>ES Worker (Closed)</v>
          </cell>
          <cell r="F1163">
            <v>37644</v>
          </cell>
          <cell r="G1163">
            <v>37986</v>
          </cell>
          <cell r="H1163" t="str">
            <v>Hourly</v>
          </cell>
          <cell r="I1163" t="str">
            <v>H</v>
          </cell>
          <cell r="J1163">
            <v>7.3</v>
          </cell>
        </row>
        <row r="1164">
          <cell r="A1164">
            <v>826</v>
          </cell>
          <cell r="B1164" t="str">
            <v>Burbano, Michelle L.</v>
          </cell>
          <cell r="C1164" t="str">
            <v>N</v>
          </cell>
          <cell r="D1164" t="str">
            <v>00000235</v>
          </cell>
          <cell r="E1164" t="str">
            <v>MECU LNA Per Diem</v>
          </cell>
          <cell r="F1164">
            <v>40896</v>
          </cell>
          <cell r="G1164">
            <v>41127</v>
          </cell>
          <cell r="H1164" t="str">
            <v>Hourly</v>
          </cell>
          <cell r="I1164" t="str">
            <v>H</v>
          </cell>
          <cell r="J1164">
            <v>12.25</v>
          </cell>
        </row>
        <row r="1165">
          <cell r="A1165">
            <v>826</v>
          </cell>
          <cell r="B1165" t="str">
            <v>Burbano, Michelle L.</v>
          </cell>
          <cell r="C1165" t="str">
            <v>Y</v>
          </cell>
          <cell r="D1165" t="str">
            <v>00000554</v>
          </cell>
          <cell r="E1165" t="str">
            <v>Medical Assistant</v>
          </cell>
          <cell r="F1165">
            <v>42499</v>
          </cell>
          <cell r="G1165">
            <v>43382</v>
          </cell>
          <cell r="H1165" t="str">
            <v>Hourly</v>
          </cell>
          <cell r="I1165" t="str">
            <v>H</v>
          </cell>
          <cell r="J1165">
            <v>14.28</v>
          </cell>
        </row>
        <row r="1166">
          <cell r="A1166">
            <v>827</v>
          </cell>
          <cell r="B1166" t="str">
            <v>Arms, Julie A.</v>
          </cell>
          <cell r="C1166" t="str">
            <v>Y</v>
          </cell>
          <cell r="D1166" t="str">
            <v>00000051</v>
          </cell>
          <cell r="E1166" t="str">
            <v>MEDSURG LNA</v>
          </cell>
          <cell r="F1166">
            <v>39517</v>
          </cell>
          <cell r="G1166">
            <v>45056</v>
          </cell>
          <cell r="H1166" t="str">
            <v>Hourly</v>
          </cell>
          <cell r="I1166" t="str">
            <v>H</v>
          </cell>
          <cell r="J1166">
            <v>24.46</v>
          </cell>
        </row>
        <row r="1167">
          <cell r="A1167">
            <v>827</v>
          </cell>
          <cell r="B1167" t="str">
            <v>Arms, Julie A.</v>
          </cell>
          <cell r="C1167" t="str">
            <v>N</v>
          </cell>
          <cell r="D1167" t="str">
            <v>00000055</v>
          </cell>
          <cell r="E1167" t="str">
            <v>TCU Licensed Nurse Aide</v>
          </cell>
          <cell r="F1167">
            <v>37895</v>
          </cell>
          <cell r="G1167">
            <v>39516</v>
          </cell>
          <cell r="H1167" t="str">
            <v>Hourly</v>
          </cell>
          <cell r="I1167" t="str">
            <v>H</v>
          </cell>
          <cell r="J1167">
            <v>11.31</v>
          </cell>
        </row>
        <row r="1168">
          <cell r="A1168">
            <v>828</v>
          </cell>
          <cell r="B1168" t="str">
            <v>Kenney, Eunice E.</v>
          </cell>
          <cell r="C1168" t="str">
            <v>Y</v>
          </cell>
          <cell r="D1168" t="str">
            <v>00000235</v>
          </cell>
          <cell r="E1168" t="str">
            <v>MECU LNA Per Diem</v>
          </cell>
          <cell r="F1168">
            <v>37895</v>
          </cell>
          <cell r="G1168">
            <v>38391</v>
          </cell>
          <cell r="H1168" t="str">
            <v>Hourly</v>
          </cell>
          <cell r="I1168" t="str">
            <v>H</v>
          </cell>
          <cell r="J1168">
            <v>8.7172999999999998</v>
          </cell>
        </row>
        <row r="1169">
          <cell r="A1169">
            <v>829</v>
          </cell>
          <cell r="B1169" t="str">
            <v>Gomez, Claudia L.</v>
          </cell>
          <cell r="C1169" t="str">
            <v>N</v>
          </cell>
          <cell r="D1169" t="str">
            <v>00000051</v>
          </cell>
          <cell r="E1169" t="str">
            <v>MEDSURG LNA</v>
          </cell>
          <cell r="F1169">
            <v>38621</v>
          </cell>
          <cell r="G1169">
            <v>38900</v>
          </cell>
          <cell r="H1169" t="str">
            <v>Hourly</v>
          </cell>
          <cell r="I1169" t="str">
            <v>H</v>
          </cell>
          <cell r="J1169">
            <v>9.99</v>
          </cell>
        </row>
        <row r="1170">
          <cell r="A1170">
            <v>829</v>
          </cell>
          <cell r="B1170" t="str">
            <v>Gomez, Claudia L.</v>
          </cell>
          <cell r="C1170" t="str">
            <v>N</v>
          </cell>
          <cell r="D1170" t="str">
            <v>00000058</v>
          </cell>
          <cell r="E1170" t="str">
            <v>MECU Licensed Nurse Aide</v>
          </cell>
          <cell r="F1170">
            <v>38145</v>
          </cell>
          <cell r="G1170">
            <v>38620</v>
          </cell>
          <cell r="H1170" t="str">
            <v>Hourly</v>
          </cell>
          <cell r="I1170" t="str">
            <v>H</v>
          </cell>
          <cell r="J1170">
            <v>9.6759000000000004</v>
          </cell>
        </row>
        <row r="1171">
          <cell r="A1171">
            <v>829</v>
          </cell>
          <cell r="B1171" t="str">
            <v>Gomez, Claudia L.</v>
          </cell>
          <cell r="C1171" t="str">
            <v>Y</v>
          </cell>
          <cell r="D1171" t="str">
            <v>00000063</v>
          </cell>
          <cell r="E1171" t="str">
            <v>OR Registered Nurse</v>
          </cell>
          <cell r="F1171">
            <v>39993</v>
          </cell>
          <cell r="G1171">
            <v>40088</v>
          </cell>
          <cell r="H1171" t="str">
            <v>Hourly</v>
          </cell>
          <cell r="I1171" t="str">
            <v>H</v>
          </cell>
          <cell r="J1171">
            <v>21</v>
          </cell>
        </row>
        <row r="1172">
          <cell r="A1172">
            <v>829</v>
          </cell>
          <cell r="B1172" t="str">
            <v>Gomez, Claudia L.</v>
          </cell>
          <cell r="C1172" t="str">
            <v>N</v>
          </cell>
          <cell r="D1172" t="str">
            <v>00000064</v>
          </cell>
          <cell r="E1172" t="str">
            <v>OR Licensed Practical Nurse</v>
          </cell>
          <cell r="F1172">
            <v>38901</v>
          </cell>
          <cell r="G1172">
            <v>39992</v>
          </cell>
          <cell r="H1172" t="str">
            <v>Hourly</v>
          </cell>
          <cell r="I1172" t="str">
            <v>H</v>
          </cell>
          <cell r="J1172">
            <v>17.46</v>
          </cell>
        </row>
        <row r="1173">
          <cell r="A1173">
            <v>829</v>
          </cell>
          <cell r="B1173" t="str">
            <v>Gomez, Claudia L.</v>
          </cell>
          <cell r="C1173" t="str">
            <v>N</v>
          </cell>
          <cell r="D1173" t="str">
            <v>00000235</v>
          </cell>
          <cell r="E1173" t="str">
            <v>MECU LNA Per Diem</v>
          </cell>
          <cell r="F1173">
            <v>37895</v>
          </cell>
          <cell r="G1173">
            <v>38144</v>
          </cell>
          <cell r="H1173" t="str">
            <v>Hourly</v>
          </cell>
          <cell r="I1173" t="str">
            <v>H</v>
          </cell>
          <cell r="J1173">
            <v>8.8607999999999993</v>
          </cell>
        </row>
        <row r="1174">
          <cell r="A1174">
            <v>830</v>
          </cell>
          <cell r="B1174" t="str">
            <v>Seymour, Catherine A.</v>
          </cell>
          <cell r="C1174" t="str">
            <v>Y</v>
          </cell>
          <cell r="D1174" t="str">
            <v>00000242</v>
          </cell>
          <cell r="E1174" t="str">
            <v>OR RN Per Diem</v>
          </cell>
          <cell r="F1174">
            <v>37651</v>
          </cell>
          <cell r="G1174">
            <v>37986</v>
          </cell>
          <cell r="H1174" t="str">
            <v>Hourly</v>
          </cell>
          <cell r="I1174" t="str">
            <v>H</v>
          </cell>
          <cell r="J1174">
            <v>21.14</v>
          </cell>
        </row>
        <row r="1175">
          <cell r="A1175">
            <v>831</v>
          </cell>
          <cell r="B1175" t="str">
            <v>Sharp, Nina A.</v>
          </cell>
          <cell r="C1175" t="str">
            <v>Y</v>
          </cell>
          <cell r="D1175" t="str">
            <v>00000017</v>
          </cell>
          <cell r="E1175" t="str">
            <v>MED Anesthesiologist</v>
          </cell>
          <cell r="F1175">
            <v>37895</v>
          </cell>
          <cell r="G1175">
            <v>41088</v>
          </cell>
          <cell r="H1175" t="str">
            <v>Salaried</v>
          </cell>
          <cell r="I1175" t="str">
            <v>S</v>
          </cell>
          <cell r="J1175">
            <v>112.35</v>
          </cell>
        </row>
        <row r="1176">
          <cell r="A1176">
            <v>832</v>
          </cell>
          <cell r="B1176" t="str">
            <v>Mahoney, Susan M.</v>
          </cell>
          <cell r="C1176" t="str">
            <v>Y</v>
          </cell>
          <cell r="D1176" t="str">
            <v>00000092</v>
          </cell>
          <cell r="E1176" t="str">
            <v>NUC Chief Nuclear Med Tech</v>
          </cell>
          <cell r="F1176">
            <v>37655</v>
          </cell>
          <cell r="G1176">
            <v>37986</v>
          </cell>
          <cell r="H1176" t="str">
            <v>Hourly</v>
          </cell>
          <cell r="I1176" t="str">
            <v>H</v>
          </cell>
          <cell r="J1176">
            <v>25</v>
          </cell>
        </row>
        <row r="1177">
          <cell r="A1177">
            <v>833</v>
          </cell>
          <cell r="B1177" t="str">
            <v>Jennings, Tracy L.</v>
          </cell>
          <cell r="C1177" t="str">
            <v>N</v>
          </cell>
          <cell r="D1177" t="str">
            <v>00000163</v>
          </cell>
          <cell r="E1177" t="str">
            <v>PRIM Medical Assistant</v>
          </cell>
          <cell r="F1177">
            <v>37895</v>
          </cell>
          <cell r="G1177">
            <v>38592</v>
          </cell>
          <cell r="H1177" t="str">
            <v>Hourly</v>
          </cell>
          <cell r="I1177" t="str">
            <v>H</v>
          </cell>
          <cell r="J1177">
            <v>12.7857</v>
          </cell>
        </row>
        <row r="1178">
          <cell r="A1178">
            <v>833</v>
          </cell>
          <cell r="B1178" t="str">
            <v>Jennings, Tracy L.</v>
          </cell>
          <cell r="C1178" t="str">
            <v>Y</v>
          </cell>
          <cell r="D1178" t="str">
            <v>00000339</v>
          </cell>
          <cell r="E1178" t="str">
            <v>Sharon Office Manager Offsite</v>
          </cell>
          <cell r="F1178">
            <v>38593</v>
          </cell>
          <cell r="G1178">
            <v>39593</v>
          </cell>
          <cell r="H1178" t="str">
            <v>Hourly</v>
          </cell>
          <cell r="I1178" t="str">
            <v>H</v>
          </cell>
          <cell r="J1178">
            <v>15.95</v>
          </cell>
        </row>
        <row r="1179">
          <cell r="A1179">
            <v>834</v>
          </cell>
          <cell r="B1179" t="str">
            <v>Hart, Lynn A.</v>
          </cell>
          <cell r="C1179" t="str">
            <v>N</v>
          </cell>
          <cell r="D1179" t="str">
            <v>00000197</v>
          </cell>
          <cell r="E1179" t="str">
            <v>ES Associate</v>
          </cell>
          <cell r="F1179">
            <v>37895</v>
          </cell>
          <cell r="G1179">
            <v>40202</v>
          </cell>
          <cell r="H1179" t="str">
            <v>Hourly</v>
          </cell>
          <cell r="I1179" t="str">
            <v>H</v>
          </cell>
          <cell r="J1179">
            <v>12.86</v>
          </cell>
        </row>
        <row r="1180">
          <cell r="A1180">
            <v>834</v>
          </cell>
          <cell r="B1180" t="str">
            <v>Hart, Lynn A.</v>
          </cell>
          <cell r="C1180" t="str">
            <v>Y</v>
          </cell>
          <cell r="D1180" t="str">
            <v>00000264</v>
          </cell>
          <cell r="E1180" t="str">
            <v>ES Worker</v>
          </cell>
          <cell r="F1180">
            <v>40203</v>
          </cell>
          <cell r="G1180">
            <v>40360</v>
          </cell>
          <cell r="H1180" t="str">
            <v>Hourly</v>
          </cell>
          <cell r="I1180" t="str">
            <v>H</v>
          </cell>
          <cell r="J1180">
            <v>13.022</v>
          </cell>
        </row>
        <row r="1181">
          <cell r="A1181">
            <v>835</v>
          </cell>
          <cell r="B1181" t="str">
            <v>Chase, Millie L.</v>
          </cell>
          <cell r="C1181" t="str">
            <v>Y</v>
          </cell>
          <cell r="D1181" t="str">
            <v>00000197</v>
          </cell>
          <cell r="E1181" t="str">
            <v>ES Associate</v>
          </cell>
          <cell r="F1181">
            <v>41024</v>
          </cell>
          <cell r="G1181">
            <v>41100</v>
          </cell>
          <cell r="H1181" t="str">
            <v>Hourly</v>
          </cell>
          <cell r="I1181" t="str">
            <v>H</v>
          </cell>
          <cell r="J1181">
            <v>9.5</v>
          </cell>
        </row>
        <row r="1182">
          <cell r="A1182">
            <v>835</v>
          </cell>
          <cell r="B1182" t="str">
            <v>Chase, Millie L.</v>
          </cell>
          <cell r="C1182" t="str">
            <v>N</v>
          </cell>
          <cell r="D1182" t="str">
            <v>00000225</v>
          </cell>
          <cell r="E1182" t="str">
            <v>CEC Teacher</v>
          </cell>
          <cell r="F1182">
            <v>38971</v>
          </cell>
          <cell r="G1182">
            <v>38970</v>
          </cell>
          <cell r="H1182" t="str">
            <v>Hourly</v>
          </cell>
          <cell r="I1182" t="str">
            <v>H</v>
          </cell>
          <cell r="J1182">
            <v>10</v>
          </cell>
        </row>
        <row r="1183">
          <cell r="A1183">
            <v>835</v>
          </cell>
          <cell r="B1183" t="str">
            <v>Chase, Millie L.</v>
          </cell>
          <cell r="C1183" t="str">
            <v>N</v>
          </cell>
          <cell r="D1183" t="str">
            <v>00000226</v>
          </cell>
          <cell r="E1183" t="str">
            <v>CEC Teaching Associate</v>
          </cell>
          <cell r="F1183">
            <v>38971</v>
          </cell>
          <cell r="G1183">
            <v>40599</v>
          </cell>
          <cell r="H1183" t="str">
            <v>Hourly</v>
          </cell>
          <cell r="I1183" t="str">
            <v>H</v>
          </cell>
          <cell r="J1183">
            <v>12.6808</v>
          </cell>
        </row>
        <row r="1184">
          <cell r="A1184">
            <v>835</v>
          </cell>
          <cell r="B1184" t="str">
            <v>Chase, Millie L.</v>
          </cell>
          <cell r="C1184" t="str">
            <v>N</v>
          </cell>
          <cell r="D1184" t="str">
            <v>00000227</v>
          </cell>
          <cell r="E1184" t="str">
            <v>CEC Teaching Assistant</v>
          </cell>
          <cell r="F1184">
            <v>37895</v>
          </cell>
          <cell r="G1184">
            <v>38970</v>
          </cell>
          <cell r="H1184" t="str">
            <v>Hourly</v>
          </cell>
          <cell r="I1184" t="str">
            <v>H</v>
          </cell>
          <cell r="J1184">
            <v>8.77</v>
          </cell>
        </row>
        <row r="1185">
          <cell r="A1185">
            <v>837</v>
          </cell>
          <cell r="B1185" t="str">
            <v>McRae, Cheryl L.</v>
          </cell>
          <cell r="C1185" t="str">
            <v>N</v>
          </cell>
          <cell r="D1185" t="str">
            <v>00000043</v>
          </cell>
          <cell r="E1185" t="str">
            <v>BIL Billing Representative I</v>
          </cell>
          <cell r="F1185">
            <v>37895</v>
          </cell>
          <cell r="G1185">
            <v>40664</v>
          </cell>
          <cell r="H1185" t="str">
            <v>Hourly</v>
          </cell>
          <cell r="I1185" t="str">
            <v>H</v>
          </cell>
          <cell r="J1185">
            <v>13.508900000000001</v>
          </cell>
        </row>
        <row r="1186">
          <cell r="A1186">
            <v>837</v>
          </cell>
          <cell r="B1186" t="str">
            <v>McRae, Cheryl L.</v>
          </cell>
          <cell r="C1186" t="str">
            <v>N</v>
          </cell>
          <cell r="D1186" t="str">
            <v>00000114</v>
          </cell>
          <cell r="E1186" t="str">
            <v>Non Certified Coder</v>
          </cell>
          <cell r="F1186">
            <v>40665</v>
          </cell>
          <cell r="G1186">
            <v>44304</v>
          </cell>
          <cell r="H1186" t="str">
            <v>Hourly</v>
          </cell>
          <cell r="I1186" t="str">
            <v>H</v>
          </cell>
          <cell r="J1186">
            <v>20.81</v>
          </cell>
        </row>
        <row r="1187">
          <cell r="A1187">
            <v>837</v>
          </cell>
          <cell r="B1187" t="str">
            <v>McRae, Cheryl L.</v>
          </cell>
          <cell r="C1187" t="str">
            <v>Y</v>
          </cell>
          <cell r="D1187" t="str">
            <v>00000291</v>
          </cell>
          <cell r="E1187" t="str">
            <v>HIM Certified Coder</v>
          </cell>
          <cell r="F1187">
            <v>44305</v>
          </cell>
          <cell r="G1187">
            <v>45056</v>
          </cell>
          <cell r="H1187" t="str">
            <v>Hourly</v>
          </cell>
          <cell r="I1187" t="str">
            <v>H</v>
          </cell>
          <cell r="J1187">
            <v>25.6</v>
          </cell>
        </row>
        <row r="1188">
          <cell r="A1188">
            <v>838</v>
          </cell>
          <cell r="B1188" t="str">
            <v>Charette, Darcy L.</v>
          </cell>
          <cell r="C1188" t="str">
            <v>N</v>
          </cell>
          <cell r="D1188" t="str">
            <v>00000058</v>
          </cell>
          <cell r="E1188" t="str">
            <v>MECU Licensed Nurse Aide</v>
          </cell>
          <cell r="F1188">
            <v>42255</v>
          </cell>
          <cell r="G1188">
            <v>42736</v>
          </cell>
          <cell r="H1188" t="str">
            <v>Hourly</v>
          </cell>
          <cell r="I1188" t="str">
            <v>H</v>
          </cell>
          <cell r="J1188">
            <v>11</v>
          </cell>
        </row>
        <row r="1189">
          <cell r="A1189">
            <v>838</v>
          </cell>
          <cell r="B1189" t="str">
            <v>Charette, Darcy L.</v>
          </cell>
          <cell r="C1189" t="str">
            <v>N</v>
          </cell>
          <cell r="D1189" t="str">
            <v>00000227</v>
          </cell>
          <cell r="E1189" t="str">
            <v>CEC Teaching Assistant</v>
          </cell>
          <cell r="F1189">
            <v>37895</v>
          </cell>
          <cell r="G1189">
            <v>38604</v>
          </cell>
          <cell r="H1189" t="str">
            <v>Hourly</v>
          </cell>
          <cell r="I1189" t="str">
            <v>H</v>
          </cell>
          <cell r="J1189">
            <v>8.6992999999999991</v>
          </cell>
        </row>
        <row r="1190">
          <cell r="A1190">
            <v>838</v>
          </cell>
          <cell r="B1190" t="str">
            <v>Charette, Darcy L.</v>
          </cell>
          <cell r="C1190" t="str">
            <v>Y</v>
          </cell>
          <cell r="D1190" t="str">
            <v>00000581</v>
          </cell>
          <cell r="E1190" t="str">
            <v>LNA Retirement Community</v>
          </cell>
          <cell r="F1190">
            <v>42737</v>
          </cell>
          <cell r="G1190">
            <v>43139</v>
          </cell>
          <cell r="H1190" t="str">
            <v>Hourly</v>
          </cell>
          <cell r="I1190" t="str">
            <v>H</v>
          </cell>
          <cell r="J1190">
            <v>13.77</v>
          </cell>
        </row>
        <row r="1191">
          <cell r="A1191">
            <v>839</v>
          </cell>
          <cell r="B1191" t="str">
            <v>Sharbonneau, Lawrence C.</v>
          </cell>
          <cell r="C1191" t="str">
            <v>N</v>
          </cell>
          <cell r="D1191" t="str">
            <v>00000050</v>
          </cell>
          <cell r="E1191" t="str">
            <v>MEDSURG LPN</v>
          </cell>
          <cell r="F1191">
            <v>37895</v>
          </cell>
          <cell r="G1191">
            <v>38956</v>
          </cell>
          <cell r="H1191" t="str">
            <v>Hourly</v>
          </cell>
          <cell r="I1191" t="str">
            <v>H</v>
          </cell>
          <cell r="J1191">
            <v>16.36</v>
          </cell>
        </row>
        <row r="1192">
          <cell r="A1192">
            <v>839</v>
          </cell>
          <cell r="B1192" t="str">
            <v>Sharbonneau, Lawrence C.</v>
          </cell>
          <cell r="C1192" t="str">
            <v>Y</v>
          </cell>
          <cell r="D1192" t="str">
            <v>00000067</v>
          </cell>
          <cell r="E1192" t="str">
            <v>ACC Registered Nurse</v>
          </cell>
          <cell r="F1192">
            <v>42583</v>
          </cell>
          <cell r="G1192">
            <v>42622</v>
          </cell>
          <cell r="H1192" t="str">
            <v>Hourly</v>
          </cell>
          <cell r="I1192" t="str">
            <v>H</v>
          </cell>
          <cell r="J1192">
            <v>32</v>
          </cell>
        </row>
        <row r="1193">
          <cell r="A1193">
            <v>839</v>
          </cell>
          <cell r="B1193" t="str">
            <v>Sharbonneau, Lawrence C.</v>
          </cell>
          <cell r="C1193" t="str">
            <v>N</v>
          </cell>
          <cell r="D1193" t="str">
            <v>00000072</v>
          </cell>
          <cell r="E1193" t="str">
            <v>ER Registered Nurse</v>
          </cell>
          <cell r="F1193">
            <v>42345</v>
          </cell>
          <cell r="G1193">
            <v>42582</v>
          </cell>
          <cell r="H1193" t="str">
            <v>Hourly</v>
          </cell>
          <cell r="I1193" t="str">
            <v>H</v>
          </cell>
          <cell r="J1193">
            <v>32</v>
          </cell>
        </row>
        <row r="1194">
          <cell r="A1194">
            <v>839</v>
          </cell>
          <cell r="B1194" t="str">
            <v>Sharbonneau, Lawrence C.</v>
          </cell>
          <cell r="C1194" t="str">
            <v>N</v>
          </cell>
          <cell r="D1194" t="str">
            <v>00000238</v>
          </cell>
          <cell r="E1194" t="str">
            <v>MEDSURG LPN Per Diem</v>
          </cell>
          <cell r="F1194">
            <v>38957</v>
          </cell>
          <cell r="G1194">
            <v>39278</v>
          </cell>
          <cell r="H1194" t="str">
            <v>Hourly</v>
          </cell>
          <cell r="I1194" t="str">
            <v>H</v>
          </cell>
          <cell r="J1194">
            <v>16.89</v>
          </cell>
        </row>
        <row r="1195">
          <cell r="A1195">
            <v>839</v>
          </cell>
          <cell r="B1195" t="str">
            <v>Sharbonneau, Lawrence C.</v>
          </cell>
          <cell r="C1195" t="str">
            <v>N</v>
          </cell>
          <cell r="D1195" t="str">
            <v>00000239</v>
          </cell>
          <cell r="E1195" t="str">
            <v>MEDSURG RN Per Diem</v>
          </cell>
          <cell r="F1195">
            <v>39279</v>
          </cell>
          <cell r="G1195">
            <v>39920</v>
          </cell>
          <cell r="H1195" t="str">
            <v>Hourly</v>
          </cell>
          <cell r="I1195" t="str">
            <v>H</v>
          </cell>
          <cell r="J1195">
            <v>21.68</v>
          </cell>
        </row>
        <row r="1196">
          <cell r="A1196">
            <v>840</v>
          </cell>
          <cell r="B1196" t="str">
            <v>Bardwell, Liesha M.</v>
          </cell>
          <cell r="C1196" t="str">
            <v>Y</v>
          </cell>
          <cell r="D1196" t="str">
            <v>00000164</v>
          </cell>
          <cell r="E1196" t="str">
            <v>PRIM Medical Secretary</v>
          </cell>
          <cell r="F1196">
            <v>37638</v>
          </cell>
          <cell r="G1196">
            <v>37986</v>
          </cell>
          <cell r="H1196" t="str">
            <v>Hourly</v>
          </cell>
          <cell r="I1196" t="str">
            <v>H</v>
          </cell>
          <cell r="J1196">
            <v>9.7100000000000009</v>
          </cell>
        </row>
        <row r="1197">
          <cell r="A1197">
            <v>841</v>
          </cell>
          <cell r="B1197" t="str">
            <v>Kimball, Jane S.</v>
          </cell>
          <cell r="C1197" t="str">
            <v>Y</v>
          </cell>
          <cell r="D1197" t="str">
            <v>00000082</v>
          </cell>
          <cell r="E1197" t="str">
            <v>LAB Laboratory Assistant</v>
          </cell>
          <cell r="F1197">
            <v>37895</v>
          </cell>
          <cell r="G1197">
            <v>39248</v>
          </cell>
          <cell r="H1197" t="str">
            <v>Hourly</v>
          </cell>
          <cell r="I1197" t="str">
            <v>H</v>
          </cell>
          <cell r="J1197">
            <v>16.02</v>
          </cell>
        </row>
        <row r="1198">
          <cell r="A1198">
            <v>842</v>
          </cell>
          <cell r="B1198" t="str">
            <v>Larrabee, Gabrielle R.</v>
          </cell>
          <cell r="C1198" t="str">
            <v>Y</v>
          </cell>
          <cell r="D1198" t="str">
            <v>00000187</v>
          </cell>
          <cell r="E1198" t="str">
            <v>CLAD Medical Secretary</v>
          </cell>
          <cell r="F1198">
            <v>37895</v>
          </cell>
          <cell r="G1198">
            <v>38044</v>
          </cell>
          <cell r="H1198" t="str">
            <v>Hourly</v>
          </cell>
          <cell r="I1198" t="str">
            <v>H</v>
          </cell>
          <cell r="J1198">
            <v>9.23</v>
          </cell>
        </row>
        <row r="1199">
          <cell r="A1199">
            <v>843</v>
          </cell>
          <cell r="B1199" t="str">
            <v>Doyle, Donna M.</v>
          </cell>
          <cell r="C1199" t="str">
            <v>Y</v>
          </cell>
          <cell r="D1199" t="str">
            <v>00000171</v>
          </cell>
          <cell r="E1199" t="str">
            <v>OBGYN Nurse Midwife</v>
          </cell>
          <cell r="F1199">
            <v>37711</v>
          </cell>
          <cell r="G1199">
            <v>37986</v>
          </cell>
          <cell r="H1199" t="str">
            <v>Salaried</v>
          </cell>
          <cell r="I1199" t="str">
            <v>S</v>
          </cell>
          <cell r="J1199">
            <v>28.8462</v>
          </cell>
        </row>
        <row r="1200">
          <cell r="A1200">
            <v>844</v>
          </cell>
          <cell r="B1200" t="str">
            <v>Duval, Robert H.</v>
          </cell>
          <cell r="C1200" t="str">
            <v>N</v>
          </cell>
          <cell r="D1200" t="str">
            <v>00000058</v>
          </cell>
          <cell r="E1200" t="str">
            <v>MECU Licensed Nurse Aide</v>
          </cell>
          <cell r="F1200">
            <v>37736</v>
          </cell>
          <cell r="G1200">
            <v>37986</v>
          </cell>
          <cell r="H1200" t="str">
            <v>Hourly</v>
          </cell>
          <cell r="I1200" t="str">
            <v>H</v>
          </cell>
          <cell r="J1200">
            <v>10.369999</v>
          </cell>
        </row>
        <row r="1201">
          <cell r="A1201">
            <v>844</v>
          </cell>
          <cell r="B1201" t="str">
            <v>Duval, Robert H.</v>
          </cell>
          <cell r="C1201" t="str">
            <v>Y</v>
          </cell>
          <cell r="D1201" t="str">
            <v>00000235</v>
          </cell>
          <cell r="E1201" t="str">
            <v>MECU LNA Per Diem</v>
          </cell>
          <cell r="F1201">
            <v>39297</v>
          </cell>
          <cell r="G1201">
            <v>39337</v>
          </cell>
          <cell r="H1201" t="str">
            <v>Hourly</v>
          </cell>
          <cell r="I1201" t="str">
            <v>H</v>
          </cell>
          <cell r="J1201">
            <v>13.89</v>
          </cell>
        </row>
        <row r="1202">
          <cell r="A1202">
            <v>845</v>
          </cell>
          <cell r="B1202" t="str">
            <v>Tulloch, Diane L.</v>
          </cell>
          <cell r="C1202" t="str">
            <v>N</v>
          </cell>
          <cell r="D1202" t="str">
            <v>00000252</v>
          </cell>
          <cell r="E1202" t="str">
            <v>ACC LPN Per Diem</v>
          </cell>
          <cell r="F1202">
            <v>37895</v>
          </cell>
          <cell r="G1202">
            <v>37948</v>
          </cell>
          <cell r="H1202" t="str">
            <v>Hourly</v>
          </cell>
          <cell r="I1202" t="str">
            <v>H</v>
          </cell>
          <cell r="J1202">
            <v>18.850000000000001</v>
          </cell>
        </row>
        <row r="1203">
          <cell r="A1203">
            <v>845</v>
          </cell>
          <cell r="B1203" t="str">
            <v>Tulloch, Diane L.</v>
          </cell>
          <cell r="C1203" t="str">
            <v>Y</v>
          </cell>
          <cell r="D1203" t="str">
            <v>00000265</v>
          </cell>
          <cell r="E1203" t="str">
            <v>ACC RN - Per Diem</v>
          </cell>
          <cell r="F1203">
            <v>37949</v>
          </cell>
          <cell r="G1203">
            <v>38551</v>
          </cell>
          <cell r="H1203" t="str">
            <v>Hourly</v>
          </cell>
          <cell r="I1203" t="str">
            <v>H</v>
          </cell>
          <cell r="J1203">
            <v>20.1921</v>
          </cell>
        </row>
        <row r="1204">
          <cell r="A1204">
            <v>846</v>
          </cell>
          <cell r="B1204" t="str">
            <v>Reid, Penni J.</v>
          </cell>
          <cell r="C1204" t="str">
            <v>Y</v>
          </cell>
          <cell r="D1204" t="str">
            <v>00000043</v>
          </cell>
          <cell r="E1204" t="str">
            <v>BIL Billing Representative I</v>
          </cell>
          <cell r="F1204">
            <v>37756</v>
          </cell>
          <cell r="G1204">
            <v>37986</v>
          </cell>
          <cell r="H1204" t="str">
            <v>Hourly</v>
          </cell>
          <cell r="I1204" t="str">
            <v>H</v>
          </cell>
          <cell r="J1204">
            <v>15.32</v>
          </cell>
        </row>
        <row r="1205">
          <cell r="A1205">
            <v>847</v>
          </cell>
          <cell r="B1205" t="str">
            <v>Nguyen, Anh T.</v>
          </cell>
          <cell r="C1205" t="str">
            <v>Y</v>
          </cell>
          <cell r="D1205" t="str">
            <v>00000093</v>
          </cell>
          <cell r="E1205" t="str">
            <v>PHAR Pharmacist</v>
          </cell>
          <cell r="F1205">
            <v>37895</v>
          </cell>
          <cell r="G1205">
            <v>39379</v>
          </cell>
          <cell r="H1205" t="str">
            <v>Hourly</v>
          </cell>
          <cell r="I1205" t="str">
            <v>H</v>
          </cell>
          <cell r="J1205">
            <v>49.88</v>
          </cell>
        </row>
        <row r="1206">
          <cell r="A1206">
            <v>848</v>
          </cell>
          <cell r="B1206" t="str">
            <v>Blackstone, Raistlin D.</v>
          </cell>
          <cell r="C1206" t="str">
            <v>Y</v>
          </cell>
          <cell r="D1206" t="str">
            <v>00000235</v>
          </cell>
          <cell r="E1206" t="str">
            <v>MECU LNA Per Diem</v>
          </cell>
          <cell r="F1206">
            <v>37736</v>
          </cell>
          <cell r="G1206">
            <v>37986</v>
          </cell>
          <cell r="H1206" t="str">
            <v>Hourly</v>
          </cell>
          <cell r="I1206" t="str">
            <v>H</v>
          </cell>
          <cell r="J1206">
            <v>14.39</v>
          </cell>
        </row>
        <row r="1207">
          <cell r="A1207">
            <v>849</v>
          </cell>
          <cell r="B1207" t="str">
            <v>Kelly, Kathleen M.</v>
          </cell>
          <cell r="C1207" t="str">
            <v>Y</v>
          </cell>
          <cell r="D1207" t="str">
            <v>00000066</v>
          </cell>
          <cell r="E1207" t="str">
            <v>OR Surgical Services Asst</v>
          </cell>
          <cell r="F1207">
            <v>38187</v>
          </cell>
          <cell r="G1207">
            <v>38618</v>
          </cell>
          <cell r="H1207" t="str">
            <v>Hourly</v>
          </cell>
          <cell r="I1207" t="str">
            <v>H</v>
          </cell>
          <cell r="J1207">
            <v>9.8632000000000009</v>
          </cell>
        </row>
        <row r="1208">
          <cell r="A1208">
            <v>849</v>
          </cell>
          <cell r="B1208" t="str">
            <v>Kelly, Kathleen M.</v>
          </cell>
          <cell r="C1208" t="str">
            <v>N</v>
          </cell>
          <cell r="D1208" t="str">
            <v>00000197</v>
          </cell>
          <cell r="E1208" t="str">
            <v>ES Associate</v>
          </cell>
          <cell r="F1208">
            <v>37623</v>
          </cell>
          <cell r="G1208">
            <v>38186</v>
          </cell>
          <cell r="H1208" t="str">
            <v>Hourly</v>
          </cell>
          <cell r="I1208" t="str">
            <v>H</v>
          </cell>
          <cell r="J1208">
            <v>8.7360000000000007</v>
          </cell>
        </row>
        <row r="1209">
          <cell r="A1209">
            <v>850</v>
          </cell>
          <cell r="B1209" t="str">
            <v>Kennedy, Catherine L.</v>
          </cell>
          <cell r="C1209" t="str">
            <v>Y</v>
          </cell>
          <cell r="D1209" t="str">
            <v>00000055</v>
          </cell>
          <cell r="E1209" t="str">
            <v>TCU Licensed Nurse Aide</v>
          </cell>
          <cell r="F1209">
            <v>37895</v>
          </cell>
          <cell r="G1209">
            <v>37970</v>
          </cell>
          <cell r="H1209" t="str">
            <v>Hourly</v>
          </cell>
          <cell r="I1209" t="str">
            <v>H</v>
          </cell>
          <cell r="J1209">
            <v>9.17</v>
          </cell>
        </row>
        <row r="1210">
          <cell r="A1210">
            <v>851</v>
          </cell>
          <cell r="B1210" t="str">
            <v>Rinaldi, Robert R.</v>
          </cell>
          <cell r="C1210" t="str">
            <v>N</v>
          </cell>
          <cell r="D1210" t="str">
            <v>00000158</v>
          </cell>
          <cell r="E1210" t="str">
            <v>NAPS Podiatry Physician</v>
          </cell>
          <cell r="F1210">
            <v>37895</v>
          </cell>
          <cell r="G1210">
            <v>42736</v>
          </cell>
          <cell r="H1210" t="str">
            <v>Salaried</v>
          </cell>
          <cell r="I1210" t="str">
            <v>S</v>
          </cell>
          <cell r="J1210">
            <v>90</v>
          </cell>
        </row>
        <row r="1211">
          <cell r="A1211">
            <v>851</v>
          </cell>
          <cell r="B1211" t="str">
            <v>Rinaldi, Robert R.</v>
          </cell>
          <cell r="C1211" t="str">
            <v>Y</v>
          </cell>
          <cell r="D1211" t="str">
            <v>00000590</v>
          </cell>
          <cell r="E1211" t="str">
            <v>Physician Specialty Clin</v>
          </cell>
          <cell r="F1211">
            <v>42737</v>
          </cell>
          <cell r="G1211">
            <v>44925</v>
          </cell>
          <cell r="H1211" t="str">
            <v>Hourly</v>
          </cell>
          <cell r="I1211" t="str">
            <v>H</v>
          </cell>
          <cell r="J1211">
            <v>90</v>
          </cell>
        </row>
        <row r="1212">
          <cell r="A1212">
            <v>852</v>
          </cell>
          <cell r="B1212" t="str">
            <v>Merrill, Amber L.</v>
          </cell>
          <cell r="C1212" t="str">
            <v>Y</v>
          </cell>
          <cell r="D1212" t="str">
            <v>00000227</v>
          </cell>
          <cell r="E1212" t="str">
            <v>CEC Teaching Assistant</v>
          </cell>
          <cell r="F1212">
            <v>37637</v>
          </cell>
          <cell r="G1212">
            <v>37986</v>
          </cell>
          <cell r="H1212" t="str">
            <v>Hourly</v>
          </cell>
          <cell r="I1212" t="str">
            <v>H</v>
          </cell>
          <cell r="J1212">
            <v>8.8599990000000002</v>
          </cell>
        </row>
        <row r="1213">
          <cell r="A1213">
            <v>853</v>
          </cell>
          <cell r="B1213" t="str">
            <v>Heath, Terry A.</v>
          </cell>
          <cell r="C1213" t="str">
            <v>Y</v>
          </cell>
          <cell r="D1213" t="str">
            <v>00000096</v>
          </cell>
          <cell r="E1213" t="str">
            <v>COMP Massage Therapist</v>
          </cell>
          <cell r="F1213">
            <v>37714</v>
          </cell>
          <cell r="G1213">
            <v>37986</v>
          </cell>
          <cell r="H1213" t="str">
            <v>Hourly</v>
          </cell>
          <cell r="I1213" t="str">
            <v>H</v>
          </cell>
          <cell r="J1213">
            <v>22.75</v>
          </cell>
        </row>
        <row r="1214">
          <cell r="A1214">
            <v>854</v>
          </cell>
          <cell r="B1214" t="str">
            <v>Junker, Christopher B.</v>
          </cell>
          <cell r="C1214" t="str">
            <v>Y</v>
          </cell>
          <cell r="D1214" t="str">
            <v>00000232</v>
          </cell>
          <cell r="E1214" t="str">
            <v>Chaplain</v>
          </cell>
          <cell r="F1214">
            <v>37895</v>
          </cell>
          <cell r="G1214">
            <v>38579</v>
          </cell>
          <cell r="H1214" t="str">
            <v>Hourly</v>
          </cell>
          <cell r="I1214" t="str">
            <v>H</v>
          </cell>
          <cell r="J1214">
            <v>20.748000000000001</v>
          </cell>
        </row>
        <row r="1215">
          <cell r="A1215">
            <v>855</v>
          </cell>
          <cell r="B1215" t="str">
            <v>Richardson, William D.</v>
          </cell>
          <cell r="C1215" t="str">
            <v>Y</v>
          </cell>
          <cell r="D1215" t="str">
            <v>00000035</v>
          </cell>
          <cell r="E1215" t="str">
            <v>FIN Controller</v>
          </cell>
          <cell r="F1215">
            <v>37895</v>
          </cell>
          <cell r="G1215">
            <v>38039</v>
          </cell>
          <cell r="H1215" t="str">
            <v>Salaried</v>
          </cell>
          <cell r="I1215" t="str">
            <v>S</v>
          </cell>
          <cell r="J1215">
            <v>28.609998999999998</v>
          </cell>
        </row>
        <row r="1216">
          <cell r="A1216">
            <v>856</v>
          </cell>
          <cell r="B1216" t="str">
            <v>Lamson, Katherine L.</v>
          </cell>
          <cell r="C1216" t="str">
            <v>Y</v>
          </cell>
          <cell r="D1216" t="str">
            <v>00000191</v>
          </cell>
          <cell r="E1216" t="str">
            <v>NUTS Nutrition Assistant</v>
          </cell>
          <cell r="F1216">
            <v>37769</v>
          </cell>
          <cell r="G1216">
            <v>37986</v>
          </cell>
          <cell r="H1216" t="str">
            <v>Hourly</v>
          </cell>
          <cell r="I1216" t="str">
            <v>H</v>
          </cell>
          <cell r="J1216">
            <v>7.24</v>
          </cell>
        </row>
        <row r="1217">
          <cell r="A1217">
            <v>857</v>
          </cell>
          <cell r="B1217" t="str">
            <v>LaRaus, Katherine D.</v>
          </cell>
          <cell r="C1217" t="str">
            <v>Y</v>
          </cell>
          <cell r="D1217" t="str">
            <v>00000157</v>
          </cell>
          <cell r="E1217" t="str">
            <v>NAPS Podiatry Med Secretary</v>
          </cell>
          <cell r="F1217">
            <v>37895</v>
          </cell>
          <cell r="G1217">
            <v>37916</v>
          </cell>
          <cell r="H1217" t="str">
            <v>Hourly</v>
          </cell>
          <cell r="I1217" t="str">
            <v>H</v>
          </cell>
          <cell r="J1217">
            <v>9.7200000000000006</v>
          </cell>
        </row>
        <row r="1218">
          <cell r="A1218">
            <v>858</v>
          </cell>
          <cell r="B1218" t="str">
            <v>Giroux, Dawn M.</v>
          </cell>
          <cell r="C1218" t="str">
            <v>Y</v>
          </cell>
          <cell r="D1218" t="str">
            <v>00000114</v>
          </cell>
          <cell r="E1218" t="str">
            <v>Non Certified Coder</v>
          </cell>
          <cell r="F1218">
            <v>39538</v>
          </cell>
          <cell r="G1218">
            <v>39918</v>
          </cell>
          <cell r="H1218" t="str">
            <v>Hourly</v>
          </cell>
          <cell r="I1218" t="str">
            <v>H</v>
          </cell>
          <cell r="J1218">
            <v>13.03</v>
          </cell>
        </row>
        <row r="1219">
          <cell r="A1219">
            <v>858</v>
          </cell>
          <cell r="B1219" t="str">
            <v>Giroux, Dawn M.</v>
          </cell>
          <cell r="C1219" t="str">
            <v>N</v>
          </cell>
          <cell r="D1219" t="str">
            <v>00000187</v>
          </cell>
          <cell r="E1219" t="str">
            <v>CLAD Medical Secretary</v>
          </cell>
          <cell r="F1219">
            <v>37895</v>
          </cell>
          <cell r="G1219">
            <v>38489</v>
          </cell>
          <cell r="H1219" t="str">
            <v>Hourly</v>
          </cell>
          <cell r="I1219" t="str">
            <v>H</v>
          </cell>
          <cell r="J1219">
            <v>11.3622</v>
          </cell>
        </row>
        <row r="1220">
          <cell r="A1220">
            <v>859</v>
          </cell>
          <cell r="B1220" t="str">
            <v>Coburn, Marie F.</v>
          </cell>
          <cell r="C1220" t="str">
            <v>Y</v>
          </cell>
          <cell r="D1220" t="str">
            <v>00000043</v>
          </cell>
          <cell r="E1220" t="str">
            <v>BIL Billing Representative I</v>
          </cell>
          <cell r="F1220">
            <v>37895</v>
          </cell>
          <cell r="G1220">
            <v>37922</v>
          </cell>
          <cell r="H1220" t="str">
            <v>Hourly</v>
          </cell>
          <cell r="I1220" t="str">
            <v>H</v>
          </cell>
          <cell r="J1220">
            <v>10.25</v>
          </cell>
        </row>
        <row r="1221">
          <cell r="A1221">
            <v>860</v>
          </cell>
          <cell r="B1221" t="str">
            <v>Settle, Pamela S.</v>
          </cell>
          <cell r="C1221" t="str">
            <v>Y</v>
          </cell>
          <cell r="D1221" t="str">
            <v>00000097</v>
          </cell>
          <cell r="E1221" t="str">
            <v>RES Respiratory Therapist RRT</v>
          </cell>
          <cell r="F1221">
            <v>37694</v>
          </cell>
          <cell r="G1221">
            <v>37986</v>
          </cell>
          <cell r="H1221" t="str">
            <v>Hourly</v>
          </cell>
          <cell r="I1221" t="str">
            <v>H</v>
          </cell>
          <cell r="J1221">
            <v>21.149999000000001</v>
          </cell>
        </row>
        <row r="1222">
          <cell r="A1222">
            <v>861</v>
          </cell>
          <cell r="B1222" t="str">
            <v>Duval, Cynthia L.</v>
          </cell>
          <cell r="C1222" t="str">
            <v>N</v>
          </cell>
          <cell r="D1222" t="str">
            <v>00000197</v>
          </cell>
          <cell r="E1222" t="str">
            <v>ES Associate</v>
          </cell>
          <cell r="F1222">
            <v>40945</v>
          </cell>
          <cell r="G1222">
            <v>43660</v>
          </cell>
          <cell r="H1222" t="str">
            <v>Hourly</v>
          </cell>
          <cell r="I1222" t="str">
            <v>H</v>
          </cell>
          <cell r="J1222">
            <v>14.69</v>
          </cell>
        </row>
        <row r="1223">
          <cell r="A1223">
            <v>861</v>
          </cell>
          <cell r="B1223" t="str">
            <v>Duval, Cynthia L.</v>
          </cell>
          <cell r="C1223" t="str">
            <v>N</v>
          </cell>
          <cell r="D1223" t="str">
            <v>00000197</v>
          </cell>
          <cell r="E1223" t="str">
            <v>ES Associate</v>
          </cell>
          <cell r="F1223">
            <v>43688</v>
          </cell>
          <cell r="G1223">
            <v>43688</v>
          </cell>
          <cell r="H1223" t="str">
            <v>Salaried</v>
          </cell>
          <cell r="I1223" t="str">
            <v>S</v>
          </cell>
          <cell r="J1223">
            <v>14.69</v>
          </cell>
        </row>
        <row r="1224">
          <cell r="A1224">
            <v>861</v>
          </cell>
          <cell r="B1224" t="str">
            <v>Duval, Cynthia L.</v>
          </cell>
          <cell r="C1224" t="str">
            <v>N</v>
          </cell>
          <cell r="D1224" t="str">
            <v>00000200</v>
          </cell>
          <cell r="E1224" t="str">
            <v>ES Worker (Closed)</v>
          </cell>
          <cell r="F1224">
            <v>37895</v>
          </cell>
          <cell r="G1224">
            <v>37913</v>
          </cell>
          <cell r="H1224" t="str">
            <v>Hourly</v>
          </cell>
          <cell r="I1224" t="str">
            <v>H</v>
          </cell>
          <cell r="J1224">
            <v>7.24</v>
          </cell>
        </row>
        <row r="1225">
          <cell r="A1225">
            <v>861</v>
          </cell>
          <cell r="B1225" t="str">
            <v>Duval, Cynthia L.</v>
          </cell>
          <cell r="C1225" t="str">
            <v>N</v>
          </cell>
          <cell r="D1225" t="str">
            <v>00000202</v>
          </cell>
          <cell r="E1225" t="str">
            <v>ES Linen Worker</v>
          </cell>
          <cell r="F1225">
            <v>43661</v>
          </cell>
          <cell r="G1225">
            <v>44682</v>
          </cell>
          <cell r="H1225" t="str">
            <v>Hourly</v>
          </cell>
          <cell r="I1225" t="str">
            <v>H</v>
          </cell>
          <cell r="J1225">
            <v>19.649999999999999</v>
          </cell>
        </row>
        <row r="1226">
          <cell r="A1226">
            <v>861</v>
          </cell>
          <cell r="B1226" t="str">
            <v>Duval, Cynthia L.</v>
          </cell>
          <cell r="C1226" t="str">
            <v>N</v>
          </cell>
          <cell r="D1226" t="str">
            <v>00000264</v>
          </cell>
          <cell r="E1226" t="str">
            <v>ES Worker</v>
          </cell>
          <cell r="F1226">
            <v>37914</v>
          </cell>
          <cell r="G1226">
            <v>40944</v>
          </cell>
          <cell r="H1226" t="str">
            <v>Hourly</v>
          </cell>
          <cell r="I1226" t="str">
            <v>H</v>
          </cell>
          <cell r="J1226">
            <v>10.402699999999999</v>
          </cell>
        </row>
        <row r="1227">
          <cell r="A1227">
            <v>861</v>
          </cell>
          <cell r="B1227" t="str">
            <v>Duval, Cynthia L.</v>
          </cell>
          <cell r="C1227" t="str">
            <v>Y</v>
          </cell>
          <cell r="D1227" t="str">
            <v>00000659</v>
          </cell>
          <cell r="E1227" t="str">
            <v>ES Technician</v>
          </cell>
          <cell r="F1227">
            <v>44683</v>
          </cell>
          <cell r="G1227">
            <v>45056</v>
          </cell>
          <cell r="H1227" t="str">
            <v>Hourly</v>
          </cell>
          <cell r="I1227" t="str">
            <v>H</v>
          </cell>
          <cell r="J1227">
            <v>23.06</v>
          </cell>
        </row>
        <row r="1228">
          <cell r="A1228">
            <v>862</v>
          </cell>
          <cell r="B1228" t="str">
            <v>Young, Lisa M.</v>
          </cell>
          <cell r="C1228" t="str">
            <v>N</v>
          </cell>
          <cell r="D1228" t="str">
            <v>00000114</v>
          </cell>
          <cell r="E1228" t="str">
            <v>Non Certified Coder</v>
          </cell>
          <cell r="F1228">
            <v>41595</v>
          </cell>
          <cell r="G1228">
            <v>42498</v>
          </cell>
          <cell r="H1228" t="str">
            <v>Hourly</v>
          </cell>
          <cell r="I1228" t="str">
            <v>H</v>
          </cell>
          <cell r="J1228">
            <v>13.73</v>
          </cell>
        </row>
        <row r="1229">
          <cell r="A1229">
            <v>862</v>
          </cell>
          <cell r="B1229" t="str">
            <v>Young, Lisa M.</v>
          </cell>
          <cell r="C1229" t="str">
            <v>N</v>
          </cell>
          <cell r="D1229" t="str">
            <v>00000226</v>
          </cell>
          <cell r="E1229" t="str">
            <v>CEC Teaching Associate</v>
          </cell>
          <cell r="F1229">
            <v>38257</v>
          </cell>
          <cell r="G1229">
            <v>38947</v>
          </cell>
          <cell r="H1229" t="str">
            <v>Hourly</v>
          </cell>
          <cell r="I1229" t="str">
            <v>H</v>
          </cell>
          <cell r="J1229">
            <v>11.29</v>
          </cell>
        </row>
        <row r="1230">
          <cell r="A1230">
            <v>862</v>
          </cell>
          <cell r="B1230" t="str">
            <v>Young, Lisa M.</v>
          </cell>
          <cell r="C1230" t="str">
            <v>N</v>
          </cell>
          <cell r="D1230" t="str">
            <v>00000226</v>
          </cell>
          <cell r="E1230" t="str">
            <v>CEC Teaching Associate</v>
          </cell>
          <cell r="F1230">
            <v>39601</v>
          </cell>
          <cell r="G1230">
            <v>41322</v>
          </cell>
          <cell r="H1230" t="str">
            <v>Hourly</v>
          </cell>
          <cell r="I1230" t="str">
            <v>H</v>
          </cell>
          <cell r="J1230">
            <v>13.78</v>
          </cell>
        </row>
        <row r="1231">
          <cell r="A1231">
            <v>862</v>
          </cell>
          <cell r="B1231" t="str">
            <v>Young, Lisa M.</v>
          </cell>
          <cell r="C1231" t="str">
            <v>N</v>
          </cell>
          <cell r="D1231" t="str">
            <v>00000227</v>
          </cell>
          <cell r="E1231" t="str">
            <v>CEC Teaching Assistant</v>
          </cell>
          <cell r="F1231">
            <v>37895</v>
          </cell>
          <cell r="G1231">
            <v>38256</v>
          </cell>
          <cell r="H1231" t="str">
            <v>Hourly</v>
          </cell>
          <cell r="I1231" t="str">
            <v>H</v>
          </cell>
          <cell r="J1231">
            <v>7.5705</v>
          </cell>
        </row>
        <row r="1232">
          <cell r="A1232">
            <v>862</v>
          </cell>
          <cell r="B1232" t="str">
            <v>Young, Lisa M.</v>
          </cell>
          <cell r="C1232" t="str">
            <v>N</v>
          </cell>
          <cell r="D1232" t="str">
            <v>00000227</v>
          </cell>
          <cell r="E1232" t="str">
            <v>CEC Teaching Assistant</v>
          </cell>
          <cell r="F1232">
            <v>39601</v>
          </cell>
          <cell r="G1232">
            <v>39600</v>
          </cell>
          <cell r="H1232" t="str">
            <v>Hourly</v>
          </cell>
          <cell r="I1232" t="str">
            <v>H</v>
          </cell>
          <cell r="J1232">
            <v>12.71</v>
          </cell>
        </row>
        <row r="1233">
          <cell r="A1233">
            <v>862</v>
          </cell>
          <cell r="B1233" t="str">
            <v>Young, Lisa M.</v>
          </cell>
          <cell r="C1233" t="str">
            <v>N</v>
          </cell>
          <cell r="D1233" t="str">
            <v>00000287</v>
          </cell>
          <cell r="E1233" t="str">
            <v>NAPS Urology Medical Secretary</v>
          </cell>
          <cell r="F1233">
            <v>41323</v>
          </cell>
          <cell r="G1233">
            <v>41594</v>
          </cell>
          <cell r="H1233" t="str">
            <v>Hourly</v>
          </cell>
          <cell r="I1233" t="str">
            <v>H</v>
          </cell>
          <cell r="J1233">
            <v>12.27</v>
          </cell>
        </row>
        <row r="1234">
          <cell r="A1234">
            <v>862</v>
          </cell>
          <cell r="B1234" t="str">
            <v>Young, Lisa M.</v>
          </cell>
          <cell r="C1234" t="str">
            <v>Y</v>
          </cell>
          <cell r="D1234" t="str">
            <v>00000291</v>
          </cell>
          <cell r="E1234" t="str">
            <v>HIM Certified Coder</v>
          </cell>
          <cell r="F1234">
            <v>42499</v>
          </cell>
          <cell r="G1234">
            <v>45056</v>
          </cell>
          <cell r="H1234" t="str">
            <v>Hourly</v>
          </cell>
          <cell r="I1234" t="str">
            <v>H</v>
          </cell>
          <cell r="J1234">
            <v>24.98</v>
          </cell>
        </row>
        <row r="1235">
          <cell r="A1235">
            <v>863</v>
          </cell>
          <cell r="B1235" t="str">
            <v>Walsh, Diane L.</v>
          </cell>
          <cell r="C1235" t="str">
            <v>N</v>
          </cell>
          <cell r="D1235" t="str">
            <v>00000214</v>
          </cell>
          <cell r="E1235" t="str">
            <v>COM Community Health Employee</v>
          </cell>
          <cell r="F1235">
            <v>38001</v>
          </cell>
          <cell r="G1235">
            <v>38001</v>
          </cell>
          <cell r="H1235" t="str">
            <v>Hourly</v>
          </cell>
          <cell r="I1235" t="str">
            <v>H</v>
          </cell>
          <cell r="J1235">
            <v>10</v>
          </cell>
        </row>
        <row r="1236">
          <cell r="A1236">
            <v>863</v>
          </cell>
          <cell r="B1236" t="str">
            <v>Walsh, Diane L.</v>
          </cell>
          <cell r="C1236" t="str">
            <v>N</v>
          </cell>
          <cell r="D1236" t="str">
            <v>00000215</v>
          </cell>
          <cell r="E1236" t="str">
            <v>COM Grant Worker</v>
          </cell>
          <cell r="F1236">
            <v>38001</v>
          </cell>
          <cell r="G1236">
            <v>38001</v>
          </cell>
          <cell r="H1236" t="str">
            <v>Hourly</v>
          </cell>
          <cell r="I1236" t="str">
            <v>H</v>
          </cell>
          <cell r="J1236">
            <v>10</v>
          </cell>
        </row>
        <row r="1237">
          <cell r="A1237">
            <v>863</v>
          </cell>
          <cell r="B1237" t="str">
            <v>Walsh, Diane L.</v>
          </cell>
          <cell r="C1237" t="str">
            <v>Y</v>
          </cell>
          <cell r="D1237" t="str">
            <v>00000215</v>
          </cell>
          <cell r="E1237" t="str">
            <v>COM Grant Worker</v>
          </cell>
          <cell r="F1237">
            <v>38002</v>
          </cell>
          <cell r="G1237">
            <v>38016</v>
          </cell>
          <cell r="H1237" t="str">
            <v>Hourly</v>
          </cell>
          <cell r="I1237" t="str">
            <v>H</v>
          </cell>
          <cell r="J1237">
            <v>10</v>
          </cell>
        </row>
        <row r="1238">
          <cell r="A1238">
            <v>864</v>
          </cell>
          <cell r="B1238" t="str">
            <v>Kirkpatrick, James G.</v>
          </cell>
          <cell r="C1238" t="str">
            <v>Y</v>
          </cell>
          <cell r="D1238" t="str">
            <v>00000042</v>
          </cell>
          <cell r="E1238" t="str">
            <v>BIL Billing Representative II</v>
          </cell>
          <cell r="F1238">
            <v>40777</v>
          </cell>
          <cell r="G1238">
            <v>44531</v>
          </cell>
          <cell r="H1238" t="str">
            <v>Hourly</v>
          </cell>
          <cell r="I1238" t="str">
            <v>H</v>
          </cell>
          <cell r="J1238">
            <v>21.7</v>
          </cell>
        </row>
        <row r="1239">
          <cell r="A1239">
            <v>864</v>
          </cell>
          <cell r="B1239" t="str">
            <v>Kirkpatrick, James G.</v>
          </cell>
          <cell r="C1239" t="str">
            <v>N</v>
          </cell>
          <cell r="D1239" t="str">
            <v>00000043</v>
          </cell>
          <cell r="E1239" t="str">
            <v>BIL Billing Representative I</v>
          </cell>
          <cell r="F1239">
            <v>37895</v>
          </cell>
          <cell r="G1239">
            <v>40776</v>
          </cell>
          <cell r="H1239" t="str">
            <v>Hourly</v>
          </cell>
          <cell r="I1239" t="str">
            <v>H</v>
          </cell>
          <cell r="J1239">
            <v>15.831200000000001</v>
          </cell>
        </row>
        <row r="1240">
          <cell r="A1240">
            <v>865</v>
          </cell>
          <cell r="B1240" t="str">
            <v>Anderson, Tama</v>
          </cell>
          <cell r="C1240" t="str">
            <v>N</v>
          </cell>
          <cell r="D1240" t="str">
            <v>00000049</v>
          </cell>
          <cell r="E1240" t="str">
            <v>MEDSURG Registered Nurse</v>
          </cell>
          <cell r="F1240">
            <v>37895</v>
          </cell>
          <cell r="G1240">
            <v>38159</v>
          </cell>
          <cell r="H1240" t="str">
            <v>Hourly</v>
          </cell>
          <cell r="I1240" t="str">
            <v>H</v>
          </cell>
          <cell r="J1240">
            <v>17.653400000000001</v>
          </cell>
        </row>
        <row r="1241">
          <cell r="A1241">
            <v>865</v>
          </cell>
          <cell r="B1241" t="str">
            <v>Anderson, Tama</v>
          </cell>
          <cell r="C1241" t="str">
            <v>Y</v>
          </cell>
          <cell r="D1241" t="str">
            <v>00000049</v>
          </cell>
          <cell r="E1241" t="str">
            <v>MEDSURG Registered Nurse</v>
          </cell>
          <cell r="F1241">
            <v>38373</v>
          </cell>
          <cell r="G1241">
            <v>38495</v>
          </cell>
          <cell r="H1241" t="str">
            <v>Hourly</v>
          </cell>
          <cell r="I1241" t="str">
            <v>H</v>
          </cell>
          <cell r="J1241">
            <v>18.100000000000001</v>
          </cell>
        </row>
        <row r="1242">
          <cell r="A1242">
            <v>866</v>
          </cell>
          <cell r="B1242" t="str">
            <v>Skundrich, Marvin R.</v>
          </cell>
          <cell r="C1242" t="str">
            <v>Y</v>
          </cell>
          <cell r="D1242" t="str">
            <v>00000191</v>
          </cell>
          <cell r="E1242" t="str">
            <v>NUTS Nutrition Assistant</v>
          </cell>
          <cell r="F1242">
            <v>37895</v>
          </cell>
          <cell r="G1242">
            <v>37921</v>
          </cell>
          <cell r="H1242" t="str">
            <v>Hourly</v>
          </cell>
          <cell r="I1242" t="str">
            <v>H</v>
          </cell>
          <cell r="J1242">
            <v>7.24</v>
          </cell>
        </row>
        <row r="1243">
          <cell r="A1243">
            <v>867</v>
          </cell>
          <cell r="B1243" t="str">
            <v>Reiboldt, Casey A.</v>
          </cell>
          <cell r="C1243" t="str">
            <v>Y</v>
          </cell>
          <cell r="D1243" t="str">
            <v>00000177</v>
          </cell>
          <cell r="E1243" t="str">
            <v>SROY Medical Secretary</v>
          </cell>
          <cell r="F1243">
            <v>37935</v>
          </cell>
          <cell r="G1243">
            <v>38352</v>
          </cell>
          <cell r="H1243" t="str">
            <v>Hourly</v>
          </cell>
          <cell r="I1243" t="str">
            <v>H</v>
          </cell>
          <cell r="J1243">
            <v>10.258800000000001</v>
          </cell>
        </row>
        <row r="1244">
          <cell r="A1244">
            <v>867</v>
          </cell>
          <cell r="B1244" t="str">
            <v>Reiboldt, Casey A.</v>
          </cell>
          <cell r="C1244" t="str">
            <v>N</v>
          </cell>
          <cell r="D1244" t="str">
            <v>00000187</v>
          </cell>
          <cell r="E1244" t="str">
            <v>CLAD Medical Secretary</v>
          </cell>
          <cell r="F1244">
            <v>37895</v>
          </cell>
          <cell r="G1244">
            <v>37934</v>
          </cell>
          <cell r="H1244" t="str">
            <v>Hourly</v>
          </cell>
          <cell r="I1244" t="str">
            <v>H</v>
          </cell>
          <cell r="J1244">
            <v>9.9600000000000009</v>
          </cell>
        </row>
        <row r="1245">
          <cell r="A1245">
            <v>868</v>
          </cell>
          <cell r="B1245" t="str">
            <v>Tucker, Holly B.</v>
          </cell>
          <cell r="C1245" t="str">
            <v>N</v>
          </cell>
          <cell r="D1245" t="str">
            <v>00000164</v>
          </cell>
          <cell r="E1245" t="str">
            <v>PRIM Medical Secretary</v>
          </cell>
          <cell r="F1245">
            <v>37895</v>
          </cell>
          <cell r="G1245">
            <v>39469</v>
          </cell>
          <cell r="H1245" t="str">
            <v>Hourly</v>
          </cell>
          <cell r="I1245" t="str">
            <v>H</v>
          </cell>
          <cell r="J1245">
            <v>12.18</v>
          </cell>
        </row>
        <row r="1246">
          <cell r="A1246">
            <v>868</v>
          </cell>
          <cell r="B1246" t="str">
            <v>Tucker, Holly B.</v>
          </cell>
          <cell r="C1246" t="str">
            <v>N</v>
          </cell>
          <cell r="D1246" t="str">
            <v>00000164</v>
          </cell>
          <cell r="E1246" t="str">
            <v>PRIM Medical Secretary</v>
          </cell>
          <cell r="F1246">
            <v>39525</v>
          </cell>
          <cell r="G1246">
            <v>40170</v>
          </cell>
          <cell r="H1246" t="str">
            <v>Hourly</v>
          </cell>
          <cell r="I1246" t="str">
            <v>H</v>
          </cell>
          <cell r="J1246">
            <v>14.01</v>
          </cell>
        </row>
        <row r="1247">
          <cell r="A1247">
            <v>868</v>
          </cell>
          <cell r="B1247" t="str">
            <v>Tucker, Holly B.</v>
          </cell>
          <cell r="C1247" t="str">
            <v>Y</v>
          </cell>
          <cell r="D1247" t="str">
            <v>00000513</v>
          </cell>
          <cell r="E1247" t="str">
            <v>CLAD Healthcare Assist Float</v>
          </cell>
          <cell r="F1247">
            <v>40966</v>
          </cell>
          <cell r="G1247">
            <v>41151</v>
          </cell>
          <cell r="H1247" t="str">
            <v>Hourly</v>
          </cell>
          <cell r="I1247" t="str">
            <v>H</v>
          </cell>
          <cell r="J1247">
            <v>11</v>
          </cell>
        </row>
        <row r="1248">
          <cell r="A1248">
            <v>869</v>
          </cell>
          <cell r="B1248" t="str">
            <v>Winauski, Emily I.</v>
          </cell>
          <cell r="C1248" t="str">
            <v>Y</v>
          </cell>
          <cell r="D1248" t="str">
            <v>00000378</v>
          </cell>
          <cell r="E1248" t="str">
            <v>Orthopedic Medical Assistant</v>
          </cell>
          <cell r="F1248">
            <v>41246</v>
          </cell>
          <cell r="G1248">
            <v>41375</v>
          </cell>
          <cell r="H1248" t="str">
            <v>Hourly</v>
          </cell>
          <cell r="I1248" t="str">
            <v>H</v>
          </cell>
          <cell r="J1248">
            <v>13</v>
          </cell>
        </row>
        <row r="1249">
          <cell r="A1249">
            <v>869</v>
          </cell>
          <cell r="B1249" t="str">
            <v>Winauski, Emily I.</v>
          </cell>
          <cell r="C1249" t="str">
            <v>N</v>
          </cell>
          <cell r="D1249" t="str">
            <v>00000541</v>
          </cell>
          <cell r="E1249" t="str">
            <v>SADM Lead Central Scheduler</v>
          </cell>
          <cell r="F1249">
            <v>41092</v>
          </cell>
          <cell r="G1249">
            <v>41375</v>
          </cell>
          <cell r="H1249" t="str">
            <v>Hourly</v>
          </cell>
          <cell r="I1249" t="str">
            <v>H</v>
          </cell>
          <cell r="J1249">
            <v>13</v>
          </cell>
        </row>
        <row r="1250">
          <cell r="A1250">
            <v>870</v>
          </cell>
          <cell r="B1250" t="str">
            <v>Gretkowski, Susan M.</v>
          </cell>
          <cell r="C1250" t="str">
            <v>Y</v>
          </cell>
          <cell r="D1250" t="str">
            <v>00000011</v>
          </cell>
          <cell r="E1250" t="str">
            <v>ADM Director of Development &amp;</v>
          </cell>
          <cell r="F1250">
            <v>37895</v>
          </cell>
          <cell r="G1250">
            <v>38274</v>
          </cell>
          <cell r="H1250" t="str">
            <v>Salaried</v>
          </cell>
          <cell r="I1250" t="str">
            <v>S</v>
          </cell>
          <cell r="J1250">
            <v>34.455199999999998</v>
          </cell>
        </row>
        <row r="1251">
          <cell r="A1251">
            <v>871</v>
          </cell>
          <cell r="B1251" t="str">
            <v>Taylor, Tammy L.</v>
          </cell>
          <cell r="C1251" t="str">
            <v>Y</v>
          </cell>
          <cell r="D1251" t="str">
            <v>00000096</v>
          </cell>
          <cell r="E1251" t="str">
            <v>COMP Massage Therapist</v>
          </cell>
          <cell r="F1251">
            <v>37895</v>
          </cell>
          <cell r="G1251">
            <v>38120</v>
          </cell>
          <cell r="H1251" t="str">
            <v>Hourly</v>
          </cell>
          <cell r="I1251" t="str">
            <v>H</v>
          </cell>
          <cell r="J1251">
            <v>19.209499999999998</v>
          </cell>
        </row>
        <row r="1252">
          <cell r="A1252">
            <v>872</v>
          </cell>
          <cell r="B1252" t="str">
            <v>Slayton, Amy</v>
          </cell>
          <cell r="C1252" t="str">
            <v>Y</v>
          </cell>
          <cell r="D1252" t="str">
            <v>00000228</v>
          </cell>
          <cell r="E1252" t="str">
            <v>ASP After School Assistant</v>
          </cell>
          <cell r="F1252">
            <v>37834</v>
          </cell>
          <cell r="G1252">
            <v>37986</v>
          </cell>
          <cell r="H1252" t="str">
            <v>Hourly</v>
          </cell>
          <cell r="I1252" t="str">
            <v>H</v>
          </cell>
          <cell r="J1252">
            <v>6.89</v>
          </cell>
        </row>
        <row r="1253">
          <cell r="A1253">
            <v>873</v>
          </cell>
          <cell r="B1253" t="str">
            <v>Joeckel, Terry L.</v>
          </cell>
          <cell r="C1253" t="str">
            <v>N</v>
          </cell>
          <cell r="D1253" t="str">
            <v>00000119</v>
          </cell>
          <cell r="E1253" t="str">
            <v>ACTV Activities Specialist</v>
          </cell>
          <cell r="F1253">
            <v>38677</v>
          </cell>
          <cell r="G1253">
            <v>43030</v>
          </cell>
          <cell r="H1253" t="str">
            <v>Hourly</v>
          </cell>
          <cell r="I1253" t="str">
            <v>H</v>
          </cell>
          <cell r="J1253">
            <v>15.76</v>
          </cell>
        </row>
        <row r="1254">
          <cell r="A1254">
            <v>873</v>
          </cell>
          <cell r="B1254" t="str">
            <v>Joeckel, Terry L.</v>
          </cell>
          <cell r="C1254" t="str">
            <v>N</v>
          </cell>
          <cell r="D1254" t="str">
            <v>00000119</v>
          </cell>
          <cell r="E1254" t="str">
            <v>ACTV Activities Specialist</v>
          </cell>
          <cell r="F1254">
            <v>43031</v>
          </cell>
          <cell r="G1254">
            <v>43980</v>
          </cell>
          <cell r="H1254" t="str">
            <v>Hourly</v>
          </cell>
          <cell r="I1254" t="str">
            <v>H</v>
          </cell>
          <cell r="J1254">
            <v>16.23</v>
          </cell>
        </row>
        <row r="1255">
          <cell r="A1255">
            <v>873</v>
          </cell>
          <cell r="B1255" t="str">
            <v>Joeckel, Terry L.</v>
          </cell>
          <cell r="C1255" t="str">
            <v>N</v>
          </cell>
          <cell r="D1255" t="str">
            <v>00000227</v>
          </cell>
          <cell r="E1255" t="str">
            <v>CEC Teaching Assistant</v>
          </cell>
          <cell r="F1255">
            <v>37895</v>
          </cell>
          <cell r="G1255">
            <v>38676</v>
          </cell>
          <cell r="H1255" t="str">
            <v>Hourly</v>
          </cell>
          <cell r="I1255" t="str">
            <v>H</v>
          </cell>
          <cell r="J1255">
            <v>8.6095000000000006</v>
          </cell>
        </row>
        <row r="1256">
          <cell r="A1256">
            <v>873</v>
          </cell>
          <cell r="B1256" t="str">
            <v>Joeckel, Terry L.</v>
          </cell>
          <cell r="C1256" t="str">
            <v>N</v>
          </cell>
          <cell r="D1256" t="str">
            <v>00000546</v>
          </cell>
          <cell r="E1256" t="str">
            <v>Contracted</v>
          </cell>
          <cell r="F1256">
            <v>41548</v>
          </cell>
          <cell r="G1256">
            <v>41812</v>
          </cell>
          <cell r="H1256" t="str">
            <v>Hourly</v>
          </cell>
          <cell r="I1256" t="str">
            <v>H</v>
          </cell>
          <cell r="J1256">
            <v>16</v>
          </cell>
        </row>
        <row r="1257">
          <cell r="A1257">
            <v>873</v>
          </cell>
          <cell r="B1257" t="str">
            <v>Joeckel, Terry L.</v>
          </cell>
          <cell r="C1257" t="str">
            <v>Y</v>
          </cell>
          <cell r="D1257" t="str">
            <v>00000607</v>
          </cell>
          <cell r="E1257" t="str">
            <v>Activities Specialist PI</v>
          </cell>
          <cell r="F1257">
            <v>43031</v>
          </cell>
          <cell r="G1257">
            <v>43980</v>
          </cell>
          <cell r="H1257" t="str">
            <v>Hourly</v>
          </cell>
          <cell r="I1257" t="str">
            <v>H</v>
          </cell>
          <cell r="J1257">
            <v>16.23</v>
          </cell>
        </row>
        <row r="1258">
          <cell r="A1258">
            <v>874</v>
          </cell>
          <cell r="B1258" t="str">
            <v>Libby, Judith D.</v>
          </cell>
          <cell r="C1258" t="str">
            <v>N</v>
          </cell>
          <cell r="D1258" t="str">
            <v>00000056</v>
          </cell>
          <cell r="E1258" t="str">
            <v>MECU Registered Nurse</v>
          </cell>
          <cell r="F1258">
            <v>37895</v>
          </cell>
          <cell r="G1258">
            <v>41756</v>
          </cell>
          <cell r="H1258" t="str">
            <v>Hourly</v>
          </cell>
          <cell r="I1258" t="str">
            <v>H</v>
          </cell>
          <cell r="J1258">
            <v>33.85</v>
          </cell>
        </row>
        <row r="1259">
          <cell r="A1259">
            <v>874</v>
          </cell>
          <cell r="B1259" t="str">
            <v>Libby, Judith D.</v>
          </cell>
          <cell r="C1259" t="str">
            <v>N</v>
          </cell>
          <cell r="D1259" t="str">
            <v>00000236</v>
          </cell>
          <cell r="E1259" t="str">
            <v>MECU RN Per Diem</v>
          </cell>
          <cell r="F1259">
            <v>41757</v>
          </cell>
          <cell r="G1259">
            <v>42764</v>
          </cell>
          <cell r="H1259" t="str">
            <v>Hourly</v>
          </cell>
          <cell r="I1259" t="str">
            <v>H</v>
          </cell>
          <cell r="J1259">
            <v>36.08</v>
          </cell>
        </row>
        <row r="1260">
          <cell r="A1260">
            <v>874</v>
          </cell>
          <cell r="B1260" t="str">
            <v>Libby, Judith D.</v>
          </cell>
          <cell r="C1260" t="str">
            <v>Y</v>
          </cell>
          <cell r="D1260" t="str">
            <v>00000592</v>
          </cell>
          <cell r="E1260" t="str">
            <v>RN Retirement Com PD</v>
          </cell>
          <cell r="F1260">
            <v>42765</v>
          </cell>
          <cell r="G1260">
            <v>43941</v>
          </cell>
          <cell r="H1260" t="str">
            <v>Hourly</v>
          </cell>
          <cell r="I1260" t="str">
            <v>H</v>
          </cell>
          <cell r="J1260">
            <v>38.090000000000003</v>
          </cell>
        </row>
        <row r="1261">
          <cell r="A1261">
            <v>875</v>
          </cell>
          <cell r="B1261" t="str">
            <v>Blaisdell, Linda L.</v>
          </cell>
          <cell r="C1261" t="str">
            <v>N</v>
          </cell>
          <cell r="D1261" t="str">
            <v>00000058</v>
          </cell>
          <cell r="E1261" t="str">
            <v>MECU Licensed Nurse Aide</v>
          </cell>
          <cell r="F1261">
            <v>39279</v>
          </cell>
          <cell r="G1261">
            <v>39533</v>
          </cell>
          <cell r="H1261" t="str">
            <v>Hourly</v>
          </cell>
          <cell r="I1261" t="str">
            <v>H</v>
          </cell>
          <cell r="J1261">
            <v>9.8699999999999992</v>
          </cell>
        </row>
        <row r="1262">
          <cell r="A1262">
            <v>875</v>
          </cell>
          <cell r="B1262" t="str">
            <v>Blaisdell, Linda L.</v>
          </cell>
          <cell r="C1262" t="str">
            <v>N</v>
          </cell>
          <cell r="D1262" t="str">
            <v>00000058</v>
          </cell>
          <cell r="E1262" t="str">
            <v>MECU Licensed Nurse Aide</v>
          </cell>
          <cell r="F1262">
            <v>39545</v>
          </cell>
          <cell r="G1262">
            <v>43114</v>
          </cell>
          <cell r="H1262" t="str">
            <v>Hourly</v>
          </cell>
          <cell r="I1262" t="str">
            <v>H</v>
          </cell>
          <cell r="J1262">
            <v>10.19</v>
          </cell>
        </row>
        <row r="1263">
          <cell r="A1263">
            <v>875</v>
          </cell>
          <cell r="B1263" t="str">
            <v>Blaisdell, Linda L.</v>
          </cell>
          <cell r="C1263" t="str">
            <v>N</v>
          </cell>
          <cell r="D1263" t="str">
            <v>00000235</v>
          </cell>
          <cell r="E1263" t="str">
            <v>MECU LNA Per Diem</v>
          </cell>
          <cell r="F1263">
            <v>39212</v>
          </cell>
          <cell r="G1263">
            <v>39278</v>
          </cell>
          <cell r="H1263" t="str">
            <v>Hourly</v>
          </cell>
          <cell r="I1263" t="str">
            <v>H</v>
          </cell>
          <cell r="J1263">
            <v>9.4</v>
          </cell>
        </row>
        <row r="1264">
          <cell r="A1264">
            <v>875</v>
          </cell>
          <cell r="B1264" t="str">
            <v>Blaisdell, Linda L.</v>
          </cell>
          <cell r="C1264" t="str">
            <v>N</v>
          </cell>
          <cell r="D1264" t="str">
            <v>00000261</v>
          </cell>
          <cell r="E1264" t="str">
            <v>Contract Thrift Shop</v>
          </cell>
          <cell r="F1264">
            <v>37897</v>
          </cell>
          <cell r="G1264">
            <v>38215</v>
          </cell>
          <cell r="H1264" t="str">
            <v>Salaried</v>
          </cell>
          <cell r="I1264" t="str">
            <v>S</v>
          </cell>
          <cell r="J1264">
            <v>0</v>
          </cell>
        </row>
        <row r="1265">
          <cell r="A1265">
            <v>875</v>
          </cell>
          <cell r="B1265" t="str">
            <v>Blaisdell, Linda L.</v>
          </cell>
          <cell r="C1265" t="str">
            <v>Y</v>
          </cell>
          <cell r="D1265" t="str">
            <v>00000605</v>
          </cell>
          <cell r="E1265" t="str">
            <v>Server</v>
          </cell>
          <cell r="F1265">
            <v>43066</v>
          </cell>
          <cell r="G1265">
            <v>43114</v>
          </cell>
          <cell r="H1265" t="str">
            <v>Hourly</v>
          </cell>
          <cell r="I1265" t="str">
            <v>H</v>
          </cell>
          <cell r="J1265">
            <v>14</v>
          </cell>
        </row>
        <row r="1266">
          <cell r="A1266">
            <v>876</v>
          </cell>
          <cell r="B1266" t="str">
            <v>Pettit, Melissa A.</v>
          </cell>
          <cell r="C1266" t="str">
            <v>N</v>
          </cell>
          <cell r="D1266" t="str">
            <v>00000191</v>
          </cell>
          <cell r="E1266" t="str">
            <v>NUTS Nutrition Assistant</v>
          </cell>
          <cell r="F1266">
            <v>37895</v>
          </cell>
          <cell r="G1266">
            <v>38778</v>
          </cell>
          <cell r="H1266" t="str">
            <v>Hourly</v>
          </cell>
          <cell r="I1266" t="str">
            <v>H</v>
          </cell>
          <cell r="J1266">
            <v>9.7094000000000005</v>
          </cell>
        </row>
        <row r="1267">
          <cell r="A1267">
            <v>876</v>
          </cell>
          <cell r="B1267" t="str">
            <v>Pettit, Melissa A.</v>
          </cell>
          <cell r="C1267" t="str">
            <v>Y</v>
          </cell>
          <cell r="D1267" t="str">
            <v>00000191</v>
          </cell>
          <cell r="E1267" t="str">
            <v>NUTS Nutrition Assistant</v>
          </cell>
          <cell r="F1267">
            <v>39048</v>
          </cell>
          <cell r="G1267">
            <v>39272</v>
          </cell>
          <cell r="H1267" t="str">
            <v>Hourly</v>
          </cell>
          <cell r="I1267" t="str">
            <v>H</v>
          </cell>
          <cell r="J1267">
            <v>10.039999999999999</v>
          </cell>
        </row>
        <row r="1268">
          <cell r="A1268">
            <v>877</v>
          </cell>
          <cell r="B1268" t="str">
            <v>Rice, Monica J.</v>
          </cell>
          <cell r="C1268" t="str">
            <v>Y</v>
          </cell>
          <cell r="D1268" t="str">
            <v>00000235</v>
          </cell>
          <cell r="E1268" t="str">
            <v>MECU LNA Per Diem</v>
          </cell>
          <cell r="F1268">
            <v>37895</v>
          </cell>
          <cell r="G1268">
            <v>38467</v>
          </cell>
          <cell r="H1268" t="str">
            <v>Hourly</v>
          </cell>
          <cell r="I1268" t="str">
            <v>H</v>
          </cell>
          <cell r="J1268">
            <v>10.304</v>
          </cell>
        </row>
        <row r="1269">
          <cell r="A1269">
            <v>878</v>
          </cell>
          <cell r="B1269" t="str">
            <v>Dean, Kimberly B.</v>
          </cell>
          <cell r="C1269" t="str">
            <v>Y</v>
          </cell>
          <cell r="D1269" t="str">
            <v>00000225</v>
          </cell>
          <cell r="E1269" t="str">
            <v>CEC Teacher</v>
          </cell>
          <cell r="F1269">
            <v>38649</v>
          </cell>
          <cell r="G1269">
            <v>38947</v>
          </cell>
          <cell r="H1269" t="str">
            <v>Hourly</v>
          </cell>
          <cell r="I1269" t="str">
            <v>H</v>
          </cell>
          <cell r="J1269">
            <v>11.85</v>
          </cell>
        </row>
        <row r="1270">
          <cell r="A1270">
            <v>878</v>
          </cell>
          <cell r="B1270" t="str">
            <v>Dean, Kimberly B.</v>
          </cell>
          <cell r="C1270" t="str">
            <v>N</v>
          </cell>
          <cell r="D1270" t="str">
            <v>00000226</v>
          </cell>
          <cell r="E1270" t="str">
            <v>CEC Teaching Associate</v>
          </cell>
          <cell r="F1270">
            <v>38023</v>
          </cell>
          <cell r="G1270">
            <v>38648</v>
          </cell>
          <cell r="H1270" t="str">
            <v>Hourly</v>
          </cell>
          <cell r="I1270" t="str">
            <v>H</v>
          </cell>
          <cell r="J1270">
            <v>11.17</v>
          </cell>
        </row>
        <row r="1271">
          <cell r="A1271">
            <v>878</v>
          </cell>
          <cell r="B1271" t="str">
            <v>Dean, Kimberly B.</v>
          </cell>
          <cell r="C1271" t="str">
            <v>N</v>
          </cell>
          <cell r="D1271" t="str">
            <v>00000227</v>
          </cell>
          <cell r="E1271" t="str">
            <v>CEC Teaching Assistant</v>
          </cell>
          <cell r="F1271">
            <v>37895</v>
          </cell>
          <cell r="G1271">
            <v>38022</v>
          </cell>
          <cell r="H1271" t="str">
            <v>Hourly</v>
          </cell>
          <cell r="I1271" t="str">
            <v>H</v>
          </cell>
          <cell r="J1271">
            <v>9.15</v>
          </cell>
        </row>
        <row r="1272">
          <cell r="A1272">
            <v>879</v>
          </cell>
          <cell r="B1272" t="str">
            <v>Smith, Janet L.</v>
          </cell>
          <cell r="C1272" t="str">
            <v>Y</v>
          </cell>
          <cell r="D1272" t="str">
            <v>00000043</v>
          </cell>
          <cell r="E1272" t="str">
            <v>BIL Billing Representative I</v>
          </cell>
          <cell r="F1272">
            <v>38061</v>
          </cell>
          <cell r="G1272">
            <v>38310</v>
          </cell>
          <cell r="H1272" t="str">
            <v>Hourly</v>
          </cell>
          <cell r="I1272" t="str">
            <v>H</v>
          </cell>
          <cell r="J1272">
            <v>13.63</v>
          </cell>
        </row>
        <row r="1273">
          <cell r="A1273">
            <v>879</v>
          </cell>
          <cell r="B1273" t="str">
            <v>Smith, Janet L.</v>
          </cell>
          <cell r="C1273" t="str">
            <v>N</v>
          </cell>
          <cell r="D1273" t="str">
            <v>00000255</v>
          </cell>
          <cell r="E1273" t="str">
            <v>ADM Administrative Assistant</v>
          </cell>
          <cell r="F1273">
            <v>37896</v>
          </cell>
          <cell r="G1273">
            <v>38060</v>
          </cell>
          <cell r="H1273" t="str">
            <v>Hourly</v>
          </cell>
          <cell r="I1273" t="str">
            <v>H</v>
          </cell>
          <cell r="J1273">
            <v>13.63</v>
          </cell>
        </row>
        <row r="1274">
          <cell r="A1274">
            <v>880</v>
          </cell>
          <cell r="B1274" t="str">
            <v>LaRose, Robin M.</v>
          </cell>
          <cell r="C1274" t="str">
            <v>N</v>
          </cell>
          <cell r="D1274" t="str">
            <v>00000050</v>
          </cell>
          <cell r="E1274" t="str">
            <v>MEDSURG LPN</v>
          </cell>
          <cell r="F1274">
            <v>38173</v>
          </cell>
          <cell r="G1274">
            <v>38218</v>
          </cell>
          <cell r="H1274" t="str">
            <v>Hourly</v>
          </cell>
          <cell r="I1274" t="str">
            <v>H</v>
          </cell>
          <cell r="J1274">
            <v>13.175800000000001</v>
          </cell>
        </row>
        <row r="1275">
          <cell r="A1275">
            <v>880</v>
          </cell>
          <cell r="B1275" t="str">
            <v>LaRose, Robin M.</v>
          </cell>
          <cell r="C1275" t="str">
            <v>Y</v>
          </cell>
          <cell r="D1275" t="str">
            <v>00000057</v>
          </cell>
          <cell r="E1275" t="str">
            <v>MECU Licensed Practical Nurse</v>
          </cell>
          <cell r="F1275">
            <v>38173</v>
          </cell>
          <cell r="G1275">
            <v>38218</v>
          </cell>
          <cell r="H1275" t="str">
            <v>Hourly</v>
          </cell>
          <cell r="I1275" t="str">
            <v>H</v>
          </cell>
          <cell r="J1275">
            <v>13.175800000000001</v>
          </cell>
        </row>
        <row r="1276">
          <cell r="A1276">
            <v>881</v>
          </cell>
          <cell r="B1276" t="str">
            <v>Bascom, Julie K.</v>
          </cell>
          <cell r="C1276" t="str">
            <v>N</v>
          </cell>
          <cell r="D1276" t="str">
            <v>00000101</v>
          </cell>
          <cell r="E1276" t="str">
            <v>REH Speech/Language Pathologi</v>
          </cell>
          <cell r="F1276">
            <v>37895</v>
          </cell>
          <cell r="G1276">
            <v>39916</v>
          </cell>
          <cell r="H1276" t="str">
            <v>Hourly</v>
          </cell>
          <cell r="I1276" t="str">
            <v>H</v>
          </cell>
          <cell r="J1276">
            <v>23.53</v>
          </cell>
        </row>
        <row r="1277">
          <cell r="A1277">
            <v>881</v>
          </cell>
          <cell r="B1277" t="str">
            <v>Bascom, Julie K.</v>
          </cell>
          <cell r="C1277" t="str">
            <v>N</v>
          </cell>
          <cell r="D1277" t="str">
            <v>00000101</v>
          </cell>
          <cell r="E1277" t="str">
            <v>REH Speech/Language Pathologi</v>
          </cell>
          <cell r="F1277">
            <v>40343</v>
          </cell>
          <cell r="G1277">
            <v>40790</v>
          </cell>
          <cell r="H1277" t="str">
            <v>Hourly</v>
          </cell>
          <cell r="I1277" t="str">
            <v>H</v>
          </cell>
          <cell r="J1277">
            <v>28</v>
          </cell>
        </row>
        <row r="1278">
          <cell r="A1278">
            <v>881</v>
          </cell>
          <cell r="B1278" t="str">
            <v>Bascom, Julie K.</v>
          </cell>
          <cell r="C1278" t="str">
            <v>Y</v>
          </cell>
          <cell r="D1278" t="str">
            <v>00000101</v>
          </cell>
          <cell r="E1278" t="str">
            <v>REH Speech/Language Pathologi</v>
          </cell>
          <cell r="F1278">
            <v>43731</v>
          </cell>
          <cell r="G1278">
            <v>45056</v>
          </cell>
          <cell r="H1278" t="str">
            <v>Hourly</v>
          </cell>
          <cell r="I1278" t="str">
            <v>H</v>
          </cell>
          <cell r="J1278">
            <v>45.69</v>
          </cell>
        </row>
        <row r="1279">
          <cell r="A1279">
            <v>881</v>
          </cell>
          <cell r="B1279" t="str">
            <v>Bascom, Julie K.</v>
          </cell>
          <cell r="C1279" t="str">
            <v>N</v>
          </cell>
          <cell r="D1279" t="str">
            <v>00000522</v>
          </cell>
          <cell r="E1279" t="str">
            <v>REH Speech/Lang Therapist-PD</v>
          </cell>
          <cell r="F1279">
            <v>40791</v>
          </cell>
          <cell r="G1279">
            <v>41348</v>
          </cell>
          <cell r="H1279" t="str">
            <v>Hourly</v>
          </cell>
          <cell r="I1279" t="str">
            <v>H</v>
          </cell>
          <cell r="J1279">
            <v>28.84</v>
          </cell>
        </row>
        <row r="1280">
          <cell r="A1280">
            <v>881</v>
          </cell>
          <cell r="B1280" t="str">
            <v>Bascom, Julie K.</v>
          </cell>
          <cell r="C1280" t="str">
            <v>N</v>
          </cell>
          <cell r="D1280" t="str">
            <v>00000522</v>
          </cell>
          <cell r="E1280" t="str">
            <v>REH Speech/Lang Therapist-PD</v>
          </cell>
          <cell r="F1280">
            <v>43073</v>
          </cell>
          <cell r="G1280">
            <v>43730</v>
          </cell>
          <cell r="H1280" t="str">
            <v>Hourly</v>
          </cell>
          <cell r="I1280" t="str">
            <v>H</v>
          </cell>
          <cell r="J1280">
            <v>36.049999999999997</v>
          </cell>
        </row>
        <row r="1281">
          <cell r="A1281">
            <v>882</v>
          </cell>
          <cell r="B1281" t="str">
            <v>Atwood, Megan M.</v>
          </cell>
          <cell r="C1281" t="str">
            <v>Y</v>
          </cell>
          <cell r="D1281" t="str">
            <v>00000079</v>
          </cell>
          <cell r="E1281" t="str">
            <v>LAB Laboratory Technician 3</v>
          </cell>
          <cell r="F1281">
            <v>37895</v>
          </cell>
          <cell r="G1281">
            <v>38205</v>
          </cell>
          <cell r="H1281" t="str">
            <v>Hourly</v>
          </cell>
          <cell r="I1281" t="str">
            <v>H</v>
          </cell>
          <cell r="J1281">
            <v>19.62</v>
          </cell>
        </row>
        <row r="1282">
          <cell r="A1282">
            <v>883</v>
          </cell>
          <cell r="B1282" t="str">
            <v>Keddie, Michael G.</v>
          </cell>
          <cell r="C1282" t="str">
            <v>Y</v>
          </cell>
          <cell r="D1282" t="str">
            <v>00000048</v>
          </cell>
          <cell r="E1282" t="str">
            <v>NADM Data Systems Coordinator</v>
          </cell>
          <cell r="F1282">
            <v>37893</v>
          </cell>
          <cell r="G1282">
            <v>37986</v>
          </cell>
          <cell r="H1282" t="str">
            <v>Hourly</v>
          </cell>
          <cell r="I1282" t="str">
            <v>H</v>
          </cell>
          <cell r="J1282">
            <v>0</v>
          </cell>
        </row>
        <row r="1283">
          <cell r="A1283">
            <v>884</v>
          </cell>
          <cell r="B1283" t="str">
            <v>Claghorn, Carley H.</v>
          </cell>
          <cell r="C1283" t="str">
            <v>Y</v>
          </cell>
          <cell r="D1283" t="str">
            <v>00000231</v>
          </cell>
          <cell r="E1283" t="str">
            <v>BC RN - Per Diem</v>
          </cell>
          <cell r="F1283">
            <v>38278</v>
          </cell>
          <cell r="G1283">
            <v>38439</v>
          </cell>
          <cell r="H1283" t="str">
            <v>Hourly</v>
          </cell>
          <cell r="I1283" t="str">
            <v>H</v>
          </cell>
          <cell r="J1283">
            <v>17.829999999999998</v>
          </cell>
        </row>
        <row r="1284">
          <cell r="A1284">
            <v>884</v>
          </cell>
          <cell r="B1284" t="str">
            <v>Claghorn, Carley H.</v>
          </cell>
          <cell r="C1284" t="str">
            <v>N</v>
          </cell>
          <cell r="D1284" t="str">
            <v>00000245</v>
          </cell>
          <cell r="E1284" t="str">
            <v>BC LPN Per Diem</v>
          </cell>
          <cell r="F1284">
            <v>38278</v>
          </cell>
          <cell r="G1284">
            <v>38277</v>
          </cell>
          <cell r="H1284" t="str">
            <v>Hourly</v>
          </cell>
          <cell r="I1284" t="str">
            <v>H</v>
          </cell>
          <cell r="J1284">
            <v>13.936</v>
          </cell>
        </row>
        <row r="1285">
          <cell r="A1285">
            <v>885</v>
          </cell>
          <cell r="B1285" t="str">
            <v>Howard, Donald A.</v>
          </cell>
          <cell r="C1285" t="str">
            <v>Y</v>
          </cell>
          <cell r="D1285" t="str">
            <v>00000191</v>
          </cell>
          <cell r="E1285" t="str">
            <v>NUTS Nutrition Assistant</v>
          </cell>
          <cell r="F1285">
            <v>37895</v>
          </cell>
          <cell r="G1285">
            <v>38153</v>
          </cell>
          <cell r="H1285" t="str">
            <v>Hourly</v>
          </cell>
          <cell r="I1285" t="str">
            <v>H</v>
          </cell>
          <cell r="J1285">
            <v>9.0228000000000002</v>
          </cell>
        </row>
        <row r="1286">
          <cell r="A1286">
            <v>886</v>
          </cell>
          <cell r="B1286" t="str">
            <v>Carpenter, Priscilla R.</v>
          </cell>
          <cell r="C1286" t="str">
            <v>Y</v>
          </cell>
          <cell r="D1286" t="str">
            <v>00000188</v>
          </cell>
          <cell r="E1286" t="str">
            <v>NUTS Registered Dietician</v>
          </cell>
          <cell r="F1286">
            <v>37895</v>
          </cell>
          <cell r="G1286">
            <v>38643</v>
          </cell>
          <cell r="H1286" t="str">
            <v>Hourly</v>
          </cell>
          <cell r="I1286" t="str">
            <v>H</v>
          </cell>
          <cell r="J1286">
            <v>21.712399999999999</v>
          </cell>
        </row>
        <row r="1287">
          <cell r="A1287">
            <v>887</v>
          </cell>
          <cell r="B1287" t="str">
            <v>McKinney, Christine P.</v>
          </cell>
          <cell r="C1287" t="str">
            <v>Y</v>
          </cell>
          <cell r="D1287" t="str">
            <v>00000242</v>
          </cell>
          <cell r="E1287" t="str">
            <v>OR RN Per Diem</v>
          </cell>
          <cell r="F1287">
            <v>37895</v>
          </cell>
          <cell r="G1287">
            <v>38411</v>
          </cell>
          <cell r="H1287" t="str">
            <v>Hourly</v>
          </cell>
          <cell r="I1287" t="str">
            <v>H</v>
          </cell>
          <cell r="J1287">
            <v>22.645199999999999</v>
          </cell>
        </row>
        <row r="1288">
          <cell r="A1288">
            <v>888</v>
          </cell>
          <cell r="B1288" t="str">
            <v>Burrell, Kelly R.</v>
          </cell>
          <cell r="C1288" t="str">
            <v>N</v>
          </cell>
          <cell r="D1288" t="str">
            <v>00000050</v>
          </cell>
          <cell r="E1288" t="str">
            <v>MEDSURG LPN</v>
          </cell>
          <cell r="F1288">
            <v>37895</v>
          </cell>
          <cell r="G1288">
            <v>38564</v>
          </cell>
          <cell r="H1288" t="str">
            <v>Hourly</v>
          </cell>
          <cell r="I1288" t="str">
            <v>H</v>
          </cell>
          <cell r="J1288">
            <v>12.4566</v>
          </cell>
        </row>
        <row r="1289">
          <cell r="A1289">
            <v>888</v>
          </cell>
          <cell r="B1289" t="str">
            <v>Burrell, Kelly R.</v>
          </cell>
          <cell r="C1289" t="str">
            <v>N</v>
          </cell>
          <cell r="D1289" t="str">
            <v>00000050</v>
          </cell>
          <cell r="E1289" t="str">
            <v>MEDSURG LPN</v>
          </cell>
          <cell r="F1289">
            <v>38915</v>
          </cell>
          <cell r="G1289">
            <v>39824</v>
          </cell>
          <cell r="H1289" t="str">
            <v>Hourly</v>
          </cell>
          <cell r="I1289" t="str">
            <v>H</v>
          </cell>
          <cell r="J1289">
            <v>17.57</v>
          </cell>
        </row>
        <row r="1290">
          <cell r="A1290">
            <v>888</v>
          </cell>
          <cell r="B1290" t="str">
            <v>Burrell, Kelly R.</v>
          </cell>
          <cell r="C1290" t="str">
            <v>N</v>
          </cell>
          <cell r="D1290" t="str">
            <v>00000072</v>
          </cell>
          <cell r="E1290" t="str">
            <v>ER Registered Nurse</v>
          </cell>
          <cell r="F1290">
            <v>39825</v>
          </cell>
          <cell r="G1290">
            <v>41014</v>
          </cell>
          <cell r="H1290" t="str">
            <v>Hourly</v>
          </cell>
          <cell r="I1290" t="str">
            <v>H</v>
          </cell>
          <cell r="J1290">
            <v>24.68</v>
          </cell>
        </row>
        <row r="1291">
          <cell r="A1291">
            <v>888</v>
          </cell>
          <cell r="B1291" t="str">
            <v>Burrell, Kelly R.</v>
          </cell>
          <cell r="C1291" t="str">
            <v>N</v>
          </cell>
          <cell r="D1291" t="str">
            <v>00000072</v>
          </cell>
          <cell r="E1291" t="str">
            <v>ER Registered Nurse</v>
          </cell>
          <cell r="F1291">
            <v>41239</v>
          </cell>
          <cell r="G1291">
            <v>41404</v>
          </cell>
          <cell r="H1291" t="str">
            <v>Hourly</v>
          </cell>
          <cell r="I1291" t="str">
            <v>H</v>
          </cell>
          <cell r="J1291">
            <v>25.3</v>
          </cell>
        </row>
        <row r="1292">
          <cell r="A1292">
            <v>888</v>
          </cell>
          <cell r="B1292" t="str">
            <v>Burrell, Kelly R.</v>
          </cell>
          <cell r="C1292" t="str">
            <v>N</v>
          </cell>
          <cell r="D1292" t="str">
            <v>00000072</v>
          </cell>
          <cell r="E1292" t="str">
            <v>ER Registered Nurse</v>
          </cell>
          <cell r="F1292">
            <v>44739</v>
          </cell>
          <cell r="G1292">
            <v>44850</v>
          </cell>
          <cell r="H1292" t="str">
            <v>Hourly</v>
          </cell>
          <cell r="I1292" t="str">
            <v>H</v>
          </cell>
          <cell r="J1292">
            <v>42</v>
          </cell>
        </row>
        <row r="1293">
          <cell r="A1293">
            <v>888</v>
          </cell>
          <cell r="B1293" t="str">
            <v>Burrell, Kelly R.</v>
          </cell>
          <cell r="C1293" t="str">
            <v>N</v>
          </cell>
          <cell r="D1293" t="str">
            <v>00000233</v>
          </cell>
          <cell r="E1293" t="str">
            <v>ER RN Per Diem</v>
          </cell>
          <cell r="F1293">
            <v>41015</v>
          </cell>
          <cell r="G1293">
            <v>41238</v>
          </cell>
          <cell r="H1293" t="str">
            <v>Hourly</v>
          </cell>
          <cell r="I1293" t="str">
            <v>H</v>
          </cell>
          <cell r="J1293">
            <v>24.68</v>
          </cell>
        </row>
        <row r="1294">
          <cell r="A1294">
            <v>888</v>
          </cell>
          <cell r="B1294" t="str">
            <v>Burrell, Kelly R.</v>
          </cell>
          <cell r="C1294" t="str">
            <v>N</v>
          </cell>
          <cell r="D1294" t="str">
            <v>00000233</v>
          </cell>
          <cell r="E1294" t="str">
            <v>ER RN Per Diem</v>
          </cell>
          <cell r="F1294">
            <v>41716</v>
          </cell>
          <cell r="G1294">
            <v>42675</v>
          </cell>
          <cell r="H1294" t="str">
            <v>Hourly</v>
          </cell>
          <cell r="I1294" t="str">
            <v>H</v>
          </cell>
          <cell r="J1294">
            <v>28.37</v>
          </cell>
        </row>
        <row r="1295">
          <cell r="A1295">
            <v>888</v>
          </cell>
          <cell r="B1295" t="str">
            <v>Burrell, Kelly R.</v>
          </cell>
          <cell r="C1295" t="str">
            <v>N</v>
          </cell>
          <cell r="D1295" t="str">
            <v>00000233</v>
          </cell>
          <cell r="E1295" t="str">
            <v>ER RN Per Diem</v>
          </cell>
          <cell r="F1295">
            <v>44160</v>
          </cell>
          <cell r="G1295">
            <v>44738</v>
          </cell>
          <cell r="H1295" t="str">
            <v>Hourly</v>
          </cell>
          <cell r="I1295" t="str">
            <v>H</v>
          </cell>
          <cell r="J1295">
            <v>42</v>
          </cell>
        </row>
        <row r="1296">
          <cell r="A1296">
            <v>888</v>
          </cell>
          <cell r="B1296" t="str">
            <v>Burrell, Kelly R.</v>
          </cell>
          <cell r="C1296" t="str">
            <v>Y</v>
          </cell>
          <cell r="D1296" t="str">
            <v>00000233</v>
          </cell>
          <cell r="E1296" t="str">
            <v>ER RN Per Diem</v>
          </cell>
          <cell r="F1296">
            <v>44851</v>
          </cell>
          <cell r="G1296">
            <v>45056</v>
          </cell>
          <cell r="H1296" t="str">
            <v>Hourly</v>
          </cell>
          <cell r="I1296" t="str">
            <v>H</v>
          </cell>
          <cell r="J1296">
            <v>43.05</v>
          </cell>
        </row>
        <row r="1297">
          <cell r="A1297">
            <v>888</v>
          </cell>
          <cell r="B1297" t="str">
            <v>Burrell, Kelly R.</v>
          </cell>
          <cell r="C1297" t="str">
            <v>N</v>
          </cell>
          <cell r="D1297" t="str">
            <v>00000238</v>
          </cell>
          <cell r="E1297" t="str">
            <v>MEDSURG LPN Per Diem</v>
          </cell>
          <cell r="F1297">
            <v>38565</v>
          </cell>
          <cell r="G1297">
            <v>38914</v>
          </cell>
          <cell r="H1297" t="str">
            <v>Hourly</v>
          </cell>
          <cell r="I1297" t="str">
            <v>H</v>
          </cell>
          <cell r="J1297">
            <v>15.86</v>
          </cell>
        </row>
        <row r="1298">
          <cell r="A1298">
            <v>889</v>
          </cell>
          <cell r="B1298" t="str">
            <v>Pelletier, Joseph C.</v>
          </cell>
          <cell r="C1298" t="str">
            <v>Y</v>
          </cell>
          <cell r="D1298" t="str">
            <v>00000168</v>
          </cell>
          <cell r="E1298" t="str">
            <v>PRIM Physician</v>
          </cell>
          <cell r="F1298">
            <v>37895</v>
          </cell>
          <cell r="G1298">
            <v>45056</v>
          </cell>
          <cell r="H1298" t="str">
            <v>Salaried</v>
          </cell>
          <cell r="I1298" t="str">
            <v>S</v>
          </cell>
          <cell r="J1298">
            <v>105.7692</v>
          </cell>
        </row>
        <row r="1299">
          <cell r="A1299">
            <v>890</v>
          </cell>
          <cell r="B1299" t="str">
            <v>Mills, Katie L.</v>
          </cell>
          <cell r="C1299" t="str">
            <v>Y</v>
          </cell>
          <cell r="D1299" t="str">
            <v>00000211</v>
          </cell>
          <cell r="E1299" t="str">
            <v>PR Patient Reg Receptionist I</v>
          </cell>
          <cell r="F1299">
            <v>37895</v>
          </cell>
          <cell r="G1299">
            <v>39605</v>
          </cell>
          <cell r="H1299" t="str">
            <v>Hourly</v>
          </cell>
          <cell r="I1299" t="str">
            <v>H</v>
          </cell>
          <cell r="J1299">
            <v>11.58</v>
          </cell>
        </row>
        <row r="1300">
          <cell r="A1300">
            <v>891</v>
          </cell>
          <cell r="B1300" t="str">
            <v>Partridge, Joy L.</v>
          </cell>
          <cell r="C1300" t="str">
            <v>Y</v>
          </cell>
          <cell r="D1300" t="str">
            <v>00000238</v>
          </cell>
          <cell r="E1300" t="str">
            <v>MEDSURG LPN Per Diem</v>
          </cell>
          <cell r="F1300">
            <v>37895</v>
          </cell>
          <cell r="G1300">
            <v>38200</v>
          </cell>
          <cell r="H1300" t="str">
            <v>Hourly</v>
          </cell>
          <cell r="I1300" t="str">
            <v>H</v>
          </cell>
          <cell r="J1300">
            <v>13.2507</v>
          </cell>
        </row>
        <row r="1301">
          <cell r="A1301">
            <v>892</v>
          </cell>
          <cell r="B1301" t="str">
            <v>Austin, Joyce E.</v>
          </cell>
          <cell r="C1301" t="str">
            <v>Y</v>
          </cell>
          <cell r="D1301" t="str">
            <v>00000042</v>
          </cell>
          <cell r="E1301" t="str">
            <v>BIL Billing Representative II</v>
          </cell>
          <cell r="F1301">
            <v>37895</v>
          </cell>
          <cell r="G1301">
            <v>38429</v>
          </cell>
          <cell r="H1301" t="str">
            <v>Hourly</v>
          </cell>
          <cell r="I1301" t="str">
            <v>H</v>
          </cell>
          <cell r="J1301">
            <v>14.56</v>
          </cell>
        </row>
        <row r="1302">
          <cell r="A1302">
            <v>893</v>
          </cell>
          <cell r="B1302" t="str">
            <v>Conard, Patrice M.</v>
          </cell>
          <cell r="C1302" t="str">
            <v>Y</v>
          </cell>
          <cell r="D1302" t="str">
            <v>00000098</v>
          </cell>
          <cell r="E1302" t="str">
            <v>REH Physical Therapist</v>
          </cell>
          <cell r="F1302">
            <v>37895</v>
          </cell>
          <cell r="G1302">
            <v>45056</v>
          </cell>
          <cell r="H1302" t="str">
            <v>Hourly</v>
          </cell>
          <cell r="I1302" t="str">
            <v>H</v>
          </cell>
          <cell r="J1302">
            <v>50.61</v>
          </cell>
        </row>
        <row r="1303">
          <cell r="A1303">
            <v>894</v>
          </cell>
          <cell r="B1303" t="str">
            <v>Standish, Sandra J.</v>
          </cell>
          <cell r="C1303" t="str">
            <v>N</v>
          </cell>
          <cell r="D1303" t="str">
            <v>00000051</v>
          </cell>
          <cell r="E1303" t="str">
            <v>MEDSURG LNA</v>
          </cell>
          <cell r="F1303">
            <v>37895</v>
          </cell>
          <cell r="G1303">
            <v>38466</v>
          </cell>
          <cell r="H1303" t="str">
            <v>Hourly</v>
          </cell>
          <cell r="I1303" t="str">
            <v>H</v>
          </cell>
          <cell r="J1303">
            <v>11.776899999999999</v>
          </cell>
        </row>
        <row r="1304">
          <cell r="A1304">
            <v>894</v>
          </cell>
          <cell r="B1304" t="str">
            <v>Standish, Sandra J.</v>
          </cell>
          <cell r="C1304" t="str">
            <v>N</v>
          </cell>
          <cell r="D1304" t="str">
            <v>00000237</v>
          </cell>
          <cell r="E1304" t="str">
            <v>MEDSURG LNA Per Diem</v>
          </cell>
          <cell r="F1304">
            <v>37895</v>
          </cell>
          <cell r="G1304">
            <v>37894</v>
          </cell>
          <cell r="H1304" t="str">
            <v>Hourly</v>
          </cell>
          <cell r="I1304" t="str">
            <v>H</v>
          </cell>
          <cell r="J1304">
            <v>10.37</v>
          </cell>
        </row>
        <row r="1305">
          <cell r="A1305">
            <v>894</v>
          </cell>
          <cell r="B1305" t="str">
            <v>Standish, Sandra J.</v>
          </cell>
          <cell r="C1305" t="str">
            <v>N</v>
          </cell>
          <cell r="D1305" t="str">
            <v>00000269</v>
          </cell>
          <cell r="E1305" t="str">
            <v>OBGYN Office Manager</v>
          </cell>
          <cell r="F1305">
            <v>38922</v>
          </cell>
          <cell r="G1305">
            <v>39432</v>
          </cell>
          <cell r="H1305" t="str">
            <v>Hourly</v>
          </cell>
          <cell r="I1305" t="str">
            <v>H</v>
          </cell>
          <cell r="J1305">
            <v>16.64</v>
          </cell>
        </row>
        <row r="1306">
          <cell r="A1306">
            <v>894</v>
          </cell>
          <cell r="B1306" t="str">
            <v>Standish, Sandra J.</v>
          </cell>
          <cell r="C1306" t="str">
            <v>N</v>
          </cell>
          <cell r="D1306" t="str">
            <v>00000330</v>
          </cell>
          <cell r="E1306" t="str">
            <v>CLAD Healthcare Assistant</v>
          </cell>
          <cell r="F1306">
            <v>38467</v>
          </cell>
          <cell r="G1306">
            <v>38732</v>
          </cell>
          <cell r="H1306" t="str">
            <v>Hourly</v>
          </cell>
          <cell r="I1306" t="str">
            <v>H</v>
          </cell>
          <cell r="J1306">
            <v>12.53</v>
          </cell>
        </row>
        <row r="1307">
          <cell r="A1307">
            <v>894</v>
          </cell>
          <cell r="B1307" t="str">
            <v>Standish, Sandra J.</v>
          </cell>
          <cell r="C1307" t="str">
            <v>N</v>
          </cell>
          <cell r="D1307" t="str">
            <v>00000348</v>
          </cell>
          <cell r="E1307" t="str">
            <v>OBGYN Healthcare Asst Offsite</v>
          </cell>
          <cell r="F1307">
            <v>38733</v>
          </cell>
          <cell r="G1307">
            <v>38921</v>
          </cell>
          <cell r="H1307" t="str">
            <v>Hourly</v>
          </cell>
          <cell r="I1307" t="str">
            <v>H</v>
          </cell>
          <cell r="J1307">
            <v>12.97</v>
          </cell>
        </row>
        <row r="1308">
          <cell r="A1308">
            <v>894</v>
          </cell>
          <cell r="B1308" t="str">
            <v>Standish, Sandra J.</v>
          </cell>
          <cell r="C1308" t="str">
            <v>N</v>
          </cell>
          <cell r="D1308" t="str">
            <v>00000378</v>
          </cell>
          <cell r="E1308" t="str">
            <v>Orthopedic Medical Assistant</v>
          </cell>
          <cell r="F1308">
            <v>40035</v>
          </cell>
          <cell r="G1308">
            <v>40566</v>
          </cell>
          <cell r="H1308" t="str">
            <v>Hourly</v>
          </cell>
          <cell r="I1308" t="str">
            <v>H</v>
          </cell>
          <cell r="J1308">
            <v>17.721699999999998</v>
          </cell>
        </row>
        <row r="1309">
          <cell r="A1309">
            <v>894</v>
          </cell>
          <cell r="B1309" t="str">
            <v>Standish, Sandra J.</v>
          </cell>
          <cell r="C1309" t="str">
            <v>N</v>
          </cell>
          <cell r="D1309" t="str">
            <v>00000416</v>
          </cell>
          <cell r="E1309" t="str">
            <v>OBGYN Department Mgr Clinic</v>
          </cell>
          <cell r="F1309">
            <v>39433</v>
          </cell>
          <cell r="G1309">
            <v>40034</v>
          </cell>
          <cell r="H1309" t="str">
            <v>Salaried</v>
          </cell>
          <cell r="I1309" t="str">
            <v>S</v>
          </cell>
          <cell r="J1309">
            <v>17.96</v>
          </cell>
        </row>
        <row r="1310">
          <cell r="A1310">
            <v>894</v>
          </cell>
          <cell r="B1310" t="str">
            <v>Standish, Sandra J.</v>
          </cell>
          <cell r="C1310" t="str">
            <v>Y</v>
          </cell>
          <cell r="D1310" t="str">
            <v>00000511</v>
          </cell>
          <cell r="E1310" t="str">
            <v>Medical Assistant-Float</v>
          </cell>
          <cell r="F1310">
            <v>40567</v>
          </cell>
          <cell r="G1310">
            <v>42769</v>
          </cell>
          <cell r="H1310" t="str">
            <v>Hourly</v>
          </cell>
          <cell r="I1310" t="str">
            <v>H</v>
          </cell>
          <cell r="J1310">
            <v>20.94</v>
          </cell>
        </row>
        <row r="1311">
          <cell r="A1311">
            <v>895</v>
          </cell>
          <cell r="B1311" t="str">
            <v>Brennan, Stephen V.</v>
          </cell>
          <cell r="C1311" t="str">
            <v>Y</v>
          </cell>
          <cell r="D1311" t="str">
            <v>00000218</v>
          </cell>
          <cell r="E1311" t="str">
            <v>DEV Marketing &amp; Grants Coordin</v>
          </cell>
          <cell r="F1311">
            <v>37895</v>
          </cell>
          <cell r="G1311">
            <v>38199</v>
          </cell>
          <cell r="H1311" t="str">
            <v>Salaried</v>
          </cell>
          <cell r="I1311" t="str">
            <v>S</v>
          </cell>
          <cell r="J1311">
            <v>20.507300000000001</v>
          </cell>
        </row>
        <row r="1312">
          <cell r="A1312">
            <v>896</v>
          </cell>
          <cell r="B1312" t="str">
            <v>Mangone-Melendy, Lenora</v>
          </cell>
          <cell r="C1312" t="str">
            <v>Y</v>
          </cell>
          <cell r="D1312" t="str">
            <v>00000062</v>
          </cell>
          <cell r="E1312" t="str">
            <v>BC Registered Nurse</v>
          </cell>
          <cell r="F1312">
            <v>37895</v>
          </cell>
          <cell r="G1312">
            <v>38454</v>
          </cell>
          <cell r="H1312" t="str">
            <v>Hourly</v>
          </cell>
          <cell r="I1312" t="str">
            <v>H</v>
          </cell>
          <cell r="J1312">
            <v>19.928799999999999</v>
          </cell>
        </row>
        <row r="1313">
          <cell r="A1313">
            <v>897</v>
          </cell>
          <cell r="B1313" t="str">
            <v>Taylor, Jennifer L.</v>
          </cell>
          <cell r="C1313" t="str">
            <v>Y</v>
          </cell>
          <cell r="D1313" t="str">
            <v>00000228</v>
          </cell>
          <cell r="E1313" t="str">
            <v>ASP After School Assistant</v>
          </cell>
          <cell r="F1313">
            <v>37895</v>
          </cell>
          <cell r="G1313">
            <v>38302</v>
          </cell>
          <cell r="H1313" t="str">
            <v>Hourly</v>
          </cell>
          <cell r="I1313" t="str">
            <v>H</v>
          </cell>
          <cell r="J1313">
            <v>7.6547999999999998</v>
          </cell>
        </row>
        <row r="1314">
          <cell r="A1314">
            <v>898</v>
          </cell>
          <cell r="B1314" t="str">
            <v>Parker, Ellen S.</v>
          </cell>
          <cell r="C1314" t="str">
            <v>N</v>
          </cell>
          <cell r="D1314" t="str">
            <v>00000063</v>
          </cell>
          <cell r="E1314" t="str">
            <v>OR Registered Nurse</v>
          </cell>
          <cell r="F1314">
            <v>37895</v>
          </cell>
          <cell r="G1314">
            <v>39600</v>
          </cell>
          <cell r="H1314" t="str">
            <v>Hourly</v>
          </cell>
          <cell r="I1314" t="str">
            <v>H</v>
          </cell>
          <cell r="J1314">
            <v>27.51</v>
          </cell>
        </row>
        <row r="1315">
          <cell r="A1315">
            <v>898</v>
          </cell>
          <cell r="B1315" t="str">
            <v>Parker, Ellen S.</v>
          </cell>
          <cell r="C1315" t="str">
            <v>N</v>
          </cell>
          <cell r="D1315" t="str">
            <v>00000063</v>
          </cell>
          <cell r="E1315" t="str">
            <v>OR Registered Nurse</v>
          </cell>
          <cell r="F1315">
            <v>39601</v>
          </cell>
          <cell r="G1315">
            <v>39734</v>
          </cell>
          <cell r="H1315" t="str">
            <v>Hourly</v>
          </cell>
          <cell r="I1315" t="str">
            <v>H</v>
          </cell>
          <cell r="J1315">
            <v>27.51</v>
          </cell>
        </row>
        <row r="1316">
          <cell r="A1316">
            <v>898</v>
          </cell>
          <cell r="B1316" t="str">
            <v>Parker, Ellen S.</v>
          </cell>
          <cell r="C1316" t="str">
            <v>Y</v>
          </cell>
          <cell r="D1316" t="str">
            <v>00000072</v>
          </cell>
          <cell r="E1316" t="str">
            <v>ER Registered Nurse</v>
          </cell>
          <cell r="F1316">
            <v>39601</v>
          </cell>
          <cell r="G1316">
            <v>39734</v>
          </cell>
          <cell r="H1316" t="str">
            <v>Hourly</v>
          </cell>
          <cell r="I1316" t="str">
            <v>H</v>
          </cell>
          <cell r="J1316">
            <v>27.51</v>
          </cell>
        </row>
        <row r="1317">
          <cell r="A1317">
            <v>898</v>
          </cell>
          <cell r="B1317" t="str">
            <v>Parker, Ellen S.</v>
          </cell>
          <cell r="C1317" t="str">
            <v>N</v>
          </cell>
          <cell r="D1317" t="str">
            <v>00000113</v>
          </cell>
          <cell r="E1317" t="str">
            <v>INFECT Infection Control Pract</v>
          </cell>
          <cell r="F1317">
            <v>39531</v>
          </cell>
          <cell r="G1317">
            <v>39600</v>
          </cell>
          <cell r="H1317" t="str">
            <v>Hourly</v>
          </cell>
          <cell r="I1317" t="str">
            <v>H</v>
          </cell>
          <cell r="J1317">
            <v>26.64</v>
          </cell>
        </row>
        <row r="1318">
          <cell r="A1318">
            <v>899</v>
          </cell>
          <cell r="B1318" t="str">
            <v>Mascola III, Gerard D.</v>
          </cell>
          <cell r="C1318" t="str">
            <v>Y</v>
          </cell>
          <cell r="D1318" t="str">
            <v>00000228</v>
          </cell>
          <cell r="E1318" t="str">
            <v>ASP After School Assistant</v>
          </cell>
          <cell r="F1318">
            <v>37895</v>
          </cell>
          <cell r="G1318">
            <v>39939</v>
          </cell>
          <cell r="H1318" t="str">
            <v>Hourly</v>
          </cell>
          <cell r="I1318" t="str">
            <v>H</v>
          </cell>
          <cell r="J1318">
            <v>8.67</v>
          </cell>
        </row>
        <row r="1319">
          <cell r="A1319">
            <v>900</v>
          </cell>
          <cell r="B1319" t="str">
            <v>Weis, Deborah</v>
          </cell>
          <cell r="C1319" t="str">
            <v>Y</v>
          </cell>
          <cell r="D1319" t="str">
            <v>00000238</v>
          </cell>
          <cell r="E1319" t="str">
            <v>MEDSURG LPN Per Diem</v>
          </cell>
          <cell r="F1319">
            <v>37895</v>
          </cell>
          <cell r="G1319">
            <v>38198</v>
          </cell>
          <cell r="H1319" t="str">
            <v>Hourly</v>
          </cell>
          <cell r="I1319" t="str">
            <v>H</v>
          </cell>
          <cell r="J1319">
            <v>11.5128</v>
          </cell>
        </row>
        <row r="1320">
          <cell r="A1320">
            <v>901</v>
          </cell>
          <cell r="B1320" t="str">
            <v>Thomas, Kathleen M.</v>
          </cell>
          <cell r="C1320" t="str">
            <v>Y</v>
          </cell>
          <cell r="D1320" t="str">
            <v>00000235</v>
          </cell>
          <cell r="E1320" t="str">
            <v>MECU LNA Per Diem</v>
          </cell>
          <cell r="F1320">
            <v>37895</v>
          </cell>
          <cell r="G1320">
            <v>38886</v>
          </cell>
          <cell r="H1320" t="str">
            <v>Hourly</v>
          </cell>
          <cell r="I1320" t="str">
            <v>H</v>
          </cell>
          <cell r="J1320">
            <v>9.8849</v>
          </cell>
        </row>
        <row r="1321">
          <cell r="A1321">
            <v>902</v>
          </cell>
          <cell r="B1321" t="str">
            <v>Meadows, Jessie A.</v>
          </cell>
          <cell r="C1321" t="str">
            <v>N</v>
          </cell>
          <cell r="D1321" t="str">
            <v>00000049</v>
          </cell>
          <cell r="E1321" t="str">
            <v>MEDSURG Registered Nurse</v>
          </cell>
          <cell r="F1321">
            <v>37896</v>
          </cell>
          <cell r="G1321">
            <v>37959</v>
          </cell>
          <cell r="H1321" t="str">
            <v>Hourly</v>
          </cell>
          <cell r="I1321" t="str">
            <v>H</v>
          </cell>
          <cell r="J1321">
            <v>24.31</v>
          </cell>
        </row>
        <row r="1322">
          <cell r="A1322">
            <v>902</v>
          </cell>
          <cell r="B1322" t="str">
            <v>Meadows, Jessie A.</v>
          </cell>
          <cell r="C1322" t="str">
            <v>Y</v>
          </cell>
          <cell r="D1322" t="str">
            <v>00000073</v>
          </cell>
          <cell r="E1322" t="str">
            <v>ER Nursing Supervisor</v>
          </cell>
          <cell r="F1322">
            <v>38201</v>
          </cell>
          <cell r="G1322">
            <v>38817</v>
          </cell>
          <cell r="H1322" t="str">
            <v>Hourly</v>
          </cell>
          <cell r="I1322" t="str">
            <v>H</v>
          </cell>
          <cell r="J1322">
            <v>28.8704</v>
          </cell>
        </row>
        <row r="1323">
          <cell r="A1323">
            <v>902</v>
          </cell>
          <cell r="B1323" t="str">
            <v>Meadows, Jessie A.</v>
          </cell>
          <cell r="C1323" t="str">
            <v>N</v>
          </cell>
          <cell r="D1323" t="str">
            <v>00000239</v>
          </cell>
          <cell r="E1323" t="str">
            <v>MEDSURG RN Per Diem</v>
          </cell>
          <cell r="F1323">
            <v>37960</v>
          </cell>
          <cell r="G1323">
            <v>38200</v>
          </cell>
          <cell r="H1323" t="str">
            <v>Hourly</v>
          </cell>
          <cell r="I1323" t="str">
            <v>H</v>
          </cell>
          <cell r="J1323">
            <v>25.039300000000001</v>
          </cell>
        </row>
        <row r="1324">
          <cell r="A1324">
            <v>903</v>
          </cell>
          <cell r="B1324" t="str">
            <v>Harriman, Fletcher C.</v>
          </cell>
          <cell r="C1324" t="str">
            <v>N</v>
          </cell>
          <cell r="D1324" t="str">
            <v>00000211</v>
          </cell>
          <cell r="E1324" t="str">
            <v>PR Patient Reg Receptionist I</v>
          </cell>
          <cell r="F1324">
            <v>38226</v>
          </cell>
          <cell r="G1324">
            <v>38226</v>
          </cell>
          <cell r="H1324" t="str">
            <v>Hourly</v>
          </cell>
          <cell r="I1324" t="str">
            <v>H</v>
          </cell>
          <cell r="J1324">
            <v>10.93</v>
          </cell>
        </row>
        <row r="1325">
          <cell r="A1325">
            <v>903</v>
          </cell>
          <cell r="B1325" t="str">
            <v>Harriman, Fletcher C.</v>
          </cell>
          <cell r="C1325" t="str">
            <v>N</v>
          </cell>
          <cell r="D1325" t="str">
            <v>00000211</v>
          </cell>
          <cell r="E1325" t="str">
            <v>PR Patient Reg Receptionist I</v>
          </cell>
          <cell r="F1325">
            <v>38271</v>
          </cell>
          <cell r="G1325">
            <v>38984</v>
          </cell>
          <cell r="H1325" t="str">
            <v>Hourly</v>
          </cell>
          <cell r="I1325" t="str">
            <v>H</v>
          </cell>
          <cell r="J1325">
            <v>10.16</v>
          </cell>
        </row>
        <row r="1326">
          <cell r="A1326">
            <v>903</v>
          </cell>
          <cell r="B1326" t="str">
            <v>Harriman, Fletcher C.</v>
          </cell>
          <cell r="C1326" t="str">
            <v>N</v>
          </cell>
          <cell r="D1326" t="str">
            <v>00000273</v>
          </cell>
          <cell r="E1326" t="str">
            <v>QA &amp; Training Coordinator</v>
          </cell>
          <cell r="F1326">
            <v>38271</v>
          </cell>
          <cell r="G1326">
            <v>38270</v>
          </cell>
          <cell r="H1326" t="str">
            <v>Hourly</v>
          </cell>
          <cell r="I1326" t="str">
            <v>H</v>
          </cell>
          <cell r="J1326">
            <v>9.5068999999999999</v>
          </cell>
        </row>
        <row r="1327">
          <cell r="A1327">
            <v>903</v>
          </cell>
          <cell r="B1327" t="str">
            <v>Harriman, Fletcher C.</v>
          </cell>
          <cell r="C1327" t="str">
            <v>Y</v>
          </cell>
          <cell r="D1327" t="str">
            <v>00000307</v>
          </cell>
          <cell r="E1327" t="str">
            <v>BETH Medical Secretary Offsite</v>
          </cell>
          <cell r="F1327">
            <v>38985</v>
          </cell>
          <cell r="G1327">
            <v>39182</v>
          </cell>
          <cell r="H1327" t="str">
            <v>Hourly</v>
          </cell>
          <cell r="I1327" t="str">
            <v>H</v>
          </cell>
          <cell r="J1327">
            <v>10.84</v>
          </cell>
        </row>
        <row r="1328">
          <cell r="A1328">
            <v>904</v>
          </cell>
          <cell r="B1328" t="str">
            <v>Gorman, Leanne E.</v>
          </cell>
          <cell r="C1328" t="str">
            <v>Y</v>
          </cell>
          <cell r="D1328" t="str">
            <v>00000211</v>
          </cell>
          <cell r="E1328" t="str">
            <v>PR Patient Reg Receptionist I</v>
          </cell>
          <cell r="F1328">
            <v>37895</v>
          </cell>
          <cell r="G1328">
            <v>38439</v>
          </cell>
          <cell r="H1328" t="str">
            <v>Hourly</v>
          </cell>
          <cell r="I1328" t="str">
            <v>H</v>
          </cell>
          <cell r="J1328">
            <v>11.039300000000001</v>
          </cell>
        </row>
        <row r="1329">
          <cell r="A1329">
            <v>905</v>
          </cell>
          <cell r="B1329" t="str">
            <v>Lich, Kim L.</v>
          </cell>
          <cell r="C1329" t="str">
            <v>Y</v>
          </cell>
          <cell r="D1329" t="str">
            <v>00000101</v>
          </cell>
          <cell r="E1329" t="str">
            <v>REH Speech/Language Pathologi</v>
          </cell>
          <cell r="F1329">
            <v>37895</v>
          </cell>
          <cell r="G1329">
            <v>38153</v>
          </cell>
          <cell r="H1329" t="str">
            <v>Hourly</v>
          </cell>
          <cell r="I1329" t="str">
            <v>H</v>
          </cell>
          <cell r="J1329">
            <v>28.359998999999998</v>
          </cell>
        </row>
        <row r="1330">
          <cell r="A1330">
            <v>906</v>
          </cell>
          <cell r="B1330" t="str">
            <v>Pritchard, Daniel E.</v>
          </cell>
          <cell r="C1330" t="str">
            <v>N</v>
          </cell>
          <cell r="D1330" t="str">
            <v>00000033</v>
          </cell>
          <cell r="E1330" t="str">
            <v>RES Cardio/Nuc Med Manager</v>
          </cell>
          <cell r="F1330">
            <v>37896</v>
          </cell>
          <cell r="G1330">
            <v>38256</v>
          </cell>
          <cell r="H1330" t="str">
            <v>Salaried</v>
          </cell>
          <cell r="I1330" t="str">
            <v>S</v>
          </cell>
          <cell r="J1330">
            <v>30.892299999999999</v>
          </cell>
        </row>
        <row r="1331">
          <cell r="A1331">
            <v>906</v>
          </cell>
          <cell r="B1331" t="str">
            <v>Pritchard, Daniel E.</v>
          </cell>
          <cell r="C1331" t="str">
            <v>Y</v>
          </cell>
          <cell r="D1331" t="str">
            <v>00000097</v>
          </cell>
          <cell r="E1331" t="str">
            <v>RES Respiratory Therapist RRT</v>
          </cell>
          <cell r="F1331">
            <v>38257</v>
          </cell>
          <cell r="G1331">
            <v>41704</v>
          </cell>
          <cell r="H1331" t="str">
            <v>Hourly</v>
          </cell>
          <cell r="I1331" t="str">
            <v>H</v>
          </cell>
          <cell r="J1331">
            <v>29.48</v>
          </cell>
        </row>
        <row r="1332">
          <cell r="A1332">
            <v>907</v>
          </cell>
          <cell r="B1332" t="str">
            <v>BujakChase, Shannon L.</v>
          </cell>
          <cell r="C1332" t="str">
            <v>N</v>
          </cell>
          <cell r="D1332" t="str">
            <v>00000164</v>
          </cell>
          <cell r="E1332" t="str">
            <v>PRIM Medical Secretary</v>
          </cell>
          <cell r="F1332">
            <v>37896</v>
          </cell>
          <cell r="G1332">
            <v>38550</v>
          </cell>
          <cell r="H1332" t="str">
            <v>Hourly</v>
          </cell>
          <cell r="I1332" t="str">
            <v>H</v>
          </cell>
          <cell r="J1332">
            <v>10.1442</v>
          </cell>
        </row>
        <row r="1333">
          <cell r="A1333">
            <v>907</v>
          </cell>
          <cell r="B1333" t="str">
            <v>BujakChase, Shannon L.</v>
          </cell>
          <cell r="C1333" t="str">
            <v>N</v>
          </cell>
          <cell r="D1333" t="str">
            <v>00000345</v>
          </cell>
          <cell r="E1333" t="str">
            <v>CL ADM Biller Coder</v>
          </cell>
          <cell r="F1333">
            <v>38551</v>
          </cell>
          <cell r="G1333">
            <v>39502</v>
          </cell>
          <cell r="H1333" t="str">
            <v>Hourly</v>
          </cell>
          <cell r="I1333" t="str">
            <v>H</v>
          </cell>
          <cell r="J1333">
            <v>12.24</v>
          </cell>
        </row>
        <row r="1334">
          <cell r="A1334">
            <v>907</v>
          </cell>
          <cell r="B1334" t="str">
            <v>BujakChase, Shannon L.</v>
          </cell>
          <cell r="C1334" t="str">
            <v>N</v>
          </cell>
          <cell r="D1334" t="str">
            <v>00000349</v>
          </cell>
          <cell r="E1334" t="str">
            <v>CLAD Coder (Med Rec)</v>
          </cell>
          <cell r="F1334">
            <v>39503</v>
          </cell>
          <cell r="G1334">
            <v>39810</v>
          </cell>
          <cell r="H1334" t="str">
            <v>Hourly</v>
          </cell>
          <cell r="I1334" t="str">
            <v>H</v>
          </cell>
          <cell r="J1334">
            <v>12.7</v>
          </cell>
        </row>
        <row r="1335">
          <cell r="A1335">
            <v>907</v>
          </cell>
          <cell r="B1335" t="str">
            <v>BujakChase, Shannon L.</v>
          </cell>
          <cell r="C1335" t="str">
            <v>Y</v>
          </cell>
          <cell r="D1335" t="str">
            <v>00000349</v>
          </cell>
          <cell r="E1335" t="str">
            <v>CLAD Coder (Med Rec)</v>
          </cell>
          <cell r="F1335">
            <v>39811</v>
          </cell>
          <cell r="G1335">
            <v>40116</v>
          </cell>
          <cell r="H1335" t="str">
            <v>Hourly</v>
          </cell>
          <cell r="I1335" t="str">
            <v>H</v>
          </cell>
          <cell r="J1335">
            <v>14.15</v>
          </cell>
        </row>
        <row r="1336">
          <cell r="A1336">
            <v>907</v>
          </cell>
          <cell r="B1336" t="str">
            <v>BujakChase, Shannon L.</v>
          </cell>
          <cell r="C1336" t="str">
            <v>N</v>
          </cell>
          <cell r="D1336" t="str">
            <v>00000350</v>
          </cell>
          <cell r="E1336" t="str">
            <v>CLAD Certified Coder</v>
          </cell>
          <cell r="F1336">
            <v>39811</v>
          </cell>
          <cell r="G1336">
            <v>39810</v>
          </cell>
          <cell r="H1336" t="str">
            <v>Hourly</v>
          </cell>
          <cell r="I1336" t="str">
            <v>H</v>
          </cell>
          <cell r="J1336">
            <v>13.7</v>
          </cell>
        </row>
        <row r="1337">
          <cell r="A1337">
            <v>908</v>
          </cell>
          <cell r="B1337" t="str">
            <v>Kaminski, Karyn L.</v>
          </cell>
          <cell r="C1337" t="str">
            <v>N</v>
          </cell>
          <cell r="D1337" t="str">
            <v>00000063</v>
          </cell>
          <cell r="E1337" t="str">
            <v>OR Registered Nurse</v>
          </cell>
          <cell r="F1337">
            <v>37896</v>
          </cell>
          <cell r="G1337">
            <v>38354</v>
          </cell>
          <cell r="H1337" t="str">
            <v>Hourly</v>
          </cell>
          <cell r="I1337" t="str">
            <v>H</v>
          </cell>
          <cell r="J1337">
            <v>18.5</v>
          </cell>
        </row>
        <row r="1338">
          <cell r="A1338">
            <v>908</v>
          </cell>
          <cell r="B1338" t="str">
            <v>Kaminski, Karyn L.</v>
          </cell>
          <cell r="C1338" t="str">
            <v>Y</v>
          </cell>
          <cell r="D1338" t="str">
            <v>00000242</v>
          </cell>
          <cell r="E1338" t="str">
            <v>OR RN Per Diem</v>
          </cell>
          <cell r="F1338">
            <v>38355</v>
          </cell>
          <cell r="G1338">
            <v>38635</v>
          </cell>
          <cell r="H1338" t="str">
            <v>Hourly</v>
          </cell>
          <cell r="I1338" t="str">
            <v>H</v>
          </cell>
          <cell r="J1338">
            <v>20.6</v>
          </cell>
        </row>
        <row r="1339">
          <cell r="A1339">
            <v>909</v>
          </cell>
          <cell r="B1339" t="str">
            <v>Conrad, Sandra A.</v>
          </cell>
          <cell r="C1339" t="str">
            <v>N</v>
          </cell>
          <cell r="D1339" t="str">
            <v>00000105</v>
          </cell>
          <cell r="E1339" t="str">
            <v>CARE Social Worker</v>
          </cell>
          <cell r="F1339">
            <v>37895</v>
          </cell>
          <cell r="G1339">
            <v>38452</v>
          </cell>
          <cell r="H1339" t="str">
            <v>Salaried</v>
          </cell>
          <cell r="I1339" t="str">
            <v>S</v>
          </cell>
          <cell r="J1339">
            <v>19.5</v>
          </cell>
        </row>
        <row r="1340">
          <cell r="A1340">
            <v>909</v>
          </cell>
          <cell r="B1340" t="str">
            <v>Conrad, Sandra A.</v>
          </cell>
          <cell r="C1340" t="str">
            <v>N</v>
          </cell>
          <cell r="D1340" t="str">
            <v>00000107</v>
          </cell>
          <cell r="E1340" t="str">
            <v>CARE Care Manager</v>
          </cell>
          <cell r="F1340">
            <v>38453</v>
          </cell>
          <cell r="G1340">
            <v>39026</v>
          </cell>
          <cell r="H1340" t="str">
            <v>Salaried</v>
          </cell>
          <cell r="I1340" t="str">
            <v>S</v>
          </cell>
          <cell r="J1340">
            <v>21.01</v>
          </cell>
        </row>
        <row r="1341">
          <cell r="A1341">
            <v>909</v>
          </cell>
          <cell r="B1341" t="str">
            <v>Conrad, Sandra A.</v>
          </cell>
          <cell r="C1341" t="str">
            <v>Y</v>
          </cell>
          <cell r="D1341" t="str">
            <v>00000382</v>
          </cell>
          <cell r="E1341" t="str">
            <v>Care Manager  (MSW)</v>
          </cell>
          <cell r="F1341">
            <v>39027</v>
          </cell>
          <cell r="G1341">
            <v>40312</v>
          </cell>
          <cell r="H1341" t="str">
            <v>Salaried</v>
          </cell>
          <cell r="I1341" t="str">
            <v>S</v>
          </cell>
          <cell r="J1341">
            <v>27.348299999999998</v>
          </cell>
        </row>
        <row r="1342">
          <cell r="A1342">
            <v>910</v>
          </cell>
          <cell r="B1342" t="str">
            <v>Webb, Mary E.</v>
          </cell>
          <cell r="C1342" t="str">
            <v>Y</v>
          </cell>
          <cell r="D1342" t="str">
            <v>00000251</v>
          </cell>
          <cell r="E1342" t="str">
            <v>MECU LPN Per Diem</v>
          </cell>
          <cell r="F1342">
            <v>37909</v>
          </cell>
          <cell r="G1342">
            <v>38037</v>
          </cell>
          <cell r="H1342" t="str">
            <v>Hourly</v>
          </cell>
          <cell r="I1342" t="str">
            <v>H</v>
          </cell>
          <cell r="J1342">
            <v>16.55</v>
          </cell>
        </row>
        <row r="1343">
          <cell r="A1343">
            <v>911</v>
          </cell>
          <cell r="B1343" t="str">
            <v>Graf, Amy R.</v>
          </cell>
          <cell r="C1343" t="str">
            <v>Y</v>
          </cell>
          <cell r="D1343" t="str">
            <v>00000171</v>
          </cell>
          <cell r="E1343" t="str">
            <v>OBGYN Nurse Midwife</v>
          </cell>
          <cell r="F1343">
            <v>37914</v>
          </cell>
          <cell r="G1343">
            <v>39325</v>
          </cell>
          <cell r="H1343" t="str">
            <v>Salaried</v>
          </cell>
          <cell r="I1343" t="str">
            <v>S</v>
          </cell>
          <cell r="J1343">
            <v>0</v>
          </cell>
        </row>
        <row r="1344">
          <cell r="A1344">
            <v>912</v>
          </cell>
          <cell r="B1344" t="str">
            <v>Carpenter, Amanda M.</v>
          </cell>
          <cell r="C1344" t="str">
            <v>Y</v>
          </cell>
          <cell r="D1344" t="str">
            <v>00000191</v>
          </cell>
          <cell r="E1344" t="str">
            <v>NUTS Nutrition Assistant</v>
          </cell>
          <cell r="F1344">
            <v>37922</v>
          </cell>
          <cell r="G1344">
            <v>39065</v>
          </cell>
          <cell r="H1344" t="str">
            <v>Hourly</v>
          </cell>
          <cell r="I1344" t="str">
            <v>H</v>
          </cell>
          <cell r="J1344">
            <v>10</v>
          </cell>
        </row>
        <row r="1345">
          <cell r="A1345">
            <v>913</v>
          </cell>
          <cell r="B1345" t="str">
            <v>Francis, Kathryn</v>
          </cell>
          <cell r="C1345" t="str">
            <v>N</v>
          </cell>
          <cell r="D1345" t="str">
            <v>00000191</v>
          </cell>
          <cell r="E1345" t="str">
            <v>NUTS Nutrition Assistant</v>
          </cell>
          <cell r="F1345">
            <v>37932</v>
          </cell>
          <cell r="G1345">
            <v>37987</v>
          </cell>
          <cell r="H1345" t="str">
            <v>Hourly</v>
          </cell>
          <cell r="I1345" t="str">
            <v>H</v>
          </cell>
          <cell r="J1345">
            <v>8.33</v>
          </cell>
        </row>
        <row r="1346">
          <cell r="A1346">
            <v>913</v>
          </cell>
          <cell r="B1346" t="str">
            <v>Francis, Kathryn</v>
          </cell>
          <cell r="C1346" t="str">
            <v>Y</v>
          </cell>
          <cell r="D1346" t="str">
            <v>00000191</v>
          </cell>
          <cell r="E1346" t="str">
            <v>NUTS Nutrition Assistant</v>
          </cell>
          <cell r="F1346">
            <v>38604</v>
          </cell>
          <cell r="G1346">
            <v>38778</v>
          </cell>
          <cell r="H1346" t="str">
            <v>Hourly</v>
          </cell>
          <cell r="I1346" t="str">
            <v>H</v>
          </cell>
          <cell r="J1346">
            <v>8.33</v>
          </cell>
        </row>
        <row r="1347">
          <cell r="A1347">
            <v>914</v>
          </cell>
          <cell r="B1347" t="str">
            <v>Campbell, Ann M.</v>
          </cell>
          <cell r="C1347" t="str">
            <v>N</v>
          </cell>
          <cell r="D1347" t="str">
            <v>00000054</v>
          </cell>
          <cell r="E1347" t="str">
            <v>TCU Licensed Practical Nurse</v>
          </cell>
          <cell r="F1347">
            <v>38243</v>
          </cell>
          <cell r="G1347">
            <v>38424</v>
          </cell>
          <cell r="H1347" t="str">
            <v>Hourly</v>
          </cell>
          <cell r="I1347" t="str">
            <v>H</v>
          </cell>
          <cell r="J1347">
            <v>14.2255</v>
          </cell>
        </row>
        <row r="1348">
          <cell r="A1348">
            <v>914</v>
          </cell>
          <cell r="B1348" t="str">
            <v>Campbell, Ann M.</v>
          </cell>
          <cell r="C1348" t="str">
            <v>N</v>
          </cell>
          <cell r="D1348" t="str">
            <v>00000057</v>
          </cell>
          <cell r="E1348" t="str">
            <v>MECU Licensed Practical Nurse</v>
          </cell>
          <cell r="F1348">
            <v>38243</v>
          </cell>
          <cell r="G1348">
            <v>38242</v>
          </cell>
          <cell r="H1348" t="str">
            <v>Hourly</v>
          </cell>
          <cell r="I1348" t="str">
            <v>H</v>
          </cell>
          <cell r="J1348">
            <v>14.2255</v>
          </cell>
        </row>
        <row r="1349">
          <cell r="A1349">
            <v>914</v>
          </cell>
          <cell r="B1349" t="str">
            <v>Campbell, Ann M.</v>
          </cell>
          <cell r="C1349" t="str">
            <v>N</v>
          </cell>
          <cell r="D1349" t="str">
            <v>00000057</v>
          </cell>
          <cell r="E1349" t="str">
            <v>MECU Licensed Practical Nurse</v>
          </cell>
          <cell r="F1349">
            <v>40007</v>
          </cell>
          <cell r="G1349">
            <v>40350</v>
          </cell>
          <cell r="H1349" t="str">
            <v>Hourly</v>
          </cell>
          <cell r="I1349" t="str">
            <v>H</v>
          </cell>
          <cell r="J1349">
            <v>22.774000000000001</v>
          </cell>
        </row>
        <row r="1350">
          <cell r="A1350">
            <v>914</v>
          </cell>
          <cell r="B1350" t="str">
            <v>Campbell, Ann M.</v>
          </cell>
          <cell r="C1350" t="str">
            <v>N</v>
          </cell>
          <cell r="D1350" t="str">
            <v>00000064</v>
          </cell>
          <cell r="E1350" t="str">
            <v>OR Licensed Practical Nurse</v>
          </cell>
          <cell r="F1350">
            <v>39303</v>
          </cell>
          <cell r="G1350">
            <v>39600</v>
          </cell>
          <cell r="H1350" t="str">
            <v>Hourly</v>
          </cell>
          <cell r="I1350" t="str">
            <v>H</v>
          </cell>
          <cell r="J1350">
            <v>21.63</v>
          </cell>
        </row>
        <row r="1351">
          <cell r="A1351">
            <v>914</v>
          </cell>
          <cell r="B1351" t="str">
            <v>Campbell, Ann M.</v>
          </cell>
          <cell r="C1351" t="str">
            <v>N</v>
          </cell>
          <cell r="D1351" t="str">
            <v>00000064</v>
          </cell>
          <cell r="E1351" t="str">
            <v>OR Licensed Practical Nurse</v>
          </cell>
          <cell r="F1351">
            <v>40007</v>
          </cell>
          <cell r="G1351">
            <v>40272</v>
          </cell>
          <cell r="H1351" t="str">
            <v>Salaried</v>
          </cell>
          <cell r="I1351" t="str">
            <v>S</v>
          </cell>
          <cell r="J1351">
            <v>0</v>
          </cell>
        </row>
        <row r="1352">
          <cell r="A1352">
            <v>914</v>
          </cell>
          <cell r="B1352" t="str">
            <v>Campbell, Ann M.</v>
          </cell>
          <cell r="C1352" t="str">
            <v>N</v>
          </cell>
          <cell r="D1352" t="str">
            <v>00000241</v>
          </cell>
          <cell r="E1352" t="str">
            <v>OR LPN Per Diem</v>
          </cell>
          <cell r="F1352">
            <v>39601</v>
          </cell>
          <cell r="G1352">
            <v>40006</v>
          </cell>
          <cell r="H1352" t="str">
            <v>Hourly</v>
          </cell>
          <cell r="I1352" t="str">
            <v>H</v>
          </cell>
          <cell r="J1352">
            <v>22.39</v>
          </cell>
        </row>
        <row r="1353">
          <cell r="A1353">
            <v>914</v>
          </cell>
          <cell r="B1353" t="str">
            <v>Campbell, Ann M.</v>
          </cell>
          <cell r="C1353" t="str">
            <v>N</v>
          </cell>
          <cell r="D1353" t="str">
            <v>00000250</v>
          </cell>
          <cell r="E1353" t="str">
            <v>TCU LPN Per Diem</v>
          </cell>
          <cell r="F1353">
            <v>38425</v>
          </cell>
          <cell r="G1353">
            <v>38942</v>
          </cell>
          <cell r="H1353" t="str">
            <v>Hourly</v>
          </cell>
          <cell r="I1353" t="str">
            <v>H</v>
          </cell>
          <cell r="J1353">
            <v>15.9</v>
          </cell>
        </row>
        <row r="1354">
          <cell r="A1354">
            <v>914</v>
          </cell>
          <cell r="B1354" t="str">
            <v>Campbell, Ann M.</v>
          </cell>
          <cell r="C1354" t="str">
            <v>N</v>
          </cell>
          <cell r="D1354" t="str">
            <v>00000251</v>
          </cell>
          <cell r="E1354" t="str">
            <v>MECU LPN Per Diem</v>
          </cell>
          <cell r="F1354">
            <v>37937</v>
          </cell>
          <cell r="G1354">
            <v>38242</v>
          </cell>
          <cell r="H1354" t="str">
            <v>Hourly</v>
          </cell>
          <cell r="I1354" t="str">
            <v>H</v>
          </cell>
          <cell r="J1354">
            <v>14.2255</v>
          </cell>
        </row>
        <row r="1355">
          <cell r="A1355">
            <v>914</v>
          </cell>
          <cell r="B1355" t="str">
            <v>Campbell, Ann M.</v>
          </cell>
          <cell r="C1355" t="str">
            <v>Y</v>
          </cell>
          <cell r="D1355" t="str">
            <v>00000251</v>
          </cell>
          <cell r="E1355" t="str">
            <v>MECU LPN Per Diem</v>
          </cell>
          <cell r="F1355">
            <v>40343</v>
          </cell>
          <cell r="G1355">
            <v>41379</v>
          </cell>
          <cell r="H1355" t="str">
            <v>Hourly</v>
          </cell>
          <cell r="I1355" t="str">
            <v>H</v>
          </cell>
          <cell r="J1355">
            <v>23.46</v>
          </cell>
        </row>
        <row r="1356">
          <cell r="A1356">
            <v>915</v>
          </cell>
          <cell r="B1356" t="str">
            <v>Warner, Kasey L.</v>
          </cell>
          <cell r="C1356" t="str">
            <v>N</v>
          </cell>
          <cell r="D1356" t="str">
            <v>00000222</v>
          </cell>
          <cell r="E1356" t="str">
            <v>Purchasing Clerk I</v>
          </cell>
          <cell r="F1356">
            <v>37950</v>
          </cell>
          <cell r="G1356">
            <v>38270</v>
          </cell>
          <cell r="H1356" t="str">
            <v>Hourly</v>
          </cell>
          <cell r="I1356" t="str">
            <v>H</v>
          </cell>
          <cell r="J1356">
            <v>7.77</v>
          </cell>
        </row>
        <row r="1357">
          <cell r="A1357">
            <v>915</v>
          </cell>
          <cell r="B1357" t="str">
            <v>Warner, Kasey L.</v>
          </cell>
          <cell r="C1357" t="str">
            <v>N</v>
          </cell>
          <cell r="D1357" t="str">
            <v>00000223</v>
          </cell>
          <cell r="E1357" t="str">
            <v>MM Materials Clerk Closed</v>
          </cell>
          <cell r="F1357">
            <v>37950</v>
          </cell>
          <cell r="G1357">
            <v>37949</v>
          </cell>
          <cell r="H1357" t="str">
            <v>Hourly</v>
          </cell>
          <cell r="I1357" t="str">
            <v>H</v>
          </cell>
          <cell r="J1357">
            <v>7.25</v>
          </cell>
        </row>
        <row r="1358">
          <cell r="A1358">
            <v>915</v>
          </cell>
          <cell r="B1358" t="str">
            <v>Warner, Kasey L.</v>
          </cell>
          <cell r="C1358" t="str">
            <v>Y</v>
          </cell>
          <cell r="D1358" t="str">
            <v>00000270</v>
          </cell>
          <cell r="E1358" t="str">
            <v>Purchasing Clerk II</v>
          </cell>
          <cell r="F1358">
            <v>38271</v>
          </cell>
          <cell r="G1358">
            <v>38506</v>
          </cell>
          <cell r="H1358" t="str">
            <v>Hourly</v>
          </cell>
          <cell r="I1358" t="str">
            <v>H</v>
          </cell>
          <cell r="J1358">
            <v>8.4047999999999998</v>
          </cell>
        </row>
        <row r="1359">
          <cell r="A1359">
            <v>916</v>
          </cell>
          <cell r="B1359" t="str">
            <v>Douglas, Carol A.</v>
          </cell>
          <cell r="C1359" t="str">
            <v>N</v>
          </cell>
          <cell r="D1359" t="str">
            <v>00000087</v>
          </cell>
          <cell r="E1359" t="str">
            <v>RES EKG Technician</v>
          </cell>
          <cell r="F1359">
            <v>39069</v>
          </cell>
          <cell r="G1359">
            <v>39068</v>
          </cell>
          <cell r="H1359" t="str">
            <v>Hourly</v>
          </cell>
          <cell r="I1359" t="str">
            <v>H</v>
          </cell>
          <cell r="J1359">
            <v>31.5</v>
          </cell>
        </row>
        <row r="1360">
          <cell r="A1360">
            <v>916</v>
          </cell>
          <cell r="B1360" t="str">
            <v>Douglas, Carol A.</v>
          </cell>
          <cell r="C1360" t="str">
            <v>N</v>
          </cell>
          <cell r="D1360" t="str">
            <v>00000089</v>
          </cell>
          <cell r="E1360" t="str">
            <v>RAD Sonographer</v>
          </cell>
          <cell r="F1360">
            <v>38523</v>
          </cell>
          <cell r="G1360">
            <v>39068</v>
          </cell>
          <cell r="H1360" t="str">
            <v>Salaried</v>
          </cell>
          <cell r="I1360" t="str">
            <v>S</v>
          </cell>
          <cell r="J1360">
            <v>0</v>
          </cell>
        </row>
        <row r="1361">
          <cell r="A1361">
            <v>916</v>
          </cell>
          <cell r="B1361" t="str">
            <v>Douglas, Carol A.</v>
          </cell>
          <cell r="C1361" t="str">
            <v>N</v>
          </cell>
          <cell r="D1361" t="str">
            <v>00000266</v>
          </cell>
          <cell r="E1361" t="str">
            <v>RAD Echocardiology Tech</v>
          </cell>
          <cell r="F1361">
            <v>37949</v>
          </cell>
          <cell r="G1361">
            <v>39068</v>
          </cell>
          <cell r="H1361" t="str">
            <v>Hourly</v>
          </cell>
          <cell r="I1361" t="str">
            <v>H</v>
          </cell>
          <cell r="J1361">
            <v>31.5</v>
          </cell>
        </row>
        <row r="1362">
          <cell r="A1362">
            <v>916</v>
          </cell>
          <cell r="B1362" t="str">
            <v>Douglas, Carol A.</v>
          </cell>
          <cell r="C1362" t="str">
            <v>N</v>
          </cell>
          <cell r="D1362" t="str">
            <v>00000385</v>
          </cell>
          <cell r="E1362" t="str">
            <v>RES Echocardiography Tech</v>
          </cell>
          <cell r="F1362">
            <v>39069</v>
          </cell>
          <cell r="G1362">
            <v>39294</v>
          </cell>
          <cell r="H1362" t="str">
            <v>Hourly</v>
          </cell>
          <cell r="I1362" t="str">
            <v>H</v>
          </cell>
          <cell r="J1362">
            <v>37.4</v>
          </cell>
        </row>
        <row r="1363">
          <cell r="A1363">
            <v>916</v>
          </cell>
          <cell r="B1363" t="str">
            <v>Douglas, Carol A.</v>
          </cell>
          <cell r="C1363" t="str">
            <v>Y</v>
          </cell>
          <cell r="D1363" t="str">
            <v>00000385</v>
          </cell>
          <cell r="E1363" t="str">
            <v>RES Echocardiography Tech</v>
          </cell>
          <cell r="F1363">
            <v>39770</v>
          </cell>
          <cell r="G1363">
            <v>40066</v>
          </cell>
          <cell r="H1363" t="str">
            <v>Hourly</v>
          </cell>
          <cell r="I1363" t="str">
            <v>H</v>
          </cell>
          <cell r="J1363">
            <v>38.71</v>
          </cell>
        </row>
        <row r="1364">
          <cell r="A1364">
            <v>917</v>
          </cell>
          <cell r="B1364" t="str">
            <v>Bourassa, Gail E.</v>
          </cell>
          <cell r="C1364" t="str">
            <v>N</v>
          </cell>
          <cell r="D1364" t="str">
            <v>00000036</v>
          </cell>
          <cell r="E1364" t="str">
            <v>FIN Patient Admin Services Mgr</v>
          </cell>
          <cell r="F1364">
            <v>37956</v>
          </cell>
          <cell r="G1364">
            <v>38063</v>
          </cell>
          <cell r="H1364" t="str">
            <v>Salaried</v>
          </cell>
          <cell r="I1364" t="str">
            <v>S</v>
          </cell>
          <cell r="J1364">
            <v>28.37</v>
          </cell>
        </row>
        <row r="1365">
          <cell r="A1365">
            <v>917</v>
          </cell>
          <cell r="B1365" t="str">
            <v>Bourassa, Gail E.</v>
          </cell>
          <cell r="C1365" t="str">
            <v>N</v>
          </cell>
          <cell r="D1365" t="str">
            <v>00000037</v>
          </cell>
          <cell r="E1365" t="str">
            <v>FIN Patient Financial Svcs Mgr</v>
          </cell>
          <cell r="F1365">
            <v>38064</v>
          </cell>
          <cell r="G1365">
            <v>39810</v>
          </cell>
          <cell r="H1365" t="str">
            <v>Salaried</v>
          </cell>
          <cell r="I1365" t="str">
            <v>S</v>
          </cell>
          <cell r="J1365">
            <v>36.770000000000003</v>
          </cell>
        </row>
        <row r="1366">
          <cell r="A1366">
            <v>917</v>
          </cell>
          <cell r="B1366" t="str">
            <v>Bourassa, Gail E.</v>
          </cell>
          <cell r="C1366" t="str">
            <v>Y</v>
          </cell>
          <cell r="D1366" t="str">
            <v>00000439</v>
          </cell>
          <cell r="E1366" t="str">
            <v>Dir of Patient Access &amp; Fin Sv</v>
          </cell>
          <cell r="F1366">
            <v>39811</v>
          </cell>
          <cell r="G1366">
            <v>43819</v>
          </cell>
          <cell r="H1366" t="str">
            <v>Salaried</v>
          </cell>
          <cell r="I1366" t="str">
            <v>S</v>
          </cell>
          <cell r="J1366">
            <v>54.7</v>
          </cell>
        </row>
        <row r="1367">
          <cell r="A1367">
            <v>918</v>
          </cell>
          <cell r="B1367" t="str">
            <v>Wood, April L.</v>
          </cell>
          <cell r="C1367" t="str">
            <v>Y</v>
          </cell>
          <cell r="D1367" t="str">
            <v>00000157</v>
          </cell>
          <cell r="E1367" t="str">
            <v>NAPS Podiatry Med Secretary</v>
          </cell>
          <cell r="F1367">
            <v>37956</v>
          </cell>
          <cell r="G1367">
            <v>38232</v>
          </cell>
          <cell r="H1367" t="str">
            <v>Hourly</v>
          </cell>
          <cell r="I1367" t="str">
            <v>H</v>
          </cell>
          <cell r="J1367">
            <v>10.34</v>
          </cell>
        </row>
        <row r="1368">
          <cell r="A1368">
            <v>919</v>
          </cell>
          <cell r="B1368" t="str">
            <v>Maher, Judith A.</v>
          </cell>
          <cell r="C1368" t="str">
            <v>Y</v>
          </cell>
          <cell r="D1368" t="str">
            <v>00000063</v>
          </cell>
          <cell r="E1368" t="str">
            <v>OR Registered Nurse</v>
          </cell>
          <cell r="F1368">
            <v>37963</v>
          </cell>
          <cell r="G1368">
            <v>38072</v>
          </cell>
          <cell r="H1368" t="str">
            <v>Hourly</v>
          </cell>
          <cell r="I1368" t="str">
            <v>H</v>
          </cell>
          <cell r="J1368">
            <v>19.52</v>
          </cell>
        </row>
        <row r="1369">
          <cell r="A1369">
            <v>920</v>
          </cell>
          <cell r="B1369" t="str">
            <v>Driscoll, Chelsea J.</v>
          </cell>
          <cell r="C1369" t="str">
            <v>N</v>
          </cell>
          <cell r="D1369" t="str">
            <v>00000058</v>
          </cell>
          <cell r="E1369" t="str">
            <v>MECU Licensed Nurse Aide</v>
          </cell>
          <cell r="F1369">
            <v>37988</v>
          </cell>
          <cell r="G1369">
            <v>38200</v>
          </cell>
          <cell r="H1369" t="str">
            <v>Hourly</v>
          </cell>
          <cell r="I1369" t="str">
            <v>H</v>
          </cell>
          <cell r="J1369">
            <v>7.98</v>
          </cell>
        </row>
        <row r="1370">
          <cell r="A1370">
            <v>920</v>
          </cell>
          <cell r="B1370" t="str">
            <v>Driscoll, Chelsea J.</v>
          </cell>
          <cell r="C1370" t="str">
            <v>N</v>
          </cell>
          <cell r="D1370" t="str">
            <v>00000235</v>
          </cell>
          <cell r="E1370" t="str">
            <v>MECU LNA Per Diem</v>
          </cell>
          <cell r="F1370">
            <v>38230</v>
          </cell>
          <cell r="G1370">
            <v>38411</v>
          </cell>
          <cell r="H1370" t="str">
            <v>Hourly</v>
          </cell>
          <cell r="I1370" t="str">
            <v>H</v>
          </cell>
          <cell r="J1370">
            <v>8.3789999999999996</v>
          </cell>
        </row>
        <row r="1371">
          <cell r="A1371">
            <v>920</v>
          </cell>
          <cell r="B1371" t="str">
            <v>Driscoll, Chelsea J.</v>
          </cell>
          <cell r="C1371" t="str">
            <v>N</v>
          </cell>
          <cell r="D1371" t="str">
            <v>00000288</v>
          </cell>
          <cell r="E1371" t="str">
            <v>NAPS Surgery RN PP</v>
          </cell>
          <cell r="F1371">
            <v>40273</v>
          </cell>
          <cell r="G1371">
            <v>41322</v>
          </cell>
          <cell r="H1371" t="str">
            <v>Hourly</v>
          </cell>
          <cell r="I1371" t="str">
            <v>H</v>
          </cell>
          <cell r="J1371">
            <v>21.99</v>
          </cell>
        </row>
        <row r="1372">
          <cell r="A1372">
            <v>920</v>
          </cell>
          <cell r="B1372" t="str">
            <v>Driscoll, Chelsea J.</v>
          </cell>
          <cell r="C1372" t="str">
            <v>N</v>
          </cell>
          <cell r="D1372" t="str">
            <v>00000304</v>
          </cell>
          <cell r="E1372" t="str">
            <v>NADM LNA Per Diem</v>
          </cell>
          <cell r="F1372">
            <v>38201</v>
          </cell>
          <cell r="G1372">
            <v>38229</v>
          </cell>
          <cell r="H1372" t="str">
            <v>Hourly</v>
          </cell>
          <cell r="I1372" t="str">
            <v>H</v>
          </cell>
          <cell r="J1372">
            <v>7.98</v>
          </cell>
        </row>
        <row r="1373">
          <cell r="A1373">
            <v>920</v>
          </cell>
          <cell r="B1373" t="str">
            <v>Driscoll, Chelsea J.</v>
          </cell>
          <cell r="C1373" t="str">
            <v>Y</v>
          </cell>
          <cell r="D1373" t="str">
            <v>00000343</v>
          </cell>
          <cell r="E1373" t="str">
            <v>NAPS- Urology RN</v>
          </cell>
          <cell r="F1373">
            <v>41323</v>
          </cell>
          <cell r="G1373">
            <v>41474</v>
          </cell>
          <cell r="H1373" t="str">
            <v>Hourly</v>
          </cell>
          <cell r="I1373" t="str">
            <v>H</v>
          </cell>
          <cell r="J1373">
            <v>22.54</v>
          </cell>
        </row>
        <row r="1374">
          <cell r="A1374">
            <v>921</v>
          </cell>
          <cell r="B1374" t="str">
            <v>Thresher, Dereck J.</v>
          </cell>
          <cell r="C1374" t="str">
            <v>N</v>
          </cell>
          <cell r="D1374" t="str">
            <v>00000222</v>
          </cell>
          <cell r="E1374" t="str">
            <v>Purchasing Clerk I</v>
          </cell>
          <cell r="F1374">
            <v>37977</v>
          </cell>
          <cell r="G1374">
            <v>37976</v>
          </cell>
          <cell r="H1374" t="str">
            <v>Hourly</v>
          </cell>
          <cell r="I1374" t="str">
            <v>H</v>
          </cell>
          <cell r="J1374">
            <v>8.08</v>
          </cell>
        </row>
        <row r="1375">
          <cell r="A1375">
            <v>921</v>
          </cell>
          <cell r="B1375" t="str">
            <v>Thresher, Dereck J.</v>
          </cell>
          <cell r="C1375" t="str">
            <v>Y</v>
          </cell>
          <cell r="D1375" t="str">
            <v>00000270</v>
          </cell>
          <cell r="E1375" t="str">
            <v>Purchasing Clerk II</v>
          </cell>
          <cell r="F1375">
            <v>37977</v>
          </cell>
          <cell r="G1375">
            <v>38639</v>
          </cell>
          <cell r="H1375" t="str">
            <v>Hourly</v>
          </cell>
          <cell r="I1375" t="str">
            <v>H</v>
          </cell>
          <cell r="J1375">
            <v>8.08</v>
          </cell>
        </row>
        <row r="1376">
          <cell r="A1376">
            <v>922</v>
          </cell>
          <cell r="B1376" t="str">
            <v>Jarvis, Theresa J.</v>
          </cell>
          <cell r="C1376" t="str">
            <v>N</v>
          </cell>
          <cell r="D1376" t="str">
            <v>00000191</v>
          </cell>
          <cell r="E1376" t="str">
            <v>NUTS Nutrition Assistant</v>
          </cell>
          <cell r="F1376">
            <v>38231</v>
          </cell>
          <cell r="G1376">
            <v>38231</v>
          </cell>
          <cell r="H1376" t="str">
            <v>Hourly</v>
          </cell>
          <cell r="I1376" t="str">
            <v>H</v>
          </cell>
          <cell r="J1376">
            <v>9.5151000000000003</v>
          </cell>
        </row>
        <row r="1377">
          <cell r="A1377">
            <v>922</v>
          </cell>
          <cell r="B1377" t="str">
            <v>Jarvis, Theresa J.</v>
          </cell>
          <cell r="C1377" t="str">
            <v>Y</v>
          </cell>
          <cell r="D1377" t="str">
            <v>00000191</v>
          </cell>
          <cell r="E1377" t="str">
            <v>NUTS Nutrition Assistant</v>
          </cell>
          <cell r="F1377">
            <v>38299</v>
          </cell>
          <cell r="G1377">
            <v>38492</v>
          </cell>
          <cell r="H1377" t="str">
            <v>Hourly</v>
          </cell>
          <cell r="I1377" t="str">
            <v>H</v>
          </cell>
          <cell r="J1377">
            <v>8.9095999999999993</v>
          </cell>
        </row>
        <row r="1378">
          <cell r="A1378">
            <v>923</v>
          </cell>
          <cell r="B1378" t="str">
            <v>Brown, Margaret A.</v>
          </cell>
          <cell r="C1378" t="str">
            <v>Y</v>
          </cell>
          <cell r="D1378" t="str">
            <v>00000117</v>
          </cell>
          <cell r="E1378" t="str">
            <v>HIM Medical Transcriptionist</v>
          </cell>
          <cell r="F1378">
            <v>37991</v>
          </cell>
          <cell r="G1378">
            <v>38205</v>
          </cell>
          <cell r="H1378" t="str">
            <v>Hourly</v>
          </cell>
          <cell r="I1378" t="str">
            <v>H</v>
          </cell>
          <cell r="J1378">
            <v>11.08</v>
          </cell>
        </row>
        <row r="1379">
          <cell r="A1379">
            <v>924</v>
          </cell>
          <cell r="B1379" t="str">
            <v>Newhall, Anita T.</v>
          </cell>
          <cell r="C1379" t="str">
            <v>N</v>
          </cell>
          <cell r="D1379" t="str">
            <v>00000014</v>
          </cell>
          <cell r="E1379" t="str">
            <v>DEV Development Specialist</v>
          </cell>
          <cell r="F1379">
            <v>38005</v>
          </cell>
          <cell r="G1379">
            <v>38018</v>
          </cell>
          <cell r="H1379" t="str">
            <v>Salaried</v>
          </cell>
          <cell r="I1379" t="str">
            <v>S</v>
          </cell>
          <cell r="J1379">
            <v>9.7100000000000009</v>
          </cell>
        </row>
        <row r="1380">
          <cell r="A1380">
            <v>924</v>
          </cell>
          <cell r="B1380" t="str">
            <v>Newhall, Anita T.</v>
          </cell>
          <cell r="C1380" t="str">
            <v>N</v>
          </cell>
          <cell r="D1380" t="str">
            <v>00000028</v>
          </cell>
          <cell r="E1380" t="str">
            <v>HR Administrative Assist</v>
          </cell>
          <cell r="F1380">
            <v>38019</v>
          </cell>
          <cell r="G1380">
            <v>38550</v>
          </cell>
          <cell r="H1380" t="str">
            <v>Hourly</v>
          </cell>
          <cell r="I1380" t="str">
            <v>H</v>
          </cell>
          <cell r="J1380">
            <v>12.102499999999999</v>
          </cell>
        </row>
        <row r="1381">
          <cell r="A1381">
            <v>924</v>
          </cell>
          <cell r="B1381" t="str">
            <v>Newhall, Anita T.</v>
          </cell>
          <cell r="C1381" t="str">
            <v>N</v>
          </cell>
          <cell r="D1381" t="str">
            <v>00000274</v>
          </cell>
          <cell r="E1381" t="str">
            <v>HR Human Resources Assistant</v>
          </cell>
          <cell r="F1381">
            <v>38551</v>
          </cell>
          <cell r="G1381">
            <v>38844</v>
          </cell>
          <cell r="H1381" t="str">
            <v>Hourly</v>
          </cell>
          <cell r="I1381" t="str">
            <v>H</v>
          </cell>
          <cell r="J1381">
            <v>13.13</v>
          </cell>
        </row>
        <row r="1382">
          <cell r="A1382">
            <v>924</v>
          </cell>
          <cell r="B1382" t="str">
            <v>Newhall, Anita T.</v>
          </cell>
          <cell r="C1382" t="str">
            <v>Y</v>
          </cell>
          <cell r="D1382" t="str">
            <v>00000335</v>
          </cell>
          <cell r="E1382" t="str">
            <v>Development &amp; Community Assist</v>
          </cell>
          <cell r="F1382">
            <v>38845</v>
          </cell>
          <cell r="G1382">
            <v>38868</v>
          </cell>
          <cell r="H1382" t="str">
            <v>Hourly</v>
          </cell>
          <cell r="I1382" t="str">
            <v>H</v>
          </cell>
          <cell r="J1382">
            <v>15</v>
          </cell>
        </row>
        <row r="1383">
          <cell r="A1383">
            <v>925</v>
          </cell>
          <cell r="B1383" t="str">
            <v>Vorce, Stace E.</v>
          </cell>
          <cell r="C1383" t="str">
            <v>N</v>
          </cell>
          <cell r="D1383" t="str">
            <v>00000225</v>
          </cell>
          <cell r="E1383" t="str">
            <v>CEC Teacher</v>
          </cell>
          <cell r="F1383">
            <v>38467</v>
          </cell>
          <cell r="G1383">
            <v>41743</v>
          </cell>
          <cell r="H1383" t="str">
            <v>Hourly</v>
          </cell>
          <cell r="I1383" t="str">
            <v>H</v>
          </cell>
          <cell r="J1383">
            <v>14.46</v>
          </cell>
        </row>
        <row r="1384">
          <cell r="A1384">
            <v>925</v>
          </cell>
          <cell r="B1384" t="str">
            <v>Vorce, Stace E.</v>
          </cell>
          <cell r="C1384" t="str">
            <v>Y</v>
          </cell>
          <cell r="D1384" t="str">
            <v>00000225</v>
          </cell>
          <cell r="E1384" t="str">
            <v>CEC Teacher</v>
          </cell>
          <cell r="F1384">
            <v>41743</v>
          </cell>
          <cell r="G1384">
            <v>45056</v>
          </cell>
          <cell r="H1384" t="str">
            <v>Hourly</v>
          </cell>
          <cell r="I1384" t="str">
            <v>H</v>
          </cell>
          <cell r="J1384">
            <v>14.6</v>
          </cell>
        </row>
        <row r="1385">
          <cell r="A1385">
            <v>925</v>
          </cell>
          <cell r="B1385" t="str">
            <v>Vorce, Stace E.</v>
          </cell>
          <cell r="C1385" t="str">
            <v>N</v>
          </cell>
          <cell r="D1385" t="str">
            <v>00000227</v>
          </cell>
          <cell r="E1385" t="str">
            <v>CEC Teaching Assistant</v>
          </cell>
          <cell r="F1385">
            <v>38257</v>
          </cell>
          <cell r="G1385">
            <v>38466</v>
          </cell>
          <cell r="H1385" t="str">
            <v>Hourly</v>
          </cell>
          <cell r="I1385" t="str">
            <v>H</v>
          </cell>
          <cell r="J1385">
            <v>8.3327000000000009</v>
          </cell>
        </row>
        <row r="1386">
          <cell r="A1386">
            <v>925</v>
          </cell>
          <cell r="B1386" t="str">
            <v>Vorce, Stace E.</v>
          </cell>
          <cell r="C1386" t="str">
            <v>N</v>
          </cell>
          <cell r="D1386" t="str">
            <v>00000228</v>
          </cell>
          <cell r="E1386" t="str">
            <v>ASP After School Assistant</v>
          </cell>
          <cell r="F1386">
            <v>37991</v>
          </cell>
          <cell r="G1386">
            <v>38256</v>
          </cell>
          <cell r="H1386" t="str">
            <v>Hourly</v>
          </cell>
          <cell r="I1386" t="str">
            <v>H</v>
          </cell>
          <cell r="J1386">
            <v>7.68</v>
          </cell>
        </row>
        <row r="1387">
          <cell r="A1387">
            <v>926</v>
          </cell>
          <cell r="B1387" t="str">
            <v>Harris, Patricia L.</v>
          </cell>
          <cell r="C1387" t="str">
            <v>Y</v>
          </cell>
          <cell r="D1387" t="str">
            <v>00000097</v>
          </cell>
          <cell r="E1387" t="str">
            <v>RES Respiratory Therapist RRT</v>
          </cell>
          <cell r="F1387">
            <v>38537</v>
          </cell>
          <cell r="G1387">
            <v>39290</v>
          </cell>
          <cell r="H1387" t="str">
            <v>Hourly</v>
          </cell>
          <cell r="I1387" t="str">
            <v>H</v>
          </cell>
          <cell r="J1387">
            <v>22.97</v>
          </cell>
        </row>
        <row r="1388">
          <cell r="A1388">
            <v>926</v>
          </cell>
          <cell r="B1388" t="str">
            <v>Harris, Patricia L.</v>
          </cell>
          <cell r="C1388" t="str">
            <v>N</v>
          </cell>
          <cell r="D1388" t="str">
            <v>00000244</v>
          </cell>
          <cell r="E1388" t="str">
            <v>RES Respiratory Therapist CRT</v>
          </cell>
          <cell r="F1388">
            <v>37992</v>
          </cell>
          <cell r="G1388">
            <v>38536</v>
          </cell>
          <cell r="H1388" t="str">
            <v>Hourly</v>
          </cell>
          <cell r="I1388" t="str">
            <v>H</v>
          </cell>
          <cell r="J1388">
            <v>20.105599999999999</v>
          </cell>
        </row>
        <row r="1389">
          <cell r="A1389">
            <v>927</v>
          </cell>
          <cell r="B1389" t="str">
            <v>Barrett, Lori A.</v>
          </cell>
          <cell r="C1389" t="str">
            <v>N</v>
          </cell>
          <cell r="D1389" t="str">
            <v>00000088</v>
          </cell>
          <cell r="E1389" t="str">
            <v>RAD Radiology Technologist</v>
          </cell>
          <cell r="F1389">
            <v>37992</v>
          </cell>
          <cell r="G1389">
            <v>39348</v>
          </cell>
          <cell r="H1389" t="str">
            <v>Hourly</v>
          </cell>
          <cell r="I1389" t="str">
            <v>H</v>
          </cell>
          <cell r="J1389">
            <v>24.09</v>
          </cell>
        </row>
        <row r="1390">
          <cell r="A1390">
            <v>927</v>
          </cell>
          <cell r="B1390" t="str">
            <v>Barrett, Lori A.</v>
          </cell>
          <cell r="C1390" t="str">
            <v>N</v>
          </cell>
          <cell r="D1390" t="str">
            <v>00000089</v>
          </cell>
          <cell r="E1390" t="str">
            <v>RAD Sonographer</v>
          </cell>
          <cell r="F1390">
            <v>39349</v>
          </cell>
          <cell r="G1390">
            <v>41308</v>
          </cell>
          <cell r="H1390" t="str">
            <v>Hourly</v>
          </cell>
          <cell r="I1390" t="str">
            <v>H</v>
          </cell>
          <cell r="J1390">
            <v>29.41</v>
          </cell>
        </row>
        <row r="1391">
          <cell r="A1391">
            <v>927</v>
          </cell>
          <cell r="B1391" t="str">
            <v>Barrett, Lori A.</v>
          </cell>
          <cell r="C1391" t="str">
            <v>N</v>
          </cell>
          <cell r="D1391" t="str">
            <v>00000129</v>
          </cell>
          <cell r="E1391" t="str">
            <v>GRANT - Grant Worker</v>
          </cell>
          <cell r="F1391">
            <v>38280</v>
          </cell>
          <cell r="G1391">
            <v>39544</v>
          </cell>
          <cell r="H1391" t="str">
            <v>Hourly</v>
          </cell>
          <cell r="I1391" t="str">
            <v>H</v>
          </cell>
          <cell r="J1391">
            <v>21.68</v>
          </cell>
        </row>
        <row r="1392">
          <cell r="A1392">
            <v>927</v>
          </cell>
          <cell r="B1392" t="str">
            <v>Barrett, Lori A.</v>
          </cell>
          <cell r="C1392" t="str">
            <v>Y</v>
          </cell>
          <cell r="D1392" t="str">
            <v>00000421</v>
          </cell>
          <cell r="E1392" t="str">
            <v>RAD Radiology Technologist 2</v>
          </cell>
          <cell r="F1392">
            <v>41883</v>
          </cell>
          <cell r="G1392">
            <v>42178</v>
          </cell>
          <cell r="H1392" t="str">
            <v>Hourly</v>
          </cell>
          <cell r="I1392" t="str">
            <v>H</v>
          </cell>
          <cell r="J1392">
            <v>29.78</v>
          </cell>
        </row>
        <row r="1393">
          <cell r="A1393">
            <v>927</v>
          </cell>
          <cell r="B1393" t="str">
            <v>Barrett, Lori A.</v>
          </cell>
          <cell r="C1393" t="str">
            <v>N</v>
          </cell>
          <cell r="D1393" t="str">
            <v>00000422</v>
          </cell>
          <cell r="E1393" t="str">
            <v>RAD Radiology Technologist 3</v>
          </cell>
          <cell r="F1393">
            <v>41309</v>
          </cell>
          <cell r="G1393">
            <v>41882</v>
          </cell>
          <cell r="H1393" t="str">
            <v>Hourly</v>
          </cell>
          <cell r="I1393" t="str">
            <v>H</v>
          </cell>
          <cell r="J1393">
            <v>31.05</v>
          </cell>
        </row>
        <row r="1394">
          <cell r="A1394">
            <v>928</v>
          </cell>
          <cell r="B1394" t="str">
            <v>Sargeant, Angela L.</v>
          </cell>
          <cell r="C1394" t="str">
            <v>N</v>
          </cell>
          <cell r="D1394" t="str">
            <v>00000058</v>
          </cell>
          <cell r="E1394" t="str">
            <v>MECU Licensed Nurse Aide</v>
          </cell>
          <cell r="F1394">
            <v>38369</v>
          </cell>
          <cell r="G1394">
            <v>38802</v>
          </cell>
          <cell r="H1394" t="str">
            <v>Hourly</v>
          </cell>
          <cell r="I1394" t="str">
            <v>H</v>
          </cell>
          <cell r="J1394">
            <v>9.3523999999999994</v>
          </cell>
        </row>
        <row r="1395">
          <cell r="A1395">
            <v>928</v>
          </cell>
          <cell r="B1395" t="str">
            <v>Sargeant, Angela L.</v>
          </cell>
          <cell r="C1395" t="str">
            <v>N</v>
          </cell>
          <cell r="D1395" t="str">
            <v>00000235</v>
          </cell>
          <cell r="E1395" t="str">
            <v>MECU LNA Per Diem</v>
          </cell>
          <cell r="F1395">
            <v>37995</v>
          </cell>
          <cell r="G1395">
            <v>38368</v>
          </cell>
          <cell r="H1395" t="str">
            <v>Hourly</v>
          </cell>
          <cell r="I1395" t="str">
            <v>H</v>
          </cell>
          <cell r="J1395">
            <v>8.3789999999999996</v>
          </cell>
        </row>
        <row r="1396">
          <cell r="A1396">
            <v>928</v>
          </cell>
          <cell r="B1396" t="str">
            <v>Sargeant, Angela L.</v>
          </cell>
          <cell r="C1396" t="str">
            <v>N</v>
          </cell>
          <cell r="D1396" t="str">
            <v>00000330</v>
          </cell>
          <cell r="E1396" t="str">
            <v>CLAD Healthcare Assistant</v>
          </cell>
          <cell r="F1396">
            <v>38803</v>
          </cell>
          <cell r="G1396">
            <v>38924</v>
          </cell>
          <cell r="H1396" t="str">
            <v>Hourly</v>
          </cell>
          <cell r="I1396" t="str">
            <v>H</v>
          </cell>
          <cell r="J1396">
            <v>9.75</v>
          </cell>
        </row>
        <row r="1397">
          <cell r="A1397">
            <v>928</v>
          </cell>
          <cell r="B1397" t="str">
            <v>Sargeant, Angela L.</v>
          </cell>
          <cell r="C1397" t="str">
            <v>Y</v>
          </cell>
          <cell r="D1397" t="str">
            <v>00000471</v>
          </cell>
          <cell r="E1397" t="str">
            <v>LAB Laboratory Asst Per Diem</v>
          </cell>
          <cell r="F1397">
            <v>44489</v>
          </cell>
          <cell r="G1397">
            <v>44508</v>
          </cell>
          <cell r="H1397" t="str">
            <v>Hourly</v>
          </cell>
          <cell r="I1397" t="str">
            <v>H</v>
          </cell>
          <cell r="J1397">
            <v>15.72</v>
          </cell>
        </row>
        <row r="1398">
          <cell r="A1398">
            <v>928</v>
          </cell>
          <cell r="B1398" t="str">
            <v>Sargeant, Angela L.</v>
          </cell>
          <cell r="C1398" t="str">
            <v>N</v>
          </cell>
          <cell r="D1398" t="str">
            <v>00000573</v>
          </cell>
          <cell r="E1398" t="str">
            <v>Patient Access Specialist</v>
          </cell>
          <cell r="F1398">
            <v>42541</v>
          </cell>
          <cell r="G1398">
            <v>42545</v>
          </cell>
          <cell r="H1398" t="str">
            <v>Hourly</v>
          </cell>
          <cell r="I1398" t="str">
            <v>H</v>
          </cell>
          <cell r="J1398">
            <v>12.3</v>
          </cell>
        </row>
        <row r="1399">
          <cell r="A1399">
            <v>929</v>
          </cell>
          <cell r="B1399" t="str">
            <v>Cummings, Elaine S.</v>
          </cell>
          <cell r="C1399" t="str">
            <v>Y</v>
          </cell>
          <cell r="D1399" t="str">
            <v>00000112</v>
          </cell>
          <cell r="E1399" t="str">
            <v>QA Administrative Assistant 1</v>
          </cell>
          <cell r="F1399">
            <v>38007</v>
          </cell>
          <cell r="G1399">
            <v>38091</v>
          </cell>
          <cell r="H1399" t="str">
            <v>Hourly</v>
          </cell>
          <cell r="I1399" t="str">
            <v>H</v>
          </cell>
          <cell r="J1399">
            <v>9</v>
          </cell>
        </row>
        <row r="1400">
          <cell r="A1400">
            <v>930</v>
          </cell>
          <cell r="B1400" t="str">
            <v>Hutcherson, Julie A.</v>
          </cell>
          <cell r="C1400" t="str">
            <v>Y</v>
          </cell>
          <cell r="D1400" t="str">
            <v>00000191</v>
          </cell>
          <cell r="E1400" t="str">
            <v>NUTS Nutrition Assistant</v>
          </cell>
          <cell r="F1400">
            <v>38012</v>
          </cell>
          <cell r="G1400">
            <v>38301</v>
          </cell>
          <cell r="H1400" t="str">
            <v>Hourly</v>
          </cell>
          <cell r="I1400" t="str">
            <v>H</v>
          </cell>
          <cell r="J1400">
            <v>8.1180000000000003</v>
          </cell>
        </row>
        <row r="1401">
          <cell r="A1401">
            <v>931</v>
          </cell>
          <cell r="B1401" t="str">
            <v>MacKenzie IV, Allan</v>
          </cell>
          <cell r="C1401" t="str">
            <v>N</v>
          </cell>
          <cell r="D1401" t="str">
            <v>00000191</v>
          </cell>
          <cell r="E1401" t="str">
            <v>NUTS Nutrition Assistant</v>
          </cell>
          <cell r="F1401">
            <v>38014</v>
          </cell>
          <cell r="G1401">
            <v>38439</v>
          </cell>
          <cell r="H1401" t="str">
            <v>Hourly</v>
          </cell>
          <cell r="I1401" t="str">
            <v>H</v>
          </cell>
          <cell r="J1401">
            <v>9.6359999999999992</v>
          </cell>
        </row>
        <row r="1402">
          <cell r="A1402">
            <v>931</v>
          </cell>
          <cell r="B1402" t="str">
            <v>MacKenzie IV, Allan</v>
          </cell>
          <cell r="C1402" t="str">
            <v>Y</v>
          </cell>
          <cell r="D1402" t="str">
            <v>00000191</v>
          </cell>
          <cell r="E1402" t="str">
            <v>NUTS Nutrition Assistant</v>
          </cell>
          <cell r="F1402">
            <v>38470</v>
          </cell>
          <cell r="G1402">
            <v>38569</v>
          </cell>
          <cell r="H1402" t="str">
            <v>Hourly</v>
          </cell>
          <cell r="I1402" t="str">
            <v>H</v>
          </cell>
          <cell r="J1402">
            <v>9</v>
          </cell>
        </row>
        <row r="1403">
          <cell r="A1403">
            <v>932</v>
          </cell>
          <cell r="B1403" t="str">
            <v>Henne, Erika L.</v>
          </cell>
          <cell r="C1403" t="str">
            <v>Y</v>
          </cell>
          <cell r="D1403" t="str">
            <v>00000227</v>
          </cell>
          <cell r="E1403" t="str">
            <v>CEC Teaching Assistant</v>
          </cell>
          <cell r="F1403">
            <v>38016</v>
          </cell>
          <cell r="G1403">
            <v>38016</v>
          </cell>
          <cell r="H1403" t="str">
            <v>Hourly</v>
          </cell>
          <cell r="I1403" t="str">
            <v>H</v>
          </cell>
          <cell r="J1403">
            <v>8.2799999999999994</v>
          </cell>
        </row>
        <row r="1404">
          <cell r="A1404">
            <v>933</v>
          </cell>
          <cell r="B1404" t="str">
            <v>Nichols, Katrina A.</v>
          </cell>
          <cell r="C1404" t="str">
            <v>N</v>
          </cell>
          <cell r="D1404" t="str">
            <v>00000197</v>
          </cell>
          <cell r="E1404" t="str">
            <v>ES Associate</v>
          </cell>
          <cell r="F1404">
            <v>43138</v>
          </cell>
          <cell r="G1404">
            <v>43520</v>
          </cell>
          <cell r="H1404" t="str">
            <v>Hourly</v>
          </cell>
          <cell r="I1404" t="str">
            <v>H</v>
          </cell>
          <cell r="J1404">
            <v>11</v>
          </cell>
        </row>
        <row r="1405">
          <cell r="A1405">
            <v>933</v>
          </cell>
          <cell r="B1405" t="str">
            <v>Nichols, Katrina A.</v>
          </cell>
          <cell r="C1405" t="str">
            <v>N</v>
          </cell>
          <cell r="D1405" t="str">
            <v>00000235</v>
          </cell>
          <cell r="E1405" t="str">
            <v>MECU LNA Per Diem</v>
          </cell>
          <cell r="F1405">
            <v>38014</v>
          </cell>
          <cell r="G1405">
            <v>38083</v>
          </cell>
          <cell r="H1405" t="str">
            <v>Hourly</v>
          </cell>
          <cell r="I1405" t="str">
            <v>H</v>
          </cell>
          <cell r="J1405">
            <v>7.98</v>
          </cell>
        </row>
        <row r="1406">
          <cell r="A1406">
            <v>933</v>
          </cell>
          <cell r="B1406" t="str">
            <v>Nichols, Katrina A.</v>
          </cell>
          <cell r="C1406" t="str">
            <v>Y</v>
          </cell>
          <cell r="D1406" t="str">
            <v>00000622</v>
          </cell>
          <cell r="E1406" t="str">
            <v>IL Associate</v>
          </cell>
          <cell r="F1406">
            <v>43521</v>
          </cell>
          <cell r="G1406">
            <v>45056</v>
          </cell>
          <cell r="H1406" t="str">
            <v>Hourly</v>
          </cell>
          <cell r="I1406" t="str">
            <v>H</v>
          </cell>
          <cell r="J1406">
            <v>19.22</v>
          </cell>
        </row>
        <row r="1407">
          <cell r="A1407">
            <v>934</v>
          </cell>
          <cell r="B1407" t="str">
            <v>Clark, Robin</v>
          </cell>
          <cell r="C1407" t="str">
            <v>Y</v>
          </cell>
          <cell r="D1407" t="str">
            <v>00000166</v>
          </cell>
          <cell r="E1407" t="str">
            <v>PRIM Nurse Practitioner</v>
          </cell>
          <cell r="F1407">
            <v>38026</v>
          </cell>
          <cell r="G1407">
            <v>38330</v>
          </cell>
          <cell r="H1407" t="str">
            <v>Salaried</v>
          </cell>
          <cell r="I1407" t="str">
            <v>S</v>
          </cell>
          <cell r="J1407">
            <v>26.939399999999999</v>
          </cell>
        </row>
        <row r="1408">
          <cell r="A1408">
            <v>935</v>
          </cell>
          <cell r="B1408" t="str">
            <v>Delegato, Anthony A.</v>
          </cell>
          <cell r="C1408" t="str">
            <v>Y</v>
          </cell>
          <cell r="D1408" t="str">
            <v>00000194</v>
          </cell>
          <cell r="E1408" t="str">
            <v>FAC General Maintenance Worker</v>
          </cell>
          <cell r="F1408">
            <v>38621</v>
          </cell>
          <cell r="G1408">
            <v>39132</v>
          </cell>
          <cell r="H1408" t="str">
            <v>Hourly</v>
          </cell>
          <cell r="I1408" t="str">
            <v>H</v>
          </cell>
          <cell r="J1408">
            <v>13.87</v>
          </cell>
        </row>
        <row r="1409">
          <cell r="A1409">
            <v>935</v>
          </cell>
          <cell r="B1409" t="str">
            <v>Delegato, Anthony A.</v>
          </cell>
          <cell r="C1409" t="str">
            <v>N</v>
          </cell>
          <cell r="D1409" t="str">
            <v>00000276</v>
          </cell>
          <cell r="E1409" t="str">
            <v>ES Team Leader</v>
          </cell>
          <cell r="F1409">
            <v>38026</v>
          </cell>
          <cell r="G1409">
            <v>38620</v>
          </cell>
          <cell r="H1409" t="str">
            <v>Hourly</v>
          </cell>
          <cell r="I1409" t="str">
            <v>H</v>
          </cell>
          <cell r="J1409">
            <v>12.4696</v>
          </cell>
        </row>
        <row r="1410">
          <cell r="A1410">
            <v>936</v>
          </cell>
          <cell r="B1410" t="str">
            <v>Whalen, Rikki L.</v>
          </cell>
          <cell r="C1410" t="str">
            <v>Y</v>
          </cell>
          <cell r="D1410" t="str">
            <v>00000157</v>
          </cell>
          <cell r="E1410" t="str">
            <v>NAPS Podiatry Med Secretary</v>
          </cell>
          <cell r="F1410">
            <v>38313</v>
          </cell>
          <cell r="G1410">
            <v>38611</v>
          </cell>
          <cell r="H1410" t="str">
            <v>Hourly</v>
          </cell>
          <cell r="I1410" t="str">
            <v>H</v>
          </cell>
          <cell r="J1410">
            <v>9.8488000000000007</v>
          </cell>
        </row>
        <row r="1411">
          <cell r="A1411">
            <v>936</v>
          </cell>
          <cell r="B1411" t="str">
            <v>Whalen, Rikki L.</v>
          </cell>
          <cell r="C1411" t="str">
            <v>N</v>
          </cell>
          <cell r="D1411" t="str">
            <v>00000187</v>
          </cell>
          <cell r="E1411" t="str">
            <v>CLAD Medical Secretary</v>
          </cell>
          <cell r="F1411">
            <v>38027</v>
          </cell>
          <cell r="G1411">
            <v>38298</v>
          </cell>
          <cell r="H1411" t="str">
            <v>Hourly</v>
          </cell>
          <cell r="I1411" t="str">
            <v>H</v>
          </cell>
          <cell r="J1411">
            <v>9.4700000000000006</v>
          </cell>
        </row>
        <row r="1412">
          <cell r="A1412">
            <v>936</v>
          </cell>
          <cell r="B1412" t="str">
            <v>Whalen, Rikki L.</v>
          </cell>
          <cell r="C1412" t="str">
            <v>N</v>
          </cell>
          <cell r="D1412" t="str">
            <v>00000287</v>
          </cell>
          <cell r="E1412" t="str">
            <v>NAPS Urology Medical Secretary</v>
          </cell>
          <cell r="F1412">
            <v>38299</v>
          </cell>
          <cell r="G1412">
            <v>38312</v>
          </cell>
          <cell r="H1412" t="str">
            <v>Hourly</v>
          </cell>
          <cell r="I1412" t="str">
            <v>H</v>
          </cell>
          <cell r="J1412">
            <v>9.4700000000000006</v>
          </cell>
        </row>
        <row r="1413">
          <cell r="A1413">
            <v>937</v>
          </cell>
          <cell r="B1413" t="str">
            <v>Swann, Kathleen M.</v>
          </cell>
          <cell r="C1413" t="str">
            <v>Y</v>
          </cell>
          <cell r="D1413" t="str">
            <v>00000227</v>
          </cell>
          <cell r="E1413" t="str">
            <v>CEC Teaching Assistant</v>
          </cell>
          <cell r="F1413">
            <v>38033</v>
          </cell>
          <cell r="G1413">
            <v>38323</v>
          </cell>
          <cell r="H1413" t="str">
            <v>Hourly</v>
          </cell>
          <cell r="I1413" t="str">
            <v>H</v>
          </cell>
          <cell r="J1413">
            <v>9.35</v>
          </cell>
        </row>
        <row r="1414">
          <cell r="A1414">
            <v>938</v>
          </cell>
          <cell r="B1414" t="str">
            <v>Whelpton, Hope E.</v>
          </cell>
          <cell r="C1414" t="str">
            <v>Y</v>
          </cell>
          <cell r="D1414" t="str">
            <v>00000277</v>
          </cell>
          <cell r="E1414" t="str">
            <v>BIL Receptionist</v>
          </cell>
          <cell r="F1414">
            <v>38035</v>
          </cell>
          <cell r="G1414">
            <v>38056</v>
          </cell>
          <cell r="H1414" t="str">
            <v>Hourly</v>
          </cell>
          <cell r="I1414" t="str">
            <v>H</v>
          </cell>
          <cell r="J1414">
            <v>9.23</v>
          </cell>
        </row>
        <row r="1415">
          <cell r="A1415">
            <v>939</v>
          </cell>
          <cell r="B1415" t="str">
            <v>Berry, Michael J.</v>
          </cell>
          <cell r="C1415" t="str">
            <v>N</v>
          </cell>
          <cell r="D1415" t="str">
            <v>00000040</v>
          </cell>
          <cell r="E1415" t="str">
            <v>ES Environmental Services Mgr</v>
          </cell>
          <cell r="F1415">
            <v>38719</v>
          </cell>
          <cell r="G1415">
            <v>40426</v>
          </cell>
          <cell r="H1415" t="str">
            <v>Salaried</v>
          </cell>
          <cell r="I1415" t="str">
            <v>S</v>
          </cell>
          <cell r="J1415">
            <v>19.861599999999999</v>
          </cell>
        </row>
        <row r="1416">
          <cell r="A1416">
            <v>939</v>
          </cell>
          <cell r="B1416" t="str">
            <v>Berry, Michael J.</v>
          </cell>
          <cell r="C1416" t="str">
            <v>N</v>
          </cell>
          <cell r="D1416" t="str">
            <v>00000040</v>
          </cell>
          <cell r="E1416" t="str">
            <v>ES Environmental Services Mgr</v>
          </cell>
          <cell r="F1416">
            <v>40427</v>
          </cell>
          <cell r="G1416">
            <v>40440</v>
          </cell>
          <cell r="H1416" t="str">
            <v>Salaried</v>
          </cell>
          <cell r="I1416" t="str">
            <v>S</v>
          </cell>
          <cell r="J1416">
            <v>19.861599999999999</v>
          </cell>
        </row>
        <row r="1417">
          <cell r="A1417">
            <v>939</v>
          </cell>
          <cell r="B1417" t="str">
            <v>Berry, Michael J.</v>
          </cell>
          <cell r="C1417" t="str">
            <v>N</v>
          </cell>
          <cell r="D1417" t="str">
            <v>00000197</v>
          </cell>
          <cell r="E1417" t="str">
            <v>ES Associate</v>
          </cell>
          <cell r="F1417">
            <v>38040</v>
          </cell>
          <cell r="G1417">
            <v>38354</v>
          </cell>
          <cell r="H1417" t="str">
            <v>Hourly</v>
          </cell>
          <cell r="I1417" t="str">
            <v>H</v>
          </cell>
          <cell r="J1417">
            <v>10.526999999999999</v>
          </cell>
        </row>
        <row r="1418">
          <cell r="A1418">
            <v>939</v>
          </cell>
          <cell r="B1418" t="str">
            <v>Berry, Michael J.</v>
          </cell>
          <cell r="C1418" t="str">
            <v>N</v>
          </cell>
          <cell r="D1418" t="str">
            <v>00000276</v>
          </cell>
          <cell r="E1418" t="str">
            <v>ES Team Leader</v>
          </cell>
          <cell r="F1418">
            <v>38355</v>
          </cell>
          <cell r="G1418">
            <v>38718</v>
          </cell>
          <cell r="H1418" t="str">
            <v>Hourly</v>
          </cell>
          <cell r="I1418" t="str">
            <v>H</v>
          </cell>
          <cell r="J1418">
            <v>14.1</v>
          </cell>
        </row>
        <row r="1419">
          <cell r="A1419">
            <v>939</v>
          </cell>
          <cell r="B1419" t="str">
            <v>Berry, Michael J.</v>
          </cell>
          <cell r="C1419" t="str">
            <v>N</v>
          </cell>
          <cell r="D1419" t="str">
            <v>00000276</v>
          </cell>
          <cell r="E1419" t="str">
            <v>ES Team Leader</v>
          </cell>
          <cell r="F1419">
            <v>40427</v>
          </cell>
          <cell r="G1419">
            <v>40426</v>
          </cell>
          <cell r="H1419" t="str">
            <v>Hourly</v>
          </cell>
          <cell r="I1419" t="str">
            <v>H</v>
          </cell>
          <cell r="J1419">
            <v>19.861599999999999</v>
          </cell>
        </row>
        <row r="1420">
          <cell r="A1420">
            <v>939</v>
          </cell>
          <cell r="B1420" t="str">
            <v>Berry, Michael J.</v>
          </cell>
          <cell r="C1420" t="str">
            <v>Y</v>
          </cell>
          <cell r="D1420" t="str">
            <v>00000276</v>
          </cell>
          <cell r="E1420" t="str">
            <v>ES Team Leader</v>
          </cell>
          <cell r="F1420">
            <v>40441</v>
          </cell>
          <cell r="G1420">
            <v>41880</v>
          </cell>
          <cell r="H1420" t="str">
            <v>Hourly</v>
          </cell>
          <cell r="I1420" t="str">
            <v>H</v>
          </cell>
          <cell r="J1420">
            <v>19.861598999999998</v>
          </cell>
        </row>
        <row r="1421">
          <cell r="A1421">
            <v>940</v>
          </cell>
          <cell r="B1421" t="str">
            <v>Everett, Diane M.</v>
          </cell>
          <cell r="C1421" t="str">
            <v>N</v>
          </cell>
          <cell r="D1421" t="str">
            <v>00000098</v>
          </cell>
          <cell r="E1421" t="str">
            <v>REH Physical Therapist</v>
          </cell>
          <cell r="F1421">
            <v>38040</v>
          </cell>
          <cell r="G1421">
            <v>39320</v>
          </cell>
          <cell r="H1421" t="str">
            <v>Hourly</v>
          </cell>
          <cell r="I1421" t="str">
            <v>H</v>
          </cell>
          <cell r="J1421">
            <v>32.24</v>
          </cell>
        </row>
        <row r="1422">
          <cell r="A1422">
            <v>940</v>
          </cell>
          <cell r="B1422" t="str">
            <v>Everett, Diane M.</v>
          </cell>
          <cell r="C1422" t="str">
            <v>Y</v>
          </cell>
          <cell r="D1422" t="str">
            <v>00000098</v>
          </cell>
          <cell r="E1422" t="str">
            <v>REH Physical Therapist</v>
          </cell>
          <cell r="F1422">
            <v>44683</v>
          </cell>
          <cell r="G1422">
            <v>45056</v>
          </cell>
          <cell r="H1422" t="str">
            <v>Hourly</v>
          </cell>
          <cell r="I1422" t="str">
            <v>H</v>
          </cell>
          <cell r="J1422">
            <v>52.21</v>
          </cell>
        </row>
        <row r="1423">
          <cell r="A1423">
            <v>940</v>
          </cell>
          <cell r="B1423" t="str">
            <v>Everett, Diane M.</v>
          </cell>
          <cell r="C1423" t="str">
            <v>N</v>
          </cell>
          <cell r="D1423" t="str">
            <v>00000410</v>
          </cell>
          <cell r="E1423" t="str">
            <v>REH Physical Therapist Clinic</v>
          </cell>
          <cell r="F1423">
            <v>39321</v>
          </cell>
          <cell r="G1423">
            <v>44682</v>
          </cell>
          <cell r="H1423" t="str">
            <v>Hourly</v>
          </cell>
          <cell r="I1423" t="str">
            <v>H</v>
          </cell>
          <cell r="J1423">
            <v>50.94</v>
          </cell>
        </row>
        <row r="1424">
          <cell r="A1424">
            <v>941</v>
          </cell>
          <cell r="B1424" t="str">
            <v>Nelson, Julie A.</v>
          </cell>
          <cell r="C1424" t="str">
            <v>N</v>
          </cell>
          <cell r="D1424" t="str">
            <v>00000214</v>
          </cell>
          <cell r="E1424" t="str">
            <v>COM Community Health Employee</v>
          </cell>
          <cell r="F1424">
            <v>38049</v>
          </cell>
          <cell r="G1424">
            <v>38396</v>
          </cell>
          <cell r="H1424" t="str">
            <v>Hourly</v>
          </cell>
          <cell r="I1424" t="str">
            <v>H</v>
          </cell>
          <cell r="J1424">
            <v>11.19</v>
          </cell>
        </row>
        <row r="1425">
          <cell r="A1425">
            <v>941</v>
          </cell>
          <cell r="B1425" t="str">
            <v>Nelson, Julie A.</v>
          </cell>
          <cell r="C1425" t="str">
            <v>Y</v>
          </cell>
          <cell r="D1425" t="str">
            <v>00000337</v>
          </cell>
          <cell r="E1425" t="str">
            <v>Marketing Specialist</v>
          </cell>
          <cell r="F1425">
            <v>38397</v>
          </cell>
          <cell r="G1425">
            <v>39269</v>
          </cell>
          <cell r="H1425" t="str">
            <v>Hourly</v>
          </cell>
          <cell r="I1425" t="str">
            <v>H</v>
          </cell>
          <cell r="J1425">
            <v>16.88</v>
          </cell>
        </row>
        <row r="1426">
          <cell r="A1426">
            <v>942</v>
          </cell>
          <cell r="B1426" t="str">
            <v>DeBiase, Diane E.</v>
          </cell>
          <cell r="C1426" t="str">
            <v>Y</v>
          </cell>
          <cell r="D1426" t="str">
            <v>00000088</v>
          </cell>
          <cell r="E1426" t="str">
            <v>RAD Radiology Technologist</v>
          </cell>
          <cell r="F1426">
            <v>38058</v>
          </cell>
          <cell r="G1426">
            <v>38498</v>
          </cell>
          <cell r="H1426" t="str">
            <v>Hourly</v>
          </cell>
          <cell r="I1426" t="str">
            <v>H</v>
          </cell>
          <cell r="J1426">
            <v>20.682400000000001</v>
          </cell>
        </row>
        <row r="1427">
          <cell r="A1427">
            <v>942</v>
          </cell>
          <cell r="B1427" t="str">
            <v>DeBiase, Diane E.</v>
          </cell>
          <cell r="C1427" t="str">
            <v>N</v>
          </cell>
          <cell r="D1427" t="str">
            <v>00000097</v>
          </cell>
          <cell r="E1427" t="str">
            <v>RES Respiratory Therapist RRT</v>
          </cell>
          <cell r="F1427">
            <v>38058</v>
          </cell>
          <cell r="G1427">
            <v>38057</v>
          </cell>
          <cell r="H1427" t="str">
            <v>Hourly</v>
          </cell>
          <cell r="I1427" t="str">
            <v>H</v>
          </cell>
          <cell r="J1427">
            <v>17.46</v>
          </cell>
        </row>
        <row r="1428">
          <cell r="A1428">
            <v>943</v>
          </cell>
          <cell r="B1428" t="str">
            <v>Schultz, James E.</v>
          </cell>
          <cell r="C1428" t="str">
            <v>Y</v>
          </cell>
          <cell r="D1428" t="str">
            <v>00000208</v>
          </cell>
          <cell r="E1428" t="str">
            <v>IS PC Support Technician</v>
          </cell>
          <cell r="F1428">
            <v>38068</v>
          </cell>
          <cell r="G1428">
            <v>38135</v>
          </cell>
          <cell r="H1428" t="str">
            <v>Hourly</v>
          </cell>
          <cell r="I1428" t="str">
            <v>H</v>
          </cell>
          <cell r="J1428">
            <v>8</v>
          </cell>
        </row>
        <row r="1429">
          <cell r="A1429">
            <v>944</v>
          </cell>
          <cell r="B1429" t="str">
            <v>Hall, Elaine M.</v>
          </cell>
          <cell r="C1429" t="str">
            <v>N</v>
          </cell>
          <cell r="D1429" t="str">
            <v>00000065</v>
          </cell>
          <cell r="E1429" t="str">
            <v>OR Operating Room Technician</v>
          </cell>
          <cell r="F1429">
            <v>38082</v>
          </cell>
          <cell r="G1429">
            <v>40426</v>
          </cell>
          <cell r="H1429" t="str">
            <v>Hourly</v>
          </cell>
          <cell r="I1429" t="str">
            <v>H</v>
          </cell>
          <cell r="J1429">
            <v>18.844799999999999</v>
          </cell>
        </row>
        <row r="1430">
          <cell r="A1430">
            <v>944</v>
          </cell>
          <cell r="B1430" t="str">
            <v>Hall, Elaine M.</v>
          </cell>
          <cell r="C1430" t="str">
            <v>Y</v>
          </cell>
          <cell r="D1430" t="str">
            <v>00000489</v>
          </cell>
          <cell r="E1430" t="str">
            <v>OR Technician Per Diem</v>
          </cell>
          <cell r="F1430">
            <v>40427</v>
          </cell>
          <cell r="G1430">
            <v>41962</v>
          </cell>
          <cell r="H1430" t="str">
            <v>Hourly</v>
          </cell>
          <cell r="I1430" t="str">
            <v>H</v>
          </cell>
          <cell r="J1430">
            <v>20.59</v>
          </cell>
        </row>
        <row r="1431">
          <cell r="A1431">
            <v>945</v>
          </cell>
          <cell r="B1431" t="str">
            <v>Grout, Clifton J.</v>
          </cell>
          <cell r="C1431" t="str">
            <v>Y</v>
          </cell>
          <cell r="D1431" t="str">
            <v>00000193</v>
          </cell>
          <cell r="E1431" t="str">
            <v>FAC Skilled Maintenance</v>
          </cell>
          <cell r="F1431">
            <v>38089</v>
          </cell>
          <cell r="G1431">
            <v>39360</v>
          </cell>
          <cell r="H1431" t="str">
            <v>Hourly</v>
          </cell>
          <cell r="I1431" t="str">
            <v>H</v>
          </cell>
          <cell r="J1431">
            <v>14.74</v>
          </cell>
        </row>
        <row r="1432">
          <cell r="A1432">
            <v>946</v>
          </cell>
          <cell r="B1432" t="str">
            <v>Davoll, Nancy D.</v>
          </cell>
          <cell r="C1432" t="str">
            <v>Y</v>
          </cell>
          <cell r="D1432" t="str">
            <v>00000037</v>
          </cell>
          <cell r="E1432" t="str">
            <v>FIN Patient Financial Svcs Mgr</v>
          </cell>
          <cell r="F1432">
            <v>42205</v>
          </cell>
          <cell r="G1432">
            <v>45056</v>
          </cell>
          <cell r="H1432" t="str">
            <v>Hourly</v>
          </cell>
          <cell r="I1432" t="str">
            <v>H</v>
          </cell>
          <cell r="J1432">
            <v>41.12</v>
          </cell>
        </row>
        <row r="1433">
          <cell r="A1433">
            <v>946</v>
          </cell>
          <cell r="B1433" t="str">
            <v>Davoll, Nancy D.</v>
          </cell>
          <cell r="C1433" t="str">
            <v>N</v>
          </cell>
          <cell r="D1433" t="str">
            <v>00000210</v>
          </cell>
          <cell r="E1433" t="str">
            <v>PR Patient Reg Supervisor</v>
          </cell>
          <cell r="F1433">
            <v>40413</v>
          </cell>
          <cell r="G1433">
            <v>42204</v>
          </cell>
          <cell r="H1433" t="str">
            <v>Salaried</v>
          </cell>
          <cell r="I1433" t="str">
            <v>S</v>
          </cell>
          <cell r="J1433">
            <v>20.76</v>
          </cell>
        </row>
        <row r="1434">
          <cell r="A1434">
            <v>946</v>
          </cell>
          <cell r="B1434" t="str">
            <v>Davoll, Nancy D.</v>
          </cell>
          <cell r="C1434" t="str">
            <v>N</v>
          </cell>
          <cell r="D1434" t="str">
            <v>00000211</v>
          </cell>
          <cell r="E1434" t="str">
            <v>PR Patient Reg Receptionist I</v>
          </cell>
          <cell r="F1434">
            <v>38089</v>
          </cell>
          <cell r="G1434">
            <v>39908</v>
          </cell>
          <cell r="H1434" t="str">
            <v>Hourly</v>
          </cell>
          <cell r="I1434" t="str">
            <v>H</v>
          </cell>
          <cell r="J1434">
            <v>11.57</v>
          </cell>
        </row>
        <row r="1435">
          <cell r="A1435">
            <v>946</v>
          </cell>
          <cell r="B1435" t="str">
            <v>Davoll, Nancy D.</v>
          </cell>
          <cell r="C1435" t="str">
            <v>N</v>
          </cell>
          <cell r="D1435" t="str">
            <v>00000273</v>
          </cell>
          <cell r="E1435" t="str">
            <v>QA &amp; Training Coordinator</v>
          </cell>
          <cell r="F1435">
            <v>39909</v>
          </cell>
          <cell r="G1435">
            <v>40118</v>
          </cell>
          <cell r="H1435" t="str">
            <v>Hourly</v>
          </cell>
          <cell r="I1435" t="str">
            <v>H</v>
          </cell>
          <cell r="J1435">
            <v>12.75</v>
          </cell>
        </row>
        <row r="1436">
          <cell r="A1436">
            <v>946</v>
          </cell>
          <cell r="B1436" t="str">
            <v>Davoll, Nancy D.</v>
          </cell>
          <cell r="C1436" t="str">
            <v>N</v>
          </cell>
          <cell r="D1436" t="str">
            <v>00000467</v>
          </cell>
          <cell r="E1436" t="str">
            <v>Pt Reg Receptionist Team Lead</v>
          </cell>
          <cell r="F1436">
            <v>40119</v>
          </cell>
          <cell r="G1436">
            <v>40412</v>
          </cell>
          <cell r="H1436" t="str">
            <v>Hourly</v>
          </cell>
          <cell r="I1436" t="str">
            <v>H</v>
          </cell>
          <cell r="J1436">
            <v>13.495799999999999</v>
          </cell>
        </row>
        <row r="1437">
          <cell r="A1437">
            <v>947</v>
          </cell>
          <cell r="B1437" t="str">
            <v>Lavenson, Susan R.</v>
          </cell>
          <cell r="C1437" t="str">
            <v>Y</v>
          </cell>
          <cell r="D1437" t="str">
            <v>00000211</v>
          </cell>
          <cell r="E1437" t="str">
            <v>PR Patient Reg Receptionist I</v>
          </cell>
          <cell r="F1437">
            <v>38090</v>
          </cell>
          <cell r="G1437">
            <v>38803</v>
          </cell>
          <cell r="H1437" t="str">
            <v>Hourly</v>
          </cell>
          <cell r="I1437" t="str">
            <v>H</v>
          </cell>
          <cell r="J1437">
            <v>10.9283</v>
          </cell>
        </row>
        <row r="1438">
          <cell r="A1438">
            <v>948</v>
          </cell>
          <cell r="B1438" t="str">
            <v>Rowell, Colby R.</v>
          </cell>
          <cell r="C1438" t="str">
            <v>Y</v>
          </cell>
          <cell r="D1438" t="str">
            <v>00000191</v>
          </cell>
          <cell r="E1438" t="str">
            <v>NUTS Nutrition Assistant</v>
          </cell>
          <cell r="F1438">
            <v>38089</v>
          </cell>
          <cell r="G1438">
            <v>38110</v>
          </cell>
          <cell r="H1438" t="str">
            <v>Hourly</v>
          </cell>
          <cell r="I1438" t="str">
            <v>H</v>
          </cell>
          <cell r="J1438">
            <v>8.5399999999999991</v>
          </cell>
        </row>
        <row r="1439">
          <cell r="A1439">
            <v>949</v>
          </cell>
          <cell r="B1439" t="str">
            <v>Richter, Frank J.</v>
          </cell>
          <cell r="C1439" t="str">
            <v>N</v>
          </cell>
          <cell r="D1439" t="str">
            <v>00000168</v>
          </cell>
          <cell r="E1439" t="str">
            <v>PRIM Physician</v>
          </cell>
          <cell r="F1439">
            <v>38091</v>
          </cell>
          <cell r="G1439">
            <v>38090</v>
          </cell>
          <cell r="H1439" t="str">
            <v>Salaried</v>
          </cell>
          <cell r="I1439" t="str">
            <v>S</v>
          </cell>
          <cell r="J1439">
            <v>96.153800000000004</v>
          </cell>
        </row>
        <row r="1440">
          <cell r="A1440">
            <v>949</v>
          </cell>
          <cell r="B1440" t="str">
            <v>Richter, Frank J.</v>
          </cell>
          <cell r="C1440" t="str">
            <v>Y</v>
          </cell>
          <cell r="D1440" t="str">
            <v>00000285</v>
          </cell>
          <cell r="E1440" t="str">
            <v>NAPS Urology Physician</v>
          </cell>
          <cell r="F1440">
            <v>38091</v>
          </cell>
          <cell r="G1440">
            <v>39177</v>
          </cell>
          <cell r="H1440" t="str">
            <v>Salaried</v>
          </cell>
          <cell r="I1440" t="str">
            <v>S</v>
          </cell>
          <cell r="J1440">
            <v>0</v>
          </cell>
        </row>
        <row r="1441">
          <cell r="A1441">
            <v>950</v>
          </cell>
          <cell r="B1441" t="str">
            <v>Bonoyer, Courtney L.</v>
          </cell>
          <cell r="C1441" t="str">
            <v>Y</v>
          </cell>
          <cell r="D1441" t="str">
            <v>00000191</v>
          </cell>
          <cell r="E1441" t="str">
            <v>NUTS Nutrition Assistant</v>
          </cell>
          <cell r="F1441">
            <v>38089</v>
          </cell>
          <cell r="G1441">
            <v>38416</v>
          </cell>
          <cell r="H1441" t="str">
            <v>Hourly</v>
          </cell>
          <cell r="I1441" t="str">
            <v>H</v>
          </cell>
          <cell r="J1441">
            <v>7.33</v>
          </cell>
        </row>
        <row r="1442">
          <cell r="A1442">
            <v>951</v>
          </cell>
          <cell r="B1442" t="str">
            <v>Cioffi, Mark W.</v>
          </cell>
          <cell r="C1442" t="str">
            <v>Y</v>
          </cell>
          <cell r="D1442" t="str">
            <v>00000286</v>
          </cell>
          <cell r="E1442" t="str">
            <v>ADM Decision Support Analyst</v>
          </cell>
          <cell r="F1442">
            <v>38107</v>
          </cell>
          <cell r="G1442">
            <v>38815</v>
          </cell>
          <cell r="H1442" t="str">
            <v>Salaried</v>
          </cell>
          <cell r="I1442" t="str">
            <v>S</v>
          </cell>
          <cell r="J1442">
            <v>28.984200000000001</v>
          </cell>
        </row>
        <row r="1443">
          <cell r="A1443">
            <v>952</v>
          </cell>
          <cell r="B1443" t="str">
            <v>Coletti, Mark A.</v>
          </cell>
          <cell r="C1443" t="str">
            <v>N</v>
          </cell>
          <cell r="D1443" t="str">
            <v>00000088</v>
          </cell>
          <cell r="E1443" t="str">
            <v>RAD Radiology Technologist</v>
          </cell>
          <cell r="F1443">
            <v>38110</v>
          </cell>
          <cell r="G1443">
            <v>38355</v>
          </cell>
          <cell r="H1443" t="str">
            <v>Hourly</v>
          </cell>
          <cell r="I1443" t="str">
            <v>H</v>
          </cell>
          <cell r="J1443">
            <v>22.39</v>
          </cell>
        </row>
        <row r="1444">
          <cell r="A1444">
            <v>952</v>
          </cell>
          <cell r="B1444" t="str">
            <v>Coletti, Mark A.</v>
          </cell>
          <cell r="C1444" t="str">
            <v>N</v>
          </cell>
          <cell r="D1444" t="str">
            <v>00000088</v>
          </cell>
          <cell r="E1444" t="str">
            <v>RAD Radiology Technologist</v>
          </cell>
          <cell r="F1444">
            <v>38951</v>
          </cell>
          <cell r="G1444">
            <v>39558</v>
          </cell>
          <cell r="H1444" t="str">
            <v>Hourly</v>
          </cell>
          <cell r="I1444" t="str">
            <v>H</v>
          </cell>
          <cell r="J1444">
            <v>26.85</v>
          </cell>
        </row>
        <row r="1445">
          <cell r="A1445">
            <v>952</v>
          </cell>
          <cell r="B1445" t="str">
            <v>Coletti, Mark A.</v>
          </cell>
          <cell r="C1445" t="str">
            <v>N</v>
          </cell>
          <cell r="D1445" t="str">
            <v>00000421</v>
          </cell>
          <cell r="E1445" t="str">
            <v>RAD Radiology Technologist 2</v>
          </cell>
          <cell r="F1445">
            <v>39559</v>
          </cell>
          <cell r="G1445">
            <v>41308</v>
          </cell>
          <cell r="H1445" t="str">
            <v>Hourly</v>
          </cell>
          <cell r="I1445" t="str">
            <v>H</v>
          </cell>
          <cell r="J1445">
            <v>29.32</v>
          </cell>
        </row>
        <row r="1446">
          <cell r="A1446">
            <v>952</v>
          </cell>
          <cell r="B1446" t="str">
            <v>Coletti, Mark A.</v>
          </cell>
          <cell r="C1446" t="str">
            <v>N</v>
          </cell>
          <cell r="D1446" t="str">
            <v>00000422</v>
          </cell>
          <cell r="E1446" t="str">
            <v>RAD Radiology Technologist 3</v>
          </cell>
          <cell r="F1446">
            <v>41309</v>
          </cell>
          <cell r="G1446">
            <v>42865</v>
          </cell>
          <cell r="H1446" t="str">
            <v>Hourly</v>
          </cell>
          <cell r="I1446" t="str">
            <v>H</v>
          </cell>
          <cell r="J1446">
            <v>34.159999999999997</v>
          </cell>
        </row>
        <row r="1447">
          <cell r="A1447">
            <v>952</v>
          </cell>
          <cell r="B1447" t="str">
            <v>Coletti, Mark A.</v>
          </cell>
          <cell r="C1447" t="str">
            <v>N</v>
          </cell>
          <cell r="D1447" t="str">
            <v>00000422</v>
          </cell>
          <cell r="E1447" t="str">
            <v>RAD Radiology Technologist 3</v>
          </cell>
          <cell r="F1447">
            <v>42866</v>
          </cell>
          <cell r="G1447">
            <v>42866</v>
          </cell>
          <cell r="H1447" t="str">
            <v>Hourly</v>
          </cell>
          <cell r="I1447" t="str">
            <v>H</v>
          </cell>
          <cell r="J1447">
            <v>34.159999999999997</v>
          </cell>
        </row>
        <row r="1448">
          <cell r="A1448">
            <v>952</v>
          </cell>
          <cell r="B1448" t="str">
            <v>Coletti, Mark A.</v>
          </cell>
          <cell r="C1448" t="str">
            <v>Y</v>
          </cell>
          <cell r="D1448" t="str">
            <v>00000484</v>
          </cell>
          <cell r="E1448" t="str">
            <v>Radiology Technologist PD</v>
          </cell>
          <cell r="F1448">
            <v>44482</v>
          </cell>
          <cell r="G1448">
            <v>45056</v>
          </cell>
          <cell r="H1448" t="str">
            <v>Hourly</v>
          </cell>
          <cell r="I1448" t="str">
            <v>H</v>
          </cell>
          <cell r="J1448">
            <v>38.76</v>
          </cell>
        </row>
        <row r="1449">
          <cell r="A1449">
            <v>953</v>
          </cell>
          <cell r="B1449" t="str">
            <v>Putney, Amanda F.</v>
          </cell>
          <cell r="C1449" t="str">
            <v>N</v>
          </cell>
          <cell r="D1449" t="str">
            <v>00000049</v>
          </cell>
          <cell r="E1449" t="str">
            <v>MEDSURG Registered Nurse</v>
          </cell>
          <cell r="F1449">
            <v>38110</v>
          </cell>
          <cell r="G1449">
            <v>39096</v>
          </cell>
          <cell r="H1449" t="str">
            <v>Hourly</v>
          </cell>
          <cell r="I1449" t="str">
            <v>H</v>
          </cell>
          <cell r="J1449">
            <v>21.27</v>
          </cell>
        </row>
        <row r="1450">
          <cell r="A1450">
            <v>953</v>
          </cell>
          <cell r="B1450" t="str">
            <v>Putney, Amanda F.</v>
          </cell>
          <cell r="C1450" t="str">
            <v>N</v>
          </cell>
          <cell r="D1450" t="str">
            <v>00000049</v>
          </cell>
          <cell r="E1450" t="str">
            <v>MEDSURG Registered Nurse</v>
          </cell>
          <cell r="F1450">
            <v>39097</v>
          </cell>
          <cell r="G1450">
            <v>39292</v>
          </cell>
          <cell r="H1450" t="str">
            <v>Hourly</v>
          </cell>
          <cell r="I1450" t="str">
            <v>H</v>
          </cell>
          <cell r="J1450">
            <v>21.91</v>
          </cell>
        </row>
        <row r="1451">
          <cell r="A1451">
            <v>953</v>
          </cell>
          <cell r="B1451" t="str">
            <v>Putney, Amanda F.</v>
          </cell>
          <cell r="C1451" t="str">
            <v>N</v>
          </cell>
          <cell r="D1451" t="str">
            <v>00000056</v>
          </cell>
          <cell r="E1451" t="str">
            <v>MECU Registered Nurse</v>
          </cell>
          <cell r="F1451">
            <v>38379</v>
          </cell>
          <cell r="G1451">
            <v>38732</v>
          </cell>
          <cell r="H1451" t="str">
            <v>Salaried</v>
          </cell>
          <cell r="I1451" t="str">
            <v>S</v>
          </cell>
          <cell r="J1451">
            <v>0</v>
          </cell>
        </row>
        <row r="1452">
          <cell r="A1452">
            <v>953</v>
          </cell>
          <cell r="B1452" t="str">
            <v>Putney, Amanda F.</v>
          </cell>
          <cell r="C1452" t="str">
            <v>N</v>
          </cell>
          <cell r="D1452" t="str">
            <v>00000056</v>
          </cell>
          <cell r="E1452" t="str">
            <v>MECU Registered Nurse</v>
          </cell>
          <cell r="F1452">
            <v>39097</v>
          </cell>
          <cell r="G1452">
            <v>39292</v>
          </cell>
          <cell r="H1452" t="str">
            <v>Hourly</v>
          </cell>
          <cell r="I1452" t="str">
            <v>H</v>
          </cell>
          <cell r="J1452">
            <v>21.91</v>
          </cell>
        </row>
        <row r="1453">
          <cell r="A1453">
            <v>953</v>
          </cell>
          <cell r="B1453" t="str">
            <v>Putney, Amanda F.</v>
          </cell>
          <cell r="C1453" t="str">
            <v>N</v>
          </cell>
          <cell r="D1453" t="str">
            <v>00000236</v>
          </cell>
          <cell r="E1453" t="str">
            <v>MECU RN Per Diem</v>
          </cell>
          <cell r="F1453">
            <v>40329</v>
          </cell>
          <cell r="G1453">
            <v>40413</v>
          </cell>
          <cell r="H1453" t="str">
            <v>Hourly</v>
          </cell>
          <cell r="I1453" t="str">
            <v>H</v>
          </cell>
          <cell r="J1453">
            <v>26.239999000000001</v>
          </cell>
        </row>
        <row r="1454">
          <cell r="A1454">
            <v>953</v>
          </cell>
          <cell r="B1454" t="str">
            <v>Putney, Amanda F.</v>
          </cell>
          <cell r="C1454" t="str">
            <v>Y</v>
          </cell>
          <cell r="D1454" t="str">
            <v>00000236</v>
          </cell>
          <cell r="E1454" t="str">
            <v>MECU RN Per Diem</v>
          </cell>
          <cell r="F1454">
            <v>42170</v>
          </cell>
          <cell r="G1454">
            <v>42277</v>
          </cell>
          <cell r="H1454" t="str">
            <v>Hourly</v>
          </cell>
          <cell r="I1454" t="str">
            <v>H</v>
          </cell>
          <cell r="J1454">
            <v>30</v>
          </cell>
        </row>
        <row r="1455">
          <cell r="A1455">
            <v>953</v>
          </cell>
          <cell r="B1455" t="str">
            <v>Putney, Amanda F.</v>
          </cell>
          <cell r="C1455" t="str">
            <v>N</v>
          </cell>
          <cell r="D1455" t="str">
            <v>00000398</v>
          </cell>
          <cell r="E1455" t="str">
            <v>MECU Charge Registered Nurse</v>
          </cell>
          <cell r="F1455">
            <v>39293</v>
          </cell>
          <cell r="G1455">
            <v>40328</v>
          </cell>
          <cell r="H1455" t="str">
            <v>Hourly</v>
          </cell>
          <cell r="I1455" t="str">
            <v>H</v>
          </cell>
          <cell r="J1455">
            <v>26.24</v>
          </cell>
        </row>
        <row r="1456">
          <cell r="A1456">
            <v>954</v>
          </cell>
          <cell r="B1456" t="str">
            <v>Pirani, Jessica A.</v>
          </cell>
          <cell r="C1456" t="str">
            <v>N</v>
          </cell>
          <cell r="D1456" t="str">
            <v>00000237</v>
          </cell>
          <cell r="E1456" t="str">
            <v>MEDSURG LNA Per Diem</v>
          </cell>
          <cell r="F1456">
            <v>38111</v>
          </cell>
          <cell r="G1456">
            <v>38425</v>
          </cell>
          <cell r="H1456" t="str">
            <v>Hourly</v>
          </cell>
          <cell r="I1456" t="str">
            <v>H</v>
          </cell>
          <cell r="J1456">
            <v>8.4420000000000002</v>
          </cell>
        </row>
        <row r="1457">
          <cell r="A1457">
            <v>954</v>
          </cell>
          <cell r="B1457" t="str">
            <v>Pirani, Jessica A.</v>
          </cell>
          <cell r="C1457" t="str">
            <v>N</v>
          </cell>
          <cell r="D1457" t="str">
            <v>00000368</v>
          </cell>
          <cell r="E1457" t="str">
            <v>ER LNA</v>
          </cell>
          <cell r="F1457">
            <v>40218</v>
          </cell>
          <cell r="G1457">
            <v>40720</v>
          </cell>
          <cell r="H1457" t="str">
            <v>Hourly</v>
          </cell>
          <cell r="I1457" t="str">
            <v>H</v>
          </cell>
          <cell r="J1457">
            <v>14</v>
          </cell>
        </row>
        <row r="1458">
          <cell r="A1458">
            <v>954</v>
          </cell>
          <cell r="B1458" t="str">
            <v>Pirani, Jessica A.</v>
          </cell>
          <cell r="C1458" t="str">
            <v>N</v>
          </cell>
          <cell r="D1458" t="str">
            <v>00000460</v>
          </cell>
          <cell r="E1458" t="str">
            <v>Pt Reg Receptionist 1 Per Diem</v>
          </cell>
          <cell r="F1458">
            <v>40483</v>
          </cell>
          <cell r="G1458">
            <v>41127</v>
          </cell>
          <cell r="H1458" t="str">
            <v>Hourly</v>
          </cell>
          <cell r="I1458" t="str">
            <v>H</v>
          </cell>
          <cell r="J1458">
            <v>16.100000000000001</v>
          </cell>
        </row>
        <row r="1459">
          <cell r="A1459">
            <v>954</v>
          </cell>
          <cell r="B1459" t="str">
            <v>Pirani, Jessica A.</v>
          </cell>
          <cell r="C1459" t="str">
            <v>Y</v>
          </cell>
          <cell r="D1459" t="str">
            <v>00000487</v>
          </cell>
          <cell r="E1459" t="str">
            <v>Healthcare Assistant</v>
          </cell>
          <cell r="F1459">
            <v>42065</v>
          </cell>
          <cell r="G1459">
            <v>42152</v>
          </cell>
          <cell r="H1459" t="str">
            <v>Hourly</v>
          </cell>
          <cell r="I1459" t="str">
            <v>H</v>
          </cell>
          <cell r="J1459">
            <v>15</v>
          </cell>
        </row>
        <row r="1460">
          <cell r="A1460">
            <v>954</v>
          </cell>
          <cell r="B1460" t="str">
            <v>Pirani, Jessica A.</v>
          </cell>
          <cell r="C1460" t="str">
            <v>N</v>
          </cell>
          <cell r="D1460" t="str">
            <v>00000494</v>
          </cell>
          <cell r="E1460" t="str">
            <v>ER LNA Per Diem</v>
          </cell>
          <cell r="F1460">
            <v>40721</v>
          </cell>
          <cell r="G1460">
            <v>41127</v>
          </cell>
          <cell r="H1460" t="str">
            <v>Hourly</v>
          </cell>
          <cell r="I1460" t="str">
            <v>H</v>
          </cell>
          <cell r="J1460">
            <v>14.42</v>
          </cell>
        </row>
        <row r="1461">
          <cell r="A1461">
            <v>954</v>
          </cell>
          <cell r="B1461" t="str">
            <v>Pirani, Jessica A.</v>
          </cell>
          <cell r="C1461" t="str">
            <v>N</v>
          </cell>
          <cell r="D1461" t="str">
            <v>00000511</v>
          </cell>
          <cell r="E1461" t="str">
            <v>Medical Assistant-Float</v>
          </cell>
          <cell r="F1461">
            <v>42065</v>
          </cell>
          <cell r="G1461">
            <v>42064</v>
          </cell>
          <cell r="H1461" t="str">
            <v>Hourly</v>
          </cell>
          <cell r="I1461" t="str">
            <v>H</v>
          </cell>
          <cell r="J1461">
            <v>15</v>
          </cell>
        </row>
        <row r="1462">
          <cell r="A1462">
            <v>955</v>
          </cell>
          <cell r="B1462" t="str">
            <v>da Silva, Claudete</v>
          </cell>
          <cell r="C1462" t="str">
            <v>Y</v>
          </cell>
          <cell r="D1462" t="str">
            <v>00000243</v>
          </cell>
          <cell r="E1462" t="str">
            <v>TCU LNA Per Diem</v>
          </cell>
          <cell r="F1462">
            <v>38120</v>
          </cell>
          <cell r="G1462">
            <v>38411</v>
          </cell>
          <cell r="H1462" t="str">
            <v>Hourly</v>
          </cell>
          <cell r="I1462" t="str">
            <v>H</v>
          </cell>
          <cell r="J1462">
            <v>9.7125000000000004</v>
          </cell>
        </row>
        <row r="1463">
          <cell r="A1463">
            <v>956</v>
          </cell>
          <cell r="B1463" t="str">
            <v>Osha, Beth A.</v>
          </cell>
          <cell r="C1463" t="str">
            <v>N</v>
          </cell>
          <cell r="D1463" t="str">
            <v>00000067</v>
          </cell>
          <cell r="E1463" t="str">
            <v>ACC Registered Nurse</v>
          </cell>
          <cell r="F1463">
            <v>38425</v>
          </cell>
          <cell r="G1463">
            <v>40216</v>
          </cell>
          <cell r="H1463" t="str">
            <v>Hourly</v>
          </cell>
          <cell r="I1463" t="str">
            <v>H</v>
          </cell>
          <cell r="J1463">
            <v>29.11</v>
          </cell>
        </row>
        <row r="1464">
          <cell r="A1464">
            <v>956</v>
          </cell>
          <cell r="B1464" t="str">
            <v>Osha, Beth A.</v>
          </cell>
          <cell r="C1464" t="str">
            <v>N</v>
          </cell>
          <cell r="D1464" t="str">
            <v>00000067</v>
          </cell>
          <cell r="E1464" t="str">
            <v>ACC Registered Nurse</v>
          </cell>
          <cell r="F1464">
            <v>40217</v>
          </cell>
          <cell r="G1464">
            <v>43324</v>
          </cell>
          <cell r="H1464" t="str">
            <v>Hourly</v>
          </cell>
          <cell r="I1464" t="str">
            <v>H</v>
          </cell>
          <cell r="J1464">
            <v>36.76</v>
          </cell>
        </row>
        <row r="1465">
          <cell r="A1465">
            <v>956</v>
          </cell>
          <cell r="B1465" t="str">
            <v>Osha, Beth A.</v>
          </cell>
          <cell r="C1465" t="str">
            <v>N</v>
          </cell>
          <cell r="D1465" t="str">
            <v>00000240</v>
          </cell>
          <cell r="E1465" t="str">
            <v>Minor Procedure RN Per Diem</v>
          </cell>
          <cell r="F1465">
            <v>38133</v>
          </cell>
          <cell r="G1465">
            <v>38242</v>
          </cell>
          <cell r="H1465" t="str">
            <v>Hourly</v>
          </cell>
          <cell r="I1465" t="str">
            <v>H</v>
          </cell>
          <cell r="J1465">
            <v>21.923200000000001</v>
          </cell>
        </row>
        <row r="1466">
          <cell r="A1466">
            <v>956</v>
          </cell>
          <cell r="B1466" t="str">
            <v>Osha, Beth A.</v>
          </cell>
          <cell r="C1466" t="str">
            <v>N</v>
          </cell>
          <cell r="D1466" t="str">
            <v>00000265</v>
          </cell>
          <cell r="E1466" t="str">
            <v>ACC RN - Per Diem</v>
          </cell>
          <cell r="F1466">
            <v>38243</v>
          </cell>
          <cell r="G1466">
            <v>38424</v>
          </cell>
          <cell r="H1466" t="str">
            <v>Hourly</v>
          </cell>
          <cell r="I1466" t="str">
            <v>H</v>
          </cell>
          <cell r="J1466">
            <v>21.923200000000001</v>
          </cell>
        </row>
        <row r="1467">
          <cell r="A1467">
            <v>956</v>
          </cell>
          <cell r="B1467" t="str">
            <v>Osha, Beth A.</v>
          </cell>
          <cell r="C1467" t="str">
            <v>Y</v>
          </cell>
          <cell r="D1467" t="str">
            <v>00000265</v>
          </cell>
          <cell r="E1467" t="str">
            <v>ACC RN - Per Diem</v>
          </cell>
          <cell r="F1467">
            <v>43325</v>
          </cell>
          <cell r="G1467">
            <v>43360</v>
          </cell>
          <cell r="H1467" t="str">
            <v>Hourly</v>
          </cell>
          <cell r="I1467" t="str">
            <v>H</v>
          </cell>
          <cell r="J1467">
            <v>36.76</v>
          </cell>
        </row>
        <row r="1468">
          <cell r="A1468">
            <v>956</v>
          </cell>
          <cell r="B1468" t="str">
            <v>Osha, Beth A.</v>
          </cell>
          <cell r="C1468" t="str">
            <v>N</v>
          </cell>
          <cell r="D1468" t="str">
            <v>00000473</v>
          </cell>
          <cell r="E1468" t="str">
            <v>ACC Registered Charge Nurse</v>
          </cell>
          <cell r="F1468">
            <v>40217</v>
          </cell>
          <cell r="G1468">
            <v>40216</v>
          </cell>
          <cell r="H1468" t="str">
            <v>Hourly</v>
          </cell>
          <cell r="I1468" t="str">
            <v>H</v>
          </cell>
          <cell r="J1468">
            <v>29.11</v>
          </cell>
        </row>
        <row r="1469">
          <cell r="A1469">
            <v>957</v>
          </cell>
          <cell r="B1469" t="str">
            <v>Silver, Trudi E.</v>
          </cell>
          <cell r="C1469" t="str">
            <v>N</v>
          </cell>
          <cell r="D1469" t="str">
            <v>00000049</v>
          </cell>
          <cell r="E1469" t="str">
            <v>MEDSURG Registered Nurse</v>
          </cell>
          <cell r="F1469">
            <v>38139</v>
          </cell>
          <cell r="G1469">
            <v>38410</v>
          </cell>
          <cell r="H1469" t="str">
            <v>Hourly</v>
          </cell>
          <cell r="I1469" t="str">
            <v>H</v>
          </cell>
          <cell r="J1469">
            <v>17.57</v>
          </cell>
        </row>
        <row r="1470">
          <cell r="A1470">
            <v>957</v>
          </cell>
          <cell r="B1470" t="str">
            <v>Silver, Trudi E.</v>
          </cell>
          <cell r="C1470" t="str">
            <v>N</v>
          </cell>
          <cell r="D1470" t="str">
            <v>00000062</v>
          </cell>
          <cell r="E1470" t="str">
            <v>BC Registered Nurse</v>
          </cell>
          <cell r="F1470">
            <v>38257</v>
          </cell>
          <cell r="G1470">
            <v>40356</v>
          </cell>
          <cell r="H1470" t="str">
            <v>Hourly</v>
          </cell>
          <cell r="I1470" t="str">
            <v>H</v>
          </cell>
          <cell r="J1470">
            <v>25.000299999999999</v>
          </cell>
        </row>
        <row r="1471">
          <cell r="A1471">
            <v>957</v>
          </cell>
          <cell r="B1471" t="str">
            <v>Silver, Trudi E.</v>
          </cell>
          <cell r="C1471" t="str">
            <v>N</v>
          </cell>
          <cell r="D1471" t="str">
            <v>00000062</v>
          </cell>
          <cell r="E1471" t="str">
            <v>BC Registered Nurse</v>
          </cell>
          <cell r="F1471">
            <v>40357</v>
          </cell>
          <cell r="G1471">
            <v>40370</v>
          </cell>
          <cell r="H1471" t="str">
            <v>Hourly</v>
          </cell>
          <cell r="I1471" t="str">
            <v>H</v>
          </cell>
          <cell r="J1471">
            <v>25.000299999999999</v>
          </cell>
        </row>
        <row r="1472">
          <cell r="A1472">
            <v>957</v>
          </cell>
          <cell r="B1472" t="str">
            <v>Silver, Trudi E.</v>
          </cell>
          <cell r="C1472" t="str">
            <v>N</v>
          </cell>
          <cell r="D1472" t="str">
            <v>00000123</v>
          </cell>
          <cell r="E1472" t="str">
            <v>Anti Coagulation RN</v>
          </cell>
          <cell r="F1472">
            <v>40371</v>
          </cell>
          <cell r="G1472">
            <v>40776</v>
          </cell>
          <cell r="H1472" t="str">
            <v>Hourly</v>
          </cell>
          <cell r="I1472" t="str">
            <v>H</v>
          </cell>
          <cell r="J1472">
            <v>25.000299999999999</v>
          </cell>
        </row>
        <row r="1473">
          <cell r="A1473">
            <v>957</v>
          </cell>
          <cell r="B1473" t="str">
            <v>Silver, Trudi E.</v>
          </cell>
          <cell r="C1473" t="str">
            <v>N</v>
          </cell>
          <cell r="D1473" t="str">
            <v>00000231</v>
          </cell>
          <cell r="E1473" t="str">
            <v>BC RN - Per Diem</v>
          </cell>
          <cell r="F1473">
            <v>40357</v>
          </cell>
          <cell r="G1473">
            <v>40944</v>
          </cell>
          <cell r="H1473" t="str">
            <v>Hourly</v>
          </cell>
          <cell r="I1473" t="str">
            <v>H</v>
          </cell>
          <cell r="J1473">
            <v>28.75</v>
          </cell>
        </row>
        <row r="1474">
          <cell r="A1474">
            <v>957</v>
          </cell>
          <cell r="B1474" t="str">
            <v>Silver, Trudi E.</v>
          </cell>
          <cell r="C1474" t="str">
            <v>Y</v>
          </cell>
          <cell r="D1474" t="str">
            <v>00000490</v>
          </cell>
          <cell r="E1474" t="str">
            <v>Registered Nurse-Cardiac Rehab</v>
          </cell>
          <cell r="F1474">
            <v>40777</v>
          </cell>
          <cell r="G1474">
            <v>41736</v>
          </cell>
          <cell r="H1474" t="str">
            <v>Hourly</v>
          </cell>
          <cell r="I1474" t="str">
            <v>H</v>
          </cell>
          <cell r="J1474">
            <v>26.65</v>
          </cell>
        </row>
        <row r="1475">
          <cell r="A1475">
            <v>958</v>
          </cell>
          <cell r="B1475" t="str">
            <v>Caron, Bridget M.</v>
          </cell>
          <cell r="C1475" t="str">
            <v>Y</v>
          </cell>
          <cell r="D1475" t="str">
            <v>00000191</v>
          </cell>
          <cell r="E1475" t="str">
            <v>NUTS Nutrition Assistant</v>
          </cell>
          <cell r="F1475">
            <v>38142</v>
          </cell>
          <cell r="G1475">
            <v>38999</v>
          </cell>
          <cell r="H1475" t="str">
            <v>Hourly</v>
          </cell>
          <cell r="I1475" t="str">
            <v>H</v>
          </cell>
          <cell r="J1475">
            <v>9.7100000000000009</v>
          </cell>
        </row>
        <row r="1476">
          <cell r="A1476">
            <v>959</v>
          </cell>
          <cell r="B1476" t="str">
            <v>Tautfest, Rachael J.</v>
          </cell>
          <cell r="C1476" t="str">
            <v>Y</v>
          </cell>
          <cell r="D1476" t="str">
            <v>00000237</v>
          </cell>
          <cell r="E1476" t="str">
            <v>MEDSURG LNA Per Diem</v>
          </cell>
          <cell r="F1476">
            <v>38145</v>
          </cell>
          <cell r="G1476">
            <v>38624</v>
          </cell>
          <cell r="H1476" t="str">
            <v>Hourly</v>
          </cell>
          <cell r="I1476" t="str">
            <v>H</v>
          </cell>
          <cell r="J1476">
            <v>8.7141000000000002</v>
          </cell>
        </row>
        <row r="1477">
          <cell r="A1477">
            <v>960</v>
          </cell>
          <cell r="B1477" t="str">
            <v>Geyer, Elaine M.</v>
          </cell>
          <cell r="C1477" t="str">
            <v>Y</v>
          </cell>
          <cell r="D1477" t="str">
            <v>00000204</v>
          </cell>
          <cell r="E1477" t="str">
            <v>ACCT Accountant</v>
          </cell>
          <cell r="F1477">
            <v>38152</v>
          </cell>
          <cell r="G1477">
            <v>39434</v>
          </cell>
          <cell r="H1477" t="str">
            <v>Hourly</v>
          </cell>
          <cell r="I1477" t="str">
            <v>H</v>
          </cell>
          <cell r="J1477">
            <v>22.44</v>
          </cell>
        </row>
        <row r="1478">
          <cell r="A1478">
            <v>961</v>
          </cell>
          <cell r="B1478" t="str">
            <v>Flint, Jenny L.</v>
          </cell>
          <cell r="C1478" t="str">
            <v>N</v>
          </cell>
          <cell r="D1478" t="str">
            <v>00000114</v>
          </cell>
          <cell r="E1478" t="str">
            <v>Non Certified Coder</v>
          </cell>
          <cell r="F1478">
            <v>38152</v>
          </cell>
          <cell r="G1478">
            <v>38508</v>
          </cell>
          <cell r="H1478" t="str">
            <v>Hourly</v>
          </cell>
          <cell r="I1478" t="str">
            <v>H</v>
          </cell>
          <cell r="J1478">
            <v>12.442399999999999</v>
          </cell>
        </row>
        <row r="1479">
          <cell r="A1479">
            <v>961</v>
          </cell>
          <cell r="B1479" t="str">
            <v>Flint, Jenny L.</v>
          </cell>
          <cell r="C1479" t="str">
            <v>Y</v>
          </cell>
          <cell r="D1479" t="str">
            <v>00000291</v>
          </cell>
          <cell r="E1479" t="str">
            <v>HIM Certified Coder</v>
          </cell>
          <cell r="F1479">
            <v>38509</v>
          </cell>
          <cell r="G1479">
            <v>41509</v>
          </cell>
          <cell r="H1479" t="str">
            <v>Hourly</v>
          </cell>
          <cell r="I1479" t="str">
            <v>H</v>
          </cell>
          <cell r="J1479">
            <v>17.59</v>
          </cell>
        </row>
        <row r="1480">
          <cell r="A1480">
            <v>962</v>
          </cell>
          <cell r="B1480" t="str">
            <v>Hudson, Michele J.</v>
          </cell>
          <cell r="C1480" t="str">
            <v>N</v>
          </cell>
          <cell r="D1480" t="str">
            <v>00000292</v>
          </cell>
          <cell r="E1480" t="str">
            <v>HR Benefits Manager</v>
          </cell>
          <cell r="F1480">
            <v>38159</v>
          </cell>
          <cell r="G1480">
            <v>38382</v>
          </cell>
          <cell r="H1480" t="str">
            <v>Salaried</v>
          </cell>
          <cell r="I1480" t="str">
            <v>S</v>
          </cell>
          <cell r="J1480">
            <v>26.923100000000002</v>
          </cell>
        </row>
        <row r="1481">
          <cell r="A1481">
            <v>962</v>
          </cell>
          <cell r="B1481" t="str">
            <v>Hudson, Michele J.</v>
          </cell>
          <cell r="C1481" t="str">
            <v>Y</v>
          </cell>
          <cell r="D1481" t="str">
            <v>00000336</v>
          </cell>
          <cell r="E1481" t="str">
            <v>HR Human Resources Manager</v>
          </cell>
          <cell r="F1481">
            <v>38383</v>
          </cell>
          <cell r="G1481">
            <v>39577</v>
          </cell>
          <cell r="H1481" t="str">
            <v>Salaried</v>
          </cell>
          <cell r="I1481" t="str">
            <v>S</v>
          </cell>
          <cell r="J1481">
            <v>30.43</v>
          </cell>
        </row>
        <row r="1482">
          <cell r="A1482">
            <v>963</v>
          </cell>
          <cell r="B1482" t="str">
            <v>Race, Sandra H.</v>
          </cell>
          <cell r="C1482" t="str">
            <v>Y</v>
          </cell>
          <cell r="D1482" t="str">
            <v>00000206</v>
          </cell>
          <cell r="E1482" t="str">
            <v>ACCT Payroll/Billing Assistant</v>
          </cell>
          <cell r="F1482">
            <v>38159</v>
          </cell>
          <cell r="G1482">
            <v>38247</v>
          </cell>
          <cell r="H1482" t="str">
            <v>Hourly</v>
          </cell>
          <cell r="I1482" t="str">
            <v>H</v>
          </cell>
          <cell r="J1482">
            <v>13</v>
          </cell>
        </row>
        <row r="1483">
          <cell r="A1483">
            <v>964</v>
          </cell>
          <cell r="B1483" t="str">
            <v>Glaze, Dana L.</v>
          </cell>
          <cell r="C1483" t="str">
            <v>N</v>
          </cell>
          <cell r="D1483" t="str">
            <v>00000051</v>
          </cell>
          <cell r="E1483" t="str">
            <v>MEDSURG LNA</v>
          </cell>
          <cell r="F1483">
            <v>38159</v>
          </cell>
          <cell r="G1483">
            <v>38186</v>
          </cell>
          <cell r="H1483" t="str">
            <v>Hourly</v>
          </cell>
          <cell r="I1483" t="str">
            <v>H</v>
          </cell>
          <cell r="J1483">
            <v>8.4</v>
          </cell>
        </row>
        <row r="1484">
          <cell r="A1484">
            <v>964</v>
          </cell>
          <cell r="B1484" t="str">
            <v>Glaze, Dana L.</v>
          </cell>
          <cell r="C1484" t="str">
            <v>Y</v>
          </cell>
          <cell r="D1484" t="str">
            <v>00000237</v>
          </cell>
          <cell r="E1484" t="str">
            <v>MEDSURG LNA Per Diem</v>
          </cell>
          <cell r="F1484">
            <v>38187</v>
          </cell>
          <cell r="G1484">
            <v>38369</v>
          </cell>
          <cell r="H1484" t="str">
            <v>Hourly</v>
          </cell>
          <cell r="I1484" t="str">
            <v>H</v>
          </cell>
          <cell r="J1484">
            <v>8.82</v>
          </cell>
        </row>
        <row r="1485">
          <cell r="A1485">
            <v>965</v>
          </cell>
          <cell r="B1485" t="str">
            <v>Howell, Douglas M.</v>
          </cell>
          <cell r="C1485" t="str">
            <v>Y</v>
          </cell>
          <cell r="D1485" t="str">
            <v>00000157</v>
          </cell>
          <cell r="E1485" t="str">
            <v>NAPS Podiatry Med Secretary</v>
          </cell>
          <cell r="F1485">
            <v>38607</v>
          </cell>
          <cell r="G1485">
            <v>38898</v>
          </cell>
          <cell r="H1485" t="str">
            <v>Hourly</v>
          </cell>
          <cell r="I1485" t="str">
            <v>H</v>
          </cell>
          <cell r="J1485">
            <v>10.050000000000001</v>
          </cell>
        </row>
        <row r="1486">
          <cell r="A1486">
            <v>965</v>
          </cell>
          <cell r="B1486" t="str">
            <v>Howell, Douglas M.</v>
          </cell>
          <cell r="C1486" t="str">
            <v>N</v>
          </cell>
          <cell r="D1486" t="str">
            <v>00000177</v>
          </cell>
          <cell r="E1486" t="str">
            <v>SROY Medical Secretary</v>
          </cell>
          <cell r="F1486">
            <v>38166</v>
          </cell>
          <cell r="G1486">
            <v>38312</v>
          </cell>
          <cell r="H1486" t="str">
            <v>Hourly</v>
          </cell>
          <cell r="I1486" t="str">
            <v>H</v>
          </cell>
          <cell r="J1486">
            <v>9.4700000000000006</v>
          </cell>
        </row>
        <row r="1487">
          <cell r="A1487">
            <v>965</v>
          </cell>
          <cell r="B1487" t="str">
            <v>Howell, Douglas M.</v>
          </cell>
          <cell r="C1487" t="str">
            <v>N</v>
          </cell>
          <cell r="D1487" t="str">
            <v>00000287</v>
          </cell>
          <cell r="E1487" t="str">
            <v>NAPS Urology Medical Secretary</v>
          </cell>
          <cell r="F1487">
            <v>38313</v>
          </cell>
          <cell r="G1487">
            <v>38606</v>
          </cell>
          <cell r="H1487" t="str">
            <v>Hourly</v>
          </cell>
          <cell r="I1487" t="str">
            <v>H</v>
          </cell>
          <cell r="J1487">
            <v>9.7540999999999993</v>
          </cell>
        </row>
        <row r="1488">
          <cell r="A1488">
            <v>966</v>
          </cell>
          <cell r="B1488" t="str">
            <v>Davis, Jennifer L.</v>
          </cell>
          <cell r="C1488" t="str">
            <v>N</v>
          </cell>
          <cell r="D1488" t="str">
            <v>00000016</v>
          </cell>
          <cell r="E1488" t="str">
            <v>Director of Women's Health</v>
          </cell>
          <cell r="F1488">
            <v>44531</v>
          </cell>
          <cell r="G1488">
            <v>44682</v>
          </cell>
          <cell r="H1488" t="str">
            <v>Salaried</v>
          </cell>
          <cell r="I1488" t="str">
            <v>S</v>
          </cell>
          <cell r="J1488">
            <v>49.41</v>
          </cell>
        </row>
        <row r="1489">
          <cell r="A1489">
            <v>966</v>
          </cell>
          <cell r="B1489" t="str">
            <v>Davis, Jennifer L.</v>
          </cell>
          <cell r="C1489" t="str">
            <v>N</v>
          </cell>
          <cell r="D1489" t="str">
            <v>00000062</v>
          </cell>
          <cell r="E1489" t="str">
            <v>BC Registered Nurse</v>
          </cell>
          <cell r="F1489">
            <v>38174</v>
          </cell>
          <cell r="G1489">
            <v>44626</v>
          </cell>
          <cell r="H1489" t="str">
            <v>Hourly</v>
          </cell>
          <cell r="I1489" t="str">
            <v>H</v>
          </cell>
          <cell r="J1489">
            <v>40.89</v>
          </cell>
        </row>
        <row r="1490">
          <cell r="A1490">
            <v>966</v>
          </cell>
          <cell r="B1490" t="str">
            <v>Davis, Jennifer L.</v>
          </cell>
          <cell r="C1490" t="str">
            <v>N</v>
          </cell>
          <cell r="D1490" t="str">
            <v>00000514</v>
          </cell>
          <cell r="E1490" t="str">
            <v>CARE Support Coordinator</v>
          </cell>
          <cell r="F1490">
            <v>42247</v>
          </cell>
          <cell r="G1490">
            <v>44551</v>
          </cell>
          <cell r="H1490" t="str">
            <v>Hourly</v>
          </cell>
          <cell r="I1490" t="str">
            <v>H</v>
          </cell>
          <cell r="J1490">
            <v>40.89</v>
          </cell>
        </row>
        <row r="1491">
          <cell r="A1491">
            <v>966</v>
          </cell>
          <cell r="B1491" t="str">
            <v>Davis, Jennifer L.</v>
          </cell>
          <cell r="C1491" t="str">
            <v>Y</v>
          </cell>
          <cell r="D1491" t="str">
            <v>00000671</v>
          </cell>
          <cell r="E1491" t="str">
            <v>Unit Nurse Manager</v>
          </cell>
          <cell r="F1491">
            <v>44683</v>
          </cell>
          <cell r="G1491">
            <v>45056</v>
          </cell>
          <cell r="H1491" t="str">
            <v>Salaried</v>
          </cell>
          <cell r="I1491" t="str">
            <v>S</v>
          </cell>
          <cell r="J1491">
            <v>50.65</v>
          </cell>
        </row>
        <row r="1492">
          <cell r="A1492">
            <v>967</v>
          </cell>
          <cell r="B1492" t="str">
            <v>Hafner, Martha S.</v>
          </cell>
          <cell r="C1492" t="str">
            <v>Y</v>
          </cell>
          <cell r="D1492" t="str">
            <v>00000194</v>
          </cell>
          <cell r="E1492" t="str">
            <v>FAC General Maintenance Worker</v>
          </cell>
          <cell r="F1492">
            <v>38175</v>
          </cell>
          <cell r="G1492">
            <v>38214</v>
          </cell>
          <cell r="H1492" t="str">
            <v>Hourly</v>
          </cell>
          <cell r="I1492" t="str">
            <v>H</v>
          </cell>
          <cell r="J1492">
            <v>8.3800000000000008</v>
          </cell>
        </row>
        <row r="1493">
          <cell r="A1493">
            <v>968</v>
          </cell>
          <cell r="B1493" t="str">
            <v>Therrian, Cindy L.</v>
          </cell>
          <cell r="C1493" t="str">
            <v>N</v>
          </cell>
          <cell r="D1493" t="str">
            <v>00000190</v>
          </cell>
          <cell r="E1493" t="str">
            <v>NUTS Cook</v>
          </cell>
          <cell r="F1493">
            <v>38393</v>
          </cell>
          <cell r="G1493">
            <v>38816</v>
          </cell>
          <cell r="H1493" t="str">
            <v>Salaried</v>
          </cell>
          <cell r="I1493" t="str">
            <v>S</v>
          </cell>
          <cell r="J1493">
            <v>10.5266</v>
          </cell>
        </row>
        <row r="1494">
          <cell r="A1494">
            <v>968</v>
          </cell>
          <cell r="B1494" t="str">
            <v>Therrian, Cindy L.</v>
          </cell>
          <cell r="C1494" t="str">
            <v>N</v>
          </cell>
          <cell r="D1494" t="str">
            <v>00000190</v>
          </cell>
          <cell r="E1494" t="str">
            <v>NUTS Cook</v>
          </cell>
          <cell r="F1494">
            <v>39041</v>
          </cell>
          <cell r="G1494">
            <v>39568</v>
          </cell>
          <cell r="H1494" t="str">
            <v>Hourly</v>
          </cell>
          <cell r="I1494" t="str">
            <v>H</v>
          </cell>
          <cell r="J1494">
            <v>11.47</v>
          </cell>
        </row>
        <row r="1495">
          <cell r="A1495">
            <v>968</v>
          </cell>
          <cell r="B1495" t="str">
            <v>Therrian, Cindy L.</v>
          </cell>
          <cell r="C1495" t="str">
            <v>N</v>
          </cell>
          <cell r="D1495" t="str">
            <v>00000191</v>
          </cell>
          <cell r="E1495" t="str">
            <v>NUTS Nutrition Assistant</v>
          </cell>
          <cell r="F1495">
            <v>38181</v>
          </cell>
          <cell r="G1495">
            <v>38746</v>
          </cell>
          <cell r="H1495" t="str">
            <v>Hourly</v>
          </cell>
          <cell r="I1495" t="str">
            <v>H</v>
          </cell>
          <cell r="J1495">
            <v>9.0753000000000004</v>
          </cell>
        </row>
        <row r="1496">
          <cell r="A1496">
            <v>968</v>
          </cell>
          <cell r="B1496" t="str">
            <v>Therrian, Cindy L.</v>
          </cell>
          <cell r="C1496" t="str">
            <v>Y</v>
          </cell>
          <cell r="D1496" t="str">
            <v>00000191</v>
          </cell>
          <cell r="E1496" t="str">
            <v>NUTS Nutrition Assistant</v>
          </cell>
          <cell r="F1496">
            <v>44069</v>
          </cell>
          <cell r="G1496">
            <v>44172</v>
          </cell>
          <cell r="H1496" t="str">
            <v>Hourly</v>
          </cell>
          <cell r="I1496" t="str">
            <v>H</v>
          </cell>
          <cell r="J1496">
            <v>14</v>
          </cell>
        </row>
        <row r="1497">
          <cell r="A1497">
            <v>968</v>
          </cell>
          <cell r="B1497" t="str">
            <v>Therrian, Cindy L.</v>
          </cell>
          <cell r="C1497" t="str">
            <v>N</v>
          </cell>
          <cell r="D1497" t="str">
            <v>00000362</v>
          </cell>
          <cell r="E1497" t="str">
            <v>NUTS Food Service Associate</v>
          </cell>
          <cell r="F1497">
            <v>38747</v>
          </cell>
          <cell r="G1497">
            <v>39040</v>
          </cell>
          <cell r="H1497" t="str">
            <v>Hourly</v>
          </cell>
          <cell r="I1497" t="str">
            <v>H</v>
          </cell>
          <cell r="J1497">
            <v>9.3699999999999992</v>
          </cell>
        </row>
        <row r="1498">
          <cell r="A1498">
            <v>969</v>
          </cell>
          <cell r="B1498" t="str">
            <v>Merrill, Ashlee M.</v>
          </cell>
          <cell r="C1498" t="str">
            <v>Y</v>
          </cell>
          <cell r="D1498" t="str">
            <v>00000191</v>
          </cell>
          <cell r="E1498" t="str">
            <v>NUTS Nutrition Assistant</v>
          </cell>
          <cell r="F1498">
            <v>38181</v>
          </cell>
          <cell r="G1498">
            <v>38281</v>
          </cell>
          <cell r="H1498" t="str">
            <v>Hourly</v>
          </cell>
          <cell r="I1498" t="str">
            <v>H</v>
          </cell>
          <cell r="J1498">
            <v>7.71</v>
          </cell>
        </row>
        <row r="1499">
          <cell r="A1499">
            <v>970</v>
          </cell>
          <cell r="B1499" t="str">
            <v>Dodge, Yvonne L.</v>
          </cell>
          <cell r="C1499" t="str">
            <v>Y</v>
          </cell>
          <cell r="D1499" t="str">
            <v>00000264</v>
          </cell>
          <cell r="E1499" t="str">
            <v>ES Worker</v>
          </cell>
          <cell r="F1499">
            <v>38189</v>
          </cell>
          <cell r="G1499">
            <v>39182</v>
          </cell>
          <cell r="H1499" t="str">
            <v>Hourly</v>
          </cell>
          <cell r="I1499" t="str">
            <v>H</v>
          </cell>
          <cell r="J1499">
            <v>9.7100000000000009</v>
          </cell>
        </row>
        <row r="1500">
          <cell r="A1500">
            <v>971</v>
          </cell>
          <cell r="B1500" t="str">
            <v>McLaren, Lisa A.</v>
          </cell>
          <cell r="C1500" t="str">
            <v>N</v>
          </cell>
          <cell r="D1500" t="str">
            <v>00000056</v>
          </cell>
          <cell r="E1500" t="str">
            <v>MECU Registered Nurse</v>
          </cell>
          <cell r="F1500">
            <v>39111</v>
          </cell>
          <cell r="G1500">
            <v>39838</v>
          </cell>
          <cell r="H1500" t="str">
            <v>Hourly</v>
          </cell>
          <cell r="I1500" t="str">
            <v>H</v>
          </cell>
          <cell r="J1500">
            <v>22.95</v>
          </cell>
        </row>
        <row r="1501">
          <cell r="A1501">
            <v>971</v>
          </cell>
          <cell r="B1501" t="str">
            <v>McLaren, Lisa A.</v>
          </cell>
          <cell r="C1501" t="str">
            <v>N</v>
          </cell>
          <cell r="D1501" t="str">
            <v>00000236</v>
          </cell>
          <cell r="E1501" t="str">
            <v>MECU RN Per Diem</v>
          </cell>
          <cell r="F1501">
            <v>38537</v>
          </cell>
          <cell r="G1501">
            <v>39110</v>
          </cell>
          <cell r="H1501" t="str">
            <v>Hourly</v>
          </cell>
          <cell r="I1501" t="str">
            <v>H</v>
          </cell>
          <cell r="J1501">
            <v>20.6</v>
          </cell>
        </row>
        <row r="1502">
          <cell r="A1502">
            <v>971</v>
          </cell>
          <cell r="B1502" t="str">
            <v>McLaren, Lisa A.</v>
          </cell>
          <cell r="C1502" t="str">
            <v>N</v>
          </cell>
          <cell r="D1502" t="str">
            <v>00000236</v>
          </cell>
          <cell r="E1502" t="str">
            <v>MECU RN Per Diem</v>
          </cell>
          <cell r="F1502">
            <v>39839</v>
          </cell>
          <cell r="G1502">
            <v>40020</v>
          </cell>
          <cell r="H1502" t="str">
            <v>Hourly</v>
          </cell>
          <cell r="I1502" t="str">
            <v>H</v>
          </cell>
          <cell r="J1502">
            <v>23.7</v>
          </cell>
        </row>
        <row r="1503">
          <cell r="A1503">
            <v>971</v>
          </cell>
          <cell r="B1503" t="str">
            <v>McLaren, Lisa A.</v>
          </cell>
          <cell r="C1503" t="str">
            <v>Y</v>
          </cell>
          <cell r="D1503" t="str">
            <v>00000239</v>
          </cell>
          <cell r="E1503" t="str">
            <v>MEDSURG RN Per Diem</v>
          </cell>
          <cell r="F1503">
            <v>40021</v>
          </cell>
          <cell r="G1503">
            <v>40270</v>
          </cell>
          <cell r="H1503" t="str">
            <v>Hourly</v>
          </cell>
          <cell r="I1503" t="str">
            <v>H</v>
          </cell>
          <cell r="J1503">
            <v>23.7</v>
          </cell>
        </row>
        <row r="1504">
          <cell r="A1504">
            <v>971</v>
          </cell>
          <cell r="B1504" t="str">
            <v>McLaren, Lisa A.</v>
          </cell>
          <cell r="C1504" t="str">
            <v>N</v>
          </cell>
          <cell r="D1504" t="str">
            <v>00000251</v>
          </cell>
          <cell r="E1504" t="str">
            <v>MECU LPN Per Diem</v>
          </cell>
          <cell r="F1504">
            <v>38189</v>
          </cell>
          <cell r="G1504">
            <v>38536</v>
          </cell>
          <cell r="H1504" t="str">
            <v>Hourly</v>
          </cell>
          <cell r="I1504" t="str">
            <v>H</v>
          </cell>
          <cell r="J1504">
            <v>12.130100000000001</v>
          </cell>
        </row>
        <row r="1505">
          <cell r="A1505">
            <v>972</v>
          </cell>
          <cell r="B1505" t="str">
            <v>Manning, Patricia I.</v>
          </cell>
          <cell r="C1505" t="str">
            <v>Y</v>
          </cell>
          <cell r="D1505" t="str">
            <v>00000202</v>
          </cell>
          <cell r="E1505" t="str">
            <v>ES Linen Worker</v>
          </cell>
          <cell r="F1505">
            <v>38194</v>
          </cell>
          <cell r="G1505">
            <v>43658</v>
          </cell>
          <cell r="H1505" t="str">
            <v>Hourly</v>
          </cell>
          <cell r="I1505" t="str">
            <v>H</v>
          </cell>
          <cell r="J1505">
            <v>14.06</v>
          </cell>
        </row>
        <row r="1506">
          <cell r="A1506">
            <v>973</v>
          </cell>
          <cell r="B1506" t="str">
            <v>Belyea, Kathryne S.</v>
          </cell>
          <cell r="C1506" t="str">
            <v>N</v>
          </cell>
          <cell r="D1506" t="str">
            <v>00000218</v>
          </cell>
          <cell r="E1506" t="str">
            <v>DEV Marketing &amp; Grants Coordin</v>
          </cell>
          <cell r="F1506">
            <v>38201</v>
          </cell>
          <cell r="G1506">
            <v>38564</v>
          </cell>
          <cell r="H1506" t="str">
            <v>Salaried</v>
          </cell>
          <cell r="I1506" t="str">
            <v>S</v>
          </cell>
          <cell r="J1506">
            <v>22.645199999999999</v>
          </cell>
        </row>
        <row r="1507">
          <cell r="A1507">
            <v>973</v>
          </cell>
          <cell r="B1507" t="str">
            <v>Belyea, Kathryne S.</v>
          </cell>
          <cell r="C1507" t="str">
            <v>Y</v>
          </cell>
          <cell r="D1507" t="str">
            <v>00000347</v>
          </cell>
          <cell r="E1507" t="str">
            <v>DEV Mrktg &amp; PR Manager</v>
          </cell>
          <cell r="F1507">
            <v>38565</v>
          </cell>
          <cell r="G1507">
            <v>38646</v>
          </cell>
          <cell r="H1507" t="str">
            <v>Salaried</v>
          </cell>
          <cell r="I1507" t="str">
            <v>S</v>
          </cell>
          <cell r="J1507">
            <v>22.645199000000002</v>
          </cell>
        </row>
        <row r="1508">
          <cell r="A1508">
            <v>974</v>
          </cell>
          <cell r="B1508" t="str">
            <v>Woodin, Maegan E.</v>
          </cell>
          <cell r="C1508" t="str">
            <v>Y</v>
          </cell>
          <cell r="D1508" t="str">
            <v>00000191</v>
          </cell>
          <cell r="E1508" t="str">
            <v>NUTS Nutrition Assistant</v>
          </cell>
          <cell r="F1508">
            <v>38203</v>
          </cell>
          <cell r="G1508">
            <v>38943</v>
          </cell>
          <cell r="H1508" t="str">
            <v>Hourly</v>
          </cell>
          <cell r="I1508" t="str">
            <v>H</v>
          </cell>
          <cell r="J1508">
            <v>9.77</v>
          </cell>
        </row>
        <row r="1509">
          <cell r="A1509">
            <v>975</v>
          </cell>
          <cell r="B1509" t="str">
            <v>Conant, Kristi L.</v>
          </cell>
          <cell r="C1509" t="str">
            <v>Y</v>
          </cell>
          <cell r="D1509" t="str">
            <v>00000228</v>
          </cell>
          <cell r="E1509" t="str">
            <v>ASP After School Assistant</v>
          </cell>
          <cell r="F1509">
            <v>38209</v>
          </cell>
          <cell r="G1509">
            <v>38492</v>
          </cell>
          <cell r="H1509" t="str">
            <v>Hourly</v>
          </cell>
          <cell r="I1509" t="str">
            <v>H</v>
          </cell>
          <cell r="J1509">
            <v>7.7770000000000001</v>
          </cell>
        </row>
        <row r="1510">
          <cell r="A1510">
            <v>976</v>
          </cell>
          <cell r="B1510" t="str">
            <v>Manning, Cheryl A.</v>
          </cell>
          <cell r="C1510" t="str">
            <v>Y</v>
          </cell>
          <cell r="D1510" t="str">
            <v>00000117</v>
          </cell>
          <cell r="E1510" t="str">
            <v>HIM Medical Transcriptionist</v>
          </cell>
          <cell r="F1510">
            <v>38208</v>
          </cell>
          <cell r="G1510">
            <v>38845</v>
          </cell>
          <cell r="H1510" t="str">
            <v>Hourly</v>
          </cell>
          <cell r="I1510" t="str">
            <v>H</v>
          </cell>
          <cell r="J1510">
            <v>11.0313</v>
          </cell>
        </row>
        <row r="1511">
          <cell r="A1511">
            <v>977</v>
          </cell>
          <cell r="B1511" t="str">
            <v>Dellabough, Corey B.</v>
          </cell>
          <cell r="C1511" t="str">
            <v>Y</v>
          </cell>
          <cell r="D1511" t="str">
            <v>00000264</v>
          </cell>
          <cell r="E1511" t="str">
            <v>ES Worker</v>
          </cell>
          <cell r="F1511">
            <v>38208</v>
          </cell>
          <cell r="G1511">
            <v>38218</v>
          </cell>
          <cell r="H1511" t="str">
            <v>Hourly</v>
          </cell>
          <cell r="I1511" t="str">
            <v>H</v>
          </cell>
          <cell r="J1511">
            <v>8.8000000000000007</v>
          </cell>
        </row>
        <row r="1512">
          <cell r="A1512">
            <v>978</v>
          </cell>
          <cell r="B1512" t="str">
            <v>Brady, Tina M.</v>
          </cell>
          <cell r="C1512" t="str">
            <v>N</v>
          </cell>
          <cell r="D1512" t="str">
            <v>00000220</v>
          </cell>
          <cell r="E1512" t="str">
            <v>Purchasing Specialist</v>
          </cell>
          <cell r="F1512">
            <v>39839</v>
          </cell>
          <cell r="G1512">
            <v>40060</v>
          </cell>
          <cell r="H1512" t="str">
            <v>Hourly</v>
          </cell>
          <cell r="I1512" t="str">
            <v>H</v>
          </cell>
          <cell r="J1512">
            <v>12.46</v>
          </cell>
        </row>
        <row r="1513">
          <cell r="A1513">
            <v>978</v>
          </cell>
          <cell r="B1513" t="str">
            <v>Brady, Tina M.</v>
          </cell>
          <cell r="C1513" t="str">
            <v>N</v>
          </cell>
          <cell r="D1513" t="str">
            <v>00000220</v>
          </cell>
          <cell r="E1513" t="str">
            <v>Purchasing Specialist</v>
          </cell>
          <cell r="F1513">
            <v>40875</v>
          </cell>
          <cell r="G1513">
            <v>40874</v>
          </cell>
          <cell r="H1513" t="str">
            <v>Hourly</v>
          </cell>
          <cell r="I1513" t="str">
            <v>H</v>
          </cell>
          <cell r="J1513">
            <v>12.86</v>
          </cell>
        </row>
        <row r="1514">
          <cell r="A1514">
            <v>978</v>
          </cell>
          <cell r="B1514" t="str">
            <v>Brady, Tina M.</v>
          </cell>
          <cell r="C1514" t="str">
            <v>Y</v>
          </cell>
          <cell r="D1514" t="str">
            <v>00000220</v>
          </cell>
          <cell r="E1514" t="str">
            <v>Purchasing Specialist</v>
          </cell>
          <cell r="F1514">
            <v>41463</v>
          </cell>
          <cell r="G1514">
            <v>42475</v>
          </cell>
          <cell r="H1514" t="str">
            <v>Hourly</v>
          </cell>
          <cell r="I1514" t="str">
            <v>H</v>
          </cell>
          <cell r="J1514">
            <v>14.76</v>
          </cell>
        </row>
        <row r="1515">
          <cell r="A1515">
            <v>978</v>
          </cell>
          <cell r="B1515" t="str">
            <v>Brady, Tina M.</v>
          </cell>
          <cell r="C1515" t="str">
            <v>N</v>
          </cell>
          <cell r="D1515" t="str">
            <v>00000221</v>
          </cell>
          <cell r="E1515" t="str">
            <v>Purchasing Assistant</v>
          </cell>
          <cell r="F1515">
            <v>38271</v>
          </cell>
          <cell r="G1515">
            <v>39838</v>
          </cell>
          <cell r="H1515" t="str">
            <v>Hourly</v>
          </cell>
          <cell r="I1515" t="str">
            <v>H</v>
          </cell>
          <cell r="J1515">
            <v>11.95</v>
          </cell>
        </row>
        <row r="1516">
          <cell r="A1516">
            <v>978</v>
          </cell>
          <cell r="B1516" t="str">
            <v>Brady, Tina M.</v>
          </cell>
          <cell r="C1516" t="str">
            <v>N</v>
          </cell>
          <cell r="D1516" t="str">
            <v>00000222</v>
          </cell>
          <cell r="E1516" t="str">
            <v>Purchasing Clerk I</v>
          </cell>
          <cell r="F1516">
            <v>40875</v>
          </cell>
          <cell r="G1516">
            <v>41462</v>
          </cell>
          <cell r="H1516" t="str">
            <v>Hourly</v>
          </cell>
          <cell r="I1516" t="str">
            <v>H</v>
          </cell>
          <cell r="J1516">
            <v>13.18</v>
          </cell>
        </row>
        <row r="1517">
          <cell r="A1517">
            <v>978</v>
          </cell>
          <cell r="B1517" t="str">
            <v>Brady, Tina M.</v>
          </cell>
          <cell r="C1517" t="str">
            <v>N</v>
          </cell>
          <cell r="D1517" t="str">
            <v>00000270</v>
          </cell>
          <cell r="E1517" t="str">
            <v>Purchasing Clerk II</v>
          </cell>
          <cell r="F1517">
            <v>38208</v>
          </cell>
          <cell r="G1517">
            <v>38270</v>
          </cell>
          <cell r="H1517" t="str">
            <v>Hourly</v>
          </cell>
          <cell r="I1517" t="str">
            <v>H</v>
          </cell>
          <cell r="J1517">
            <v>9.0299999999999994</v>
          </cell>
        </row>
        <row r="1518">
          <cell r="A1518">
            <v>979</v>
          </cell>
          <cell r="B1518" t="str">
            <v>Danley-White, Amy E.</v>
          </cell>
          <cell r="C1518" t="str">
            <v>Y</v>
          </cell>
          <cell r="D1518" t="str">
            <v>00000049</v>
          </cell>
          <cell r="E1518" t="str">
            <v>MEDSURG Registered Nurse</v>
          </cell>
          <cell r="F1518">
            <v>38257</v>
          </cell>
          <cell r="G1518">
            <v>42645</v>
          </cell>
          <cell r="H1518" t="str">
            <v>Hourly</v>
          </cell>
          <cell r="I1518" t="str">
            <v>H</v>
          </cell>
          <cell r="J1518">
            <v>29.14</v>
          </cell>
        </row>
        <row r="1519">
          <cell r="A1519">
            <v>979</v>
          </cell>
          <cell r="B1519" t="str">
            <v>Danley-White, Amy E.</v>
          </cell>
          <cell r="C1519" t="str">
            <v>N</v>
          </cell>
          <cell r="D1519" t="str">
            <v>00000056</v>
          </cell>
          <cell r="E1519" t="str">
            <v>MECU Registered Nurse</v>
          </cell>
          <cell r="F1519">
            <v>38210</v>
          </cell>
          <cell r="G1519">
            <v>38256</v>
          </cell>
          <cell r="H1519" t="str">
            <v>Hourly</v>
          </cell>
          <cell r="I1519" t="str">
            <v>H</v>
          </cell>
          <cell r="J1519">
            <v>18.149999999999999</v>
          </cell>
        </row>
        <row r="1520">
          <cell r="A1520">
            <v>980</v>
          </cell>
          <cell r="B1520" t="str">
            <v>Milhorat, John H.</v>
          </cell>
          <cell r="C1520" t="str">
            <v>Y</v>
          </cell>
          <cell r="D1520" t="str">
            <v>00000180</v>
          </cell>
          <cell r="E1520" t="str">
            <v>CLAD Physician</v>
          </cell>
          <cell r="F1520">
            <v>38215</v>
          </cell>
          <cell r="G1520">
            <v>38352</v>
          </cell>
          <cell r="H1520" t="str">
            <v>Salaried</v>
          </cell>
          <cell r="I1520" t="str">
            <v>S</v>
          </cell>
          <cell r="J1520">
            <v>57.435899999999997</v>
          </cell>
        </row>
        <row r="1521">
          <cell r="A1521">
            <v>981</v>
          </cell>
          <cell r="B1521" t="str">
            <v>Bolay, Blayon G.</v>
          </cell>
          <cell r="C1521" t="str">
            <v>Y</v>
          </cell>
          <cell r="D1521" t="str">
            <v>00000159</v>
          </cell>
          <cell r="E1521" t="str">
            <v>NAPS Podiatry Med Assistant</v>
          </cell>
          <cell r="F1521">
            <v>38215</v>
          </cell>
          <cell r="G1521">
            <v>38352</v>
          </cell>
          <cell r="H1521" t="str">
            <v>Hourly</v>
          </cell>
          <cell r="I1521" t="str">
            <v>H</v>
          </cell>
          <cell r="J1521">
            <v>9.5</v>
          </cell>
        </row>
        <row r="1522">
          <cell r="A1522">
            <v>982</v>
          </cell>
          <cell r="B1522" t="str">
            <v>Jenkins, Sasha D.</v>
          </cell>
          <cell r="C1522" t="str">
            <v>Y</v>
          </cell>
          <cell r="D1522" t="str">
            <v>00000082</v>
          </cell>
          <cell r="E1522" t="str">
            <v>LAB Laboratory Assistant</v>
          </cell>
          <cell r="F1522">
            <v>38215</v>
          </cell>
          <cell r="G1522">
            <v>39167</v>
          </cell>
          <cell r="H1522" t="str">
            <v>Hourly</v>
          </cell>
          <cell r="I1522" t="str">
            <v>H</v>
          </cell>
          <cell r="J1522">
            <v>11.69</v>
          </cell>
        </row>
        <row r="1523">
          <cell r="A1523">
            <v>983</v>
          </cell>
          <cell r="B1523" t="str">
            <v>Crawford-Stempel, Tanya N.</v>
          </cell>
          <cell r="C1523" t="str">
            <v>N</v>
          </cell>
          <cell r="D1523" t="str">
            <v>00000161</v>
          </cell>
          <cell r="E1523" t="str">
            <v>PRIM RN Provider Practice</v>
          </cell>
          <cell r="F1523">
            <v>38215</v>
          </cell>
          <cell r="G1523">
            <v>38928</v>
          </cell>
          <cell r="H1523" t="str">
            <v>Hourly</v>
          </cell>
          <cell r="I1523" t="str">
            <v>H</v>
          </cell>
          <cell r="J1523">
            <v>21.71</v>
          </cell>
        </row>
        <row r="1524">
          <cell r="A1524">
            <v>983</v>
          </cell>
          <cell r="B1524" t="str">
            <v>Crawford-Stempel, Tanya N.</v>
          </cell>
          <cell r="C1524" t="str">
            <v>N</v>
          </cell>
          <cell r="D1524" t="str">
            <v>00000296</v>
          </cell>
          <cell r="E1524" t="str">
            <v>CLAD LPN - Provider Practice</v>
          </cell>
          <cell r="F1524">
            <v>38209</v>
          </cell>
          <cell r="G1524">
            <v>38214</v>
          </cell>
          <cell r="H1524" t="str">
            <v>Hourly</v>
          </cell>
          <cell r="I1524" t="str">
            <v>H</v>
          </cell>
          <cell r="J1524">
            <v>20.41</v>
          </cell>
        </row>
        <row r="1525">
          <cell r="A1525">
            <v>983</v>
          </cell>
          <cell r="B1525" t="str">
            <v>Crawford-Stempel, Tanya N.</v>
          </cell>
          <cell r="C1525" t="str">
            <v>Y</v>
          </cell>
          <cell r="D1525" t="str">
            <v>00000374</v>
          </cell>
          <cell r="E1525" t="str">
            <v>Primary Care RN- Per Diem</v>
          </cell>
          <cell r="F1525">
            <v>38929</v>
          </cell>
          <cell r="G1525">
            <v>38964</v>
          </cell>
          <cell r="H1525" t="str">
            <v>Hourly</v>
          </cell>
          <cell r="I1525" t="str">
            <v>H</v>
          </cell>
          <cell r="J1525">
            <v>21.71</v>
          </cell>
        </row>
        <row r="1526">
          <cell r="A1526">
            <v>984</v>
          </cell>
          <cell r="B1526" t="str">
            <v>Cushman, Jamie G.</v>
          </cell>
          <cell r="C1526" t="str">
            <v>N</v>
          </cell>
          <cell r="D1526" t="str">
            <v>00000049</v>
          </cell>
          <cell r="E1526" t="str">
            <v>MEDSURG Registered Nurse</v>
          </cell>
          <cell r="F1526">
            <v>38222</v>
          </cell>
          <cell r="G1526">
            <v>38620</v>
          </cell>
          <cell r="H1526" t="str">
            <v>Hourly</v>
          </cell>
          <cell r="I1526" t="str">
            <v>H</v>
          </cell>
          <cell r="J1526">
            <v>20</v>
          </cell>
        </row>
        <row r="1527">
          <cell r="A1527">
            <v>984</v>
          </cell>
          <cell r="B1527" t="str">
            <v>Cushman, Jamie G.</v>
          </cell>
          <cell r="C1527" t="str">
            <v>N</v>
          </cell>
          <cell r="D1527" t="str">
            <v>00000049</v>
          </cell>
          <cell r="E1527" t="str">
            <v>MEDSURG Registered Nurse</v>
          </cell>
          <cell r="F1527">
            <v>38621</v>
          </cell>
          <cell r="G1527">
            <v>39320</v>
          </cell>
          <cell r="H1527" t="str">
            <v>Hourly</v>
          </cell>
          <cell r="I1527" t="str">
            <v>H</v>
          </cell>
          <cell r="J1527">
            <v>0</v>
          </cell>
        </row>
        <row r="1528">
          <cell r="A1528">
            <v>984</v>
          </cell>
          <cell r="B1528" t="str">
            <v>Cushman, Jamie G.</v>
          </cell>
          <cell r="C1528" t="str">
            <v>N</v>
          </cell>
          <cell r="D1528" t="str">
            <v>00000072</v>
          </cell>
          <cell r="E1528" t="str">
            <v>ER Registered Nurse</v>
          </cell>
          <cell r="F1528">
            <v>38621</v>
          </cell>
          <cell r="G1528">
            <v>42330</v>
          </cell>
          <cell r="H1528" t="str">
            <v>Hourly</v>
          </cell>
          <cell r="I1528" t="str">
            <v>H</v>
          </cell>
          <cell r="J1528">
            <v>36.840000000000003</v>
          </cell>
        </row>
        <row r="1529">
          <cell r="A1529">
            <v>984</v>
          </cell>
          <cell r="B1529" t="str">
            <v>Cushman, Jamie G.</v>
          </cell>
          <cell r="C1529" t="str">
            <v>N</v>
          </cell>
          <cell r="D1529" t="str">
            <v>00000073</v>
          </cell>
          <cell r="E1529" t="str">
            <v>ER Nursing Supervisor</v>
          </cell>
          <cell r="F1529">
            <v>39475</v>
          </cell>
          <cell r="G1529">
            <v>40986</v>
          </cell>
          <cell r="H1529" t="str">
            <v>Hourly</v>
          </cell>
          <cell r="I1529" t="str">
            <v>H</v>
          </cell>
          <cell r="J1529">
            <v>30.41</v>
          </cell>
        </row>
        <row r="1530">
          <cell r="A1530">
            <v>984</v>
          </cell>
          <cell r="B1530" t="str">
            <v>Cushman, Jamie G.</v>
          </cell>
          <cell r="C1530" t="str">
            <v>N</v>
          </cell>
          <cell r="D1530" t="str">
            <v>00000371</v>
          </cell>
          <cell r="E1530" t="str">
            <v>Clinical Resources Coordinator</v>
          </cell>
          <cell r="F1530">
            <v>42331</v>
          </cell>
          <cell r="G1530">
            <v>44682</v>
          </cell>
          <cell r="H1530" t="str">
            <v>Hourly</v>
          </cell>
          <cell r="I1530" t="str">
            <v>H</v>
          </cell>
          <cell r="J1530">
            <v>49.91</v>
          </cell>
        </row>
        <row r="1531">
          <cell r="A1531">
            <v>984</v>
          </cell>
          <cell r="B1531" t="str">
            <v>Cushman, Jamie G.</v>
          </cell>
          <cell r="C1531" t="str">
            <v>Y</v>
          </cell>
          <cell r="D1531" t="str">
            <v>00000671</v>
          </cell>
          <cell r="E1531" t="str">
            <v>Unit Nurse Manager</v>
          </cell>
          <cell r="F1531">
            <v>44683</v>
          </cell>
          <cell r="G1531">
            <v>45056</v>
          </cell>
          <cell r="H1531" t="str">
            <v>Salaried</v>
          </cell>
          <cell r="I1531" t="str">
            <v>S</v>
          </cell>
          <cell r="J1531">
            <v>51.16</v>
          </cell>
        </row>
        <row r="1532">
          <cell r="A1532">
            <v>985</v>
          </cell>
          <cell r="B1532" t="str">
            <v>Celley, Jennifer L.</v>
          </cell>
          <cell r="C1532" t="str">
            <v>N</v>
          </cell>
          <cell r="D1532" t="str">
            <v>00000079</v>
          </cell>
          <cell r="E1532" t="str">
            <v>LAB Laboratory Technician 3</v>
          </cell>
          <cell r="F1532">
            <v>41281</v>
          </cell>
          <cell r="G1532">
            <v>43058</v>
          </cell>
          <cell r="H1532" t="str">
            <v>Hourly</v>
          </cell>
          <cell r="I1532" t="str">
            <v>H</v>
          </cell>
          <cell r="J1532">
            <v>26.6</v>
          </cell>
        </row>
        <row r="1533">
          <cell r="A1533">
            <v>985</v>
          </cell>
          <cell r="B1533" t="str">
            <v>Celley, Jennifer L.</v>
          </cell>
          <cell r="C1533" t="str">
            <v>Y</v>
          </cell>
          <cell r="D1533" t="str">
            <v>00000079</v>
          </cell>
          <cell r="E1533" t="str">
            <v>LAB Laboratory Technician 3</v>
          </cell>
          <cell r="F1533">
            <v>44823</v>
          </cell>
          <cell r="G1533">
            <v>45056</v>
          </cell>
          <cell r="H1533" t="str">
            <v>Hourly</v>
          </cell>
          <cell r="I1533" t="str">
            <v>H</v>
          </cell>
          <cell r="J1533">
            <v>33.770000000000003</v>
          </cell>
        </row>
        <row r="1534">
          <cell r="A1534">
            <v>985</v>
          </cell>
          <cell r="B1534" t="str">
            <v>Celley, Jennifer L.</v>
          </cell>
          <cell r="C1534" t="str">
            <v>N</v>
          </cell>
          <cell r="D1534" t="str">
            <v>00000080</v>
          </cell>
          <cell r="E1534" t="str">
            <v>LAB Laboratory Technician 2</v>
          </cell>
          <cell r="F1534">
            <v>40182</v>
          </cell>
          <cell r="G1534">
            <v>41280</v>
          </cell>
          <cell r="H1534" t="str">
            <v>Hourly</v>
          </cell>
          <cell r="I1534" t="str">
            <v>H</v>
          </cell>
          <cell r="J1534">
            <v>18.37</v>
          </cell>
        </row>
        <row r="1535">
          <cell r="A1535">
            <v>985</v>
          </cell>
          <cell r="B1535" t="str">
            <v>Celley, Jennifer L.</v>
          </cell>
          <cell r="C1535" t="str">
            <v>N</v>
          </cell>
          <cell r="D1535" t="str">
            <v>00000228</v>
          </cell>
          <cell r="E1535" t="str">
            <v>ASP After School Assistant</v>
          </cell>
          <cell r="F1535">
            <v>38225</v>
          </cell>
          <cell r="G1535">
            <v>38246</v>
          </cell>
          <cell r="H1535" t="str">
            <v>Hourly</v>
          </cell>
          <cell r="I1535" t="str">
            <v>H</v>
          </cell>
          <cell r="J1535">
            <v>7.44</v>
          </cell>
        </row>
        <row r="1536">
          <cell r="A1536">
            <v>985</v>
          </cell>
          <cell r="B1536" t="str">
            <v>Celley, Jennifer L.</v>
          </cell>
          <cell r="C1536" t="str">
            <v>N</v>
          </cell>
          <cell r="D1536" t="str">
            <v>00000417</v>
          </cell>
          <cell r="E1536" t="str">
            <v>Laboratory 4</v>
          </cell>
          <cell r="F1536">
            <v>43059</v>
          </cell>
          <cell r="G1536">
            <v>44626</v>
          </cell>
          <cell r="H1536" t="str">
            <v>Hourly</v>
          </cell>
          <cell r="I1536" t="str">
            <v>H</v>
          </cell>
          <cell r="J1536">
            <v>32.159999999999997</v>
          </cell>
        </row>
        <row r="1537">
          <cell r="A1537">
            <v>985</v>
          </cell>
          <cell r="B1537" t="str">
            <v>Celley, Jennifer L.</v>
          </cell>
          <cell r="C1537" t="str">
            <v>N</v>
          </cell>
          <cell r="D1537" t="str">
            <v>00000533</v>
          </cell>
          <cell r="E1537" t="str">
            <v>LAB Laboratory Tech Per Diem</v>
          </cell>
          <cell r="F1537">
            <v>44627</v>
          </cell>
          <cell r="G1537">
            <v>44822</v>
          </cell>
          <cell r="H1537" t="str">
            <v>Hourly</v>
          </cell>
          <cell r="I1537" t="str">
            <v>H</v>
          </cell>
          <cell r="J1537">
            <v>32.950000000000003</v>
          </cell>
        </row>
        <row r="1538">
          <cell r="A1538">
            <v>986</v>
          </cell>
          <cell r="B1538" t="str">
            <v>Pelletier, Elizabeth A.</v>
          </cell>
          <cell r="C1538" t="str">
            <v>N</v>
          </cell>
          <cell r="D1538" t="str">
            <v>00000117</v>
          </cell>
          <cell r="E1538" t="str">
            <v>HIM Medical Transcriptionist</v>
          </cell>
          <cell r="F1538">
            <v>38229</v>
          </cell>
          <cell r="G1538">
            <v>40272</v>
          </cell>
          <cell r="H1538" t="str">
            <v>Hourly</v>
          </cell>
          <cell r="I1538" t="str">
            <v>H</v>
          </cell>
          <cell r="J1538">
            <v>14.49</v>
          </cell>
        </row>
        <row r="1539">
          <cell r="A1539">
            <v>986</v>
          </cell>
          <cell r="B1539" t="str">
            <v>Pelletier, Elizabeth A.</v>
          </cell>
          <cell r="C1539" t="str">
            <v>Y</v>
          </cell>
          <cell r="D1539" t="str">
            <v>00000483</v>
          </cell>
          <cell r="E1539" t="str">
            <v>HIM Medical Transcript PD</v>
          </cell>
          <cell r="F1539">
            <v>40273</v>
          </cell>
          <cell r="G1539">
            <v>40559</v>
          </cell>
          <cell r="H1539" t="str">
            <v>Hourly</v>
          </cell>
          <cell r="I1539" t="str">
            <v>H</v>
          </cell>
          <cell r="J1539">
            <v>12.6</v>
          </cell>
        </row>
        <row r="1540">
          <cell r="A1540">
            <v>987</v>
          </cell>
          <cell r="B1540" t="str">
            <v>Darrow, Douglas R.</v>
          </cell>
          <cell r="C1540" t="str">
            <v>N</v>
          </cell>
          <cell r="D1540" t="str">
            <v>00000050</v>
          </cell>
          <cell r="E1540" t="str">
            <v>MEDSURG LPN</v>
          </cell>
          <cell r="F1540">
            <v>38229</v>
          </cell>
          <cell r="G1540">
            <v>38536</v>
          </cell>
          <cell r="H1540" t="str">
            <v>Hourly</v>
          </cell>
          <cell r="I1540" t="str">
            <v>H</v>
          </cell>
          <cell r="J1540">
            <v>12.36</v>
          </cell>
        </row>
        <row r="1541">
          <cell r="A1541">
            <v>987</v>
          </cell>
          <cell r="B1541" t="str">
            <v>Darrow, Douglas R.</v>
          </cell>
          <cell r="C1541" t="str">
            <v>N</v>
          </cell>
          <cell r="D1541" t="str">
            <v>00000050</v>
          </cell>
          <cell r="E1541" t="str">
            <v>MEDSURG LPN</v>
          </cell>
          <cell r="F1541">
            <v>38691</v>
          </cell>
          <cell r="G1541">
            <v>39236</v>
          </cell>
          <cell r="H1541" t="str">
            <v>Hourly</v>
          </cell>
          <cell r="I1541" t="str">
            <v>H</v>
          </cell>
          <cell r="J1541">
            <v>20</v>
          </cell>
        </row>
        <row r="1542">
          <cell r="A1542">
            <v>987</v>
          </cell>
          <cell r="B1542" t="str">
            <v>Darrow, Douglas R.</v>
          </cell>
          <cell r="C1542" t="str">
            <v>Y</v>
          </cell>
          <cell r="D1542" t="str">
            <v>00000072</v>
          </cell>
          <cell r="E1542" t="str">
            <v>ER Registered Nurse</v>
          </cell>
          <cell r="F1542">
            <v>39237</v>
          </cell>
          <cell r="G1542">
            <v>39493</v>
          </cell>
          <cell r="H1542" t="str">
            <v>Hourly</v>
          </cell>
          <cell r="I1542" t="str">
            <v>H</v>
          </cell>
          <cell r="J1542">
            <v>21.5</v>
          </cell>
        </row>
        <row r="1543">
          <cell r="A1543">
            <v>987</v>
          </cell>
          <cell r="B1543" t="str">
            <v>Darrow, Douglas R.</v>
          </cell>
          <cell r="C1543" t="str">
            <v>N</v>
          </cell>
          <cell r="D1543" t="str">
            <v>00000238</v>
          </cell>
          <cell r="E1543" t="str">
            <v>MEDSURG LPN Per Diem</v>
          </cell>
          <cell r="F1543">
            <v>38537</v>
          </cell>
          <cell r="G1543">
            <v>38690</v>
          </cell>
          <cell r="H1543" t="str">
            <v>Hourly</v>
          </cell>
          <cell r="I1543" t="str">
            <v>H</v>
          </cell>
          <cell r="J1543">
            <v>14.43</v>
          </cell>
        </row>
        <row r="1544">
          <cell r="A1544">
            <v>987</v>
          </cell>
          <cell r="B1544" t="str">
            <v>Darrow, Douglas R.</v>
          </cell>
          <cell r="C1544" t="str">
            <v>N</v>
          </cell>
          <cell r="D1544" t="str">
            <v>00000393</v>
          </cell>
          <cell r="E1544" t="str">
            <v>ER Licensed Practical Nurse</v>
          </cell>
          <cell r="F1544">
            <v>39125</v>
          </cell>
          <cell r="G1544">
            <v>39236</v>
          </cell>
          <cell r="H1544" t="str">
            <v>Hourly</v>
          </cell>
          <cell r="I1544" t="str">
            <v>H</v>
          </cell>
          <cell r="J1544">
            <v>15.42</v>
          </cell>
        </row>
        <row r="1545">
          <cell r="A1545">
            <v>988</v>
          </cell>
          <cell r="B1545" t="str">
            <v>Clark, Darlene R.</v>
          </cell>
          <cell r="C1545" t="str">
            <v>Y</v>
          </cell>
          <cell r="D1545" t="str">
            <v>00000197</v>
          </cell>
          <cell r="E1545" t="str">
            <v>ES Associate</v>
          </cell>
          <cell r="F1545">
            <v>38246</v>
          </cell>
          <cell r="G1545">
            <v>38252</v>
          </cell>
          <cell r="H1545" t="str">
            <v>Hourly</v>
          </cell>
          <cell r="I1545" t="str">
            <v>H</v>
          </cell>
          <cell r="J1545">
            <v>9.4600000000000009</v>
          </cell>
        </row>
        <row r="1546">
          <cell r="A1546">
            <v>989</v>
          </cell>
          <cell r="B1546" t="str">
            <v>Briggs, Zachary L.</v>
          </cell>
          <cell r="C1546" t="str">
            <v>Y</v>
          </cell>
          <cell r="D1546" t="str">
            <v>00000191</v>
          </cell>
          <cell r="E1546" t="str">
            <v>NUTS Nutrition Assistant</v>
          </cell>
          <cell r="F1546">
            <v>38247</v>
          </cell>
          <cell r="G1546">
            <v>38761</v>
          </cell>
          <cell r="H1546" t="str">
            <v>Hourly</v>
          </cell>
          <cell r="I1546" t="str">
            <v>H</v>
          </cell>
          <cell r="J1546">
            <v>8.2194000000000003</v>
          </cell>
        </row>
        <row r="1547">
          <cell r="A1547">
            <v>990</v>
          </cell>
          <cell r="B1547" t="str">
            <v>Cross, Janet A.</v>
          </cell>
          <cell r="C1547" t="str">
            <v>N</v>
          </cell>
          <cell r="D1547" t="str">
            <v>00000278</v>
          </cell>
          <cell r="E1547" t="str">
            <v>NAPS Neurology LPN PP</v>
          </cell>
          <cell r="F1547">
            <v>38253</v>
          </cell>
          <cell r="G1547">
            <v>38382</v>
          </cell>
          <cell r="H1547" t="str">
            <v>Hourly</v>
          </cell>
          <cell r="I1547" t="str">
            <v>H</v>
          </cell>
          <cell r="J1547">
            <v>11.96</v>
          </cell>
        </row>
        <row r="1548">
          <cell r="A1548">
            <v>990</v>
          </cell>
          <cell r="B1548" t="str">
            <v>Cross, Janet A.</v>
          </cell>
          <cell r="C1548" t="str">
            <v>Y</v>
          </cell>
          <cell r="D1548" t="str">
            <v>00000329</v>
          </cell>
          <cell r="E1548" t="str">
            <v>NAPS Urology LPNPP</v>
          </cell>
          <cell r="F1548">
            <v>38383</v>
          </cell>
          <cell r="G1548">
            <v>38523</v>
          </cell>
          <cell r="H1548" t="str">
            <v>Hourly</v>
          </cell>
          <cell r="I1548" t="str">
            <v>H</v>
          </cell>
          <cell r="J1548">
            <v>12.3188</v>
          </cell>
        </row>
        <row r="1549">
          <cell r="A1549">
            <v>991</v>
          </cell>
          <cell r="B1549" t="str">
            <v>Lyons, Nancy L.</v>
          </cell>
          <cell r="C1549" t="str">
            <v>Y</v>
          </cell>
          <cell r="D1549" t="str">
            <v>00000157</v>
          </cell>
          <cell r="E1549" t="str">
            <v>NAPS Podiatry Med Secretary</v>
          </cell>
          <cell r="F1549">
            <v>38260</v>
          </cell>
          <cell r="G1549">
            <v>38307</v>
          </cell>
          <cell r="H1549" t="str">
            <v>Hourly</v>
          </cell>
          <cell r="I1549" t="str">
            <v>H</v>
          </cell>
          <cell r="J1549">
            <v>9.83</v>
          </cell>
        </row>
        <row r="1550">
          <cell r="A1550">
            <v>992</v>
          </cell>
          <cell r="B1550" t="str">
            <v>Pastor, Charles J.</v>
          </cell>
          <cell r="C1550" t="str">
            <v>Y</v>
          </cell>
          <cell r="D1550" t="str">
            <v>00000079</v>
          </cell>
          <cell r="E1550" t="str">
            <v>LAB Laboratory Technician 3</v>
          </cell>
          <cell r="F1550">
            <v>38260</v>
          </cell>
          <cell r="G1550">
            <v>38959</v>
          </cell>
          <cell r="H1550" t="str">
            <v>Hourly</v>
          </cell>
          <cell r="I1550" t="str">
            <v>H</v>
          </cell>
          <cell r="J1550">
            <v>25.85</v>
          </cell>
        </row>
        <row r="1551">
          <cell r="A1551">
            <v>993</v>
          </cell>
          <cell r="B1551" t="str">
            <v>Lutz, Marianne E.</v>
          </cell>
          <cell r="C1551" t="str">
            <v>Y</v>
          </cell>
          <cell r="D1551" t="str">
            <v>00000049</v>
          </cell>
          <cell r="E1551" t="str">
            <v>MEDSURG Registered Nurse</v>
          </cell>
          <cell r="F1551">
            <v>38264</v>
          </cell>
          <cell r="G1551">
            <v>41131</v>
          </cell>
          <cell r="H1551" t="str">
            <v>Hourly</v>
          </cell>
          <cell r="I1551" t="str">
            <v>H</v>
          </cell>
          <cell r="J1551">
            <v>30.34</v>
          </cell>
        </row>
        <row r="1552">
          <cell r="A1552">
            <v>993</v>
          </cell>
          <cell r="B1552" t="str">
            <v>Lutz, Marianne E.</v>
          </cell>
          <cell r="C1552" t="str">
            <v>N</v>
          </cell>
          <cell r="D1552" t="str">
            <v>00000123</v>
          </cell>
          <cell r="E1552" t="str">
            <v>Anti Coagulation RN</v>
          </cell>
          <cell r="F1552">
            <v>39419</v>
          </cell>
          <cell r="G1552">
            <v>41131</v>
          </cell>
          <cell r="H1552" t="str">
            <v>Hourly</v>
          </cell>
          <cell r="I1552" t="str">
            <v>H</v>
          </cell>
          <cell r="J1552">
            <v>28.33</v>
          </cell>
        </row>
        <row r="1553">
          <cell r="A1553">
            <v>994</v>
          </cell>
          <cell r="B1553" t="str">
            <v>Harrness, Joyce A.</v>
          </cell>
          <cell r="C1553" t="str">
            <v>Y</v>
          </cell>
          <cell r="D1553" t="str">
            <v>00000191</v>
          </cell>
          <cell r="E1553" t="str">
            <v>NUTS Nutrition Assistant</v>
          </cell>
          <cell r="F1553">
            <v>38579</v>
          </cell>
          <cell r="G1553">
            <v>40780</v>
          </cell>
          <cell r="H1553" t="str">
            <v>Hourly</v>
          </cell>
          <cell r="I1553" t="str">
            <v>H</v>
          </cell>
          <cell r="J1553">
            <v>9.7606000000000002</v>
          </cell>
        </row>
        <row r="1554">
          <cell r="A1554">
            <v>994</v>
          </cell>
          <cell r="B1554" t="str">
            <v>Harrness, Joyce A.</v>
          </cell>
          <cell r="C1554" t="str">
            <v>N</v>
          </cell>
          <cell r="D1554" t="str">
            <v>00000264</v>
          </cell>
          <cell r="E1554" t="str">
            <v>ES Worker</v>
          </cell>
          <cell r="F1554">
            <v>38263</v>
          </cell>
          <cell r="G1554">
            <v>38578</v>
          </cell>
          <cell r="H1554" t="str">
            <v>Hourly</v>
          </cell>
          <cell r="I1554" t="str">
            <v>H</v>
          </cell>
          <cell r="J1554">
            <v>8.0597999999999992</v>
          </cell>
        </row>
        <row r="1555">
          <cell r="A1555">
            <v>995</v>
          </cell>
          <cell r="B1555" t="str">
            <v>Ballou, Shannon L.</v>
          </cell>
          <cell r="C1555" t="str">
            <v>Y</v>
          </cell>
          <cell r="D1555" t="str">
            <v>00000051</v>
          </cell>
          <cell r="E1555" t="str">
            <v>MEDSURG LNA</v>
          </cell>
          <cell r="F1555">
            <v>38537</v>
          </cell>
          <cell r="G1555">
            <v>39590</v>
          </cell>
          <cell r="H1555" t="str">
            <v>Hourly</v>
          </cell>
          <cell r="I1555" t="str">
            <v>H</v>
          </cell>
          <cell r="J1555">
            <v>11.47</v>
          </cell>
        </row>
        <row r="1556">
          <cell r="A1556">
            <v>995</v>
          </cell>
          <cell r="B1556" t="str">
            <v>Ballou, Shannon L.</v>
          </cell>
          <cell r="C1556" t="str">
            <v>N</v>
          </cell>
          <cell r="D1556" t="str">
            <v>00000237</v>
          </cell>
          <cell r="E1556" t="str">
            <v>MEDSURG LNA Per Diem</v>
          </cell>
          <cell r="F1556">
            <v>38267</v>
          </cell>
          <cell r="G1556">
            <v>38536</v>
          </cell>
          <cell r="H1556" t="str">
            <v>Hourly</v>
          </cell>
          <cell r="I1556" t="str">
            <v>H</v>
          </cell>
          <cell r="J1556">
            <v>11.444100000000001</v>
          </cell>
        </row>
        <row r="1557">
          <cell r="A1557">
            <v>996</v>
          </cell>
          <cell r="B1557" t="str">
            <v>Beraldi, Elizabeth W.</v>
          </cell>
          <cell r="C1557" t="str">
            <v>Y</v>
          </cell>
          <cell r="D1557" t="str">
            <v>00000116</v>
          </cell>
          <cell r="E1557" t="str">
            <v>HIM Lead Med Transcriptionist</v>
          </cell>
          <cell r="F1557">
            <v>38467</v>
          </cell>
          <cell r="G1557">
            <v>39311</v>
          </cell>
          <cell r="H1557" t="str">
            <v>Hourly</v>
          </cell>
          <cell r="I1557" t="str">
            <v>H</v>
          </cell>
          <cell r="J1557">
            <v>14.94</v>
          </cell>
        </row>
        <row r="1558">
          <cell r="A1558">
            <v>996</v>
          </cell>
          <cell r="B1558" t="str">
            <v>Beraldi, Elizabeth W.</v>
          </cell>
          <cell r="C1558" t="str">
            <v>N</v>
          </cell>
          <cell r="D1558" t="str">
            <v>00000117</v>
          </cell>
          <cell r="E1558" t="str">
            <v>HIM Medical Transcriptionist</v>
          </cell>
          <cell r="F1558">
            <v>38271</v>
          </cell>
          <cell r="G1558">
            <v>38466</v>
          </cell>
          <cell r="H1558" t="str">
            <v>Hourly</v>
          </cell>
          <cell r="I1558" t="str">
            <v>H</v>
          </cell>
          <cell r="J1558">
            <v>11.5396</v>
          </cell>
        </row>
        <row r="1559">
          <cell r="A1559">
            <v>997</v>
          </cell>
          <cell r="B1559" t="str">
            <v>Munch, Laurey K.</v>
          </cell>
          <cell r="C1559" t="str">
            <v>Y</v>
          </cell>
          <cell r="D1559" t="str">
            <v>00000062</v>
          </cell>
          <cell r="E1559" t="str">
            <v>BC Registered Nurse</v>
          </cell>
          <cell r="F1559">
            <v>38274</v>
          </cell>
          <cell r="G1559">
            <v>38457</v>
          </cell>
          <cell r="H1559" t="str">
            <v>Hourly</v>
          </cell>
          <cell r="I1559" t="str">
            <v>H</v>
          </cell>
          <cell r="J1559">
            <v>20.023199999999999</v>
          </cell>
        </row>
        <row r="1560">
          <cell r="A1560">
            <v>998</v>
          </cell>
          <cell r="B1560" t="str">
            <v>Parker, Johanna L.</v>
          </cell>
          <cell r="C1560" t="str">
            <v>Y</v>
          </cell>
          <cell r="D1560" t="str">
            <v>00000235</v>
          </cell>
          <cell r="E1560" t="str">
            <v>MECU LNA Per Diem</v>
          </cell>
          <cell r="F1560">
            <v>38280</v>
          </cell>
          <cell r="G1560">
            <v>38300</v>
          </cell>
          <cell r="H1560" t="str">
            <v>Hourly</v>
          </cell>
          <cell r="I1560" t="str">
            <v>H</v>
          </cell>
          <cell r="J1560">
            <v>10.384499999999999</v>
          </cell>
        </row>
        <row r="1561">
          <cell r="A1561">
            <v>999</v>
          </cell>
          <cell r="B1561" t="str">
            <v>LaPlante, Melissa A.</v>
          </cell>
          <cell r="C1561" t="str">
            <v>Y</v>
          </cell>
          <cell r="D1561" t="str">
            <v>00000235</v>
          </cell>
          <cell r="E1561" t="str">
            <v>MECU LNA Per Diem</v>
          </cell>
          <cell r="F1561">
            <v>38280</v>
          </cell>
          <cell r="G1561">
            <v>38301</v>
          </cell>
          <cell r="H1561" t="str">
            <v>Hourly</v>
          </cell>
          <cell r="I1561" t="str">
            <v>H</v>
          </cell>
          <cell r="J1561">
            <v>9.64</v>
          </cell>
        </row>
        <row r="1562">
          <cell r="A1562">
            <v>1000</v>
          </cell>
          <cell r="B1562" t="str">
            <v>Arnold, Brandy L.</v>
          </cell>
          <cell r="C1562" t="str">
            <v>Y</v>
          </cell>
          <cell r="D1562" t="str">
            <v>00000058</v>
          </cell>
          <cell r="E1562" t="str">
            <v>MECU Licensed Nurse Aide</v>
          </cell>
          <cell r="F1562">
            <v>38287</v>
          </cell>
          <cell r="G1562">
            <v>38500</v>
          </cell>
          <cell r="H1562" t="str">
            <v>Hourly</v>
          </cell>
          <cell r="I1562" t="str">
            <v>H</v>
          </cell>
          <cell r="J1562">
            <v>9.1203000000000003</v>
          </cell>
        </row>
        <row r="1563">
          <cell r="A1563">
            <v>1001</v>
          </cell>
          <cell r="B1563" t="str">
            <v>Palazzolo, Carolyn S.</v>
          </cell>
          <cell r="C1563" t="str">
            <v>N</v>
          </cell>
          <cell r="D1563" t="str">
            <v>00000088</v>
          </cell>
          <cell r="E1563" t="str">
            <v>RAD Radiology Technologist</v>
          </cell>
          <cell r="F1563">
            <v>38293</v>
          </cell>
          <cell r="G1563">
            <v>39558</v>
          </cell>
          <cell r="H1563" t="str">
            <v>Hourly</v>
          </cell>
          <cell r="I1563" t="str">
            <v>H</v>
          </cell>
          <cell r="J1563">
            <v>25.38</v>
          </cell>
        </row>
        <row r="1564">
          <cell r="A1564">
            <v>1001</v>
          </cell>
          <cell r="B1564" t="str">
            <v>Palazzolo, Carolyn S.</v>
          </cell>
          <cell r="C1564" t="str">
            <v>N</v>
          </cell>
          <cell r="D1564" t="str">
            <v>00000421</v>
          </cell>
          <cell r="E1564" t="str">
            <v>RAD Radiology Technologist 2</v>
          </cell>
          <cell r="F1564">
            <v>39559</v>
          </cell>
          <cell r="G1564">
            <v>40930</v>
          </cell>
          <cell r="H1564" t="str">
            <v>Hourly</v>
          </cell>
          <cell r="I1564" t="str">
            <v>H</v>
          </cell>
          <cell r="J1564">
            <v>26.715299999999999</v>
          </cell>
        </row>
        <row r="1565">
          <cell r="A1565">
            <v>1001</v>
          </cell>
          <cell r="B1565" t="str">
            <v>Palazzolo, Carolyn S.</v>
          </cell>
          <cell r="C1565" t="str">
            <v>N</v>
          </cell>
          <cell r="D1565" t="str">
            <v>00000421</v>
          </cell>
          <cell r="E1565" t="str">
            <v>RAD Radiology Technologist 2</v>
          </cell>
          <cell r="F1565">
            <v>41309</v>
          </cell>
          <cell r="G1565">
            <v>41322</v>
          </cell>
          <cell r="H1565" t="str">
            <v>Hourly</v>
          </cell>
          <cell r="I1565" t="str">
            <v>H</v>
          </cell>
          <cell r="J1565">
            <v>25.04</v>
          </cell>
        </row>
        <row r="1566">
          <cell r="A1566">
            <v>1001</v>
          </cell>
          <cell r="B1566" t="str">
            <v>Palazzolo, Carolyn S.</v>
          </cell>
          <cell r="C1566" t="str">
            <v>N</v>
          </cell>
          <cell r="D1566" t="str">
            <v>00000484</v>
          </cell>
          <cell r="E1566" t="str">
            <v>Radiology Technologist PD</v>
          </cell>
          <cell r="F1566">
            <v>40931</v>
          </cell>
          <cell r="G1566">
            <v>41308</v>
          </cell>
          <cell r="H1566" t="str">
            <v>Hourly</v>
          </cell>
          <cell r="I1566" t="str">
            <v>H</v>
          </cell>
          <cell r="J1566">
            <v>24.04</v>
          </cell>
        </row>
        <row r="1567">
          <cell r="A1567">
            <v>1001</v>
          </cell>
          <cell r="B1567" t="str">
            <v>Palazzolo, Carolyn S.</v>
          </cell>
          <cell r="C1567" t="str">
            <v>N</v>
          </cell>
          <cell r="D1567" t="str">
            <v>00000484</v>
          </cell>
          <cell r="E1567" t="str">
            <v>Radiology Technologist PD</v>
          </cell>
          <cell r="F1567">
            <v>41323</v>
          </cell>
          <cell r="G1567">
            <v>42548</v>
          </cell>
          <cell r="H1567" t="str">
            <v>Hourly</v>
          </cell>
          <cell r="I1567" t="str">
            <v>H</v>
          </cell>
          <cell r="J1567">
            <v>28.46</v>
          </cell>
        </row>
        <row r="1568">
          <cell r="A1568">
            <v>1001</v>
          </cell>
          <cell r="B1568" t="str">
            <v>Palazzolo, Carolyn S.</v>
          </cell>
          <cell r="C1568" t="str">
            <v>N</v>
          </cell>
          <cell r="D1568" t="str">
            <v>00000484</v>
          </cell>
          <cell r="E1568" t="str">
            <v>Radiology Technologist PD</v>
          </cell>
          <cell r="F1568">
            <v>43171</v>
          </cell>
          <cell r="G1568">
            <v>44165</v>
          </cell>
          <cell r="H1568" t="str">
            <v>Hourly</v>
          </cell>
          <cell r="I1568" t="str">
            <v>H</v>
          </cell>
          <cell r="J1568">
            <v>31.52</v>
          </cell>
        </row>
        <row r="1569">
          <cell r="A1569">
            <v>1001</v>
          </cell>
          <cell r="B1569" t="str">
            <v>Palazzolo, Carolyn S.</v>
          </cell>
          <cell r="C1569" t="str">
            <v>Y</v>
          </cell>
          <cell r="D1569" t="str">
            <v>00000484</v>
          </cell>
          <cell r="E1569" t="str">
            <v>Radiology Technologist PD</v>
          </cell>
          <cell r="F1569">
            <v>44501</v>
          </cell>
          <cell r="G1569">
            <v>44683</v>
          </cell>
          <cell r="H1569" t="str">
            <v>Hourly</v>
          </cell>
          <cell r="I1569" t="str">
            <v>H</v>
          </cell>
          <cell r="J1569">
            <v>38.33</v>
          </cell>
        </row>
        <row r="1570">
          <cell r="A1570">
            <v>1002</v>
          </cell>
          <cell r="B1570" t="str">
            <v>Davis, Sarah M.</v>
          </cell>
          <cell r="C1570" t="str">
            <v>N</v>
          </cell>
          <cell r="D1570" t="str">
            <v>00000049</v>
          </cell>
          <cell r="E1570" t="str">
            <v>MEDSURG Registered Nurse</v>
          </cell>
          <cell r="F1570">
            <v>41785</v>
          </cell>
          <cell r="G1570">
            <v>41882</v>
          </cell>
          <cell r="H1570" t="str">
            <v>Hourly</v>
          </cell>
          <cell r="I1570" t="str">
            <v>H</v>
          </cell>
          <cell r="J1570">
            <v>23</v>
          </cell>
        </row>
        <row r="1571">
          <cell r="A1571">
            <v>1002</v>
          </cell>
          <cell r="B1571" t="str">
            <v>Davis, Sarah M.</v>
          </cell>
          <cell r="C1571" t="str">
            <v>N</v>
          </cell>
          <cell r="D1571" t="str">
            <v>00000050</v>
          </cell>
          <cell r="E1571" t="str">
            <v>MEDSURG LPN</v>
          </cell>
          <cell r="F1571">
            <v>39272</v>
          </cell>
          <cell r="G1571">
            <v>40048</v>
          </cell>
          <cell r="H1571" t="str">
            <v>Hourly</v>
          </cell>
          <cell r="I1571" t="str">
            <v>H</v>
          </cell>
          <cell r="J1571">
            <v>17.96</v>
          </cell>
        </row>
        <row r="1572">
          <cell r="A1572">
            <v>1002</v>
          </cell>
          <cell r="B1572" t="str">
            <v>Davis, Sarah M.</v>
          </cell>
          <cell r="C1572" t="str">
            <v>N</v>
          </cell>
          <cell r="D1572" t="str">
            <v>00000050</v>
          </cell>
          <cell r="E1572" t="str">
            <v>MEDSURG LPN</v>
          </cell>
          <cell r="F1572">
            <v>40217</v>
          </cell>
          <cell r="G1572">
            <v>41784</v>
          </cell>
          <cell r="H1572" t="str">
            <v>Hourly</v>
          </cell>
          <cell r="I1572" t="str">
            <v>H</v>
          </cell>
          <cell r="J1572">
            <v>20.16</v>
          </cell>
        </row>
        <row r="1573">
          <cell r="A1573">
            <v>1002</v>
          </cell>
          <cell r="B1573" t="str">
            <v>Davis, Sarah M.</v>
          </cell>
          <cell r="C1573" t="str">
            <v>N</v>
          </cell>
          <cell r="D1573" t="str">
            <v>00000058</v>
          </cell>
          <cell r="E1573" t="str">
            <v>MECU Licensed Nurse Aide</v>
          </cell>
          <cell r="F1573">
            <v>38294</v>
          </cell>
          <cell r="G1573">
            <v>38701</v>
          </cell>
          <cell r="H1573" t="str">
            <v>Hourly</v>
          </cell>
          <cell r="I1573" t="str">
            <v>H</v>
          </cell>
          <cell r="J1573">
            <v>9.5388000000000002</v>
          </cell>
        </row>
        <row r="1574">
          <cell r="A1574">
            <v>1002</v>
          </cell>
          <cell r="B1574" t="str">
            <v>Davis, Sarah M.</v>
          </cell>
          <cell r="C1574" t="str">
            <v>Y</v>
          </cell>
          <cell r="D1574" t="str">
            <v>00000239</v>
          </cell>
          <cell r="E1574" t="str">
            <v>MEDSURG RN Per Diem</v>
          </cell>
          <cell r="F1574">
            <v>41883</v>
          </cell>
          <cell r="G1574">
            <v>42292</v>
          </cell>
          <cell r="H1574" t="str">
            <v>Hourly</v>
          </cell>
          <cell r="I1574" t="str">
            <v>H</v>
          </cell>
          <cell r="J1574">
            <v>24.6</v>
          </cell>
        </row>
        <row r="1575">
          <cell r="A1575">
            <v>1002</v>
          </cell>
          <cell r="B1575" t="str">
            <v>Davis, Sarah M.</v>
          </cell>
          <cell r="C1575" t="str">
            <v>N</v>
          </cell>
          <cell r="D1575" t="str">
            <v>00000356</v>
          </cell>
          <cell r="E1575" t="str">
            <v>MECU Charge LPN</v>
          </cell>
          <cell r="F1575">
            <v>40049</v>
          </cell>
          <cell r="G1575">
            <v>40216</v>
          </cell>
          <cell r="H1575" t="str">
            <v>Hourly</v>
          </cell>
          <cell r="I1575" t="str">
            <v>H</v>
          </cell>
          <cell r="J1575">
            <v>20.96</v>
          </cell>
        </row>
        <row r="1576">
          <cell r="A1576">
            <v>1002</v>
          </cell>
          <cell r="B1576" t="str">
            <v>Davis, Sarah M.</v>
          </cell>
          <cell r="C1576" t="str">
            <v>N</v>
          </cell>
          <cell r="D1576" t="str">
            <v>00000391</v>
          </cell>
          <cell r="E1576" t="str">
            <v>BC-Licensed Practical Nurse</v>
          </cell>
          <cell r="F1576">
            <v>39272</v>
          </cell>
          <cell r="G1576">
            <v>39271</v>
          </cell>
          <cell r="H1576" t="str">
            <v>Hourly</v>
          </cell>
          <cell r="I1576" t="str">
            <v>H</v>
          </cell>
          <cell r="J1576">
            <v>16.350000000000001</v>
          </cell>
        </row>
        <row r="1577">
          <cell r="A1577">
            <v>1003</v>
          </cell>
          <cell r="B1577" t="str">
            <v>Gacetta, Mary-Beth</v>
          </cell>
          <cell r="C1577" t="str">
            <v>N</v>
          </cell>
          <cell r="D1577" t="str">
            <v>00000089</v>
          </cell>
          <cell r="E1577" t="str">
            <v>RAD Sonographer</v>
          </cell>
          <cell r="F1577">
            <v>38300</v>
          </cell>
          <cell r="G1577">
            <v>40622</v>
          </cell>
          <cell r="H1577" t="str">
            <v>Hourly</v>
          </cell>
          <cell r="I1577" t="str">
            <v>H</v>
          </cell>
          <cell r="J1577">
            <v>29.615600000000001</v>
          </cell>
        </row>
        <row r="1578">
          <cell r="A1578">
            <v>1003</v>
          </cell>
          <cell r="B1578" t="str">
            <v>Gacetta, Mary-Beth</v>
          </cell>
          <cell r="C1578" t="str">
            <v>N</v>
          </cell>
          <cell r="D1578" t="str">
            <v>00000089</v>
          </cell>
          <cell r="E1578" t="str">
            <v>RAD Sonographer</v>
          </cell>
          <cell r="F1578">
            <v>41575</v>
          </cell>
          <cell r="G1578">
            <v>44486</v>
          </cell>
          <cell r="H1578" t="str">
            <v>Hourly</v>
          </cell>
          <cell r="I1578" t="str">
            <v>H</v>
          </cell>
          <cell r="J1578">
            <v>38.76</v>
          </cell>
        </row>
        <row r="1579">
          <cell r="A1579">
            <v>1003</v>
          </cell>
          <cell r="B1579" t="str">
            <v>Gacetta, Mary-Beth</v>
          </cell>
          <cell r="C1579" t="str">
            <v>N</v>
          </cell>
          <cell r="D1579" t="str">
            <v>00000498</v>
          </cell>
          <cell r="E1579" t="str">
            <v>RAD Sonographer - PD</v>
          </cell>
          <cell r="F1579">
            <v>40623</v>
          </cell>
          <cell r="G1579">
            <v>41574</v>
          </cell>
          <cell r="H1579" t="str">
            <v>Hourly</v>
          </cell>
          <cell r="I1579" t="str">
            <v>H</v>
          </cell>
          <cell r="J1579">
            <v>31.26</v>
          </cell>
        </row>
        <row r="1580">
          <cell r="A1580">
            <v>1003</v>
          </cell>
          <cell r="B1580" t="str">
            <v>Gacetta, Mary-Beth</v>
          </cell>
          <cell r="C1580" t="str">
            <v>Y</v>
          </cell>
          <cell r="D1580" t="str">
            <v>00000498</v>
          </cell>
          <cell r="E1580" t="str">
            <v>RAD Sonographer - PD</v>
          </cell>
          <cell r="F1580">
            <v>44487</v>
          </cell>
          <cell r="G1580">
            <v>45056</v>
          </cell>
          <cell r="H1580" t="str">
            <v>Hourly</v>
          </cell>
          <cell r="I1580" t="str">
            <v>H</v>
          </cell>
          <cell r="J1580">
            <v>45.69</v>
          </cell>
        </row>
        <row r="1581">
          <cell r="A1581">
            <v>1004</v>
          </cell>
          <cell r="B1581" t="str">
            <v>Kill, Darlene G.</v>
          </cell>
          <cell r="C1581" t="str">
            <v>Y</v>
          </cell>
          <cell r="D1581" t="str">
            <v>00000197</v>
          </cell>
          <cell r="E1581" t="str">
            <v>ES Associate</v>
          </cell>
          <cell r="F1581">
            <v>38299</v>
          </cell>
          <cell r="G1581">
            <v>40077</v>
          </cell>
          <cell r="H1581" t="str">
            <v>Hourly</v>
          </cell>
          <cell r="I1581" t="str">
            <v>H</v>
          </cell>
          <cell r="J1581">
            <v>11.47</v>
          </cell>
        </row>
        <row r="1582">
          <cell r="A1582">
            <v>1005</v>
          </cell>
          <cell r="B1582" t="str">
            <v>Rhoades, Darline M.</v>
          </cell>
          <cell r="C1582" t="str">
            <v>Y</v>
          </cell>
          <cell r="D1582" t="str">
            <v>00000312</v>
          </cell>
          <cell r="E1582" t="str">
            <v>CHEL Office Manager Offsite</v>
          </cell>
          <cell r="F1582">
            <v>38306</v>
          </cell>
          <cell r="G1582">
            <v>38821</v>
          </cell>
          <cell r="H1582" t="str">
            <v>Hourly</v>
          </cell>
          <cell r="I1582" t="str">
            <v>H</v>
          </cell>
          <cell r="J1582">
            <v>15.77</v>
          </cell>
        </row>
        <row r="1583">
          <cell r="A1583">
            <v>1006</v>
          </cell>
          <cell r="B1583" t="str">
            <v>Leong, Betsy S.</v>
          </cell>
          <cell r="C1583" t="str">
            <v>Y</v>
          </cell>
          <cell r="D1583" t="str">
            <v>00000228</v>
          </cell>
          <cell r="E1583" t="str">
            <v>ASP After School Assistant</v>
          </cell>
          <cell r="F1583">
            <v>38306</v>
          </cell>
          <cell r="G1583">
            <v>38663</v>
          </cell>
          <cell r="H1583" t="str">
            <v>Hourly</v>
          </cell>
          <cell r="I1583" t="str">
            <v>H</v>
          </cell>
          <cell r="J1583">
            <v>7.6558000000000002</v>
          </cell>
        </row>
        <row r="1584">
          <cell r="A1584">
            <v>1007</v>
          </cell>
          <cell r="B1584" t="str">
            <v>Gudisman, Julie M.</v>
          </cell>
          <cell r="C1584" t="str">
            <v>Y</v>
          </cell>
          <cell r="D1584" t="str">
            <v>00000233</v>
          </cell>
          <cell r="E1584" t="str">
            <v>ER RN Per Diem</v>
          </cell>
          <cell r="F1584">
            <v>38307</v>
          </cell>
          <cell r="G1584">
            <v>38817</v>
          </cell>
          <cell r="H1584" t="str">
            <v>Hourly</v>
          </cell>
          <cell r="I1584" t="str">
            <v>H</v>
          </cell>
          <cell r="J1584">
            <v>20</v>
          </cell>
        </row>
        <row r="1585">
          <cell r="A1585">
            <v>1008</v>
          </cell>
          <cell r="B1585" t="str">
            <v>Simpson, Jody L.</v>
          </cell>
          <cell r="C1585" t="str">
            <v>Y</v>
          </cell>
          <cell r="D1585" t="str">
            <v>00000264</v>
          </cell>
          <cell r="E1585" t="str">
            <v>ES Worker</v>
          </cell>
          <cell r="F1585">
            <v>38313</v>
          </cell>
          <cell r="G1585">
            <v>38362</v>
          </cell>
          <cell r="H1585" t="str">
            <v>Hourly</v>
          </cell>
          <cell r="I1585" t="str">
            <v>H</v>
          </cell>
          <cell r="J1585">
            <v>7.98</v>
          </cell>
        </row>
        <row r="1586">
          <cell r="A1586">
            <v>1009</v>
          </cell>
          <cell r="B1586" t="str">
            <v>Ward, Rebecca Jo L.</v>
          </cell>
          <cell r="C1586" t="str">
            <v>Y</v>
          </cell>
          <cell r="D1586" t="str">
            <v>00000160</v>
          </cell>
          <cell r="E1586" t="str">
            <v>Office Manager</v>
          </cell>
          <cell r="F1586">
            <v>44683</v>
          </cell>
          <cell r="G1586">
            <v>45056</v>
          </cell>
          <cell r="H1586" t="str">
            <v>Salaried</v>
          </cell>
          <cell r="I1586" t="str">
            <v>S</v>
          </cell>
          <cell r="J1586">
            <v>38.369999999999997</v>
          </cell>
        </row>
        <row r="1587">
          <cell r="A1587">
            <v>1009</v>
          </cell>
          <cell r="B1587" t="str">
            <v>Ward, Rebecca Jo L.</v>
          </cell>
          <cell r="C1587" t="str">
            <v>N</v>
          </cell>
          <cell r="D1587" t="str">
            <v>00000185</v>
          </cell>
          <cell r="E1587" t="str">
            <v>CLAD Operations Coordinator</v>
          </cell>
          <cell r="F1587">
            <v>38321</v>
          </cell>
          <cell r="G1587">
            <v>39432</v>
          </cell>
          <cell r="H1587" t="str">
            <v>Hourly</v>
          </cell>
          <cell r="I1587" t="str">
            <v>H</v>
          </cell>
          <cell r="J1587">
            <v>14.53</v>
          </cell>
        </row>
        <row r="1588">
          <cell r="A1588">
            <v>1009</v>
          </cell>
          <cell r="B1588" t="str">
            <v>Ward, Rebecca Jo L.</v>
          </cell>
          <cell r="C1588" t="str">
            <v>N</v>
          </cell>
          <cell r="D1588" t="str">
            <v>00000328</v>
          </cell>
          <cell r="E1588" t="str">
            <v>NAPS Urology Office Manager</v>
          </cell>
          <cell r="F1588">
            <v>40553</v>
          </cell>
          <cell r="G1588">
            <v>40944</v>
          </cell>
          <cell r="H1588" t="str">
            <v>Hourly</v>
          </cell>
          <cell r="I1588" t="str">
            <v>H</v>
          </cell>
          <cell r="J1588">
            <v>20.420000000000002</v>
          </cell>
        </row>
        <row r="1589">
          <cell r="A1589">
            <v>1009</v>
          </cell>
          <cell r="B1589" t="str">
            <v>Ward, Rebecca Jo L.</v>
          </cell>
          <cell r="C1589" t="str">
            <v>N</v>
          </cell>
          <cell r="D1589" t="str">
            <v>00000339</v>
          </cell>
          <cell r="E1589" t="str">
            <v>Sharon Office Manager Offsite</v>
          </cell>
          <cell r="F1589">
            <v>43367</v>
          </cell>
          <cell r="G1589">
            <v>44682</v>
          </cell>
          <cell r="H1589" t="str">
            <v>Hourly</v>
          </cell>
          <cell r="I1589" t="str">
            <v>H</v>
          </cell>
          <cell r="J1589">
            <v>33.340000000000003</v>
          </cell>
        </row>
        <row r="1590">
          <cell r="A1590">
            <v>1009</v>
          </cell>
          <cell r="B1590" t="str">
            <v>Ward, Rebecca Jo L.</v>
          </cell>
          <cell r="C1590" t="str">
            <v>N</v>
          </cell>
          <cell r="D1590" t="str">
            <v>00000418</v>
          </cell>
          <cell r="E1590" t="str">
            <v>Clinic Admin Office Manager</v>
          </cell>
          <cell r="F1590">
            <v>39433</v>
          </cell>
          <cell r="G1590">
            <v>40552</v>
          </cell>
          <cell r="H1590" t="str">
            <v>Hourly</v>
          </cell>
          <cell r="I1590" t="str">
            <v>H</v>
          </cell>
          <cell r="J1590">
            <v>18.427900000000001</v>
          </cell>
        </row>
        <row r="1591">
          <cell r="A1591">
            <v>1009</v>
          </cell>
          <cell r="B1591" t="str">
            <v>Ward, Rebecca Jo L.</v>
          </cell>
          <cell r="C1591" t="str">
            <v>N</v>
          </cell>
          <cell r="D1591" t="str">
            <v>00000528</v>
          </cell>
          <cell r="E1591" t="str">
            <v>NAPS Office Manager Offsite</v>
          </cell>
          <cell r="F1591">
            <v>40945</v>
          </cell>
          <cell r="G1591">
            <v>43366</v>
          </cell>
          <cell r="H1591" t="str">
            <v>Salaried</v>
          </cell>
          <cell r="I1591" t="str">
            <v>S</v>
          </cell>
          <cell r="J1591">
            <v>24.51</v>
          </cell>
        </row>
        <row r="1592">
          <cell r="A1592">
            <v>1010</v>
          </cell>
          <cell r="B1592" t="str">
            <v>Schumann, Rhonda J.</v>
          </cell>
          <cell r="C1592" t="str">
            <v>N</v>
          </cell>
          <cell r="D1592" t="str">
            <v>00000159</v>
          </cell>
          <cell r="E1592" t="str">
            <v>NAPS Podiatry Med Assistant</v>
          </cell>
          <cell r="F1592">
            <v>39895</v>
          </cell>
          <cell r="G1592">
            <v>42736</v>
          </cell>
          <cell r="H1592" t="str">
            <v>Hourly</v>
          </cell>
          <cell r="I1592" t="str">
            <v>H</v>
          </cell>
          <cell r="J1592">
            <v>19.190000000000001</v>
          </cell>
        </row>
        <row r="1593">
          <cell r="A1593">
            <v>1010</v>
          </cell>
          <cell r="B1593" t="str">
            <v>Schumann, Rhonda J.</v>
          </cell>
          <cell r="C1593" t="str">
            <v>N</v>
          </cell>
          <cell r="D1593" t="str">
            <v>00000187</v>
          </cell>
          <cell r="E1593" t="str">
            <v>CLAD Medical Secretary</v>
          </cell>
          <cell r="F1593">
            <v>38322</v>
          </cell>
          <cell r="G1593">
            <v>38340</v>
          </cell>
          <cell r="H1593" t="str">
            <v>Hourly</v>
          </cell>
          <cell r="I1593" t="str">
            <v>H</v>
          </cell>
          <cell r="J1593">
            <v>10.33</v>
          </cell>
        </row>
        <row r="1594">
          <cell r="A1594">
            <v>1010</v>
          </cell>
          <cell r="B1594" t="str">
            <v>Schumann, Rhonda J.</v>
          </cell>
          <cell r="C1594" t="str">
            <v>N</v>
          </cell>
          <cell r="D1594" t="str">
            <v>00000330</v>
          </cell>
          <cell r="E1594" t="str">
            <v>CLAD Healthcare Assistant</v>
          </cell>
          <cell r="F1594">
            <v>38341</v>
          </cell>
          <cell r="G1594">
            <v>38424</v>
          </cell>
          <cell r="H1594" t="str">
            <v>Hourly</v>
          </cell>
          <cell r="I1594" t="str">
            <v>H</v>
          </cell>
          <cell r="J1594">
            <v>10.33</v>
          </cell>
        </row>
        <row r="1595">
          <cell r="A1595">
            <v>1010</v>
          </cell>
          <cell r="B1595" t="str">
            <v>Schumann, Rhonda J.</v>
          </cell>
          <cell r="C1595" t="str">
            <v>N</v>
          </cell>
          <cell r="D1595" t="str">
            <v>00000332</v>
          </cell>
          <cell r="E1595" t="str">
            <v>NAPS Podiatry Healthcare Asst</v>
          </cell>
          <cell r="F1595">
            <v>38425</v>
          </cell>
          <cell r="G1595">
            <v>39894</v>
          </cell>
          <cell r="H1595" t="str">
            <v>Hourly</v>
          </cell>
          <cell r="I1595" t="str">
            <v>H</v>
          </cell>
          <cell r="J1595">
            <v>12.95</v>
          </cell>
        </row>
        <row r="1596">
          <cell r="A1596">
            <v>1010</v>
          </cell>
          <cell r="B1596" t="str">
            <v>Schumann, Rhonda J.</v>
          </cell>
          <cell r="C1596" t="str">
            <v>Y</v>
          </cell>
          <cell r="D1596" t="str">
            <v>00000554</v>
          </cell>
          <cell r="E1596" t="str">
            <v>Medical Assistant</v>
          </cell>
          <cell r="F1596">
            <v>44683</v>
          </cell>
          <cell r="G1596">
            <v>45056</v>
          </cell>
          <cell r="H1596" t="str">
            <v>Hourly</v>
          </cell>
          <cell r="I1596" t="str">
            <v>H</v>
          </cell>
          <cell r="J1596">
            <v>24.75</v>
          </cell>
        </row>
        <row r="1597">
          <cell r="A1597">
            <v>1010</v>
          </cell>
          <cell r="B1597" t="str">
            <v>Schumann, Rhonda J.</v>
          </cell>
          <cell r="C1597" t="str">
            <v>N</v>
          </cell>
          <cell r="D1597" t="str">
            <v>00000587</v>
          </cell>
          <cell r="E1597" t="str">
            <v>Medical Asst Specialty</v>
          </cell>
          <cell r="F1597">
            <v>42737</v>
          </cell>
          <cell r="G1597">
            <v>44682</v>
          </cell>
          <cell r="H1597" t="str">
            <v>Hourly</v>
          </cell>
          <cell r="I1597" t="str">
            <v>H</v>
          </cell>
          <cell r="J1597">
            <v>22.92</v>
          </cell>
        </row>
        <row r="1598">
          <cell r="A1598">
            <v>1011</v>
          </cell>
          <cell r="B1598" t="str">
            <v>Osborne, Emily M.</v>
          </cell>
          <cell r="C1598" t="str">
            <v>Y</v>
          </cell>
          <cell r="D1598" t="str">
            <v>00000231</v>
          </cell>
          <cell r="E1598" t="str">
            <v>BC RN - Per Diem</v>
          </cell>
          <cell r="F1598">
            <v>38327</v>
          </cell>
          <cell r="G1598">
            <v>38929</v>
          </cell>
          <cell r="H1598" t="str">
            <v>Hourly</v>
          </cell>
          <cell r="I1598" t="str">
            <v>H</v>
          </cell>
          <cell r="J1598">
            <v>20.6</v>
          </cell>
        </row>
        <row r="1599">
          <cell r="A1599">
            <v>1012</v>
          </cell>
          <cell r="B1599" t="str">
            <v>Newton, Kim I.</v>
          </cell>
          <cell r="C1599" t="str">
            <v>Y</v>
          </cell>
          <cell r="D1599" t="str">
            <v>00000088</v>
          </cell>
          <cell r="E1599" t="str">
            <v>RAD Radiology Technologist</v>
          </cell>
          <cell r="F1599">
            <v>38328</v>
          </cell>
          <cell r="G1599">
            <v>38994</v>
          </cell>
          <cell r="H1599" t="str">
            <v>Hourly</v>
          </cell>
          <cell r="I1599" t="str">
            <v>H</v>
          </cell>
          <cell r="J1599">
            <v>24.86</v>
          </cell>
        </row>
        <row r="1600">
          <cell r="A1600">
            <v>1013</v>
          </cell>
          <cell r="B1600" t="str">
            <v>Schmidt, Jenny D.</v>
          </cell>
          <cell r="C1600" t="str">
            <v>N</v>
          </cell>
          <cell r="D1600" t="str">
            <v>00000197</v>
          </cell>
          <cell r="E1600" t="str">
            <v>ES Associate</v>
          </cell>
          <cell r="F1600">
            <v>38334</v>
          </cell>
          <cell r="G1600">
            <v>38396</v>
          </cell>
          <cell r="H1600" t="str">
            <v>Hourly</v>
          </cell>
          <cell r="I1600" t="str">
            <v>H</v>
          </cell>
          <cell r="J1600">
            <v>9.83</v>
          </cell>
        </row>
        <row r="1601">
          <cell r="A1601">
            <v>1013</v>
          </cell>
          <cell r="B1601" t="str">
            <v>Schmidt, Jenny D.</v>
          </cell>
          <cell r="C1601" t="str">
            <v>Y</v>
          </cell>
          <cell r="D1601" t="str">
            <v>00000198</v>
          </cell>
          <cell r="E1601" t="str">
            <v>ES Project Worker - OUT (close</v>
          </cell>
          <cell r="F1601">
            <v>38397</v>
          </cell>
          <cell r="G1601">
            <v>38723</v>
          </cell>
          <cell r="H1601" t="str">
            <v>Hourly</v>
          </cell>
          <cell r="I1601" t="str">
            <v>H</v>
          </cell>
          <cell r="J1601">
            <v>10.1249</v>
          </cell>
        </row>
        <row r="1602">
          <cell r="A1602">
            <v>1014</v>
          </cell>
          <cell r="B1602" t="str">
            <v>Sakai, Reiko E.</v>
          </cell>
          <cell r="C1602" t="str">
            <v>Y</v>
          </cell>
          <cell r="D1602" t="str">
            <v>00000191</v>
          </cell>
          <cell r="E1602" t="str">
            <v>NUTS Nutrition Assistant</v>
          </cell>
          <cell r="F1602">
            <v>38335</v>
          </cell>
          <cell r="G1602">
            <v>38595</v>
          </cell>
          <cell r="H1602" t="str">
            <v>Hourly</v>
          </cell>
          <cell r="I1602" t="str">
            <v>H</v>
          </cell>
          <cell r="J1602">
            <v>7.98</v>
          </cell>
        </row>
        <row r="1603">
          <cell r="A1603">
            <v>1015</v>
          </cell>
          <cell r="B1603" t="str">
            <v>Striebe, Edward J.</v>
          </cell>
          <cell r="C1603" t="str">
            <v>N</v>
          </cell>
          <cell r="D1603" t="str">
            <v>00000334</v>
          </cell>
          <cell r="E1603" t="str">
            <v>NUTS Hospitality &amp; FS Manager</v>
          </cell>
          <cell r="F1603">
            <v>38362</v>
          </cell>
          <cell r="G1603">
            <v>39964</v>
          </cell>
          <cell r="H1603" t="str">
            <v>Salaried</v>
          </cell>
          <cell r="I1603" t="str">
            <v>S</v>
          </cell>
          <cell r="J1603">
            <v>31.31</v>
          </cell>
        </row>
        <row r="1604">
          <cell r="A1604">
            <v>1015</v>
          </cell>
          <cell r="B1604" t="str">
            <v>Striebe, Edward J.</v>
          </cell>
          <cell r="C1604" t="str">
            <v>Y</v>
          </cell>
          <cell r="D1604" t="str">
            <v>00000451</v>
          </cell>
          <cell r="E1604" t="str">
            <v>Dir of Hospitality &amp; Food Svcs</v>
          </cell>
          <cell r="F1604">
            <v>39965</v>
          </cell>
          <cell r="G1604">
            <v>44323</v>
          </cell>
          <cell r="H1604" t="str">
            <v>Salaried</v>
          </cell>
          <cell r="I1604" t="str">
            <v>S</v>
          </cell>
          <cell r="J1604">
            <v>51.1</v>
          </cell>
        </row>
        <row r="1605">
          <cell r="A1605">
            <v>1016</v>
          </cell>
          <cell r="B1605" t="str">
            <v>Hansen-Ollennu, Deborah</v>
          </cell>
          <cell r="C1605" t="str">
            <v>Y</v>
          </cell>
          <cell r="D1605" t="str">
            <v>00000235</v>
          </cell>
          <cell r="E1605" t="str">
            <v>MECU LNA Per Diem</v>
          </cell>
          <cell r="F1605">
            <v>38363</v>
          </cell>
          <cell r="G1605">
            <v>38439</v>
          </cell>
          <cell r="H1605" t="str">
            <v>Hourly</v>
          </cell>
          <cell r="I1605" t="str">
            <v>H</v>
          </cell>
          <cell r="J1605">
            <v>8.7100000000000009</v>
          </cell>
        </row>
        <row r="1606">
          <cell r="A1606">
            <v>1017</v>
          </cell>
          <cell r="B1606" t="str">
            <v>Russo-DeMara, Ellamarie B.</v>
          </cell>
          <cell r="C1606" t="str">
            <v>N</v>
          </cell>
          <cell r="D1606" t="str">
            <v>00000172</v>
          </cell>
          <cell r="E1606" t="str">
            <v>OBGYN Physician</v>
          </cell>
          <cell r="F1606">
            <v>39307</v>
          </cell>
          <cell r="G1606">
            <v>42736</v>
          </cell>
          <cell r="H1606" t="str">
            <v>Salaried</v>
          </cell>
          <cell r="I1606" t="str">
            <v>S</v>
          </cell>
          <cell r="J1606">
            <v>64.423100000000005</v>
          </cell>
        </row>
        <row r="1607">
          <cell r="A1607">
            <v>1017</v>
          </cell>
          <cell r="B1607" t="str">
            <v>Russo-DeMara, Ellamarie B.</v>
          </cell>
          <cell r="C1607" t="str">
            <v>N</v>
          </cell>
          <cell r="D1607" t="str">
            <v>00000324</v>
          </cell>
          <cell r="E1607" t="str">
            <v>OBGYN Physician Offsite Clinic</v>
          </cell>
          <cell r="F1607">
            <v>38362</v>
          </cell>
          <cell r="G1607">
            <v>39306</v>
          </cell>
          <cell r="H1607" t="str">
            <v>Salaried</v>
          </cell>
          <cell r="I1607" t="str">
            <v>S</v>
          </cell>
          <cell r="J1607">
            <v>86.538499999999999</v>
          </cell>
        </row>
        <row r="1608">
          <cell r="A1608">
            <v>1017</v>
          </cell>
          <cell r="B1608" t="str">
            <v>Russo-DeMara, Ellamarie B.</v>
          </cell>
          <cell r="C1608" t="str">
            <v>Y</v>
          </cell>
          <cell r="D1608" t="str">
            <v>00000590</v>
          </cell>
          <cell r="E1608" t="str">
            <v>Physician Specialty Clin</v>
          </cell>
          <cell r="F1608">
            <v>42737</v>
          </cell>
          <cell r="G1608">
            <v>43586</v>
          </cell>
          <cell r="H1608" t="str">
            <v>Salaried</v>
          </cell>
          <cell r="I1608" t="str">
            <v>S</v>
          </cell>
          <cell r="J1608">
            <v>70.432699999999997</v>
          </cell>
        </row>
        <row r="1609">
          <cell r="A1609">
            <v>1018</v>
          </cell>
          <cell r="B1609" t="str">
            <v>Bariteau, Clayre A.</v>
          </cell>
          <cell r="C1609" t="str">
            <v>Y</v>
          </cell>
          <cell r="D1609" t="str">
            <v>00000049</v>
          </cell>
          <cell r="E1609" t="str">
            <v>MEDSURG Registered Nurse</v>
          </cell>
          <cell r="F1609">
            <v>38607</v>
          </cell>
          <cell r="G1609">
            <v>40898</v>
          </cell>
          <cell r="H1609" t="str">
            <v>Hourly</v>
          </cell>
          <cell r="I1609" t="str">
            <v>H</v>
          </cell>
          <cell r="J1609">
            <v>25.555900000000001</v>
          </cell>
        </row>
        <row r="1610">
          <cell r="A1610">
            <v>1018</v>
          </cell>
          <cell r="B1610" t="str">
            <v>Bariteau, Clayre A.</v>
          </cell>
          <cell r="C1610" t="str">
            <v>N</v>
          </cell>
          <cell r="D1610" t="str">
            <v>00000239</v>
          </cell>
          <cell r="E1610" t="str">
            <v>MEDSURG RN Per Diem</v>
          </cell>
          <cell r="F1610">
            <v>38383</v>
          </cell>
          <cell r="G1610">
            <v>38606</v>
          </cell>
          <cell r="H1610" t="str">
            <v>Hourly</v>
          </cell>
          <cell r="I1610" t="str">
            <v>H</v>
          </cell>
          <cell r="J1610">
            <v>20</v>
          </cell>
        </row>
        <row r="1611">
          <cell r="A1611">
            <v>1019</v>
          </cell>
          <cell r="B1611" t="str">
            <v>Vorce, Kathy L.</v>
          </cell>
          <cell r="C1611" t="str">
            <v>Y</v>
          </cell>
          <cell r="D1611" t="str">
            <v>00000227</v>
          </cell>
          <cell r="E1611" t="str">
            <v>CEC Teaching Assistant</v>
          </cell>
          <cell r="F1611">
            <v>38385</v>
          </cell>
          <cell r="G1611">
            <v>39161</v>
          </cell>
          <cell r="H1611" t="str">
            <v>Hourly</v>
          </cell>
          <cell r="I1611" t="str">
            <v>H</v>
          </cell>
          <cell r="J1611">
            <v>8.5399999999999991</v>
          </cell>
        </row>
        <row r="1612">
          <cell r="A1612">
            <v>1020</v>
          </cell>
          <cell r="B1612" t="str">
            <v>Ennis, John M.</v>
          </cell>
          <cell r="C1612" t="str">
            <v>Y</v>
          </cell>
          <cell r="D1612" t="str">
            <v>00000033</v>
          </cell>
          <cell r="E1612" t="str">
            <v>RES Cardio/Nuc Med Manager</v>
          </cell>
          <cell r="F1612">
            <v>38390</v>
          </cell>
          <cell r="G1612">
            <v>39206</v>
          </cell>
          <cell r="H1612" t="str">
            <v>Salaried</v>
          </cell>
          <cell r="I1612" t="str">
            <v>S</v>
          </cell>
          <cell r="J1612">
            <v>35.71</v>
          </cell>
        </row>
        <row r="1613">
          <cell r="A1613">
            <v>1021</v>
          </cell>
          <cell r="B1613" t="str">
            <v>Ross, Laurel D.</v>
          </cell>
          <cell r="C1613" t="str">
            <v>Y</v>
          </cell>
          <cell r="D1613" t="str">
            <v>00000188</v>
          </cell>
          <cell r="E1613" t="str">
            <v>NUTS Registered Dietician</v>
          </cell>
          <cell r="F1613">
            <v>38392</v>
          </cell>
          <cell r="G1613">
            <v>39276</v>
          </cell>
          <cell r="H1613" t="str">
            <v>Hourly</v>
          </cell>
          <cell r="I1613" t="str">
            <v>H</v>
          </cell>
          <cell r="J1613">
            <v>23.58</v>
          </cell>
        </row>
        <row r="1614">
          <cell r="A1614">
            <v>1022</v>
          </cell>
          <cell r="B1614" t="str">
            <v>Schellong, Tammy I.</v>
          </cell>
          <cell r="C1614" t="str">
            <v>Y</v>
          </cell>
          <cell r="D1614" t="str">
            <v>00000070</v>
          </cell>
          <cell r="E1614" t="str">
            <v>OR Central Sterile Supply Tech</v>
          </cell>
          <cell r="F1614">
            <v>38400</v>
          </cell>
          <cell r="G1614">
            <v>44540</v>
          </cell>
          <cell r="H1614" t="str">
            <v>Hourly</v>
          </cell>
          <cell r="I1614" t="str">
            <v>H</v>
          </cell>
          <cell r="J1614">
            <v>18.82</v>
          </cell>
        </row>
        <row r="1615">
          <cell r="A1615">
            <v>1023</v>
          </cell>
          <cell r="B1615" t="str">
            <v>Dunbar, Deborah A.</v>
          </cell>
          <cell r="C1615" t="str">
            <v>Y</v>
          </cell>
          <cell r="D1615" t="str">
            <v>00000058</v>
          </cell>
          <cell r="E1615" t="str">
            <v>MECU Licensed Nurse Aide</v>
          </cell>
          <cell r="F1615">
            <v>38565</v>
          </cell>
          <cell r="G1615">
            <v>39017</v>
          </cell>
          <cell r="H1615" t="str">
            <v>Hourly</v>
          </cell>
          <cell r="I1615" t="str">
            <v>H</v>
          </cell>
          <cell r="J1615">
            <v>10.220000000000001</v>
          </cell>
        </row>
        <row r="1616">
          <cell r="A1616">
            <v>1023</v>
          </cell>
          <cell r="B1616" t="str">
            <v>Dunbar, Deborah A.</v>
          </cell>
          <cell r="C1616" t="str">
            <v>N</v>
          </cell>
          <cell r="D1616" t="str">
            <v>00000235</v>
          </cell>
          <cell r="E1616" t="str">
            <v>MECU LNA Per Diem</v>
          </cell>
          <cell r="F1616">
            <v>38400</v>
          </cell>
          <cell r="G1616">
            <v>38564</v>
          </cell>
          <cell r="H1616" t="str">
            <v>Hourly</v>
          </cell>
          <cell r="I1616" t="str">
            <v>H</v>
          </cell>
          <cell r="J1616">
            <v>9.85</v>
          </cell>
        </row>
        <row r="1617">
          <cell r="A1617">
            <v>1024</v>
          </cell>
          <cell r="B1617" t="str">
            <v>Elias, Dianne E.</v>
          </cell>
          <cell r="C1617" t="str">
            <v>N</v>
          </cell>
          <cell r="D1617" t="str">
            <v>00000197</v>
          </cell>
          <cell r="E1617" t="str">
            <v>ES Associate</v>
          </cell>
          <cell r="F1617">
            <v>38747</v>
          </cell>
          <cell r="G1617">
            <v>38856</v>
          </cell>
          <cell r="H1617" t="str">
            <v>Hourly</v>
          </cell>
          <cell r="I1617" t="str">
            <v>H</v>
          </cell>
          <cell r="J1617">
            <v>9.64</v>
          </cell>
        </row>
        <row r="1618">
          <cell r="A1618">
            <v>1024</v>
          </cell>
          <cell r="B1618" t="str">
            <v>Elias, Dianne E.</v>
          </cell>
          <cell r="C1618" t="str">
            <v>Y</v>
          </cell>
          <cell r="D1618" t="str">
            <v>00000197</v>
          </cell>
          <cell r="E1618" t="str">
            <v>ES Associate</v>
          </cell>
          <cell r="F1618">
            <v>38875</v>
          </cell>
          <cell r="G1618">
            <v>38856</v>
          </cell>
          <cell r="H1618" t="str">
            <v>Hourly</v>
          </cell>
          <cell r="I1618" t="str">
            <v>H</v>
          </cell>
          <cell r="J1618">
            <v>9.64</v>
          </cell>
        </row>
        <row r="1619">
          <cell r="A1619">
            <v>1024</v>
          </cell>
          <cell r="B1619" t="str">
            <v>Elias, Dianne E.</v>
          </cell>
          <cell r="C1619" t="str">
            <v>N</v>
          </cell>
          <cell r="D1619" t="str">
            <v>00000264</v>
          </cell>
          <cell r="E1619" t="str">
            <v>ES Worker</v>
          </cell>
          <cell r="F1619">
            <v>38404</v>
          </cell>
          <cell r="G1619">
            <v>38746</v>
          </cell>
          <cell r="H1619" t="str">
            <v>Hourly</v>
          </cell>
          <cell r="I1619" t="str">
            <v>H</v>
          </cell>
          <cell r="J1619">
            <v>8</v>
          </cell>
        </row>
        <row r="1620">
          <cell r="A1620">
            <v>1025</v>
          </cell>
          <cell r="B1620" t="str">
            <v>Clark, Nancy P.</v>
          </cell>
          <cell r="C1620" t="str">
            <v>N</v>
          </cell>
          <cell r="D1620" t="str">
            <v>00000107</v>
          </cell>
          <cell r="E1620" t="str">
            <v>CARE Care Manager</v>
          </cell>
          <cell r="F1620">
            <v>38404</v>
          </cell>
          <cell r="G1620">
            <v>42176</v>
          </cell>
          <cell r="H1620" t="str">
            <v>Hourly</v>
          </cell>
          <cell r="I1620" t="str">
            <v>H</v>
          </cell>
          <cell r="J1620">
            <v>31.43</v>
          </cell>
        </row>
        <row r="1621">
          <cell r="A1621">
            <v>1025</v>
          </cell>
          <cell r="B1621" t="str">
            <v>Clark, Nancy P.</v>
          </cell>
          <cell r="C1621" t="str">
            <v>Y</v>
          </cell>
          <cell r="D1621" t="str">
            <v>00000482</v>
          </cell>
          <cell r="E1621" t="str">
            <v>Care Coordinator Per Diem</v>
          </cell>
          <cell r="F1621">
            <v>42177</v>
          </cell>
          <cell r="G1621">
            <v>42433</v>
          </cell>
          <cell r="H1621" t="str">
            <v>Hourly</v>
          </cell>
          <cell r="I1621" t="str">
            <v>H</v>
          </cell>
          <cell r="J1621">
            <v>31.43</v>
          </cell>
        </row>
        <row r="1622">
          <cell r="A1622">
            <v>1026</v>
          </cell>
          <cell r="B1622" t="str">
            <v>Ladue, Kim A.</v>
          </cell>
          <cell r="C1622" t="str">
            <v>Y</v>
          </cell>
          <cell r="D1622" t="str">
            <v>00000166</v>
          </cell>
          <cell r="E1622" t="str">
            <v>PRIM Nurse Practitioner</v>
          </cell>
          <cell r="F1622">
            <v>38411</v>
          </cell>
          <cell r="G1622">
            <v>41208</v>
          </cell>
          <cell r="H1622" t="str">
            <v>Salaried</v>
          </cell>
          <cell r="I1622" t="str">
            <v>S</v>
          </cell>
          <cell r="J1622">
            <v>42.307699999999997</v>
          </cell>
        </row>
        <row r="1623">
          <cell r="A1623">
            <v>1027</v>
          </cell>
          <cell r="B1623" t="str">
            <v>Drury, Pamela A.</v>
          </cell>
          <cell r="C1623" t="str">
            <v>Y</v>
          </cell>
          <cell r="D1623" t="str">
            <v>00000197</v>
          </cell>
          <cell r="E1623" t="str">
            <v>ES Associate</v>
          </cell>
          <cell r="F1623">
            <v>38411</v>
          </cell>
          <cell r="G1623">
            <v>38624</v>
          </cell>
          <cell r="H1623" t="str">
            <v>Hourly</v>
          </cell>
          <cell r="I1623" t="str">
            <v>H</v>
          </cell>
          <cell r="J1623">
            <v>9.26</v>
          </cell>
        </row>
        <row r="1624">
          <cell r="A1624">
            <v>1028</v>
          </cell>
          <cell r="B1624" t="str">
            <v>Davis, Danielle M.</v>
          </cell>
          <cell r="C1624" t="str">
            <v>N</v>
          </cell>
          <cell r="D1624" t="str">
            <v>00000051</v>
          </cell>
          <cell r="E1624" t="str">
            <v>MEDSURG LNA</v>
          </cell>
          <cell r="F1624">
            <v>38420</v>
          </cell>
          <cell r="G1624">
            <v>38509</v>
          </cell>
          <cell r="H1624" t="str">
            <v>Hourly</v>
          </cell>
          <cell r="I1624" t="str">
            <v>H</v>
          </cell>
          <cell r="J1624">
            <v>8.7899999999999991</v>
          </cell>
        </row>
        <row r="1625">
          <cell r="A1625">
            <v>1028</v>
          </cell>
          <cell r="B1625" t="str">
            <v>Davis, Danielle M.</v>
          </cell>
          <cell r="C1625" t="str">
            <v>N</v>
          </cell>
          <cell r="D1625" t="str">
            <v>00000161</v>
          </cell>
          <cell r="E1625" t="str">
            <v>PRIM RN Provider Practice</v>
          </cell>
          <cell r="F1625">
            <v>41491</v>
          </cell>
          <cell r="G1625">
            <v>42246</v>
          </cell>
          <cell r="H1625" t="str">
            <v>Hourly</v>
          </cell>
          <cell r="I1625" t="str">
            <v>H</v>
          </cell>
          <cell r="J1625">
            <v>25.17</v>
          </cell>
        </row>
        <row r="1626">
          <cell r="A1626">
            <v>1028</v>
          </cell>
          <cell r="B1626" t="str">
            <v>Davis, Danielle M.</v>
          </cell>
          <cell r="C1626" t="str">
            <v>N</v>
          </cell>
          <cell r="D1626" t="str">
            <v>00000374</v>
          </cell>
          <cell r="E1626" t="str">
            <v>Primary Care RN- Per Diem</v>
          </cell>
          <cell r="F1626">
            <v>41254</v>
          </cell>
          <cell r="G1626">
            <v>41490</v>
          </cell>
          <cell r="H1626" t="str">
            <v>Hourly</v>
          </cell>
          <cell r="I1626" t="str">
            <v>H</v>
          </cell>
          <cell r="J1626">
            <v>22.5</v>
          </cell>
        </row>
        <row r="1627">
          <cell r="A1627">
            <v>1028</v>
          </cell>
          <cell r="B1627" t="str">
            <v>Davis, Danielle M.</v>
          </cell>
          <cell r="C1627" t="str">
            <v>N</v>
          </cell>
          <cell r="D1627" t="str">
            <v>00000413</v>
          </cell>
          <cell r="E1627" t="str">
            <v>PRIM Department Manager Clinic</v>
          </cell>
          <cell r="F1627">
            <v>42247</v>
          </cell>
          <cell r="G1627">
            <v>42246</v>
          </cell>
          <cell r="H1627" t="str">
            <v>Salaried</v>
          </cell>
          <cell r="I1627" t="str">
            <v>S</v>
          </cell>
          <cell r="J1627">
            <v>31</v>
          </cell>
        </row>
        <row r="1628">
          <cell r="A1628">
            <v>1028</v>
          </cell>
          <cell r="B1628" t="str">
            <v>Davis, Danielle M.</v>
          </cell>
          <cell r="C1628" t="str">
            <v>N</v>
          </cell>
          <cell r="D1628" t="str">
            <v>00000479</v>
          </cell>
          <cell r="E1628" t="str">
            <v>PRIM Office Manager Offsite</v>
          </cell>
          <cell r="F1628">
            <v>42247</v>
          </cell>
          <cell r="G1628">
            <v>44682</v>
          </cell>
          <cell r="H1628" t="str">
            <v>Hourly</v>
          </cell>
          <cell r="I1628" t="str">
            <v>H</v>
          </cell>
          <cell r="J1628">
            <v>42.13</v>
          </cell>
        </row>
        <row r="1629">
          <cell r="A1629">
            <v>1028</v>
          </cell>
          <cell r="B1629" t="str">
            <v>Davis, Danielle M.</v>
          </cell>
          <cell r="C1629" t="str">
            <v>Y</v>
          </cell>
          <cell r="D1629" t="str">
            <v>00000690</v>
          </cell>
          <cell r="E1629" t="str">
            <v>Office Manager (RN Licensure)</v>
          </cell>
          <cell r="F1629">
            <v>44683</v>
          </cell>
          <cell r="G1629">
            <v>45056</v>
          </cell>
          <cell r="H1629" t="str">
            <v>Salaried</v>
          </cell>
          <cell r="I1629" t="str">
            <v>S</v>
          </cell>
          <cell r="J1629">
            <v>44.28</v>
          </cell>
        </row>
        <row r="1630">
          <cell r="A1630">
            <v>1029</v>
          </cell>
          <cell r="B1630" t="str">
            <v>Peterson, Susan R.</v>
          </cell>
          <cell r="C1630" t="str">
            <v>N</v>
          </cell>
          <cell r="D1630" t="str">
            <v>00000008</v>
          </cell>
          <cell r="E1630" t="str">
            <v>ADM Director of Quality Mgt</v>
          </cell>
          <cell r="F1630">
            <v>38845</v>
          </cell>
          <cell r="G1630">
            <v>41574</v>
          </cell>
          <cell r="H1630" t="str">
            <v>Salaried</v>
          </cell>
          <cell r="I1630" t="str">
            <v>S</v>
          </cell>
          <cell r="J1630">
            <v>42.399099999999997</v>
          </cell>
        </row>
        <row r="1631">
          <cell r="A1631">
            <v>1029</v>
          </cell>
          <cell r="B1631" t="str">
            <v>Peterson, Susan R.</v>
          </cell>
          <cell r="C1631" t="str">
            <v>N</v>
          </cell>
          <cell r="D1631" t="str">
            <v>00000008</v>
          </cell>
          <cell r="E1631" t="str">
            <v>ADM Director of Quality Mgt</v>
          </cell>
          <cell r="F1631">
            <v>42247</v>
          </cell>
          <cell r="G1631">
            <v>42568</v>
          </cell>
          <cell r="H1631" t="str">
            <v>Salaried</v>
          </cell>
          <cell r="I1631" t="str">
            <v>S</v>
          </cell>
          <cell r="J1631">
            <v>46.639000000000003</v>
          </cell>
        </row>
        <row r="1632">
          <cell r="A1632">
            <v>1029</v>
          </cell>
          <cell r="B1632" t="str">
            <v>Peterson, Susan R.</v>
          </cell>
          <cell r="C1632" t="str">
            <v>N</v>
          </cell>
          <cell r="D1632" t="str">
            <v>00000338</v>
          </cell>
          <cell r="E1632" t="str">
            <v>Associate Director Of Quality</v>
          </cell>
          <cell r="F1632">
            <v>38425</v>
          </cell>
          <cell r="G1632">
            <v>38844</v>
          </cell>
          <cell r="H1632" t="str">
            <v>Salaried</v>
          </cell>
          <cell r="I1632" t="str">
            <v>S</v>
          </cell>
          <cell r="J1632">
            <v>34.5</v>
          </cell>
        </row>
        <row r="1633">
          <cell r="A1633">
            <v>1029</v>
          </cell>
          <cell r="B1633" t="str">
            <v>Peterson, Susan R.</v>
          </cell>
          <cell r="C1633" t="str">
            <v>N</v>
          </cell>
          <cell r="D1633" t="str">
            <v>00000547</v>
          </cell>
          <cell r="E1633" t="str">
            <v>Clinical Quality Specialist</v>
          </cell>
          <cell r="F1633">
            <v>41575</v>
          </cell>
          <cell r="G1633">
            <v>42246</v>
          </cell>
          <cell r="H1633" t="str">
            <v>Salaried</v>
          </cell>
          <cell r="I1633" t="str">
            <v>S</v>
          </cell>
          <cell r="J1633">
            <v>42.399099999999997</v>
          </cell>
        </row>
        <row r="1634">
          <cell r="A1634">
            <v>1029</v>
          </cell>
          <cell r="B1634" t="str">
            <v>Peterson, Susan R.</v>
          </cell>
          <cell r="C1634" t="str">
            <v>Y</v>
          </cell>
          <cell r="D1634" t="str">
            <v>00000547</v>
          </cell>
          <cell r="E1634" t="str">
            <v>Clinical Quality Specialist</v>
          </cell>
          <cell r="F1634">
            <v>42569</v>
          </cell>
          <cell r="G1634">
            <v>43336</v>
          </cell>
          <cell r="H1634" t="str">
            <v>Hourly</v>
          </cell>
          <cell r="I1634" t="str">
            <v>H</v>
          </cell>
          <cell r="J1634">
            <v>43.25</v>
          </cell>
        </row>
        <row r="1635">
          <cell r="A1635">
            <v>1030</v>
          </cell>
          <cell r="B1635" t="str">
            <v>Hennessy, Mairin R.</v>
          </cell>
          <cell r="C1635" t="str">
            <v>Y</v>
          </cell>
          <cell r="D1635" t="str">
            <v>00000191</v>
          </cell>
          <cell r="E1635" t="str">
            <v>NUTS Nutrition Assistant</v>
          </cell>
          <cell r="F1635">
            <v>38427</v>
          </cell>
          <cell r="G1635">
            <v>38627</v>
          </cell>
          <cell r="H1635" t="str">
            <v>Hourly</v>
          </cell>
          <cell r="I1635" t="str">
            <v>H</v>
          </cell>
          <cell r="J1635">
            <v>7.98</v>
          </cell>
        </row>
        <row r="1636">
          <cell r="A1636">
            <v>1031</v>
          </cell>
          <cell r="B1636" t="str">
            <v>Donald, Brian L.</v>
          </cell>
          <cell r="C1636" t="str">
            <v>Y</v>
          </cell>
          <cell r="D1636" t="str">
            <v>00000237</v>
          </cell>
          <cell r="E1636" t="str">
            <v>MEDSURG LNA Per Diem</v>
          </cell>
          <cell r="F1636">
            <v>38432</v>
          </cell>
          <cell r="G1636">
            <v>38582</v>
          </cell>
          <cell r="H1636" t="str">
            <v>Hourly</v>
          </cell>
          <cell r="I1636" t="str">
            <v>H</v>
          </cell>
          <cell r="J1636">
            <v>8.7899999999999991</v>
          </cell>
        </row>
        <row r="1637">
          <cell r="A1637">
            <v>1032</v>
          </cell>
          <cell r="B1637" t="str">
            <v>Dunkling, Chasity L.</v>
          </cell>
          <cell r="C1637" t="str">
            <v>Y</v>
          </cell>
          <cell r="D1637" t="str">
            <v>00000094</v>
          </cell>
          <cell r="E1637" t="str">
            <v>PHAR Pharmacy Technician</v>
          </cell>
          <cell r="F1637">
            <v>38436</v>
          </cell>
          <cell r="G1637">
            <v>38876</v>
          </cell>
          <cell r="H1637" t="str">
            <v>Hourly</v>
          </cell>
          <cell r="I1637" t="str">
            <v>H</v>
          </cell>
          <cell r="J1637">
            <v>10.55</v>
          </cell>
        </row>
        <row r="1638">
          <cell r="A1638">
            <v>1033</v>
          </cell>
          <cell r="B1638" t="str">
            <v>Hannon-Brobst, Kim M.</v>
          </cell>
          <cell r="C1638" t="str">
            <v>Y</v>
          </cell>
          <cell r="D1638" t="str">
            <v>00000215</v>
          </cell>
          <cell r="E1638" t="str">
            <v>COM Grant Worker</v>
          </cell>
          <cell r="F1638">
            <v>38449</v>
          </cell>
          <cell r="G1638">
            <v>40466</v>
          </cell>
          <cell r="H1638" t="str">
            <v>Hourly</v>
          </cell>
          <cell r="I1638" t="str">
            <v>H</v>
          </cell>
          <cell r="J1638">
            <v>22.06</v>
          </cell>
        </row>
        <row r="1639">
          <cell r="A1639">
            <v>1034</v>
          </cell>
          <cell r="B1639" t="str">
            <v>Buckman, Michelle F.</v>
          </cell>
          <cell r="C1639" t="str">
            <v>Y</v>
          </cell>
          <cell r="D1639" t="str">
            <v>00000024</v>
          </cell>
          <cell r="E1639" t="str">
            <v>HR Human Resources Generalist</v>
          </cell>
          <cell r="F1639">
            <v>38453</v>
          </cell>
          <cell r="G1639">
            <v>39451</v>
          </cell>
          <cell r="H1639" t="str">
            <v>Salaried</v>
          </cell>
          <cell r="I1639" t="str">
            <v>S</v>
          </cell>
          <cell r="J1639">
            <v>22.93</v>
          </cell>
        </row>
        <row r="1640">
          <cell r="A1640">
            <v>1035</v>
          </cell>
          <cell r="B1640" t="str">
            <v>Proft, Ashley N.</v>
          </cell>
          <cell r="C1640" t="str">
            <v>N</v>
          </cell>
          <cell r="D1640" t="str">
            <v>00000191</v>
          </cell>
          <cell r="E1640" t="str">
            <v>NUTS Nutrition Assistant</v>
          </cell>
          <cell r="F1640">
            <v>38915</v>
          </cell>
          <cell r="G1640">
            <v>39081</v>
          </cell>
          <cell r="H1640" t="str">
            <v>Hourly</v>
          </cell>
          <cell r="I1640" t="str">
            <v>H</v>
          </cell>
          <cell r="J1640">
            <v>9.81</v>
          </cell>
        </row>
        <row r="1641">
          <cell r="A1641">
            <v>1035</v>
          </cell>
          <cell r="B1641" t="str">
            <v>Proft, Ashley N.</v>
          </cell>
          <cell r="C1641" t="str">
            <v>N</v>
          </cell>
          <cell r="D1641" t="str">
            <v>00000227</v>
          </cell>
          <cell r="E1641" t="str">
            <v>CEC Teaching Assistant</v>
          </cell>
          <cell r="F1641">
            <v>39082</v>
          </cell>
          <cell r="G1641">
            <v>39236</v>
          </cell>
          <cell r="H1641" t="str">
            <v>Hourly</v>
          </cell>
          <cell r="I1641" t="str">
            <v>H</v>
          </cell>
          <cell r="J1641">
            <v>9.81</v>
          </cell>
        </row>
        <row r="1642">
          <cell r="A1642">
            <v>1035</v>
          </cell>
          <cell r="B1642" t="str">
            <v>Proft, Ashley N.</v>
          </cell>
          <cell r="C1642" t="str">
            <v>N</v>
          </cell>
          <cell r="D1642" t="str">
            <v>00000227</v>
          </cell>
          <cell r="E1642" t="str">
            <v>CEC Teaching Assistant</v>
          </cell>
          <cell r="F1642">
            <v>39237</v>
          </cell>
          <cell r="G1642">
            <v>39461</v>
          </cell>
          <cell r="H1642" t="str">
            <v>Hourly</v>
          </cell>
          <cell r="I1642" t="str">
            <v>H</v>
          </cell>
          <cell r="J1642">
            <v>8.5299999999999994</v>
          </cell>
        </row>
        <row r="1643">
          <cell r="A1643">
            <v>1035</v>
          </cell>
          <cell r="B1643" t="str">
            <v>Proft, Ashley N.</v>
          </cell>
          <cell r="C1643" t="str">
            <v>N</v>
          </cell>
          <cell r="D1643" t="str">
            <v>00000277</v>
          </cell>
          <cell r="E1643" t="str">
            <v>BIL Receptionist</v>
          </cell>
          <cell r="F1643">
            <v>38453</v>
          </cell>
          <cell r="G1643">
            <v>38914</v>
          </cell>
          <cell r="H1643" t="str">
            <v>Hourly</v>
          </cell>
          <cell r="I1643" t="str">
            <v>H</v>
          </cell>
          <cell r="J1643">
            <v>9.89</v>
          </cell>
        </row>
        <row r="1644">
          <cell r="A1644">
            <v>1035</v>
          </cell>
          <cell r="B1644" t="str">
            <v>Proft, Ashley N.</v>
          </cell>
          <cell r="C1644" t="str">
            <v>Y</v>
          </cell>
          <cell r="D1644" t="str">
            <v>00000387</v>
          </cell>
          <cell r="E1644" t="str">
            <v>Primary Care File Clerk</v>
          </cell>
          <cell r="F1644">
            <v>39237</v>
          </cell>
          <cell r="G1644">
            <v>39461</v>
          </cell>
          <cell r="H1644" t="str">
            <v>Hourly</v>
          </cell>
          <cell r="I1644" t="str">
            <v>H</v>
          </cell>
          <cell r="J1644">
            <v>9.81</v>
          </cell>
        </row>
        <row r="1645">
          <cell r="A1645">
            <v>1036</v>
          </cell>
          <cell r="B1645" t="str">
            <v>Farnham, Douglas D.</v>
          </cell>
          <cell r="C1645" t="str">
            <v>N</v>
          </cell>
          <cell r="D1645" t="str">
            <v>00000235</v>
          </cell>
          <cell r="E1645" t="str">
            <v>MECU LNA Per Diem</v>
          </cell>
          <cell r="F1645">
            <v>38456</v>
          </cell>
          <cell r="G1645">
            <v>38565</v>
          </cell>
          <cell r="H1645" t="str">
            <v>Hourly</v>
          </cell>
          <cell r="I1645" t="str">
            <v>H</v>
          </cell>
          <cell r="J1645">
            <v>14.16</v>
          </cell>
        </row>
        <row r="1646">
          <cell r="A1646">
            <v>1036</v>
          </cell>
          <cell r="B1646" t="str">
            <v>Farnham, Douglas D.</v>
          </cell>
          <cell r="C1646" t="str">
            <v>Y</v>
          </cell>
          <cell r="D1646" t="str">
            <v>00000659</v>
          </cell>
          <cell r="E1646" t="str">
            <v>ES Technician</v>
          </cell>
          <cell r="F1646">
            <v>44699</v>
          </cell>
          <cell r="G1646">
            <v>45056</v>
          </cell>
          <cell r="H1646" t="str">
            <v>Hourly</v>
          </cell>
          <cell r="I1646" t="str">
            <v>H</v>
          </cell>
          <cell r="J1646">
            <v>23.06</v>
          </cell>
        </row>
        <row r="1647">
          <cell r="A1647">
            <v>1037</v>
          </cell>
          <cell r="B1647" t="str">
            <v>Blaisdell, Catherine J.</v>
          </cell>
          <cell r="C1647" t="str">
            <v>Y</v>
          </cell>
          <cell r="D1647" t="str">
            <v>00000191</v>
          </cell>
          <cell r="E1647" t="str">
            <v>NUTS Nutrition Assistant</v>
          </cell>
          <cell r="F1647">
            <v>38460</v>
          </cell>
          <cell r="G1647">
            <v>38474</v>
          </cell>
          <cell r="H1647" t="str">
            <v>Hourly</v>
          </cell>
          <cell r="I1647" t="str">
            <v>H</v>
          </cell>
          <cell r="J1647">
            <v>7.98</v>
          </cell>
        </row>
        <row r="1648">
          <cell r="A1648">
            <v>1038</v>
          </cell>
          <cell r="B1648" t="str">
            <v>Estabrook, Deborah A.</v>
          </cell>
          <cell r="C1648" t="str">
            <v>Y</v>
          </cell>
          <cell r="D1648" t="str">
            <v>00000191</v>
          </cell>
          <cell r="E1648" t="str">
            <v>NUTS Nutrition Assistant</v>
          </cell>
          <cell r="F1648">
            <v>38481</v>
          </cell>
          <cell r="G1648">
            <v>40780</v>
          </cell>
          <cell r="H1648" t="str">
            <v>Hourly</v>
          </cell>
          <cell r="I1648" t="str">
            <v>H</v>
          </cell>
          <cell r="J1648">
            <v>11.8787</v>
          </cell>
        </row>
        <row r="1649">
          <cell r="A1649">
            <v>1039</v>
          </cell>
          <cell r="B1649" t="str">
            <v>Young, Michele M.</v>
          </cell>
          <cell r="C1649" t="str">
            <v>N</v>
          </cell>
          <cell r="D1649" t="str">
            <v>00000058</v>
          </cell>
          <cell r="E1649" t="str">
            <v>MECU Licensed Nurse Aide</v>
          </cell>
          <cell r="F1649">
            <v>38488</v>
          </cell>
          <cell r="G1649">
            <v>39096</v>
          </cell>
          <cell r="H1649" t="str">
            <v>Hourly</v>
          </cell>
          <cell r="I1649" t="str">
            <v>H</v>
          </cell>
          <cell r="J1649">
            <v>9.5500000000000007</v>
          </cell>
        </row>
        <row r="1650">
          <cell r="A1650">
            <v>1039</v>
          </cell>
          <cell r="B1650" t="str">
            <v>Young, Michele M.</v>
          </cell>
          <cell r="C1650" t="str">
            <v>N</v>
          </cell>
          <cell r="D1650" t="str">
            <v>00000058</v>
          </cell>
          <cell r="E1650" t="str">
            <v>MECU Licensed Nurse Aide</v>
          </cell>
          <cell r="F1650">
            <v>39097</v>
          </cell>
          <cell r="G1650">
            <v>39880</v>
          </cell>
          <cell r="H1650" t="str">
            <v>Hourly</v>
          </cell>
          <cell r="I1650" t="str">
            <v>H</v>
          </cell>
          <cell r="J1650">
            <v>10.35</v>
          </cell>
        </row>
        <row r="1651">
          <cell r="A1651">
            <v>1039</v>
          </cell>
          <cell r="B1651" t="str">
            <v>Young, Michele M.</v>
          </cell>
          <cell r="C1651" t="str">
            <v>N</v>
          </cell>
          <cell r="D1651" t="str">
            <v>00000066</v>
          </cell>
          <cell r="E1651" t="str">
            <v>OR Surgical Services Asst</v>
          </cell>
          <cell r="F1651">
            <v>39097</v>
          </cell>
          <cell r="G1651">
            <v>42498</v>
          </cell>
          <cell r="H1651" t="str">
            <v>Hourly</v>
          </cell>
          <cell r="I1651" t="str">
            <v>H</v>
          </cell>
          <cell r="J1651">
            <v>13.91</v>
          </cell>
        </row>
        <row r="1652">
          <cell r="A1652">
            <v>1039</v>
          </cell>
          <cell r="B1652" t="str">
            <v>Young, Michele M.</v>
          </cell>
          <cell r="C1652" t="str">
            <v>Y</v>
          </cell>
          <cell r="D1652" t="str">
            <v>00000554</v>
          </cell>
          <cell r="E1652" t="str">
            <v>Medical Assistant</v>
          </cell>
          <cell r="F1652">
            <v>42499</v>
          </cell>
          <cell r="G1652">
            <v>45056</v>
          </cell>
          <cell r="H1652" t="str">
            <v>Hourly</v>
          </cell>
          <cell r="I1652" t="str">
            <v>H</v>
          </cell>
          <cell r="J1652">
            <v>23.87</v>
          </cell>
        </row>
        <row r="1653">
          <cell r="A1653">
            <v>1040</v>
          </cell>
          <cell r="B1653" t="str">
            <v>Morgan, Jennifer J.</v>
          </cell>
          <cell r="C1653" t="str">
            <v>Y</v>
          </cell>
          <cell r="D1653" t="str">
            <v>00000043</v>
          </cell>
          <cell r="E1653" t="str">
            <v>BIL Billing Representative I</v>
          </cell>
          <cell r="F1653">
            <v>38498</v>
          </cell>
          <cell r="G1653">
            <v>38569</v>
          </cell>
          <cell r="H1653" t="str">
            <v>Hourly</v>
          </cell>
          <cell r="I1653" t="str">
            <v>H</v>
          </cell>
          <cell r="J1653">
            <v>10.220000000000001</v>
          </cell>
        </row>
        <row r="1654">
          <cell r="A1654">
            <v>1041</v>
          </cell>
          <cell r="B1654" t="str">
            <v>Morgan, Steven J.</v>
          </cell>
          <cell r="C1654" t="str">
            <v>N</v>
          </cell>
          <cell r="D1654" t="str">
            <v>00000189</v>
          </cell>
          <cell r="E1654" t="str">
            <v>NUTS Chef</v>
          </cell>
          <cell r="F1654">
            <v>38503</v>
          </cell>
          <cell r="G1654">
            <v>40398</v>
          </cell>
          <cell r="H1654" t="str">
            <v>Salaried</v>
          </cell>
          <cell r="I1654" t="str">
            <v>S</v>
          </cell>
          <cell r="J1654">
            <v>25.332999999999998</v>
          </cell>
        </row>
        <row r="1655">
          <cell r="A1655">
            <v>1041</v>
          </cell>
          <cell r="B1655" t="str">
            <v>Morgan, Steven J.</v>
          </cell>
          <cell r="C1655" t="str">
            <v>Y</v>
          </cell>
          <cell r="D1655" t="str">
            <v>00000334</v>
          </cell>
          <cell r="E1655" t="str">
            <v>NUTS Hospitality &amp; FS Manager</v>
          </cell>
          <cell r="F1655">
            <v>40399</v>
          </cell>
          <cell r="G1655">
            <v>42468</v>
          </cell>
          <cell r="H1655" t="str">
            <v>Salaried</v>
          </cell>
          <cell r="I1655" t="str">
            <v>S</v>
          </cell>
          <cell r="J1655">
            <v>31.14</v>
          </cell>
        </row>
        <row r="1656">
          <cell r="A1656">
            <v>1042</v>
          </cell>
          <cell r="B1656" t="str">
            <v>O'Brien, Kathleen T.</v>
          </cell>
          <cell r="C1656" t="str">
            <v>Y</v>
          </cell>
          <cell r="D1656" t="str">
            <v>00000117</v>
          </cell>
          <cell r="E1656" t="str">
            <v>HIM Medical Transcriptionist</v>
          </cell>
          <cell r="F1656">
            <v>38516</v>
          </cell>
          <cell r="G1656">
            <v>39178</v>
          </cell>
          <cell r="H1656" t="str">
            <v>Hourly</v>
          </cell>
          <cell r="I1656" t="str">
            <v>H</v>
          </cell>
          <cell r="J1656">
            <v>14.82</v>
          </cell>
        </row>
        <row r="1657">
          <cell r="A1657">
            <v>1043</v>
          </cell>
          <cell r="B1657" t="str">
            <v>Veilleux, Darlene L.</v>
          </cell>
          <cell r="C1657" t="str">
            <v>Y</v>
          </cell>
          <cell r="D1657" t="str">
            <v>00000227</v>
          </cell>
          <cell r="E1657" t="str">
            <v>CEC Teaching Assistant</v>
          </cell>
          <cell r="F1657">
            <v>38516</v>
          </cell>
          <cell r="G1657">
            <v>38527</v>
          </cell>
          <cell r="H1657" t="str">
            <v>Hourly</v>
          </cell>
          <cell r="I1657" t="str">
            <v>H</v>
          </cell>
          <cell r="J1657">
            <v>8.5</v>
          </cell>
        </row>
        <row r="1658">
          <cell r="A1658">
            <v>1044</v>
          </cell>
          <cell r="B1658" t="str">
            <v>Delbrook, David R.</v>
          </cell>
          <cell r="C1658" t="str">
            <v>Y</v>
          </cell>
          <cell r="D1658" t="str">
            <v>00000088</v>
          </cell>
          <cell r="E1658" t="str">
            <v>RAD Radiology Technologist</v>
          </cell>
          <cell r="F1658">
            <v>38516</v>
          </cell>
          <cell r="G1658">
            <v>38555</v>
          </cell>
          <cell r="H1658" t="str">
            <v>Hourly</v>
          </cell>
          <cell r="I1658" t="str">
            <v>H</v>
          </cell>
          <cell r="J1658">
            <v>15.06</v>
          </cell>
        </row>
        <row r="1659">
          <cell r="A1659">
            <v>1045</v>
          </cell>
          <cell r="B1659" t="str">
            <v>Francis, Michelle</v>
          </cell>
          <cell r="C1659" t="str">
            <v>Y</v>
          </cell>
          <cell r="D1659" t="str">
            <v>00000191</v>
          </cell>
          <cell r="E1659" t="str">
            <v>NUTS Nutrition Assistant</v>
          </cell>
          <cell r="F1659">
            <v>38517</v>
          </cell>
          <cell r="G1659">
            <v>38589</v>
          </cell>
          <cell r="H1659" t="str">
            <v>Hourly</v>
          </cell>
          <cell r="I1659" t="str">
            <v>H</v>
          </cell>
          <cell r="J1659">
            <v>8.19</v>
          </cell>
        </row>
        <row r="1660">
          <cell r="A1660">
            <v>1046</v>
          </cell>
          <cell r="B1660" t="str">
            <v>Briscoe, Christine M.</v>
          </cell>
          <cell r="C1660" t="str">
            <v>Y</v>
          </cell>
          <cell r="D1660" t="str">
            <v>00000006</v>
          </cell>
          <cell r="E1660" t="str">
            <v>ADM Director of Human Resource</v>
          </cell>
          <cell r="F1660">
            <v>38518</v>
          </cell>
          <cell r="G1660">
            <v>39185</v>
          </cell>
          <cell r="H1660" t="str">
            <v>Salaried</v>
          </cell>
          <cell r="I1660" t="str">
            <v>S</v>
          </cell>
          <cell r="J1660">
            <v>40.865400000000001</v>
          </cell>
        </row>
        <row r="1661">
          <cell r="A1661">
            <v>1047</v>
          </cell>
          <cell r="B1661" t="str">
            <v>Martin, Marlene H.</v>
          </cell>
          <cell r="C1661" t="str">
            <v>Y</v>
          </cell>
          <cell r="D1661" t="str">
            <v>00000117</v>
          </cell>
          <cell r="E1661" t="str">
            <v>HIM Medical Transcriptionist</v>
          </cell>
          <cell r="F1661">
            <v>38523</v>
          </cell>
          <cell r="G1661">
            <v>39370</v>
          </cell>
          <cell r="H1661" t="str">
            <v>Hourly</v>
          </cell>
          <cell r="I1661" t="str">
            <v>H</v>
          </cell>
          <cell r="J1661">
            <v>11.7</v>
          </cell>
        </row>
        <row r="1662">
          <cell r="A1662">
            <v>1048</v>
          </cell>
          <cell r="B1662" t="str">
            <v>Fortin, Heather L.</v>
          </cell>
          <cell r="C1662" t="str">
            <v>N</v>
          </cell>
          <cell r="D1662" t="str">
            <v>00000049</v>
          </cell>
          <cell r="E1662" t="str">
            <v>MEDSURG Registered Nurse</v>
          </cell>
          <cell r="F1662">
            <v>40707</v>
          </cell>
          <cell r="G1662">
            <v>41357</v>
          </cell>
          <cell r="H1662" t="str">
            <v>Hourly</v>
          </cell>
          <cell r="I1662" t="str">
            <v>H</v>
          </cell>
          <cell r="J1662">
            <v>24.64</v>
          </cell>
        </row>
        <row r="1663">
          <cell r="A1663">
            <v>1048</v>
          </cell>
          <cell r="B1663" t="str">
            <v>Fortin, Heather L.</v>
          </cell>
          <cell r="C1663" t="str">
            <v>N</v>
          </cell>
          <cell r="D1663" t="str">
            <v>00000050</v>
          </cell>
          <cell r="E1663" t="str">
            <v>MEDSURG LPN</v>
          </cell>
          <cell r="F1663">
            <v>38525</v>
          </cell>
          <cell r="G1663">
            <v>38921</v>
          </cell>
          <cell r="H1663" t="str">
            <v>Hourly</v>
          </cell>
          <cell r="I1663" t="str">
            <v>H</v>
          </cell>
          <cell r="J1663">
            <v>14.9</v>
          </cell>
        </row>
        <row r="1664">
          <cell r="A1664">
            <v>1048</v>
          </cell>
          <cell r="B1664" t="str">
            <v>Fortin, Heather L.</v>
          </cell>
          <cell r="C1664" t="str">
            <v>Y</v>
          </cell>
          <cell r="D1664" t="str">
            <v>00000067</v>
          </cell>
          <cell r="E1664" t="str">
            <v>ACC Registered Nurse</v>
          </cell>
          <cell r="F1664">
            <v>41358</v>
          </cell>
          <cell r="G1664">
            <v>43266</v>
          </cell>
          <cell r="H1664" t="str">
            <v>Hourly</v>
          </cell>
          <cell r="I1664" t="str">
            <v>H</v>
          </cell>
          <cell r="J1664">
            <v>30.9</v>
          </cell>
        </row>
        <row r="1665">
          <cell r="A1665">
            <v>1048</v>
          </cell>
          <cell r="B1665" t="str">
            <v>Fortin, Heather L.</v>
          </cell>
          <cell r="C1665" t="str">
            <v>N</v>
          </cell>
          <cell r="D1665" t="str">
            <v>00000238</v>
          </cell>
          <cell r="E1665" t="str">
            <v>MEDSURG LPN Per Diem</v>
          </cell>
          <cell r="F1665">
            <v>38922</v>
          </cell>
          <cell r="G1665">
            <v>39062</v>
          </cell>
          <cell r="H1665" t="str">
            <v>Hourly</v>
          </cell>
          <cell r="I1665" t="str">
            <v>H</v>
          </cell>
          <cell r="J1665">
            <v>14.9</v>
          </cell>
        </row>
        <row r="1666">
          <cell r="A1666">
            <v>1048</v>
          </cell>
          <cell r="B1666" t="str">
            <v>Fortin, Heather L.</v>
          </cell>
          <cell r="C1666" t="str">
            <v>N</v>
          </cell>
          <cell r="D1666" t="str">
            <v>00000239</v>
          </cell>
          <cell r="E1666" t="str">
            <v>MEDSURG RN Per Diem</v>
          </cell>
          <cell r="F1666">
            <v>40672</v>
          </cell>
          <cell r="G1666">
            <v>40706</v>
          </cell>
          <cell r="H1666" t="str">
            <v>Hourly</v>
          </cell>
          <cell r="I1666" t="str">
            <v>H</v>
          </cell>
          <cell r="J1666">
            <v>23</v>
          </cell>
        </row>
        <row r="1667">
          <cell r="A1667">
            <v>1049</v>
          </cell>
          <cell r="B1667" t="str">
            <v>Benedict, Kassandra L.</v>
          </cell>
          <cell r="C1667" t="str">
            <v>Y</v>
          </cell>
          <cell r="D1667" t="str">
            <v>00000079</v>
          </cell>
          <cell r="E1667" t="str">
            <v>LAB Laboratory Technician 3</v>
          </cell>
          <cell r="F1667">
            <v>38533</v>
          </cell>
          <cell r="G1667">
            <v>45056</v>
          </cell>
          <cell r="H1667" t="str">
            <v>Hourly</v>
          </cell>
          <cell r="I1667" t="str">
            <v>H</v>
          </cell>
          <cell r="J1667">
            <v>36.18</v>
          </cell>
        </row>
        <row r="1668">
          <cell r="A1668">
            <v>1050</v>
          </cell>
          <cell r="B1668" t="str">
            <v>Refino, Sherry J.</v>
          </cell>
          <cell r="C1668" t="str">
            <v>N</v>
          </cell>
          <cell r="D1668" t="str">
            <v>00000148</v>
          </cell>
          <cell r="E1668" t="str">
            <v>NAPS Surgery Office Manager</v>
          </cell>
          <cell r="F1668">
            <v>39097</v>
          </cell>
          <cell r="G1668">
            <v>39432</v>
          </cell>
          <cell r="H1668" t="str">
            <v>Hourly</v>
          </cell>
          <cell r="I1668" t="str">
            <v>H</v>
          </cell>
          <cell r="J1668">
            <v>16</v>
          </cell>
        </row>
        <row r="1669">
          <cell r="A1669">
            <v>1050</v>
          </cell>
          <cell r="B1669" t="str">
            <v>Refino, Sherry J.</v>
          </cell>
          <cell r="C1669" t="str">
            <v>N</v>
          </cell>
          <cell r="D1669" t="str">
            <v>00000155</v>
          </cell>
          <cell r="E1669" t="str">
            <v>NAPS Surgery Medical Secretary</v>
          </cell>
          <cell r="F1669">
            <v>38538</v>
          </cell>
          <cell r="G1669">
            <v>39096</v>
          </cell>
          <cell r="H1669" t="str">
            <v>Hourly</v>
          </cell>
          <cell r="I1669" t="str">
            <v>H</v>
          </cell>
          <cell r="J1669">
            <v>12</v>
          </cell>
        </row>
        <row r="1670">
          <cell r="A1670">
            <v>1050</v>
          </cell>
          <cell r="B1670" t="str">
            <v>Refino, Sherry J.</v>
          </cell>
          <cell r="C1670" t="str">
            <v>N</v>
          </cell>
          <cell r="D1670" t="str">
            <v>00000182</v>
          </cell>
          <cell r="E1670" t="str">
            <v>NAPS Neurology Med Secretary</v>
          </cell>
          <cell r="F1670">
            <v>38544</v>
          </cell>
          <cell r="G1670">
            <v>39096</v>
          </cell>
          <cell r="H1670" t="str">
            <v>Hourly</v>
          </cell>
          <cell r="I1670" t="str">
            <v>H</v>
          </cell>
          <cell r="J1670">
            <v>12</v>
          </cell>
        </row>
        <row r="1671">
          <cell r="A1671">
            <v>1050</v>
          </cell>
          <cell r="B1671" t="str">
            <v>Refino, Sherry J.</v>
          </cell>
          <cell r="C1671" t="str">
            <v>N</v>
          </cell>
          <cell r="D1671" t="str">
            <v>00000339</v>
          </cell>
          <cell r="E1671" t="str">
            <v>Sharon Office Manager Offsite</v>
          </cell>
          <cell r="F1671">
            <v>39895</v>
          </cell>
          <cell r="G1671">
            <v>39992</v>
          </cell>
          <cell r="H1671" t="str">
            <v>Salaried</v>
          </cell>
          <cell r="I1671" t="str">
            <v>S</v>
          </cell>
          <cell r="J1671">
            <v>20</v>
          </cell>
        </row>
        <row r="1672">
          <cell r="A1672">
            <v>1050</v>
          </cell>
          <cell r="B1672" t="str">
            <v>Refino, Sherry J.</v>
          </cell>
          <cell r="C1672" t="str">
            <v>Y</v>
          </cell>
          <cell r="D1672" t="str">
            <v>00000414</v>
          </cell>
          <cell r="E1672" t="str">
            <v>NAPS Department Manager Clinic</v>
          </cell>
          <cell r="F1672">
            <v>39433</v>
          </cell>
          <cell r="G1672">
            <v>41046</v>
          </cell>
          <cell r="H1672" t="str">
            <v>Salaried</v>
          </cell>
          <cell r="I1672" t="str">
            <v>S</v>
          </cell>
          <cell r="J1672">
            <v>21.05</v>
          </cell>
        </row>
        <row r="1673">
          <cell r="A1673">
            <v>1051</v>
          </cell>
          <cell r="B1673" t="str">
            <v>Connell, Josie A.</v>
          </cell>
          <cell r="C1673" t="str">
            <v>N</v>
          </cell>
          <cell r="D1673" t="str">
            <v>00000049</v>
          </cell>
          <cell r="E1673" t="str">
            <v>MEDSURG Registered Nurse</v>
          </cell>
          <cell r="F1673">
            <v>38538</v>
          </cell>
          <cell r="G1673">
            <v>39460</v>
          </cell>
          <cell r="H1673" t="str">
            <v>Hourly</v>
          </cell>
          <cell r="I1673" t="str">
            <v>H</v>
          </cell>
          <cell r="J1673">
            <v>21.42</v>
          </cell>
        </row>
        <row r="1674">
          <cell r="A1674">
            <v>1051</v>
          </cell>
          <cell r="B1674" t="str">
            <v>Connell, Josie A.</v>
          </cell>
          <cell r="C1674" t="str">
            <v>Y</v>
          </cell>
          <cell r="D1674" t="str">
            <v>00000239</v>
          </cell>
          <cell r="E1674" t="str">
            <v>MEDSURG RN Per Diem</v>
          </cell>
          <cell r="F1674">
            <v>39461</v>
          </cell>
          <cell r="G1674">
            <v>39559</v>
          </cell>
          <cell r="H1674" t="str">
            <v>Hourly</v>
          </cell>
          <cell r="I1674" t="str">
            <v>H</v>
          </cell>
          <cell r="J1674">
            <v>22.49</v>
          </cell>
        </row>
        <row r="1675">
          <cell r="A1675">
            <v>1052</v>
          </cell>
          <cell r="B1675" t="str">
            <v>Smith, Wendy A.</v>
          </cell>
          <cell r="C1675" t="str">
            <v>Y</v>
          </cell>
          <cell r="D1675" t="str">
            <v>00000097</v>
          </cell>
          <cell r="E1675" t="str">
            <v>RES Respiratory Therapist RRT</v>
          </cell>
          <cell r="F1675">
            <v>38544</v>
          </cell>
          <cell r="G1675">
            <v>39164</v>
          </cell>
          <cell r="H1675" t="str">
            <v>Hourly</v>
          </cell>
          <cell r="I1675" t="str">
            <v>H</v>
          </cell>
          <cell r="J1675">
            <v>29.13</v>
          </cell>
        </row>
        <row r="1676">
          <cell r="A1676">
            <v>1053</v>
          </cell>
          <cell r="B1676" t="str">
            <v>Fair, Kevin P.</v>
          </cell>
          <cell r="C1676" t="str">
            <v>Y</v>
          </cell>
          <cell r="D1676" t="str">
            <v>00000264</v>
          </cell>
          <cell r="E1676" t="str">
            <v>ES Worker</v>
          </cell>
          <cell r="F1676">
            <v>38985</v>
          </cell>
          <cell r="G1676">
            <v>39122</v>
          </cell>
          <cell r="H1676" t="str">
            <v>Hourly</v>
          </cell>
          <cell r="I1676" t="str">
            <v>H</v>
          </cell>
          <cell r="J1676">
            <v>10.529999</v>
          </cell>
        </row>
        <row r="1677">
          <cell r="A1677">
            <v>1053</v>
          </cell>
          <cell r="B1677" t="str">
            <v>Fair, Kevin P.</v>
          </cell>
          <cell r="C1677" t="str">
            <v>N</v>
          </cell>
          <cell r="D1677" t="str">
            <v>00000270</v>
          </cell>
          <cell r="E1677" t="str">
            <v>Purchasing Clerk II</v>
          </cell>
          <cell r="F1677">
            <v>38551</v>
          </cell>
          <cell r="G1677">
            <v>38984</v>
          </cell>
          <cell r="H1677" t="str">
            <v>Hourly</v>
          </cell>
          <cell r="I1677" t="str">
            <v>H</v>
          </cell>
          <cell r="J1677">
            <v>10.53</v>
          </cell>
        </row>
        <row r="1678">
          <cell r="A1678">
            <v>1054</v>
          </cell>
          <cell r="B1678" t="str">
            <v>Kiess, Robert C.</v>
          </cell>
          <cell r="C1678" t="str">
            <v>N</v>
          </cell>
          <cell r="D1678" t="str">
            <v>00000168</v>
          </cell>
          <cell r="E1678" t="str">
            <v>PRIM Physician</v>
          </cell>
          <cell r="F1678">
            <v>38551</v>
          </cell>
          <cell r="G1678">
            <v>38550</v>
          </cell>
          <cell r="H1678" t="str">
            <v>Salaried</v>
          </cell>
          <cell r="I1678" t="str">
            <v>S</v>
          </cell>
          <cell r="J1678">
            <v>52.884599999999999</v>
          </cell>
        </row>
        <row r="1679">
          <cell r="A1679">
            <v>1054</v>
          </cell>
          <cell r="B1679" t="str">
            <v>Kiess, Robert C.</v>
          </cell>
          <cell r="C1679" t="str">
            <v>N</v>
          </cell>
          <cell r="D1679" t="str">
            <v>00000310</v>
          </cell>
          <cell r="E1679" t="str">
            <v>BETH Physician Offsite</v>
          </cell>
          <cell r="F1679">
            <v>38551</v>
          </cell>
          <cell r="G1679">
            <v>38620</v>
          </cell>
          <cell r="H1679" t="str">
            <v>Salaried</v>
          </cell>
          <cell r="I1679" t="str">
            <v>S</v>
          </cell>
          <cell r="J1679">
            <v>52.884599999999999</v>
          </cell>
        </row>
        <row r="1680">
          <cell r="A1680">
            <v>1054</v>
          </cell>
          <cell r="B1680" t="str">
            <v>Kiess, Robert C.</v>
          </cell>
          <cell r="C1680" t="str">
            <v>Y</v>
          </cell>
          <cell r="D1680" t="str">
            <v>00000315</v>
          </cell>
          <cell r="E1680" t="str">
            <v>CHEL Physician Offsite</v>
          </cell>
          <cell r="F1680">
            <v>39559</v>
          </cell>
          <cell r="G1680">
            <v>40906</v>
          </cell>
          <cell r="H1680" t="str">
            <v>Salaried</v>
          </cell>
          <cell r="I1680" t="str">
            <v>S</v>
          </cell>
          <cell r="J1680">
            <v>55.560699999999997</v>
          </cell>
        </row>
        <row r="1681">
          <cell r="A1681">
            <v>1054</v>
          </cell>
          <cell r="B1681" t="str">
            <v>Kiess, Robert C.</v>
          </cell>
          <cell r="C1681" t="str">
            <v>N</v>
          </cell>
          <cell r="D1681" t="str">
            <v>00000344</v>
          </cell>
          <cell r="E1681" t="str">
            <v>Sharon Physician</v>
          </cell>
          <cell r="F1681">
            <v>38621</v>
          </cell>
          <cell r="G1681">
            <v>39558</v>
          </cell>
          <cell r="H1681" t="str">
            <v>Hourly</v>
          </cell>
          <cell r="I1681" t="str">
            <v>H</v>
          </cell>
          <cell r="J1681">
            <v>54.471200000000003</v>
          </cell>
        </row>
        <row r="1682">
          <cell r="A1682">
            <v>1055</v>
          </cell>
          <cell r="B1682" t="str">
            <v>Flynn, Christopher J.</v>
          </cell>
          <cell r="C1682" t="str">
            <v>Y</v>
          </cell>
          <cell r="D1682" t="str">
            <v>00000026</v>
          </cell>
          <cell r="E1682" t="str">
            <v>HR HRIS/Payroll Specialist</v>
          </cell>
          <cell r="F1682">
            <v>38558</v>
          </cell>
          <cell r="G1682">
            <v>39654</v>
          </cell>
          <cell r="H1682" t="str">
            <v>Hourly</v>
          </cell>
          <cell r="I1682" t="str">
            <v>H</v>
          </cell>
          <cell r="J1682">
            <v>22.77</v>
          </cell>
        </row>
        <row r="1683">
          <cell r="A1683">
            <v>1056</v>
          </cell>
          <cell r="B1683" t="str">
            <v>Henderson, Cynthia J.</v>
          </cell>
          <cell r="C1683" t="str">
            <v>N</v>
          </cell>
          <cell r="D1683" t="str">
            <v>00000235</v>
          </cell>
          <cell r="E1683" t="str">
            <v>MECU LNA Per Diem</v>
          </cell>
          <cell r="F1683">
            <v>38572</v>
          </cell>
          <cell r="G1683">
            <v>38954</v>
          </cell>
          <cell r="H1683" t="str">
            <v>Hourly</v>
          </cell>
          <cell r="I1683" t="str">
            <v>H</v>
          </cell>
          <cell r="J1683">
            <v>9.9</v>
          </cell>
        </row>
        <row r="1684">
          <cell r="A1684">
            <v>1056</v>
          </cell>
          <cell r="B1684" t="str">
            <v>Henderson, Cynthia J.</v>
          </cell>
          <cell r="C1684" t="str">
            <v>Y</v>
          </cell>
          <cell r="D1684" t="str">
            <v>00000251</v>
          </cell>
          <cell r="E1684" t="str">
            <v>MECU LPN Per Diem</v>
          </cell>
          <cell r="F1684">
            <v>40161</v>
          </cell>
          <cell r="G1684">
            <v>40190</v>
          </cell>
          <cell r="H1684" t="str">
            <v>Hourly</v>
          </cell>
          <cell r="I1684" t="str">
            <v>H</v>
          </cell>
          <cell r="J1684">
            <v>16</v>
          </cell>
        </row>
        <row r="1685">
          <cell r="A1685">
            <v>1057</v>
          </cell>
          <cell r="B1685" t="str">
            <v>Robtoy, Jennifer J.</v>
          </cell>
          <cell r="C1685" t="str">
            <v>N</v>
          </cell>
          <cell r="D1685" t="str">
            <v>00000049</v>
          </cell>
          <cell r="E1685" t="str">
            <v>MEDSURG Registered Nurse</v>
          </cell>
          <cell r="F1685">
            <v>39265</v>
          </cell>
          <cell r="G1685">
            <v>39654</v>
          </cell>
          <cell r="H1685" t="str">
            <v>Hourly</v>
          </cell>
          <cell r="I1685" t="str">
            <v>H</v>
          </cell>
          <cell r="J1685">
            <v>21.74</v>
          </cell>
        </row>
        <row r="1686">
          <cell r="A1686">
            <v>1057</v>
          </cell>
          <cell r="B1686" t="str">
            <v>Robtoy, Jennifer J.</v>
          </cell>
          <cell r="C1686" t="str">
            <v>N</v>
          </cell>
          <cell r="D1686" t="str">
            <v>00000050</v>
          </cell>
          <cell r="E1686" t="str">
            <v>MEDSURG LPN</v>
          </cell>
          <cell r="F1686">
            <v>39265</v>
          </cell>
          <cell r="G1686">
            <v>39264</v>
          </cell>
          <cell r="H1686" t="str">
            <v>Hourly</v>
          </cell>
          <cell r="I1686" t="str">
            <v>H</v>
          </cell>
          <cell r="J1686">
            <v>0</v>
          </cell>
        </row>
        <row r="1687">
          <cell r="A1687">
            <v>1057</v>
          </cell>
          <cell r="B1687" t="str">
            <v>Robtoy, Jennifer J.</v>
          </cell>
          <cell r="C1687" t="str">
            <v>N</v>
          </cell>
          <cell r="D1687" t="str">
            <v>00000161</v>
          </cell>
          <cell r="E1687" t="str">
            <v>PRIM RN Provider Practice</v>
          </cell>
          <cell r="F1687">
            <v>39503</v>
          </cell>
          <cell r="G1687">
            <v>39654</v>
          </cell>
          <cell r="H1687" t="str">
            <v>Hourly</v>
          </cell>
          <cell r="I1687" t="str">
            <v>H</v>
          </cell>
          <cell r="J1687">
            <v>21.74</v>
          </cell>
        </row>
        <row r="1688">
          <cell r="A1688">
            <v>1057</v>
          </cell>
          <cell r="B1688" t="str">
            <v>Robtoy, Jennifer J.</v>
          </cell>
          <cell r="C1688" t="str">
            <v>Y</v>
          </cell>
          <cell r="D1688" t="str">
            <v>00000236</v>
          </cell>
          <cell r="E1688" t="str">
            <v>MECU RN Per Diem</v>
          </cell>
          <cell r="F1688">
            <v>41108</v>
          </cell>
          <cell r="G1688">
            <v>41365</v>
          </cell>
          <cell r="H1688" t="str">
            <v>Hourly</v>
          </cell>
          <cell r="I1688" t="str">
            <v>H</v>
          </cell>
          <cell r="J1688">
            <v>25</v>
          </cell>
        </row>
        <row r="1689">
          <cell r="A1689">
            <v>1057</v>
          </cell>
          <cell r="B1689" t="str">
            <v>Robtoy, Jennifer J.</v>
          </cell>
          <cell r="C1689" t="str">
            <v>N</v>
          </cell>
          <cell r="D1689" t="str">
            <v>00000237</v>
          </cell>
          <cell r="E1689" t="str">
            <v>MEDSURG LNA Per Diem</v>
          </cell>
          <cell r="F1689">
            <v>38572</v>
          </cell>
          <cell r="G1689">
            <v>39236</v>
          </cell>
          <cell r="H1689" t="str">
            <v>Hourly</v>
          </cell>
          <cell r="I1689" t="str">
            <v>H</v>
          </cell>
          <cell r="J1689">
            <v>9.68</v>
          </cell>
        </row>
        <row r="1690">
          <cell r="A1690">
            <v>1057</v>
          </cell>
          <cell r="B1690" t="str">
            <v>Robtoy, Jennifer J.</v>
          </cell>
          <cell r="C1690" t="str">
            <v>N</v>
          </cell>
          <cell r="D1690" t="str">
            <v>00000238</v>
          </cell>
          <cell r="E1690" t="str">
            <v>MEDSURG LPN Per Diem</v>
          </cell>
          <cell r="F1690">
            <v>39237</v>
          </cell>
          <cell r="G1690">
            <v>39264</v>
          </cell>
          <cell r="H1690" t="str">
            <v>Hourly</v>
          </cell>
          <cell r="I1690" t="str">
            <v>H</v>
          </cell>
          <cell r="J1690">
            <v>20</v>
          </cell>
        </row>
        <row r="1691">
          <cell r="A1691">
            <v>1057</v>
          </cell>
          <cell r="B1691" t="str">
            <v>Robtoy, Jennifer J.</v>
          </cell>
          <cell r="C1691" t="str">
            <v>N</v>
          </cell>
          <cell r="D1691" t="str">
            <v>00000311</v>
          </cell>
          <cell r="E1691" t="str">
            <v>BETH RN  PP Offsite</v>
          </cell>
          <cell r="F1691">
            <v>39321</v>
          </cell>
          <cell r="G1691">
            <v>39502</v>
          </cell>
          <cell r="H1691" t="str">
            <v>Hourly</v>
          </cell>
          <cell r="I1691" t="str">
            <v>H</v>
          </cell>
          <cell r="J1691">
            <v>21</v>
          </cell>
        </row>
        <row r="1692">
          <cell r="A1692">
            <v>1057</v>
          </cell>
          <cell r="B1692" t="str">
            <v>Robtoy, Jennifer J.</v>
          </cell>
          <cell r="C1692" t="str">
            <v>N</v>
          </cell>
          <cell r="D1692" t="str">
            <v>00000318</v>
          </cell>
          <cell r="E1692" t="str">
            <v>ROCH LPN - PP - Offsite</v>
          </cell>
          <cell r="F1692">
            <v>39265</v>
          </cell>
          <cell r="G1692">
            <v>39320</v>
          </cell>
          <cell r="H1692" t="str">
            <v>Hourly</v>
          </cell>
          <cell r="I1692" t="str">
            <v>H</v>
          </cell>
          <cell r="J1692">
            <v>20</v>
          </cell>
        </row>
        <row r="1693">
          <cell r="A1693">
            <v>1057</v>
          </cell>
          <cell r="B1693" t="str">
            <v>Robtoy, Jennifer J.</v>
          </cell>
          <cell r="C1693" t="str">
            <v>N</v>
          </cell>
          <cell r="D1693" t="str">
            <v>00000323</v>
          </cell>
          <cell r="E1693" t="str">
            <v>ROCH RN - Physician Practice</v>
          </cell>
          <cell r="F1693">
            <v>39321</v>
          </cell>
          <cell r="G1693">
            <v>39502</v>
          </cell>
          <cell r="H1693" t="str">
            <v>Hourly</v>
          </cell>
          <cell r="I1693" t="str">
            <v>H</v>
          </cell>
          <cell r="J1693">
            <v>21</v>
          </cell>
        </row>
        <row r="1694">
          <cell r="A1694">
            <v>1058</v>
          </cell>
          <cell r="B1694" t="str">
            <v>Bauder, Rebecca L.</v>
          </cell>
          <cell r="C1694" t="str">
            <v>Y</v>
          </cell>
          <cell r="D1694" t="str">
            <v>00000237</v>
          </cell>
          <cell r="E1694" t="str">
            <v>MEDSURG LNA Per Diem</v>
          </cell>
          <cell r="F1694">
            <v>38573</v>
          </cell>
          <cell r="G1694">
            <v>39600</v>
          </cell>
          <cell r="H1694" t="str">
            <v>Hourly</v>
          </cell>
          <cell r="I1694" t="str">
            <v>H</v>
          </cell>
          <cell r="J1694">
            <v>10.46</v>
          </cell>
        </row>
        <row r="1695">
          <cell r="A1695">
            <v>1059</v>
          </cell>
          <cell r="B1695" t="str">
            <v>Boltin, Stacie R.</v>
          </cell>
          <cell r="C1695" t="str">
            <v>Y</v>
          </cell>
          <cell r="D1695" t="str">
            <v>00000231</v>
          </cell>
          <cell r="E1695" t="str">
            <v>BC RN - Per Diem</v>
          </cell>
          <cell r="F1695">
            <v>38579</v>
          </cell>
          <cell r="G1695">
            <v>40147</v>
          </cell>
          <cell r="H1695" t="str">
            <v>Hourly</v>
          </cell>
          <cell r="I1695" t="str">
            <v>H</v>
          </cell>
          <cell r="J1695">
            <v>27.31</v>
          </cell>
        </row>
        <row r="1696">
          <cell r="A1696">
            <v>1060</v>
          </cell>
          <cell r="B1696" t="str">
            <v>Allard, Angela M.</v>
          </cell>
          <cell r="C1696" t="str">
            <v>N</v>
          </cell>
          <cell r="D1696" t="str">
            <v>00000024</v>
          </cell>
          <cell r="E1696" t="str">
            <v>HR Human Resources Generalist</v>
          </cell>
          <cell r="F1696">
            <v>42163</v>
          </cell>
          <cell r="G1696">
            <v>43534</v>
          </cell>
          <cell r="H1696" t="str">
            <v>Salaried</v>
          </cell>
          <cell r="I1696" t="str">
            <v>S</v>
          </cell>
          <cell r="J1696">
            <v>26.23</v>
          </cell>
        </row>
        <row r="1697">
          <cell r="A1697">
            <v>1060</v>
          </cell>
          <cell r="B1697" t="str">
            <v>Allard, Angela M.</v>
          </cell>
          <cell r="C1697" t="str">
            <v>N</v>
          </cell>
          <cell r="D1697" t="str">
            <v>00000226</v>
          </cell>
          <cell r="E1697" t="str">
            <v>CEC Teaching Associate</v>
          </cell>
          <cell r="F1697">
            <v>38950</v>
          </cell>
          <cell r="G1697">
            <v>40384</v>
          </cell>
          <cell r="H1697" t="str">
            <v>Hourly</v>
          </cell>
          <cell r="I1697" t="str">
            <v>H</v>
          </cell>
          <cell r="J1697">
            <v>12.3748</v>
          </cell>
        </row>
        <row r="1698">
          <cell r="A1698">
            <v>1060</v>
          </cell>
          <cell r="B1698" t="str">
            <v>Allard, Angela M.</v>
          </cell>
          <cell r="C1698" t="str">
            <v>N</v>
          </cell>
          <cell r="D1698" t="str">
            <v>00000227</v>
          </cell>
          <cell r="E1698" t="str">
            <v>CEC Teaching Assistant</v>
          </cell>
          <cell r="F1698">
            <v>38586</v>
          </cell>
          <cell r="G1698">
            <v>38949</v>
          </cell>
          <cell r="H1698" t="str">
            <v>Hourly</v>
          </cell>
          <cell r="I1698" t="str">
            <v>H</v>
          </cell>
          <cell r="J1698">
            <v>8.26</v>
          </cell>
        </row>
        <row r="1699">
          <cell r="A1699">
            <v>1060</v>
          </cell>
          <cell r="B1699" t="str">
            <v>Allard, Angela M.</v>
          </cell>
          <cell r="C1699" t="str">
            <v>N</v>
          </cell>
          <cell r="D1699" t="str">
            <v>00000274</v>
          </cell>
          <cell r="E1699" t="str">
            <v>HR Human Resources Assistant</v>
          </cell>
          <cell r="F1699">
            <v>41141</v>
          </cell>
          <cell r="G1699">
            <v>42162</v>
          </cell>
          <cell r="H1699" t="str">
            <v>Salaried</v>
          </cell>
          <cell r="I1699" t="str">
            <v>S</v>
          </cell>
          <cell r="J1699">
            <v>20.7</v>
          </cell>
        </row>
        <row r="1700">
          <cell r="A1700">
            <v>1060</v>
          </cell>
          <cell r="B1700" t="str">
            <v>Allard, Angela M.</v>
          </cell>
          <cell r="C1700" t="str">
            <v>N</v>
          </cell>
          <cell r="D1700" t="str">
            <v>00000437</v>
          </cell>
          <cell r="E1700" t="str">
            <v>Medical Secretary PT</v>
          </cell>
          <cell r="F1700">
            <v>40385</v>
          </cell>
          <cell r="G1700">
            <v>40986</v>
          </cell>
          <cell r="H1700" t="str">
            <v>Hourly</v>
          </cell>
          <cell r="I1700" t="str">
            <v>H</v>
          </cell>
          <cell r="J1700">
            <v>12.3748</v>
          </cell>
        </row>
        <row r="1701">
          <cell r="A1701">
            <v>1060</v>
          </cell>
          <cell r="B1701" t="str">
            <v>Allard, Angela M.</v>
          </cell>
          <cell r="C1701" t="str">
            <v>N</v>
          </cell>
          <cell r="D1701" t="str">
            <v>00000535</v>
          </cell>
          <cell r="E1701" t="str">
            <v>REH Operations Coordinator</v>
          </cell>
          <cell r="F1701">
            <v>40987</v>
          </cell>
          <cell r="G1701">
            <v>41140</v>
          </cell>
          <cell r="H1701" t="str">
            <v>Hourly</v>
          </cell>
          <cell r="I1701" t="str">
            <v>H</v>
          </cell>
          <cell r="J1701">
            <v>13.2</v>
          </cell>
        </row>
        <row r="1702">
          <cell r="A1702">
            <v>1060</v>
          </cell>
          <cell r="B1702" t="str">
            <v>Allard, Angela M.</v>
          </cell>
          <cell r="C1702" t="str">
            <v>Y</v>
          </cell>
          <cell r="D1702" t="str">
            <v>00000623</v>
          </cell>
          <cell r="E1702" t="str">
            <v>Talent Manager</v>
          </cell>
          <cell r="F1702">
            <v>43535</v>
          </cell>
          <cell r="G1702">
            <v>45056</v>
          </cell>
          <cell r="H1702" t="str">
            <v>Salaried</v>
          </cell>
          <cell r="I1702" t="str">
            <v>S</v>
          </cell>
          <cell r="J1702">
            <v>38.08</v>
          </cell>
        </row>
        <row r="1703">
          <cell r="A1703">
            <v>1061</v>
          </cell>
          <cell r="B1703" t="str">
            <v>Rutledge, Bartley W.</v>
          </cell>
          <cell r="C1703" t="str">
            <v>Y</v>
          </cell>
          <cell r="D1703" t="str">
            <v>00000239</v>
          </cell>
          <cell r="E1703" t="str">
            <v>MEDSURG RN Per Diem</v>
          </cell>
          <cell r="F1703">
            <v>38588</v>
          </cell>
          <cell r="G1703">
            <v>41640</v>
          </cell>
          <cell r="H1703" t="str">
            <v>Hourly</v>
          </cell>
          <cell r="I1703" t="str">
            <v>H</v>
          </cell>
          <cell r="J1703">
            <v>33.450000000000003</v>
          </cell>
        </row>
        <row r="1704">
          <cell r="A1704">
            <v>1062</v>
          </cell>
          <cell r="B1704" t="str">
            <v>Aucter, Vada A.</v>
          </cell>
          <cell r="C1704" t="str">
            <v>Y</v>
          </cell>
          <cell r="D1704" t="str">
            <v>00000239</v>
          </cell>
          <cell r="E1704" t="str">
            <v>MEDSURG RN Per Diem</v>
          </cell>
          <cell r="F1704">
            <v>38589</v>
          </cell>
          <cell r="G1704">
            <v>39169</v>
          </cell>
          <cell r="H1704" t="str">
            <v>Hourly</v>
          </cell>
          <cell r="I1704" t="str">
            <v>H</v>
          </cell>
          <cell r="J1704">
            <v>24.21</v>
          </cell>
        </row>
        <row r="1705">
          <cell r="A1705">
            <v>1063</v>
          </cell>
          <cell r="B1705" t="str">
            <v>Waters, Tanya K.</v>
          </cell>
          <cell r="C1705" t="str">
            <v>N</v>
          </cell>
          <cell r="D1705" t="str">
            <v>00000171</v>
          </cell>
          <cell r="E1705" t="str">
            <v>OBGYN Nurse Midwife</v>
          </cell>
          <cell r="F1705">
            <v>38596</v>
          </cell>
          <cell r="G1705">
            <v>41513</v>
          </cell>
          <cell r="H1705" t="str">
            <v>Salaried</v>
          </cell>
          <cell r="I1705" t="str">
            <v>S</v>
          </cell>
          <cell r="J1705">
            <v>41.5</v>
          </cell>
        </row>
        <row r="1706">
          <cell r="A1706">
            <v>1063</v>
          </cell>
          <cell r="B1706" t="str">
            <v>Waters, Tanya K.</v>
          </cell>
          <cell r="C1706" t="str">
            <v>Y</v>
          </cell>
          <cell r="D1706" t="str">
            <v>00000171</v>
          </cell>
          <cell r="E1706" t="str">
            <v>OBGYN Nurse Midwife</v>
          </cell>
          <cell r="F1706">
            <v>42130</v>
          </cell>
          <cell r="G1706">
            <v>42433</v>
          </cell>
          <cell r="H1706" t="str">
            <v>Salaried</v>
          </cell>
          <cell r="I1706" t="str">
            <v>S</v>
          </cell>
          <cell r="J1706">
            <v>44</v>
          </cell>
        </row>
        <row r="1707">
          <cell r="A1707">
            <v>1064</v>
          </cell>
          <cell r="B1707" t="str">
            <v>Kelley, Ember S.</v>
          </cell>
          <cell r="C1707" t="str">
            <v>Y</v>
          </cell>
          <cell r="D1707" t="str">
            <v>00000235</v>
          </cell>
          <cell r="E1707" t="str">
            <v>MECU LNA Per Diem</v>
          </cell>
          <cell r="F1707">
            <v>38601</v>
          </cell>
          <cell r="G1707">
            <v>38716</v>
          </cell>
          <cell r="H1707" t="str">
            <v>Hourly</v>
          </cell>
          <cell r="I1707" t="str">
            <v>H</v>
          </cell>
          <cell r="J1707">
            <v>8.7899999999999991</v>
          </cell>
        </row>
        <row r="1708">
          <cell r="A1708">
            <v>1065</v>
          </cell>
          <cell r="B1708" t="str">
            <v>Haraden, Catherine M.</v>
          </cell>
          <cell r="C1708" t="str">
            <v>N</v>
          </cell>
          <cell r="D1708" t="str">
            <v>00000094</v>
          </cell>
          <cell r="E1708" t="str">
            <v>PHAR Pharmacy Technician</v>
          </cell>
          <cell r="F1708">
            <v>38908</v>
          </cell>
          <cell r="G1708">
            <v>44738</v>
          </cell>
          <cell r="H1708" t="str">
            <v>Hourly</v>
          </cell>
          <cell r="I1708" t="str">
            <v>H</v>
          </cell>
          <cell r="J1708">
            <v>22.43</v>
          </cell>
        </row>
        <row r="1709">
          <cell r="A1709">
            <v>1065</v>
          </cell>
          <cell r="B1709" t="str">
            <v>Haraden, Catherine M.</v>
          </cell>
          <cell r="C1709" t="str">
            <v>N</v>
          </cell>
          <cell r="D1709" t="str">
            <v>00000164</v>
          </cell>
          <cell r="E1709" t="str">
            <v>PRIM Medical Secretary</v>
          </cell>
          <cell r="F1709">
            <v>38601</v>
          </cell>
          <cell r="G1709">
            <v>38814</v>
          </cell>
          <cell r="H1709" t="str">
            <v>Hourly</v>
          </cell>
          <cell r="I1709" t="str">
            <v>H</v>
          </cell>
          <cell r="J1709">
            <v>10.36</v>
          </cell>
        </row>
        <row r="1710">
          <cell r="A1710">
            <v>1065</v>
          </cell>
          <cell r="B1710" t="str">
            <v>Haraden, Catherine M.</v>
          </cell>
          <cell r="C1710" t="str">
            <v>Y</v>
          </cell>
          <cell r="D1710" t="str">
            <v>00000710</v>
          </cell>
          <cell r="E1710" t="str">
            <v>Lead Pharmacy Technician</v>
          </cell>
          <cell r="F1710">
            <v>44739</v>
          </cell>
          <cell r="G1710">
            <v>45056</v>
          </cell>
          <cell r="H1710" t="str">
            <v>Hourly</v>
          </cell>
          <cell r="I1710" t="str">
            <v>H</v>
          </cell>
          <cell r="J1710">
            <v>25.99</v>
          </cell>
        </row>
        <row r="1711">
          <cell r="A1711">
            <v>1066</v>
          </cell>
          <cell r="B1711" t="str">
            <v>Ennis, Tamela T.</v>
          </cell>
          <cell r="C1711" t="str">
            <v>N</v>
          </cell>
          <cell r="D1711" t="str">
            <v>00000164</v>
          </cell>
          <cell r="E1711" t="str">
            <v>PRIM Medical Secretary</v>
          </cell>
          <cell r="F1711">
            <v>38775</v>
          </cell>
          <cell r="G1711">
            <v>39866</v>
          </cell>
          <cell r="H1711" t="str">
            <v>Hourly</v>
          </cell>
          <cell r="I1711" t="str">
            <v>H</v>
          </cell>
          <cell r="J1711">
            <v>15.06</v>
          </cell>
        </row>
        <row r="1712">
          <cell r="A1712">
            <v>1066</v>
          </cell>
          <cell r="B1712" t="str">
            <v>Ennis, Tamela T.</v>
          </cell>
          <cell r="C1712" t="str">
            <v>N</v>
          </cell>
          <cell r="D1712" t="str">
            <v>00000335</v>
          </cell>
          <cell r="E1712" t="str">
            <v>Development &amp; Community Assist</v>
          </cell>
          <cell r="F1712">
            <v>38602</v>
          </cell>
          <cell r="G1712">
            <v>38774</v>
          </cell>
          <cell r="H1712" t="str">
            <v>Hourly</v>
          </cell>
          <cell r="I1712" t="str">
            <v>H</v>
          </cell>
          <cell r="J1712">
            <v>13.25</v>
          </cell>
        </row>
        <row r="1713">
          <cell r="A1713">
            <v>1066</v>
          </cell>
          <cell r="B1713" t="str">
            <v>Ennis, Tamela T.</v>
          </cell>
          <cell r="C1713" t="str">
            <v>N</v>
          </cell>
          <cell r="D1713" t="str">
            <v>00000408</v>
          </cell>
          <cell r="E1713" t="str">
            <v>Pre-Cert Coordinator</v>
          </cell>
          <cell r="F1713">
            <v>39867</v>
          </cell>
          <cell r="G1713">
            <v>43800</v>
          </cell>
          <cell r="H1713" t="str">
            <v>Hourly</v>
          </cell>
          <cell r="I1713" t="str">
            <v>H</v>
          </cell>
          <cell r="J1713">
            <v>20.02</v>
          </cell>
        </row>
        <row r="1714">
          <cell r="A1714">
            <v>1066</v>
          </cell>
          <cell r="B1714" t="str">
            <v>Ennis, Tamela T.</v>
          </cell>
          <cell r="C1714" t="str">
            <v>N</v>
          </cell>
          <cell r="D1714" t="str">
            <v>00000630</v>
          </cell>
          <cell r="E1714" t="str">
            <v>Prior Autherization Specialist</v>
          </cell>
          <cell r="F1714">
            <v>43801</v>
          </cell>
          <cell r="G1714">
            <v>44682</v>
          </cell>
          <cell r="H1714" t="str">
            <v>Hourly</v>
          </cell>
          <cell r="I1714" t="str">
            <v>H</v>
          </cell>
          <cell r="J1714">
            <v>22.22</v>
          </cell>
        </row>
        <row r="1715">
          <cell r="A1715">
            <v>1066</v>
          </cell>
          <cell r="B1715" t="str">
            <v>Ennis, Tamela T.</v>
          </cell>
          <cell r="C1715" t="str">
            <v>Y</v>
          </cell>
          <cell r="D1715" t="str">
            <v>00000658</v>
          </cell>
          <cell r="E1715" t="str">
            <v>Patient Access Representative</v>
          </cell>
          <cell r="F1715">
            <v>44683</v>
          </cell>
          <cell r="G1715">
            <v>45056</v>
          </cell>
          <cell r="H1715" t="str">
            <v>Hourly</v>
          </cell>
          <cell r="I1715" t="str">
            <v>H</v>
          </cell>
          <cell r="J1715">
            <v>23.57</v>
          </cell>
        </row>
        <row r="1716">
          <cell r="A1716">
            <v>1067</v>
          </cell>
          <cell r="B1716" t="str">
            <v>Root, Heather A.</v>
          </cell>
          <cell r="C1716" t="str">
            <v>Y</v>
          </cell>
          <cell r="D1716" t="str">
            <v>00000211</v>
          </cell>
          <cell r="E1716" t="str">
            <v>PR Patient Reg Receptionist I</v>
          </cell>
          <cell r="F1716">
            <v>38607</v>
          </cell>
          <cell r="G1716">
            <v>38933</v>
          </cell>
          <cell r="H1716" t="str">
            <v>Hourly</v>
          </cell>
          <cell r="I1716" t="str">
            <v>H</v>
          </cell>
          <cell r="J1716">
            <v>10.9</v>
          </cell>
        </row>
        <row r="1717">
          <cell r="A1717">
            <v>1068</v>
          </cell>
          <cell r="B1717" t="str">
            <v>Pettit, Melinda L.</v>
          </cell>
          <cell r="C1717" t="str">
            <v>N</v>
          </cell>
          <cell r="D1717" t="str">
            <v>00000228</v>
          </cell>
          <cell r="E1717" t="str">
            <v>ASP After School Assistant</v>
          </cell>
          <cell r="F1717">
            <v>38610</v>
          </cell>
          <cell r="G1717">
            <v>38704</v>
          </cell>
          <cell r="H1717" t="str">
            <v>Hourly</v>
          </cell>
          <cell r="I1717" t="str">
            <v>H</v>
          </cell>
          <cell r="J1717">
            <v>7.6</v>
          </cell>
        </row>
        <row r="1718">
          <cell r="A1718">
            <v>1068</v>
          </cell>
          <cell r="B1718" t="str">
            <v>Pettit, Melinda L.</v>
          </cell>
          <cell r="C1718" t="str">
            <v>N</v>
          </cell>
          <cell r="D1718" t="str">
            <v>00000228</v>
          </cell>
          <cell r="E1718" t="str">
            <v>ASP After School Assistant</v>
          </cell>
          <cell r="F1718">
            <v>38705</v>
          </cell>
          <cell r="G1718">
            <v>39098</v>
          </cell>
          <cell r="H1718" t="str">
            <v>Hourly</v>
          </cell>
          <cell r="I1718" t="str">
            <v>H</v>
          </cell>
          <cell r="J1718">
            <v>7.83</v>
          </cell>
        </row>
        <row r="1719">
          <cell r="A1719">
            <v>1068</v>
          </cell>
          <cell r="B1719" t="str">
            <v>Pettit, Melinda L.</v>
          </cell>
          <cell r="C1719" t="str">
            <v>N</v>
          </cell>
          <cell r="D1719" t="str">
            <v>00000264</v>
          </cell>
          <cell r="E1719" t="str">
            <v>ES Worker</v>
          </cell>
          <cell r="F1719">
            <v>38609</v>
          </cell>
          <cell r="G1719">
            <v>38704</v>
          </cell>
          <cell r="H1719" t="str">
            <v>Hourly</v>
          </cell>
          <cell r="I1719" t="str">
            <v>H</v>
          </cell>
          <cell r="J1719">
            <v>7</v>
          </cell>
        </row>
        <row r="1720">
          <cell r="A1720">
            <v>1068</v>
          </cell>
          <cell r="B1720" t="str">
            <v>Pettit, Melinda L.</v>
          </cell>
          <cell r="C1720" t="str">
            <v>N</v>
          </cell>
          <cell r="D1720" t="str">
            <v>00000264</v>
          </cell>
          <cell r="E1720" t="str">
            <v>ES Worker</v>
          </cell>
          <cell r="F1720">
            <v>38705</v>
          </cell>
          <cell r="G1720">
            <v>39098</v>
          </cell>
          <cell r="H1720" t="str">
            <v>Hourly</v>
          </cell>
          <cell r="I1720" t="str">
            <v>H</v>
          </cell>
          <cell r="J1720">
            <v>7.98</v>
          </cell>
        </row>
        <row r="1721">
          <cell r="A1721">
            <v>1068</v>
          </cell>
          <cell r="B1721" t="str">
            <v>Pettit, Melinda L.</v>
          </cell>
          <cell r="C1721" t="str">
            <v>N</v>
          </cell>
          <cell r="D1721" t="str">
            <v>00000264</v>
          </cell>
          <cell r="E1721" t="str">
            <v>ES Worker</v>
          </cell>
          <cell r="F1721">
            <v>40226</v>
          </cell>
          <cell r="G1721">
            <v>40225</v>
          </cell>
          <cell r="H1721" t="str">
            <v>Hourly</v>
          </cell>
          <cell r="I1721" t="str">
            <v>H</v>
          </cell>
          <cell r="J1721">
            <v>11.78</v>
          </cell>
        </row>
        <row r="1722">
          <cell r="A1722">
            <v>1068</v>
          </cell>
          <cell r="B1722" t="str">
            <v>Pettit, Melinda L.</v>
          </cell>
          <cell r="C1722" t="str">
            <v>Y</v>
          </cell>
          <cell r="D1722" t="str">
            <v>00000472</v>
          </cell>
          <cell r="E1722" t="str">
            <v>ES Associate - Per Diem</v>
          </cell>
          <cell r="F1722">
            <v>40226</v>
          </cell>
          <cell r="G1722">
            <v>40438</v>
          </cell>
          <cell r="H1722" t="str">
            <v>Hourly</v>
          </cell>
          <cell r="I1722" t="str">
            <v>H</v>
          </cell>
          <cell r="J1722">
            <v>10.25</v>
          </cell>
        </row>
        <row r="1723">
          <cell r="A1723">
            <v>1069</v>
          </cell>
          <cell r="B1723" t="str">
            <v>Boyd, Hazel A.</v>
          </cell>
          <cell r="C1723" t="str">
            <v>Y</v>
          </cell>
          <cell r="D1723" t="str">
            <v>00000351</v>
          </cell>
          <cell r="E1723" t="str">
            <v>NADM Director Surgical Service</v>
          </cell>
          <cell r="F1723">
            <v>38614</v>
          </cell>
          <cell r="G1723">
            <v>39164</v>
          </cell>
          <cell r="H1723" t="str">
            <v>Salaried</v>
          </cell>
          <cell r="I1723" t="str">
            <v>S</v>
          </cell>
          <cell r="J1723">
            <v>32.51</v>
          </cell>
        </row>
        <row r="1724">
          <cell r="A1724">
            <v>1070</v>
          </cell>
          <cell r="B1724" t="str">
            <v>Bolt, Elisabeth F.</v>
          </cell>
          <cell r="C1724" t="str">
            <v>Y</v>
          </cell>
          <cell r="D1724" t="str">
            <v>00000050</v>
          </cell>
          <cell r="E1724" t="str">
            <v>MEDSURG LPN</v>
          </cell>
          <cell r="F1724">
            <v>38614</v>
          </cell>
          <cell r="G1724">
            <v>38691</v>
          </cell>
          <cell r="H1724" t="str">
            <v>Hourly</v>
          </cell>
          <cell r="I1724" t="str">
            <v>H</v>
          </cell>
          <cell r="J1724">
            <v>14.24</v>
          </cell>
        </row>
        <row r="1725">
          <cell r="A1725">
            <v>1071</v>
          </cell>
          <cell r="B1725" t="str">
            <v>Thomas, Susan P.</v>
          </cell>
          <cell r="C1725" t="str">
            <v>Y</v>
          </cell>
          <cell r="D1725" t="str">
            <v>00000232</v>
          </cell>
          <cell r="E1725" t="str">
            <v>Chaplain</v>
          </cell>
          <cell r="F1725">
            <v>38616</v>
          </cell>
          <cell r="G1725">
            <v>40640</v>
          </cell>
          <cell r="H1725" t="str">
            <v>Hourly</v>
          </cell>
          <cell r="I1725" t="str">
            <v>H</v>
          </cell>
          <cell r="J1725">
            <v>25.450900000000001</v>
          </cell>
        </row>
        <row r="1726">
          <cell r="A1726">
            <v>1072</v>
          </cell>
          <cell r="B1726" t="str">
            <v>Alix, Natasha M.</v>
          </cell>
          <cell r="C1726" t="str">
            <v>N</v>
          </cell>
          <cell r="D1726" t="str">
            <v>00000228</v>
          </cell>
          <cell r="E1726" t="str">
            <v>ASP After School Assistant</v>
          </cell>
          <cell r="F1726">
            <v>38618</v>
          </cell>
          <cell r="G1726">
            <v>38888</v>
          </cell>
          <cell r="H1726" t="str">
            <v>Hourly</v>
          </cell>
          <cell r="I1726" t="str">
            <v>H</v>
          </cell>
          <cell r="J1726">
            <v>8.08</v>
          </cell>
        </row>
        <row r="1727">
          <cell r="A1727">
            <v>1072</v>
          </cell>
          <cell r="B1727" t="str">
            <v>Alix, Natasha M.</v>
          </cell>
          <cell r="C1727" t="str">
            <v>Y</v>
          </cell>
          <cell r="D1727" t="str">
            <v>00000472</v>
          </cell>
          <cell r="E1727" t="str">
            <v>ES Associate - Per Diem</v>
          </cell>
          <cell r="F1727">
            <v>40357</v>
          </cell>
          <cell r="G1727">
            <v>40758</v>
          </cell>
          <cell r="H1727" t="str">
            <v>Hourly</v>
          </cell>
          <cell r="I1727" t="str">
            <v>H</v>
          </cell>
          <cell r="J1727">
            <v>10</v>
          </cell>
        </row>
        <row r="1728">
          <cell r="A1728">
            <v>1073</v>
          </cell>
          <cell r="B1728" t="str">
            <v>Singer, Joshua I.</v>
          </cell>
          <cell r="C1728" t="str">
            <v>Y</v>
          </cell>
          <cell r="D1728" t="str">
            <v>00000095</v>
          </cell>
          <cell r="E1728" t="str">
            <v>COMP Acupuncturist</v>
          </cell>
          <cell r="F1728">
            <v>38622</v>
          </cell>
          <cell r="G1728">
            <v>39241</v>
          </cell>
          <cell r="H1728" t="str">
            <v>Hourly</v>
          </cell>
          <cell r="I1728" t="str">
            <v>H</v>
          </cell>
          <cell r="J1728">
            <v>30.9</v>
          </cell>
        </row>
        <row r="1729">
          <cell r="A1729">
            <v>1074</v>
          </cell>
          <cell r="B1729" t="str">
            <v>Barrett-Gallant, Betina A.</v>
          </cell>
          <cell r="C1729" t="str">
            <v>N</v>
          </cell>
          <cell r="D1729" t="str">
            <v>00000024</v>
          </cell>
          <cell r="E1729" t="str">
            <v>HR Human Resources Generalist</v>
          </cell>
          <cell r="F1729">
            <v>42947</v>
          </cell>
          <cell r="G1729">
            <v>43534</v>
          </cell>
          <cell r="H1729" t="str">
            <v>Salaried</v>
          </cell>
          <cell r="I1729" t="str">
            <v>S</v>
          </cell>
          <cell r="J1729">
            <v>24.64</v>
          </cell>
        </row>
        <row r="1730">
          <cell r="A1730">
            <v>1074</v>
          </cell>
          <cell r="B1730" t="str">
            <v>Barrett-Gallant, Betina A.</v>
          </cell>
          <cell r="C1730" t="str">
            <v>N</v>
          </cell>
          <cell r="D1730" t="str">
            <v>00000185</v>
          </cell>
          <cell r="E1730" t="str">
            <v>CLAD Operations Coordinator</v>
          </cell>
          <cell r="F1730">
            <v>38630</v>
          </cell>
          <cell r="G1730">
            <v>39474</v>
          </cell>
          <cell r="H1730" t="str">
            <v>Hourly</v>
          </cell>
          <cell r="I1730" t="str">
            <v>H</v>
          </cell>
          <cell r="J1730">
            <v>15</v>
          </cell>
        </row>
        <row r="1731">
          <cell r="A1731">
            <v>1074</v>
          </cell>
          <cell r="B1731" t="str">
            <v>Barrett-Gallant, Betina A.</v>
          </cell>
          <cell r="C1731" t="str">
            <v>N</v>
          </cell>
          <cell r="D1731" t="str">
            <v>00000419</v>
          </cell>
          <cell r="E1731" t="str">
            <v>Medical Staff Opps Coordinator</v>
          </cell>
          <cell r="F1731">
            <v>39475</v>
          </cell>
          <cell r="G1731">
            <v>42946</v>
          </cell>
          <cell r="H1731" t="str">
            <v>Hourly</v>
          </cell>
          <cell r="I1731" t="str">
            <v>H</v>
          </cell>
          <cell r="J1731">
            <v>22.16</v>
          </cell>
        </row>
        <row r="1732">
          <cell r="A1732">
            <v>1074</v>
          </cell>
          <cell r="B1732" t="str">
            <v>Barrett-Gallant, Betina A.</v>
          </cell>
          <cell r="C1732" t="str">
            <v>N</v>
          </cell>
          <cell r="D1732" t="str">
            <v>00000539</v>
          </cell>
          <cell r="E1732" t="str">
            <v>Cancer Registrar</v>
          </cell>
          <cell r="F1732">
            <v>41029</v>
          </cell>
          <cell r="G1732">
            <v>42946</v>
          </cell>
          <cell r="H1732" t="str">
            <v>Hourly</v>
          </cell>
          <cell r="I1732" t="str">
            <v>H</v>
          </cell>
          <cell r="J1732">
            <v>21.54</v>
          </cell>
        </row>
        <row r="1733">
          <cell r="A1733">
            <v>1074</v>
          </cell>
          <cell r="B1733" t="str">
            <v>Barrett-Gallant, Betina A.</v>
          </cell>
          <cell r="C1733" t="str">
            <v>N</v>
          </cell>
          <cell r="D1733" t="str">
            <v>00000627</v>
          </cell>
          <cell r="E1733" t="str">
            <v>Provider Practice and Rec</v>
          </cell>
          <cell r="F1733">
            <v>43755</v>
          </cell>
          <cell r="G1733">
            <v>43772</v>
          </cell>
          <cell r="H1733" t="str">
            <v>Salaried</v>
          </cell>
          <cell r="I1733" t="str">
            <v>S</v>
          </cell>
          <cell r="J1733">
            <v>25.38</v>
          </cell>
        </row>
        <row r="1734">
          <cell r="A1734">
            <v>1074</v>
          </cell>
          <cell r="B1734" t="str">
            <v>Barrett-Gallant, Betina A.</v>
          </cell>
          <cell r="C1734" t="str">
            <v>N</v>
          </cell>
          <cell r="D1734" t="str">
            <v>00000627</v>
          </cell>
          <cell r="E1734" t="str">
            <v>Provider Practice and Rec</v>
          </cell>
          <cell r="F1734">
            <v>43535</v>
          </cell>
          <cell r="G1734">
            <v>44682</v>
          </cell>
          <cell r="H1734" t="str">
            <v>Salaried</v>
          </cell>
          <cell r="I1734" t="str">
            <v>S</v>
          </cell>
          <cell r="J1734">
            <v>28.01</v>
          </cell>
        </row>
        <row r="1735">
          <cell r="A1735">
            <v>1074</v>
          </cell>
          <cell r="B1735" t="str">
            <v>Barrett-Gallant, Betina A.</v>
          </cell>
          <cell r="C1735" t="str">
            <v>Y</v>
          </cell>
          <cell r="D1735" t="str">
            <v>00000670</v>
          </cell>
          <cell r="E1735" t="str">
            <v>Executive Assistant</v>
          </cell>
          <cell r="F1735">
            <v>44683</v>
          </cell>
          <cell r="G1735">
            <v>45056</v>
          </cell>
          <cell r="H1735" t="str">
            <v>Salaried</v>
          </cell>
          <cell r="I1735" t="str">
            <v>S</v>
          </cell>
          <cell r="J1735">
            <v>28.71</v>
          </cell>
        </row>
        <row r="1736">
          <cell r="A1736">
            <v>1075</v>
          </cell>
          <cell r="B1736" t="str">
            <v>Jewkes, Cheryl L.</v>
          </cell>
          <cell r="C1736" t="str">
            <v>N</v>
          </cell>
          <cell r="D1736" t="str">
            <v>00000088</v>
          </cell>
          <cell r="E1736" t="str">
            <v>RAD Radiology Technologist</v>
          </cell>
          <cell r="F1736">
            <v>38630</v>
          </cell>
          <cell r="G1736">
            <v>39558</v>
          </cell>
          <cell r="H1736" t="str">
            <v>Hourly</v>
          </cell>
          <cell r="I1736" t="str">
            <v>H</v>
          </cell>
          <cell r="J1736">
            <v>22.47</v>
          </cell>
        </row>
        <row r="1737">
          <cell r="A1737">
            <v>1075</v>
          </cell>
          <cell r="B1737" t="str">
            <v>Jewkes, Cheryl L.</v>
          </cell>
          <cell r="C1737" t="str">
            <v>N</v>
          </cell>
          <cell r="D1737" t="str">
            <v>00000421</v>
          </cell>
          <cell r="E1737" t="str">
            <v>RAD Radiology Technologist 2</v>
          </cell>
          <cell r="F1737">
            <v>39559</v>
          </cell>
          <cell r="G1737">
            <v>41308</v>
          </cell>
          <cell r="H1737" t="str">
            <v>Hourly</v>
          </cell>
          <cell r="I1737" t="str">
            <v>H</v>
          </cell>
          <cell r="J1737">
            <v>24.84</v>
          </cell>
        </row>
        <row r="1738">
          <cell r="A1738">
            <v>1075</v>
          </cell>
          <cell r="B1738" t="str">
            <v>Jewkes, Cheryl L.</v>
          </cell>
          <cell r="C1738" t="str">
            <v>N</v>
          </cell>
          <cell r="D1738" t="str">
            <v>00000422</v>
          </cell>
          <cell r="E1738" t="str">
            <v>RAD Radiology Technologist 3</v>
          </cell>
          <cell r="F1738">
            <v>41309</v>
          </cell>
          <cell r="G1738">
            <v>43142</v>
          </cell>
          <cell r="H1738" t="str">
            <v>Hourly</v>
          </cell>
          <cell r="I1738" t="str">
            <v>H</v>
          </cell>
          <cell r="J1738">
            <v>30.66</v>
          </cell>
        </row>
        <row r="1739">
          <cell r="A1739">
            <v>1075</v>
          </cell>
          <cell r="B1739" t="str">
            <v>Jewkes, Cheryl L.</v>
          </cell>
          <cell r="C1739" t="str">
            <v>Y</v>
          </cell>
          <cell r="D1739" t="str">
            <v>00000609</v>
          </cell>
          <cell r="E1739" t="str">
            <v>RAD Radiology Technologist 4</v>
          </cell>
          <cell r="F1739">
            <v>43143</v>
          </cell>
          <cell r="G1739">
            <v>45056</v>
          </cell>
          <cell r="H1739" t="str">
            <v>Hourly</v>
          </cell>
          <cell r="I1739" t="str">
            <v>H</v>
          </cell>
          <cell r="J1739">
            <v>38.270000000000003</v>
          </cell>
        </row>
        <row r="1740">
          <cell r="A1740">
            <v>1076</v>
          </cell>
          <cell r="B1740" t="str">
            <v>Chobanian, Margarethe M.</v>
          </cell>
          <cell r="C1740" t="str">
            <v>Y</v>
          </cell>
          <cell r="D1740" t="str">
            <v>00000168</v>
          </cell>
          <cell r="E1740" t="str">
            <v>PRIM Physician</v>
          </cell>
          <cell r="F1740">
            <v>38632</v>
          </cell>
          <cell r="G1740">
            <v>40550</v>
          </cell>
          <cell r="H1740" t="str">
            <v>Salaried</v>
          </cell>
          <cell r="I1740" t="str">
            <v>S</v>
          </cell>
          <cell r="J1740">
            <v>61.2</v>
          </cell>
        </row>
        <row r="1741">
          <cell r="A1741">
            <v>1077</v>
          </cell>
          <cell r="B1741" t="str">
            <v>Burns, Deborah M.</v>
          </cell>
          <cell r="C1741" t="str">
            <v>Y</v>
          </cell>
          <cell r="D1741" t="str">
            <v>00000042</v>
          </cell>
          <cell r="E1741" t="str">
            <v>BIL Billing Representative II</v>
          </cell>
          <cell r="F1741">
            <v>40763</v>
          </cell>
          <cell r="G1741">
            <v>41534</v>
          </cell>
          <cell r="H1741" t="str">
            <v>Hourly</v>
          </cell>
          <cell r="I1741" t="str">
            <v>H</v>
          </cell>
          <cell r="J1741">
            <v>16.32</v>
          </cell>
        </row>
        <row r="1742">
          <cell r="A1742">
            <v>1077</v>
          </cell>
          <cell r="B1742" t="str">
            <v>Burns, Deborah M.</v>
          </cell>
          <cell r="C1742" t="str">
            <v>N</v>
          </cell>
          <cell r="D1742" t="str">
            <v>00000043</v>
          </cell>
          <cell r="E1742" t="str">
            <v>BIL Billing Representative I</v>
          </cell>
          <cell r="F1742">
            <v>38642</v>
          </cell>
          <cell r="G1742">
            <v>40762</v>
          </cell>
          <cell r="H1742" t="str">
            <v>Hourly</v>
          </cell>
          <cell r="I1742" t="str">
            <v>H</v>
          </cell>
          <cell r="J1742">
            <v>13.9964</v>
          </cell>
        </row>
        <row r="1743">
          <cell r="A1743">
            <v>1078</v>
          </cell>
          <cell r="B1743" t="str">
            <v>Munyon, Jenny R.</v>
          </cell>
          <cell r="C1743" t="str">
            <v>Y</v>
          </cell>
          <cell r="D1743" t="str">
            <v>00000164</v>
          </cell>
          <cell r="E1743" t="str">
            <v>PRIM Medical Secretary</v>
          </cell>
          <cell r="F1743">
            <v>39643</v>
          </cell>
          <cell r="G1743">
            <v>41340</v>
          </cell>
          <cell r="H1743" t="str">
            <v>Hourly</v>
          </cell>
          <cell r="I1743" t="str">
            <v>H</v>
          </cell>
          <cell r="J1743">
            <v>13.45</v>
          </cell>
        </row>
        <row r="1744">
          <cell r="A1744">
            <v>1078</v>
          </cell>
          <cell r="B1744" t="str">
            <v>Munyon, Jenny R.</v>
          </cell>
          <cell r="C1744" t="str">
            <v>N</v>
          </cell>
          <cell r="D1744" t="str">
            <v>00000170</v>
          </cell>
          <cell r="E1744" t="str">
            <v>OBGYN Medical Secretary</v>
          </cell>
          <cell r="F1744">
            <v>38642</v>
          </cell>
          <cell r="G1744">
            <v>39642</v>
          </cell>
          <cell r="H1744" t="str">
            <v>Hourly</v>
          </cell>
          <cell r="I1744" t="str">
            <v>H</v>
          </cell>
          <cell r="J1744">
            <v>12.46</v>
          </cell>
        </row>
        <row r="1745">
          <cell r="A1745">
            <v>1079</v>
          </cell>
          <cell r="B1745" t="str">
            <v>Wight, Melissa J.</v>
          </cell>
          <cell r="C1745" t="str">
            <v>N</v>
          </cell>
          <cell r="D1745" t="str">
            <v>00000051</v>
          </cell>
          <cell r="E1745" t="str">
            <v>MEDSURG LNA</v>
          </cell>
          <cell r="F1745">
            <v>38643</v>
          </cell>
          <cell r="G1745">
            <v>39348</v>
          </cell>
          <cell r="H1745" t="str">
            <v>Hourly</v>
          </cell>
          <cell r="I1745" t="str">
            <v>H</v>
          </cell>
          <cell r="J1745">
            <v>9.98</v>
          </cell>
        </row>
        <row r="1746">
          <cell r="A1746">
            <v>1079</v>
          </cell>
          <cell r="B1746" t="str">
            <v>Wight, Melissa J.</v>
          </cell>
          <cell r="C1746" t="str">
            <v>N</v>
          </cell>
          <cell r="D1746" t="str">
            <v>00000052</v>
          </cell>
          <cell r="E1746" t="str">
            <v>MEDSURG Unit Coordinator</v>
          </cell>
          <cell r="F1746">
            <v>39349</v>
          </cell>
          <cell r="G1746">
            <v>42890</v>
          </cell>
          <cell r="H1746" t="str">
            <v>Hourly</v>
          </cell>
          <cell r="I1746" t="str">
            <v>H</v>
          </cell>
          <cell r="J1746">
            <v>16.48</v>
          </cell>
        </row>
        <row r="1747">
          <cell r="A1747">
            <v>1079</v>
          </cell>
          <cell r="B1747" t="str">
            <v>Wight, Melissa J.</v>
          </cell>
          <cell r="C1747" t="str">
            <v>N</v>
          </cell>
          <cell r="D1747" t="str">
            <v>00000052</v>
          </cell>
          <cell r="E1747" t="str">
            <v>MEDSURG Unit Coordinator</v>
          </cell>
          <cell r="F1747">
            <v>42891</v>
          </cell>
          <cell r="G1747">
            <v>44304</v>
          </cell>
          <cell r="H1747" t="str">
            <v>Salaried</v>
          </cell>
          <cell r="I1747" t="str">
            <v>S</v>
          </cell>
          <cell r="J1747">
            <v>17.559999999999999</v>
          </cell>
        </row>
        <row r="1748">
          <cell r="A1748">
            <v>1079</v>
          </cell>
          <cell r="B1748" t="str">
            <v>Wight, Melissa J.</v>
          </cell>
          <cell r="C1748" t="str">
            <v>N</v>
          </cell>
          <cell r="D1748" t="str">
            <v>00000107</v>
          </cell>
          <cell r="E1748" t="str">
            <v>CARE Care Manager</v>
          </cell>
          <cell r="F1748">
            <v>42891</v>
          </cell>
          <cell r="G1748">
            <v>44710</v>
          </cell>
          <cell r="H1748" t="str">
            <v>Salaried</v>
          </cell>
          <cell r="I1748" t="str">
            <v>S</v>
          </cell>
          <cell r="J1748">
            <v>21.72</v>
          </cell>
        </row>
        <row r="1749">
          <cell r="A1749">
            <v>1079</v>
          </cell>
          <cell r="B1749" t="str">
            <v>Wight, Melissa J.</v>
          </cell>
          <cell r="C1749" t="str">
            <v>N</v>
          </cell>
          <cell r="D1749" t="str">
            <v>00000237</v>
          </cell>
          <cell r="E1749" t="str">
            <v>MEDSURG LNA Per Diem</v>
          </cell>
          <cell r="F1749">
            <v>44767</v>
          </cell>
          <cell r="G1749">
            <v>45056</v>
          </cell>
          <cell r="H1749" t="str">
            <v>Hourly</v>
          </cell>
          <cell r="I1749" t="str">
            <v>H</v>
          </cell>
          <cell r="J1749">
            <v>21.72</v>
          </cell>
        </row>
        <row r="1750">
          <cell r="A1750">
            <v>1079</v>
          </cell>
          <cell r="B1750" t="str">
            <v>Wight, Melissa J.</v>
          </cell>
          <cell r="C1750" t="str">
            <v>Y</v>
          </cell>
          <cell r="D1750" t="str">
            <v>00000554</v>
          </cell>
          <cell r="E1750" t="str">
            <v>Medical Assistant</v>
          </cell>
          <cell r="F1750">
            <v>44711</v>
          </cell>
          <cell r="G1750">
            <v>45056</v>
          </cell>
          <cell r="H1750" t="str">
            <v>Hourly</v>
          </cell>
          <cell r="I1750" t="str">
            <v>H</v>
          </cell>
          <cell r="J1750">
            <v>24.16</v>
          </cell>
        </row>
        <row r="1751">
          <cell r="A1751">
            <v>1080</v>
          </cell>
          <cell r="B1751" t="str">
            <v>Mowery, Shawn P.</v>
          </cell>
          <cell r="C1751" t="str">
            <v>Y</v>
          </cell>
          <cell r="D1751" t="str">
            <v>00000276</v>
          </cell>
          <cell r="E1751" t="str">
            <v>ES Team Leader</v>
          </cell>
          <cell r="F1751">
            <v>38643</v>
          </cell>
          <cell r="G1751">
            <v>38777</v>
          </cell>
          <cell r="H1751" t="str">
            <v>Hourly</v>
          </cell>
          <cell r="I1751" t="str">
            <v>H</v>
          </cell>
          <cell r="J1751">
            <v>11.69</v>
          </cell>
        </row>
        <row r="1752">
          <cell r="A1752">
            <v>1081</v>
          </cell>
          <cell r="B1752" t="str">
            <v>Brown, Paula S.</v>
          </cell>
          <cell r="C1752" t="str">
            <v>N</v>
          </cell>
          <cell r="D1752" t="str">
            <v>00000062</v>
          </cell>
          <cell r="E1752" t="str">
            <v>BC Registered Nurse</v>
          </cell>
          <cell r="F1752">
            <v>38645</v>
          </cell>
          <cell r="G1752">
            <v>39838</v>
          </cell>
          <cell r="H1752" t="str">
            <v>Hourly</v>
          </cell>
          <cell r="I1752" t="str">
            <v>H</v>
          </cell>
          <cell r="J1752">
            <v>28.05</v>
          </cell>
        </row>
        <row r="1753">
          <cell r="A1753">
            <v>1081</v>
          </cell>
          <cell r="B1753" t="str">
            <v>Brown, Paula S.</v>
          </cell>
          <cell r="C1753" t="str">
            <v>N</v>
          </cell>
          <cell r="D1753" t="str">
            <v>00000062</v>
          </cell>
          <cell r="E1753" t="str">
            <v>BC Registered Nurse</v>
          </cell>
          <cell r="F1753">
            <v>39839</v>
          </cell>
          <cell r="G1753">
            <v>40944</v>
          </cell>
          <cell r="H1753" t="str">
            <v>Hourly</v>
          </cell>
          <cell r="I1753" t="str">
            <v>H</v>
          </cell>
          <cell r="J1753">
            <v>29.52</v>
          </cell>
        </row>
        <row r="1754">
          <cell r="A1754">
            <v>1081</v>
          </cell>
          <cell r="B1754" t="str">
            <v>Brown, Paula S.</v>
          </cell>
          <cell r="C1754" t="str">
            <v>Y</v>
          </cell>
          <cell r="D1754" t="str">
            <v>00000062</v>
          </cell>
          <cell r="E1754" t="str">
            <v>BC Registered Nurse</v>
          </cell>
          <cell r="F1754">
            <v>41001</v>
          </cell>
          <cell r="G1754">
            <v>41158</v>
          </cell>
          <cell r="H1754" t="str">
            <v>Hourly</v>
          </cell>
          <cell r="I1754" t="str">
            <v>H</v>
          </cell>
          <cell r="J1754">
            <v>29.5</v>
          </cell>
        </row>
        <row r="1755">
          <cell r="A1755">
            <v>1081</v>
          </cell>
          <cell r="B1755" t="str">
            <v>Brown, Paula S.</v>
          </cell>
          <cell r="C1755" t="str">
            <v>N</v>
          </cell>
          <cell r="D1755" t="str">
            <v>00000161</v>
          </cell>
          <cell r="E1755" t="str">
            <v>PRIM RN Provider Practice</v>
          </cell>
          <cell r="F1755">
            <v>39839</v>
          </cell>
          <cell r="G1755">
            <v>41000</v>
          </cell>
          <cell r="H1755" t="str">
            <v>Hourly</v>
          </cell>
          <cell r="I1755" t="str">
            <v>H</v>
          </cell>
          <cell r="J1755">
            <v>25.783799999999999</v>
          </cell>
        </row>
        <row r="1756">
          <cell r="A1756">
            <v>1081</v>
          </cell>
          <cell r="B1756" t="str">
            <v>Brown, Paula S.</v>
          </cell>
          <cell r="C1756" t="str">
            <v>N</v>
          </cell>
          <cell r="D1756" t="str">
            <v>00000536</v>
          </cell>
          <cell r="E1756" t="str">
            <v>RN - OB/GYN Clinic</v>
          </cell>
          <cell r="F1756">
            <v>41001</v>
          </cell>
          <cell r="G1756">
            <v>41158</v>
          </cell>
          <cell r="H1756" t="str">
            <v>Salaried</v>
          </cell>
          <cell r="I1756" t="str">
            <v>S</v>
          </cell>
          <cell r="J1756">
            <v>26.68</v>
          </cell>
        </row>
        <row r="1757">
          <cell r="A1757">
            <v>1082</v>
          </cell>
          <cell r="B1757" t="str">
            <v>Carr, Larry R.</v>
          </cell>
          <cell r="C1757" t="str">
            <v>Y</v>
          </cell>
          <cell r="D1757" t="str">
            <v>00000079</v>
          </cell>
          <cell r="E1757" t="str">
            <v>LAB Laboratory Technician 3</v>
          </cell>
          <cell r="F1757">
            <v>38649</v>
          </cell>
          <cell r="G1757">
            <v>38701</v>
          </cell>
          <cell r="H1757" t="str">
            <v>Hourly</v>
          </cell>
          <cell r="I1757" t="str">
            <v>H</v>
          </cell>
          <cell r="J1757">
            <v>24.32</v>
          </cell>
        </row>
        <row r="1758">
          <cell r="A1758">
            <v>1083</v>
          </cell>
          <cell r="B1758" t="str">
            <v>Smith, Tracey A.</v>
          </cell>
          <cell r="C1758" t="str">
            <v>N</v>
          </cell>
          <cell r="D1758" t="str">
            <v>00000211</v>
          </cell>
          <cell r="E1758" t="str">
            <v>PR Patient Reg Receptionist I</v>
          </cell>
          <cell r="F1758">
            <v>38649</v>
          </cell>
          <cell r="G1758">
            <v>39055</v>
          </cell>
          <cell r="H1758" t="str">
            <v>Hourly</v>
          </cell>
          <cell r="I1758" t="str">
            <v>H</v>
          </cell>
          <cell r="J1758">
            <v>11.79</v>
          </cell>
        </row>
        <row r="1759">
          <cell r="A1759">
            <v>1083</v>
          </cell>
          <cell r="B1759" t="str">
            <v>Smith, Tracey A.</v>
          </cell>
          <cell r="C1759" t="str">
            <v>Y</v>
          </cell>
          <cell r="D1759" t="str">
            <v>00000211</v>
          </cell>
          <cell r="E1759" t="str">
            <v>PR Patient Reg Receptionist I</v>
          </cell>
          <cell r="F1759">
            <v>39062</v>
          </cell>
          <cell r="G1759">
            <v>39062</v>
          </cell>
          <cell r="H1759" t="str">
            <v>Hourly</v>
          </cell>
          <cell r="I1759" t="str">
            <v>H</v>
          </cell>
          <cell r="J1759">
            <v>11.79</v>
          </cell>
        </row>
        <row r="1760">
          <cell r="A1760">
            <v>1084</v>
          </cell>
          <cell r="B1760" t="str">
            <v>Robichaud, Michael G.</v>
          </cell>
          <cell r="C1760" t="str">
            <v>N</v>
          </cell>
          <cell r="D1760" t="str">
            <v>00000088</v>
          </cell>
          <cell r="E1760" t="str">
            <v>RAD Radiology Technologist</v>
          </cell>
          <cell r="F1760">
            <v>38656</v>
          </cell>
          <cell r="G1760">
            <v>39642</v>
          </cell>
          <cell r="H1760" t="str">
            <v>Hourly</v>
          </cell>
          <cell r="I1760" t="str">
            <v>H</v>
          </cell>
          <cell r="J1760">
            <v>22.06</v>
          </cell>
        </row>
        <row r="1761">
          <cell r="A1761">
            <v>1084</v>
          </cell>
          <cell r="B1761" t="str">
            <v>Robichaud, Michael G.</v>
          </cell>
          <cell r="C1761" t="str">
            <v>N</v>
          </cell>
          <cell r="D1761" t="str">
            <v>00000342</v>
          </cell>
          <cell r="E1761" t="str">
            <v>RAD Radiology Supervisor</v>
          </cell>
          <cell r="F1761">
            <v>39643</v>
          </cell>
          <cell r="G1761">
            <v>40272</v>
          </cell>
          <cell r="H1761" t="str">
            <v>Hourly</v>
          </cell>
          <cell r="I1761" t="str">
            <v>H</v>
          </cell>
          <cell r="J1761">
            <v>24.55</v>
          </cell>
        </row>
        <row r="1762">
          <cell r="A1762">
            <v>1084</v>
          </cell>
          <cell r="B1762" t="str">
            <v>Robichaud, Michael G.</v>
          </cell>
          <cell r="C1762" t="str">
            <v>Y</v>
          </cell>
          <cell r="D1762" t="str">
            <v>00000421</v>
          </cell>
          <cell r="E1762" t="str">
            <v>RAD Radiology Technologist 2</v>
          </cell>
          <cell r="F1762">
            <v>39643</v>
          </cell>
          <cell r="G1762">
            <v>40612</v>
          </cell>
          <cell r="H1762" t="str">
            <v>Hourly</v>
          </cell>
          <cell r="I1762" t="str">
            <v>H</v>
          </cell>
          <cell r="J1762">
            <v>24.525500000000001</v>
          </cell>
        </row>
        <row r="1763">
          <cell r="A1763">
            <v>1085</v>
          </cell>
          <cell r="B1763" t="str">
            <v>Wright, Carrie E.</v>
          </cell>
          <cell r="C1763" t="str">
            <v>Y</v>
          </cell>
          <cell r="D1763" t="str">
            <v>00000029</v>
          </cell>
          <cell r="E1763" t="str">
            <v>CEC Director</v>
          </cell>
          <cell r="F1763">
            <v>42625</v>
          </cell>
          <cell r="G1763">
            <v>45056</v>
          </cell>
          <cell r="H1763" t="str">
            <v>Salaried</v>
          </cell>
          <cell r="I1763" t="str">
            <v>S</v>
          </cell>
          <cell r="J1763">
            <v>37.130000000000003</v>
          </cell>
        </row>
        <row r="1764">
          <cell r="A1764">
            <v>1085</v>
          </cell>
          <cell r="B1764" t="str">
            <v>Wright, Carrie E.</v>
          </cell>
          <cell r="C1764" t="str">
            <v>N</v>
          </cell>
          <cell r="D1764" t="str">
            <v>00000224</v>
          </cell>
          <cell r="E1764" t="str">
            <v>CEC Asst Director</v>
          </cell>
          <cell r="F1764">
            <v>38660</v>
          </cell>
          <cell r="G1764">
            <v>42624</v>
          </cell>
          <cell r="H1764" t="str">
            <v>Salaried</v>
          </cell>
          <cell r="I1764" t="str">
            <v>S</v>
          </cell>
          <cell r="J1764">
            <v>21.16</v>
          </cell>
        </row>
        <row r="1765">
          <cell r="A1765">
            <v>1086</v>
          </cell>
          <cell r="B1765" t="str">
            <v>Conley, Marie A.</v>
          </cell>
          <cell r="C1765" t="str">
            <v>Y</v>
          </cell>
          <cell r="D1765" t="str">
            <v>00000225</v>
          </cell>
          <cell r="E1765" t="str">
            <v>CEC Teacher</v>
          </cell>
          <cell r="F1765">
            <v>38663</v>
          </cell>
          <cell r="G1765">
            <v>38779</v>
          </cell>
          <cell r="H1765" t="str">
            <v>Hourly</v>
          </cell>
          <cell r="I1765" t="str">
            <v>H</v>
          </cell>
          <cell r="J1765">
            <v>11.5</v>
          </cell>
        </row>
        <row r="1766">
          <cell r="A1766">
            <v>1087</v>
          </cell>
          <cell r="B1766" t="str">
            <v>Dwyer, Erin A.</v>
          </cell>
          <cell r="C1766" t="str">
            <v>Y</v>
          </cell>
          <cell r="D1766" t="str">
            <v>00000164</v>
          </cell>
          <cell r="E1766" t="str">
            <v>PRIM Medical Secretary</v>
          </cell>
          <cell r="F1766">
            <v>38664</v>
          </cell>
          <cell r="G1766">
            <v>38740</v>
          </cell>
          <cell r="H1766" t="str">
            <v>Hourly</v>
          </cell>
          <cell r="I1766" t="str">
            <v>H</v>
          </cell>
          <cell r="J1766">
            <v>9.86</v>
          </cell>
        </row>
        <row r="1767">
          <cell r="A1767">
            <v>1088</v>
          </cell>
          <cell r="B1767" t="str">
            <v>Hyson-MacPhail, Stephanie</v>
          </cell>
          <cell r="C1767" t="str">
            <v>N</v>
          </cell>
          <cell r="D1767" t="str">
            <v>00000049</v>
          </cell>
          <cell r="E1767" t="str">
            <v>MEDSURG Registered Nurse</v>
          </cell>
          <cell r="F1767">
            <v>39293</v>
          </cell>
          <cell r="G1767">
            <v>39373</v>
          </cell>
          <cell r="H1767" t="str">
            <v>Hourly</v>
          </cell>
          <cell r="I1767" t="str">
            <v>H</v>
          </cell>
          <cell r="J1767">
            <v>20</v>
          </cell>
        </row>
        <row r="1768">
          <cell r="A1768">
            <v>1088</v>
          </cell>
          <cell r="B1768" t="str">
            <v>Hyson-MacPhail, Stephanie</v>
          </cell>
          <cell r="C1768" t="str">
            <v>N</v>
          </cell>
          <cell r="D1768" t="str">
            <v>00000054</v>
          </cell>
          <cell r="E1768" t="str">
            <v>TCU Licensed Practical Nurse</v>
          </cell>
          <cell r="F1768">
            <v>38670</v>
          </cell>
          <cell r="G1768">
            <v>39292</v>
          </cell>
          <cell r="H1768" t="str">
            <v>Hourly</v>
          </cell>
          <cell r="I1768" t="str">
            <v>H</v>
          </cell>
          <cell r="J1768">
            <v>15.95</v>
          </cell>
        </row>
        <row r="1769">
          <cell r="A1769">
            <v>1088</v>
          </cell>
          <cell r="B1769" t="str">
            <v>Hyson-MacPhail, Stephanie</v>
          </cell>
          <cell r="C1769" t="str">
            <v>Y</v>
          </cell>
          <cell r="D1769" t="str">
            <v>00000239</v>
          </cell>
          <cell r="E1769" t="str">
            <v>MEDSURG RN Per Diem</v>
          </cell>
          <cell r="F1769">
            <v>39374</v>
          </cell>
          <cell r="G1769">
            <v>39517</v>
          </cell>
          <cell r="H1769" t="str">
            <v>Hourly</v>
          </cell>
          <cell r="I1769" t="str">
            <v>H</v>
          </cell>
          <cell r="J1769">
            <v>21</v>
          </cell>
        </row>
        <row r="1770">
          <cell r="A1770">
            <v>1089</v>
          </cell>
          <cell r="B1770" t="str">
            <v>Schwartz, Robin A.</v>
          </cell>
          <cell r="C1770" t="str">
            <v>Y</v>
          </cell>
          <cell r="D1770" t="str">
            <v>00000179</v>
          </cell>
          <cell r="E1770" t="str">
            <v>NAPS Neurology Physician</v>
          </cell>
          <cell r="F1770">
            <v>38670</v>
          </cell>
          <cell r="G1770">
            <v>45056</v>
          </cell>
          <cell r="H1770" t="str">
            <v>Salaried</v>
          </cell>
          <cell r="I1770" t="str">
            <v>S</v>
          </cell>
          <cell r="J1770">
            <v>79.230800000000002</v>
          </cell>
        </row>
        <row r="1771">
          <cell r="A1771">
            <v>1089</v>
          </cell>
          <cell r="B1771" t="str">
            <v>Schwartz, Robin A.</v>
          </cell>
          <cell r="C1771" t="str">
            <v>N</v>
          </cell>
          <cell r="D1771" t="str">
            <v>00000180</v>
          </cell>
          <cell r="E1771" t="str">
            <v>CLAD Physician</v>
          </cell>
          <cell r="F1771">
            <v>38670</v>
          </cell>
          <cell r="G1771">
            <v>38669</v>
          </cell>
          <cell r="H1771" t="str">
            <v>Salaried</v>
          </cell>
          <cell r="I1771" t="str">
            <v>S</v>
          </cell>
          <cell r="J1771">
            <v>59.134599999999999</v>
          </cell>
        </row>
        <row r="1772">
          <cell r="A1772">
            <v>1090</v>
          </cell>
          <cell r="B1772" t="str">
            <v>Tenney, Kimberly A.</v>
          </cell>
          <cell r="C1772" t="str">
            <v>N</v>
          </cell>
          <cell r="D1772" t="str">
            <v>00000114</v>
          </cell>
          <cell r="E1772" t="str">
            <v>Non Certified Coder</v>
          </cell>
          <cell r="F1772">
            <v>39489</v>
          </cell>
          <cell r="G1772">
            <v>40269</v>
          </cell>
          <cell r="H1772" t="str">
            <v>Hourly</v>
          </cell>
          <cell r="I1772" t="str">
            <v>H</v>
          </cell>
          <cell r="J1772">
            <v>14.39</v>
          </cell>
        </row>
        <row r="1773">
          <cell r="A1773">
            <v>1090</v>
          </cell>
          <cell r="B1773" t="str">
            <v>Tenney, Kimberly A.</v>
          </cell>
          <cell r="C1773" t="str">
            <v>N</v>
          </cell>
          <cell r="D1773" t="str">
            <v>00000164</v>
          </cell>
          <cell r="E1773" t="str">
            <v>PRIM Medical Secretary</v>
          </cell>
          <cell r="F1773">
            <v>38670</v>
          </cell>
          <cell r="G1773">
            <v>38970</v>
          </cell>
          <cell r="H1773" t="str">
            <v>Hourly</v>
          </cell>
          <cell r="I1773" t="str">
            <v>H</v>
          </cell>
          <cell r="J1773">
            <v>11.99</v>
          </cell>
        </row>
        <row r="1774">
          <cell r="A1774">
            <v>1090</v>
          </cell>
          <cell r="B1774" t="str">
            <v>Tenney, Kimberly A.</v>
          </cell>
          <cell r="C1774" t="str">
            <v>N</v>
          </cell>
          <cell r="D1774" t="str">
            <v>00000229</v>
          </cell>
          <cell r="E1774" t="str">
            <v>HIM Medical Records Secretary</v>
          </cell>
          <cell r="F1774">
            <v>38971</v>
          </cell>
          <cell r="G1774">
            <v>39488</v>
          </cell>
          <cell r="H1774" t="str">
            <v>Hourly</v>
          </cell>
          <cell r="I1774" t="str">
            <v>H</v>
          </cell>
          <cell r="J1774">
            <v>12.35</v>
          </cell>
        </row>
        <row r="1775">
          <cell r="A1775">
            <v>1090</v>
          </cell>
          <cell r="B1775" t="str">
            <v>Tenney, Kimberly A.</v>
          </cell>
          <cell r="C1775" t="str">
            <v>Y</v>
          </cell>
          <cell r="D1775" t="str">
            <v>00000291</v>
          </cell>
          <cell r="E1775" t="str">
            <v>HIM Certified Coder</v>
          </cell>
          <cell r="F1775">
            <v>40270</v>
          </cell>
          <cell r="G1775">
            <v>42503</v>
          </cell>
          <cell r="H1775" t="str">
            <v>Hourly</v>
          </cell>
          <cell r="I1775" t="str">
            <v>H</v>
          </cell>
          <cell r="J1775">
            <v>17.75</v>
          </cell>
        </row>
        <row r="1776">
          <cell r="A1776">
            <v>1091</v>
          </cell>
          <cell r="B1776" t="str">
            <v>Duval, Brandy L.</v>
          </cell>
          <cell r="C1776" t="str">
            <v>Y</v>
          </cell>
          <cell r="D1776" t="str">
            <v>00000228</v>
          </cell>
          <cell r="E1776" t="str">
            <v>ASP After School Assistant</v>
          </cell>
          <cell r="F1776">
            <v>38677</v>
          </cell>
          <cell r="G1776">
            <v>38888</v>
          </cell>
          <cell r="H1776" t="str">
            <v>Hourly</v>
          </cell>
          <cell r="I1776" t="str">
            <v>H</v>
          </cell>
          <cell r="J1776">
            <v>8.34</v>
          </cell>
        </row>
        <row r="1777">
          <cell r="A1777">
            <v>1092</v>
          </cell>
          <cell r="B1777" t="str">
            <v>Miller, Alexandra K.</v>
          </cell>
          <cell r="C1777" t="str">
            <v>Y</v>
          </cell>
          <cell r="D1777" t="str">
            <v>00000352</v>
          </cell>
          <cell r="E1777" t="str">
            <v>NUTS Associate Chef</v>
          </cell>
          <cell r="F1777">
            <v>38678</v>
          </cell>
          <cell r="G1777">
            <v>39169</v>
          </cell>
          <cell r="H1777" t="str">
            <v>Hourly</v>
          </cell>
          <cell r="I1777" t="str">
            <v>H</v>
          </cell>
          <cell r="J1777">
            <v>17.420000000000002</v>
          </cell>
        </row>
        <row r="1778">
          <cell r="A1778">
            <v>1093</v>
          </cell>
          <cell r="B1778" t="str">
            <v>Rich, Roze M.</v>
          </cell>
          <cell r="C1778" t="str">
            <v>Y</v>
          </cell>
          <cell r="D1778" t="str">
            <v>00000049</v>
          </cell>
          <cell r="E1778" t="str">
            <v>MEDSURG Registered Nurse</v>
          </cell>
          <cell r="F1778">
            <v>38684</v>
          </cell>
          <cell r="G1778">
            <v>39772</v>
          </cell>
          <cell r="H1778" t="str">
            <v>Hourly</v>
          </cell>
          <cell r="I1778" t="str">
            <v>H</v>
          </cell>
          <cell r="J1778">
            <v>27.15</v>
          </cell>
        </row>
        <row r="1779">
          <cell r="A1779">
            <v>1094</v>
          </cell>
          <cell r="B1779" t="str">
            <v>Codling, Mark D.</v>
          </cell>
          <cell r="C1779" t="str">
            <v>Y</v>
          </cell>
          <cell r="D1779" t="str">
            <v>00000088</v>
          </cell>
          <cell r="E1779" t="str">
            <v>RAD Radiology Technologist</v>
          </cell>
          <cell r="F1779">
            <v>38684</v>
          </cell>
          <cell r="G1779">
            <v>39200</v>
          </cell>
          <cell r="H1779" t="str">
            <v>Hourly</v>
          </cell>
          <cell r="I1779" t="str">
            <v>H</v>
          </cell>
          <cell r="J1779">
            <v>23.27</v>
          </cell>
        </row>
        <row r="1780">
          <cell r="A1780">
            <v>1095</v>
          </cell>
          <cell r="B1780" t="str">
            <v>Conant, Barbara P.</v>
          </cell>
          <cell r="C1780" t="str">
            <v>Y</v>
          </cell>
          <cell r="D1780" t="str">
            <v>00000114</v>
          </cell>
          <cell r="E1780" t="str">
            <v>Non Certified Coder</v>
          </cell>
          <cell r="F1780">
            <v>44529</v>
          </cell>
          <cell r="G1780">
            <v>45056</v>
          </cell>
          <cell r="H1780" t="str">
            <v>Hourly</v>
          </cell>
          <cell r="I1780" t="str">
            <v>H</v>
          </cell>
          <cell r="J1780">
            <v>17.690000000000001</v>
          </cell>
        </row>
        <row r="1781">
          <cell r="A1781">
            <v>1095</v>
          </cell>
          <cell r="B1781" t="str">
            <v>Conant, Barbara P.</v>
          </cell>
          <cell r="C1781" t="str">
            <v>N</v>
          </cell>
          <cell r="D1781" t="str">
            <v>00000191</v>
          </cell>
          <cell r="E1781" t="str">
            <v>NUTS Nutrition Assistant</v>
          </cell>
          <cell r="F1781">
            <v>38684</v>
          </cell>
          <cell r="G1781">
            <v>38746</v>
          </cell>
          <cell r="H1781" t="str">
            <v>Hourly</v>
          </cell>
          <cell r="I1781" t="str">
            <v>H</v>
          </cell>
          <cell r="J1781">
            <v>10.37</v>
          </cell>
        </row>
        <row r="1782">
          <cell r="A1782">
            <v>1095</v>
          </cell>
          <cell r="B1782" t="str">
            <v>Conant, Barbara P.</v>
          </cell>
          <cell r="C1782" t="str">
            <v>N</v>
          </cell>
          <cell r="D1782" t="str">
            <v>00000229</v>
          </cell>
          <cell r="E1782" t="str">
            <v>HIM Medical Records Secretary</v>
          </cell>
          <cell r="F1782">
            <v>39769</v>
          </cell>
          <cell r="G1782">
            <v>44528</v>
          </cell>
          <cell r="H1782" t="str">
            <v>Hourly</v>
          </cell>
          <cell r="I1782" t="str">
            <v>H</v>
          </cell>
          <cell r="J1782">
            <v>15.51</v>
          </cell>
        </row>
        <row r="1783">
          <cell r="A1783">
            <v>1095</v>
          </cell>
          <cell r="B1783" t="str">
            <v>Conant, Barbara P.</v>
          </cell>
          <cell r="C1783" t="str">
            <v>N</v>
          </cell>
          <cell r="D1783" t="str">
            <v>00000361</v>
          </cell>
          <cell r="E1783" t="str">
            <v>NUTS Cashier/Attendant</v>
          </cell>
          <cell r="F1783">
            <v>38747</v>
          </cell>
          <cell r="G1783">
            <v>39768</v>
          </cell>
          <cell r="H1783" t="str">
            <v>Hourly</v>
          </cell>
          <cell r="I1783" t="str">
            <v>H</v>
          </cell>
          <cell r="J1783">
            <v>11.59</v>
          </cell>
        </row>
        <row r="1784">
          <cell r="A1784">
            <v>1096</v>
          </cell>
          <cell r="B1784" t="str">
            <v>Berry, Christopher C.</v>
          </cell>
          <cell r="C1784" t="str">
            <v>Y</v>
          </cell>
          <cell r="D1784" t="str">
            <v>00000197</v>
          </cell>
          <cell r="E1784" t="str">
            <v>ES Associate</v>
          </cell>
          <cell r="F1784">
            <v>38686</v>
          </cell>
          <cell r="G1784">
            <v>39009</v>
          </cell>
          <cell r="H1784" t="str">
            <v>Hourly</v>
          </cell>
          <cell r="I1784" t="str">
            <v>H</v>
          </cell>
          <cell r="J1784">
            <v>11.23</v>
          </cell>
        </row>
        <row r="1785">
          <cell r="A1785">
            <v>1097</v>
          </cell>
          <cell r="B1785" t="str">
            <v>Rylander, Michelle S.</v>
          </cell>
          <cell r="C1785" t="str">
            <v>N</v>
          </cell>
          <cell r="D1785" t="str">
            <v>00000214</v>
          </cell>
          <cell r="E1785" t="str">
            <v>COM Community Health Employee</v>
          </cell>
          <cell r="F1785">
            <v>38685</v>
          </cell>
          <cell r="G1785">
            <v>39208</v>
          </cell>
          <cell r="H1785" t="str">
            <v>Salaried</v>
          </cell>
          <cell r="I1785" t="str">
            <v>S</v>
          </cell>
          <cell r="J1785">
            <v>17.510000000000002</v>
          </cell>
        </row>
        <row r="1786">
          <cell r="A1786">
            <v>1097</v>
          </cell>
          <cell r="B1786" t="str">
            <v>Rylander, Michelle S.</v>
          </cell>
          <cell r="C1786" t="str">
            <v>N</v>
          </cell>
          <cell r="D1786" t="str">
            <v>00000214</v>
          </cell>
          <cell r="E1786" t="str">
            <v>COM Community Health Employee</v>
          </cell>
          <cell r="F1786">
            <v>39209</v>
          </cell>
          <cell r="G1786">
            <v>39275</v>
          </cell>
          <cell r="H1786" t="str">
            <v>Hourly</v>
          </cell>
          <cell r="I1786" t="str">
            <v>H</v>
          </cell>
          <cell r="J1786">
            <v>17.510000000000002</v>
          </cell>
        </row>
        <row r="1787">
          <cell r="A1787">
            <v>1097</v>
          </cell>
          <cell r="B1787" t="str">
            <v>Rylander, Michelle S.</v>
          </cell>
          <cell r="C1787" t="str">
            <v>N</v>
          </cell>
          <cell r="D1787" t="str">
            <v>00000395</v>
          </cell>
          <cell r="E1787" t="str">
            <v>Stress Test Tech</v>
          </cell>
          <cell r="F1787">
            <v>39167</v>
          </cell>
          <cell r="G1787">
            <v>39208</v>
          </cell>
          <cell r="H1787" t="str">
            <v>Hourly</v>
          </cell>
          <cell r="I1787" t="str">
            <v>H</v>
          </cell>
          <cell r="J1787">
            <v>21</v>
          </cell>
        </row>
        <row r="1788">
          <cell r="A1788">
            <v>1097</v>
          </cell>
          <cell r="B1788" t="str">
            <v>Rylander, Michelle S.</v>
          </cell>
          <cell r="C1788" t="str">
            <v>Y</v>
          </cell>
          <cell r="D1788" t="str">
            <v>00000395</v>
          </cell>
          <cell r="E1788" t="str">
            <v>Stress Test Tech</v>
          </cell>
          <cell r="F1788">
            <v>39209</v>
          </cell>
          <cell r="G1788">
            <v>39275</v>
          </cell>
          <cell r="H1788" t="str">
            <v>Hourly</v>
          </cell>
          <cell r="I1788" t="str">
            <v>H</v>
          </cell>
          <cell r="J1788">
            <v>21</v>
          </cell>
        </row>
        <row r="1789">
          <cell r="A1789">
            <v>1098</v>
          </cell>
          <cell r="B1789" t="str">
            <v>Clark, Laura M.</v>
          </cell>
          <cell r="C1789" t="str">
            <v>Y</v>
          </cell>
          <cell r="D1789" t="str">
            <v>00000161</v>
          </cell>
          <cell r="E1789" t="str">
            <v>PRIM RN Provider Practice</v>
          </cell>
          <cell r="F1789">
            <v>38691</v>
          </cell>
          <cell r="G1789">
            <v>39503</v>
          </cell>
          <cell r="H1789" t="str">
            <v>Hourly</v>
          </cell>
          <cell r="I1789" t="str">
            <v>H</v>
          </cell>
          <cell r="J1789">
            <v>19.7</v>
          </cell>
        </row>
        <row r="1790">
          <cell r="A1790">
            <v>1099</v>
          </cell>
          <cell r="B1790" t="str">
            <v>Young, John T.</v>
          </cell>
          <cell r="C1790" t="str">
            <v>N</v>
          </cell>
          <cell r="D1790" t="str">
            <v>00000049</v>
          </cell>
          <cell r="E1790" t="str">
            <v>MEDSURG Registered Nurse</v>
          </cell>
          <cell r="F1790">
            <v>38691</v>
          </cell>
          <cell r="G1790">
            <v>39698</v>
          </cell>
          <cell r="H1790" t="str">
            <v>Hourly</v>
          </cell>
          <cell r="I1790" t="str">
            <v>H</v>
          </cell>
          <cell r="J1790">
            <v>30.43</v>
          </cell>
        </row>
        <row r="1791">
          <cell r="A1791">
            <v>1099</v>
          </cell>
          <cell r="B1791" t="str">
            <v>Young, John T.</v>
          </cell>
          <cell r="C1791" t="str">
            <v>N</v>
          </cell>
          <cell r="D1791" t="str">
            <v>00000067</v>
          </cell>
          <cell r="E1791" t="str">
            <v>ACC Registered Nurse</v>
          </cell>
          <cell r="F1791">
            <v>39699</v>
          </cell>
          <cell r="G1791">
            <v>42946</v>
          </cell>
          <cell r="H1791" t="str">
            <v>Hourly</v>
          </cell>
          <cell r="I1791" t="str">
            <v>H</v>
          </cell>
          <cell r="J1791">
            <v>37.729999999999997</v>
          </cell>
        </row>
        <row r="1792">
          <cell r="A1792">
            <v>1099</v>
          </cell>
          <cell r="B1792" t="str">
            <v>Young, John T.</v>
          </cell>
          <cell r="C1792" t="str">
            <v>N</v>
          </cell>
          <cell r="D1792" t="str">
            <v>00000239</v>
          </cell>
          <cell r="E1792" t="str">
            <v>MEDSURG RN Per Diem</v>
          </cell>
          <cell r="F1792">
            <v>42947</v>
          </cell>
          <cell r="G1792">
            <v>43828</v>
          </cell>
          <cell r="H1792" t="str">
            <v>Hourly</v>
          </cell>
          <cell r="I1792" t="str">
            <v>H</v>
          </cell>
          <cell r="J1792">
            <v>38.86</v>
          </cell>
        </row>
        <row r="1793">
          <cell r="A1793">
            <v>1099</v>
          </cell>
          <cell r="B1793" t="str">
            <v>Young, John T.</v>
          </cell>
          <cell r="C1793" t="str">
            <v>Y</v>
          </cell>
          <cell r="D1793" t="str">
            <v>00000556</v>
          </cell>
          <cell r="E1793" t="str">
            <v>RN - Per Diem</v>
          </cell>
          <cell r="F1793">
            <v>43829</v>
          </cell>
          <cell r="G1793">
            <v>44011</v>
          </cell>
          <cell r="H1793" t="str">
            <v>Hourly</v>
          </cell>
          <cell r="I1793" t="str">
            <v>H</v>
          </cell>
          <cell r="J1793">
            <v>38.86</v>
          </cell>
        </row>
        <row r="1794">
          <cell r="A1794">
            <v>1100</v>
          </cell>
          <cell r="B1794" t="str">
            <v>Lynam, Jody M.</v>
          </cell>
          <cell r="C1794" t="str">
            <v>N</v>
          </cell>
          <cell r="D1794" t="str">
            <v>00000383</v>
          </cell>
          <cell r="E1794" t="str">
            <v>Activity Assistant</v>
          </cell>
          <cell r="F1794">
            <v>40077</v>
          </cell>
          <cell r="G1794">
            <v>40115</v>
          </cell>
          <cell r="H1794" t="str">
            <v>Hourly</v>
          </cell>
          <cell r="I1794" t="str">
            <v>H</v>
          </cell>
          <cell r="J1794">
            <v>12</v>
          </cell>
        </row>
        <row r="1795">
          <cell r="A1795">
            <v>1100</v>
          </cell>
          <cell r="B1795" t="str">
            <v>Lynam, Jody M.</v>
          </cell>
          <cell r="C1795" t="str">
            <v>Y</v>
          </cell>
          <cell r="D1795" t="str">
            <v>00000464</v>
          </cell>
          <cell r="E1795" t="str">
            <v>Physical Therapy Asst PD</v>
          </cell>
          <cell r="F1795">
            <v>40116</v>
          </cell>
          <cell r="G1795">
            <v>40546</v>
          </cell>
          <cell r="H1795" t="str">
            <v>Hourly</v>
          </cell>
          <cell r="I1795" t="str">
            <v>H</v>
          </cell>
          <cell r="J1795">
            <v>20.077000000000002</v>
          </cell>
        </row>
        <row r="1796">
          <cell r="A1796">
            <v>1101</v>
          </cell>
          <cell r="B1796" t="str">
            <v>Smith, Dolores L.</v>
          </cell>
          <cell r="C1796" t="str">
            <v>Y</v>
          </cell>
          <cell r="D1796" t="str">
            <v>00000211</v>
          </cell>
          <cell r="E1796" t="str">
            <v>PR Patient Reg Receptionist I</v>
          </cell>
          <cell r="F1796">
            <v>38705</v>
          </cell>
          <cell r="G1796">
            <v>42944</v>
          </cell>
          <cell r="H1796" t="str">
            <v>Hourly</v>
          </cell>
          <cell r="I1796" t="str">
            <v>H</v>
          </cell>
          <cell r="J1796">
            <v>18.09</v>
          </cell>
        </row>
        <row r="1797">
          <cell r="A1797">
            <v>1102</v>
          </cell>
          <cell r="B1797" t="str">
            <v>MacKenzie, James P.</v>
          </cell>
          <cell r="C1797" t="str">
            <v>Y</v>
          </cell>
          <cell r="D1797" t="str">
            <v>00000191</v>
          </cell>
          <cell r="E1797" t="str">
            <v>NUTS Nutrition Assistant</v>
          </cell>
          <cell r="F1797">
            <v>38705</v>
          </cell>
          <cell r="G1797">
            <v>38991</v>
          </cell>
          <cell r="H1797" t="str">
            <v>Hourly</v>
          </cell>
          <cell r="I1797" t="str">
            <v>H</v>
          </cell>
          <cell r="J1797">
            <v>9.1999999999999993</v>
          </cell>
        </row>
        <row r="1798">
          <cell r="A1798">
            <v>1103</v>
          </cell>
          <cell r="B1798" t="str">
            <v>Lambert, Rebecca G.</v>
          </cell>
          <cell r="C1798" t="str">
            <v>Y</v>
          </cell>
          <cell r="D1798" t="str">
            <v>00000227</v>
          </cell>
          <cell r="E1798" t="str">
            <v>CEC Teaching Assistant</v>
          </cell>
          <cell r="F1798">
            <v>38707</v>
          </cell>
          <cell r="G1798">
            <v>38750</v>
          </cell>
          <cell r="H1798" t="str">
            <v>Hourly</v>
          </cell>
          <cell r="I1798" t="str">
            <v>H</v>
          </cell>
          <cell r="J1798">
            <v>7.5</v>
          </cell>
        </row>
        <row r="1799">
          <cell r="A1799">
            <v>1104</v>
          </cell>
          <cell r="B1799" t="str">
            <v>White, Marci L.</v>
          </cell>
          <cell r="C1799" t="str">
            <v>Y</v>
          </cell>
          <cell r="D1799" t="str">
            <v>00000050</v>
          </cell>
          <cell r="E1799" t="str">
            <v>MEDSURG LPN</v>
          </cell>
          <cell r="F1799">
            <v>39129</v>
          </cell>
          <cell r="G1799">
            <v>41046</v>
          </cell>
          <cell r="H1799" t="str">
            <v>Hourly</v>
          </cell>
          <cell r="I1799" t="str">
            <v>H</v>
          </cell>
          <cell r="J1799">
            <v>18.010000000000002</v>
          </cell>
        </row>
        <row r="1800">
          <cell r="A1800">
            <v>1104</v>
          </cell>
          <cell r="B1800" t="str">
            <v>White, Marci L.</v>
          </cell>
          <cell r="C1800" t="str">
            <v>N</v>
          </cell>
          <cell r="D1800" t="str">
            <v>00000238</v>
          </cell>
          <cell r="E1800" t="str">
            <v>MEDSURG LPN Per Diem</v>
          </cell>
          <cell r="F1800">
            <v>38716</v>
          </cell>
          <cell r="G1800">
            <v>38910</v>
          </cell>
          <cell r="H1800" t="str">
            <v>Hourly</v>
          </cell>
          <cell r="I1800" t="str">
            <v>H</v>
          </cell>
          <cell r="J1800">
            <v>14.43</v>
          </cell>
        </row>
        <row r="1801">
          <cell r="A1801">
            <v>1105</v>
          </cell>
          <cell r="B1801" t="str">
            <v>Jenkins, James W.</v>
          </cell>
          <cell r="C1801" t="str">
            <v>Y</v>
          </cell>
          <cell r="D1801" t="str">
            <v>00000115</v>
          </cell>
          <cell r="E1801" t="str">
            <v>HIM Health Information Spvsr</v>
          </cell>
          <cell r="F1801">
            <v>38727</v>
          </cell>
          <cell r="G1801">
            <v>38732</v>
          </cell>
          <cell r="H1801" t="str">
            <v>Salaried</v>
          </cell>
          <cell r="I1801" t="str">
            <v>S</v>
          </cell>
          <cell r="J1801">
            <v>19.230799999999999</v>
          </cell>
        </row>
        <row r="1802">
          <cell r="A1802">
            <v>1106</v>
          </cell>
          <cell r="B1802" t="str">
            <v>Gilbert, Jennifer S.</v>
          </cell>
          <cell r="C1802" t="str">
            <v>Y</v>
          </cell>
          <cell r="D1802" t="str">
            <v>00000102</v>
          </cell>
          <cell r="E1802" t="str">
            <v>REH Occupational Therapist</v>
          </cell>
          <cell r="F1802">
            <v>38726</v>
          </cell>
          <cell r="G1802">
            <v>38856</v>
          </cell>
          <cell r="H1802" t="str">
            <v>Hourly</v>
          </cell>
          <cell r="I1802" t="str">
            <v>H</v>
          </cell>
          <cell r="J1802">
            <v>21.634599999999999</v>
          </cell>
        </row>
        <row r="1803">
          <cell r="A1803">
            <v>1107</v>
          </cell>
          <cell r="B1803" t="str">
            <v>Farnum, Marsha D.</v>
          </cell>
          <cell r="C1803" t="str">
            <v>N</v>
          </cell>
          <cell r="D1803" t="str">
            <v>00000063</v>
          </cell>
          <cell r="E1803" t="str">
            <v>OR Registered Nurse</v>
          </cell>
          <cell r="F1803">
            <v>38817</v>
          </cell>
          <cell r="G1803">
            <v>38881</v>
          </cell>
          <cell r="H1803" t="str">
            <v>Hourly</v>
          </cell>
          <cell r="I1803" t="str">
            <v>H</v>
          </cell>
          <cell r="J1803">
            <v>25.62</v>
          </cell>
        </row>
        <row r="1804">
          <cell r="A1804">
            <v>1107</v>
          </cell>
          <cell r="B1804" t="str">
            <v>Farnum, Marsha D.</v>
          </cell>
          <cell r="C1804" t="str">
            <v>N</v>
          </cell>
          <cell r="D1804" t="str">
            <v>00000063</v>
          </cell>
          <cell r="E1804" t="str">
            <v>OR Registered Nurse</v>
          </cell>
          <cell r="F1804">
            <v>38929</v>
          </cell>
          <cell r="G1804">
            <v>39497</v>
          </cell>
          <cell r="H1804" t="str">
            <v>Hourly</v>
          </cell>
          <cell r="I1804" t="str">
            <v>H</v>
          </cell>
          <cell r="J1804">
            <v>26.39</v>
          </cell>
        </row>
        <row r="1805">
          <cell r="A1805">
            <v>1107</v>
          </cell>
          <cell r="B1805" t="str">
            <v>Farnum, Marsha D.</v>
          </cell>
          <cell r="C1805" t="str">
            <v>Y</v>
          </cell>
          <cell r="D1805" t="str">
            <v>00000063</v>
          </cell>
          <cell r="E1805" t="str">
            <v>OR Registered Nurse</v>
          </cell>
          <cell r="F1805">
            <v>39545</v>
          </cell>
          <cell r="G1805">
            <v>45056</v>
          </cell>
          <cell r="H1805" t="str">
            <v>Hourly</v>
          </cell>
          <cell r="I1805" t="str">
            <v>H</v>
          </cell>
          <cell r="J1805">
            <v>27.18</v>
          </cell>
        </row>
        <row r="1806">
          <cell r="A1806">
            <v>1107</v>
          </cell>
          <cell r="B1806" t="str">
            <v>Farnum, Marsha D.</v>
          </cell>
          <cell r="C1806" t="str">
            <v>N</v>
          </cell>
          <cell r="D1806" t="str">
            <v>00000242</v>
          </cell>
          <cell r="E1806" t="str">
            <v>OR RN Per Diem</v>
          </cell>
          <cell r="F1806">
            <v>38726</v>
          </cell>
          <cell r="G1806">
            <v>38816</v>
          </cell>
          <cell r="H1806" t="str">
            <v>Hourly</v>
          </cell>
          <cell r="I1806" t="str">
            <v>H</v>
          </cell>
          <cell r="J1806">
            <v>25.62</v>
          </cell>
        </row>
        <row r="1807">
          <cell r="A1807">
            <v>1107</v>
          </cell>
          <cell r="B1807" t="str">
            <v>Farnum, Marsha D.</v>
          </cell>
          <cell r="C1807" t="str">
            <v>N</v>
          </cell>
          <cell r="D1807" t="str">
            <v>00000242</v>
          </cell>
          <cell r="E1807" t="str">
            <v>OR RN Per Diem</v>
          </cell>
          <cell r="F1807">
            <v>38882</v>
          </cell>
          <cell r="G1807">
            <v>38928</v>
          </cell>
          <cell r="H1807" t="str">
            <v>Hourly</v>
          </cell>
          <cell r="I1807" t="str">
            <v>H</v>
          </cell>
          <cell r="J1807">
            <v>25.62</v>
          </cell>
        </row>
        <row r="1808">
          <cell r="A1808">
            <v>1108</v>
          </cell>
          <cell r="B1808" t="str">
            <v>Michaud, Sandra R.</v>
          </cell>
          <cell r="C1808" t="str">
            <v>N</v>
          </cell>
          <cell r="D1808" t="str">
            <v>00000058</v>
          </cell>
          <cell r="E1808" t="str">
            <v>MECU Licensed Nurse Aide</v>
          </cell>
          <cell r="F1808">
            <v>38728</v>
          </cell>
          <cell r="G1808">
            <v>38984</v>
          </cell>
          <cell r="H1808" t="str">
            <v>Hourly</v>
          </cell>
          <cell r="I1808" t="str">
            <v>H</v>
          </cell>
          <cell r="J1808">
            <v>9.48</v>
          </cell>
        </row>
        <row r="1809">
          <cell r="A1809">
            <v>1108</v>
          </cell>
          <cell r="B1809" t="str">
            <v>Michaud, Sandra R.</v>
          </cell>
          <cell r="C1809" t="str">
            <v>N</v>
          </cell>
          <cell r="D1809" t="str">
            <v>00000058</v>
          </cell>
          <cell r="E1809" t="str">
            <v>MECU Licensed Nurse Aide</v>
          </cell>
          <cell r="F1809">
            <v>38996</v>
          </cell>
          <cell r="G1809">
            <v>39138</v>
          </cell>
          <cell r="H1809" t="str">
            <v>Hourly</v>
          </cell>
          <cell r="I1809" t="str">
            <v>H</v>
          </cell>
          <cell r="J1809">
            <v>9.48</v>
          </cell>
        </row>
        <row r="1810">
          <cell r="A1810">
            <v>1108</v>
          </cell>
          <cell r="B1810" t="str">
            <v>Michaud, Sandra R.</v>
          </cell>
          <cell r="C1810" t="str">
            <v>Y</v>
          </cell>
          <cell r="D1810" t="str">
            <v>00000368</v>
          </cell>
          <cell r="E1810" t="str">
            <v>ER LNA</v>
          </cell>
          <cell r="F1810">
            <v>38985</v>
          </cell>
          <cell r="G1810">
            <v>41644</v>
          </cell>
          <cell r="H1810" t="str">
            <v>Hourly</v>
          </cell>
          <cell r="I1810" t="str">
            <v>H</v>
          </cell>
          <cell r="J1810">
            <v>11.69</v>
          </cell>
        </row>
        <row r="1811">
          <cell r="A1811">
            <v>1109</v>
          </cell>
          <cell r="B1811" t="str">
            <v>Poulin, Robin L.</v>
          </cell>
          <cell r="C1811" t="str">
            <v>Y</v>
          </cell>
          <cell r="D1811" t="str">
            <v>00000164</v>
          </cell>
          <cell r="E1811" t="str">
            <v>PRIM Medical Secretary</v>
          </cell>
          <cell r="F1811">
            <v>42800</v>
          </cell>
          <cell r="G1811">
            <v>43155</v>
          </cell>
          <cell r="H1811" t="str">
            <v>Hourly</v>
          </cell>
          <cell r="I1811" t="str">
            <v>H</v>
          </cell>
          <cell r="J1811">
            <v>16</v>
          </cell>
        </row>
        <row r="1812">
          <cell r="A1812">
            <v>1109</v>
          </cell>
          <cell r="B1812" t="str">
            <v>Poulin, Robin L.</v>
          </cell>
          <cell r="C1812" t="str">
            <v>N</v>
          </cell>
          <cell r="D1812" t="str">
            <v>00000358</v>
          </cell>
          <cell r="E1812" t="str">
            <v>NADM File Clerk</v>
          </cell>
          <cell r="F1812">
            <v>38726</v>
          </cell>
          <cell r="G1812">
            <v>38957</v>
          </cell>
          <cell r="H1812" t="str">
            <v>Hourly</v>
          </cell>
          <cell r="I1812" t="str">
            <v>H</v>
          </cell>
          <cell r="J1812">
            <v>7.25</v>
          </cell>
        </row>
        <row r="1813">
          <cell r="A1813">
            <v>1110</v>
          </cell>
          <cell r="B1813" t="str">
            <v>Glass, Hank R.</v>
          </cell>
          <cell r="C1813" t="str">
            <v>N</v>
          </cell>
          <cell r="D1813" t="str">
            <v>00000344</v>
          </cell>
          <cell r="E1813" t="str">
            <v>Sharon Physician</v>
          </cell>
          <cell r="F1813">
            <v>38726</v>
          </cell>
          <cell r="G1813">
            <v>38734</v>
          </cell>
          <cell r="H1813" t="str">
            <v>Salaried</v>
          </cell>
          <cell r="I1813" t="str">
            <v>S</v>
          </cell>
          <cell r="J1813">
            <v>38.461500000000001</v>
          </cell>
        </row>
        <row r="1814">
          <cell r="A1814">
            <v>1110</v>
          </cell>
          <cell r="B1814" t="str">
            <v>Glass, Hank R.</v>
          </cell>
          <cell r="C1814" t="str">
            <v>Y</v>
          </cell>
          <cell r="D1814" t="str">
            <v>00000359</v>
          </cell>
          <cell r="E1814" t="str">
            <v>Sharon Chiropractor</v>
          </cell>
          <cell r="F1814">
            <v>38726</v>
          </cell>
          <cell r="G1814">
            <v>41985</v>
          </cell>
          <cell r="H1814" t="str">
            <v>Salaried</v>
          </cell>
          <cell r="I1814" t="str">
            <v>S</v>
          </cell>
          <cell r="J1814">
            <v>55.379800000000003</v>
          </cell>
        </row>
        <row r="1815">
          <cell r="A1815">
            <v>1111</v>
          </cell>
          <cell r="B1815" t="str">
            <v>Thomas, Gailyn B.</v>
          </cell>
          <cell r="C1815" t="str">
            <v>Y</v>
          </cell>
          <cell r="D1815" t="str">
            <v>00000172</v>
          </cell>
          <cell r="E1815" t="str">
            <v>OBGYN Physician</v>
          </cell>
          <cell r="F1815">
            <v>39307</v>
          </cell>
          <cell r="G1815">
            <v>40416</v>
          </cell>
          <cell r="H1815" t="str">
            <v>Salaried</v>
          </cell>
          <cell r="I1815" t="str">
            <v>S</v>
          </cell>
          <cell r="J1815">
            <v>86.538499999999999</v>
          </cell>
        </row>
        <row r="1816">
          <cell r="A1816">
            <v>1111</v>
          </cell>
          <cell r="B1816" t="str">
            <v>Thomas, Gailyn B.</v>
          </cell>
          <cell r="C1816" t="str">
            <v>N</v>
          </cell>
          <cell r="D1816" t="str">
            <v>00000310</v>
          </cell>
          <cell r="E1816" t="str">
            <v>BETH Physician Offsite</v>
          </cell>
          <cell r="F1816">
            <v>38733</v>
          </cell>
          <cell r="G1816">
            <v>38733</v>
          </cell>
          <cell r="H1816" t="str">
            <v>Salaried</v>
          </cell>
          <cell r="I1816" t="str">
            <v>S</v>
          </cell>
          <cell r="J1816">
            <v>0</v>
          </cell>
        </row>
        <row r="1817">
          <cell r="A1817">
            <v>1111</v>
          </cell>
          <cell r="B1817" t="str">
            <v>Thomas, Gailyn B.</v>
          </cell>
          <cell r="C1817" t="str">
            <v>N</v>
          </cell>
          <cell r="D1817" t="str">
            <v>00000324</v>
          </cell>
          <cell r="E1817" t="str">
            <v>OBGYN Physician Offsite Clinic</v>
          </cell>
          <cell r="F1817">
            <v>38733</v>
          </cell>
          <cell r="G1817">
            <v>39306</v>
          </cell>
          <cell r="H1817" t="str">
            <v>Salaried</v>
          </cell>
          <cell r="I1817" t="str">
            <v>S</v>
          </cell>
          <cell r="J1817">
            <v>81.730800000000002</v>
          </cell>
        </row>
        <row r="1818">
          <cell r="A1818">
            <v>1112</v>
          </cell>
          <cell r="B1818" t="str">
            <v>Hutchins, Katelyn L.</v>
          </cell>
          <cell r="C1818" t="str">
            <v>Y</v>
          </cell>
          <cell r="D1818" t="str">
            <v>00000058</v>
          </cell>
          <cell r="E1818" t="str">
            <v>MECU Licensed Nurse Aide</v>
          </cell>
          <cell r="F1818">
            <v>38726</v>
          </cell>
          <cell r="G1818">
            <v>39446</v>
          </cell>
          <cell r="H1818" t="str">
            <v>Hourly</v>
          </cell>
          <cell r="I1818" t="str">
            <v>H</v>
          </cell>
          <cell r="J1818">
            <v>10.16</v>
          </cell>
        </row>
        <row r="1819">
          <cell r="A1819">
            <v>1113</v>
          </cell>
          <cell r="B1819" t="str">
            <v>Dewey, Melanie A.</v>
          </cell>
          <cell r="C1819" t="str">
            <v>Y</v>
          </cell>
          <cell r="D1819" t="str">
            <v>00000235</v>
          </cell>
          <cell r="E1819" t="str">
            <v>MECU LNA Per Diem</v>
          </cell>
          <cell r="F1819">
            <v>38733</v>
          </cell>
          <cell r="G1819">
            <v>39169</v>
          </cell>
          <cell r="H1819" t="str">
            <v>Hourly</v>
          </cell>
          <cell r="I1819" t="str">
            <v>H</v>
          </cell>
          <cell r="J1819">
            <v>9.48</v>
          </cell>
        </row>
        <row r="1820">
          <cell r="A1820">
            <v>1114</v>
          </cell>
          <cell r="B1820" t="str">
            <v>Neas, Wendy C.</v>
          </cell>
          <cell r="C1820" t="str">
            <v>N</v>
          </cell>
          <cell r="D1820" t="str">
            <v>00000049</v>
          </cell>
          <cell r="E1820" t="str">
            <v>MEDSURG Registered Nurse</v>
          </cell>
          <cell r="F1820">
            <v>39699</v>
          </cell>
          <cell r="G1820">
            <v>39743</v>
          </cell>
          <cell r="H1820" t="str">
            <v>Hourly</v>
          </cell>
          <cell r="I1820" t="str">
            <v>H</v>
          </cell>
          <cell r="J1820">
            <v>17.14</v>
          </cell>
        </row>
        <row r="1821">
          <cell r="A1821">
            <v>1114</v>
          </cell>
          <cell r="B1821" t="str">
            <v>Neas, Wendy C.</v>
          </cell>
          <cell r="C1821" t="str">
            <v>N</v>
          </cell>
          <cell r="D1821" t="str">
            <v>00000050</v>
          </cell>
          <cell r="E1821" t="str">
            <v>MEDSURG LPN</v>
          </cell>
          <cell r="F1821">
            <v>39629</v>
          </cell>
          <cell r="G1821">
            <v>39698</v>
          </cell>
          <cell r="H1821" t="str">
            <v>Hourly</v>
          </cell>
          <cell r="I1821" t="str">
            <v>H</v>
          </cell>
          <cell r="J1821">
            <v>17.14</v>
          </cell>
        </row>
        <row r="1822">
          <cell r="A1822">
            <v>1114</v>
          </cell>
          <cell r="B1822" t="str">
            <v>Neas, Wendy C.</v>
          </cell>
          <cell r="C1822" t="str">
            <v>N</v>
          </cell>
          <cell r="D1822" t="str">
            <v>00000051</v>
          </cell>
          <cell r="E1822" t="str">
            <v>MEDSURG LNA</v>
          </cell>
          <cell r="F1822">
            <v>39167</v>
          </cell>
          <cell r="G1822">
            <v>39628</v>
          </cell>
          <cell r="H1822" t="str">
            <v>Hourly</v>
          </cell>
          <cell r="I1822" t="str">
            <v>H</v>
          </cell>
          <cell r="J1822">
            <v>11.14</v>
          </cell>
        </row>
        <row r="1823">
          <cell r="A1823">
            <v>1114</v>
          </cell>
          <cell r="B1823" t="str">
            <v>Neas, Wendy C.</v>
          </cell>
          <cell r="C1823" t="str">
            <v>N</v>
          </cell>
          <cell r="D1823" t="str">
            <v>00000058</v>
          </cell>
          <cell r="E1823" t="str">
            <v>MECU Licensed Nurse Aide</v>
          </cell>
          <cell r="F1823">
            <v>38873</v>
          </cell>
          <cell r="G1823">
            <v>39166</v>
          </cell>
          <cell r="H1823" t="str">
            <v>Hourly</v>
          </cell>
          <cell r="I1823" t="str">
            <v>H</v>
          </cell>
          <cell r="J1823">
            <v>9.93</v>
          </cell>
        </row>
        <row r="1824">
          <cell r="A1824">
            <v>1114</v>
          </cell>
          <cell r="B1824" t="str">
            <v>Neas, Wendy C.</v>
          </cell>
          <cell r="C1824" t="str">
            <v>N</v>
          </cell>
          <cell r="D1824" t="str">
            <v>00000235</v>
          </cell>
          <cell r="E1824" t="str">
            <v>MECU LNA Per Diem</v>
          </cell>
          <cell r="F1824">
            <v>38733</v>
          </cell>
          <cell r="G1824">
            <v>38872</v>
          </cell>
          <cell r="H1824" t="str">
            <v>Hourly</v>
          </cell>
          <cell r="I1824" t="str">
            <v>H</v>
          </cell>
          <cell r="J1824">
            <v>9.23</v>
          </cell>
        </row>
        <row r="1825">
          <cell r="A1825">
            <v>1114</v>
          </cell>
          <cell r="B1825" t="str">
            <v>Neas, Wendy C.</v>
          </cell>
          <cell r="C1825" t="str">
            <v>Y</v>
          </cell>
          <cell r="D1825" t="str">
            <v>00000238</v>
          </cell>
          <cell r="E1825" t="str">
            <v>MEDSURG LPN Per Diem</v>
          </cell>
          <cell r="F1825">
            <v>39699</v>
          </cell>
          <cell r="G1825">
            <v>39914</v>
          </cell>
          <cell r="H1825" t="str">
            <v>Hourly</v>
          </cell>
          <cell r="I1825" t="str">
            <v>H</v>
          </cell>
          <cell r="J1825">
            <v>14.9</v>
          </cell>
        </row>
        <row r="1826">
          <cell r="A1826">
            <v>1115</v>
          </cell>
          <cell r="B1826" t="str">
            <v>Aubrey, Ellen</v>
          </cell>
          <cell r="C1826" t="str">
            <v>N</v>
          </cell>
          <cell r="D1826" t="str">
            <v>00000117</v>
          </cell>
          <cell r="E1826" t="str">
            <v>HIM Medical Transcriptionist</v>
          </cell>
          <cell r="F1826">
            <v>38747</v>
          </cell>
          <cell r="G1826">
            <v>40944</v>
          </cell>
          <cell r="H1826" t="str">
            <v>Hourly</v>
          </cell>
          <cell r="I1826" t="str">
            <v>H</v>
          </cell>
          <cell r="J1826">
            <v>16.069299999999998</v>
          </cell>
        </row>
        <row r="1827">
          <cell r="A1827">
            <v>1115</v>
          </cell>
          <cell r="B1827" t="str">
            <v>Aubrey, Ellen</v>
          </cell>
          <cell r="C1827" t="str">
            <v>Y</v>
          </cell>
          <cell r="D1827" t="str">
            <v>00000527</v>
          </cell>
          <cell r="E1827" t="str">
            <v>Med. Transcript. At Home</v>
          </cell>
          <cell r="F1827">
            <v>40945</v>
          </cell>
          <cell r="G1827">
            <v>41088</v>
          </cell>
          <cell r="H1827" t="str">
            <v>Hourly</v>
          </cell>
          <cell r="I1827" t="str">
            <v>H</v>
          </cell>
          <cell r="J1827">
            <v>16.069299000000001</v>
          </cell>
        </row>
        <row r="1828">
          <cell r="A1828">
            <v>1116</v>
          </cell>
          <cell r="B1828" t="str">
            <v>Chase, Eileen</v>
          </cell>
          <cell r="C1828" t="str">
            <v>N</v>
          </cell>
          <cell r="D1828" t="str">
            <v>00000211</v>
          </cell>
          <cell r="E1828" t="str">
            <v>PR Patient Reg Receptionist I</v>
          </cell>
          <cell r="F1828">
            <v>38754</v>
          </cell>
          <cell r="G1828">
            <v>40118</v>
          </cell>
          <cell r="H1828" t="str">
            <v>Hourly</v>
          </cell>
          <cell r="I1828" t="str">
            <v>H</v>
          </cell>
          <cell r="J1828">
            <v>13.54</v>
          </cell>
        </row>
        <row r="1829">
          <cell r="A1829">
            <v>1116</v>
          </cell>
          <cell r="B1829" t="str">
            <v>Chase, Eileen</v>
          </cell>
          <cell r="C1829" t="str">
            <v>Y</v>
          </cell>
          <cell r="D1829" t="str">
            <v>00000468</v>
          </cell>
          <cell r="E1829" t="str">
            <v>NADM Operations Coord Surg Svc</v>
          </cell>
          <cell r="F1829">
            <v>40119</v>
          </cell>
          <cell r="G1829">
            <v>45056</v>
          </cell>
          <cell r="H1829" t="str">
            <v>Hourly</v>
          </cell>
          <cell r="I1829" t="str">
            <v>H</v>
          </cell>
          <cell r="J1829">
            <v>26.56</v>
          </cell>
        </row>
        <row r="1830">
          <cell r="A1830">
            <v>1117</v>
          </cell>
          <cell r="B1830" t="str">
            <v>Diamond, Ronald W.</v>
          </cell>
          <cell r="C1830" t="str">
            <v>Y</v>
          </cell>
          <cell r="D1830" t="str">
            <v>00000211</v>
          </cell>
          <cell r="E1830" t="str">
            <v>PR Patient Reg Receptionist I</v>
          </cell>
          <cell r="F1830">
            <v>38754</v>
          </cell>
          <cell r="G1830">
            <v>38772</v>
          </cell>
          <cell r="H1830" t="str">
            <v>Hourly</v>
          </cell>
          <cell r="I1830" t="str">
            <v>H</v>
          </cell>
          <cell r="J1830">
            <v>14.87</v>
          </cell>
        </row>
        <row r="1831">
          <cell r="A1831">
            <v>1118</v>
          </cell>
          <cell r="B1831" t="str">
            <v>Kirk, Abby</v>
          </cell>
          <cell r="C1831" t="str">
            <v>Y</v>
          </cell>
          <cell r="D1831" t="str">
            <v>00000117</v>
          </cell>
          <cell r="E1831" t="str">
            <v>HIM Medical Transcriptionist</v>
          </cell>
          <cell r="F1831">
            <v>38754</v>
          </cell>
          <cell r="G1831">
            <v>40319</v>
          </cell>
          <cell r="H1831" t="str">
            <v>Hourly</v>
          </cell>
          <cell r="I1831" t="str">
            <v>H</v>
          </cell>
          <cell r="J1831">
            <v>16.0167</v>
          </cell>
        </row>
        <row r="1832">
          <cell r="A1832">
            <v>1119</v>
          </cell>
          <cell r="B1832" t="str">
            <v>Tabor, Jennifer V.</v>
          </cell>
          <cell r="C1832" t="str">
            <v>N</v>
          </cell>
          <cell r="D1832" t="str">
            <v>00000126</v>
          </cell>
          <cell r="E1832" t="str">
            <v>GRANT - Grant Worker</v>
          </cell>
          <cell r="F1832">
            <v>41533</v>
          </cell>
          <cell r="G1832">
            <v>42078</v>
          </cell>
          <cell r="H1832" t="str">
            <v>Hourly</v>
          </cell>
          <cell r="I1832" t="str">
            <v>H</v>
          </cell>
          <cell r="J1832">
            <v>12</v>
          </cell>
        </row>
        <row r="1833">
          <cell r="A1833">
            <v>1119</v>
          </cell>
          <cell r="B1833" t="str">
            <v>Tabor, Jennifer V.</v>
          </cell>
          <cell r="C1833" t="str">
            <v>N</v>
          </cell>
          <cell r="D1833" t="str">
            <v>00000235</v>
          </cell>
          <cell r="E1833" t="str">
            <v>MECU LNA Per Diem</v>
          </cell>
          <cell r="F1833">
            <v>38754</v>
          </cell>
          <cell r="G1833">
            <v>38981</v>
          </cell>
          <cell r="H1833" t="str">
            <v>Hourly</v>
          </cell>
          <cell r="I1833" t="str">
            <v>H</v>
          </cell>
          <cell r="J1833">
            <v>9.48</v>
          </cell>
        </row>
        <row r="1834">
          <cell r="A1834">
            <v>1119</v>
          </cell>
          <cell r="B1834" t="str">
            <v>Tabor, Jennifer V.</v>
          </cell>
          <cell r="C1834" t="str">
            <v>Y</v>
          </cell>
          <cell r="D1834" t="str">
            <v>00000286</v>
          </cell>
          <cell r="E1834" t="str">
            <v>ADM Decision Support Analyst</v>
          </cell>
          <cell r="F1834">
            <v>42275</v>
          </cell>
          <cell r="G1834">
            <v>43396</v>
          </cell>
          <cell r="H1834" t="str">
            <v>Salaried</v>
          </cell>
          <cell r="I1834" t="str">
            <v>S</v>
          </cell>
          <cell r="J1834">
            <v>16.89</v>
          </cell>
        </row>
        <row r="1835">
          <cell r="A1835">
            <v>1119</v>
          </cell>
          <cell r="B1835" t="str">
            <v>Tabor, Jennifer V.</v>
          </cell>
          <cell r="C1835" t="str">
            <v>N</v>
          </cell>
          <cell r="D1835" t="str">
            <v>00000389</v>
          </cell>
          <cell r="E1835" t="str">
            <v>ADM Operations Coordinator</v>
          </cell>
          <cell r="F1835">
            <v>42079</v>
          </cell>
          <cell r="G1835">
            <v>42274</v>
          </cell>
          <cell r="H1835" t="str">
            <v>Hourly</v>
          </cell>
          <cell r="I1835" t="str">
            <v>H</v>
          </cell>
          <cell r="J1835">
            <v>14.5</v>
          </cell>
        </row>
        <row r="1836">
          <cell r="A1836">
            <v>1119</v>
          </cell>
          <cell r="B1836" t="str">
            <v>Tabor, Jennifer V.</v>
          </cell>
          <cell r="C1836" t="str">
            <v>N</v>
          </cell>
          <cell r="D1836" t="str">
            <v>00000514</v>
          </cell>
          <cell r="E1836" t="str">
            <v>CARE Support Coordinator</v>
          </cell>
          <cell r="F1836">
            <v>41533</v>
          </cell>
          <cell r="G1836">
            <v>41532</v>
          </cell>
          <cell r="H1836" t="str">
            <v>Hourly</v>
          </cell>
          <cell r="I1836" t="str">
            <v>H</v>
          </cell>
          <cell r="J1836">
            <v>12</v>
          </cell>
        </row>
        <row r="1837">
          <cell r="A1837">
            <v>1119</v>
          </cell>
          <cell r="B1837" t="str">
            <v>Tabor, Jennifer V.</v>
          </cell>
          <cell r="C1837" t="str">
            <v>N</v>
          </cell>
          <cell r="D1837" t="str">
            <v>00000550</v>
          </cell>
          <cell r="E1837" t="str">
            <v>Chart Abstractor</v>
          </cell>
          <cell r="F1837">
            <v>41645</v>
          </cell>
          <cell r="G1837">
            <v>41883</v>
          </cell>
          <cell r="H1837" t="str">
            <v>Hourly</v>
          </cell>
          <cell r="I1837" t="str">
            <v>H</v>
          </cell>
          <cell r="J1837">
            <v>12</v>
          </cell>
        </row>
        <row r="1838">
          <cell r="A1838">
            <v>1120</v>
          </cell>
          <cell r="B1838" t="str">
            <v>Ahsan, Syed R.</v>
          </cell>
          <cell r="C1838" t="str">
            <v>Y</v>
          </cell>
          <cell r="D1838" t="str">
            <v>00000192</v>
          </cell>
          <cell r="E1838" t="str">
            <v>NUTS Catering Coordinator</v>
          </cell>
          <cell r="F1838">
            <v>38971</v>
          </cell>
          <cell r="G1838">
            <v>39294</v>
          </cell>
          <cell r="H1838" t="str">
            <v>Hourly</v>
          </cell>
          <cell r="I1838" t="str">
            <v>H</v>
          </cell>
          <cell r="J1838">
            <v>17.5</v>
          </cell>
        </row>
        <row r="1839">
          <cell r="A1839">
            <v>1120</v>
          </cell>
          <cell r="B1839" t="str">
            <v>Ahsan, Syed R.</v>
          </cell>
          <cell r="C1839" t="str">
            <v>N</v>
          </cell>
          <cell r="D1839" t="str">
            <v>00000352</v>
          </cell>
          <cell r="E1839" t="str">
            <v>NUTS Associate Chef</v>
          </cell>
          <cell r="F1839">
            <v>38754</v>
          </cell>
          <cell r="G1839">
            <v>38970</v>
          </cell>
          <cell r="H1839" t="str">
            <v>Salaried</v>
          </cell>
          <cell r="I1839" t="str">
            <v>S</v>
          </cell>
          <cell r="J1839">
            <v>16.826899999999998</v>
          </cell>
        </row>
        <row r="1840">
          <cell r="A1840">
            <v>1121</v>
          </cell>
          <cell r="B1840" t="str">
            <v>Hodgson, Barbara A.</v>
          </cell>
          <cell r="C1840" t="str">
            <v>N</v>
          </cell>
          <cell r="D1840" t="str">
            <v>00000117</v>
          </cell>
          <cell r="E1840" t="str">
            <v>HIM Medical Transcriptionist</v>
          </cell>
          <cell r="F1840">
            <v>38761</v>
          </cell>
          <cell r="G1840">
            <v>40944</v>
          </cell>
          <cell r="H1840" t="str">
            <v>Hourly</v>
          </cell>
          <cell r="I1840" t="str">
            <v>H</v>
          </cell>
          <cell r="J1840">
            <v>15.9861</v>
          </cell>
        </row>
        <row r="1841">
          <cell r="A1841">
            <v>1121</v>
          </cell>
          <cell r="B1841" t="str">
            <v>Hodgson, Barbara A.</v>
          </cell>
          <cell r="C1841" t="str">
            <v>Y</v>
          </cell>
          <cell r="D1841" t="str">
            <v>00000527</v>
          </cell>
          <cell r="E1841" t="str">
            <v>Med. Transcript. At Home</v>
          </cell>
          <cell r="F1841">
            <v>40945</v>
          </cell>
          <cell r="G1841">
            <v>41460</v>
          </cell>
          <cell r="H1841" t="str">
            <v>Hourly</v>
          </cell>
          <cell r="I1841" t="str">
            <v>H</v>
          </cell>
          <cell r="J1841">
            <v>16.88</v>
          </cell>
        </row>
        <row r="1842">
          <cell r="A1842">
            <v>1122</v>
          </cell>
          <cell r="B1842" t="str">
            <v>Perreault, Andra T.</v>
          </cell>
          <cell r="C1842" t="str">
            <v>N</v>
          </cell>
          <cell r="D1842" t="str">
            <v>00000072</v>
          </cell>
          <cell r="E1842" t="str">
            <v>ER Registered Nurse</v>
          </cell>
          <cell r="F1842">
            <v>39629</v>
          </cell>
          <cell r="G1842">
            <v>39628</v>
          </cell>
          <cell r="H1842" t="str">
            <v>Hourly</v>
          </cell>
          <cell r="I1842" t="str">
            <v>H</v>
          </cell>
          <cell r="J1842">
            <v>31.33</v>
          </cell>
        </row>
        <row r="1843">
          <cell r="A1843">
            <v>1122</v>
          </cell>
          <cell r="B1843" t="str">
            <v>Perreault, Andra T.</v>
          </cell>
          <cell r="C1843" t="str">
            <v>N</v>
          </cell>
          <cell r="D1843" t="str">
            <v>00000072</v>
          </cell>
          <cell r="E1843" t="str">
            <v>ER Registered Nurse</v>
          </cell>
          <cell r="F1843">
            <v>38803</v>
          </cell>
          <cell r="G1843">
            <v>39629</v>
          </cell>
          <cell r="H1843" t="str">
            <v>Hourly</v>
          </cell>
          <cell r="I1843" t="str">
            <v>H</v>
          </cell>
          <cell r="J1843">
            <v>30.33</v>
          </cell>
        </row>
        <row r="1844">
          <cell r="A1844">
            <v>1122</v>
          </cell>
          <cell r="B1844" t="str">
            <v>Perreault, Andra T.</v>
          </cell>
          <cell r="C1844" t="str">
            <v>N</v>
          </cell>
          <cell r="D1844" t="str">
            <v>00000072</v>
          </cell>
          <cell r="E1844" t="str">
            <v>ER Registered Nurse</v>
          </cell>
          <cell r="F1844">
            <v>40077</v>
          </cell>
          <cell r="G1844">
            <v>40146</v>
          </cell>
          <cell r="H1844" t="str">
            <v>Hourly</v>
          </cell>
          <cell r="I1844" t="str">
            <v>H</v>
          </cell>
          <cell r="J1844">
            <v>31.39</v>
          </cell>
        </row>
        <row r="1845">
          <cell r="A1845">
            <v>1122</v>
          </cell>
          <cell r="B1845" t="str">
            <v>Perreault, Andra T.</v>
          </cell>
          <cell r="C1845" t="str">
            <v>N</v>
          </cell>
          <cell r="D1845" t="str">
            <v>00000072</v>
          </cell>
          <cell r="E1845" t="str">
            <v>ER Registered Nurse</v>
          </cell>
          <cell r="F1845">
            <v>40455</v>
          </cell>
          <cell r="G1845">
            <v>40538</v>
          </cell>
          <cell r="H1845" t="str">
            <v>Hourly</v>
          </cell>
          <cell r="I1845" t="str">
            <v>H</v>
          </cell>
          <cell r="J1845">
            <v>31.9346</v>
          </cell>
        </row>
        <row r="1846">
          <cell r="A1846">
            <v>1122</v>
          </cell>
          <cell r="B1846" t="str">
            <v>Perreault, Andra T.</v>
          </cell>
          <cell r="C1846" t="str">
            <v>N</v>
          </cell>
          <cell r="D1846" t="str">
            <v>00000072</v>
          </cell>
          <cell r="E1846" t="str">
            <v>ER Registered Nurse</v>
          </cell>
          <cell r="F1846">
            <v>41043</v>
          </cell>
          <cell r="G1846">
            <v>41070</v>
          </cell>
          <cell r="H1846" t="str">
            <v>Hourly</v>
          </cell>
          <cell r="I1846" t="str">
            <v>H</v>
          </cell>
          <cell r="J1846">
            <v>33.119999999999997</v>
          </cell>
        </row>
        <row r="1847">
          <cell r="A1847">
            <v>1122</v>
          </cell>
          <cell r="B1847" t="str">
            <v>Perreault, Andra T.</v>
          </cell>
          <cell r="C1847" t="str">
            <v>N</v>
          </cell>
          <cell r="D1847" t="str">
            <v>00000072</v>
          </cell>
          <cell r="E1847" t="str">
            <v>ER Registered Nurse</v>
          </cell>
          <cell r="F1847">
            <v>42646</v>
          </cell>
          <cell r="G1847">
            <v>43262</v>
          </cell>
          <cell r="H1847" t="str">
            <v>Hourly</v>
          </cell>
          <cell r="I1847" t="str">
            <v>H</v>
          </cell>
          <cell r="J1847">
            <v>36</v>
          </cell>
        </row>
        <row r="1848">
          <cell r="A1848">
            <v>1122</v>
          </cell>
          <cell r="B1848" t="str">
            <v>Perreault, Andra T.</v>
          </cell>
          <cell r="C1848" t="str">
            <v>N</v>
          </cell>
          <cell r="D1848" t="str">
            <v>00000121</v>
          </cell>
          <cell r="E1848" t="str">
            <v>NADM Trainer</v>
          </cell>
          <cell r="F1848">
            <v>39237</v>
          </cell>
          <cell r="G1848">
            <v>40076</v>
          </cell>
          <cell r="H1848" t="str">
            <v>Hourly</v>
          </cell>
          <cell r="I1848" t="str">
            <v>H</v>
          </cell>
          <cell r="J1848">
            <v>31.39</v>
          </cell>
        </row>
        <row r="1849">
          <cell r="A1849">
            <v>1122</v>
          </cell>
          <cell r="B1849" t="str">
            <v>Perreault, Andra T.</v>
          </cell>
          <cell r="C1849" t="str">
            <v>N</v>
          </cell>
          <cell r="D1849" t="str">
            <v>00000121</v>
          </cell>
          <cell r="E1849" t="str">
            <v>NADM Trainer</v>
          </cell>
          <cell r="F1849">
            <v>44193</v>
          </cell>
          <cell r="G1849">
            <v>44682</v>
          </cell>
          <cell r="H1849" t="str">
            <v>Hourly</v>
          </cell>
          <cell r="I1849" t="str">
            <v>H</v>
          </cell>
          <cell r="J1849">
            <v>47.05</v>
          </cell>
        </row>
        <row r="1850">
          <cell r="A1850">
            <v>1122</v>
          </cell>
          <cell r="B1850" t="str">
            <v>Perreault, Andra T.</v>
          </cell>
          <cell r="C1850" t="str">
            <v>N</v>
          </cell>
          <cell r="D1850" t="str">
            <v>00000233</v>
          </cell>
          <cell r="E1850" t="str">
            <v>ER RN Per Diem</v>
          </cell>
          <cell r="F1850">
            <v>38764</v>
          </cell>
          <cell r="G1850">
            <v>38802</v>
          </cell>
          <cell r="H1850" t="str">
            <v>Hourly</v>
          </cell>
          <cell r="I1850" t="str">
            <v>H</v>
          </cell>
          <cell r="J1850">
            <v>24.56</v>
          </cell>
        </row>
        <row r="1851">
          <cell r="A1851">
            <v>1122</v>
          </cell>
          <cell r="B1851" t="str">
            <v>Perreault, Andra T.</v>
          </cell>
          <cell r="C1851" t="str">
            <v>N</v>
          </cell>
          <cell r="D1851" t="str">
            <v>00000233</v>
          </cell>
          <cell r="E1851" t="str">
            <v>ER RN Per Diem</v>
          </cell>
          <cell r="F1851">
            <v>40147</v>
          </cell>
          <cell r="G1851">
            <v>40454</v>
          </cell>
          <cell r="H1851" t="str">
            <v>Hourly</v>
          </cell>
          <cell r="I1851" t="str">
            <v>H</v>
          </cell>
          <cell r="J1851">
            <v>31.9346</v>
          </cell>
        </row>
        <row r="1852">
          <cell r="A1852">
            <v>1122</v>
          </cell>
          <cell r="B1852" t="str">
            <v>Perreault, Andra T.</v>
          </cell>
          <cell r="C1852" t="str">
            <v>N</v>
          </cell>
          <cell r="D1852" t="str">
            <v>00000233</v>
          </cell>
          <cell r="E1852" t="str">
            <v>ER RN Per Diem</v>
          </cell>
          <cell r="F1852">
            <v>40539</v>
          </cell>
          <cell r="G1852">
            <v>40748</v>
          </cell>
          <cell r="H1852" t="str">
            <v>Hourly</v>
          </cell>
          <cell r="I1852" t="str">
            <v>H</v>
          </cell>
          <cell r="J1852">
            <v>31.9346</v>
          </cell>
        </row>
        <row r="1853">
          <cell r="A1853">
            <v>1122</v>
          </cell>
          <cell r="B1853" t="str">
            <v>Perreault, Andra T.</v>
          </cell>
          <cell r="C1853" t="str">
            <v>N</v>
          </cell>
          <cell r="D1853" t="str">
            <v>00000233</v>
          </cell>
          <cell r="E1853" t="str">
            <v>ER RN Per Diem</v>
          </cell>
          <cell r="F1853">
            <v>41071</v>
          </cell>
          <cell r="G1853">
            <v>41101</v>
          </cell>
          <cell r="H1853" t="str">
            <v>Hourly</v>
          </cell>
          <cell r="I1853" t="str">
            <v>H</v>
          </cell>
          <cell r="J1853">
            <v>33.119999999999997</v>
          </cell>
        </row>
        <row r="1854">
          <cell r="A1854">
            <v>1122</v>
          </cell>
          <cell r="B1854" t="str">
            <v>Perreault, Andra T.</v>
          </cell>
          <cell r="C1854" t="str">
            <v>N</v>
          </cell>
          <cell r="D1854" t="str">
            <v>00000233</v>
          </cell>
          <cell r="E1854" t="str">
            <v>ER RN Per Diem</v>
          </cell>
          <cell r="F1854">
            <v>43263</v>
          </cell>
          <cell r="G1854">
            <v>45044</v>
          </cell>
          <cell r="H1854" t="str">
            <v>Hourly</v>
          </cell>
          <cell r="I1854" t="str">
            <v>H</v>
          </cell>
          <cell r="J1854">
            <v>44.05</v>
          </cell>
        </row>
        <row r="1855">
          <cell r="A1855">
            <v>1122</v>
          </cell>
          <cell r="B1855" t="str">
            <v>Perreault, Andra T.</v>
          </cell>
          <cell r="C1855" t="str">
            <v>N</v>
          </cell>
          <cell r="D1855" t="str">
            <v>00000428</v>
          </cell>
          <cell r="E1855" t="str">
            <v>ER Clinical Manager</v>
          </cell>
          <cell r="F1855">
            <v>39629</v>
          </cell>
          <cell r="G1855">
            <v>40076</v>
          </cell>
          <cell r="H1855" t="str">
            <v>Hourly</v>
          </cell>
          <cell r="I1855" t="str">
            <v>H</v>
          </cell>
          <cell r="J1855">
            <v>32.43</v>
          </cell>
        </row>
        <row r="1856">
          <cell r="A1856">
            <v>1122</v>
          </cell>
          <cell r="B1856" t="str">
            <v>Perreault, Andra T.</v>
          </cell>
          <cell r="C1856" t="str">
            <v>N</v>
          </cell>
          <cell r="D1856" t="str">
            <v>00000428</v>
          </cell>
          <cell r="E1856" t="str">
            <v>ER Clinical Manager</v>
          </cell>
          <cell r="F1856">
            <v>40749</v>
          </cell>
          <cell r="G1856">
            <v>41042</v>
          </cell>
          <cell r="H1856" t="str">
            <v>Hourly</v>
          </cell>
          <cell r="I1856" t="str">
            <v>H</v>
          </cell>
          <cell r="J1856">
            <v>35.19</v>
          </cell>
        </row>
        <row r="1857">
          <cell r="A1857">
            <v>1122</v>
          </cell>
          <cell r="B1857" t="str">
            <v>Perreault, Andra T.</v>
          </cell>
          <cell r="C1857" t="str">
            <v>Y</v>
          </cell>
          <cell r="D1857" t="str">
            <v>00000689</v>
          </cell>
          <cell r="E1857" t="str">
            <v>Nurse Educator</v>
          </cell>
          <cell r="F1857">
            <v>44683</v>
          </cell>
          <cell r="G1857">
            <v>45044</v>
          </cell>
          <cell r="H1857" t="str">
            <v>Hourly</v>
          </cell>
          <cell r="I1857" t="str">
            <v>H</v>
          </cell>
          <cell r="J1857">
            <v>49.38</v>
          </cell>
        </row>
        <row r="1858">
          <cell r="A1858">
            <v>1123</v>
          </cell>
          <cell r="B1858" t="str">
            <v>Sperry, Jeremiah T.</v>
          </cell>
          <cell r="C1858" t="str">
            <v>Y</v>
          </cell>
          <cell r="D1858" t="str">
            <v>00000198</v>
          </cell>
          <cell r="E1858" t="str">
            <v>ES Project Worker - OUT (close</v>
          </cell>
          <cell r="F1858">
            <v>38768</v>
          </cell>
          <cell r="G1858">
            <v>39182</v>
          </cell>
          <cell r="H1858" t="str">
            <v>Hourly</v>
          </cell>
          <cell r="I1858" t="str">
            <v>H</v>
          </cell>
          <cell r="J1858">
            <v>10.5</v>
          </cell>
        </row>
        <row r="1859">
          <cell r="A1859">
            <v>1124</v>
          </cell>
          <cell r="B1859" t="str">
            <v>Gregoire, Hazel D.</v>
          </cell>
          <cell r="C1859" t="str">
            <v>N</v>
          </cell>
          <cell r="D1859" t="str">
            <v>00000051</v>
          </cell>
          <cell r="E1859" t="str">
            <v>MEDSURG LNA</v>
          </cell>
          <cell r="F1859">
            <v>38901</v>
          </cell>
          <cell r="G1859">
            <v>39265</v>
          </cell>
          <cell r="H1859" t="str">
            <v>Hourly</v>
          </cell>
          <cell r="I1859" t="str">
            <v>H</v>
          </cell>
          <cell r="J1859">
            <v>10.49</v>
          </cell>
        </row>
        <row r="1860">
          <cell r="A1860">
            <v>1124</v>
          </cell>
          <cell r="B1860" t="str">
            <v>Gregoire, Hazel D.</v>
          </cell>
          <cell r="C1860" t="str">
            <v>N</v>
          </cell>
          <cell r="D1860" t="str">
            <v>00000237</v>
          </cell>
          <cell r="E1860" t="str">
            <v>MEDSURG LNA Per Diem</v>
          </cell>
          <cell r="F1860">
            <v>38772</v>
          </cell>
          <cell r="G1860">
            <v>38900</v>
          </cell>
          <cell r="H1860" t="str">
            <v>Hourly</v>
          </cell>
          <cell r="I1860" t="str">
            <v>H</v>
          </cell>
          <cell r="J1860">
            <v>10.18</v>
          </cell>
        </row>
        <row r="1861">
          <cell r="A1861">
            <v>1124</v>
          </cell>
          <cell r="B1861" t="str">
            <v>Gregoire, Hazel D.</v>
          </cell>
          <cell r="C1861" t="str">
            <v>N</v>
          </cell>
          <cell r="D1861" t="str">
            <v>00000314</v>
          </cell>
          <cell r="E1861" t="str">
            <v>CHEL Medical Secretary Offsite</v>
          </cell>
          <cell r="F1861">
            <v>40674</v>
          </cell>
          <cell r="G1861">
            <v>40930</v>
          </cell>
          <cell r="H1861" t="str">
            <v>Hourly</v>
          </cell>
          <cell r="I1861" t="str">
            <v>H</v>
          </cell>
          <cell r="J1861">
            <v>11.35</v>
          </cell>
        </row>
        <row r="1862">
          <cell r="A1862">
            <v>1124</v>
          </cell>
          <cell r="B1862" t="str">
            <v>Gregoire, Hazel D.</v>
          </cell>
          <cell r="C1862" t="str">
            <v>N</v>
          </cell>
          <cell r="D1862" t="str">
            <v>00000330</v>
          </cell>
          <cell r="E1862" t="str">
            <v>CLAD Healthcare Assistant</v>
          </cell>
          <cell r="F1862">
            <v>40931</v>
          </cell>
          <cell r="G1862">
            <v>41238</v>
          </cell>
          <cell r="H1862" t="str">
            <v>Hourly</v>
          </cell>
          <cell r="I1862" t="str">
            <v>H</v>
          </cell>
          <cell r="J1862">
            <v>11.69</v>
          </cell>
        </row>
        <row r="1863">
          <cell r="A1863">
            <v>1124</v>
          </cell>
          <cell r="B1863" t="str">
            <v>Gregoire, Hazel D.</v>
          </cell>
          <cell r="C1863" t="str">
            <v>N</v>
          </cell>
          <cell r="D1863" t="str">
            <v>00000373</v>
          </cell>
          <cell r="E1863" t="str">
            <v>CLAD Medical Assistant</v>
          </cell>
          <cell r="F1863">
            <v>41631</v>
          </cell>
          <cell r="G1863">
            <v>41630</v>
          </cell>
          <cell r="H1863" t="str">
            <v>Hourly</v>
          </cell>
          <cell r="I1863" t="str">
            <v>H</v>
          </cell>
          <cell r="J1863">
            <v>13</v>
          </cell>
        </row>
        <row r="1864">
          <cell r="A1864">
            <v>1124</v>
          </cell>
          <cell r="B1864" t="str">
            <v>Gregoire, Hazel D.</v>
          </cell>
          <cell r="C1864" t="str">
            <v>N</v>
          </cell>
          <cell r="D1864" t="str">
            <v>00000474</v>
          </cell>
          <cell r="E1864" t="str">
            <v>CLAD Heathcare Assistant PD</v>
          </cell>
          <cell r="F1864">
            <v>41239</v>
          </cell>
          <cell r="G1864">
            <v>41742</v>
          </cell>
          <cell r="H1864" t="str">
            <v>Hourly</v>
          </cell>
          <cell r="I1864" t="str">
            <v>H</v>
          </cell>
          <cell r="J1864">
            <v>11.98</v>
          </cell>
        </row>
        <row r="1865">
          <cell r="A1865">
            <v>1124</v>
          </cell>
          <cell r="B1865" t="str">
            <v>Gregoire, Hazel D.</v>
          </cell>
          <cell r="C1865" t="str">
            <v>Y</v>
          </cell>
          <cell r="D1865" t="str">
            <v>00000555</v>
          </cell>
          <cell r="E1865" t="str">
            <v>Medical Assistant - PD</v>
          </cell>
          <cell r="F1865">
            <v>41631</v>
          </cell>
          <cell r="G1865">
            <v>42740</v>
          </cell>
          <cell r="H1865" t="str">
            <v>Hourly</v>
          </cell>
          <cell r="I1865" t="str">
            <v>H</v>
          </cell>
          <cell r="J1865">
            <v>13.46</v>
          </cell>
        </row>
        <row r="1866">
          <cell r="A1866">
            <v>1125</v>
          </cell>
          <cell r="B1866" t="str">
            <v>Shaw, Renee M.</v>
          </cell>
          <cell r="C1866" t="str">
            <v>Y</v>
          </cell>
          <cell r="D1866" t="str">
            <v>00000226</v>
          </cell>
          <cell r="E1866" t="str">
            <v>CEC Teaching Associate</v>
          </cell>
          <cell r="F1866">
            <v>39573</v>
          </cell>
          <cell r="G1866">
            <v>45056</v>
          </cell>
          <cell r="H1866" t="str">
            <v>Hourly</v>
          </cell>
          <cell r="I1866" t="str">
            <v>H</v>
          </cell>
          <cell r="J1866">
            <v>23.87</v>
          </cell>
        </row>
        <row r="1867">
          <cell r="A1867">
            <v>1125</v>
          </cell>
          <cell r="B1867" t="str">
            <v>Shaw, Renee M.</v>
          </cell>
          <cell r="C1867" t="str">
            <v>N</v>
          </cell>
          <cell r="D1867" t="str">
            <v>00000227</v>
          </cell>
          <cell r="E1867" t="str">
            <v>CEC Teaching Assistant</v>
          </cell>
          <cell r="F1867">
            <v>38782</v>
          </cell>
          <cell r="G1867">
            <v>39572</v>
          </cell>
          <cell r="H1867" t="str">
            <v>Hourly</v>
          </cell>
          <cell r="I1867" t="str">
            <v>H</v>
          </cell>
          <cell r="J1867">
            <v>10.34</v>
          </cell>
        </row>
        <row r="1868">
          <cell r="A1868">
            <v>1126</v>
          </cell>
          <cell r="B1868" t="str">
            <v>Hightower, Franklin D.</v>
          </cell>
          <cell r="C1868" t="str">
            <v>Y</v>
          </cell>
          <cell r="D1868" t="str">
            <v>00000264</v>
          </cell>
          <cell r="E1868" t="str">
            <v>ES Worker</v>
          </cell>
          <cell r="F1868">
            <v>38782</v>
          </cell>
          <cell r="G1868">
            <v>39273</v>
          </cell>
          <cell r="H1868" t="str">
            <v>Hourly</v>
          </cell>
          <cell r="I1868" t="str">
            <v>H</v>
          </cell>
          <cell r="J1868">
            <v>9.36</v>
          </cell>
        </row>
        <row r="1869">
          <cell r="A1869">
            <v>1127</v>
          </cell>
          <cell r="B1869" t="str">
            <v>Coxon, Sara-Katherine G.</v>
          </cell>
          <cell r="C1869" t="str">
            <v>N</v>
          </cell>
          <cell r="D1869" t="str">
            <v>00000191</v>
          </cell>
          <cell r="E1869" t="str">
            <v>NUTS Nutrition Assistant</v>
          </cell>
          <cell r="F1869">
            <v>38785</v>
          </cell>
          <cell r="G1869">
            <v>38957</v>
          </cell>
          <cell r="H1869" t="str">
            <v>Hourly</v>
          </cell>
          <cell r="I1869" t="str">
            <v>H</v>
          </cell>
          <cell r="J1869">
            <v>9.49</v>
          </cell>
        </row>
        <row r="1870">
          <cell r="A1870">
            <v>1127</v>
          </cell>
          <cell r="B1870" t="str">
            <v>Coxon, Sara-Katherine G.</v>
          </cell>
          <cell r="C1870" t="str">
            <v>Y</v>
          </cell>
          <cell r="D1870" t="str">
            <v>00000191</v>
          </cell>
          <cell r="E1870" t="str">
            <v>NUTS Nutrition Assistant</v>
          </cell>
          <cell r="F1870">
            <v>38957</v>
          </cell>
          <cell r="G1870">
            <v>38957</v>
          </cell>
          <cell r="H1870" t="str">
            <v>Hourly</v>
          </cell>
          <cell r="I1870" t="str">
            <v>H</v>
          </cell>
          <cell r="J1870">
            <v>9.49</v>
          </cell>
        </row>
        <row r="1871">
          <cell r="A1871">
            <v>1128</v>
          </cell>
          <cell r="B1871" t="str">
            <v>Langdell, Katharene M.</v>
          </cell>
          <cell r="C1871" t="str">
            <v>Y</v>
          </cell>
          <cell r="D1871" t="str">
            <v>00000237</v>
          </cell>
          <cell r="E1871" t="str">
            <v>MEDSURG LNA Per Diem</v>
          </cell>
          <cell r="F1871">
            <v>38789</v>
          </cell>
          <cell r="G1871">
            <v>39098</v>
          </cell>
          <cell r="H1871" t="str">
            <v>Hourly</v>
          </cell>
          <cell r="I1871" t="str">
            <v>H</v>
          </cell>
          <cell r="J1871">
            <v>9.86</v>
          </cell>
        </row>
        <row r="1872">
          <cell r="A1872">
            <v>1129</v>
          </cell>
          <cell r="B1872" t="str">
            <v>Diaz, Jose T.</v>
          </cell>
          <cell r="C1872" t="str">
            <v>Y</v>
          </cell>
          <cell r="D1872" t="str">
            <v>00000197</v>
          </cell>
          <cell r="E1872" t="str">
            <v>ES Associate</v>
          </cell>
          <cell r="F1872">
            <v>40945</v>
          </cell>
          <cell r="G1872">
            <v>41074</v>
          </cell>
          <cell r="H1872" t="str">
            <v>Hourly</v>
          </cell>
          <cell r="I1872" t="str">
            <v>H</v>
          </cell>
          <cell r="J1872">
            <v>10.46</v>
          </cell>
        </row>
        <row r="1873">
          <cell r="A1873">
            <v>1129</v>
          </cell>
          <cell r="B1873" t="str">
            <v>Diaz, Jose T.</v>
          </cell>
          <cell r="C1873" t="str">
            <v>N</v>
          </cell>
          <cell r="D1873" t="str">
            <v>00000264</v>
          </cell>
          <cell r="E1873" t="str">
            <v>ES Worker</v>
          </cell>
          <cell r="F1873">
            <v>38791</v>
          </cell>
          <cell r="G1873">
            <v>40944</v>
          </cell>
          <cell r="H1873" t="str">
            <v>Hourly</v>
          </cell>
          <cell r="I1873" t="str">
            <v>H</v>
          </cell>
          <cell r="J1873">
            <v>10.3591</v>
          </cell>
        </row>
        <row r="1874">
          <cell r="A1874">
            <v>1130</v>
          </cell>
          <cell r="B1874" t="str">
            <v>Nixon, Joanne</v>
          </cell>
          <cell r="C1874" t="str">
            <v>Y</v>
          </cell>
          <cell r="D1874" t="str">
            <v>00000010</v>
          </cell>
          <cell r="E1874" t="str">
            <v>ADM Executive Assistant</v>
          </cell>
          <cell r="F1874">
            <v>38793</v>
          </cell>
          <cell r="G1874">
            <v>38854</v>
          </cell>
          <cell r="H1874" t="str">
            <v>Hourly</v>
          </cell>
          <cell r="I1874" t="str">
            <v>H</v>
          </cell>
          <cell r="J1874">
            <v>15</v>
          </cell>
        </row>
        <row r="1875">
          <cell r="A1875">
            <v>1131</v>
          </cell>
          <cell r="B1875" t="str">
            <v>Ferriter, Mary E.</v>
          </cell>
          <cell r="C1875" t="str">
            <v>N</v>
          </cell>
          <cell r="D1875" t="str">
            <v>00000114</v>
          </cell>
          <cell r="E1875" t="str">
            <v>Non Certified Coder</v>
          </cell>
          <cell r="F1875">
            <v>40357</v>
          </cell>
          <cell r="G1875">
            <v>40706</v>
          </cell>
          <cell r="H1875" t="str">
            <v>Hourly</v>
          </cell>
          <cell r="I1875" t="str">
            <v>H</v>
          </cell>
          <cell r="J1875">
            <v>16.054500000000001</v>
          </cell>
        </row>
        <row r="1876">
          <cell r="A1876">
            <v>1131</v>
          </cell>
          <cell r="B1876" t="str">
            <v>Ferriter, Mary E.</v>
          </cell>
          <cell r="C1876" t="str">
            <v>N</v>
          </cell>
          <cell r="D1876" t="str">
            <v>00000349</v>
          </cell>
          <cell r="E1876" t="str">
            <v>CLAD Coder (Med Rec)</v>
          </cell>
          <cell r="F1876">
            <v>38796</v>
          </cell>
          <cell r="G1876">
            <v>40356</v>
          </cell>
          <cell r="H1876" t="str">
            <v>Hourly</v>
          </cell>
          <cell r="I1876" t="str">
            <v>H</v>
          </cell>
          <cell r="J1876">
            <v>16.054500000000001</v>
          </cell>
        </row>
        <row r="1877">
          <cell r="A1877">
            <v>1131</v>
          </cell>
          <cell r="B1877" t="str">
            <v>Ferriter, Mary E.</v>
          </cell>
          <cell r="C1877" t="str">
            <v>N</v>
          </cell>
          <cell r="D1877" t="str">
            <v>00000363</v>
          </cell>
          <cell r="E1877" t="str">
            <v>Lead Certified Coder - OLD</v>
          </cell>
          <cell r="F1877">
            <v>40707</v>
          </cell>
          <cell r="G1877">
            <v>44682</v>
          </cell>
          <cell r="H1877" t="str">
            <v>Hourly</v>
          </cell>
          <cell r="I1877" t="str">
            <v>H</v>
          </cell>
          <cell r="J1877">
            <v>27.47</v>
          </cell>
        </row>
        <row r="1878">
          <cell r="A1878">
            <v>1131</v>
          </cell>
          <cell r="B1878" t="str">
            <v>Ferriter, Mary E.</v>
          </cell>
          <cell r="C1878" t="str">
            <v>Y</v>
          </cell>
          <cell r="D1878" t="str">
            <v>00000669</v>
          </cell>
          <cell r="E1878" t="str">
            <v>Lead Certified Coder</v>
          </cell>
          <cell r="F1878">
            <v>44683</v>
          </cell>
          <cell r="G1878">
            <v>45056</v>
          </cell>
          <cell r="H1878" t="str">
            <v>Hourly</v>
          </cell>
          <cell r="I1878" t="str">
            <v>H</v>
          </cell>
          <cell r="J1878">
            <v>29.97</v>
          </cell>
        </row>
        <row r="1879">
          <cell r="A1879">
            <v>1132</v>
          </cell>
          <cell r="B1879" t="str">
            <v>Whitney, Helen L.</v>
          </cell>
          <cell r="C1879" t="str">
            <v>Y</v>
          </cell>
          <cell r="D1879" t="str">
            <v>00000329</v>
          </cell>
          <cell r="E1879" t="str">
            <v>NAPS Urology LPNPP</v>
          </cell>
          <cell r="F1879">
            <v>38797</v>
          </cell>
          <cell r="G1879">
            <v>38972</v>
          </cell>
          <cell r="H1879" t="str">
            <v>Hourly</v>
          </cell>
          <cell r="I1879" t="str">
            <v>H</v>
          </cell>
          <cell r="J1879">
            <v>15.06</v>
          </cell>
        </row>
        <row r="1880">
          <cell r="A1880">
            <v>1132</v>
          </cell>
          <cell r="B1880" t="str">
            <v>Whitney, Helen L.</v>
          </cell>
          <cell r="C1880" t="str">
            <v>N</v>
          </cell>
          <cell r="D1880" t="str">
            <v>00000343</v>
          </cell>
          <cell r="E1880" t="str">
            <v>NAPS- Urology RN</v>
          </cell>
          <cell r="F1880">
            <v>38797</v>
          </cell>
          <cell r="G1880">
            <v>38796</v>
          </cell>
          <cell r="H1880" t="str">
            <v>Hourly</v>
          </cell>
          <cell r="I1880" t="str">
            <v>H</v>
          </cell>
          <cell r="J1880">
            <v>15.06</v>
          </cell>
        </row>
        <row r="1881">
          <cell r="A1881">
            <v>1133</v>
          </cell>
          <cell r="B1881" t="str">
            <v>McKinney, Lucia J.</v>
          </cell>
          <cell r="C1881" t="str">
            <v>N</v>
          </cell>
          <cell r="D1881" t="str">
            <v>00000235</v>
          </cell>
          <cell r="E1881" t="str">
            <v>MECU LNA Per Diem</v>
          </cell>
          <cell r="F1881">
            <v>38798</v>
          </cell>
          <cell r="G1881">
            <v>38831</v>
          </cell>
          <cell r="H1881" t="str">
            <v>Hourly</v>
          </cell>
          <cell r="I1881" t="str">
            <v>H</v>
          </cell>
          <cell r="J1881">
            <v>9.23</v>
          </cell>
        </row>
        <row r="1882">
          <cell r="A1882">
            <v>1133</v>
          </cell>
          <cell r="B1882" t="str">
            <v>McKinney, Lucia J.</v>
          </cell>
          <cell r="C1882" t="str">
            <v>Y</v>
          </cell>
          <cell r="D1882" t="str">
            <v>00000237</v>
          </cell>
          <cell r="E1882" t="str">
            <v>MEDSURG LNA Per Diem</v>
          </cell>
          <cell r="F1882">
            <v>44839</v>
          </cell>
          <cell r="G1882">
            <v>45056</v>
          </cell>
          <cell r="H1882" t="str">
            <v>Hourly</v>
          </cell>
          <cell r="I1882" t="str">
            <v>H</v>
          </cell>
          <cell r="J1882">
            <v>21.66</v>
          </cell>
        </row>
        <row r="1883">
          <cell r="A1883">
            <v>1134</v>
          </cell>
          <cell r="B1883" t="str">
            <v>Bankston, Sarita L.</v>
          </cell>
          <cell r="C1883" t="str">
            <v>Y</v>
          </cell>
          <cell r="D1883" t="str">
            <v>00000197</v>
          </cell>
          <cell r="E1883" t="str">
            <v>ES Associate</v>
          </cell>
          <cell r="F1883">
            <v>40385</v>
          </cell>
          <cell r="G1883">
            <v>40908</v>
          </cell>
          <cell r="H1883" t="str">
            <v>Hourly</v>
          </cell>
          <cell r="I1883" t="str">
            <v>H</v>
          </cell>
          <cell r="J1883">
            <v>12.02</v>
          </cell>
        </row>
        <row r="1884">
          <cell r="A1884">
            <v>1134</v>
          </cell>
          <cell r="B1884" t="str">
            <v>Bankston, Sarita L.</v>
          </cell>
          <cell r="C1884" t="str">
            <v>N</v>
          </cell>
          <cell r="D1884" t="str">
            <v>00000211</v>
          </cell>
          <cell r="E1884" t="str">
            <v>PR Patient Reg Receptionist I</v>
          </cell>
          <cell r="F1884">
            <v>40119</v>
          </cell>
          <cell r="G1884">
            <v>40384</v>
          </cell>
          <cell r="H1884" t="str">
            <v>Hourly</v>
          </cell>
          <cell r="I1884" t="str">
            <v>H</v>
          </cell>
          <cell r="J1884">
            <v>11.7591</v>
          </cell>
        </row>
        <row r="1885">
          <cell r="A1885">
            <v>1134</v>
          </cell>
          <cell r="B1885" t="str">
            <v>Bankston, Sarita L.</v>
          </cell>
          <cell r="C1885" t="str">
            <v>N</v>
          </cell>
          <cell r="D1885" t="str">
            <v>00000264</v>
          </cell>
          <cell r="E1885" t="str">
            <v>ES Worker</v>
          </cell>
          <cell r="F1885">
            <v>38803</v>
          </cell>
          <cell r="G1885">
            <v>39040</v>
          </cell>
          <cell r="H1885" t="str">
            <v>Hourly</v>
          </cell>
          <cell r="I1885" t="str">
            <v>H</v>
          </cell>
          <cell r="J1885">
            <v>8.25</v>
          </cell>
        </row>
        <row r="1886">
          <cell r="A1886">
            <v>1135</v>
          </cell>
          <cell r="B1886" t="str">
            <v>Jenkins, Sandra L.</v>
          </cell>
          <cell r="C1886" t="str">
            <v>Y</v>
          </cell>
          <cell r="D1886" t="str">
            <v>00000227</v>
          </cell>
          <cell r="E1886" t="str">
            <v>CEC Teaching Assistant</v>
          </cell>
          <cell r="F1886">
            <v>38803</v>
          </cell>
          <cell r="G1886">
            <v>38901</v>
          </cell>
          <cell r="H1886" t="str">
            <v>Hourly</v>
          </cell>
          <cell r="I1886" t="str">
            <v>H</v>
          </cell>
          <cell r="J1886">
            <v>8.73</v>
          </cell>
        </row>
        <row r="1887">
          <cell r="A1887">
            <v>1136</v>
          </cell>
          <cell r="B1887" t="str">
            <v>Palmer, Robin L.</v>
          </cell>
          <cell r="C1887" t="str">
            <v>Y</v>
          </cell>
          <cell r="D1887" t="str">
            <v>00000365</v>
          </cell>
          <cell r="E1887" t="str">
            <v>Communications Specialist</v>
          </cell>
          <cell r="F1887">
            <v>38803</v>
          </cell>
          <cell r="G1887">
            <v>41929</v>
          </cell>
          <cell r="H1887" t="str">
            <v>Hourly</v>
          </cell>
          <cell r="I1887" t="str">
            <v>H</v>
          </cell>
          <cell r="J1887">
            <v>21.86</v>
          </cell>
        </row>
        <row r="1888">
          <cell r="A1888">
            <v>1137</v>
          </cell>
          <cell r="B1888" t="str">
            <v>Kondziela, Nicole M.</v>
          </cell>
          <cell r="C1888" t="str">
            <v>N</v>
          </cell>
          <cell r="D1888" t="str">
            <v>00000225</v>
          </cell>
          <cell r="E1888" t="str">
            <v>CEC Teacher</v>
          </cell>
          <cell r="F1888">
            <v>38805</v>
          </cell>
          <cell r="G1888">
            <v>38804</v>
          </cell>
          <cell r="H1888" t="str">
            <v>Hourly</v>
          </cell>
          <cell r="I1888" t="str">
            <v>H</v>
          </cell>
          <cell r="J1888">
            <v>12.21</v>
          </cell>
        </row>
        <row r="1889">
          <cell r="A1889">
            <v>1137</v>
          </cell>
          <cell r="B1889" t="str">
            <v>Kondziela, Nicole M.</v>
          </cell>
          <cell r="C1889" t="str">
            <v>Y</v>
          </cell>
          <cell r="D1889" t="str">
            <v>00000226</v>
          </cell>
          <cell r="E1889" t="str">
            <v>CEC Teaching Associate</v>
          </cell>
          <cell r="F1889">
            <v>38805</v>
          </cell>
          <cell r="G1889">
            <v>38951</v>
          </cell>
          <cell r="H1889" t="str">
            <v>Hourly</v>
          </cell>
          <cell r="I1889" t="str">
            <v>H</v>
          </cell>
          <cell r="J1889">
            <v>12.21</v>
          </cell>
        </row>
        <row r="1890">
          <cell r="A1890">
            <v>1138</v>
          </cell>
          <cell r="B1890" t="str">
            <v>Blanchard, Cindy L.</v>
          </cell>
          <cell r="C1890" t="str">
            <v>N</v>
          </cell>
          <cell r="D1890" t="str">
            <v>00000191</v>
          </cell>
          <cell r="E1890" t="str">
            <v>NUTS Nutrition Assistant</v>
          </cell>
          <cell r="F1890">
            <v>38805</v>
          </cell>
          <cell r="G1890">
            <v>41366</v>
          </cell>
          <cell r="H1890" t="str">
            <v>Hourly</v>
          </cell>
          <cell r="I1890" t="str">
            <v>H</v>
          </cell>
          <cell r="J1890">
            <v>10.86</v>
          </cell>
        </row>
        <row r="1891">
          <cell r="A1891">
            <v>1138</v>
          </cell>
          <cell r="B1891" t="str">
            <v>Blanchard, Cindy L.</v>
          </cell>
          <cell r="C1891" t="str">
            <v>N</v>
          </cell>
          <cell r="D1891" t="str">
            <v>00000235</v>
          </cell>
          <cell r="E1891" t="str">
            <v>MECU LNA Per Diem</v>
          </cell>
          <cell r="F1891">
            <v>38887</v>
          </cell>
          <cell r="G1891">
            <v>39180</v>
          </cell>
          <cell r="H1891" t="str">
            <v>Hourly</v>
          </cell>
          <cell r="I1891" t="str">
            <v>H</v>
          </cell>
          <cell r="J1891">
            <v>10.199999999999999</v>
          </cell>
        </row>
        <row r="1892">
          <cell r="A1892">
            <v>1138</v>
          </cell>
          <cell r="B1892" t="str">
            <v>Blanchard, Cindy L.</v>
          </cell>
          <cell r="C1892" t="str">
            <v>Y</v>
          </cell>
          <cell r="D1892" t="str">
            <v>00000459</v>
          </cell>
          <cell r="E1892" t="str">
            <v>NUTS Nutrition Asst 1 Per Diem</v>
          </cell>
          <cell r="F1892">
            <v>41367</v>
          </cell>
          <cell r="G1892">
            <v>41341</v>
          </cell>
          <cell r="H1892" t="str">
            <v>Hourly</v>
          </cell>
          <cell r="I1892" t="str">
            <v>H</v>
          </cell>
          <cell r="J1892">
            <v>10.859999</v>
          </cell>
        </row>
        <row r="1893">
          <cell r="A1893">
            <v>1139</v>
          </cell>
          <cell r="B1893" t="str">
            <v>Lease, Damon M.</v>
          </cell>
          <cell r="C1893" t="str">
            <v>Y</v>
          </cell>
          <cell r="D1893" t="str">
            <v>00000364</v>
          </cell>
          <cell r="E1893" t="str">
            <v>Clinical Quality Support Analy</v>
          </cell>
          <cell r="F1893">
            <v>38810</v>
          </cell>
          <cell r="G1893">
            <v>40073</v>
          </cell>
          <cell r="H1893" t="str">
            <v>Hourly</v>
          </cell>
          <cell r="I1893" t="str">
            <v>H</v>
          </cell>
          <cell r="J1893">
            <v>32.72</v>
          </cell>
        </row>
        <row r="1894">
          <cell r="A1894">
            <v>1140</v>
          </cell>
          <cell r="B1894" t="str">
            <v>Brennan Jr., John F.</v>
          </cell>
          <cell r="C1894" t="str">
            <v>Y</v>
          </cell>
          <cell r="D1894" t="str">
            <v>00000072</v>
          </cell>
          <cell r="E1894" t="str">
            <v>ER Registered Nurse</v>
          </cell>
          <cell r="F1894">
            <v>38999</v>
          </cell>
          <cell r="G1894">
            <v>39874</v>
          </cell>
          <cell r="H1894" t="str">
            <v>Hourly</v>
          </cell>
          <cell r="I1894" t="str">
            <v>H</v>
          </cell>
          <cell r="J1894">
            <v>28.41</v>
          </cell>
        </row>
        <row r="1895">
          <cell r="A1895">
            <v>1140</v>
          </cell>
          <cell r="B1895" t="str">
            <v>Brennan Jr., John F.</v>
          </cell>
          <cell r="C1895" t="str">
            <v>N</v>
          </cell>
          <cell r="D1895" t="str">
            <v>00000233</v>
          </cell>
          <cell r="E1895" t="str">
            <v>ER RN Per Diem</v>
          </cell>
          <cell r="F1895">
            <v>38817</v>
          </cell>
          <cell r="G1895">
            <v>38998</v>
          </cell>
          <cell r="H1895" t="str">
            <v>Hourly</v>
          </cell>
          <cell r="I1895" t="str">
            <v>H</v>
          </cell>
          <cell r="J1895">
            <v>25</v>
          </cell>
        </row>
        <row r="1896">
          <cell r="A1896">
            <v>1141</v>
          </cell>
          <cell r="B1896" t="str">
            <v>Lease, Cheryl A.</v>
          </cell>
          <cell r="C1896" t="str">
            <v>N</v>
          </cell>
          <cell r="D1896" t="str">
            <v>00000010</v>
          </cell>
          <cell r="E1896" t="str">
            <v>ADM Executive Assistant</v>
          </cell>
          <cell r="F1896">
            <v>38831</v>
          </cell>
          <cell r="G1896">
            <v>39660</v>
          </cell>
          <cell r="H1896" t="str">
            <v>Hourly</v>
          </cell>
          <cell r="I1896" t="str">
            <v>H</v>
          </cell>
          <cell r="J1896">
            <v>16.22</v>
          </cell>
        </row>
        <row r="1897">
          <cell r="A1897">
            <v>1141</v>
          </cell>
          <cell r="B1897" t="str">
            <v>Lease, Cheryl A.</v>
          </cell>
          <cell r="C1897" t="str">
            <v>Y</v>
          </cell>
          <cell r="D1897" t="str">
            <v>00000274</v>
          </cell>
          <cell r="E1897" t="str">
            <v>HR Human Resources Assistant</v>
          </cell>
          <cell r="F1897">
            <v>39657</v>
          </cell>
          <cell r="G1897">
            <v>41116</v>
          </cell>
          <cell r="H1897" t="str">
            <v>Hourly</v>
          </cell>
          <cell r="I1897" t="str">
            <v>H</v>
          </cell>
          <cell r="J1897">
            <v>17.98</v>
          </cell>
        </row>
        <row r="1898">
          <cell r="A1898">
            <v>1142</v>
          </cell>
          <cell r="B1898" t="str">
            <v>Marchetti, James R.</v>
          </cell>
          <cell r="C1898" t="str">
            <v>N</v>
          </cell>
          <cell r="D1898" t="str">
            <v>00000191</v>
          </cell>
          <cell r="E1898" t="str">
            <v>NUTS Nutrition Assistant</v>
          </cell>
          <cell r="F1898">
            <v>39223</v>
          </cell>
          <cell r="G1898">
            <v>39866</v>
          </cell>
          <cell r="H1898" t="str">
            <v>Hourly</v>
          </cell>
          <cell r="I1898" t="str">
            <v>H</v>
          </cell>
          <cell r="J1898">
            <v>9.9499999999999993</v>
          </cell>
        </row>
        <row r="1899">
          <cell r="A1899">
            <v>1142</v>
          </cell>
          <cell r="B1899" t="str">
            <v>Marchetti, James R.</v>
          </cell>
          <cell r="C1899" t="str">
            <v>N</v>
          </cell>
          <cell r="D1899" t="str">
            <v>00000197</v>
          </cell>
          <cell r="E1899" t="str">
            <v>ES Associate</v>
          </cell>
          <cell r="F1899">
            <v>38838</v>
          </cell>
          <cell r="G1899">
            <v>39516</v>
          </cell>
          <cell r="H1899" t="str">
            <v>Hourly</v>
          </cell>
          <cell r="I1899" t="str">
            <v>H</v>
          </cell>
          <cell r="J1899">
            <v>11.01</v>
          </cell>
        </row>
        <row r="1900">
          <cell r="A1900">
            <v>1142</v>
          </cell>
          <cell r="B1900" t="str">
            <v>Marchetti, James R.</v>
          </cell>
          <cell r="C1900" t="str">
            <v>N</v>
          </cell>
          <cell r="D1900" t="str">
            <v>00000197</v>
          </cell>
          <cell r="E1900" t="str">
            <v>ES Associate</v>
          </cell>
          <cell r="F1900">
            <v>40203</v>
          </cell>
          <cell r="G1900">
            <v>40454</v>
          </cell>
          <cell r="H1900" t="str">
            <v>Hourly</v>
          </cell>
          <cell r="I1900" t="str">
            <v>H</v>
          </cell>
          <cell r="J1900">
            <v>10.471</v>
          </cell>
        </row>
        <row r="1901">
          <cell r="A1901">
            <v>1142</v>
          </cell>
          <cell r="B1901" t="str">
            <v>Marchetti, James R.</v>
          </cell>
          <cell r="C1901" t="str">
            <v>N</v>
          </cell>
          <cell r="D1901" t="str">
            <v>00000264</v>
          </cell>
          <cell r="E1901" t="str">
            <v>ES Worker</v>
          </cell>
          <cell r="F1901">
            <v>39517</v>
          </cell>
          <cell r="G1901">
            <v>40202</v>
          </cell>
          <cell r="H1901" t="str">
            <v>Hourly</v>
          </cell>
          <cell r="I1901" t="str">
            <v>H</v>
          </cell>
          <cell r="J1901">
            <v>10.3</v>
          </cell>
        </row>
        <row r="1902">
          <cell r="A1902">
            <v>1142</v>
          </cell>
          <cell r="B1902" t="str">
            <v>Marchetti, James R.</v>
          </cell>
          <cell r="C1902" t="str">
            <v>Y</v>
          </cell>
          <cell r="D1902" t="str">
            <v>00000472</v>
          </cell>
          <cell r="E1902" t="str">
            <v>ES Associate - Per Diem</v>
          </cell>
          <cell r="F1902">
            <v>40455</v>
          </cell>
          <cell r="G1902">
            <v>41551</v>
          </cell>
          <cell r="H1902" t="str">
            <v>Hourly</v>
          </cell>
          <cell r="I1902" t="str">
            <v>H</v>
          </cell>
          <cell r="J1902">
            <v>11.06</v>
          </cell>
        </row>
        <row r="1903">
          <cell r="A1903">
            <v>1143</v>
          </cell>
          <cell r="B1903" t="str">
            <v>Woodin, Rebekah F.</v>
          </cell>
          <cell r="C1903" t="str">
            <v>N</v>
          </cell>
          <cell r="D1903" t="str">
            <v>00000191</v>
          </cell>
          <cell r="E1903" t="str">
            <v>NUTS Nutrition Assistant</v>
          </cell>
          <cell r="F1903">
            <v>38847</v>
          </cell>
          <cell r="G1903">
            <v>39348</v>
          </cell>
          <cell r="H1903" t="str">
            <v>Hourly</v>
          </cell>
          <cell r="I1903" t="str">
            <v>H</v>
          </cell>
          <cell r="J1903">
            <v>9.48</v>
          </cell>
        </row>
        <row r="1904">
          <cell r="A1904">
            <v>1143</v>
          </cell>
          <cell r="B1904" t="str">
            <v>Woodin, Rebekah F.</v>
          </cell>
          <cell r="C1904" t="str">
            <v>N</v>
          </cell>
          <cell r="D1904" t="str">
            <v>00000191</v>
          </cell>
          <cell r="E1904" t="str">
            <v>NUTS Nutrition Assistant</v>
          </cell>
          <cell r="F1904">
            <v>39348</v>
          </cell>
          <cell r="G1904">
            <v>39355</v>
          </cell>
          <cell r="H1904" t="str">
            <v>Hourly</v>
          </cell>
          <cell r="I1904" t="str">
            <v>H</v>
          </cell>
          <cell r="J1904">
            <v>9.48</v>
          </cell>
        </row>
        <row r="1905">
          <cell r="A1905">
            <v>1143</v>
          </cell>
          <cell r="B1905" t="str">
            <v>Woodin, Rebekah F.</v>
          </cell>
          <cell r="C1905" t="str">
            <v>N</v>
          </cell>
          <cell r="D1905" t="str">
            <v>00000450</v>
          </cell>
          <cell r="E1905" t="str">
            <v>Greeter</v>
          </cell>
          <cell r="F1905">
            <v>39967</v>
          </cell>
          <cell r="G1905">
            <v>40210</v>
          </cell>
          <cell r="H1905" t="str">
            <v>Hourly</v>
          </cell>
          <cell r="I1905" t="str">
            <v>H</v>
          </cell>
          <cell r="J1905">
            <v>9.5</v>
          </cell>
        </row>
        <row r="1906">
          <cell r="A1906">
            <v>1143</v>
          </cell>
          <cell r="B1906" t="str">
            <v>Woodin, Rebekah F.</v>
          </cell>
          <cell r="C1906" t="str">
            <v>Y</v>
          </cell>
          <cell r="D1906" t="str">
            <v>00000460</v>
          </cell>
          <cell r="E1906" t="str">
            <v>Pt Reg Receptionist 1 Per Diem</v>
          </cell>
          <cell r="F1906">
            <v>40525</v>
          </cell>
          <cell r="G1906">
            <v>41183</v>
          </cell>
          <cell r="H1906" t="str">
            <v>Hourly</v>
          </cell>
          <cell r="I1906" t="str">
            <v>H</v>
          </cell>
          <cell r="J1906">
            <v>9.5</v>
          </cell>
        </row>
        <row r="1907">
          <cell r="A1907">
            <v>1144</v>
          </cell>
          <cell r="B1907" t="str">
            <v>Johns, Martin C.</v>
          </cell>
          <cell r="C1907" t="str">
            <v>N</v>
          </cell>
          <cell r="D1907" t="str">
            <v>00000367</v>
          </cell>
          <cell r="E1907" t="str">
            <v>Hospitalist</v>
          </cell>
          <cell r="F1907">
            <v>38856</v>
          </cell>
          <cell r="G1907">
            <v>40449</v>
          </cell>
          <cell r="H1907" t="str">
            <v>Salaried</v>
          </cell>
          <cell r="I1907" t="str">
            <v>S</v>
          </cell>
          <cell r="J1907">
            <v>88.942300000000003</v>
          </cell>
        </row>
        <row r="1908">
          <cell r="A1908">
            <v>1144</v>
          </cell>
          <cell r="B1908" t="str">
            <v>Johns, Martin C.</v>
          </cell>
          <cell r="C1908" t="str">
            <v>N</v>
          </cell>
          <cell r="D1908" t="str">
            <v>00000438</v>
          </cell>
          <cell r="E1908" t="str">
            <v>Physician - ER</v>
          </cell>
          <cell r="F1908">
            <v>39845</v>
          </cell>
          <cell r="G1908">
            <v>42583</v>
          </cell>
          <cell r="H1908" t="str">
            <v>Salaried</v>
          </cell>
          <cell r="I1908" t="str">
            <v>S</v>
          </cell>
          <cell r="J1908">
            <v>135</v>
          </cell>
        </row>
        <row r="1909">
          <cell r="A1909">
            <v>1144</v>
          </cell>
          <cell r="B1909" t="str">
            <v>Johns, Martin C.</v>
          </cell>
          <cell r="C1909" t="str">
            <v>N</v>
          </cell>
          <cell r="D1909" t="str">
            <v>00000493</v>
          </cell>
          <cell r="E1909" t="str">
            <v>ADM Medical Director Hosp. Div</v>
          </cell>
          <cell r="F1909">
            <v>40450</v>
          </cell>
          <cell r="G1909">
            <v>42246</v>
          </cell>
          <cell r="H1909" t="str">
            <v>Salaried</v>
          </cell>
          <cell r="I1909" t="str">
            <v>S</v>
          </cell>
          <cell r="J1909">
            <v>138.05529999999999</v>
          </cell>
        </row>
        <row r="1910">
          <cell r="A1910">
            <v>1144</v>
          </cell>
          <cell r="B1910" t="str">
            <v>Johns, Martin C.</v>
          </cell>
          <cell r="C1910" t="str">
            <v>N</v>
          </cell>
          <cell r="D1910" t="str">
            <v>00000566</v>
          </cell>
          <cell r="E1910" t="str">
            <v>Chief Medical Officer</v>
          </cell>
          <cell r="F1910">
            <v>42247</v>
          </cell>
          <cell r="G1910">
            <v>42583</v>
          </cell>
          <cell r="H1910" t="str">
            <v>Salaried</v>
          </cell>
          <cell r="I1910" t="str">
            <v>S</v>
          </cell>
          <cell r="J1910">
            <v>151.86109999999999</v>
          </cell>
        </row>
        <row r="1911">
          <cell r="A1911">
            <v>1144</v>
          </cell>
          <cell r="B1911" t="str">
            <v>Johns, Martin C.</v>
          </cell>
          <cell r="C1911" t="str">
            <v>Y</v>
          </cell>
          <cell r="D1911" t="str">
            <v>00000566</v>
          </cell>
          <cell r="E1911" t="str">
            <v>Chief Medical Officer</v>
          </cell>
          <cell r="F1911">
            <v>42611</v>
          </cell>
          <cell r="G1911">
            <v>42611</v>
          </cell>
          <cell r="H1911" t="str">
            <v>Salaried</v>
          </cell>
          <cell r="I1911" t="str">
            <v>S</v>
          </cell>
          <cell r="J1911">
            <v>151.86109999999999</v>
          </cell>
        </row>
        <row r="1912">
          <cell r="A1912">
            <v>1145</v>
          </cell>
          <cell r="B1912" t="str">
            <v>VanArnam, Connie A.</v>
          </cell>
          <cell r="C1912" t="str">
            <v>N</v>
          </cell>
          <cell r="D1912" t="str">
            <v>00000098</v>
          </cell>
          <cell r="E1912" t="str">
            <v>REH Physical Therapist</v>
          </cell>
          <cell r="F1912">
            <v>38859</v>
          </cell>
          <cell r="G1912">
            <v>41714</v>
          </cell>
          <cell r="H1912" t="str">
            <v>Hourly</v>
          </cell>
          <cell r="I1912" t="str">
            <v>H</v>
          </cell>
          <cell r="J1912">
            <v>36.659999999999997</v>
          </cell>
        </row>
        <row r="1913">
          <cell r="A1913">
            <v>1145</v>
          </cell>
          <cell r="B1913" t="str">
            <v>VanArnam, Connie A.</v>
          </cell>
          <cell r="C1913" t="str">
            <v>Y</v>
          </cell>
          <cell r="D1913" t="str">
            <v>00000503</v>
          </cell>
          <cell r="E1913" t="str">
            <v>REH Physical Therapist PD</v>
          </cell>
          <cell r="F1913">
            <v>41715</v>
          </cell>
          <cell r="G1913">
            <v>41934</v>
          </cell>
          <cell r="H1913" t="str">
            <v>Hourly</v>
          </cell>
          <cell r="I1913" t="str">
            <v>H</v>
          </cell>
          <cell r="J1913">
            <v>36.659998000000002</v>
          </cell>
        </row>
        <row r="1914">
          <cell r="A1914">
            <v>1146</v>
          </cell>
          <cell r="B1914" t="str">
            <v>Matheson, Jacqueline S.</v>
          </cell>
          <cell r="C1914" t="str">
            <v>N</v>
          </cell>
          <cell r="D1914" t="str">
            <v>00000114</v>
          </cell>
          <cell r="E1914" t="str">
            <v>Non Certified Coder</v>
          </cell>
          <cell r="F1914">
            <v>40413</v>
          </cell>
          <cell r="G1914">
            <v>41840</v>
          </cell>
          <cell r="H1914" t="str">
            <v>Hourly</v>
          </cell>
          <cell r="I1914" t="str">
            <v>H</v>
          </cell>
          <cell r="J1914">
            <v>16.55</v>
          </cell>
        </row>
        <row r="1915">
          <cell r="A1915">
            <v>1146</v>
          </cell>
          <cell r="B1915" t="str">
            <v>Matheson, Jacqueline S.</v>
          </cell>
          <cell r="C1915" t="str">
            <v>N</v>
          </cell>
          <cell r="D1915" t="str">
            <v>00000164</v>
          </cell>
          <cell r="E1915" t="str">
            <v>PRIM Medical Secretary</v>
          </cell>
          <cell r="F1915">
            <v>38862</v>
          </cell>
          <cell r="G1915">
            <v>39124</v>
          </cell>
          <cell r="H1915" t="str">
            <v>Hourly</v>
          </cell>
          <cell r="I1915" t="str">
            <v>H</v>
          </cell>
          <cell r="J1915">
            <v>11.5</v>
          </cell>
        </row>
        <row r="1916">
          <cell r="A1916">
            <v>1146</v>
          </cell>
          <cell r="B1916" t="str">
            <v>Matheson, Jacqueline S.</v>
          </cell>
          <cell r="C1916" t="str">
            <v>N</v>
          </cell>
          <cell r="D1916" t="str">
            <v>00000165</v>
          </cell>
          <cell r="E1916" t="str">
            <v>PRIM Patient Reg Supervisor</v>
          </cell>
          <cell r="F1916">
            <v>39125</v>
          </cell>
          <cell r="G1916">
            <v>40412</v>
          </cell>
          <cell r="H1916" t="str">
            <v>Hourly</v>
          </cell>
          <cell r="I1916" t="str">
            <v>H</v>
          </cell>
          <cell r="J1916">
            <v>15.079700000000001</v>
          </cell>
        </row>
        <row r="1917">
          <cell r="A1917">
            <v>1146</v>
          </cell>
          <cell r="B1917" t="str">
            <v>Matheson, Jacqueline S.</v>
          </cell>
          <cell r="C1917" t="str">
            <v>N</v>
          </cell>
          <cell r="D1917" t="str">
            <v>00000349</v>
          </cell>
          <cell r="E1917" t="str">
            <v>CLAD Coder (Med Rec)</v>
          </cell>
          <cell r="F1917">
            <v>40367</v>
          </cell>
          <cell r="G1917">
            <v>40357</v>
          </cell>
          <cell r="H1917" t="str">
            <v>Salaried</v>
          </cell>
          <cell r="I1917" t="str">
            <v>S</v>
          </cell>
          <cell r="J1917">
            <v>15.08</v>
          </cell>
        </row>
        <row r="1918">
          <cell r="A1918">
            <v>1146</v>
          </cell>
          <cell r="B1918" t="str">
            <v>Matheson, Jacqueline S.</v>
          </cell>
          <cell r="C1918" t="str">
            <v>Y</v>
          </cell>
          <cell r="D1918" t="str">
            <v>00000483</v>
          </cell>
          <cell r="E1918" t="str">
            <v>HIM Medical Transcript PD</v>
          </cell>
          <cell r="F1918">
            <v>41841</v>
          </cell>
          <cell r="G1918">
            <v>41908</v>
          </cell>
          <cell r="H1918" t="str">
            <v>Hourly</v>
          </cell>
          <cell r="I1918" t="str">
            <v>H</v>
          </cell>
          <cell r="J1918">
            <v>16.55</v>
          </cell>
        </row>
        <row r="1919">
          <cell r="A1919">
            <v>1147</v>
          </cell>
          <cell r="B1919" t="str">
            <v>Patterson, Emma J.</v>
          </cell>
          <cell r="C1919" t="str">
            <v>N</v>
          </cell>
          <cell r="D1919" t="str">
            <v>00000211</v>
          </cell>
          <cell r="E1919" t="str">
            <v>PR Patient Reg Receptionist I</v>
          </cell>
          <cell r="F1919">
            <v>38867</v>
          </cell>
          <cell r="G1919">
            <v>42554</v>
          </cell>
          <cell r="H1919" t="str">
            <v>Hourly</v>
          </cell>
          <cell r="I1919" t="str">
            <v>H</v>
          </cell>
          <cell r="J1919">
            <v>15</v>
          </cell>
        </row>
        <row r="1920">
          <cell r="A1920">
            <v>1147</v>
          </cell>
          <cell r="B1920" t="str">
            <v>Patterson, Emma J.</v>
          </cell>
          <cell r="C1920" t="str">
            <v>Y</v>
          </cell>
          <cell r="D1920" t="str">
            <v>00000460</v>
          </cell>
          <cell r="E1920" t="str">
            <v>Pt Reg Receptionist 1 Per Diem</v>
          </cell>
          <cell r="F1920">
            <v>42555</v>
          </cell>
          <cell r="G1920">
            <v>42681</v>
          </cell>
          <cell r="H1920" t="str">
            <v>Hourly</v>
          </cell>
          <cell r="I1920" t="str">
            <v>H</v>
          </cell>
          <cell r="J1920">
            <v>15</v>
          </cell>
        </row>
        <row r="1921">
          <cell r="A1921">
            <v>1148</v>
          </cell>
          <cell r="B1921" t="str">
            <v>Holtz, Jill E.</v>
          </cell>
          <cell r="C1921" t="str">
            <v>Y</v>
          </cell>
          <cell r="D1921" t="str">
            <v>00000157</v>
          </cell>
          <cell r="E1921" t="str">
            <v>NAPS Podiatry Med Secretary</v>
          </cell>
          <cell r="F1921">
            <v>38880</v>
          </cell>
          <cell r="G1921">
            <v>39156</v>
          </cell>
          <cell r="H1921" t="str">
            <v>Hourly</v>
          </cell>
          <cell r="I1921" t="str">
            <v>H</v>
          </cell>
          <cell r="J1921">
            <v>12.12</v>
          </cell>
        </row>
        <row r="1922">
          <cell r="A1922">
            <v>1149</v>
          </cell>
          <cell r="B1922" t="str">
            <v>Bovey, Alexandra K.</v>
          </cell>
          <cell r="C1922" t="str">
            <v>N</v>
          </cell>
          <cell r="D1922" t="str">
            <v>00000171</v>
          </cell>
          <cell r="E1922" t="str">
            <v>OBGYN Nurse Midwife</v>
          </cell>
          <cell r="F1922">
            <v>40960</v>
          </cell>
          <cell r="G1922">
            <v>40960</v>
          </cell>
          <cell r="H1922" t="str">
            <v>Salaried</v>
          </cell>
          <cell r="I1922" t="str">
            <v>S</v>
          </cell>
          <cell r="J1922">
            <v>40</v>
          </cell>
        </row>
        <row r="1923">
          <cell r="A1923">
            <v>1149</v>
          </cell>
          <cell r="B1923" t="str">
            <v>Bovey, Alexandra K.</v>
          </cell>
          <cell r="C1923" t="str">
            <v>N</v>
          </cell>
          <cell r="D1923" t="str">
            <v>00000171</v>
          </cell>
          <cell r="E1923" t="str">
            <v>OBGYN Nurse Midwife</v>
          </cell>
          <cell r="F1923">
            <v>38880</v>
          </cell>
          <cell r="G1923">
            <v>40962</v>
          </cell>
          <cell r="H1923" t="str">
            <v>Salaried</v>
          </cell>
          <cell r="I1923" t="str">
            <v>S</v>
          </cell>
          <cell r="J1923">
            <v>40</v>
          </cell>
        </row>
        <row r="1924">
          <cell r="A1924">
            <v>1149</v>
          </cell>
          <cell r="B1924" t="str">
            <v>Bovey, Alexandra K.</v>
          </cell>
          <cell r="C1924" t="str">
            <v>Y</v>
          </cell>
          <cell r="D1924" t="str">
            <v>00000171</v>
          </cell>
          <cell r="E1924" t="str">
            <v>OBGYN Nurse Midwife</v>
          </cell>
          <cell r="F1924">
            <v>41015</v>
          </cell>
          <cell r="G1924">
            <v>41015</v>
          </cell>
          <cell r="H1924" t="str">
            <v>Salaried</v>
          </cell>
          <cell r="I1924" t="str">
            <v>S</v>
          </cell>
          <cell r="J1924">
            <v>40</v>
          </cell>
        </row>
        <row r="1925">
          <cell r="A1925">
            <v>1150</v>
          </cell>
          <cell r="B1925" t="str">
            <v>Croteau, Stephanie A.</v>
          </cell>
          <cell r="C1925" t="str">
            <v>Y</v>
          </cell>
          <cell r="D1925" t="str">
            <v>00000058</v>
          </cell>
          <cell r="E1925" t="str">
            <v>MECU Licensed Nurse Aide</v>
          </cell>
          <cell r="F1925">
            <v>38943</v>
          </cell>
          <cell r="G1925">
            <v>39207</v>
          </cell>
          <cell r="H1925" t="str">
            <v>Hourly</v>
          </cell>
          <cell r="I1925" t="str">
            <v>H</v>
          </cell>
          <cell r="J1925">
            <v>10.4</v>
          </cell>
        </row>
        <row r="1926">
          <cell r="A1926">
            <v>1150</v>
          </cell>
          <cell r="B1926" t="str">
            <v>Croteau, Stephanie A.</v>
          </cell>
          <cell r="C1926" t="str">
            <v>N</v>
          </cell>
          <cell r="D1926" t="str">
            <v>00000235</v>
          </cell>
          <cell r="E1926" t="str">
            <v>MECU LNA Per Diem</v>
          </cell>
          <cell r="F1926">
            <v>38887</v>
          </cell>
          <cell r="G1926">
            <v>38942</v>
          </cell>
          <cell r="H1926" t="str">
            <v>Hourly</v>
          </cell>
          <cell r="I1926" t="str">
            <v>H</v>
          </cell>
          <cell r="J1926">
            <v>9.86</v>
          </cell>
        </row>
        <row r="1927">
          <cell r="A1927">
            <v>1151</v>
          </cell>
          <cell r="B1927" t="str">
            <v>Murphy, Hope A.</v>
          </cell>
          <cell r="C1927" t="str">
            <v>N</v>
          </cell>
          <cell r="D1927" t="str">
            <v>00000022</v>
          </cell>
          <cell r="E1927" t="str">
            <v>PHAR Pharmacy Manager</v>
          </cell>
          <cell r="F1927">
            <v>38887</v>
          </cell>
          <cell r="G1927">
            <v>38919</v>
          </cell>
          <cell r="H1927" t="str">
            <v>Salaried</v>
          </cell>
          <cell r="I1927" t="str">
            <v>S</v>
          </cell>
          <cell r="J1927">
            <v>44.230800000000002</v>
          </cell>
        </row>
        <row r="1928">
          <cell r="A1928">
            <v>1151</v>
          </cell>
          <cell r="B1928" t="str">
            <v>Murphy, Hope A.</v>
          </cell>
          <cell r="C1928" t="str">
            <v>Y</v>
          </cell>
          <cell r="D1928" t="str">
            <v>00000022</v>
          </cell>
          <cell r="E1928" t="str">
            <v>PHAR Pharmacy Manager</v>
          </cell>
          <cell r="F1928">
            <v>38919</v>
          </cell>
          <cell r="G1928">
            <v>38922</v>
          </cell>
          <cell r="H1928" t="str">
            <v>Salaried</v>
          </cell>
          <cell r="I1928" t="str">
            <v>S</v>
          </cell>
          <cell r="J1928">
            <v>44.230800000000002</v>
          </cell>
        </row>
        <row r="1929">
          <cell r="A1929">
            <v>1152</v>
          </cell>
          <cell r="B1929" t="str">
            <v>Sault, Sharon L.</v>
          </cell>
          <cell r="C1929" t="str">
            <v>N</v>
          </cell>
          <cell r="D1929" t="str">
            <v>00000114</v>
          </cell>
          <cell r="E1929" t="str">
            <v>Non Certified Coder</v>
          </cell>
          <cell r="F1929">
            <v>42023</v>
          </cell>
          <cell r="G1929">
            <v>43449</v>
          </cell>
          <cell r="H1929" t="str">
            <v>Hourly</v>
          </cell>
          <cell r="I1929" t="str">
            <v>H</v>
          </cell>
          <cell r="J1929">
            <v>17.72</v>
          </cell>
        </row>
        <row r="1930">
          <cell r="A1930">
            <v>1152</v>
          </cell>
          <cell r="B1930" t="str">
            <v>Sault, Sharon L.</v>
          </cell>
          <cell r="C1930" t="str">
            <v>N</v>
          </cell>
          <cell r="D1930" t="str">
            <v>00000117</v>
          </cell>
          <cell r="E1930" t="str">
            <v>HIM Medical Transcriptionist</v>
          </cell>
          <cell r="F1930">
            <v>38887</v>
          </cell>
          <cell r="G1930">
            <v>40944</v>
          </cell>
          <cell r="H1930" t="str">
            <v>Hourly</v>
          </cell>
          <cell r="I1930" t="str">
            <v>H</v>
          </cell>
          <cell r="J1930">
            <v>14.977600000000001</v>
          </cell>
        </row>
        <row r="1931">
          <cell r="A1931">
            <v>1152</v>
          </cell>
          <cell r="B1931" t="str">
            <v>Sault, Sharon L.</v>
          </cell>
          <cell r="C1931" t="str">
            <v>Y</v>
          </cell>
          <cell r="D1931" t="str">
            <v>00000291</v>
          </cell>
          <cell r="E1931" t="str">
            <v>HIM Certified Coder</v>
          </cell>
          <cell r="F1931">
            <v>43450</v>
          </cell>
          <cell r="G1931">
            <v>44532</v>
          </cell>
          <cell r="H1931" t="str">
            <v>Hourly</v>
          </cell>
          <cell r="I1931" t="str">
            <v>H</v>
          </cell>
          <cell r="J1931">
            <v>23.68</v>
          </cell>
        </row>
        <row r="1932">
          <cell r="A1932">
            <v>1152</v>
          </cell>
          <cell r="B1932" t="str">
            <v>Sault, Sharon L.</v>
          </cell>
          <cell r="C1932" t="str">
            <v>N</v>
          </cell>
          <cell r="D1932" t="str">
            <v>00000527</v>
          </cell>
          <cell r="E1932" t="str">
            <v>Med. Transcript. At Home</v>
          </cell>
          <cell r="F1932">
            <v>40945</v>
          </cell>
          <cell r="G1932">
            <v>42022</v>
          </cell>
          <cell r="H1932" t="str">
            <v>Hourly</v>
          </cell>
          <cell r="I1932" t="str">
            <v>H</v>
          </cell>
          <cell r="J1932">
            <v>16.29</v>
          </cell>
        </row>
        <row r="1933">
          <cell r="A1933">
            <v>1153</v>
          </cell>
          <cell r="B1933" t="str">
            <v>Brink, Mayra A.</v>
          </cell>
          <cell r="C1933" t="str">
            <v>Y</v>
          </cell>
          <cell r="D1933" t="str">
            <v>00000160</v>
          </cell>
          <cell r="E1933" t="str">
            <v>Office Manager</v>
          </cell>
          <cell r="F1933">
            <v>40329</v>
          </cell>
          <cell r="G1933">
            <v>40528</v>
          </cell>
          <cell r="H1933" t="str">
            <v>Salaried</v>
          </cell>
          <cell r="I1933" t="str">
            <v>S</v>
          </cell>
          <cell r="J1933">
            <v>26.75</v>
          </cell>
        </row>
        <row r="1934">
          <cell r="A1934">
            <v>1153</v>
          </cell>
          <cell r="B1934" t="str">
            <v>Brink, Mayra A.</v>
          </cell>
          <cell r="C1934" t="str">
            <v>N</v>
          </cell>
          <cell r="D1934" t="str">
            <v>00000312</v>
          </cell>
          <cell r="E1934" t="str">
            <v>CHEL Office Manager Offsite</v>
          </cell>
          <cell r="F1934">
            <v>38888</v>
          </cell>
          <cell r="G1934">
            <v>40328</v>
          </cell>
          <cell r="H1934" t="str">
            <v>Hourly</v>
          </cell>
          <cell r="I1934" t="str">
            <v>H</v>
          </cell>
          <cell r="J1934">
            <v>19.073799999999999</v>
          </cell>
        </row>
        <row r="1935">
          <cell r="A1935">
            <v>1154</v>
          </cell>
          <cell r="B1935" t="str">
            <v>Minsinger, Kristopher D.</v>
          </cell>
          <cell r="C1935" t="str">
            <v>N</v>
          </cell>
          <cell r="D1935" t="str">
            <v>00000066</v>
          </cell>
          <cell r="E1935" t="str">
            <v>OR Surgical Services Asst</v>
          </cell>
          <cell r="F1935">
            <v>39237</v>
          </cell>
          <cell r="G1935">
            <v>40300</v>
          </cell>
          <cell r="H1935" t="str">
            <v>Hourly</v>
          </cell>
          <cell r="I1935" t="str">
            <v>H</v>
          </cell>
          <cell r="J1935">
            <v>11.87</v>
          </cell>
        </row>
        <row r="1936">
          <cell r="A1936">
            <v>1154</v>
          </cell>
          <cell r="B1936" t="str">
            <v>Minsinger, Kristopher D.</v>
          </cell>
          <cell r="C1936" t="str">
            <v>N</v>
          </cell>
          <cell r="D1936" t="str">
            <v>00000368</v>
          </cell>
          <cell r="E1936" t="str">
            <v>ER LNA</v>
          </cell>
          <cell r="F1936">
            <v>38889</v>
          </cell>
          <cell r="G1936">
            <v>39236</v>
          </cell>
          <cell r="H1936" t="str">
            <v>Hourly</v>
          </cell>
          <cell r="I1936" t="str">
            <v>H</v>
          </cell>
          <cell r="J1936">
            <v>9.23</v>
          </cell>
        </row>
        <row r="1937">
          <cell r="A1937">
            <v>1154</v>
          </cell>
          <cell r="B1937" t="str">
            <v>Minsinger, Kristopher D.</v>
          </cell>
          <cell r="C1937" t="str">
            <v>N</v>
          </cell>
          <cell r="D1937" t="str">
            <v>00000368</v>
          </cell>
          <cell r="E1937" t="str">
            <v>ER LNA</v>
          </cell>
          <cell r="F1937">
            <v>40301</v>
          </cell>
          <cell r="G1937">
            <v>40637</v>
          </cell>
          <cell r="H1937" t="str">
            <v>Hourly</v>
          </cell>
          <cell r="I1937" t="str">
            <v>H</v>
          </cell>
          <cell r="J1937">
            <v>11.869999</v>
          </cell>
        </row>
        <row r="1938">
          <cell r="A1938">
            <v>1154</v>
          </cell>
          <cell r="B1938" t="str">
            <v>Minsinger, Kristopher D.</v>
          </cell>
          <cell r="C1938" t="str">
            <v>Y</v>
          </cell>
          <cell r="D1938" t="str">
            <v>00000368</v>
          </cell>
          <cell r="E1938" t="str">
            <v>ER LNA</v>
          </cell>
          <cell r="F1938">
            <v>40725</v>
          </cell>
          <cell r="G1938">
            <v>40982</v>
          </cell>
          <cell r="H1938" t="str">
            <v>Hourly</v>
          </cell>
          <cell r="I1938" t="str">
            <v>H</v>
          </cell>
          <cell r="J1938">
            <v>11.87</v>
          </cell>
        </row>
        <row r="1939">
          <cell r="A1939">
            <v>1155</v>
          </cell>
          <cell r="B1939" t="str">
            <v>Colson, Angela L.</v>
          </cell>
          <cell r="C1939" t="str">
            <v>N</v>
          </cell>
          <cell r="D1939" t="str">
            <v>00000058</v>
          </cell>
          <cell r="E1939" t="str">
            <v>MECU Licensed Nurse Aide</v>
          </cell>
          <cell r="F1939">
            <v>38894</v>
          </cell>
          <cell r="G1939">
            <v>39012</v>
          </cell>
          <cell r="H1939" t="str">
            <v>Hourly</v>
          </cell>
          <cell r="I1939" t="str">
            <v>H</v>
          </cell>
          <cell r="J1939">
            <v>10</v>
          </cell>
        </row>
        <row r="1940">
          <cell r="A1940">
            <v>1155</v>
          </cell>
          <cell r="B1940" t="str">
            <v>Colson, Angela L.</v>
          </cell>
          <cell r="C1940" t="str">
            <v>N</v>
          </cell>
          <cell r="D1940" t="str">
            <v>00000058</v>
          </cell>
          <cell r="E1940" t="str">
            <v>MECU Licensed Nurse Aide</v>
          </cell>
          <cell r="F1940">
            <v>39013</v>
          </cell>
          <cell r="G1940">
            <v>39026</v>
          </cell>
          <cell r="H1940" t="str">
            <v>Hourly</v>
          </cell>
          <cell r="I1940" t="str">
            <v>H</v>
          </cell>
          <cell r="J1940">
            <v>10</v>
          </cell>
        </row>
        <row r="1941">
          <cell r="A1941">
            <v>1155</v>
          </cell>
          <cell r="B1941" t="str">
            <v>Colson, Angela L.</v>
          </cell>
          <cell r="C1941" t="str">
            <v>N</v>
          </cell>
          <cell r="D1941" t="str">
            <v>00000058</v>
          </cell>
          <cell r="E1941" t="str">
            <v>MECU Licensed Nurse Aide</v>
          </cell>
          <cell r="F1941">
            <v>39330</v>
          </cell>
          <cell r="G1941">
            <v>39329</v>
          </cell>
          <cell r="H1941" t="str">
            <v>Hourly</v>
          </cell>
          <cell r="I1941" t="str">
            <v>H</v>
          </cell>
          <cell r="J1941">
            <v>10.55</v>
          </cell>
        </row>
        <row r="1942">
          <cell r="A1942">
            <v>1155</v>
          </cell>
          <cell r="B1942" t="str">
            <v>Colson, Angela L.</v>
          </cell>
          <cell r="C1942" t="str">
            <v>Y</v>
          </cell>
          <cell r="D1942" t="str">
            <v>00000235</v>
          </cell>
          <cell r="E1942" t="str">
            <v>MECU LNA Per Diem</v>
          </cell>
          <cell r="F1942">
            <v>39330</v>
          </cell>
          <cell r="G1942">
            <v>39358</v>
          </cell>
          <cell r="H1942" t="str">
            <v>Hourly</v>
          </cell>
          <cell r="I1942" t="str">
            <v>H</v>
          </cell>
          <cell r="J1942">
            <v>10.55</v>
          </cell>
        </row>
        <row r="1943">
          <cell r="A1943">
            <v>1155</v>
          </cell>
          <cell r="B1943" t="str">
            <v>Colson, Angela L.</v>
          </cell>
          <cell r="C1943" t="str">
            <v>N</v>
          </cell>
          <cell r="D1943" t="str">
            <v>00000340</v>
          </cell>
          <cell r="E1943" t="str">
            <v>Sharon Healthcare Asst Offsite</v>
          </cell>
          <cell r="F1943">
            <v>39013</v>
          </cell>
          <cell r="G1943">
            <v>39013</v>
          </cell>
          <cell r="H1943" t="str">
            <v>Hourly</v>
          </cell>
          <cell r="I1943" t="str">
            <v>H</v>
          </cell>
          <cell r="J1943">
            <v>10.27</v>
          </cell>
        </row>
        <row r="1944">
          <cell r="A1944">
            <v>1155</v>
          </cell>
          <cell r="B1944" t="str">
            <v>Colson, Angela L.</v>
          </cell>
          <cell r="C1944" t="str">
            <v>N</v>
          </cell>
          <cell r="D1944" t="str">
            <v>00000340</v>
          </cell>
          <cell r="E1944" t="str">
            <v>Sharon Healthcare Asst Offsite</v>
          </cell>
          <cell r="F1944">
            <v>39027</v>
          </cell>
          <cell r="G1944">
            <v>39154</v>
          </cell>
          <cell r="H1944" t="str">
            <v>Hourly</v>
          </cell>
          <cell r="I1944" t="str">
            <v>H</v>
          </cell>
          <cell r="J1944">
            <v>10.27</v>
          </cell>
        </row>
        <row r="1945">
          <cell r="A1945">
            <v>1155</v>
          </cell>
          <cell r="B1945" t="str">
            <v>Colson, Angela L.</v>
          </cell>
          <cell r="C1945" t="str">
            <v>N</v>
          </cell>
          <cell r="D1945" t="str">
            <v>00000372</v>
          </cell>
          <cell r="E1945" t="str">
            <v>Bethel Healthcare Asst Offsite</v>
          </cell>
          <cell r="F1945">
            <v>39027</v>
          </cell>
          <cell r="G1945">
            <v>39154</v>
          </cell>
          <cell r="H1945" t="str">
            <v>Hourly</v>
          </cell>
          <cell r="I1945" t="str">
            <v>H</v>
          </cell>
          <cell r="J1945">
            <v>10.27</v>
          </cell>
        </row>
        <row r="1946">
          <cell r="A1946">
            <v>1156</v>
          </cell>
          <cell r="B1946" t="str">
            <v>Nicholas, Mary M.</v>
          </cell>
          <cell r="C1946" t="str">
            <v>Y</v>
          </cell>
          <cell r="D1946" t="str">
            <v>00000239</v>
          </cell>
          <cell r="E1946" t="str">
            <v>MEDSURG RN Per Diem</v>
          </cell>
          <cell r="F1946">
            <v>38903</v>
          </cell>
          <cell r="G1946">
            <v>39765</v>
          </cell>
          <cell r="H1946" t="str">
            <v>Hourly</v>
          </cell>
          <cell r="I1946" t="str">
            <v>H</v>
          </cell>
          <cell r="J1946">
            <v>28</v>
          </cell>
        </row>
        <row r="1947">
          <cell r="A1947">
            <v>1157</v>
          </cell>
          <cell r="B1947" t="str">
            <v>Crandall, Aydan L.</v>
          </cell>
          <cell r="C1947" t="str">
            <v>N</v>
          </cell>
          <cell r="D1947" t="str">
            <v>00000098</v>
          </cell>
          <cell r="E1947" t="str">
            <v>REH Physical Therapist</v>
          </cell>
          <cell r="F1947">
            <v>38908</v>
          </cell>
          <cell r="G1947">
            <v>39626</v>
          </cell>
          <cell r="H1947" t="str">
            <v>Hourly</v>
          </cell>
          <cell r="I1947" t="str">
            <v>H</v>
          </cell>
          <cell r="J1947">
            <v>30.02</v>
          </cell>
        </row>
        <row r="1948">
          <cell r="A1948">
            <v>1157</v>
          </cell>
          <cell r="B1948" t="str">
            <v>Crandall, Aydan L.</v>
          </cell>
          <cell r="C1948" t="str">
            <v>Y</v>
          </cell>
          <cell r="D1948" t="str">
            <v>00000098</v>
          </cell>
          <cell r="E1948" t="str">
            <v>REH Physical Therapist</v>
          </cell>
          <cell r="F1948">
            <v>39651</v>
          </cell>
          <cell r="G1948">
            <v>39755</v>
          </cell>
          <cell r="H1948" t="str">
            <v>Hourly</v>
          </cell>
          <cell r="I1948" t="str">
            <v>H</v>
          </cell>
          <cell r="J1948">
            <v>34.520000000000003</v>
          </cell>
        </row>
        <row r="1949">
          <cell r="A1949">
            <v>1158</v>
          </cell>
          <cell r="B1949" t="str">
            <v>Mattern, Sarah</v>
          </cell>
          <cell r="C1949" t="str">
            <v>Y</v>
          </cell>
          <cell r="D1949" t="str">
            <v>00000237</v>
          </cell>
          <cell r="E1949" t="str">
            <v>MEDSURG LNA Per Diem</v>
          </cell>
          <cell r="F1949">
            <v>38908</v>
          </cell>
          <cell r="G1949">
            <v>39785</v>
          </cell>
          <cell r="H1949" t="str">
            <v>Hourly</v>
          </cell>
          <cell r="I1949" t="str">
            <v>H</v>
          </cell>
          <cell r="J1949">
            <v>10.45</v>
          </cell>
        </row>
        <row r="1950">
          <cell r="A1950">
            <v>1159</v>
          </cell>
          <cell r="B1950" t="str">
            <v>van Gulden, Carleen M.</v>
          </cell>
          <cell r="C1950" t="str">
            <v>Y</v>
          </cell>
          <cell r="D1950" t="str">
            <v>00000164</v>
          </cell>
          <cell r="E1950" t="str">
            <v>PRIM Medical Secretary</v>
          </cell>
          <cell r="F1950">
            <v>38910</v>
          </cell>
          <cell r="G1950">
            <v>39027</v>
          </cell>
          <cell r="H1950" t="str">
            <v>Hourly</v>
          </cell>
          <cell r="I1950" t="str">
            <v>H</v>
          </cell>
          <cell r="J1950">
            <v>8</v>
          </cell>
        </row>
        <row r="1951">
          <cell r="A1951">
            <v>1160</v>
          </cell>
          <cell r="B1951" t="str">
            <v>Porter, Brandie L.</v>
          </cell>
          <cell r="C1951" t="str">
            <v>N</v>
          </cell>
          <cell r="D1951" t="str">
            <v>00000042</v>
          </cell>
          <cell r="E1951" t="str">
            <v>BIL Billing Representative II</v>
          </cell>
          <cell r="F1951">
            <v>41183</v>
          </cell>
          <cell r="G1951">
            <v>44682</v>
          </cell>
          <cell r="H1951" t="str">
            <v>Hourly</v>
          </cell>
          <cell r="I1951" t="str">
            <v>H</v>
          </cell>
          <cell r="J1951">
            <v>24.77</v>
          </cell>
        </row>
        <row r="1952">
          <cell r="A1952">
            <v>1160</v>
          </cell>
          <cell r="B1952" t="str">
            <v>Porter, Brandie L.</v>
          </cell>
          <cell r="C1952" t="str">
            <v>N</v>
          </cell>
          <cell r="D1952" t="str">
            <v>00000043</v>
          </cell>
          <cell r="E1952" t="str">
            <v>BIL Billing Representative I</v>
          </cell>
          <cell r="F1952">
            <v>38915</v>
          </cell>
          <cell r="G1952">
            <v>41182</v>
          </cell>
          <cell r="H1952" t="str">
            <v>Hourly</v>
          </cell>
          <cell r="I1952" t="str">
            <v>H</v>
          </cell>
          <cell r="J1952">
            <v>15.41</v>
          </cell>
        </row>
        <row r="1953">
          <cell r="A1953">
            <v>1160</v>
          </cell>
          <cell r="B1953" t="str">
            <v>Porter, Brandie L.</v>
          </cell>
          <cell r="C1953" t="str">
            <v>Y</v>
          </cell>
          <cell r="D1953" t="str">
            <v>00000697</v>
          </cell>
          <cell r="E1953" t="str">
            <v>Billing Representative</v>
          </cell>
          <cell r="F1953">
            <v>44683</v>
          </cell>
          <cell r="G1953">
            <v>45056</v>
          </cell>
          <cell r="H1953" t="str">
            <v>Hourly</v>
          </cell>
          <cell r="I1953" t="str">
            <v>H</v>
          </cell>
          <cell r="J1953">
            <v>28.54</v>
          </cell>
        </row>
        <row r="1954">
          <cell r="A1954">
            <v>1161</v>
          </cell>
          <cell r="B1954" t="str">
            <v>Martin, Crystal Y.</v>
          </cell>
          <cell r="C1954" t="str">
            <v>Y</v>
          </cell>
          <cell r="D1954" t="str">
            <v>00000235</v>
          </cell>
          <cell r="E1954" t="str">
            <v>MECU LNA Per Diem</v>
          </cell>
          <cell r="F1954">
            <v>38915</v>
          </cell>
          <cell r="G1954">
            <v>38986</v>
          </cell>
          <cell r="H1954" t="str">
            <v>Hourly</v>
          </cell>
          <cell r="I1954" t="str">
            <v>H</v>
          </cell>
          <cell r="J1954">
            <v>9.67</v>
          </cell>
        </row>
        <row r="1955">
          <cell r="A1955">
            <v>1162</v>
          </cell>
          <cell r="B1955" t="str">
            <v>Hood, Katie L.</v>
          </cell>
          <cell r="C1955" t="str">
            <v>Y</v>
          </cell>
          <cell r="D1955" t="str">
            <v>00000155</v>
          </cell>
          <cell r="E1955" t="str">
            <v>NAPS Surgery Medical Secretary</v>
          </cell>
          <cell r="F1955">
            <v>39111</v>
          </cell>
          <cell r="G1955">
            <v>39206</v>
          </cell>
          <cell r="H1955" t="str">
            <v>Hourly</v>
          </cell>
          <cell r="I1955" t="str">
            <v>H</v>
          </cell>
          <cell r="J1955">
            <v>10.58</v>
          </cell>
        </row>
        <row r="1956">
          <cell r="A1956">
            <v>1162</v>
          </cell>
          <cell r="B1956" t="str">
            <v>Hood, Katie L.</v>
          </cell>
          <cell r="C1956" t="str">
            <v>N</v>
          </cell>
          <cell r="D1956" t="str">
            <v>00000211</v>
          </cell>
          <cell r="E1956" t="str">
            <v>PR Patient Reg Receptionist I</v>
          </cell>
          <cell r="F1956">
            <v>38915</v>
          </cell>
          <cell r="G1956">
            <v>39110</v>
          </cell>
          <cell r="H1956" t="str">
            <v>Hourly</v>
          </cell>
          <cell r="I1956" t="str">
            <v>H</v>
          </cell>
          <cell r="J1956">
            <v>11.81</v>
          </cell>
        </row>
        <row r="1957">
          <cell r="A1957">
            <v>1163</v>
          </cell>
          <cell r="B1957" t="str">
            <v>Kelty, Kathy L.</v>
          </cell>
          <cell r="C1957" t="str">
            <v>Y</v>
          </cell>
          <cell r="D1957" t="str">
            <v>00000043</v>
          </cell>
          <cell r="E1957" t="str">
            <v>BIL Billing Representative I</v>
          </cell>
          <cell r="F1957">
            <v>39321</v>
          </cell>
          <cell r="G1957">
            <v>42809</v>
          </cell>
          <cell r="H1957" t="str">
            <v>Hourly</v>
          </cell>
          <cell r="I1957" t="str">
            <v>H</v>
          </cell>
          <cell r="J1957">
            <v>14.71</v>
          </cell>
        </row>
        <row r="1958">
          <cell r="A1958">
            <v>1163</v>
          </cell>
          <cell r="B1958" t="str">
            <v>Kelty, Kathy L.</v>
          </cell>
          <cell r="C1958" t="str">
            <v>N</v>
          </cell>
          <cell r="D1958" t="str">
            <v>00000277</v>
          </cell>
          <cell r="E1958" t="str">
            <v>BIL Receptionist</v>
          </cell>
          <cell r="F1958">
            <v>38915</v>
          </cell>
          <cell r="G1958">
            <v>39320</v>
          </cell>
          <cell r="H1958" t="str">
            <v>Hourly</v>
          </cell>
          <cell r="I1958" t="str">
            <v>H</v>
          </cell>
          <cell r="J1958">
            <v>10.56</v>
          </cell>
        </row>
        <row r="1959">
          <cell r="A1959">
            <v>1164</v>
          </cell>
          <cell r="B1959" t="str">
            <v>Smit, Gregory M.</v>
          </cell>
          <cell r="C1959" t="str">
            <v>Y</v>
          </cell>
          <cell r="D1959" t="str">
            <v>00000264</v>
          </cell>
          <cell r="E1959" t="str">
            <v>ES Worker</v>
          </cell>
          <cell r="F1959">
            <v>40203</v>
          </cell>
          <cell r="G1959">
            <v>40444</v>
          </cell>
          <cell r="H1959" t="str">
            <v>Hourly</v>
          </cell>
          <cell r="I1959" t="str">
            <v>H</v>
          </cell>
          <cell r="J1959">
            <v>14.346399999999999</v>
          </cell>
        </row>
        <row r="1960">
          <cell r="A1960">
            <v>1164</v>
          </cell>
          <cell r="B1960" t="str">
            <v>Smit, Gregory M.</v>
          </cell>
          <cell r="C1960" t="str">
            <v>N</v>
          </cell>
          <cell r="D1960" t="str">
            <v>00000276</v>
          </cell>
          <cell r="E1960" t="str">
            <v>ES Team Leader</v>
          </cell>
          <cell r="F1960">
            <v>38915</v>
          </cell>
          <cell r="G1960">
            <v>40202</v>
          </cell>
          <cell r="H1960" t="str">
            <v>Hourly</v>
          </cell>
          <cell r="I1960" t="str">
            <v>H</v>
          </cell>
          <cell r="J1960">
            <v>14.14</v>
          </cell>
        </row>
        <row r="1961">
          <cell r="A1961">
            <v>1165</v>
          </cell>
          <cell r="B1961" t="str">
            <v>Casey, Hannah C.</v>
          </cell>
          <cell r="C1961" t="str">
            <v>Y</v>
          </cell>
          <cell r="D1961" t="str">
            <v>00000307</v>
          </cell>
          <cell r="E1961" t="str">
            <v>BETH Medical Secretary Offsite</v>
          </cell>
          <cell r="F1961">
            <v>38916</v>
          </cell>
          <cell r="G1961">
            <v>38939</v>
          </cell>
          <cell r="H1961" t="str">
            <v>Hourly</v>
          </cell>
          <cell r="I1961" t="str">
            <v>H</v>
          </cell>
          <cell r="J1961">
            <v>10.5</v>
          </cell>
        </row>
        <row r="1962">
          <cell r="A1962">
            <v>1165</v>
          </cell>
          <cell r="B1962" t="str">
            <v>Casey, Hannah C.</v>
          </cell>
          <cell r="C1962" t="str">
            <v>N</v>
          </cell>
          <cell r="D1962" t="str">
            <v>00000330</v>
          </cell>
          <cell r="E1962" t="str">
            <v>CLAD Healthcare Assistant</v>
          </cell>
          <cell r="F1962">
            <v>38916</v>
          </cell>
          <cell r="G1962">
            <v>38915</v>
          </cell>
          <cell r="H1962" t="str">
            <v>Hourly</v>
          </cell>
          <cell r="I1962" t="str">
            <v>H</v>
          </cell>
          <cell r="J1962">
            <v>10.5</v>
          </cell>
        </row>
        <row r="1963">
          <cell r="A1963">
            <v>1165</v>
          </cell>
          <cell r="B1963" t="str">
            <v>Casey, Hannah C.</v>
          </cell>
          <cell r="C1963" t="str">
            <v>N</v>
          </cell>
          <cell r="D1963" t="str">
            <v>00000330</v>
          </cell>
          <cell r="E1963" t="str">
            <v>CLAD Healthcare Assistant</v>
          </cell>
          <cell r="F1963">
            <v>38917</v>
          </cell>
          <cell r="G1963">
            <v>38939</v>
          </cell>
          <cell r="H1963" t="str">
            <v>Hourly</v>
          </cell>
          <cell r="I1963" t="str">
            <v>H</v>
          </cell>
          <cell r="J1963">
            <v>11</v>
          </cell>
        </row>
        <row r="1964">
          <cell r="A1964">
            <v>1166</v>
          </cell>
          <cell r="B1964" t="str">
            <v>Tradup, Bryan S.</v>
          </cell>
          <cell r="C1964" t="str">
            <v>N</v>
          </cell>
          <cell r="D1964" t="str">
            <v>00000330</v>
          </cell>
          <cell r="E1964" t="str">
            <v>CLAD Healthcare Assistant</v>
          </cell>
          <cell r="F1964">
            <v>38922</v>
          </cell>
          <cell r="G1964">
            <v>38921</v>
          </cell>
          <cell r="H1964" t="str">
            <v>Hourly</v>
          </cell>
          <cell r="I1964" t="str">
            <v>H</v>
          </cell>
          <cell r="J1964">
            <v>11.85</v>
          </cell>
        </row>
        <row r="1965">
          <cell r="A1965">
            <v>1166</v>
          </cell>
          <cell r="B1965" t="str">
            <v>Tradup, Bryan S.</v>
          </cell>
          <cell r="C1965" t="str">
            <v>Y</v>
          </cell>
          <cell r="D1965" t="str">
            <v>00000368</v>
          </cell>
          <cell r="E1965" t="str">
            <v>ER LNA</v>
          </cell>
          <cell r="F1965">
            <v>39027</v>
          </cell>
          <cell r="G1965">
            <v>39142</v>
          </cell>
          <cell r="H1965" t="str">
            <v>Hourly</v>
          </cell>
          <cell r="I1965" t="str">
            <v>H</v>
          </cell>
          <cell r="J1965">
            <v>11.85</v>
          </cell>
        </row>
        <row r="1966">
          <cell r="A1966">
            <v>1166</v>
          </cell>
          <cell r="B1966" t="str">
            <v>Tradup, Bryan S.</v>
          </cell>
          <cell r="C1966" t="str">
            <v>N</v>
          </cell>
          <cell r="D1966" t="str">
            <v>00000370</v>
          </cell>
          <cell r="E1966" t="str">
            <v>NAPS Surgery Healthcare Asst</v>
          </cell>
          <cell r="F1966">
            <v>38922</v>
          </cell>
          <cell r="G1966">
            <v>39026</v>
          </cell>
          <cell r="H1966" t="str">
            <v>Hourly</v>
          </cell>
          <cell r="I1966" t="str">
            <v>H</v>
          </cell>
          <cell r="J1966">
            <v>11.85</v>
          </cell>
        </row>
        <row r="1967">
          <cell r="A1967">
            <v>1167</v>
          </cell>
          <cell r="B1967" t="str">
            <v>Guyer, Janet L.</v>
          </cell>
          <cell r="C1967" t="str">
            <v>N</v>
          </cell>
          <cell r="D1967" t="str">
            <v>00000369</v>
          </cell>
          <cell r="E1967" t="str">
            <v>Sharon Medical Secretary</v>
          </cell>
          <cell r="F1967">
            <v>38922</v>
          </cell>
          <cell r="G1967">
            <v>39306</v>
          </cell>
          <cell r="H1967" t="str">
            <v>Hourly</v>
          </cell>
          <cell r="I1967" t="str">
            <v>H</v>
          </cell>
          <cell r="J1967">
            <v>10.48</v>
          </cell>
        </row>
        <row r="1968">
          <cell r="A1968">
            <v>1167</v>
          </cell>
          <cell r="B1968" t="str">
            <v>Guyer, Janet L.</v>
          </cell>
          <cell r="C1968" t="str">
            <v>Y</v>
          </cell>
          <cell r="D1968" t="str">
            <v>00000400</v>
          </cell>
          <cell r="E1968" t="str">
            <v>Sharon Medical Secretary Off</v>
          </cell>
          <cell r="F1968">
            <v>39307</v>
          </cell>
          <cell r="G1968">
            <v>39944</v>
          </cell>
          <cell r="H1968" t="str">
            <v>Hourly</v>
          </cell>
          <cell r="I1968" t="str">
            <v>H</v>
          </cell>
          <cell r="J1968">
            <v>11.33</v>
          </cell>
        </row>
        <row r="1969">
          <cell r="A1969">
            <v>1168</v>
          </cell>
          <cell r="B1969" t="str">
            <v>Barber, Marijane L.</v>
          </cell>
          <cell r="C1969" t="str">
            <v>Y</v>
          </cell>
          <cell r="D1969" t="str">
            <v>00000109</v>
          </cell>
          <cell r="E1969" t="str">
            <v>QA Medical Staff Coordinator</v>
          </cell>
          <cell r="F1969">
            <v>38936</v>
          </cell>
          <cell r="G1969">
            <v>41032</v>
          </cell>
          <cell r="H1969" t="str">
            <v>Hourly</v>
          </cell>
          <cell r="I1969" t="str">
            <v>H</v>
          </cell>
          <cell r="J1969">
            <v>20.0383</v>
          </cell>
        </row>
        <row r="1970">
          <cell r="A1970">
            <v>1169</v>
          </cell>
          <cell r="B1970" t="str">
            <v>Worthen, Travis L.</v>
          </cell>
          <cell r="C1970" t="str">
            <v>N</v>
          </cell>
          <cell r="D1970" t="str">
            <v>00000163</v>
          </cell>
          <cell r="E1970" t="str">
            <v>PRIM Medical Assistant</v>
          </cell>
          <cell r="F1970">
            <v>39461</v>
          </cell>
          <cell r="G1970">
            <v>39656</v>
          </cell>
          <cell r="H1970" t="str">
            <v>Hourly</v>
          </cell>
          <cell r="I1970" t="str">
            <v>H</v>
          </cell>
          <cell r="J1970">
            <v>13.03</v>
          </cell>
        </row>
        <row r="1971">
          <cell r="A1971">
            <v>1169</v>
          </cell>
          <cell r="B1971" t="str">
            <v>Worthen, Travis L.</v>
          </cell>
          <cell r="C1971" t="str">
            <v>N</v>
          </cell>
          <cell r="D1971" t="str">
            <v>00000211</v>
          </cell>
          <cell r="E1971" t="str">
            <v>PR Patient Reg Receptionist I</v>
          </cell>
          <cell r="F1971">
            <v>39315</v>
          </cell>
          <cell r="G1971">
            <v>39558</v>
          </cell>
          <cell r="H1971" t="str">
            <v>Hourly</v>
          </cell>
          <cell r="I1971" t="str">
            <v>H</v>
          </cell>
          <cell r="J1971">
            <v>12.41</v>
          </cell>
        </row>
        <row r="1972">
          <cell r="A1972">
            <v>1169</v>
          </cell>
          <cell r="B1972" t="str">
            <v>Worthen, Travis L.</v>
          </cell>
          <cell r="C1972" t="str">
            <v>N</v>
          </cell>
          <cell r="D1972" t="str">
            <v>00000300</v>
          </cell>
          <cell r="E1972" t="str">
            <v>PRIM LPN - Provider Practice</v>
          </cell>
          <cell r="F1972">
            <v>39657</v>
          </cell>
          <cell r="G1972">
            <v>40328</v>
          </cell>
          <cell r="H1972" t="str">
            <v>Hourly</v>
          </cell>
          <cell r="I1972" t="str">
            <v>H</v>
          </cell>
          <cell r="J1972">
            <v>15.3331</v>
          </cell>
        </row>
        <row r="1973">
          <cell r="A1973">
            <v>1169</v>
          </cell>
          <cell r="B1973" t="str">
            <v>Worthen, Travis L.</v>
          </cell>
          <cell r="C1973" t="str">
            <v>N</v>
          </cell>
          <cell r="D1973" t="str">
            <v>00000312</v>
          </cell>
          <cell r="E1973" t="str">
            <v>CHEL Office Manager Offsite</v>
          </cell>
          <cell r="F1973">
            <v>40329</v>
          </cell>
          <cell r="G1973">
            <v>41227</v>
          </cell>
          <cell r="H1973" t="str">
            <v>Salaried</v>
          </cell>
          <cell r="I1973" t="str">
            <v>S</v>
          </cell>
          <cell r="J1973">
            <v>19.059999999999999</v>
          </cell>
        </row>
        <row r="1974">
          <cell r="A1974">
            <v>1169</v>
          </cell>
          <cell r="B1974" t="str">
            <v>Worthen, Travis L.</v>
          </cell>
          <cell r="C1974" t="str">
            <v>Y</v>
          </cell>
          <cell r="D1974" t="str">
            <v>00000312</v>
          </cell>
          <cell r="E1974" t="str">
            <v>CHEL Office Manager Offsite</v>
          </cell>
          <cell r="F1974">
            <v>41694</v>
          </cell>
          <cell r="G1974">
            <v>42146</v>
          </cell>
          <cell r="H1974" t="str">
            <v>Salaried</v>
          </cell>
          <cell r="I1974" t="str">
            <v>S</v>
          </cell>
          <cell r="J1974">
            <v>21.74</v>
          </cell>
        </row>
        <row r="1975">
          <cell r="A1975">
            <v>1169</v>
          </cell>
          <cell r="B1975" t="str">
            <v>Worthen, Travis L.</v>
          </cell>
          <cell r="C1975" t="str">
            <v>N</v>
          </cell>
          <cell r="D1975" t="str">
            <v>00000330</v>
          </cell>
          <cell r="E1975" t="str">
            <v>CLAD Healthcare Assistant</v>
          </cell>
          <cell r="F1975">
            <v>38936</v>
          </cell>
          <cell r="G1975">
            <v>38935</v>
          </cell>
          <cell r="H1975" t="str">
            <v>Hourly</v>
          </cell>
          <cell r="I1975" t="str">
            <v>H</v>
          </cell>
          <cell r="J1975">
            <v>11.7</v>
          </cell>
        </row>
        <row r="1976">
          <cell r="A1976">
            <v>1169</v>
          </cell>
          <cell r="B1976" t="str">
            <v>Worthen, Travis L.</v>
          </cell>
          <cell r="C1976" t="str">
            <v>N</v>
          </cell>
          <cell r="D1976" t="str">
            <v>00000373</v>
          </cell>
          <cell r="E1976" t="str">
            <v>CLAD Medical Assistant</v>
          </cell>
          <cell r="F1976">
            <v>38936</v>
          </cell>
          <cell r="G1976">
            <v>39460</v>
          </cell>
          <cell r="H1976" t="str">
            <v>Hourly</v>
          </cell>
          <cell r="I1976" t="str">
            <v>H</v>
          </cell>
          <cell r="J1976">
            <v>12.05</v>
          </cell>
        </row>
        <row r="1977">
          <cell r="A1977">
            <v>1170</v>
          </cell>
          <cell r="B1977" t="str">
            <v>Martineau, David B.</v>
          </cell>
          <cell r="C1977" t="str">
            <v>Y</v>
          </cell>
          <cell r="D1977" t="str">
            <v>00000101</v>
          </cell>
          <cell r="E1977" t="str">
            <v>REH Speech/Language Pathologi</v>
          </cell>
          <cell r="F1977">
            <v>38937</v>
          </cell>
          <cell r="G1977">
            <v>40546</v>
          </cell>
          <cell r="H1977" t="str">
            <v>Hourly</v>
          </cell>
          <cell r="I1977" t="str">
            <v>H</v>
          </cell>
          <cell r="J1977">
            <v>32.466000000000001</v>
          </cell>
        </row>
        <row r="1978">
          <cell r="A1978">
            <v>1171</v>
          </cell>
          <cell r="B1978" t="str">
            <v>Morrissey, Wayne J.</v>
          </cell>
          <cell r="C1978" t="str">
            <v>Y</v>
          </cell>
          <cell r="D1978" t="str">
            <v>00000093</v>
          </cell>
          <cell r="E1978" t="str">
            <v>PHAR Pharmacist</v>
          </cell>
          <cell r="F1978">
            <v>38943</v>
          </cell>
          <cell r="G1978">
            <v>41004</v>
          </cell>
          <cell r="H1978" t="str">
            <v>Salaried</v>
          </cell>
          <cell r="I1978" t="str">
            <v>S</v>
          </cell>
          <cell r="J1978">
            <v>48.51</v>
          </cell>
        </row>
        <row r="1979">
          <cell r="A1979">
            <v>1172</v>
          </cell>
          <cell r="B1979" t="str">
            <v>Jarvis, Janna R.</v>
          </cell>
          <cell r="C1979" t="str">
            <v>Y</v>
          </cell>
          <cell r="D1979" t="str">
            <v>00000227</v>
          </cell>
          <cell r="E1979" t="str">
            <v>CEC Teaching Assistant</v>
          </cell>
          <cell r="F1979">
            <v>38944</v>
          </cell>
          <cell r="G1979">
            <v>39139</v>
          </cell>
          <cell r="H1979" t="str">
            <v>Hourly</v>
          </cell>
          <cell r="I1979" t="str">
            <v>H</v>
          </cell>
          <cell r="J1979">
            <v>8.26</v>
          </cell>
        </row>
        <row r="1980">
          <cell r="A1980">
            <v>1173</v>
          </cell>
          <cell r="B1980" t="str">
            <v>Caouette, Lysette A.</v>
          </cell>
          <cell r="C1980" t="str">
            <v>Y</v>
          </cell>
          <cell r="D1980" t="str">
            <v>00000197</v>
          </cell>
          <cell r="E1980" t="str">
            <v>ES Associate</v>
          </cell>
          <cell r="F1980">
            <v>39069</v>
          </cell>
          <cell r="G1980">
            <v>39497</v>
          </cell>
          <cell r="H1980" t="str">
            <v>Hourly</v>
          </cell>
          <cell r="I1980" t="str">
            <v>H</v>
          </cell>
          <cell r="J1980">
            <v>12.47</v>
          </cell>
        </row>
        <row r="1981">
          <cell r="A1981">
            <v>1173</v>
          </cell>
          <cell r="B1981" t="str">
            <v>Caouette, Lysette A.</v>
          </cell>
          <cell r="C1981" t="str">
            <v>N</v>
          </cell>
          <cell r="D1981" t="str">
            <v>00000198</v>
          </cell>
          <cell r="E1981" t="str">
            <v>ES Project Worker - OUT (close</v>
          </cell>
          <cell r="F1981">
            <v>38945</v>
          </cell>
          <cell r="G1981">
            <v>39068</v>
          </cell>
          <cell r="H1981" t="str">
            <v>Hourly</v>
          </cell>
          <cell r="I1981" t="str">
            <v>H</v>
          </cell>
          <cell r="J1981">
            <v>11</v>
          </cell>
        </row>
        <row r="1982">
          <cell r="A1982">
            <v>1174</v>
          </cell>
          <cell r="B1982" t="str">
            <v>Burr, Kendra M.</v>
          </cell>
          <cell r="C1982" t="str">
            <v>Y</v>
          </cell>
          <cell r="D1982" t="str">
            <v>00000237</v>
          </cell>
          <cell r="E1982" t="str">
            <v>MEDSURG LNA Per Diem</v>
          </cell>
          <cell r="F1982">
            <v>38950</v>
          </cell>
          <cell r="G1982">
            <v>39258</v>
          </cell>
          <cell r="H1982" t="str">
            <v>Hourly</v>
          </cell>
          <cell r="I1982" t="str">
            <v>H</v>
          </cell>
          <cell r="J1982">
            <v>9.67</v>
          </cell>
        </row>
        <row r="1983">
          <cell r="A1983">
            <v>1175</v>
          </cell>
          <cell r="B1983" t="str">
            <v>Hennig, Sandra S.</v>
          </cell>
          <cell r="C1983" t="str">
            <v>N</v>
          </cell>
          <cell r="D1983" t="str">
            <v>00000233</v>
          </cell>
          <cell r="E1983" t="str">
            <v>ER RN Per Diem</v>
          </cell>
          <cell r="F1983">
            <v>38950</v>
          </cell>
          <cell r="G1983">
            <v>39356</v>
          </cell>
          <cell r="H1983" t="str">
            <v>Hourly</v>
          </cell>
          <cell r="I1983" t="str">
            <v>H</v>
          </cell>
          <cell r="J1983">
            <v>26.03</v>
          </cell>
        </row>
        <row r="1984">
          <cell r="A1984">
            <v>1175</v>
          </cell>
          <cell r="B1984" t="str">
            <v>Hennig, Sandra S.</v>
          </cell>
          <cell r="C1984" t="str">
            <v>Y</v>
          </cell>
          <cell r="D1984" t="str">
            <v>00000233</v>
          </cell>
          <cell r="E1984" t="str">
            <v>ER RN Per Diem</v>
          </cell>
          <cell r="F1984">
            <v>39883</v>
          </cell>
          <cell r="G1984">
            <v>40052</v>
          </cell>
          <cell r="H1984" t="str">
            <v>Hourly</v>
          </cell>
          <cell r="I1984" t="str">
            <v>H</v>
          </cell>
          <cell r="J1984">
            <v>26.9</v>
          </cell>
        </row>
        <row r="1985">
          <cell r="A1985">
            <v>1176</v>
          </cell>
          <cell r="B1985" t="str">
            <v>Kill, Kasi M.</v>
          </cell>
          <cell r="C1985" t="str">
            <v>Y</v>
          </cell>
          <cell r="D1985" t="str">
            <v>00000228</v>
          </cell>
          <cell r="E1985" t="str">
            <v>ASP After School Assistant</v>
          </cell>
          <cell r="F1985">
            <v>38950</v>
          </cell>
          <cell r="G1985">
            <v>39531</v>
          </cell>
          <cell r="H1985" t="str">
            <v>Hourly</v>
          </cell>
          <cell r="I1985" t="str">
            <v>H</v>
          </cell>
          <cell r="J1985">
            <v>8.1999999999999993</v>
          </cell>
        </row>
        <row r="1986">
          <cell r="A1986">
            <v>1177</v>
          </cell>
          <cell r="B1986" t="str">
            <v>Herrick, Ralph W.</v>
          </cell>
          <cell r="C1986" t="str">
            <v>N</v>
          </cell>
          <cell r="D1986" t="str">
            <v>00000197</v>
          </cell>
          <cell r="E1986" t="str">
            <v>ES Associate</v>
          </cell>
          <cell r="F1986">
            <v>38952</v>
          </cell>
          <cell r="G1986">
            <v>39250</v>
          </cell>
          <cell r="H1986" t="str">
            <v>Hourly</v>
          </cell>
          <cell r="I1986" t="str">
            <v>H</v>
          </cell>
          <cell r="J1986">
            <v>12.94</v>
          </cell>
        </row>
        <row r="1987">
          <cell r="A1987">
            <v>1177</v>
          </cell>
          <cell r="B1987" t="str">
            <v>Herrick, Ralph W.</v>
          </cell>
          <cell r="C1987" t="str">
            <v>Y</v>
          </cell>
          <cell r="D1987" t="str">
            <v>00000276</v>
          </cell>
          <cell r="E1987" t="str">
            <v>ES Team Leader</v>
          </cell>
          <cell r="F1987">
            <v>39251</v>
          </cell>
          <cell r="G1987">
            <v>43283</v>
          </cell>
          <cell r="H1987" t="str">
            <v>Hourly</v>
          </cell>
          <cell r="I1987" t="str">
            <v>H</v>
          </cell>
          <cell r="J1987">
            <v>18.41</v>
          </cell>
        </row>
        <row r="1988">
          <cell r="A1988">
            <v>1178</v>
          </cell>
          <cell r="B1988" t="str">
            <v>Fairbanks, Michael J.</v>
          </cell>
          <cell r="C1988" t="str">
            <v>Y</v>
          </cell>
          <cell r="D1988" t="str">
            <v>00000276</v>
          </cell>
          <cell r="E1988" t="str">
            <v>ES Team Leader</v>
          </cell>
          <cell r="F1988">
            <v>38957</v>
          </cell>
          <cell r="G1988">
            <v>39236</v>
          </cell>
          <cell r="H1988" t="str">
            <v>Hourly</v>
          </cell>
          <cell r="I1988" t="str">
            <v>H</v>
          </cell>
          <cell r="J1988">
            <v>13.4</v>
          </cell>
        </row>
        <row r="1989">
          <cell r="A1989">
            <v>1179</v>
          </cell>
          <cell r="B1989" t="str">
            <v>Standish, Kerrie A.</v>
          </cell>
          <cell r="C1989" t="str">
            <v>Y</v>
          </cell>
          <cell r="D1989" t="str">
            <v>00000211</v>
          </cell>
          <cell r="E1989" t="str">
            <v>PR Patient Reg Receptionist I</v>
          </cell>
          <cell r="F1989">
            <v>38958</v>
          </cell>
          <cell r="G1989">
            <v>39629</v>
          </cell>
          <cell r="H1989" t="str">
            <v>Hourly</v>
          </cell>
          <cell r="I1989" t="str">
            <v>H</v>
          </cell>
          <cell r="J1989">
            <v>14.09</v>
          </cell>
        </row>
        <row r="1990">
          <cell r="A1990">
            <v>1180</v>
          </cell>
          <cell r="B1990" t="str">
            <v>Maxham, Stacy L.</v>
          </cell>
          <cell r="C1990" t="str">
            <v>Y</v>
          </cell>
          <cell r="D1990" t="str">
            <v>00000227</v>
          </cell>
          <cell r="E1990" t="str">
            <v>CEC Teaching Assistant</v>
          </cell>
          <cell r="F1990">
            <v>38971</v>
          </cell>
          <cell r="G1990">
            <v>39195</v>
          </cell>
          <cell r="H1990" t="str">
            <v>Hourly</v>
          </cell>
          <cell r="I1990" t="str">
            <v>H</v>
          </cell>
          <cell r="J1990">
            <v>8.51</v>
          </cell>
        </row>
        <row r="1991">
          <cell r="A1991">
            <v>1181</v>
          </cell>
          <cell r="B1991" t="str">
            <v>Fortin, Lynn A.</v>
          </cell>
          <cell r="C1991" t="str">
            <v>Y</v>
          </cell>
          <cell r="D1991" t="str">
            <v>00000235</v>
          </cell>
          <cell r="E1991" t="str">
            <v>MECU LNA Per Diem</v>
          </cell>
          <cell r="F1991">
            <v>38971</v>
          </cell>
          <cell r="G1991">
            <v>38981</v>
          </cell>
          <cell r="H1991" t="str">
            <v>Hourly</v>
          </cell>
          <cell r="I1991" t="str">
            <v>H</v>
          </cell>
          <cell r="J1991">
            <v>9.67</v>
          </cell>
        </row>
        <row r="1992">
          <cell r="A1992">
            <v>1182</v>
          </cell>
          <cell r="B1992" t="str">
            <v>Lance, Robert J.</v>
          </cell>
          <cell r="C1992" t="str">
            <v>Y</v>
          </cell>
          <cell r="D1992" t="str">
            <v>00000088</v>
          </cell>
          <cell r="E1992" t="str">
            <v>RAD Radiology Technologist</v>
          </cell>
          <cell r="F1992">
            <v>38971</v>
          </cell>
          <cell r="G1992">
            <v>39098</v>
          </cell>
          <cell r="H1992" t="str">
            <v>Hourly</v>
          </cell>
          <cell r="I1992" t="str">
            <v>H</v>
          </cell>
          <cell r="J1992">
            <v>26.27</v>
          </cell>
        </row>
        <row r="1993">
          <cell r="A1993">
            <v>1183</v>
          </cell>
          <cell r="B1993" t="str">
            <v>Cochran, Heather E.</v>
          </cell>
          <cell r="C1993" t="str">
            <v>N</v>
          </cell>
          <cell r="D1993" t="str">
            <v>00000063</v>
          </cell>
          <cell r="E1993" t="str">
            <v>OR Registered Nurse</v>
          </cell>
          <cell r="F1993">
            <v>38978</v>
          </cell>
          <cell r="G1993">
            <v>42246</v>
          </cell>
          <cell r="H1993" t="str">
            <v>Hourly</v>
          </cell>
          <cell r="I1993" t="str">
            <v>H</v>
          </cell>
          <cell r="J1993">
            <v>33.07</v>
          </cell>
        </row>
        <row r="1994">
          <cell r="A1994">
            <v>1183</v>
          </cell>
          <cell r="B1994" t="str">
            <v>Cochran, Heather E.</v>
          </cell>
          <cell r="C1994" t="str">
            <v>N</v>
          </cell>
          <cell r="D1994" t="str">
            <v>00000063</v>
          </cell>
          <cell r="E1994" t="str">
            <v>OR Registered Nurse</v>
          </cell>
          <cell r="F1994">
            <v>43983</v>
          </cell>
          <cell r="G1994">
            <v>44682</v>
          </cell>
          <cell r="H1994" t="str">
            <v>Hourly</v>
          </cell>
          <cell r="I1994" t="str">
            <v>H</v>
          </cell>
          <cell r="J1994">
            <v>40.89</v>
          </cell>
        </row>
        <row r="1995">
          <cell r="A1995">
            <v>1183</v>
          </cell>
          <cell r="B1995" t="str">
            <v>Cochran, Heather E.</v>
          </cell>
          <cell r="C1995" t="str">
            <v>N</v>
          </cell>
          <cell r="D1995" t="str">
            <v>00000072</v>
          </cell>
          <cell r="E1995" t="str">
            <v>ER Registered Nurse</v>
          </cell>
          <cell r="F1995">
            <v>38978</v>
          </cell>
          <cell r="G1995">
            <v>39474</v>
          </cell>
          <cell r="H1995" t="str">
            <v>Hourly</v>
          </cell>
          <cell r="I1995" t="str">
            <v>H</v>
          </cell>
          <cell r="J1995">
            <v>25</v>
          </cell>
        </row>
        <row r="1996">
          <cell r="A1996">
            <v>1183</v>
          </cell>
          <cell r="B1996" t="str">
            <v>Cochran, Heather E.</v>
          </cell>
          <cell r="C1996" t="str">
            <v>N</v>
          </cell>
          <cell r="D1996" t="str">
            <v>00000072</v>
          </cell>
          <cell r="E1996" t="str">
            <v>ER Registered Nurse</v>
          </cell>
          <cell r="F1996">
            <v>42247</v>
          </cell>
          <cell r="G1996">
            <v>43982</v>
          </cell>
          <cell r="H1996" t="str">
            <v>Hourly</v>
          </cell>
          <cell r="I1996" t="str">
            <v>H</v>
          </cell>
          <cell r="J1996">
            <v>35.79</v>
          </cell>
        </row>
        <row r="1997">
          <cell r="A1997">
            <v>1183</v>
          </cell>
          <cell r="B1997" t="str">
            <v>Cochran, Heather E.</v>
          </cell>
          <cell r="C1997" t="str">
            <v>Y</v>
          </cell>
          <cell r="D1997" t="str">
            <v>00000072</v>
          </cell>
          <cell r="E1997" t="str">
            <v>ER Registered Nurse</v>
          </cell>
          <cell r="F1997">
            <v>44683</v>
          </cell>
          <cell r="G1997">
            <v>45056</v>
          </cell>
          <cell r="H1997" t="str">
            <v>Hourly</v>
          </cell>
          <cell r="I1997" t="str">
            <v>H</v>
          </cell>
          <cell r="J1997">
            <v>45.15</v>
          </cell>
        </row>
        <row r="1998">
          <cell r="A1998">
            <v>1184</v>
          </cell>
          <cell r="B1998" t="str">
            <v>Ladabouche, Carol S.</v>
          </cell>
          <cell r="C1998" t="str">
            <v>Y</v>
          </cell>
          <cell r="D1998" t="str">
            <v>00000107</v>
          </cell>
          <cell r="E1998" t="str">
            <v>CARE Care Manager</v>
          </cell>
          <cell r="F1998">
            <v>38978</v>
          </cell>
          <cell r="G1998">
            <v>39521</v>
          </cell>
          <cell r="H1998" t="str">
            <v>Salaried</v>
          </cell>
          <cell r="I1998" t="str">
            <v>S</v>
          </cell>
          <cell r="J1998">
            <v>20.13</v>
          </cell>
        </row>
        <row r="1999">
          <cell r="A1999">
            <v>1185</v>
          </cell>
          <cell r="B1999" t="str">
            <v>Black, Stephanie M.</v>
          </cell>
          <cell r="C1999" t="str">
            <v>Y</v>
          </cell>
          <cell r="D1999" t="str">
            <v>00000225</v>
          </cell>
          <cell r="E1999" t="str">
            <v>CEC Teacher</v>
          </cell>
          <cell r="F1999">
            <v>38978</v>
          </cell>
          <cell r="G1999">
            <v>39531</v>
          </cell>
          <cell r="H1999" t="str">
            <v>Hourly</v>
          </cell>
          <cell r="I1999" t="str">
            <v>H</v>
          </cell>
          <cell r="J1999">
            <v>13.91</v>
          </cell>
        </row>
        <row r="2000">
          <cell r="A2000">
            <v>1185</v>
          </cell>
          <cell r="B2000" t="str">
            <v>Black, Stephanie M.</v>
          </cell>
          <cell r="C2000" t="str">
            <v>N</v>
          </cell>
          <cell r="D2000" t="str">
            <v>00000226</v>
          </cell>
          <cell r="E2000" t="str">
            <v>CEC Teaching Associate</v>
          </cell>
          <cell r="F2000">
            <v>38978</v>
          </cell>
          <cell r="G2000">
            <v>38977</v>
          </cell>
          <cell r="H2000" t="str">
            <v>Hourly</v>
          </cell>
          <cell r="I2000" t="str">
            <v>H</v>
          </cell>
          <cell r="J2000">
            <v>13.5</v>
          </cell>
        </row>
        <row r="2001">
          <cell r="A2001">
            <v>1186</v>
          </cell>
          <cell r="B2001" t="str">
            <v>Holland, Chassy L.</v>
          </cell>
          <cell r="C2001" t="str">
            <v>Y</v>
          </cell>
          <cell r="D2001" t="str">
            <v>00000114</v>
          </cell>
          <cell r="E2001" t="str">
            <v>Non Certified Coder</v>
          </cell>
          <cell r="F2001">
            <v>38985</v>
          </cell>
          <cell r="G2001">
            <v>39163</v>
          </cell>
          <cell r="H2001" t="str">
            <v>Hourly</v>
          </cell>
          <cell r="I2001" t="str">
            <v>H</v>
          </cell>
          <cell r="J2001">
            <v>11.3</v>
          </cell>
        </row>
        <row r="2002">
          <cell r="A2002">
            <v>1187</v>
          </cell>
          <cell r="B2002" t="str">
            <v>Parmelee, Patricia P.</v>
          </cell>
          <cell r="C2002" t="str">
            <v>Y</v>
          </cell>
          <cell r="D2002" t="str">
            <v>00000102</v>
          </cell>
          <cell r="E2002" t="str">
            <v>REH Occupational Therapist</v>
          </cell>
          <cell r="F2002">
            <v>38992</v>
          </cell>
          <cell r="G2002">
            <v>40570</v>
          </cell>
          <cell r="H2002" t="str">
            <v>Hourly</v>
          </cell>
          <cell r="I2002" t="str">
            <v>H</v>
          </cell>
          <cell r="J2002">
            <v>33.963500000000003</v>
          </cell>
        </row>
        <row r="2003">
          <cell r="A2003">
            <v>1188</v>
          </cell>
          <cell r="B2003" t="str">
            <v>Leong, Simon K.</v>
          </cell>
          <cell r="C2003" t="str">
            <v>Y</v>
          </cell>
          <cell r="D2003" t="str">
            <v>00000190</v>
          </cell>
          <cell r="E2003" t="str">
            <v>NUTS Cook</v>
          </cell>
          <cell r="F2003">
            <v>40049</v>
          </cell>
          <cell r="G2003">
            <v>41845</v>
          </cell>
          <cell r="H2003" t="str">
            <v>Hourly</v>
          </cell>
          <cell r="I2003" t="str">
            <v>H</v>
          </cell>
          <cell r="J2003">
            <v>13.18</v>
          </cell>
        </row>
        <row r="2004">
          <cell r="A2004">
            <v>1188</v>
          </cell>
          <cell r="B2004" t="str">
            <v>Leong, Simon K.</v>
          </cell>
          <cell r="C2004" t="str">
            <v>N</v>
          </cell>
          <cell r="D2004" t="str">
            <v>00000191</v>
          </cell>
          <cell r="E2004" t="str">
            <v>NUTS Nutrition Assistant</v>
          </cell>
          <cell r="F2004">
            <v>38992</v>
          </cell>
          <cell r="G2004">
            <v>40986</v>
          </cell>
          <cell r="H2004" t="str">
            <v>Hourly</v>
          </cell>
          <cell r="I2004" t="str">
            <v>H</v>
          </cell>
          <cell r="J2004">
            <v>11.13</v>
          </cell>
        </row>
        <row r="2005">
          <cell r="A2005">
            <v>1189</v>
          </cell>
          <cell r="B2005" t="str">
            <v>Riedell, Karen R.</v>
          </cell>
          <cell r="C2005" t="str">
            <v>Y</v>
          </cell>
          <cell r="D2005" t="str">
            <v>00000228</v>
          </cell>
          <cell r="E2005" t="str">
            <v>ASP After School Assistant</v>
          </cell>
          <cell r="F2005">
            <v>38994</v>
          </cell>
          <cell r="G2005">
            <v>39251</v>
          </cell>
          <cell r="H2005" t="str">
            <v>Hourly</v>
          </cell>
          <cell r="I2005" t="str">
            <v>H</v>
          </cell>
          <cell r="J2005">
            <v>9.27</v>
          </cell>
        </row>
        <row r="2006">
          <cell r="A2006">
            <v>1190</v>
          </cell>
          <cell r="B2006" t="str">
            <v>Refino, Joseph A.</v>
          </cell>
          <cell r="C2006" t="str">
            <v>Y</v>
          </cell>
          <cell r="D2006" t="str">
            <v>00000375</v>
          </cell>
          <cell r="E2006" t="str">
            <v>ER LPN Per Diem</v>
          </cell>
          <cell r="F2006">
            <v>38999</v>
          </cell>
          <cell r="G2006">
            <v>39356</v>
          </cell>
          <cell r="H2006" t="str">
            <v>Hourly</v>
          </cell>
          <cell r="I2006" t="str">
            <v>H</v>
          </cell>
          <cell r="J2006">
            <v>15.84</v>
          </cell>
        </row>
        <row r="2007">
          <cell r="A2007">
            <v>1191</v>
          </cell>
          <cell r="B2007" t="str">
            <v>Fraser, Maureen A.</v>
          </cell>
          <cell r="C2007" t="str">
            <v>Y</v>
          </cell>
          <cell r="D2007" t="str">
            <v>00000110</v>
          </cell>
          <cell r="E2007" t="str">
            <v>QA Quality Improvement Special</v>
          </cell>
          <cell r="F2007">
            <v>38999</v>
          </cell>
          <cell r="G2007">
            <v>39680</v>
          </cell>
          <cell r="H2007" t="str">
            <v>Salaried</v>
          </cell>
          <cell r="I2007" t="str">
            <v>S</v>
          </cell>
          <cell r="J2007">
            <v>31.58</v>
          </cell>
        </row>
        <row r="2008">
          <cell r="A2008">
            <v>1192</v>
          </cell>
          <cell r="B2008" t="str">
            <v>Billow, Jada L.</v>
          </cell>
          <cell r="C2008" t="str">
            <v>N</v>
          </cell>
          <cell r="D2008" t="str">
            <v>00000063</v>
          </cell>
          <cell r="E2008" t="str">
            <v>OR Registered Nurse</v>
          </cell>
          <cell r="F2008">
            <v>43269</v>
          </cell>
          <cell r="G2008">
            <v>44864</v>
          </cell>
          <cell r="H2008" t="str">
            <v>Hourly</v>
          </cell>
          <cell r="I2008" t="str">
            <v>H</v>
          </cell>
          <cell r="J2008">
            <v>37.590000000000003</v>
          </cell>
        </row>
        <row r="2009">
          <cell r="A2009">
            <v>1192</v>
          </cell>
          <cell r="B2009" t="str">
            <v>Billow, Jada L.</v>
          </cell>
          <cell r="C2009" t="str">
            <v>N</v>
          </cell>
          <cell r="D2009" t="str">
            <v>00000067</v>
          </cell>
          <cell r="E2009" t="str">
            <v>ACC Registered Nurse</v>
          </cell>
          <cell r="F2009">
            <v>43269</v>
          </cell>
          <cell r="G2009">
            <v>43269</v>
          </cell>
          <cell r="H2009" t="str">
            <v>Hourly</v>
          </cell>
          <cell r="I2009" t="str">
            <v>H</v>
          </cell>
          <cell r="J2009">
            <v>27</v>
          </cell>
        </row>
        <row r="2010">
          <cell r="A2010">
            <v>1192</v>
          </cell>
          <cell r="B2010" t="str">
            <v>Billow, Jada L.</v>
          </cell>
          <cell r="C2010" t="str">
            <v>Y</v>
          </cell>
          <cell r="D2010" t="str">
            <v>00000072</v>
          </cell>
          <cell r="E2010" t="str">
            <v>ER Registered Nurse</v>
          </cell>
          <cell r="F2010">
            <v>45046</v>
          </cell>
          <cell r="G2010">
            <v>45056</v>
          </cell>
          <cell r="H2010" t="str">
            <v>Hourly</v>
          </cell>
          <cell r="I2010" t="str">
            <v>H</v>
          </cell>
          <cell r="J2010">
            <v>34.31</v>
          </cell>
        </row>
        <row r="2011">
          <cell r="A2011">
            <v>1192</v>
          </cell>
          <cell r="B2011" t="str">
            <v>Billow, Jada L.</v>
          </cell>
          <cell r="C2011" t="str">
            <v>N</v>
          </cell>
          <cell r="D2011" t="str">
            <v>00000235</v>
          </cell>
          <cell r="E2011" t="str">
            <v>MECU LNA Per Diem</v>
          </cell>
          <cell r="F2011">
            <v>38999</v>
          </cell>
          <cell r="G2011">
            <v>39459</v>
          </cell>
          <cell r="H2011" t="str">
            <v>Hourly</v>
          </cell>
          <cell r="I2011" t="str">
            <v>H</v>
          </cell>
          <cell r="J2011">
            <v>9.68</v>
          </cell>
        </row>
        <row r="2012">
          <cell r="A2012">
            <v>1192</v>
          </cell>
          <cell r="B2012" t="str">
            <v>Billow, Jada L.</v>
          </cell>
          <cell r="C2012" t="str">
            <v>N</v>
          </cell>
          <cell r="D2012" t="str">
            <v>00000241</v>
          </cell>
          <cell r="E2012" t="str">
            <v>OR LPN Per Diem</v>
          </cell>
          <cell r="F2012">
            <v>43185</v>
          </cell>
          <cell r="G2012">
            <v>43268</v>
          </cell>
          <cell r="H2012" t="str">
            <v>Hourly</v>
          </cell>
          <cell r="I2012" t="str">
            <v>H</v>
          </cell>
          <cell r="J2012">
            <v>18</v>
          </cell>
        </row>
        <row r="2013">
          <cell r="A2013">
            <v>1192</v>
          </cell>
          <cell r="B2013" t="str">
            <v>Billow, Jada L.</v>
          </cell>
          <cell r="C2013" t="str">
            <v>N</v>
          </cell>
          <cell r="D2013" t="str">
            <v>00000544</v>
          </cell>
          <cell r="E2013" t="str">
            <v>Registered Nurse</v>
          </cell>
          <cell r="F2013">
            <v>44865</v>
          </cell>
          <cell r="G2013">
            <v>45045</v>
          </cell>
          <cell r="H2013" t="str">
            <v>Hourly</v>
          </cell>
          <cell r="I2013" t="str">
            <v>H</v>
          </cell>
          <cell r="J2013">
            <v>34.31</v>
          </cell>
        </row>
        <row r="2014">
          <cell r="A2014">
            <v>1192</v>
          </cell>
          <cell r="B2014" t="str">
            <v>Billow, Jada L.</v>
          </cell>
          <cell r="C2014" t="str">
            <v>N</v>
          </cell>
          <cell r="D2014" t="str">
            <v>00000584</v>
          </cell>
          <cell r="E2014" t="str">
            <v>LPN Retirement Com PD</v>
          </cell>
          <cell r="F2014">
            <v>42933</v>
          </cell>
          <cell r="G2014">
            <v>43184</v>
          </cell>
          <cell r="H2014" t="str">
            <v>Hourly</v>
          </cell>
          <cell r="I2014" t="str">
            <v>H</v>
          </cell>
          <cell r="J2014">
            <v>18</v>
          </cell>
        </row>
        <row r="2015">
          <cell r="A2015">
            <v>1192</v>
          </cell>
          <cell r="B2015" t="str">
            <v>Billow, Jada L.</v>
          </cell>
          <cell r="C2015" t="str">
            <v>N</v>
          </cell>
          <cell r="D2015" t="str">
            <v>00000584</v>
          </cell>
          <cell r="E2015" t="str">
            <v>LPN Retirement Com PD</v>
          </cell>
          <cell r="F2015">
            <v>43185</v>
          </cell>
          <cell r="G2015">
            <v>43268</v>
          </cell>
          <cell r="H2015" t="str">
            <v>Hourly</v>
          </cell>
          <cell r="I2015" t="str">
            <v>H</v>
          </cell>
          <cell r="J2015">
            <v>18</v>
          </cell>
        </row>
        <row r="2016">
          <cell r="A2016">
            <v>1192</v>
          </cell>
          <cell r="B2016" t="str">
            <v>Billow, Jada L.</v>
          </cell>
          <cell r="C2016" t="str">
            <v>N</v>
          </cell>
          <cell r="D2016" t="str">
            <v>00000592</v>
          </cell>
          <cell r="E2016" t="str">
            <v>RN Retirement Com PD</v>
          </cell>
          <cell r="F2016">
            <v>43269</v>
          </cell>
          <cell r="G2016">
            <v>44305</v>
          </cell>
          <cell r="H2016" t="str">
            <v>Salaried</v>
          </cell>
          <cell r="I2016" t="str">
            <v>S</v>
          </cell>
          <cell r="J2016">
            <v>26.27</v>
          </cell>
        </row>
        <row r="2017">
          <cell r="A2017">
            <v>1193</v>
          </cell>
          <cell r="B2017" t="str">
            <v>Toalston, Whitney E.</v>
          </cell>
          <cell r="C2017" t="str">
            <v>Y</v>
          </cell>
          <cell r="D2017" t="str">
            <v>00000191</v>
          </cell>
          <cell r="E2017" t="str">
            <v>NUTS Nutrition Assistant</v>
          </cell>
          <cell r="F2017">
            <v>38999</v>
          </cell>
          <cell r="G2017">
            <v>39580</v>
          </cell>
          <cell r="H2017" t="str">
            <v>Hourly</v>
          </cell>
          <cell r="I2017" t="str">
            <v>H</v>
          </cell>
          <cell r="J2017">
            <v>10.31</v>
          </cell>
        </row>
        <row r="2018">
          <cell r="A2018">
            <v>1194</v>
          </cell>
          <cell r="B2018" t="str">
            <v>Brown, Christine R.</v>
          </cell>
          <cell r="C2018" t="str">
            <v>Y</v>
          </cell>
          <cell r="D2018" t="str">
            <v>00000123</v>
          </cell>
          <cell r="E2018" t="str">
            <v>Anti Coagulation RN</v>
          </cell>
          <cell r="F2018">
            <v>41603</v>
          </cell>
          <cell r="G2018">
            <v>43147</v>
          </cell>
          <cell r="H2018" t="str">
            <v>Hourly</v>
          </cell>
          <cell r="I2018" t="str">
            <v>H</v>
          </cell>
          <cell r="J2018">
            <v>30.87</v>
          </cell>
        </row>
        <row r="2019">
          <cell r="A2019">
            <v>1194</v>
          </cell>
          <cell r="B2019" t="str">
            <v>Brown, Christine R.</v>
          </cell>
          <cell r="C2019" t="str">
            <v>N</v>
          </cell>
          <cell r="D2019" t="str">
            <v>00000236</v>
          </cell>
          <cell r="E2019" t="str">
            <v>MECU RN Per Diem</v>
          </cell>
          <cell r="F2019">
            <v>39006</v>
          </cell>
          <cell r="G2019">
            <v>40301</v>
          </cell>
          <cell r="H2019" t="str">
            <v>Hourly</v>
          </cell>
          <cell r="I2019" t="str">
            <v>H</v>
          </cell>
          <cell r="J2019">
            <v>26.364999999999998</v>
          </cell>
        </row>
        <row r="2020">
          <cell r="A2020">
            <v>1194</v>
          </cell>
          <cell r="B2020" t="str">
            <v>Brown, Christine R.</v>
          </cell>
          <cell r="C2020" t="str">
            <v>N</v>
          </cell>
          <cell r="D2020" t="str">
            <v>00000236</v>
          </cell>
          <cell r="E2020" t="str">
            <v>MECU RN Per Diem</v>
          </cell>
          <cell r="F2020">
            <v>40666</v>
          </cell>
          <cell r="G2020">
            <v>41462</v>
          </cell>
          <cell r="H2020" t="str">
            <v>Hourly</v>
          </cell>
          <cell r="I2020" t="str">
            <v>H</v>
          </cell>
          <cell r="J2020">
            <v>27.83</v>
          </cell>
        </row>
        <row r="2021">
          <cell r="A2021">
            <v>1194</v>
          </cell>
          <cell r="B2021" t="str">
            <v>Brown, Christine R.</v>
          </cell>
          <cell r="C2021" t="str">
            <v>N</v>
          </cell>
          <cell r="D2021" t="str">
            <v>00000374</v>
          </cell>
          <cell r="E2021" t="str">
            <v>Primary Care RN- Per Diem</v>
          </cell>
          <cell r="F2021">
            <v>41463</v>
          </cell>
          <cell r="G2021">
            <v>41602</v>
          </cell>
          <cell r="H2021" t="str">
            <v>Hourly</v>
          </cell>
          <cell r="I2021" t="str">
            <v>H</v>
          </cell>
          <cell r="J2021">
            <v>27.83</v>
          </cell>
        </row>
        <row r="2022">
          <cell r="A2022">
            <v>1194</v>
          </cell>
          <cell r="B2022" t="str">
            <v>Brown, Christine R.</v>
          </cell>
          <cell r="C2022" t="str">
            <v>N</v>
          </cell>
          <cell r="D2022" t="str">
            <v>00000546</v>
          </cell>
          <cell r="E2022" t="str">
            <v>Contracted</v>
          </cell>
          <cell r="F2022">
            <v>41603</v>
          </cell>
          <cell r="G2022">
            <v>43147</v>
          </cell>
          <cell r="H2022" t="str">
            <v>Hourly</v>
          </cell>
          <cell r="I2022" t="str">
            <v>H</v>
          </cell>
          <cell r="J2022">
            <v>27.83</v>
          </cell>
        </row>
        <row r="2023">
          <cell r="A2023">
            <v>1195</v>
          </cell>
          <cell r="B2023" t="str">
            <v>Barrett, Pauline F.</v>
          </cell>
          <cell r="C2023" t="str">
            <v>Y</v>
          </cell>
          <cell r="D2023" t="str">
            <v>00000352</v>
          </cell>
          <cell r="E2023" t="str">
            <v>NUTS Associate Chef</v>
          </cell>
          <cell r="F2023">
            <v>39013</v>
          </cell>
          <cell r="G2023">
            <v>44241</v>
          </cell>
          <cell r="H2023" t="str">
            <v>Hourly</v>
          </cell>
          <cell r="I2023" t="str">
            <v>H</v>
          </cell>
          <cell r="J2023">
            <v>24.63</v>
          </cell>
        </row>
        <row r="2024">
          <cell r="A2024">
            <v>1196</v>
          </cell>
          <cell r="B2024" t="str">
            <v>Zigmann, Anna Mary</v>
          </cell>
          <cell r="C2024" t="str">
            <v>N</v>
          </cell>
          <cell r="D2024" t="str">
            <v>00000343</v>
          </cell>
          <cell r="E2024" t="str">
            <v>NAPS- Urology RN</v>
          </cell>
          <cell r="F2024">
            <v>39014</v>
          </cell>
          <cell r="G2024">
            <v>39852</v>
          </cell>
          <cell r="H2024" t="str">
            <v>Hourly</v>
          </cell>
          <cell r="I2024" t="str">
            <v>H</v>
          </cell>
          <cell r="J2024">
            <v>27.32</v>
          </cell>
        </row>
        <row r="2025">
          <cell r="A2025">
            <v>1196</v>
          </cell>
          <cell r="B2025" t="str">
            <v>Zigmann, Anna Mary</v>
          </cell>
          <cell r="C2025" t="str">
            <v>N</v>
          </cell>
          <cell r="D2025" t="str">
            <v>00000386</v>
          </cell>
          <cell r="E2025" t="str">
            <v>NAPS Neurology RN PP</v>
          </cell>
          <cell r="F2025">
            <v>39853</v>
          </cell>
          <cell r="G2025">
            <v>40790</v>
          </cell>
          <cell r="H2025" t="str">
            <v>Hourly</v>
          </cell>
          <cell r="I2025" t="str">
            <v>H</v>
          </cell>
          <cell r="J2025">
            <v>28.7593</v>
          </cell>
        </row>
        <row r="2026">
          <cell r="A2026">
            <v>1196</v>
          </cell>
          <cell r="B2026" t="str">
            <v>Zigmann, Anna Mary</v>
          </cell>
          <cell r="C2026" t="str">
            <v>Y</v>
          </cell>
          <cell r="D2026" t="str">
            <v>00000521</v>
          </cell>
          <cell r="E2026" t="str">
            <v>CHEL RN Offisite</v>
          </cell>
          <cell r="F2026">
            <v>40791</v>
          </cell>
          <cell r="G2026">
            <v>40990</v>
          </cell>
          <cell r="H2026" t="str">
            <v>Hourly</v>
          </cell>
          <cell r="I2026" t="str">
            <v>H</v>
          </cell>
          <cell r="J2026">
            <v>28.7593</v>
          </cell>
        </row>
        <row r="2027">
          <cell r="A2027">
            <v>1197</v>
          </cell>
          <cell r="B2027" t="str">
            <v>Lindemann, Pamela K.</v>
          </cell>
          <cell r="C2027" t="str">
            <v>Y</v>
          </cell>
          <cell r="D2027" t="str">
            <v>00000211</v>
          </cell>
          <cell r="E2027" t="str">
            <v>PR Patient Reg Receptionist I</v>
          </cell>
          <cell r="F2027">
            <v>39015</v>
          </cell>
          <cell r="G2027">
            <v>39050</v>
          </cell>
          <cell r="H2027" t="str">
            <v>Hourly</v>
          </cell>
          <cell r="I2027" t="str">
            <v>H</v>
          </cell>
          <cell r="J2027">
            <v>12</v>
          </cell>
        </row>
        <row r="2028">
          <cell r="A2028">
            <v>1198</v>
          </cell>
          <cell r="B2028" t="str">
            <v>Spinella, Erica</v>
          </cell>
          <cell r="C2028" t="str">
            <v>Y</v>
          </cell>
          <cell r="D2028" t="str">
            <v>00000028</v>
          </cell>
          <cell r="E2028" t="str">
            <v>HR Administrative Assist</v>
          </cell>
          <cell r="F2028">
            <v>39020</v>
          </cell>
          <cell r="G2028">
            <v>39227</v>
          </cell>
          <cell r="H2028" t="str">
            <v>Hourly</v>
          </cell>
          <cell r="I2028" t="str">
            <v>H</v>
          </cell>
          <cell r="J2028">
            <v>11.85</v>
          </cell>
        </row>
        <row r="2029">
          <cell r="A2029">
            <v>1198</v>
          </cell>
          <cell r="B2029" t="str">
            <v>Spinella, Erica</v>
          </cell>
          <cell r="C2029" t="str">
            <v>N</v>
          </cell>
          <cell r="D2029" t="str">
            <v>00000274</v>
          </cell>
          <cell r="E2029" t="str">
            <v>HR Human Resources Assistant</v>
          </cell>
          <cell r="F2029">
            <v>39020</v>
          </cell>
          <cell r="G2029">
            <v>39019</v>
          </cell>
          <cell r="H2029" t="str">
            <v>Hourly</v>
          </cell>
          <cell r="I2029" t="str">
            <v>H</v>
          </cell>
          <cell r="J2029">
            <v>11.5</v>
          </cell>
        </row>
        <row r="2030">
          <cell r="A2030">
            <v>1199</v>
          </cell>
          <cell r="B2030" t="str">
            <v>Desrochers, Lindsey A.</v>
          </cell>
          <cell r="C2030" t="str">
            <v>Y</v>
          </cell>
          <cell r="D2030" t="str">
            <v>00000227</v>
          </cell>
          <cell r="E2030" t="str">
            <v>CEC Teaching Assistant</v>
          </cell>
          <cell r="F2030">
            <v>39020</v>
          </cell>
          <cell r="G2030">
            <v>39220</v>
          </cell>
          <cell r="H2030" t="str">
            <v>Hourly</v>
          </cell>
          <cell r="I2030" t="str">
            <v>H</v>
          </cell>
          <cell r="J2030">
            <v>9.2899999999999991</v>
          </cell>
        </row>
        <row r="2031">
          <cell r="A2031">
            <v>1200</v>
          </cell>
          <cell r="B2031" t="str">
            <v>Downing, Karen L.</v>
          </cell>
          <cell r="C2031" t="str">
            <v>N</v>
          </cell>
          <cell r="D2031" t="str">
            <v>00000049</v>
          </cell>
          <cell r="E2031" t="str">
            <v>MEDSURG Registered Nurse</v>
          </cell>
          <cell r="F2031">
            <v>39274</v>
          </cell>
          <cell r="G2031">
            <v>39418</v>
          </cell>
          <cell r="H2031" t="str">
            <v>Hourly</v>
          </cell>
          <cell r="I2031" t="str">
            <v>H</v>
          </cell>
          <cell r="J2031">
            <v>20</v>
          </cell>
        </row>
        <row r="2032">
          <cell r="A2032">
            <v>1200</v>
          </cell>
          <cell r="B2032" t="str">
            <v>Downing, Karen L.</v>
          </cell>
          <cell r="C2032" t="str">
            <v>Y</v>
          </cell>
          <cell r="D2032" t="str">
            <v>00000049</v>
          </cell>
          <cell r="E2032" t="str">
            <v>MEDSURG Registered Nurse</v>
          </cell>
          <cell r="F2032">
            <v>39882</v>
          </cell>
          <cell r="G2032">
            <v>40416</v>
          </cell>
          <cell r="H2032" t="str">
            <v>Hourly</v>
          </cell>
          <cell r="I2032" t="str">
            <v>H</v>
          </cell>
          <cell r="J2032">
            <v>21.972799999999999</v>
          </cell>
        </row>
        <row r="2033">
          <cell r="A2033">
            <v>1200</v>
          </cell>
          <cell r="B2033" t="str">
            <v>Downing, Karen L.</v>
          </cell>
          <cell r="C2033" t="str">
            <v>N</v>
          </cell>
          <cell r="D2033" t="str">
            <v>00000050</v>
          </cell>
          <cell r="E2033" t="str">
            <v>MEDSURG LPN</v>
          </cell>
          <cell r="F2033">
            <v>39021</v>
          </cell>
          <cell r="G2033">
            <v>39055</v>
          </cell>
          <cell r="H2033" t="str">
            <v>Hourly</v>
          </cell>
          <cell r="I2033" t="str">
            <v>H</v>
          </cell>
          <cell r="J2033">
            <v>13.95</v>
          </cell>
        </row>
        <row r="2034">
          <cell r="A2034">
            <v>1200</v>
          </cell>
          <cell r="B2034" t="str">
            <v>Downing, Karen L.</v>
          </cell>
          <cell r="C2034" t="str">
            <v>N</v>
          </cell>
          <cell r="D2034" t="str">
            <v>00000239</v>
          </cell>
          <cell r="E2034" t="str">
            <v>MEDSURG RN Per Diem</v>
          </cell>
          <cell r="F2034">
            <v>39419</v>
          </cell>
          <cell r="G2034">
            <v>39727</v>
          </cell>
          <cell r="H2034" t="str">
            <v>Hourly</v>
          </cell>
          <cell r="I2034" t="str">
            <v>H</v>
          </cell>
          <cell r="J2034">
            <v>21.63</v>
          </cell>
        </row>
        <row r="2035">
          <cell r="A2035">
            <v>1201</v>
          </cell>
          <cell r="B2035" t="str">
            <v>Lopez de Cram, Claudia P.</v>
          </cell>
          <cell r="C2035" t="str">
            <v>Y</v>
          </cell>
          <cell r="D2035" t="str">
            <v>00000227</v>
          </cell>
          <cell r="E2035" t="str">
            <v>CEC Teaching Assistant</v>
          </cell>
          <cell r="F2035">
            <v>39022</v>
          </cell>
          <cell r="G2035">
            <v>39136</v>
          </cell>
          <cell r="H2035" t="str">
            <v>Hourly</v>
          </cell>
          <cell r="I2035" t="str">
            <v>H</v>
          </cell>
          <cell r="J2035">
            <v>9.5</v>
          </cell>
        </row>
        <row r="2036">
          <cell r="A2036">
            <v>1202</v>
          </cell>
          <cell r="B2036" t="str">
            <v>Davis, Shaun M.</v>
          </cell>
          <cell r="C2036" t="str">
            <v>Y</v>
          </cell>
          <cell r="D2036" t="str">
            <v>00000189</v>
          </cell>
          <cell r="E2036" t="str">
            <v>NUTS Chef</v>
          </cell>
          <cell r="F2036">
            <v>44587</v>
          </cell>
          <cell r="G2036">
            <v>45056</v>
          </cell>
          <cell r="H2036" t="str">
            <v>Hourly</v>
          </cell>
          <cell r="I2036" t="str">
            <v>H</v>
          </cell>
          <cell r="J2036">
            <v>32.42</v>
          </cell>
        </row>
        <row r="2037">
          <cell r="A2037">
            <v>1202</v>
          </cell>
          <cell r="B2037" t="str">
            <v>Davis, Shaun M.</v>
          </cell>
          <cell r="C2037" t="str">
            <v>N</v>
          </cell>
          <cell r="D2037" t="str">
            <v>00000235</v>
          </cell>
          <cell r="E2037" t="str">
            <v>MECU LNA Per Diem</v>
          </cell>
          <cell r="F2037">
            <v>39022</v>
          </cell>
          <cell r="G2037">
            <v>39689</v>
          </cell>
          <cell r="H2037" t="str">
            <v>Hourly</v>
          </cell>
          <cell r="I2037" t="str">
            <v>H</v>
          </cell>
          <cell r="J2037">
            <v>10.46</v>
          </cell>
        </row>
        <row r="2038">
          <cell r="A2038">
            <v>1203</v>
          </cell>
          <cell r="B2038" t="str">
            <v>Sault, Megan B.</v>
          </cell>
          <cell r="C2038" t="str">
            <v>N</v>
          </cell>
          <cell r="D2038" t="str">
            <v>00000058</v>
          </cell>
          <cell r="E2038" t="str">
            <v>MECU Licensed Nurse Aide</v>
          </cell>
          <cell r="F2038">
            <v>39023</v>
          </cell>
          <cell r="G2038">
            <v>39225</v>
          </cell>
          <cell r="H2038" t="str">
            <v>Hourly</v>
          </cell>
          <cell r="I2038" t="str">
            <v>H</v>
          </cell>
          <cell r="J2038">
            <v>9.98</v>
          </cell>
        </row>
        <row r="2039">
          <cell r="A2039">
            <v>1203</v>
          </cell>
          <cell r="B2039" t="str">
            <v>Sault, Megan B.</v>
          </cell>
          <cell r="C2039" t="str">
            <v>N</v>
          </cell>
          <cell r="D2039" t="str">
            <v>00000058</v>
          </cell>
          <cell r="E2039" t="str">
            <v>MECU Licensed Nurse Aide</v>
          </cell>
          <cell r="F2039">
            <v>39356</v>
          </cell>
          <cell r="G2039">
            <v>39677</v>
          </cell>
          <cell r="H2039" t="str">
            <v>Hourly</v>
          </cell>
          <cell r="I2039" t="str">
            <v>H</v>
          </cell>
          <cell r="J2039">
            <v>10.33</v>
          </cell>
        </row>
        <row r="2040">
          <cell r="A2040">
            <v>1203</v>
          </cell>
          <cell r="B2040" t="str">
            <v>Sault, Megan B.</v>
          </cell>
          <cell r="C2040" t="str">
            <v>N</v>
          </cell>
          <cell r="D2040" t="str">
            <v>00000058</v>
          </cell>
          <cell r="E2040" t="str">
            <v>MECU Licensed Nurse Aide</v>
          </cell>
          <cell r="F2040">
            <v>40035</v>
          </cell>
          <cell r="G2040">
            <v>40314</v>
          </cell>
          <cell r="H2040" t="str">
            <v>Hourly</v>
          </cell>
          <cell r="I2040" t="str">
            <v>H</v>
          </cell>
          <cell r="J2040">
            <v>10.831099999999999</v>
          </cell>
        </row>
        <row r="2041">
          <cell r="A2041">
            <v>1203</v>
          </cell>
          <cell r="B2041" t="str">
            <v>Sault, Megan B.</v>
          </cell>
          <cell r="C2041" t="str">
            <v>N</v>
          </cell>
          <cell r="D2041" t="str">
            <v>00000164</v>
          </cell>
          <cell r="E2041" t="str">
            <v>PRIM Medical Secretary</v>
          </cell>
          <cell r="F2041">
            <v>40455</v>
          </cell>
          <cell r="G2041">
            <v>41168</v>
          </cell>
          <cell r="H2041" t="str">
            <v>Hourly</v>
          </cell>
          <cell r="I2041" t="str">
            <v>H</v>
          </cell>
          <cell r="J2041">
            <v>11.16</v>
          </cell>
        </row>
        <row r="2042">
          <cell r="A2042">
            <v>1203</v>
          </cell>
          <cell r="B2042" t="str">
            <v>Sault, Megan B.</v>
          </cell>
          <cell r="C2042" t="str">
            <v>N</v>
          </cell>
          <cell r="D2042" t="str">
            <v>00000235</v>
          </cell>
          <cell r="E2042" t="str">
            <v>MECU LNA Per Diem</v>
          </cell>
          <cell r="F2042">
            <v>39678</v>
          </cell>
          <cell r="G2042">
            <v>40034</v>
          </cell>
          <cell r="H2042" t="str">
            <v>Hourly</v>
          </cell>
          <cell r="I2042" t="str">
            <v>H</v>
          </cell>
          <cell r="J2042">
            <v>10.67</v>
          </cell>
        </row>
        <row r="2043">
          <cell r="A2043">
            <v>1203</v>
          </cell>
          <cell r="B2043" t="str">
            <v>Sault, Megan B.</v>
          </cell>
          <cell r="C2043" t="str">
            <v>N</v>
          </cell>
          <cell r="D2043" t="str">
            <v>00000235</v>
          </cell>
          <cell r="E2043" t="str">
            <v>MECU LNA Per Diem</v>
          </cell>
          <cell r="F2043">
            <v>40315</v>
          </cell>
          <cell r="G2043">
            <v>40454</v>
          </cell>
          <cell r="H2043" t="str">
            <v>Hourly</v>
          </cell>
          <cell r="I2043" t="str">
            <v>H</v>
          </cell>
          <cell r="J2043">
            <v>10.831099999999999</v>
          </cell>
        </row>
        <row r="2044">
          <cell r="A2044">
            <v>1203</v>
          </cell>
          <cell r="B2044" t="str">
            <v>Sault, Megan B.</v>
          </cell>
          <cell r="C2044" t="str">
            <v>N</v>
          </cell>
          <cell r="D2044" t="str">
            <v>00000437</v>
          </cell>
          <cell r="E2044" t="str">
            <v>Medical Secretary PT</v>
          </cell>
          <cell r="F2044">
            <v>41169</v>
          </cell>
          <cell r="G2044">
            <v>41546</v>
          </cell>
          <cell r="H2044" t="str">
            <v>Hourly</v>
          </cell>
          <cell r="I2044" t="str">
            <v>H</v>
          </cell>
          <cell r="J2044">
            <v>11.55</v>
          </cell>
        </row>
        <row r="2045">
          <cell r="A2045">
            <v>1203</v>
          </cell>
          <cell r="B2045" t="str">
            <v>Sault, Megan B.</v>
          </cell>
          <cell r="C2045" t="str">
            <v>N</v>
          </cell>
          <cell r="D2045" t="str">
            <v>00000510</v>
          </cell>
          <cell r="E2045" t="str">
            <v>BPH Care Coordinator</v>
          </cell>
          <cell r="F2045">
            <v>42121</v>
          </cell>
          <cell r="G2045">
            <v>43856</v>
          </cell>
          <cell r="H2045" t="str">
            <v>Salaried</v>
          </cell>
          <cell r="I2045" t="str">
            <v>S</v>
          </cell>
          <cell r="J2045">
            <v>19.57</v>
          </cell>
        </row>
        <row r="2046">
          <cell r="A2046">
            <v>1203</v>
          </cell>
          <cell r="B2046" t="str">
            <v>Sault, Megan B.</v>
          </cell>
          <cell r="C2046" t="str">
            <v>N</v>
          </cell>
          <cell r="D2046" t="str">
            <v>00000535</v>
          </cell>
          <cell r="E2046" t="str">
            <v>REH Operations Coordinator</v>
          </cell>
          <cell r="F2046">
            <v>41547</v>
          </cell>
          <cell r="G2046">
            <v>42120</v>
          </cell>
          <cell r="H2046" t="str">
            <v>Hourly</v>
          </cell>
          <cell r="I2046" t="str">
            <v>H</v>
          </cell>
          <cell r="J2046">
            <v>13.55</v>
          </cell>
        </row>
        <row r="2047">
          <cell r="A2047">
            <v>1203</v>
          </cell>
          <cell r="B2047" t="str">
            <v>Sault, Megan B.</v>
          </cell>
          <cell r="C2047" t="str">
            <v>Y</v>
          </cell>
          <cell r="D2047" t="str">
            <v>00000631</v>
          </cell>
          <cell r="E2047" t="str">
            <v>CHT Care Coordinator- OLD</v>
          </cell>
          <cell r="F2047">
            <v>43857</v>
          </cell>
          <cell r="G2047">
            <v>43882</v>
          </cell>
          <cell r="H2047" t="str">
            <v>Salaried</v>
          </cell>
          <cell r="I2047" t="str">
            <v>S</v>
          </cell>
          <cell r="J2047">
            <v>19.57</v>
          </cell>
        </row>
        <row r="2048">
          <cell r="A2048">
            <v>1204</v>
          </cell>
          <cell r="B2048" t="str">
            <v>Marineau, Linda J.</v>
          </cell>
          <cell r="C2048" t="str">
            <v>Y</v>
          </cell>
          <cell r="D2048" t="str">
            <v>00000376</v>
          </cell>
          <cell r="E2048" t="str">
            <v>Orthopedics Medical Secretary</v>
          </cell>
          <cell r="F2048">
            <v>39022</v>
          </cell>
          <cell r="G2048">
            <v>43280</v>
          </cell>
          <cell r="H2048" t="str">
            <v>Hourly</v>
          </cell>
          <cell r="I2048" t="str">
            <v>H</v>
          </cell>
          <cell r="J2048">
            <v>23.55</v>
          </cell>
        </row>
        <row r="2049">
          <cell r="A2049">
            <v>1205</v>
          </cell>
          <cell r="B2049" t="str">
            <v>Boldwin, Cheryl A.</v>
          </cell>
          <cell r="C2049" t="str">
            <v>Y</v>
          </cell>
          <cell r="D2049" t="str">
            <v>00000377</v>
          </cell>
          <cell r="E2049" t="str">
            <v>Orthopedics Office Manager Off</v>
          </cell>
          <cell r="F2049">
            <v>39022</v>
          </cell>
          <cell r="G2049">
            <v>39128</v>
          </cell>
          <cell r="H2049" t="str">
            <v>Hourly</v>
          </cell>
          <cell r="I2049" t="str">
            <v>H</v>
          </cell>
          <cell r="J2049">
            <v>30</v>
          </cell>
        </row>
        <row r="2050">
          <cell r="A2050">
            <v>1206</v>
          </cell>
          <cell r="B2050" t="str">
            <v>Ross, Sharon L.</v>
          </cell>
          <cell r="C2050" t="str">
            <v>Y</v>
          </cell>
          <cell r="D2050" t="str">
            <v>00000377</v>
          </cell>
          <cell r="E2050" t="str">
            <v>Orthopedics Office Manager Off</v>
          </cell>
          <cell r="F2050">
            <v>39041</v>
          </cell>
          <cell r="G2050">
            <v>41726</v>
          </cell>
          <cell r="H2050" t="str">
            <v>Hourly</v>
          </cell>
          <cell r="I2050" t="str">
            <v>H</v>
          </cell>
          <cell r="J2050">
            <v>23.66</v>
          </cell>
        </row>
        <row r="2051">
          <cell r="A2051">
            <v>1206</v>
          </cell>
          <cell r="B2051" t="str">
            <v>Ross, Sharon L.</v>
          </cell>
          <cell r="C2051" t="str">
            <v>N</v>
          </cell>
          <cell r="D2051" t="str">
            <v>00000378</v>
          </cell>
          <cell r="E2051" t="str">
            <v>Orthopedic Medical Assistant</v>
          </cell>
          <cell r="F2051">
            <v>39022</v>
          </cell>
          <cell r="G2051">
            <v>39040</v>
          </cell>
          <cell r="H2051" t="str">
            <v>Hourly</v>
          </cell>
          <cell r="I2051" t="str">
            <v>H</v>
          </cell>
          <cell r="J2051">
            <v>19.239999999999998</v>
          </cell>
        </row>
        <row r="2052">
          <cell r="A2052">
            <v>1207</v>
          </cell>
          <cell r="B2052" t="str">
            <v>Landvater, Stephanie J.</v>
          </cell>
          <cell r="C2052" t="str">
            <v>Y</v>
          </cell>
          <cell r="D2052" t="str">
            <v>00000379</v>
          </cell>
          <cell r="E2052" t="str">
            <v>Orthopedics Physician</v>
          </cell>
          <cell r="F2052">
            <v>39022</v>
          </cell>
          <cell r="G2052">
            <v>43131</v>
          </cell>
          <cell r="H2052" t="str">
            <v>Salaried</v>
          </cell>
          <cell r="I2052" t="str">
            <v>S</v>
          </cell>
          <cell r="J2052">
            <v>269.23079999999999</v>
          </cell>
        </row>
        <row r="2053">
          <cell r="A2053">
            <v>1208</v>
          </cell>
          <cell r="B2053" t="str">
            <v>Robicheau, Loretta A.</v>
          </cell>
          <cell r="C2053" t="str">
            <v>Y</v>
          </cell>
          <cell r="D2053" t="str">
            <v>00000206</v>
          </cell>
          <cell r="E2053" t="str">
            <v>ACCT Payroll/Billing Assistant</v>
          </cell>
          <cell r="F2053">
            <v>39027</v>
          </cell>
          <cell r="G2053">
            <v>39555</v>
          </cell>
          <cell r="H2053" t="str">
            <v>Hourly</v>
          </cell>
          <cell r="I2053" t="str">
            <v>H</v>
          </cell>
          <cell r="J2053">
            <v>15.72</v>
          </cell>
        </row>
        <row r="2054">
          <cell r="A2054">
            <v>1209</v>
          </cell>
          <cell r="B2054" t="str">
            <v>Corliss, Jessica L.</v>
          </cell>
          <cell r="C2054" t="str">
            <v>N</v>
          </cell>
          <cell r="D2054" t="str">
            <v>00000226</v>
          </cell>
          <cell r="E2054" t="str">
            <v>CEC Teaching Associate</v>
          </cell>
          <cell r="F2054">
            <v>40371</v>
          </cell>
          <cell r="G2054">
            <v>40594</v>
          </cell>
          <cell r="H2054" t="str">
            <v>Hourly</v>
          </cell>
          <cell r="I2054" t="str">
            <v>H</v>
          </cell>
          <cell r="J2054">
            <v>10.6638</v>
          </cell>
        </row>
        <row r="2055">
          <cell r="A2055">
            <v>1209</v>
          </cell>
          <cell r="B2055" t="str">
            <v>Corliss, Jessica L.</v>
          </cell>
          <cell r="C2055" t="str">
            <v>N</v>
          </cell>
          <cell r="D2055" t="str">
            <v>00000228</v>
          </cell>
          <cell r="E2055" t="str">
            <v>ASP After School Assistant</v>
          </cell>
          <cell r="F2055">
            <v>39029</v>
          </cell>
          <cell r="G2055">
            <v>39460</v>
          </cell>
          <cell r="H2055" t="str">
            <v>Hourly</v>
          </cell>
          <cell r="I2055" t="str">
            <v>H</v>
          </cell>
          <cell r="J2055">
            <v>9.73</v>
          </cell>
        </row>
        <row r="2056">
          <cell r="A2056">
            <v>1209</v>
          </cell>
          <cell r="B2056" t="str">
            <v>Corliss, Jessica L.</v>
          </cell>
          <cell r="C2056" t="str">
            <v>N</v>
          </cell>
          <cell r="D2056" t="str">
            <v>00000237</v>
          </cell>
          <cell r="E2056" t="str">
            <v>MEDSURG LNA Per Diem</v>
          </cell>
          <cell r="F2056">
            <v>41183</v>
          </cell>
          <cell r="G2056">
            <v>41604</v>
          </cell>
          <cell r="H2056" t="str">
            <v>Hourly</v>
          </cell>
          <cell r="I2056" t="str">
            <v>H</v>
          </cell>
          <cell r="J2056">
            <v>10.66</v>
          </cell>
        </row>
        <row r="2057">
          <cell r="A2057">
            <v>1209</v>
          </cell>
          <cell r="B2057" t="str">
            <v>Corliss, Jessica L.</v>
          </cell>
          <cell r="C2057" t="str">
            <v>Y</v>
          </cell>
          <cell r="D2057" t="str">
            <v>00000237</v>
          </cell>
          <cell r="E2057" t="str">
            <v>MEDSURG LNA Per Diem</v>
          </cell>
          <cell r="F2057">
            <v>41604</v>
          </cell>
          <cell r="G2057">
            <v>42288</v>
          </cell>
          <cell r="H2057" t="str">
            <v>Hourly</v>
          </cell>
          <cell r="I2057" t="str">
            <v>H</v>
          </cell>
          <cell r="J2057">
            <v>13.37</v>
          </cell>
        </row>
        <row r="2058">
          <cell r="A2058">
            <v>1209</v>
          </cell>
          <cell r="B2058" t="str">
            <v>Corliss, Jessica L.</v>
          </cell>
          <cell r="C2058" t="str">
            <v>N</v>
          </cell>
          <cell r="D2058" t="str">
            <v>00000454</v>
          </cell>
          <cell r="E2058" t="str">
            <v>CEC Day Care Sub Per Diem</v>
          </cell>
          <cell r="F2058">
            <v>40329</v>
          </cell>
          <cell r="G2058">
            <v>40370</v>
          </cell>
          <cell r="H2058" t="str">
            <v>Hourly</v>
          </cell>
          <cell r="I2058" t="str">
            <v>H</v>
          </cell>
          <cell r="J2058">
            <v>10.6638</v>
          </cell>
        </row>
        <row r="2059">
          <cell r="A2059">
            <v>1209</v>
          </cell>
          <cell r="B2059" t="str">
            <v>Corliss, Jessica L.</v>
          </cell>
          <cell r="C2059" t="str">
            <v>N</v>
          </cell>
          <cell r="D2059" t="str">
            <v>00000513</v>
          </cell>
          <cell r="E2059" t="str">
            <v>CLAD Healthcare Assist Float</v>
          </cell>
          <cell r="F2059">
            <v>40595</v>
          </cell>
          <cell r="G2059">
            <v>41182</v>
          </cell>
          <cell r="H2059" t="str">
            <v>Hourly</v>
          </cell>
          <cell r="I2059" t="str">
            <v>H</v>
          </cell>
          <cell r="J2059">
            <v>11.85</v>
          </cell>
        </row>
        <row r="2060">
          <cell r="A2060">
            <v>1210</v>
          </cell>
          <cell r="B2060" t="str">
            <v>Cornell, Judith G.</v>
          </cell>
          <cell r="C2060" t="str">
            <v>N</v>
          </cell>
          <cell r="D2060" t="str">
            <v>00000058</v>
          </cell>
          <cell r="E2060" t="str">
            <v>MECU Licensed Nurse Aide</v>
          </cell>
          <cell r="F2060">
            <v>39034</v>
          </cell>
          <cell r="G2060">
            <v>40202</v>
          </cell>
          <cell r="H2060" t="str">
            <v>Hourly</v>
          </cell>
          <cell r="I2060" t="str">
            <v>H</v>
          </cell>
          <cell r="J2060">
            <v>11.82</v>
          </cell>
        </row>
        <row r="2061">
          <cell r="A2061">
            <v>1210</v>
          </cell>
          <cell r="B2061" t="str">
            <v>Cornell, Judith G.</v>
          </cell>
          <cell r="C2061" t="str">
            <v>Y</v>
          </cell>
          <cell r="D2061" t="str">
            <v>00000383</v>
          </cell>
          <cell r="E2061" t="str">
            <v>Activity Assistant</v>
          </cell>
          <cell r="F2061">
            <v>40203</v>
          </cell>
          <cell r="G2061">
            <v>41355</v>
          </cell>
          <cell r="H2061" t="str">
            <v>Hourly</v>
          </cell>
          <cell r="I2061" t="str">
            <v>H</v>
          </cell>
          <cell r="J2061">
            <v>12.41</v>
          </cell>
        </row>
        <row r="2062">
          <cell r="A2062">
            <v>1211</v>
          </cell>
          <cell r="B2062" t="str">
            <v>Gray, Rosemary A.</v>
          </cell>
          <cell r="C2062" t="str">
            <v>Y</v>
          </cell>
          <cell r="D2062" t="str">
            <v>00000227</v>
          </cell>
          <cell r="E2062" t="str">
            <v>CEC Teaching Assistant</v>
          </cell>
          <cell r="F2062">
            <v>39034</v>
          </cell>
          <cell r="G2062">
            <v>39034</v>
          </cell>
          <cell r="H2062" t="str">
            <v>Hourly</v>
          </cell>
          <cell r="I2062" t="str">
            <v>H</v>
          </cell>
          <cell r="J2062">
            <v>9.5</v>
          </cell>
        </row>
        <row r="2063">
          <cell r="A2063">
            <v>1212</v>
          </cell>
          <cell r="B2063" t="str">
            <v>Thomas, Robert B.</v>
          </cell>
          <cell r="C2063" t="str">
            <v>N</v>
          </cell>
          <cell r="D2063" t="str">
            <v>00000088</v>
          </cell>
          <cell r="E2063" t="str">
            <v>RAD Radiology Technologist</v>
          </cell>
          <cell r="F2063">
            <v>39027</v>
          </cell>
          <cell r="G2063">
            <v>41308</v>
          </cell>
          <cell r="H2063" t="str">
            <v>Hourly</v>
          </cell>
          <cell r="I2063" t="str">
            <v>H</v>
          </cell>
          <cell r="J2063">
            <v>29.71</v>
          </cell>
        </row>
        <row r="2064">
          <cell r="A2064">
            <v>1212</v>
          </cell>
          <cell r="B2064" t="str">
            <v>Thomas, Robert B.</v>
          </cell>
          <cell r="C2064" t="str">
            <v>Y</v>
          </cell>
          <cell r="D2064" t="str">
            <v>00000421</v>
          </cell>
          <cell r="E2064" t="str">
            <v>RAD Radiology Technologist 2</v>
          </cell>
          <cell r="F2064">
            <v>41309</v>
          </cell>
          <cell r="G2064">
            <v>45056</v>
          </cell>
          <cell r="H2064" t="str">
            <v>Hourly</v>
          </cell>
          <cell r="I2064" t="str">
            <v>H</v>
          </cell>
          <cell r="J2064">
            <v>39.14</v>
          </cell>
        </row>
        <row r="2065">
          <cell r="A2065">
            <v>1213</v>
          </cell>
          <cell r="B2065" t="str">
            <v>Lamont, Crystal M.</v>
          </cell>
          <cell r="C2065" t="str">
            <v>Y</v>
          </cell>
          <cell r="D2065" t="str">
            <v>00000222</v>
          </cell>
          <cell r="E2065" t="str">
            <v>Purchasing Clerk I</v>
          </cell>
          <cell r="F2065">
            <v>39041</v>
          </cell>
          <cell r="G2065">
            <v>39276</v>
          </cell>
          <cell r="H2065" t="str">
            <v>Hourly</v>
          </cell>
          <cell r="I2065" t="str">
            <v>H</v>
          </cell>
          <cell r="J2065">
            <v>8.86</v>
          </cell>
        </row>
        <row r="2066">
          <cell r="A2066">
            <v>1214</v>
          </cell>
          <cell r="B2066" t="str">
            <v>Fairbanks, Sabrina M.</v>
          </cell>
          <cell r="C2066" t="str">
            <v>Y</v>
          </cell>
          <cell r="D2066" t="str">
            <v>00000058</v>
          </cell>
          <cell r="E2066" t="str">
            <v>MECU Licensed Nurse Aide</v>
          </cell>
          <cell r="F2066">
            <v>39048</v>
          </cell>
          <cell r="G2066">
            <v>39085</v>
          </cell>
          <cell r="H2066" t="str">
            <v>Hourly</v>
          </cell>
          <cell r="I2066" t="str">
            <v>H</v>
          </cell>
          <cell r="J2066">
            <v>9.93</v>
          </cell>
        </row>
        <row r="2067">
          <cell r="A2067">
            <v>1215</v>
          </cell>
          <cell r="B2067" t="str">
            <v>Giffin, Seth J.</v>
          </cell>
          <cell r="C2067" t="str">
            <v>Y</v>
          </cell>
          <cell r="D2067" t="str">
            <v>00000352</v>
          </cell>
          <cell r="E2067" t="str">
            <v>NUTS Associate Chef</v>
          </cell>
          <cell r="F2067">
            <v>39049</v>
          </cell>
          <cell r="G2067">
            <v>39159</v>
          </cell>
          <cell r="H2067" t="str">
            <v>Salaried</v>
          </cell>
          <cell r="I2067" t="str">
            <v>S</v>
          </cell>
          <cell r="J2067">
            <v>14.9038</v>
          </cell>
        </row>
        <row r="2068">
          <cell r="A2068">
            <v>1216</v>
          </cell>
          <cell r="B2068" t="str">
            <v>Walsh, Linda M.</v>
          </cell>
          <cell r="C2068" t="str">
            <v>Y</v>
          </cell>
          <cell r="D2068" t="str">
            <v>00000050</v>
          </cell>
          <cell r="E2068" t="str">
            <v>MEDSURG LPN</v>
          </cell>
          <cell r="F2068">
            <v>39050</v>
          </cell>
          <cell r="G2068">
            <v>39097</v>
          </cell>
          <cell r="H2068" t="str">
            <v>Hourly</v>
          </cell>
          <cell r="I2068" t="str">
            <v>H</v>
          </cell>
          <cell r="J2068">
            <v>18.41</v>
          </cell>
        </row>
        <row r="2069">
          <cell r="A2069">
            <v>1217</v>
          </cell>
          <cell r="B2069" t="str">
            <v>Hunt, Doris A.</v>
          </cell>
          <cell r="C2069" t="str">
            <v>N</v>
          </cell>
          <cell r="D2069" t="str">
            <v>00000235</v>
          </cell>
          <cell r="E2069" t="str">
            <v>MECU LNA Per Diem</v>
          </cell>
          <cell r="F2069">
            <v>39910</v>
          </cell>
          <cell r="G2069">
            <v>39908</v>
          </cell>
          <cell r="H2069" t="str">
            <v>Hourly</v>
          </cell>
          <cell r="I2069" t="str">
            <v>H</v>
          </cell>
          <cell r="J2069">
            <v>10.46</v>
          </cell>
        </row>
        <row r="2070">
          <cell r="A2070">
            <v>1217</v>
          </cell>
          <cell r="B2070" t="str">
            <v>Hunt, Doris A.</v>
          </cell>
          <cell r="C2070" t="str">
            <v>N</v>
          </cell>
          <cell r="D2070" t="str">
            <v>00000235</v>
          </cell>
          <cell r="E2070" t="str">
            <v>MECU LNA Per Diem</v>
          </cell>
          <cell r="F2070">
            <v>39377</v>
          </cell>
          <cell r="G2070">
            <v>39909</v>
          </cell>
          <cell r="H2070" t="str">
            <v>Hourly</v>
          </cell>
          <cell r="I2070" t="str">
            <v>H</v>
          </cell>
          <cell r="J2070">
            <v>10.46</v>
          </cell>
        </row>
        <row r="2071">
          <cell r="A2071">
            <v>1217</v>
          </cell>
          <cell r="B2071" t="str">
            <v>Hunt, Doris A.</v>
          </cell>
          <cell r="C2071" t="str">
            <v>N</v>
          </cell>
          <cell r="D2071" t="str">
            <v>00000383</v>
          </cell>
          <cell r="E2071" t="str">
            <v>Activity Assistant</v>
          </cell>
          <cell r="F2071">
            <v>39050</v>
          </cell>
          <cell r="G2071">
            <v>39376</v>
          </cell>
          <cell r="H2071" t="str">
            <v>Hourly</v>
          </cell>
          <cell r="I2071" t="str">
            <v>H</v>
          </cell>
          <cell r="J2071">
            <v>9.68</v>
          </cell>
        </row>
        <row r="2072">
          <cell r="A2072">
            <v>1217</v>
          </cell>
          <cell r="B2072" t="str">
            <v>Hunt, Doris A.</v>
          </cell>
          <cell r="C2072" t="str">
            <v>N</v>
          </cell>
          <cell r="D2072" t="str">
            <v>00000401</v>
          </cell>
          <cell r="E2072" t="str">
            <v>Adult Day Licensed Nurses Aide</v>
          </cell>
          <cell r="F2072">
            <v>39909</v>
          </cell>
          <cell r="G2072">
            <v>40020</v>
          </cell>
          <cell r="H2072" t="str">
            <v>Hourly</v>
          </cell>
          <cell r="I2072" t="str">
            <v>H</v>
          </cell>
          <cell r="J2072">
            <v>12.42</v>
          </cell>
        </row>
        <row r="2073">
          <cell r="A2073">
            <v>1217</v>
          </cell>
          <cell r="B2073" t="str">
            <v>Hunt, Doris A.</v>
          </cell>
          <cell r="C2073" t="str">
            <v>N</v>
          </cell>
          <cell r="D2073" t="str">
            <v>00000401</v>
          </cell>
          <cell r="E2073" t="str">
            <v>Adult Day Licensed Nurses Aide</v>
          </cell>
          <cell r="F2073">
            <v>40693</v>
          </cell>
          <cell r="G2073">
            <v>44682</v>
          </cell>
          <cell r="H2073" t="str">
            <v>Hourly</v>
          </cell>
          <cell r="I2073" t="str">
            <v>H</v>
          </cell>
          <cell r="J2073">
            <v>19.68</v>
          </cell>
        </row>
        <row r="2074">
          <cell r="A2074">
            <v>1217</v>
          </cell>
          <cell r="B2074" t="str">
            <v>Hunt, Doris A.</v>
          </cell>
          <cell r="C2074" t="str">
            <v>N</v>
          </cell>
          <cell r="D2074" t="str">
            <v>00000458</v>
          </cell>
          <cell r="E2074" t="str">
            <v>Adult Day LNA Per Diem</v>
          </cell>
          <cell r="F2074">
            <v>40021</v>
          </cell>
          <cell r="G2074">
            <v>40692</v>
          </cell>
          <cell r="H2074" t="str">
            <v>Hourly</v>
          </cell>
          <cell r="I2074" t="str">
            <v>H</v>
          </cell>
          <cell r="J2074">
            <v>10.968500000000001</v>
          </cell>
        </row>
        <row r="2075">
          <cell r="A2075">
            <v>1217</v>
          </cell>
          <cell r="B2075" t="str">
            <v>Hunt, Doris A.</v>
          </cell>
          <cell r="C2075" t="str">
            <v>Y</v>
          </cell>
          <cell r="D2075" t="str">
            <v>00000696</v>
          </cell>
          <cell r="E2075" t="str">
            <v>Licensed Nurse Aide</v>
          </cell>
          <cell r="F2075">
            <v>44683</v>
          </cell>
          <cell r="G2075">
            <v>45056</v>
          </cell>
          <cell r="H2075" t="str">
            <v>Hourly</v>
          </cell>
          <cell r="I2075" t="str">
            <v>H</v>
          </cell>
          <cell r="J2075">
            <v>19.68</v>
          </cell>
        </row>
        <row r="2076">
          <cell r="A2076">
            <v>1218</v>
          </cell>
          <cell r="B2076" t="str">
            <v>Pancholy, Navin</v>
          </cell>
          <cell r="C2076" t="str">
            <v>Y</v>
          </cell>
          <cell r="D2076" t="str">
            <v>00000152</v>
          </cell>
          <cell r="E2076" t="str">
            <v>NAPS Surgery Physician</v>
          </cell>
          <cell r="F2076">
            <v>39048</v>
          </cell>
          <cell r="G2076">
            <v>39913</v>
          </cell>
          <cell r="H2076" t="str">
            <v>Salaried</v>
          </cell>
          <cell r="I2076" t="str">
            <v>S</v>
          </cell>
          <cell r="J2076">
            <v>115.38460000000001</v>
          </cell>
        </row>
        <row r="2077">
          <cell r="A2077">
            <v>1219</v>
          </cell>
          <cell r="B2077" t="str">
            <v>Trask, Aimee L.</v>
          </cell>
          <cell r="C2077" t="str">
            <v>N</v>
          </cell>
          <cell r="D2077" t="str">
            <v>00000330</v>
          </cell>
          <cell r="E2077" t="str">
            <v>CLAD Healthcare Assistant</v>
          </cell>
          <cell r="F2077">
            <v>39051</v>
          </cell>
          <cell r="G2077">
            <v>39050</v>
          </cell>
          <cell r="H2077" t="str">
            <v>Hourly</v>
          </cell>
          <cell r="I2077" t="str">
            <v>H</v>
          </cell>
          <cell r="J2077">
            <v>11.4</v>
          </cell>
        </row>
        <row r="2078">
          <cell r="A2078">
            <v>1219</v>
          </cell>
          <cell r="B2078" t="str">
            <v>Trask, Aimee L.</v>
          </cell>
          <cell r="C2078" t="str">
            <v>Y</v>
          </cell>
          <cell r="D2078" t="str">
            <v>00000384</v>
          </cell>
          <cell r="E2078" t="str">
            <v>Rochester Healthcare Asst Off</v>
          </cell>
          <cell r="F2078">
            <v>39051</v>
          </cell>
          <cell r="G2078">
            <v>39140</v>
          </cell>
          <cell r="H2078" t="str">
            <v>Hourly</v>
          </cell>
          <cell r="I2078" t="str">
            <v>H</v>
          </cell>
          <cell r="J2078">
            <v>11.4</v>
          </cell>
        </row>
        <row r="2079">
          <cell r="A2079">
            <v>1220</v>
          </cell>
          <cell r="B2079" t="str">
            <v>Rice, Katrina L.</v>
          </cell>
          <cell r="C2079" t="str">
            <v>N</v>
          </cell>
          <cell r="D2079" t="str">
            <v>00000058</v>
          </cell>
          <cell r="E2079" t="str">
            <v>MECU Licensed Nurse Aide</v>
          </cell>
          <cell r="F2079">
            <v>39055</v>
          </cell>
          <cell r="G2079">
            <v>40155</v>
          </cell>
          <cell r="H2079" t="str">
            <v>Hourly</v>
          </cell>
          <cell r="I2079" t="str">
            <v>H</v>
          </cell>
          <cell r="J2079">
            <v>10.79</v>
          </cell>
        </row>
        <row r="2080">
          <cell r="A2080">
            <v>1220</v>
          </cell>
          <cell r="B2080" t="str">
            <v>Rice, Katrina L.</v>
          </cell>
          <cell r="C2080" t="str">
            <v>Y</v>
          </cell>
          <cell r="D2080" t="str">
            <v>00000058</v>
          </cell>
          <cell r="E2080" t="str">
            <v>MECU Licensed Nurse Aide</v>
          </cell>
          <cell r="F2080">
            <v>40231</v>
          </cell>
          <cell r="G2080">
            <v>41432</v>
          </cell>
          <cell r="H2080" t="str">
            <v>Hourly</v>
          </cell>
          <cell r="I2080" t="str">
            <v>H</v>
          </cell>
          <cell r="J2080">
            <v>11.45</v>
          </cell>
        </row>
        <row r="2081">
          <cell r="A2081">
            <v>1221</v>
          </cell>
          <cell r="B2081" t="str">
            <v>Trost, Susanne U.</v>
          </cell>
          <cell r="C2081" t="str">
            <v>Y</v>
          </cell>
          <cell r="D2081" t="str">
            <v>00000179</v>
          </cell>
          <cell r="E2081" t="str">
            <v>NAPS Neurology Physician</v>
          </cell>
          <cell r="F2081">
            <v>39064</v>
          </cell>
          <cell r="G2081">
            <v>40836</v>
          </cell>
          <cell r="H2081" t="str">
            <v>Salaried</v>
          </cell>
          <cell r="I2081" t="str">
            <v>S</v>
          </cell>
          <cell r="J2081">
            <v>62.557899999999997</v>
          </cell>
        </row>
        <row r="2082">
          <cell r="A2082">
            <v>1222</v>
          </cell>
          <cell r="B2082" t="str">
            <v>Evans, Heather L.</v>
          </cell>
          <cell r="C2082" t="str">
            <v>N</v>
          </cell>
          <cell r="D2082" t="str">
            <v>00000062</v>
          </cell>
          <cell r="E2082" t="str">
            <v>BC Registered Nurse</v>
          </cell>
          <cell r="F2082">
            <v>39069</v>
          </cell>
          <cell r="G2082">
            <v>39586</v>
          </cell>
          <cell r="H2082" t="str">
            <v>Hourly</v>
          </cell>
          <cell r="I2082" t="str">
            <v>H</v>
          </cell>
          <cell r="J2082">
            <v>26.51</v>
          </cell>
        </row>
        <row r="2083">
          <cell r="A2083">
            <v>1222</v>
          </cell>
          <cell r="B2083" t="str">
            <v>Evans, Heather L.</v>
          </cell>
          <cell r="C2083" t="str">
            <v>Y</v>
          </cell>
          <cell r="D2083" t="str">
            <v>00000231</v>
          </cell>
          <cell r="E2083" t="str">
            <v>BC RN - Per Diem</v>
          </cell>
          <cell r="F2083">
            <v>39825</v>
          </cell>
          <cell r="G2083">
            <v>40392</v>
          </cell>
          <cell r="H2083" t="str">
            <v>Hourly</v>
          </cell>
          <cell r="I2083" t="str">
            <v>H</v>
          </cell>
          <cell r="J2083">
            <v>27.9024</v>
          </cell>
        </row>
        <row r="2084">
          <cell r="A2084">
            <v>1222</v>
          </cell>
          <cell r="B2084" t="str">
            <v>Evans, Heather L.</v>
          </cell>
          <cell r="C2084" t="str">
            <v>N</v>
          </cell>
          <cell r="D2084" t="str">
            <v>00000424</v>
          </cell>
          <cell r="E2084" t="str">
            <v>Director Education &amp; Support</v>
          </cell>
          <cell r="F2084">
            <v>39587</v>
          </cell>
          <cell r="G2084">
            <v>39824</v>
          </cell>
          <cell r="H2084" t="str">
            <v>Salaried</v>
          </cell>
          <cell r="I2084" t="str">
            <v>S</v>
          </cell>
          <cell r="J2084">
            <v>31.83</v>
          </cell>
        </row>
        <row r="2085">
          <cell r="A2085">
            <v>1223</v>
          </cell>
          <cell r="B2085" t="str">
            <v>Waite, Brandi L.</v>
          </cell>
          <cell r="C2085" t="str">
            <v>Y</v>
          </cell>
          <cell r="D2085" t="str">
            <v>00000211</v>
          </cell>
          <cell r="E2085" t="str">
            <v>PR Patient Reg Receptionist I</v>
          </cell>
          <cell r="F2085">
            <v>39069</v>
          </cell>
          <cell r="G2085">
            <v>39457</v>
          </cell>
          <cell r="H2085" t="str">
            <v>Hourly</v>
          </cell>
          <cell r="I2085" t="str">
            <v>H</v>
          </cell>
          <cell r="J2085">
            <v>12.13</v>
          </cell>
        </row>
        <row r="2086">
          <cell r="A2086">
            <v>1224</v>
          </cell>
          <cell r="B2086" t="str">
            <v>Bickford, Cassandra R.</v>
          </cell>
          <cell r="C2086" t="str">
            <v>N</v>
          </cell>
          <cell r="D2086" t="str">
            <v>00000235</v>
          </cell>
          <cell r="E2086" t="str">
            <v>MECU LNA Per Diem</v>
          </cell>
          <cell r="F2086">
            <v>39070</v>
          </cell>
          <cell r="G2086">
            <v>39097</v>
          </cell>
          <cell r="H2086" t="str">
            <v>Hourly</v>
          </cell>
          <cell r="I2086" t="str">
            <v>H</v>
          </cell>
          <cell r="J2086">
            <v>9.4</v>
          </cell>
        </row>
        <row r="2087">
          <cell r="A2087">
            <v>1224</v>
          </cell>
          <cell r="B2087" t="str">
            <v>Bickford, Cassandra R.</v>
          </cell>
          <cell r="C2087" t="str">
            <v>Y</v>
          </cell>
          <cell r="D2087" t="str">
            <v>00000300</v>
          </cell>
          <cell r="E2087" t="str">
            <v>PRIM LPN - Provider Practice</v>
          </cell>
          <cell r="F2087">
            <v>41064</v>
          </cell>
          <cell r="G2087">
            <v>41565</v>
          </cell>
          <cell r="H2087" t="str">
            <v>Hourly</v>
          </cell>
          <cell r="I2087" t="str">
            <v>H</v>
          </cell>
          <cell r="J2087">
            <v>17.600000000000001</v>
          </cell>
        </row>
        <row r="2088">
          <cell r="A2088">
            <v>1225</v>
          </cell>
          <cell r="B2088" t="str">
            <v>Kidder, Kimberly S.</v>
          </cell>
          <cell r="C2088" t="str">
            <v>Y</v>
          </cell>
          <cell r="D2088" t="str">
            <v>00000381</v>
          </cell>
          <cell r="E2088" t="str">
            <v>NUTS Menu Host</v>
          </cell>
          <cell r="F2088">
            <v>39071</v>
          </cell>
          <cell r="G2088">
            <v>39172</v>
          </cell>
          <cell r="H2088" t="str">
            <v>Hourly</v>
          </cell>
          <cell r="I2088" t="str">
            <v>H</v>
          </cell>
          <cell r="J2088">
            <v>9.4</v>
          </cell>
        </row>
        <row r="2089">
          <cell r="A2089">
            <v>1226</v>
          </cell>
          <cell r="B2089" t="str">
            <v>Goss, Jeanne</v>
          </cell>
          <cell r="C2089" t="str">
            <v>Y</v>
          </cell>
          <cell r="D2089" t="str">
            <v>00000217</v>
          </cell>
          <cell r="E2089" t="str">
            <v>VOL Volunteer Coordinator</v>
          </cell>
          <cell r="F2089">
            <v>39073</v>
          </cell>
          <cell r="G2089">
            <v>39965</v>
          </cell>
          <cell r="H2089" t="str">
            <v>Hourly</v>
          </cell>
          <cell r="I2089" t="str">
            <v>H</v>
          </cell>
          <cell r="J2089">
            <v>11.63</v>
          </cell>
        </row>
        <row r="2090">
          <cell r="A2090">
            <v>1227</v>
          </cell>
          <cell r="B2090" t="str">
            <v>Lyford, Jenell A.</v>
          </cell>
          <cell r="C2090" t="str">
            <v>N</v>
          </cell>
          <cell r="D2090" t="str">
            <v>00000058</v>
          </cell>
          <cell r="E2090" t="str">
            <v>MECU Licensed Nurse Aide</v>
          </cell>
          <cell r="F2090">
            <v>39078</v>
          </cell>
          <cell r="G2090">
            <v>39334</v>
          </cell>
          <cell r="H2090" t="str">
            <v>Hourly</v>
          </cell>
          <cell r="I2090" t="str">
            <v>H</v>
          </cell>
          <cell r="J2090">
            <v>10.199999999999999</v>
          </cell>
        </row>
        <row r="2091">
          <cell r="A2091">
            <v>1227</v>
          </cell>
          <cell r="B2091" t="str">
            <v>Lyford, Jenell A.</v>
          </cell>
          <cell r="C2091" t="str">
            <v>Y</v>
          </cell>
          <cell r="D2091" t="str">
            <v>00000097</v>
          </cell>
          <cell r="E2091" t="str">
            <v>RES Respiratory Therapist RRT</v>
          </cell>
          <cell r="F2091">
            <v>41197</v>
          </cell>
          <cell r="G2091">
            <v>45056</v>
          </cell>
          <cell r="H2091" t="str">
            <v>Hourly</v>
          </cell>
          <cell r="I2091" t="str">
            <v>H</v>
          </cell>
          <cell r="J2091">
            <v>34.03</v>
          </cell>
        </row>
        <row r="2092">
          <cell r="A2092">
            <v>1227</v>
          </cell>
          <cell r="B2092" t="str">
            <v>Lyford, Jenell A.</v>
          </cell>
          <cell r="C2092" t="str">
            <v>N</v>
          </cell>
          <cell r="D2092" t="str">
            <v>00000244</v>
          </cell>
          <cell r="E2092" t="str">
            <v>RES Respiratory Therapist CRT</v>
          </cell>
          <cell r="F2092">
            <v>39335</v>
          </cell>
          <cell r="G2092">
            <v>40622</v>
          </cell>
          <cell r="H2092" t="str">
            <v>Hourly</v>
          </cell>
          <cell r="I2092" t="str">
            <v>H</v>
          </cell>
          <cell r="J2092">
            <v>20.813099999999999</v>
          </cell>
        </row>
        <row r="2093">
          <cell r="A2093">
            <v>1227</v>
          </cell>
          <cell r="B2093" t="str">
            <v>Lyford, Jenell A.</v>
          </cell>
          <cell r="C2093" t="str">
            <v>N</v>
          </cell>
          <cell r="D2093" t="str">
            <v>00000470</v>
          </cell>
          <cell r="E2093" t="str">
            <v>RES Respiratory Therapist PD</v>
          </cell>
          <cell r="F2093">
            <v>40623</v>
          </cell>
          <cell r="G2093">
            <v>41196</v>
          </cell>
          <cell r="H2093" t="str">
            <v>Hourly</v>
          </cell>
          <cell r="I2093" t="str">
            <v>H</v>
          </cell>
          <cell r="J2093">
            <v>20.813099999999999</v>
          </cell>
        </row>
        <row r="2094">
          <cell r="A2094">
            <v>1227</v>
          </cell>
          <cell r="B2094" t="str">
            <v>Lyford, Jenell A.</v>
          </cell>
          <cell r="C2094" t="str">
            <v>N</v>
          </cell>
          <cell r="D2094" t="str">
            <v>00000487</v>
          </cell>
          <cell r="E2094" t="str">
            <v>Healthcare Assistant</v>
          </cell>
          <cell r="F2094">
            <v>41197</v>
          </cell>
          <cell r="G2094">
            <v>41728</v>
          </cell>
          <cell r="H2094" t="str">
            <v>Hourly</v>
          </cell>
          <cell r="I2094" t="str">
            <v>H</v>
          </cell>
          <cell r="J2094">
            <v>14.35</v>
          </cell>
        </row>
        <row r="2095">
          <cell r="A2095">
            <v>1227</v>
          </cell>
          <cell r="B2095" t="str">
            <v>Lyford, Jenell A.</v>
          </cell>
          <cell r="C2095" t="str">
            <v>N</v>
          </cell>
          <cell r="D2095" t="str">
            <v>00000550</v>
          </cell>
          <cell r="E2095" t="str">
            <v>Chart Abstractor</v>
          </cell>
          <cell r="F2095">
            <v>41645</v>
          </cell>
          <cell r="G2095">
            <v>41883</v>
          </cell>
          <cell r="H2095" t="str">
            <v>Salaried</v>
          </cell>
          <cell r="I2095" t="str">
            <v>S</v>
          </cell>
          <cell r="J2095">
            <v>12</v>
          </cell>
        </row>
        <row r="2096">
          <cell r="A2096">
            <v>1228</v>
          </cell>
          <cell r="B2096" t="str">
            <v>Berry, Sheridan P.</v>
          </cell>
          <cell r="C2096" t="str">
            <v>Y</v>
          </cell>
          <cell r="D2096" t="str">
            <v>00000235</v>
          </cell>
          <cell r="E2096" t="str">
            <v>MECU LNA Per Diem</v>
          </cell>
          <cell r="F2096">
            <v>39085</v>
          </cell>
          <cell r="G2096">
            <v>39121</v>
          </cell>
          <cell r="H2096" t="str">
            <v>Hourly</v>
          </cell>
          <cell r="I2096" t="str">
            <v>H</v>
          </cell>
          <cell r="J2096">
            <v>9.93</v>
          </cell>
        </row>
        <row r="2097">
          <cell r="A2097">
            <v>1229</v>
          </cell>
          <cell r="B2097" t="str">
            <v>Mogavero, Dean L.</v>
          </cell>
          <cell r="C2097" t="str">
            <v>N</v>
          </cell>
          <cell r="D2097" t="str">
            <v>00000198</v>
          </cell>
          <cell r="E2097" t="str">
            <v>ES Project Worker - OUT (close</v>
          </cell>
          <cell r="F2097">
            <v>39090</v>
          </cell>
          <cell r="G2097">
            <v>39577</v>
          </cell>
          <cell r="H2097" t="str">
            <v>Hourly</v>
          </cell>
          <cell r="I2097" t="str">
            <v>H</v>
          </cell>
          <cell r="J2097">
            <v>13.88</v>
          </cell>
        </row>
        <row r="2098">
          <cell r="A2098">
            <v>1229</v>
          </cell>
          <cell r="B2098" t="str">
            <v>Mogavero, Dean L.</v>
          </cell>
          <cell r="C2098" t="str">
            <v>N</v>
          </cell>
          <cell r="D2098" t="str">
            <v>00000264</v>
          </cell>
          <cell r="E2098" t="str">
            <v>ES Worker</v>
          </cell>
          <cell r="F2098">
            <v>39968</v>
          </cell>
          <cell r="G2098">
            <v>40626</v>
          </cell>
          <cell r="H2098" t="str">
            <v>Hourly</v>
          </cell>
          <cell r="I2098" t="str">
            <v>H</v>
          </cell>
          <cell r="J2098">
            <v>14.138199999999999</v>
          </cell>
        </row>
        <row r="2099">
          <cell r="A2099">
            <v>1229</v>
          </cell>
          <cell r="B2099" t="str">
            <v>Mogavero, Dean L.</v>
          </cell>
          <cell r="C2099" t="str">
            <v>N</v>
          </cell>
          <cell r="D2099" t="str">
            <v>00000472</v>
          </cell>
          <cell r="E2099" t="str">
            <v>ES Associate - Per Diem</v>
          </cell>
          <cell r="F2099">
            <v>41036</v>
          </cell>
          <cell r="G2099">
            <v>41150</v>
          </cell>
          <cell r="H2099" t="str">
            <v>Hourly</v>
          </cell>
          <cell r="I2099" t="str">
            <v>H</v>
          </cell>
          <cell r="J2099">
            <v>12</v>
          </cell>
        </row>
        <row r="2100">
          <cell r="A2100">
            <v>1229</v>
          </cell>
          <cell r="B2100" t="str">
            <v>Mogavero, Dean L.</v>
          </cell>
          <cell r="C2100" t="str">
            <v>Y</v>
          </cell>
          <cell r="D2100" t="str">
            <v>00000472</v>
          </cell>
          <cell r="E2100" t="str">
            <v>ES Associate - Per Diem</v>
          </cell>
          <cell r="F2100">
            <v>41222</v>
          </cell>
          <cell r="G2100">
            <v>41150</v>
          </cell>
          <cell r="H2100" t="str">
            <v>Hourly</v>
          </cell>
          <cell r="I2100" t="str">
            <v>H</v>
          </cell>
          <cell r="J2100">
            <v>12</v>
          </cell>
        </row>
        <row r="2101">
          <cell r="A2101">
            <v>1230</v>
          </cell>
          <cell r="B2101" t="str">
            <v>Larmie, Sarah E.</v>
          </cell>
          <cell r="C2101" t="str">
            <v>N</v>
          </cell>
          <cell r="D2101" t="str">
            <v>00000123</v>
          </cell>
          <cell r="E2101" t="str">
            <v>Anti Coagulation RN</v>
          </cell>
          <cell r="F2101">
            <v>41141</v>
          </cell>
          <cell r="G2101">
            <v>41574</v>
          </cell>
          <cell r="H2101" t="str">
            <v>Hourly</v>
          </cell>
          <cell r="I2101" t="str">
            <v>H</v>
          </cell>
          <cell r="J2101">
            <v>26.39</v>
          </cell>
        </row>
        <row r="2102">
          <cell r="A2102">
            <v>1230</v>
          </cell>
          <cell r="B2102" t="str">
            <v>Larmie, Sarah E.</v>
          </cell>
          <cell r="C2102" t="str">
            <v>N</v>
          </cell>
          <cell r="D2102" t="str">
            <v>00000161</v>
          </cell>
          <cell r="E2102" t="str">
            <v>PRIM RN Provider Practice</v>
          </cell>
          <cell r="F2102">
            <v>40301</v>
          </cell>
          <cell r="G2102">
            <v>40622</v>
          </cell>
          <cell r="H2102" t="str">
            <v>Hourly</v>
          </cell>
          <cell r="I2102" t="str">
            <v>H</v>
          </cell>
          <cell r="J2102">
            <v>25</v>
          </cell>
        </row>
        <row r="2103">
          <cell r="A2103">
            <v>1230</v>
          </cell>
          <cell r="B2103" t="str">
            <v>Larmie, Sarah E.</v>
          </cell>
          <cell r="C2103" t="str">
            <v>N</v>
          </cell>
          <cell r="D2103" t="str">
            <v>00000386</v>
          </cell>
          <cell r="E2103" t="str">
            <v>NAPS Neurology RN PP</v>
          </cell>
          <cell r="F2103">
            <v>39090</v>
          </cell>
          <cell r="G2103">
            <v>39833</v>
          </cell>
          <cell r="H2103" t="str">
            <v>Hourly</v>
          </cell>
          <cell r="I2103" t="str">
            <v>H</v>
          </cell>
          <cell r="J2103">
            <v>25</v>
          </cell>
        </row>
        <row r="2104">
          <cell r="A2104">
            <v>1230</v>
          </cell>
          <cell r="B2104" t="str">
            <v>Larmie, Sarah E.</v>
          </cell>
          <cell r="C2104" t="str">
            <v>N</v>
          </cell>
          <cell r="D2104" t="str">
            <v>00000386</v>
          </cell>
          <cell r="E2104" t="str">
            <v>NAPS Neurology RN PP</v>
          </cell>
          <cell r="F2104">
            <v>40288</v>
          </cell>
          <cell r="G2104">
            <v>40300</v>
          </cell>
          <cell r="H2104" t="str">
            <v>Hourly</v>
          </cell>
          <cell r="I2104" t="str">
            <v>H</v>
          </cell>
          <cell r="J2104">
            <v>25</v>
          </cell>
        </row>
        <row r="2105">
          <cell r="A2105">
            <v>1230</v>
          </cell>
          <cell r="B2105" t="str">
            <v>Larmie, Sarah E.</v>
          </cell>
          <cell r="C2105" t="str">
            <v>N</v>
          </cell>
          <cell r="D2105" t="str">
            <v>00000490</v>
          </cell>
          <cell r="E2105" t="str">
            <v>Registered Nurse-Cardiac Rehab</v>
          </cell>
          <cell r="F2105">
            <v>40623</v>
          </cell>
          <cell r="G2105">
            <v>41574</v>
          </cell>
          <cell r="H2105" t="str">
            <v>Hourly</v>
          </cell>
          <cell r="I2105" t="str">
            <v>H</v>
          </cell>
          <cell r="J2105">
            <v>26.39</v>
          </cell>
        </row>
        <row r="2106">
          <cell r="A2106">
            <v>1230</v>
          </cell>
          <cell r="B2106" t="str">
            <v>Larmie, Sarah E.</v>
          </cell>
          <cell r="C2106" t="str">
            <v>Y</v>
          </cell>
          <cell r="D2106" t="str">
            <v>00000548</v>
          </cell>
          <cell r="E2106" t="str">
            <v>Cardiac Rehab RN PD</v>
          </cell>
          <cell r="F2106">
            <v>41575</v>
          </cell>
          <cell r="G2106">
            <v>42051</v>
          </cell>
          <cell r="H2106" t="str">
            <v>Hourly</v>
          </cell>
          <cell r="I2106" t="str">
            <v>H</v>
          </cell>
          <cell r="J2106">
            <v>26.39</v>
          </cell>
        </row>
        <row r="2107">
          <cell r="A2107">
            <v>1231</v>
          </cell>
          <cell r="B2107" t="str">
            <v>Curtis, Michael R.</v>
          </cell>
          <cell r="C2107" t="str">
            <v>N</v>
          </cell>
          <cell r="D2107" t="str">
            <v>00000285</v>
          </cell>
          <cell r="E2107" t="str">
            <v>NAPS Urology Physician</v>
          </cell>
          <cell r="F2107">
            <v>42107</v>
          </cell>
          <cell r="G2107">
            <v>42107</v>
          </cell>
          <cell r="H2107" t="str">
            <v>Salaried</v>
          </cell>
          <cell r="I2107" t="str">
            <v>S</v>
          </cell>
          <cell r="J2107">
            <v>134.61539999999999</v>
          </cell>
        </row>
        <row r="2108">
          <cell r="A2108">
            <v>1231</v>
          </cell>
          <cell r="B2108" t="str">
            <v>Curtis, Michael R.</v>
          </cell>
          <cell r="C2108" t="str">
            <v>N</v>
          </cell>
          <cell r="D2108" t="str">
            <v>00000285</v>
          </cell>
          <cell r="E2108" t="str">
            <v>NAPS Urology Physician</v>
          </cell>
          <cell r="F2108">
            <v>42121</v>
          </cell>
          <cell r="G2108">
            <v>42107</v>
          </cell>
          <cell r="H2108" t="str">
            <v>Hourly</v>
          </cell>
          <cell r="I2108" t="str">
            <v>H</v>
          </cell>
          <cell r="J2108">
            <v>134.61539999999999</v>
          </cell>
        </row>
        <row r="2109">
          <cell r="A2109">
            <v>1231</v>
          </cell>
          <cell r="B2109" t="str">
            <v>Curtis, Michael R.</v>
          </cell>
          <cell r="C2109" t="str">
            <v>Y</v>
          </cell>
          <cell r="D2109" t="str">
            <v>00000285</v>
          </cell>
          <cell r="E2109" t="str">
            <v>NAPS Urology Physician</v>
          </cell>
          <cell r="F2109">
            <v>42108</v>
          </cell>
          <cell r="G2109">
            <v>42109</v>
          </cell>
          <cell r="H2109" t="str">
            <v>Hourly</v>
          </cell>
          <cell r="I2109" t="str">
            <v>H</v>
          </cell>
          <cell r="J2109">
            <v>134.61539999999999</v>
          </cell>
        </row>
        <row r="2110">
          <cell r="A2110">
            <v>1232</v>
          </cell>
          <cell r="B2110" t="str">
            <v>Benoit, Nicolas R.</v>
          </cell>
          <cell r="C2110" t="str">
            <v>N</v>
          </cell>
          <cell r="D2110" t="str">
            <v>00000158</v>
          </cell>
          <cell r="E2110" t="str">
            <v>NAPS Podiatry Physician</v>
          </cell>
          <cell r="F2110">
            <v>39097</v>
          </cell>
          <cell r="G2110">
            <v>42736</v>
          </cell>
          <cell r="H2110" t="str">
            <v>Salaried</v>
          </cell>
          <cell r="I2110" t="str">
            <v>S</v>
          </cell>
          <cell r="J2110">
            <v>79.326899999999995</v>
          </cell>
        </row>
        <row r="2111">
          <cell r="A2111">
            <v>1232</v>
          </cell>
          <cell r="B2111" t="str">
            <v>Benoit, Nicolas R.</v>
          </cell>
          <cell r="C2111" t="str">
            <v>Y</v>
          </cell>
          <cell r="D2111" t="str">
            <v>00000590</v>
          </cell>
          <cell r="E2111" t="str">
            <v>Physician Specialty Clin</v>
          </cell>
          <cell r="F2111">
            <v>42737</v>
          </cell>
          <cell r="G2111">
            <v>45056</v>
          </cell>
          <cell r="H2111" t="str">
            <v>Salaried</v>
          </cell>
          <cell r="I2111" t="str">
            <v>S</v>
          </cell>
          <cell r="J2111">
            <v>96.153800000000004</v>
          </cell>
        </row>
        <row r="2112">
          <cell r="A2112">
            <v>1233</v>
          </cell>
          <cell r="B2112" t="str">
            <v>Wagner, Robert N.</v>
          </cell>
          <cell r="C2112" t="str">
            <v>N</v>
          </cell>
          <cell r="D2112" t="str">
            <v>00000088</v>
          </cell>
          <cell r="E2112" t="str">
            <v>RAD Radiology Technologist</v>
          </cell>
          <cell r="F2112">
            <v>39097</v>
          </cell>
          <cell r="G2112">
            <v>41308</v>
          </cell>
          <cell r="H2112" t="str">
            <v>Hourly</v>
          </cell>
          <cell r="I2112" t="str">
            <v>H</v>
          </cell>
          <cell r="J2112">
            <v>22.4</v>
          </cell>
        </row>
        <row r="2113">
          <cell r="A2113">
            <v>1233</v>
          </cell>
          <cell r="B2113" t="str">
            <v>Wagner, Robert N.</v>
          </cell>
          <cell r="C2113" t="str">
            <v>N</v>
          </cell>
          <cell r="D2113" t="str">
            <v>00000421</v>
          </cell>
          <cell r="E2113" t="str">
            <v>RAD Radiology Technologist 2</v>
          </cell>
          <cell r="F2113">
            <v>41309</v>
          </cell>
          <cell r="G2113">
            <v>43156</v>
          </cell>
          <cell r="H2113" t="str">
            <v>Hourly</v>
          </cell>
          <cell r="I2113" t="str">
            <v>H</v>
          </cell>
          <cell r="J2113">
            <v>29.73</v>
          </cell>
        </row>
        <row r="2114">
          <cell r="A2114">
            <v>1233</v>
          </cell>
          <cell r="B2114" t="str">
            <v>Wagner, Robert N.</v>
          </cell>
          <cell r="C2114" t="str">
            <v>N</v>
          </cell>
          <cell r="D2114" t="str">
            <v>00000422</v>
          </cell>
          <cell r="E2114" t="str">
            <v>RAD Radiology Technologist 3</v>
          </cell>
          <cell r="F2114">
            <v>43157</v>
          </cell>
          <cell r="G2114">
            <v>44654</v>
          </cell>
          <cell r="H2114" t="str">
            <v>Hourly</v>
          </cell>
          <cell r="I2114" t="str">
            <v>H</v>
          </cell>
          <cell r="J2114">
            <v>34.21</v>
          </cell>
        </row>
        <row r="2115">
          <cell r="A2115">
            <v>1233</v>
          </cell>
          <cell r="B2115" t="str">
            <v>Wagner, Robert N.</v>
          </cell>
          <cell r="C2115" t="str">
            <v>Y</v>
          </cell>
          <cell r="D2115" t="str">
            <v>00000484</v>
          </cell>
          <cell r="E2115" t="str">
            <v>Radiology Technologist PD</v>
          </cell>
          <cell r="F2115">
            <v>44655</v>
          </cell>
          <cell r="G2115">
            <v>45056</v>
          </cell>
          <cell r="H2115" t="str">
            <v>Hourly</v>
          </cell>
          <cell r="I2115" t="str">
            <v>H</v>
          </cell>
          <cell r="J2115">
            <v>37.46</v>
          </cell>
        </row>
        <row r="2116">
          <cell r="A2116">
            <v>1234</v>
          </cell>
          <cell r="B2116" t="str">
            <v>Cronan, Benjamin S.</v>
          </cell>
          <cell r="C2116" t="str">
            <v>N</v>
          </cell>
          <cell r="D2116" t="str">
            <v>00000088</v>
          </cell>
          <cell r="E2116" t="str">
            <v>RAD Radiology Technologist</v>
          </cell>
          <cell r="F2116">
            <v>39349</v>
          </cell>
          <cell r="G2116">
            <v>41309</v>
          </cell>
          <cell r="H2116" t="str">
            <v>Hourly</v>
          </cell>
          <cell r="I2116" t="str">
            <v>H</v>
          </cell>
          <cell r="J2116">
            <v>21</v>
          </cell>
        </row>
        <row r="2117">
          <cell r="A2117">
            <v>1234</v>
          </cell>
          <cell r="B2117" t="str">
            <v>Cronan, Benjamin S.</v>
          </cell>
          <cell r="C2117" t="str">
            <v>N</v>
          </cell>
          <cell r="D2117" t="str">
            <v>00000090</v>
          </cell>
          <cell r="E2117" t="str">
            <v>RAD Administrative Assistant</v>
          </cell>
          <cell r="F2117">
            <v>39097</v>
          </cell>
          <cell r="G2117">
            <v>39348</v>
          </cell>
          <cell r="H2117" t="str">
            <v>Hourly</v>
          </cell>
          <cell r="I2117" t="str">
            <v>H</v>
          </cell>
          <cell r="J2117">
            <v>12.07</v>
          </cell>
        </row>
        <row r="2118">
          <cell r="A2118">
            <v>1234</v>
          </cell>
          <cell r="B2118" t="str">
            <v>Cronan, Benjamin S.</v>
          </cell>
          <cell r="C2118" t="str">
            <v>N</v>
          </cell>
          <cell r="D2118" t="str">
            <v>00000421</v>
          </cell>
          <cell r="E2118" t="str">
            <v>RAD Radiology Technologist 2</v>
          </cell>
          <cell r="F2118">
            <v>41309</v>
          </cell>
          <cell r="G2118">
            <v>42750</v>
          </cell>
          <cell r="H2118" t="str">
            <v>Hourly</v>
          </cell>
          <cell r="I2118" t="str">
            <v>H</v>
          </cell>
          <cell r="J2118">
            <v>26</v>
          </cell>
        </row>
        <row r="2119">
          <cell r="A2119">
            <v>1234</v>
          </cell>
          <cell r="B2119" t="str">
            <v>Cronan, Benjamin S.</v>
          </cell>
          <cell r="C2119" t="str">
            <v>Y</v>
          </cell>
          <cell r="D2119" t="str">
            <v>00000484</v>
          </cell>
          <cell r="E2119" t="str">
            <v>Radiology Technologist PD</v>
          </cell>
          <cell r="F2119">
            <v>42751</v>
          </cell>
          <cell r="G2119">
            <v>45008</v>
          </cell>
          <cell r="H2119" t="str">
            <v>Hourly</v>
          </cell>
          <cell r="I2119" t="str">
            <v>H</v>
          </cell>
          <cell r="J2119">
            <v>36.090000000000003</v>
          </cell>
        </row>
        <row r="2120">
          <cell r="A2120">
            <v>1235</v>
          </cell>
          <cell r="B2120" t="str">
            <v>Hall, Carla A.</v>
          </cell>
          <cell r="C2120" t="str">
            <v>Y</v>
          </cell>
          <cell r="D2120" t="str">
            <v>00000079</v>
          </cell>
          <cell r="E2120" t="str">
            <v>LAB Laboratory Technician 3</v>
          </cell>
          <cell r="F2120">
            <v>39100</v>
          </cell>
          <cell r="G2120">
            <v>42025</v>
          </cell>
          <cell r="H2120" t="str">
            <v>Hourly</v>
          </cell>
          <cell r="I2120" t="str">
            <v>H</v>
          </cell>
          <cell r="J2120">
            <v>31.33</v>
          </cell>
        </row>
        <row r="2121">
          <cell r="A2121">
            <v>1236</v>
          </cell>
          <cell r="B2121" t="str">
            <v>Touchette, Heather J.</v>
          </cell>
          <cell r="C2121" t="str">
            <v>Y</v>
          </cell>
          <cell r="D2121" t="str">
            <v>00000237</v>
          </cell>
          <cell r="E2121" t="str">
            <v>MEDSURG LNA Per Diem</v>
          </cell>
          <cell r="F2121">
            <v>39101</v>
          </cell>
          <cell r="G2121">
            <v>39304</v>
          </cell>
          <cell r="H2121" t="str">
            <v>Hourly</v>
          </cell>
          <cell r="I2121" t="str">
            <v>H</v>
          </cell>
          <cell r="J2121">
            <v>9.67</v>
          </cell>
        </row>
        <row r="2122">
          <cell r="A2122">
            <v>1237</v>
          </cell>
          <cell r="B2122" t="str">
            <v>Baker, Carri M.</v>
          </cell>
          <cell r="C2122" t="str">
            <v>N</v>
          </cell>
          <cell r="D2122" t="str">
            <v>00000114</v>
          </cell>
          <cell r="E2122" t="str">
            <v>Non Certified Coder</v>
          </cell>
          <cell r="F2122">
            <v>42695</v>
          </cell>
          <cell r="G2122">
            <v>43044</v>
          </cell>
          <cell r="H2122" t="str">
            <v>Hourly</v>
          </cell>
          <cell r="I2122" t="str">
            <v>H</v>
          </cell>
          <cell r="J2122">
            <v>15.38</v>
          </cell>
        </row>
        <row r="2123">
          <cell r="A2123">
            <v>1237</v>
          </cell>
          <cell r="B2123" t="str">
            <v>Baker, Carri M.</v>
          </cell>
          <cell r="C2123" t="str">
            <v>N</v>
          </cell>
          <cell r="D2123" t="str">
            <v>00000117</v>
          </cell>
          <cell r="E2123" t="str">
            <v>HIM Medical Transcriptionist</v>
          </cell>
          <cell r="F2123">
            <v>39265</v>
          </cell>
          <cell r="G2123">
            <v>41931</v>
          </cell>
          <cell r="H2123" t="str">
            <v>Hourly</v>
          </cell>
          <cell r="I2123" t="str">
            <v>H</v>
          </cell>
          <cell r="J2123">
            <v>12.95</v>
          </cell>
        </row>
        <row r="2124">
          <cell r="A2124">
            <v>1237</v>
          </cell>
          <cell r="B2124" t="str">
            <v>Baker, Carri M.</v>
          </cell>
          <cell r="C2124" t="str">
            <v>N</v>
          </cell>
          <cell r="D2124" t="str">
            <v>00000118</v>
          </cell>
          <cell r="E2124" t="str">
            <v>HIM File Clerk</v>
          </cell>
          <cell r="F2124">
            <v>41932</v>
          </cell>
          <cell r="G2124">
            <v>42694</v>
          </cell>
          <cell r="H2124" t="str">
            <v>Hourly</v>
          </cell>
          <cell r="I2124" t="str">
            <v>H</v>
          </cell>
          <cell r="J2124">
            <v>13.67</v>
          </cell>
        </row>
        <row r="2125">
          <cell r="A2125">
            <v>1237</v>
          </cell>
          <cell r="B2125" t="str">
            <v>Baker, Carri M.</v>
          </cell>
          <cell r="C2125" t="str">
            <v>N</v>
          </cell>
          <cell r="D2125" t="str">
            <v>00000211</v>
          </cell>
          <cell r="E2125" t="str">
            <v>PR Patient Reg Receptionist I</v>
          </cell>
          <cell r="F2125">
            <v>39106</v>
          </cell>
          <cell r="G2125">
            <v>39264</v>
          </cell>
          <cell r="H2125" t="str">
            <v>Hourly</v>
          </cell>
          <cell r="I2125" t="str">
            <v>H</v>
          </cell>
          <cell r="J2125">
            <v>10.3</v>
          </cell>
        </row>
        <row r="2126">
          <cell r="A2126">
            <v>1237</v>
          </cell>
          <cell r="B2126" t="str">
            <v>Baker, Carri M.</v>
          </cell>
          <cell r="C2126" t="str">
            <v>Y</v>
          </cell>
          <cell r="D2126" t="str">
            <v>00000291</v>
          </cell>
          <cell r="E2126" t="str">
            <v>HIM Certified Coder</v>
          </cell>
          <cell r="F2126">
            <v>43045</v>
          </cell>
          <cell r="G2126">
            <v>43588</v>
          </cell>
          <cell r="H2126" t="str">
            <v>Hourly</v>
          </cell>
          <cell r="I2126" t="str">
            <v>H</v>
          </cell>
          <cell r="J2126">
            <v>17</v>
          </cell>
        </row>
        <row r="2127">
          <cell r="A2127">
            <v>1238</v>
          </cell>
          <cell r="B2127" t="str">
            <v>Eastman, Elaine G.</v>
          </cell>
          <cell r="C2127" t="str">
            <v>Y</v>
          </cell>
          <cell r="D2127" t="str">
            <v>00000191</v>
          </cell>
          <cell r="E2127" t="str">
            <v>NUTS Nutrition Assistant</v>
          </cell>
          <cell r="F2127">
            <v>39111</v>
          </cell>
          <cell r="G2127">
            <v>39296</v>
          </cell>
          <cell r="H2127" t="str">
            <v>Hourly</v>
          </cell>
          <cell r="I2127" t="str">
            <v>H</v>
          </cell>
          <cell r="J2127">
            <v>9.81</v>
          </cell>
        </row>
        <row r="2128">
          <cell r="A2128">
            <v>1239</v>
          </cell>
          <cell r="B2128" t="str">
            <v>St.Germain, Debra L.</v>
          </cell>
          <cell r="C2128" t="str">
            <v>Y</v>
          </cell>
          <cell r="D2128" t="str">
            <v>00000079</v>
          </cell>
          <cell r="E2128" t="str">
            <v>LAB Laboratory Technician 3</v>
          </cell>
          <cell r="F2128">
            <v>39118</v>
          </cell>
          <cell r="G2128">
            <v>44776</v>
          </cell>
          <cell r="H2128" t="str">
            <v>Hourly</v>
          </cell>
          <cell r="I2128" t="str">
            <v>H</v>
          </cell>
          <cell r="J2128">
            <v>35.299999999999997</v>
          </cell>
        </row>
        <row r="2129">
          <cell r="A2129">
            <v>1240</v>
          </cell>
          <cell r="B2129" t="str">
            <v>Therrien, Mary</v>
          </cell>
          <cell r="C2129" t="str">
            <v>N</v>
          </cell>
          <cell r="D2129" t="str">
            <v>00000058</v>
          </cell>
          <cell r="E2129" t="str">
            <v>MECU Licensed Nurse Aide</v>
          </cell>
          <cell r="F2129">
            <v>39119</v>
          </cell>
          <cell r="G2129">
            <v>39222</v>
          </cell>
          <cell r="H2129" t="str">
            <v>Hourly</v>
          </cell>
          <cell r="I2129" t="str">
            <v>H</v>
          </cell>
          <cell r="J2129">
            <v>10.5</v>
          </cell>
        </row>
        <row r="2130">
          <cell r="A2130">
            <v>1240</v>
          </cell>
          <cell r="B2130" t="str">
            <v>Therrien, Mary</v>
          </cell>
          <cell r="C2130" t="str">
            <v>Y</v>
          </cell>
          <cell r="D2130" t="str">
            <v>00000164</v>
          </cell>
          <cell r="E2130" t="str">
            <v>PRIM Medical Secretary</v>
          </cell>
          <cell r="F2130">
            <v>39279</v>
          </cell>
          <cell r="G2130">
            <v>39486</v>
          </cell>
          <cell r="H2130" t="str">
            <v>Hourly</v>
          </cell>
          <cell r="I2130" t="str">
            <v>H</v>
          </cell>
          <cell r="J2130">
            <v>10.75</v>
          </cell>
        </row>
        <row r="2131">
          <cell r="A2131">
            <v>1240</v>
          </cell>
          <cell r="B2131" t="str">
            <v>Therrien, Mary</v>
          </cell>
          <cell r="C2131" t="str">
            <v>N</v>
          </cell>
          <cell r="D2131" t="str">
            <v>00000307</v>
          </cell>
          <cell r="E2131" t="str">
            <v>BETH Medical Secretary Offsite</v>
          </cell>
          <cell r="F2131">
            <v>39478</v>
          </cell>
          <cell r="G2131">
            <v>39486</v>
          </cell>
          <cell r="H2131" t="str">
            <v>Hourly</v>
          </cell>
          <cell r="I2131" t="str">
            <v>H</v>
          </cell>
          <cell r="J2131">
            <v>0</v>
          </cell>
        </row>
        <row r="2132">
          <cell r="A2132">
            <v>1240</v>
          </cell>
          <cell r="B2132" t="str">
            <v>Therrien, Mary</v>
          </cell>
          <cell r="C2132" t="str">
            <v>N</v>
          </cell>
          <cell r="D2132" t="str">
            <v>00000340</v>
          </cell>
          <cell r="E2132" t="str">
            <v>Sharon Healthcare Asst Offsite</v>
          </cell>
          <cell r="F2132">
            <v>39223</v>
          </cell>
          <cell r="G2132">
            <v>39278</v>
          </cell>
          <cell r="H2132" t="str">
            <v>Hourly</v>
          </cell>
          <cell r="I2132" t="str">
            <v>H</v>
          </cell>
          <cell r="J2132">
            <v>10.75</v>
          </cell>
        </row>
        <row r="2133">
          <cell r="A2133">
            <v>1240</v>
          </cell>
          <cell r="B2133" t="str">
            <v>Therrien, Mary</v>
          </cell>
          <cell r="C2133" t="str">
            <v>N</v>
          </cell>
          <cell r="D2133" t="str">
            <v>00000372</v>
          </cell>
          <cell r="E2133" t="str">
            <v>Bethel Healthcare Asst Offsite</v>
          </cell>
          <cell r="F2133">
            <v>39223</v>
          </cell>
          <cell r="G2133">
            <v>39278</v>
          </cell>
          <cell r="H2133" t="str">
            <v>Hourly</v>
          </cell>
          <cell r="I2133" t="str">
            <v>H</v>
          </cell>
          <cell r="J2133">
            <v>10.75</v>
          </cell>
        </row>
        <row r="2134">
          <cell r="A2134">
            <v>1241</v>
          </cell>
          <cell r="B2134" t="str">
            <v>Benjamin, Tammy L.</v>
          </cell>
          <cell r="C2134" t="str">
            <v>N</v>
          </cell>
          <cell r="D2134" t="str">
            <v>00000330</v>
          </cell>
          <cell r="E2134" t="str">
            <v>CLAD Healthcare Assistant</v>
          </cell>
          <cell r="F2134">
            <v>39125</v>
          </cell>
          <cell r="G2134">
            <v>39124</v>
          </cell>
          <cell r="H2134" t="str">
            <v>Hourly</v>
          </cell>
          <cell r="I2134" t="str">
            <v>H</v>
          </cell>
          <cell r="J2134">
            <v>11.6</v>
          </cell>
        </row>
        <row r="2135">
          <cell r="A2135">
            <v>1241</v>
          </cell>
          <cell r="B2135" t="str">
            <v>Benjamin, Tammy L.</v>
          </cell>
          <cell r="C2135" t="str">
            <v>Y</v>
          </cell>
          <cell r="D2135" t="str">
            <v>00000373</v>
          </cell>
          <cell r="E2135" t="str">
            <v>CLAD Medical Assistant</v>
          </cell>
          <cell r="F2135">
            <v>39125</v>
          </cell>
          <cell r="G2135">
            <v>39181</v>
          </cell>
          <cell r="H2135" t="str">
            <v>Hourly</v>
          </cell>
          <cell r="I2135" t="str">
            <v>H</v>
          </cell>
          <cell r="J2135">
            <v>11.6</v>
          </cell>
        </row>
        <row r="2136">
          <cell r="A2136">
            <v>1242</v>
          </cell>
          <cell r="B2136" t="str">
            <v>Corbett, Melissa A.</v>
          </cell>
          <cell r="C2136" t="str">
            <v>Y</v>
          </cell>
          <cell r="D2136" t="str">
            <v>00000164</v>
          </cell>
          <cell r="E2136" t="str">
            <v>PRIM Medical Secretary</v>
          </cell>
          <cell r="F2136">
            <v>39132</v>
          </cell>
          <cell r="G2136">
            <v>39651</v>
          </cell>
          <cell r="H2136" t="str">
            <v>Hourly</v>
          </cell>
          <cell r="I2136" t="str">
            <v>H</v>
          </cell>
          <cell r="J2136">
            <v>11.35</v>
          </cell>
        </row>
        <row r="2137">
          <cell r="A2137">
            <v>1242</v>
          </cell>
          <cell r="B2137" t="str">
            <v>Corbett, Melissa A.</v>
          </cell>
          <cell r="C2137" t="str">
            <v>N</v>
          </cell>
          <cell r="D2137" t="str">
            <v>00000187</v>
          </cell>
          <cell r="E2137" t="str">
            <v>CLAD Medical Secretary</v>
          </cell>
          <cell r="F2137">
            <v>39132</v>
          </cell>
          <cell r="G2137">
            <v>39131</v>
          </cell>
          <cell r="H2137" t="str">
            <v>Hourly</v>
          </cell>
          <cell r="I2137" t="str">
            <v>H</v>
          </cell>
          <cell r="J2137">
            <v>9.4</v>
          </cell>
        </row>
        <row r="2138">
          <cell r="A2138">
            <v>1243</v>
          </cell>
          <cell r="B2138" t="str">
            <v>Cook, Joan R.</v>
          </cell>
          <cell r="C2138" t="str">
            <v>N</v>
          </cell>
          <cell r="D2138" t="str">
            <v>00000238</v>
          </cell>
          <cell r="E2138" t="str">
            <v>MEDSURG LPN Per Diem</v>
          </cell>
          <cell r="F2138">
            <v>39132</v>
          </cell>
          <cell r="G2138">
            <v>39769</v>
          </cell>
          <cell r="H2138" t="str">
            <v>Hourly</v>
          </cell>
          <cell r="I2138" t="str">
            <v>H</v>
          </cell>
          <cell r="J2138">
            <v>20.16</v>
          </cell>
        </row>
        <row r="2139">
          <cell r="A2139">
            <v>1243</v>
          </cell>
          <cell r="B2139" t="str">
            <v>Cook, Joan R.</v>
          </cell>
          <cell r="C2139" t="str">
            <v>N</v>
          </cell>
          <cell r="D2139" t="str">
            <v>00000238</v>
          </cell>
          <cell r="E2139" t="str">
            <v>MEDSURG LPN Per Diem</v>
          </cell>
          <cell r="F2139">
            <v>42660</v>
          </cell>
          <cell r="G2139">
            <v>42659</v>
          </cell>
          <cell r="H2139" t="str">
            <v>Hourly</v>
          </cell>
          <cell r="I2139" t="str">
            <v>H</v>
          </cell>
          <cell r="J2139">
            <v>23</v>
          </cell>
        </row>
        <row r="2140">
          <cell r="A2140">
            <v>1243</v>
          </cell>
          <cell r="B2140" t="str">
            <v>Cook, Joan R.</v>
          </cell>
          <cell r="C2140" t="str">
            <v>N</v>
          </cell>
          <cell r="D2140" t="str">
            <v>00000251</v>
          </cell>
          <cell r="E2140" t="str">
            <v>MECU LPN Per Diem</v>
          </cell>
          <cell r="F2140">
            <v>42660</v>
          </cell>
          <cell r="G2140">
            <v>43198</v>
          </cell>
          <cell r="H2140" t="str">
            <v>Hourly</v>
          </cell>
          <cell r="I2140" t="str">
            <v>H</v>
          </cell>
          <cell r="J2140">
            <v>23</v>
          </cell>
        </row>
        <row r="2141">
          <cell r="A2141">
            <v>1243</v>
          </cell>
          <cell r="B2141" t="str">
            <v>Cook, Joan R.</v>
          </cell>
          <cell r="C2141" t="str">
            <v>Y</v>
          </cell>
          <cell r="D2141" t="str">
            <v>00000584</v>
          </cell>
          <cell r="E2141" t="str">
            <v>LPN Retirement Com PD</v>
          </cell>
          <cell r="F2141">
            <v>43199</v>
          </cell>
          <cell r="G2141">
            <v>43975</v>
          </cell>
          <cell r="H2141" t="str">
            <v>Hourly</v>
          </cell>
          <cell r="I2141" t="str">
            <v>H</v>
          </cell>
          <cell r="J2141">
            <v>23.69</v>
          </cell>
        </row>
        <row r="2142">
          <cell r="A2142">
            <v>1244</v>
          </cell>
          <cell r="B2142" t="str">
            <v>Messier, Tammy M.</v>
          </cell>
          <cell r="C2142" t="str">
            <v>Y</v>
          </cell>
          <cell r="D2142" t="str">
            <v>00000058</v>
          </cell>
          <cell r="E2142" t="str">
            <v>MECU Licensed Nurse Aide</v>
          </cell>
          <cell r="F2142">
            <v>39132</v>
          </cell>
          <cell r="G2142">
            <v>39273</v>
          </cell>
          <cell r="H2142" t="str">
            <v>Hourly</v>
          </cell>
          <cell r="I2142" t="str">
            <v>H</v>
          </cell>
          <cell r="J2142">
            <v>9.67</v>
          </cell>
        </row>
        <row r="2143">
          <cell r="A2143">
            <v>1245</v>
          </cell>
          <cell r="B2143" t="str">
            <v>Canales, Nicolle L.</v>
          </cell>
          <cell r="C2143" t="str">
            <v>Y</v>
          </cell>
          <cell r="D2143" t="str">
            <v>00000211</v>
          </cell>
          <cell r="E2143" t="str">
            <v>PR Patient Reg Receptionist I</v>
          </cell>
          <cell r="F2143">
            <v>39141</v>
          </cell>
          <cell r="G2143">
            <v>39197</v>
          </cell>
          <cell r="H2143" t="str">
            <v>Hourly</v>
          </cell>
          <cell r="I2143" t="str">
            <v>H</v>
          </cell>
          <cell r="J2143">
            <v>11.81</v>
          </cell>
        </row>
        <row r="2144">
          <cell r="A2144">
            <v>1246</v>
          </cell>
          <cell r="B2144" t="str">
            <v>Tidd, Gail E.</v>
          </cell>
          <cell r="C2144" t="str">
            <v>N</v>
          </cell>
          <cell r="D2144" t="str">
            <v>00000053</v>
          </cell>
          <cell r="E2144" t="str">
            <v>TCU Registered Nurse</v>
          </cell>
          <cell r="F2144">
            <v>39146</v>
          </cell>
          <cell r="G2144">
            <v>44682</v>
          </cell>
          <cell r="H2144" t="str">
            <v>Hourly</v>
          </cell>
          <cell r="I2144" t="str">
            <v>H</v>
          </cell>
          <cell r="J2144">
            <v>44.05</v>
          </cell>
        </row>
        <row r="2145">
          <cell r="A2145">
            <v>1246</v>
          </cell>
          <cell r="B2145" t="str">
            <v>Tidd, Gail E.</v>
          </cell>
          <cell r="C2145" t="str">
            <v>N</v>
          </cell>
          <cell r="D2145" t="str">
            <v>00000053</v>
          </cell>
          <cell r="E2145" t="str">
            <v>TCU Registered Nurse</v>
          </cell>
          <cell r="F2145">
            <v>44894</v>
          </cell>
          <cell r="G2145">
            <v>44928</v>
          </cell>
          <cell r="H2145" t="str">
            <v>Hourly</v>
          </cell>
          <cell r="I2145" t="str">
            <v>H</v>
          </cell>
          <cell r="J2145">
            <v>44.05</v>
          </cell>
        </row>
        <row r="2146">
          <cell r="A2146">
            <v>1246</v>
          </cell>
          <cell r="B2146" t="str">
            <v>Tidd, Gail E.</v>
          </cell>
          <cell r="C2146" t="str">
            <v>Y</v>
          </cell>
          <cell r="D2146" t="str">
            <v>00000239</v>
          </cell>
          <cell r="E2146" t="str">
            <v>MEDSURG RN Per Diem</v>
          </cell>
          <cell r="F2146">
            <v>44929</v>
          </cell>
          <cell r="G2146">
            <v>45056</v>
          </cell>
          <cell r="H2146" t="str">
            <v>Hourly</v>
          </cell>
          <cell r="I2146" t="str">
            <v>H</v>
          </cell>
          <cell r="J2146">
            <v>44.05</v>
          </cell>
        </row>
        <row r="2147">
          <cell r="A2147">
            <v>1247</v>
          </cell>
          <cell r="B2147" t="str">
            <v>Staples, Frederick L.</v>
          </cell>
          <cell r="C2147" t="str">
            <v>Y</v>
          </cell>
          <cell r="D2147" t="str">
            <v>00000388</v>
          </cell>
          <cell r="E2147" t="str">
            <v>Hospitalist Physician Assist.</v>
          </cell>
          <cell r="F2147">
            <v>39154</v>
          </cell>
          <cell r="G2147">
            <v>43157</v>
          </cell>
          <cell r="H2147" t="str">
            <v>Hourly</v>
          </cell>
          <cell r="I2147" t="str">
            <v>H</v>
          </cell>
          <cell r="J2147">
            <v>50</v>
          </cell>
        </row>
        <row r="2148">
          <cell r="A2148">
            <v>1248</v>
          </cell>
          <cell r="B2148" t="str">
            <v>Rinker, Marilyn A.</v>
          </cell>
          <cell r="C2148" t="str">
            <v>Y</v>
          </cell>
          <cell r="D2148" t="str">
            <v>00000121</v>
          </cell>
          <cell r="E2148" t="str">
            <v>NADM Trainer</v>
          </cell>
          <cell r="F2148">
            <v>39153</v>
          </cell>
          <cell r="G2148">
            <v>39657</v>
          </cell>
          <cell r="H2148" t="str">
            <v>Hourly</v>
          </cell>
          <cell r="I2148" t="str">
            <v>H</v>
          </cell>
          <cell r="J2148">
            <v>30</v>
          </cell>
        </row>
        <row r="2149">
          <cell r="A2149">
            <v>1249</v>
          </cell>
          <cell r="B2149" t="str">
            <v>Standish, Stuart I.</v>
          </cell>
          <cell r="C2149" t="str">
            <v>Y</v>
          </cell>
          <cell r="D2149" t="str">
            <v>00000193</v>
          </cell>
          <cell r="E2149" t="str">
            <v>FAC Skilled Maintenance</v>
          </cell>
          <cell r="F2149">
            <v>44683</v>
          </cell>
          <cell r="G2149">
            <v>44820</v>
          </cell>
          <cell r="H2149" t="str">
            <v>Hourly</v>
          </cell>
          <cell r="I2149" t="str">
            <v>H</v>
          </cell>
          <cell r="J2149">
            <v>28.34</v>
          </cell>
        </row>
        <row r="2150">
          <cell r="A2150">
            <v>1249</v>
          </cell>
          <cell r="B2150" t="str">
            <v>Standish, Stuart I.</v>
          </cell>
          <cell r="C2150" t="str">
            <v>N</v>
          </cell>
          <cell r="D2150" t="str">
            <v>00000394</v>
          </cell>
          <cell r="E2150" t="str">
            <v>FAC Refrigeration Technician</v>
          </cell>
          <cell r="F2150">
            <v>39160</v>
          </cell>
          <cell r="G2150">
            <v>44682</v>
          </cell>
          <cell r="H2150" t="str">
            <v>Hourly</v>
          </cell>
          <cell r="I2150" t="str">
            <v>H</v>
          </cell>
          <cell r="J2150">
            <v>28.34</v>
          </cell>
        </row>
        <row r="2151">
          <cell r="A2151">
            <v>1250</v>
          </cell>
          <cell r="B2151" t="str">
            <v>Rittenhouse, Carol L.</v>
          </cell>
          <cell r="C2151" t="str">
            <v>Y</v>
          </cell>
          <cell r="D2151" t="str">
            <v>00000072</v>
          </cell>
          <cell r="E2151" t="str">
            <v>ER Registered Nurse</v>
          </cell>
          <cell r="F2151">
            <v>40133</v>
          </cell>
          <cell r="G2151">
            <v>41397</v>
          </cell>
          <cell r="H2151" t="str">
            <v>Hourly</v>
          </cell>
          <cell r="I2151" t="str">
            <v>H</v>
          </cell>
          <cell r="J2151">
            <v>34.56</v>
          </cell>
        </row>
        <row r="2152">
          <cell r="A2152">
            <v>1250</v>
          </cell>
          <cell r="B2152" t="str">
            <v>Rittenhouse, Carol L.</v>
          </cell>
          <cell r="C2152" t="str">
            <v>N</v>
          </cell>
          <cell r="D2152" t="str">
            <v>00000073</v>
          </cell>
          <cell r="E2152" t="str">
            <v>ER Nursing Supervisor</v>
          </cell>
          <cell r="F2152">
            <v>39517</v>
          </cell>
          <cell r="G2152">
            <v>40986</v>
          </cell>
          <cell r="H2152" t="str">
            <v>Hourly</v>
          </cell>
          <cell r="I2152" t="str">
            <v>H</v>
          </cell>
          <cell r="J2152">
            <v>35.58</v>
          </cell>
        </row>
        <row r="2153">
          <cell r="A2153">
            <v>1250</v>
          </cell>
          <cell r="B2153" t="str">
            <v>Rittenhouse, Carol L.</v>
          </cell>
          <cell r="C2153" t="str">
            <v>N</v>
          </cell>
          <cell r="D2153" t="str">
            <v>00000233</v>
          </cell>
          <cell r="E2153" t="str">
            <v>ER RN Per Diem</v>
          </cell>
          <cell r="F2153">
            <v>39162</v>
          </cell>
          <cell r="G2153">
            <v>40132</v>
          </cell>
          <cell r="H2153" t="str">
            <v>Hourly</v>
          </cell>
          <cell r="I2153" t="str">
            <v>H</v>
          </cell>
          <cell r="J2153">
            <v>30.15</v>
          </cell>
        </row>
        <row r="2154">
          <cell r="A2154">
            <v>1251</v>
          </cell>
          <cell r="B2154" t="str">
            <v>Chezhiya, Irma</v>
          </cell>
          <cell r="C2154" t="str">
            <v>N</v>
          </cell>
          <cell r="D2154" t="str">
            <v>00000049</v>
          </cell>
          <cell r="E2154" t="str">
            <v>MEDSURG Registered Nurse</v>
          </cell>
          <cell r="F2154">
            <v>41407</v>
          </cell>
          <cell r="G2154">
            <v>41896</v>
          </cell>
          <cell r="H2154" t="str">
            <v>Hourly</v>
          </cell>
          <cell r="I2154" t="str">
            <v>H</v>
          </cell>
          <cell r="J2154">
            <v>24.72</v>
          </cell>
        </row>
        <row r="2155">
          <cell r="A2155">
            <v>1251</v>
          </cell>
          <cell r="B2155" t="str">
            <v>Chezhiya, Irma</v>
          </cell>
          <cell r="C2155" t="str">
            <v>N</v>
          </cell>
          <cell r="D2155" t="str">
            <v>00000050</v>
          </cell>
          <cell r="E2155" t="str">
            <v>MEDSURG LPN</v>
          </cell>
          <cell r="F2155">
            <v>39168</v>
          </cell>
          <cell r="G2155">
            <v>41406</v>
          </cell>
          <cell r="H2155" t="str">
            <v>Hourly</v>
          </cell>
          <cell r="I2155" t="str">
            <v>H</v>
          </cell>
          <cell r="J2155">
            <v>18.43</v>
          </cell>
        </row>
        <row r="2156">
          <cell r="A2156">
            <v>1251</v>
          </cell>
          <cell r="B2156" t="str">
            <v>Chezhiya, Irma</v>
          </cell>
          <cell r="C2156" t="str">
            <v>Y</v>
          </cell>
          <cell r="D2156" t="str">
            <v>00000239</v>
          </cell>
          <cell r="E2156" t="str">
            <v>MEDSURG RN Per Diem</v>
          </cell>
          <cell r="F2156">
            <v>41897</v>
          </cell>
          <cell r="G2156">
            <v>42695</v>
          </cell>
          <cell r="H2156" t="str">
            <v>Hourly</v>
          </cell>
          <cell r="I2156" t="str">
            <v>H</v>
          </cell>
          <cell r="J2156">
            <v>25.97</v>
          </cell>
        </row>
        <row r="2157">
          <cell r="A2157">
            <v>1252</v>
          </cell>
          <cell r="B2157" t="str">
            <v>Mathies, David C.</v>
          </cell>
          <cell r="C2157" t="str">
            <v>N</v>
          </cell>
          <cell r="D2157" t="str">
            <v>00000063</v>
          </cell>
          <cell r="E2157" t="str">
            <v>OR Registered Nurse</v>
          </cell>
          <cell r="F2157">
            <v>39168</v>
          </cell>
          <cell r="G2157">
            <v>42190</v>
          </cell>
          <cell r="H2157" t="str">
            <v>Hourly</v>
          </cell>
          <cell r="I2157" t="str">
            <v>H</v>
          </cell>
          <cell r="J2157">
            <v>31.13</v>
          </cell>
        </row>
        <row r="2158">
          <cell r="A2158">
            <v>1252</v>
          </cell>
          <cell r="B2158" t="str">
            <v>Mathies, David C.</v>
          </cell>
          <cell r="C2158" t="str">
            <v>N</v>
          </cell>
          <cell r="D2158" t="str">
            <v>00000063</v>
          </cell>
          <cell r="E2158" t="str">
            <v>OR Registered Nurse</v>
          </cell>
          <cell r="F2158">
            <v>42583</v>
          </cell>
          <cell r="G2158">
            <v>42638</v>
          </cell>
          <cell r="H2158" t="str">
            <v>Hourly</v>
          </cell>
          <cell r="I2158" t="str">
            <v>H</v>
          </cell>
          <cell r="J2158">
            <v>32</v>
          </cell>
        </row>
        <row r="2159">
          <cell r="A2159">
            <v>1252</v>
          </cell>
          <cell r="B2159" t="str">
            <v>Mathies, David C.</v>
          </cell>
          <cell r="C2159" t="str">
            <v>N</v>
          </cell>
          <cell r="D2159" t="str">
            <v>00000242</v>
          </cell>
          <cell r="E2159" t="str">
            <v>OR RN Per Diem</v>
          </cell>
          <cell r="F2159">
            <v>42191</v>
          </cell>
          <cell r="G2159">
            <v>42187</v>
          </cell>
          <cell r="H2159" t="str">
            <v>Hourly</v>
          </cell>
          <cell r="I2159" t="str">
            <v>H</v>
          </cell>
          <cell r="J2159">
            <v>31.129999000000002</v>
          </cell>
        </row>
        <row r="2160">
          <cell r="A2160">
            <v>1252</v>
          </cell>
          <cell r="B2160" t="str">
            <v>Mathies, David C.</v>
          </cell>
          <cell r="C2160" t="str">
            <v>Y</v>
          </cell>
          <cell r="D2160" t="str">
            <v>00000553</v>
          </cell>
          <cell r="E2160" t="str">
            <v>Nurse Practitioner</v>
          </cell>
          <cell r="F2160">
            <v>42639</v>
          </cell>
          <cell r="G2160">
            <v>44067</v>
          </cell>
          <cell r="H2160" t="str">
            <v>Hourly</v>
          </cell>
          <cell r="I2160" t="str">
            <v>H</v>
          </cell>
          <cell r="J2160">
            <v>53.04</v>
          </cell>
        </row>
        <row r="2161">
          <cell r="A2161">
            <v>1253</v>
          </cell>
          <cell r="B2161" t="str">
            <v>Wedlund, Christe A.</v>
          </cell>
          <cell r="C2161" t="str">
            <v>Y</v>
          </cell>
          <cell r="D2161" t="str">
            <v>00000332</v>
          </cell>
          <cell r="E2161" t="str">
            <v>NAPS Podiatry Healthcare Asst</v>
          </cell>
          <cell r="F2161">
            <v>39168</v>
          </cell>
          <cell r="G2161">
            <v>39279</v>
          </cell>
          <cell r="H2161" t="str">
            <v>Hourly</v>
          </cell>
          <cell r="I2161" t="str">
            <v>H</v>
          </cell>
          <cell r="J2161">
            <v>10.27</v>
          </cell>
        </row>
        <row r="2162">
          <cell r="A2162">
            <v>1254</v>
          </cell>
          <cell r="B2162" t="str">
            <v>Olmstead, Rebecca L.</v>
          </cell>
          <cell r="C2162" t="str">
            <v>N</v>
          </cell>
          <cell r="D2162" t="str">
            <v>00000049</v>
          </cell>
          <cell r="E2162" t="str">
            <v>MEDSURG Registered Nurse</v>
          </cell>
          <cell r="F2162">
            <v>39279</v>
          </cell>
          <cell r="G2162">
            <v>41042</v>
          </cell>
          <cell r="H2162" t="str">
            <v>Hourly</v>
          </cell>
          <cell r="I2162" t="str">
            <v>H</v>
          </cell>
          <cell r="J2162">
            <v>25.81</v>
          </cell>
        </row>
        <row r="2163">
          <cell r="A2163">
            <v>1254</v>
          </cell>
          <cell r="B2163" t="str">
            <v>Olmstead, Rebecca L.</v>
          </cell>
          <cell r="C2163" t="str">
            <v>N</v>
          </cell>
          <cell r="D2163" t="str">
            <v>00000050</v>
          </cell>
          <cell r="E2163" t="str">
            <v>MEDSURG LPN</v>
          </cell>
          <cell r="F2163">
            <v>39237</v>
          </cell>
          <cell r="G2163">
            <v>39278</v>
          </cell>
          <cell r="H2163" t="str">
            <v>Hourly</v>
          </cell>
          <cell r="I2163" t="str">
            <v>H</v>
          </cell>
          <cell r="J2163">
            <v>20</v>
          </cell>
        </row>
        <row r="2164">
          <cell r="A2164">
            <v>1254</v>
          </cell>
          <cell r="B2164" t="str">
            <v>Olmstead, Rebecca L.</v>
          </cell>
          <cell r="C2164" t="str">
            <v>N</v>
          </cell>
          <cell r="D2164" t="str">
            <v>00000107</v>
          </cell>
          <cell r="E2164" t="str">
            <v>CARE Care Manager</v>
          </cell>
          <cell r="F2164">
            <v>41043</v>
          </cell>
          <cell r="G2164">
            <v>44823</v>
          </cell>
          <cell r="H2164" t="str">
            <v>Hourly</v>
          </cell>
          <cell r="I2164" t="str">
            <v>H</v>
          </cell>
          <cell r="J2164">
            <v>42</v>
          </cell>
        </row>
        <row r="2165">
          <cell r="A2165">
            <v>1254</v>
          </cell>
          <cell r="B2165" t="str">
            <v>Olmstead, Rebecca L.</v>
          </cell>
          <cell r="C2165" t="str">
            <v>N</v>
          </cell>
          <cell r="D2165" t="str">
            <v>00000238</v>
          </cell>
          <cell r="E2165" t="str">
            <v>MEDSURG LPN Per Diem</v>
          </cell>
          <cell r="F2165">
            <v>39168</v>
          </cell>
          <cell r="G2165">
            <v>39236</v>
          </cell>
          <cell r="H2165" t="str">
            <v>Hourly</v>
          </cell>
          <cell r="I2165" t="str">
            <v>H</v>
          </cell>
          <cell r="J2165">
            <v>14.43</v>
          </cell>
        </row>
        <row r="2166">
          <cell r="A2166">
            <v>1254</v>
          </cell>
          <cell r="B2166" t="str">
            <v>Olmstead, Rebecca L.</v>
          </cell>
          <cell r="C2166" t="str">
            <v>N</v>
          </cell>
          <cell r="D2166" t="str">
            <v>00000482</v>
          </cell>
          <cell r="E2166" t="str">
            <v>Care Coordinator Per Diem</v>
          </cell>
          <cell r="F2166">
            <v>44748</v>
          </cell>
          <cell r="G2166">
            <v>44823</v>
          </cell>
          <cell r="H2166" t="str">
            <v>Hourly</v>
          </cell>
          <cell r="I2166" t="str">
            <v>H</v>
          </cell>
          <cell r="J2166">
            <v>42</v>
          </cell>
        </row>
        <row r="2167">
          <cell r="A2167">
            <v>1254</v>
          </cell>
          <cell r="B2167" t="str">
            <v>Olmstead, Rebecca L.</v>
          </cell>
          <cell r="C2167" t="str">
            <v>Y</v>
          </cell>
          <cell r="D2167" t="str">
            <v>00000482</v>
          </cell>
          <cell r="E2167" t="str">
            <v>Care Coordinator Per Diem</v>
          </cell>
          <cell r="F2167">
            <v>44903</v>
          </cell>
          <cell r="G2167">
            <v>44903</v>
          </cell>
          <cell r="H2167" t="str">
            <v>Hourly</v>
          </cell>
          <cell r="I2167" t="str">
            <v>H</v>
          </cell>
          <cell r="J2167">
            <v>42</v>
          </cell>
        </row>
        <row r="2168">
          <cell r="A2168">
            <v>1254</v>
          </cell>
          <cell r="B2168" t="str">
            <v>Olmstead, Rebecca L.</v>
          </cell>
          <cell r="C2168" t="str">
            <v>N</v>
          </cell>
          <cell r="D2168" t="str">
            <v>00000490</v>
          </cell>
          <cell r="E2168" t="str">
            <v>Registered Nurse-Cardiac Rehab</v>
          </cell>
          <cell r="F2168">
            <v>40791</v>
          </cell>
          <cell r="G2168">
            <v>41042</v>
          </cell>
          <cell r="H2168" t="str">
            <v>Salaried</v>
          </cell>
          <cell r="I2168" t="str">
            <v>S</v>
          </cell>
          <cell r="J2168">
            <v>24.82</v>
          </cell>
        </row>
        <row r="2169">
          <cell r="A2169">
            <v>1255</v>
          </cell>
          <cell r="B2169" t="str">
            <v>Boeri, Carolyn A.</v>
          </cell>
          <cell r="C2169" t="str">
            <v>Y</v>
          </cell>
          <cell r="D2169" t="str">
            <v>00000049</v>
          </cell>
          <cell r="E2169" t="str">
            <v>MEDSURG Registered Nurse</v>
          </cell>
          <cell r="F2169">
            <v>39174</v>
          </cell>
          <cell r="G2169">
            <v>39209</v>
          </cell>
          <cell r="H2169" t="str">
            <v>Hourly</v>
          </cell>
          <cell r="I2169" t="str">
            <v>H</v>
          </cell>
          <cell r="J2169">
            <v>21.25</v>
          </cell>
        </row>
        <row r="2170">
          <cell r="A2170">
            <v>1256</v>
          </cell>
          <cell r="B2170" t="str">
            <v>Kelley, Victoria L.</v>
          </cell>
          <cell r="C2170" t="str">
            <v>Y</v>
          </cell>
          <cell r="D2170" t="str">
            <v>00000191</v>
          </cell>
          <cell r="E2170" t="str">
            <v>NUTS Nutrition Assistant</v>
          </cell>
          <cell r="F2170">
            <v>39181</v>
          </cell>
          <cell r="G2170">
            <v>39342</v>
          </cell>
          <cell r="H2170" t="str">
            <v>Hourly</v>
          </cell>
          <cell r="I2170" t="str">
            <v>H</v>
          </cell>
          <cell r="J2170">
            <v>10.11</v>
          </cell>
        </row>
        <row r="2171">
          <cell r="A2171">
            <v>1257</v>
          </cell>
          <cell r="B2171" t="str">
            <v>Dunathan, Amy J.</v>
          </cell>
          <cell r="C2171" t="str">
            <v>Y</v>
          </cell>
          <cell r="D2171" t="str">
            <v>00000300</v>
          </cell>
          <cell r="E2171" t="str">
            <v>PRIM LPN - Provider Practice</v>
          </cell>
          <cell r="F2171">
            <v>39503</v>
          </cell>
          <cell r="G2171">
            <v>39651</v>
          </cell>
          <cell r="H2171" t="str">
            <v>Hourly</v>
          </cell>
          <cell r="I2171" t="str">
            <v>H</v>
          </cell>
          <cell r="J2171">
            <v>18.07</v>
          </cell>
        </row>
        <row r="2172">
          <cell r="A2172">
            <v>1257</v>
          </cell>
          <cell r="B2172" t="str">
            <v>Dunathan, Amy J.</v>
          </cell>
          <cell r="C2172" t="str">
            <v>N</v>
          </cell>
          <cell r="D2172" t="str">
            <v>00000318</v>
          </cell>
          <cell r="E2172" t="str">
            <v>ROCH LPN - PP - Offsite</v>
          </cell>
          <cell r="F2172">
            <v>39183</v>
          </cell>
          <cell r="G2172">
            <v>39502</v>
          </cell>
          <cell r="H2172" t="str">
            <v>Hourly</v>
          </cell>
          <cell r="I2172" t="str">
            <v>H</v>
          </cell>
          <cell r="J2172">
            <v>15.71</v>
          </cell>
        </row>
        <row r="2173">
          <cell r="A2173">
            <v>1257</v>
          </cell>
          <cell r="B2173" t="str">
            <v>Dunathan, Amy J.</v>
          </cell>
          <cell r="C2173" t="str">
            <v>N</v>
          </cell>
          <cell r="D2173" t="str">
            <v>00000384</v>
          </cell>
          <cell r="E2173" t="str">
            <v>Rochester Healthcare Asst Off</v>
          </cell>
          <cell r="F2173">
            <v>39183</v>
          </cell>
          <cell r="G2173">
            <v>39182</v>
          </cell>
          <cell r="H2173" t="str">
            <v>Hourly</v>
          </cell>
          <cell r="I2173" t="str">
            <v>H</v>
          </cell>
          <cell r="J2173">
            <v>15.25</v>
          </cell>
        </row>
        <row r="2174">
          <cell r="A2174">
            <v>1258</v>
          </cell>
          <cell r="B2174" t="str">
            <v>Kearney, Patrick C.</v>
          </cell>
          <cell r="C2174" t="str">
            <v>Y</v>
          </cell>
          <cell r="D2174" t="str">
            <v>00000167</v>
          </cell>
          <cell r="E2174" t="str">
            <v>Physician Assistant</v>
          </cell>
          <cell r="F2174">
            <v>39188</v>
          </cell>
          <cell r="G2174">
            <v>40943</v>
          </cell>
          <cell r="H2174" t="str">
            <v>Salaried</v>
          </cell>
          <cell r="I2174" t="str">
            <v>S</v>
          </cell>
          <cell r="J2174">
            <v>41.826900000000002</v>
          </cell>
        </row>
        <row r="2175">
          <cell r="A2175">
            <v>1259</v>
          </cell>
          <cell r="B2175" t="str">
            <v>Lafayette, Melissa A.</v>
          </cell>
          <cell r="C2175" t="str">
            <v>Y</v>
          </cell>
          <cell r="D2175" t="str">
            <v>00000036</v>
          </cell>
          <cell r="E2175" t="str">
            <v>FIN Patient Admin Services Mgr</v>
          </cell>
          <cell r="F2175">
            <v>42184</v>
          </cell>
          <cell r="G2175">
            <v>44378</v>
          </cell>
          <cell r="H2175" t="str">
            <v>Salaried</v>
          </cell>
          <cell r="I2175" t="str">
            <v>S</v>
          </cell>
          <cell r="J2175">
            <v>27.59</v>
          </cell>
        </row>
        <row r="2176">
          <cell r="A2176">
            <v>1259</v>
          </cell>
          <cell r="B2176" t="str">
            <v>Lafayette, Melissa A.</v>
          </cell>
          <cell r="C2176" t="str">
            <v>N</v>
          </cell>
          <cell r="D2176" t="str">
            <v>00000116</v>
          </cell>
          <cell r="E2176" t="str">
            <v>HIM Lead Med Transcriptionist</v>
          </cell>
          <cell r="F2176">
            <v>40861</v>
          </cell>
          <cell r="G2176">
            <v>42183</v>
          </cell>
          <cell r="H2176" t="str">
            <v>Hourly</v>
          </cell>
          <cell r="I2176" t="str">
            <v>H</v>
          </cell>
          <cell r="J2176">
            <v>16.93</v>
          </cell>
        </row>
        <row r="2177">
          <cell r="A2177">
            <v>1259</v>
          </cell>
          <cell r="B2177" t="str">
            <v>Lafayette, Melissa A.</v>
          </cell>
          <cell r="C2177" t="str">
            <v>N</v>
          </cell>
          <cell r="D2177" t="str">
            <v>00000117</v>
          </cell>
          <cell r="E2177" t="str">
            <v>HIM Medical Transcriptionist</v>
          </cell>
          <cell r="F2177">
            <v>39189</v>
          </cell>
          <cell r="G2177">
            <v>40860</v>
          </cell>
          <cell r="H2177" t="str">
            <v>Hourly</v>
          </cell>
          <cell r="I2177" t="str">
            <v>H</v>
          </cell>
          <cell r="J2177">
            <v>13.13</v>
          </cell>
        </row>
        <row r="2178">
          <cell r="A2178">
            <v>1260</v>
          </cell>
          <cell r="B2178" t="str">
            <v>Blaise, Stephanie A.</v>
          </cell>
          <cell r="C2178" t="str">
            <v>Y</v>
          </cell>
          <cell r="D2178" t="str">
            <v>00000164</v>
          </cell>
          <cell r="E2178" t="str">
            <v>PRIM Medical Secretary</v>
          </cell>
          <cell r="F2178">
            <v>39189</v>
          </cell>
          <cell r="G2178">
            <v>39248</v>
          </cell>
          <cell r="H2178" t="str">
            <v>Hourly</v>
          </cell>
          <cell r="I2178" t="str">
            <v>H</v>
          </cell>
          <cell r="J2178">
            <v>9.75</v>
          </cell>
        </row>
        <row r="2179">
          <cell r="A2179">
            <v>1260</v>
          </cell>
          <cell r="B2179" t="str">
            <v>Blaise, Stephanie A.</v>
          </cell>
          <cell r="C2179" t="str">
            <v>N</v>
          </cell>
          <cell r="D2179" t="str">
            <v>00000187</v>
          </cell>
          <cell r="E2179" t="str">
            <v>CLAD Medical Secretary</v>
          </cell>
          <cell r="F2179">
            <v>39189</v>
          </cell>
          <cell r="G2179">
            <v>39188</v>
          </cell>
          <cell r="H2179" t="str">
            <v>Hourly</v>
          </cell>
          <cell r="I2179" t="str">
            <v>H</v>
          </cell>
          <cell r="J2179">
            <v>9.75</v>
          </cell>
        </row>
        <row r="2180">
          <cell r="A2180">
            <v>1261</v>
          </cell>
          <cell r="B2180" t="str">
            <v>Casserly, Heather A.</v>
          </cell>
          <cell r="C2180" t="str">
            <v>Y</v>
          </cell>
          <cell r="D2180" t="str">
            <v>00000114</v>
          </cell>
          <cell r="E2180" t="str">
            <v>Non Certified Coder</v>
          </cell>
          <cell r="F2180">
            <v>40357</v>
          </cell>
          <cell r="G2180">
            <v>40606</v>
          </cell>
          <cell r="H2180" t="str">
            <v>Hourly</v>
          </cell>
          <cell r="I2180" t="str">
            <v>H</v>
          </cell>
          <cell r="J2180">
            <v>15.3927</v>
          </cell>
        </row>
        <row r="2181">
          <cell r="A2181">
            <v>1261</v>
          </cell>
          <cell r="B2181" t="str">
            <v>Casserly, Heather A.</v>
          </cell>
          <cell r="C2181" t="str">
            <v>N</v>
          </cell>
          <cell r="D2181" t="str">
            <v>00000349</v>
          </cell>
          <cell r="E2181" t="str">
            <v>CLAD Coder (Med Rec)</v>
          </cell>
          <cell r="F2181">
            <v>39188</v>
          </cell>
          <cell r="G2181">
            <v>39810</v>
          </cell>
          <cell r="H2181" t="str">
            <v>Hourly</v>
          </cell>
          <cell r="I2181" t="str">
            <v>H</v>
          </cell>
          <cell r="J2181">
            <v>13.67</v>
          </cell>
        </row>
        <row r="2182">
          <cell r="A2182">
            <v>1261</v>
          </cell>
          <cell r="B2182" t="str">
            <v>Casserly, Heather A.</v>
          </cell>
          <cell r="C2182" t="str">
            <v>N</v>
          </cell>
          <cell r="D2182" t="str">
            <v>00000349</v>
          </cell>
          <cell r="E2182" t="str">
            <v>CLAD Coder (Med Rec)</v>
          </cell>
          <cell r="F2182">
            <v>39811</v>
          </cell>
          <cell r="G2182">
            <v>40356</v>
          </cell>
          <cell r="H2182" t="str">
            <v>Hourly</v>
          </cell>
          <cell r="I2182" t="str">
            <v>H</v>
          </cell>
          <cell r="J2182">
            <v>15.3927</v>
          </cell>
        </row>
        <row r="2183">
          <cell r="A2183">
            <v>1261</v>
          </cell>
          <cell r="B2183" t="str">
            <v>Casserly, Heather A.</v>
          </cell>
          <cell r="C2183" t="str">
            <v>N</v>
          </cell>
          <cell r="D2183" t="str">
            <v>00000350</v>
          </cell>
          <cell r="E2183" t="str">
            <v>CLAD Certified Coder</v>
          </cell>
          <cell r="F2183">
            <v>39811</v>
          </cell>
          <cell r="G2183">
            <v>39810</v>
          </cell>
          <cell r="H2183" t="str">
            <v>Hourly</v>
          </cell>
          <cell r="I2183" t="str">
            <v>H</v>
          </cell>
          <cell r="J2183">
            <v>14.67</v>
          </cell>
        </row>
        <row r="2184">
          <cell r="A2184">
            <v>1262</v>
          </cell>
          <cell r="B2184" t="str">
            <v>Knoff, Jon-Richard</v>
          </cell>
          <cell r="C2184" t="str">
            <v>Y</v>
          </cell>
          <cell r="D2184" t="str">
            <v>00000017</v>
          </cell>
          <cell r="E2184" t="str">
            <v>MED Anesthesiologist</v>
          </cell>
          <cell r="F2184">
            <v>39188</v>
          </cell>
          <cell r="G2184">
            <v>43865</v>
          </cell>
          <cell r="H2184" t="str">
            <v>Salaried</v>
          </cell>
          <cell r="I2184" t="str">
            <v>S</v>
          </cell>
          <cell r="J2184">
            <v>212.5</v>
          </cell>
        </row>
        <row r="2185">
          <cell r="A2185">
            <v>1263</v>
          </cell>
          <cell r="B2185" t="str">
            <v>Dodge, Genesee D.</v>
          </cell>
          <cell r="C2185" t="str">
            <v>Y</v>
          </cell>
          <cell r="D2185" t="str">
            <v>00000024</v>
          </cell>
          <cell r="E2185" t="str">
            <v>HR Human Resources Generalist</v>
          </cell>
          <cell r="F2185">
            <v>40035</v>
          </cell>
          <cell r="G2185">
            <v>41306</v>
          </cell>
          <cell r="H2185" t="str">
            <v>Salaried</v>
          </cell>
          <cell r="I2185" t="str">
            <v>S</v>
          </cell>
          <cell r="J2185">
            <v>20.72</v>
          </cell>
        </row>
        <row r="2186">
          <cell r="A2186">
            <v>1263</v>
          </cell>
          <cell r="B2186" t="str">
            <v>Dodge, Genesee D.</v>
          </cell>
          <cell r="C2186" t="str">
            <v>N</v>
          </cell>
          <cell r="D2186" t="str">
            <v>00000389</v>
          </cell>
          <cell r="E2186" t="str">
            <v>ADM Operations Coordinator</v>
          </cell>
          <cell r="F2186">
            <v>39195</v>
          </cell>
          <cell r="G2186">
            <v>40034</v>
          </cell>
          <cell r="H2186" t="str">
            <v>Hourly</v>
          </cell>
          <cell r="I2186" t="str">
            <v>H</v>
          </cell>
          <cell r="J2186">
            <v>16.989999999999998</v>
          </cell>
        </row>
        <row r="2187">
          <cell r="A2187">
            <v>1264</v>
          </cell>
          <cell r="B2187" t="str">
            <v>Copping, Jennifer M.</v>
          </cell>
          <cell r="C2187" t="str">
            <v>Y</v>
          </cell>
          <cell r="D2187" t="str">
            <v>00000226</v>
          </cell>
          <cell r="E2187" t="str">
            <v>CEC Teaching Associate</v>
          </cell>
          <cell r="F2187">
            <v>39573</v>
          </cell>
          <cell r="G2187">
            <v>39676</v>
          </cell>
          <cell r="H2187" t="str">
            <v>Hourly</v>
          </cell>
          <cell r="I2187" t="str">
            <v>H</v>
          </cell>
          <cell r="J2187">
            <v>12.77</v>
          </cell>
        </row>
        <row r="2188">
          <cell r="A2188">
            <v>1264</v>
          </cell>
          <cell r="B2188" t="str">
            <v>Copping, Jennifer M.</v>
          </cell>
          <cell r="C2188" t="str">
            <v>N</v>
          </cell>
          <cell r="D2188" t="str">
            <v>00000227</v>
          </cell>
          <cell r="E2188" t="str">
            <v>CEC Teaching Assistant</v>
          </cell>
          <cell r="F2188">
            <v>39195</v>
          </cell>
          <cell r="G2188">
            <v>39572</v>
          </cell>
          <cell r="H2188" t="str">
            <v>Hourly</v>
          </cell>
          <cell r="I2188" t="str">
            <v>H</v>
          </cell>
          <cell r="J2188">
            <v>12.77</v>
          </cell>
        </row>
        <row r="2189">
          <cell r="A2189">
            <v>1265</v>
          </cell>
          <cell r="B2189" t="str">
            <v>Rogers, Valerie V.</v>
          </cell>
          <cell r="C2189" t="str">
            <v>N</v>
          </cell>
          <cell r="D2189" t="str">
            <v>00000079</v>
          </cell>
          <cell r="E2189" t="str">
            <v>LAB Laboratory Technician 3</v>
          </cell>
          <cell r="F2189">
            <v>39202</v>
          </cell>
          <cell r="G2189">
            <v>39316</v>
          </cell>
          <cell r="H2189" t="str">
            <v>Hourly</v>
          </cell>
          <cell r="I2189" t="str">
            <v>H</v>
          </cell>
          <cell r="J2189">
            <v>23.5</v>
          </cell>
        </row>
        <row r="2190">
          <cell r="A2190">
            <v>1265</v>
          </cell>
          <cell r="B2190" t="str">
            <v>Rogers, Valerie V.</v>
          </cell>
          <cell r="C2190" t="str">
            <v>Y</v>
          </cell>
          <cell r="D2190" t="str">
            <v>00000079</v>
          </cell>
          <cell r="E2190" t="str">
            <v>LAB Laboratory Technician 3</v>
          </cell>
          <cell r="F2190">
            <v>39346</v>
          </cell>
          <cell r="G2190">
            <v>39346</v>
          </cell>
          <cell r="H2190" t="str">
            <v>Hourly</v>
          </cell>
          <cell r="I2190" t="str">
            <v>H</v>
          </cell>
          <cell r="J2190">
            <v>23.5</v>
          </cell>
        </row>
        <row r="2191">
          <cell r="A2191">
            <v>1266</v>
          </cell>
          <cell r="B2191" t="str">
            <v>Leahy-Sargent, Bridget</v>
          </cell>
          <cell r="C2191" t="str">
            <v>Y</v>
          </cell>
          <cell r="D2191" t="str">
            <v>00000088</v>
          </cell>
          <cell r="E2191" t="str">
            <v>RAD Radiology Technologist</v>
          </cell>
          <cell r="F2191">
            <v>39198</v>
          </cell>
          <cell r="G2191">
            <v>39290</v>
          </cell>
          <cell r="H2191" t="str">
            <v>Hourly</v>
          </cell>
          <cell r="I2191" t="str">
            <v>H</v>
          </cell>
          <cell r="J2191">
            <v>28.18</v>
          </cell>
        </row>
        <row r="2192">
          <cell r="A2192">
            <v>1267</v>
          </cell>
          <cell r="B2192" t="str">
            <v>Madden, Denise A.</v>
          </cell>
          <cell r="C2192" t="str">
            <v>Y</v>
          </cell>
          <cell r="D2192" t="str">
            <v>00000373</v>
          </cell>
          <cell r="E2192" t="str">
            <v>CLAD Medical Assistant</v>
          </cell>
          <cell r="F2192">
            <v>39203</v>
          </cell>
          <cell r="G2192">
            <v>39252</v>
          </cell>
          <cell r="H2192" t="str">
            <v>Hourly</v>
          </cell>
          <cell r="I2192" t="str">
            <v>H</v>
          </cell>
          <cell r="J2192">
            <v>11.5</v>
          </cell>
        </row>
        <row r="2193">
          <cell r="A2193">
            <v>1268</v>
          </cell>
          <cell r="B2193" t="str">
            <v>Rochman, Denise J.</v>
          </cell>
          <cell r="C2193" t="str">
            <v>Y</v>
          </cell>
          <cell r="D2193" t="str">
            <v>00000033</v>
          </cell>
          <cell r="E2193" t="str">
            <v>RES Cardio/Nuc Med Manager</v>
          </cell>
          <cell r="F2193">
            <v>39209</v>
          </cell>
          <cell r="G2193">
            <v>39612</v>
          </cell>
          <cell r="H2193" t="str">
            <v>Salaried</v>
          </cell>
          <cell r="I2193" t="str">
            <v>S</v>
          </cell>
          <cell r="J2193">
            <v>31.6</v>
          </cell>
        </row>
        <row r="2194">
          <cell r="A2194">
            <v>1269</v>
          </cell>
          <cell r="B2194" t="str">
            <v>Benson, Tera M.</v>
          </cell>
          <cell r="C2194" t="str">
            <v>N</v>
          </cell>
          <cell r="D2194" t="str">
            <v>00000033</v>
          </cell>
          <cell r="E2194" t="str">
            <v>RES Cardio/Nuc Med Manager</v>
          </cell>
          <cell r="F2194">
            <v>40609</v>
          </cell>
          <cell r="G2194">
            <v>41420</v>
          </cell>
          <cell r="H2194" t="str">
            <v>Salaried</v>
          </cell>
          <cell r="I2194" t="str">
            <v>S</v>
          </cell>
          <cell r="J2194">
            <v>35.17</v>
          </cell>
        </row>
        <row r="2195">
          <cell r="A2195">
            <v>1269</v>
          </cell>
          <cell r="B2195" t="str">
            <v>Benson, Tera M.</v>
          </cell>
          <cell r="C2195" t="str">
            <v>Y</v>
          </cell>
          <cell r="D2195" t="str">
            <v>00000083</v>
          </cell>
          <cell r="E2195" t="str">
            <v>LAB Nuclear Med Manager</v>
          </cell>
          <cell r="F2195">
            <v>41421</v>
          </cell>
          <cell r="G2195">
            <v>45056</v>
          </cell>
          <cell r="H2195" t="str">
            <v>Hourly</v>
          </cell>
          <cell r="I2195" t="str">
            <v>H</v>
          </cell>
          <cell r="J2195">
            <v>40.03</v>
          </cell>
        </row>
        <row r="2196">
          <cell r="A2196">
            <v>1269</v>
          </cell>
          <cell r="B2196" t="str">
            <v>Benson, Tera M.</v>
          </cell>
          <cell r="C2196" t="str">
            <v>N</v>
          </cell>
          <cell r="D2196" t="str">
            <v>00000091</v>
          </cell>
          <cell r="E2196" t="str">
            <v>NUC Nuclear Medicine Superviso</v>
          </cell>
          <cell r="F2196">
            <v>39965</v>
          </cell>
          <cell r="G2196">
            <v>40608</v>
          </cell>
          <cell r="H2196" t="str">
            <v>Salaried</v>
          </cell>
          <cell r="I2196" t="str">
            <v>S</v>
          </cell>
          <cell r="J2196">
            <v>28.9589</v>
          </cell>
        </row>
        <row r="2197">
          <cell r="A2197">
            <v>1269</v>
          </cell>
          <cell r="B2197" t="str">
            <v>Benson, Tera M.</v>
          </cell>
          <cell r="C2197" t="str">
            <v>N</v>
          </cell>
          <cell r="D2197" t="str">
            <v>00000092</v>
          </cell>
          <cell r="E2197" t="str">
            <v>NUC Chief Nuclear Med Tech</v>
          </cell>
          <cell r="F2197">
            <v>39209</v>
          </cell>
          <cell r="G2197">
            <v>39964</v>
          </cell>
          <cell r="H2197" t="str">
            <v>Hourly</v>
          </cell>
          <cell r="I2197" t="str">
            <v>H</v>
          </cell>
          <cell r="J2197">
            <v>26</v>
          </cell>
        </row>
        <row r="2198">
          <cell r="A2198">
            <v>1270</v>
          </cell>
          <cell r="B2198" t="str">
            <v>King, Ann M.</v>
          </cell>
          <cell r="C2198" t="str">
            <v>Y</v>
          </cell>
          <cell r="D2198" t="str">
            <v>00000051</v>
          </cell>
          <cell r="E2198" t="str">
            <v>MEDSURG LNA</v>
          </cell>
          <cell r="F2198">
            <v>39210</v>
          </cell>
          <cell r="G2198">
            <v>39941</v>
          </cell>
          <cell r="H2198" t="str">
            <v>Hourly</v>
          </cell>
          <cell r="I2198" t="str">
            <v>H</v>
          </cell>
          <cell r="J2198">
            <v>12.35</v>
          </cell>
        </row>
        <row r="2199">
          <cell r="A2199">
            <v>1271</v>
          </cell>
          <cell r="B2199" t="str">
            <v>Bent, Rachel L.</v>
          </cell>
          <cell r="C2199" t="str">
            <v>N</v>
          </cell>
          <cell r="D2199" t="str">
            <v>00000191</v>
          </cell>
          <cell r="E2199" t="str">
            <v>NUTS Nutrition Assistant</v>
          </cell>
          <cell r="F2199">
            <v>39724</v>
          </cell>
          <cell r="G2199">
            <v>40020</v>
          </cell>
          <cell r="H2199" t="str">
            <v>Hourly</v>
          </cell>
          <cell r="I2199" t="str">
            <v>H</v>
          </cell>
          <cell r="J2199">
            <v>13.75</v>
          </cell>
        </row>
        <row r="2200">
          <cell r="A2200">
            <v>1271</v>
          </cell>
          <cell r="B2200" t="str">
            <v>Bent, Rachel L.</v>
          </cell>
          <cell r="C2200" t="str">
            <v>Y</v>
          </cell>
          <cell r="D2200" t="str">
            <v>00000191</v>
          </cell>
          <cell r="E2200" t="str">
            <v>NUTS Nutrition Assistant</v>
          </cell>
          <cell r="F2200">
            <v>40147</v>
          </cell>
          <cell r="G2200">
            <v>40374</v>
          </cell>
          <cell r="H2200" t="str">
            <v>Hourly</v>
          </cell>
          <cell r="I2200" t="str">
            <v>H</v>
          </cell>
          <cell r="J2200">
            <v>12.1661</v>
          </cell>
        </row>
        <row r="2201">
          <cell r="A2201">
            <v>1271</v>
          </cell>
          <cell r="B2201" t="str">
            <v>Bent, Rachel L.</v>
          </cell>
          <cell r="C2201" t="str">
            <v>N</v>
          </cell>
          <cell r="D2201" t="str">
            <v>00000381</v>
          </cell>
          <cell r="E2201" t="str">
            <v>NUTS Menu Host</v>
          </cell>
          <cell r="F2201">
            <v>39212</v>
          </cell>
          <cell r="G2201">
            <v>39723</v>
          </cell>
          <cell r="H2201" t="str">
            <v>Hourly</v>
          </cell>
          <cell r="I2201" t="str">
            <v>H</v>
          </cell>
          <cell r="J2201">
            <v>13.32</v>
          </cell>
        </row>
        <row r="2202">
          <cell r="A2202">
            <v>1271</v>
          </cell>
          <cell r="B2202" t="str">
            <v>Bent, Rachel L.</v>
          </cell>
          <cell r="C2202" t="str">
            <v>N</v>
          </cell>
          <cell r="D2202" t="str">
            <v>00000459</v>
          </cell>
          <cell r="E2202" t="str">
            <v>NUTS Nutrition Asst 1 Per Diem</v>
          </cell>
          <cell r="F2202">
            <v>40021</v>
          </cell>
          <cell r="G2202">
            <v>40146</v>
          </cell>
          <cell r="H2202" t="str">
            <v>Hourly</v>
          </cell>
          <cell r="I2202" t="str">
            <v>H</v>
          </cell>
          <cell r="J2202">
            <v>11.96</v>
          </cell>
        </row>
        <row r="2203">
          <cell r="A2203">
            <v>1272</v>
          </cell>
          <cell r="B2203" t="str">
            <v>Bradshaw, Marilyn A.</v>
          </cell>
          <cell r="C2203" t="str">
            <v>N</v>
          </cell>
          <cell r="D2203" t="str">
            <v>00000227</v>
          </cell>
          <cell r="E2203" t="str">
            <v>CEC Teaching Assistant</v>
          </cell>
          <cell r="F2203">
            <v>39216</v>
          </cell>
          <cell r="G2203">
            <v>39215</v>
          </cell>
          <cell r="H2203" t="str">
            <v>Hourly</v>
          </cell>
          <cell r="I2203" t="str">
            <v>H</v>
          </cell>
          <cell r="J2203">
            <v>14.35</v>
          </cell>
        </row>
        <row r="2204">
          <cell r="A2204">
            <v>1272</v>
          </cell>
          <cell r="B2204" t="str">
            <v>Bradshaw, Marilyn A.</v>
          </cell>
          <cell r="C2204" t="str">
            <v>N</v>
          </cell>
          <cell r="D2204" t="str">
            <v>00000396</v>
          </cell>
          <cell r="E2204" t="str">
            <v>CEC Food Service Worker</v>
          </cell>
          <cell r="F2204">
            <v>39216</v>
          </cell>
          <cell r="G2204">
            <v>43819</v>
          </cell>
          <cell r="H2204" t="str">
            <v>Hourly</v>
          </cell>
          <cell r="I2204" t="str">
            <v>H</v>
          </cell>
          <cell r="J2204">
            <v>19.07</v>
          </cell>
        </row>
        <row r="2205">
          <cell r="A2205">
            <v>1272</v>
          </cell>
          <cell r="B2205" t="str">
            <v>Bradshaw, Marilyn A.</v>
          </cell>
          <cell r="C2205" t="str">
            <v>Y</v>
          </cell>
          <cell r="D2205" t="str">
            <v>00000454</v>
          </cell>
          <cell r="E2205" t="str">
            <v>CEC Day Care Sub Per Diem</v>
          </cell>
          <cell r="F2205">
            <v>44158</v>
          </cell>
          <cell r="G2205">
            <v>45016</v>
          </cell>
          <cell r="H2205" t="str">
            <v>Hourly</v>
          </cell>
          <cell r="I2205" t="str">
            <v>H</v>
          </cell>
          <cell r="J2205">
            <v>18.52</v>
          </cell>
        </row>
        <row r="2206">
          <cell r="A2206">
            <v>1273</v>
          </cell>
          <cell r="B2206" t="str">
            <v>Martin, Heather A.</v>
          </cell>
          <cell r="C2206" t="str">
            <v>N</v>
          </cell>
          <cell r="D2206" t="str">
            <v>00000067</v>
          </cell>
          <cell r="E2206" t="str">
            <v>ACC Registered Nurse</v>
          </cell>
          <cell r="F2206">
            <v>39217</v>
          </cell>
          <cell r="G2206">
            <v>40020</v>
          </cell>
          <cell r="H2206" t="str">
            <v>Hourly</v>
          </cell>
          <cell r="I2206" t="str">
            <v>H</v>
          </cell>
          <cell r="J2206">
            <v>31.25</v>
          </cell>
        </row>
        <row r="2207">
          <cell r="A2207">
            <v>1273</v>
          </cell>
          <cell r="B2207" t="str">
            <v>Martin, Heather A.</v>
          </cell>
          <cell r="C2207" t="str">
            <v>Y</v>
          </cell>
          <cell r="D2207" t="str">
            <v>00000265</v>
          </cell>
          <cell r="E2207" t="str">
            <v>ACC RN - Per Diem</v>
          </cell>
          <cell r="F2207">
            <v>40021</v>
          </cell>
          <cell r="G2207">
            <v>40049</v>
          </cell>
          <cell r="H2207" t="str">
            <v>Hourly</v>
          </cell>
          <cell r="I2207" t="str">
            <v>H</v>
          </cell>
          <cell r="J2207">
            <v>27.17</v>
          </cell>
        </row>
        <row r="2208">
          <cell r="A2208">
            <v>1274</v>
          </cell>
          <cell r="B2208" t="str">
            <v>Finegan, Anne A.</v>
          </cell>
          <cell r="C2208" t="str">
            <v>N</v>
          </cell>
          <cell r="D2208" t="str">
            <v>00000189</v>
          </cell>
          <cell r="E2208" t="str">
            <v>NUTS Chef</v>
          </cell>
          <cell r="F2208">
            <v>40455</v>
          </cell>
          <cell r="G2208">
            <v>41809</v>
          </cell>
          <cell r="H2208" t="str">
            <v>Salaried</v>
          </cell>
          <cell r="I2208" t="str">
            <v>S</v>
          </cell>
          <cell r="J2208">
            <v>18.649999999999999</v>
          </cell>
        </row>
        <row r="2209">
          <cell r="A2209">
            <v>1274</v>
          </cell>
          <cell r="B2209" t="str">
            <v>Finegan, Anne A.</v>
          </cell>
          <cell r="C2209" t="str">
            <v>N</v>
          </cell>
          <cell r="D2209" t="str">
            <v>00000190</v>
          </cell>
          <cell r="E2209" t="str">
            <v>NUTS Cook</v>
          </cell>
          <cell r="F2209">
            <v>42891</v>
          </cell>
          <cell r="G2209">
            <v>43394</v>
          </cell>
          <cell r="H2209" t="str">
            <v>Hourly</v>
          </cell>
          <cell r="I2209" t="str">
            <v>H</v>
          </cell>
          <cell r="J2209">
            <v>17</v>
          </cell>
        </row>
        <row r="2210">
          <cell r="A2210">
            <v>1274</v>
          </cell>
          <cell r="B2210" t="str">
            <v>Finegan, Anne A.</v>
          </cell>
          <cell r="C2210" t="str">
            <v>N</v>
          </cell>
          <cell r="D2210" t="str">
            <v>00000352</v>
          </cell>
          <cell r="E2210" t="str">
            <v>NUTS Associate Chef</v>
          </cell>
          <cell r="F2210">
            <v>39218</v>
          </cell>
          <cell r="G2210">
            <v>40454</v>
          </cell>
          <cell r="H2210" t="str">
            <v>Salaried</v>
          </cell>
          <cell r="I2210" t="str">
            <v>S</v>
          </cell>
          <cell r="J2210">
            <v>15.7925</v>
          </cell>
        </row>
        <row r="2211">
          <cell r="A2211">
            <v>1274</v>
          </cell>
          <cell r="B2211" t="str">
            <v>Finegan, Anne A.</v>
          </cell>
          <cell r="C2211" t="str">
            <v>Y</v>
          </cell>
          <cell r="D2211" t="str">
            <v>00000618</v>
          </cell>
          <cell r="E2211" t="str">
            <v>NUTS Cook - Per Diem</v>
          </cell>
          <cell r="F2211">
            <v>43395</v>
          </cell>
          <cell r="G2211">
            <v>43997</v>
          </cell>
          <cell r="H2211" t="str">
            <v>Hourly</v>
          </cell>
          <cell r="I2211" t="str">
            <v>H</v>
          </cell>
          <cell r="J2211">
            <v>17.510000000000002</v>
          </cell>
        </row>
        <row r="2212">
          <cell r="A2212">
            <v>1275</v>
          </cell>
          <cell r="B2212" t="str">
            <v>Ertel, Jane B.</v>
          </cell>
          <cell r="C2212" t="str">
            <v>Y</v>
          </cell>
          <cell r="D2212" t="str">
            <v>00000114</v>
          </cell>
          <cell r="E2212" t="str">
            <v>Non Certified Coder</v>
          </cell>
          <cell r="F2212">
            <v>42625</v>
          </cell>
          <cell r="G2212">
            <v>42789</v>
          </cell>
          <cell r="H2212" t="str">
            <v>Hourly</v>
          </cell>
          <cell r="I2212" t="str">
            <v>H</v>
          </cell>
          <cell r="J2212">
            <v>14.71</v>
          </cell>
        </row>
        <row r="2213">
          <cell r="A2213">
            <v>1275</v>
          </cell>
          <cell r="B2213" t="str">
            <v>Ertel, Jane B.</v>
          </cell>
          <cell r="C2213" t="str">
            <v>N</v>
          </cell>
          <cell r="D2213" t="str">
            <v>00000118</v>
          </cell>
          <cell r="E2213" t="str">
            <v>HIM File Clerk</v>
          </cell>
          <cell r="F2213">
            <v>42345</v>
          </cell>
          <cell r="G2213">
            <v>42624</v>
          </cell>
          <cell r="H2213" t="str">
            <v>Hourly</v>
          </cell>
          <cell r="I2213" t="str">
            <v>H</v>
          </cell>
          <cell r="J2213">
            <v>14.71</v>
          </cell>
        </row>
        <row r="2214">
          <cell r="A2214">
            <v>1275</v>
          </cell>
          <cell r="B2214" t="str">
            <v>Ertel, Jane B.</v>
          </cell>
          <cell r="C2214" t="str">
            <v>N</v>
          </cell>
          <cell r="D2214" t="str">
            <v>00000222</v>
          </cell>
          <cell r="E2214" t="str">
            <v>Purchasing Clerk I</v>
          </cell>
          <cell r="F2214">
            <v>41785</v>
          </cell>
          <cell r="G2214">
            <v>42344</v>
          </cell>
          <cell r="H2214" t="str">
            <v>Hourly</v>
          </cell>
          <cell r="I2214" t="str">
            <v>H</v>
          </cell>
          <cell r="J2214">
            <v>14.35</v>
          </cell>
        </row>
        <row r="2215">
          <cell r="A2215">
            <v>1275</v>
          </cell>
          <cell r="B2215" t="str">
            <v>Ertel, Jane B.</v>
          </cell>
          <cell r="C2215" t="str">
            <v>N</v>
          </cell>
          <cell r="D2215" t="str">
            <v>00000346</v>
          </cell>
          <cell r="E2215" t="str">
            <v>HIM Chart Analyst</v>
          </cell>
          <cell r="F2215">
            <v>39218</v>
          </cell>
          <cell r="G2215">
            <v>41784</v>
          </cell>
          <cell r="H2215" t="str">
            <v>Hourly</v>
          </cell>
          <cell r="I2215" t="str">
            <v>H</v>
          </cell>
          <cell r="J2215">
            <v>13.69</v>
          </cell>
        </row>
        <row r="2216">
          <cell r="A2216">
            <v>1276</v>
          </cell>
          <cell r="B2216" t="str">
            <v>Barter, Sonja M.</v>
          </cell>
          <cell r="C2216" t="str">
            <v>N</v>
          </cell>
          <cell r="D2216" t="str">
            <v>00000051</v>
          </cell>
          <cell r="E2216" t="str">
            <v>MEDSURG LNA</v>
          </cell>
          <cell r="F2216">
            <v>39216</v>
          </cell>
          <cell r="G2216">
            <v>39348</v>
          </cell>
          <cell r="H2216" t="str">
            <v>Hourly</v>
          </cell>
          <cell r="I2216" t="str">
            <v>H</v>
          </cell>
          <cell r="J2216">
            <v>9.4</v>
          </cell>
        </row>
        <row r="2217">
          <cell r="A2217">
            <v>1276</v>
          </cell>
          <cell r="B2217" t="str">
            <v>Barter, Sonja M.</v>
          </cell>
          <cell r="C2217" t="str">
            <v>N</v>
          </cell>
          <cell r="D2217" t="str">
            <v>00000058</v>
          </cell>
          <cell r="E2217" t="str">
            <v>MECU Licensed Nurse Aide</v>
          </cell>
          <cell r="F2217">
            <v>39349</v>
          </cell>
          <cell r="G2217">
            <v>39508</v>
          </cell>
          <cell r="H2217" t="str">
            <v>Hourly</v>
          </cell>
          <cell r="I2217" t="str">
            <v>H</v>
          </cell>
          <cell r="J2217">
            <v>9.8699999999999992</v>
          </cell>
        </row>
        <row r="2218">
          <cell r="A2218">
            <v>1276</v>
          </cell>
          <cell r="B2218" t="str">
            <v>Barter, Sonja M.</v>
          </cell>
          <cell r="C2218" t="str">
            <v>N</v>
          </cell>
          <cell r="D2218" t="str">
            <v>00000058</v>
          </cell>
          <cell r="E2218" t="str">
            <v>MECU Licensed Nurse Aide</v>
          </cell>
          <cell r="F2218">
            <v>39544</v>
          </cell>
          <cell r="G2218">
            <v>39545</v>
          </cell>
          <cell r="H2218" t="str">
            <v>Hourly</v>
          </cell>
          <cell r="I2218" t="str">
            <v>H</v>
          </cell>
          <cell r="J2218">
            <v>14.5</v>
          </cell>
        </row>
        <row r="2219">
          <cell r="A2219">
            <v>1276</v>
          </cell>
          <cell r="B2219" t="str">
            <v>Barter, Sonja M.</v>
          </cell>
          <cell r="C2219" t="str">
            <v>N</v>
          </cell>
          <cell r="D2219" t="str">
            <v>00000058</v>
          </cell>
          <cell r="E2219" t="str">
            <v>MECU Licensed Nurse Aide</v>
          </cell>
          <cell r="F2219">
            <v>39545</v>
          </cell>
          <cell r="G2219">
            <v>43502</v>
          </cell>
          <cell r="H2219" t="str">
            <v>Hourly</v>
          </cell>
          <cell r="I2219" t="str">
            <v>H</v>
          </cell>
          <cell r="J2219">
            <v>10.17</v>
          </cell>
        </row>
        <row r="2220">
          <cell r="A2220">
            <v>1276</v>
          </cell>
          <cell r="B2220" t="str">
            <v>Barter, Sonja M.</v>
          </cell>
          <cell r="C2220" t="str">
            <v>Y</v>
          </cell>
          <cell r="D2220" t="str">
            <v>00000401</v>
          </cell>
          <cell r="E2220" t="str">
            <v>Adult Day Licensed Nurses Aide</v>
          </cell>
          <cell r="F2220">
            <v>43503</v>
          </cell>
          <cell r="G2220">
            <v>44133</v>
          </cell>
          <cell r="H2220" t="str">
            <v>Hourly</v>
          </cell>
          <cell r="I2220" t="str">
            <v>H</v>
          </cell>
          <cell r="J2220">
            <v>14.94</v>
          </cell>
        </row>
        <row r="2221">
          <cell r="A2221">
            <v>1277</v>
          </cell>
          <cell r="B2221" t="str">
            <v>Cheney, Kelli L.</v>
          </cell>
          <cell r="C2221" t="str">
            <v>Y</v>
          </cell>
          <cell r="D2221" t="str">
            <v>00000164</v>
          </cell>
          <cell r="E2221" t="str">
            <v>PRIM Medical Secretary</v>
          </cell>
          <cell r="F2221">
            <v>39223</v>
          </cell>
          <cell r="G2221">
            <v>39947</v>
          </cell>
          <cell r="H2221" t="str">
            <v>Hourly</v>
          </cell>
          <cell r="I2221" t="str">
            <v>H</v>
          </cell>
          <cell r="J2221">
            <v>12.48</v>
          </cell>
        </row>
        <row r="2222">
          <cell r="A2222">
            <v>1277</v>
          </cell>
          <cell r="B2222" t="str">
            <v>Cheney, Kelli L.</v>
          </cell>
          <cell r="C2222" t="str">
            <v>N</v>
          </cell>
          <cell r="D2222" t="str">
            <v>00000211</v>
          </cell>
          <cell r="E2222" t="str">
            <v>PR Patient Reg Receptionist I</v>
          </cell>
          <cell r="F2222">
            <v>39657</v>
          </cell>
          <cell r="G2222">
            <v>39657</v>
          </cell>
          <cell r="H2222" t="str">
            <v>Hourly</v>
          </cell>
          <cell r="I2222" t="str">
            <v>H</v>
          </cell>
          <cell r="J2222">
            <v>11.99</v>
          </cell>
        </row>
        <row r="2223">
          <cell r="A2223">
            <v>1278</v>
          </cell>
          <cell r="B2223" t="str">
            <v>Kelly, Glenn L.</v>
          </cell>
          <cell r="C2223" t="str">
            <v>Y</v>
          </cell>
          <cell r="D2223" t="str">
            <v>00000352</v>
          </cell>
          <cell r="E2223" t="str">
            <v>NUTS Associate Chef</v>
          </cell>
          <cell r="F2223">
            <v>39223</v>
          </cell>
          <cell r="G2223">
            <v>41037</v>
          </cell>
          <cell r="H2223" t="str">
            <v>Salaried</v>
          </cell>
          <cell r="I2223" t="str">
            <v>S</v>
          </cell>
          <cell r="J2223">
            <v>16.34</v>
          </cell>
        </row>
        <row r="2224">
          <cell r="A2224">
            <v>1279</v>
          </cell>
          <cell r="B2224" t="str">
            <v>Lumbra, Katherine L.</v>
          </cell>
          <cell r="C2224" t="str">
            <v>Y</v>
          </cell>
          <cell r="D2224" t="str">
            <v>00000058</v>
          </cell>
          <cell r="E2224" t="str">
            <v>MECU Licensed Nurse Aide</v>
          </cell>
          <cell r="F2224">
            <v>39224</v>
          </cell>
          <cell r="G2224">
            <v>39346</v>
          </cell>
          <cell r="H2224" t="str">
            <v>Hourly</v>
          </cell>
          <cell r="I2224" t="str">
            <v>H</v>
          </cell>
          <cell r="J2224">
            <v>10</v>
          </cell>
        </row>
        <row r="2225">
          <cell r="A2225">
            <v>1280</v>
          </cell>
          <cell r="B2225" t="str">
            <v>Borland, Vicki M.</v>
          </cell>
          <cell r="C2225" t="str">
            <v>Y</v>
          </cell>
          <cell r="D2225" t="str">
            <v>00000376</v>
          </cell>
          <cell r="E2225" t="str">
            <v>Orthopedics Medical Secretary</v>
          </cell>
          <cell r="F2225">
            <v>40429</v>
          </cell>
          <cell r="G2225">
            <v>41901</v>
          </cell>
          <cell r="H2225" t="str">
            <v>Hourly</v>
          </cell>
          <cell r="I2225" t="str">
            <v>H</v>
          </cell>
          <cell r="J2225">
            <v>16.690000000000001</v>
          </cell>
        </row>
        <row r="2226">
          <cell r="A2226">
            <v>1280</v>
          </cell>
          <cell r="B2226" t="str">
            <v>Borland, Vicki M.</v>
          </cell>
          <cell r="C2226" t="str">
            <v>N</v>
          </cell>
          <cell r="D2226" t="str">
            <v>00000378</v>
          </cell>
          <cell r="E2226" t="str">
            <v>Orthopedic Medical Assistant</v>
          </cell>
          <cell r="F2226">
            <v>39224</v>
          </cell>
          <cell r="G2226">
            <v>39223</v>
          </cell>
          <cell r="H2226" t="str">
            <v>Hourly</v>
          </cell>
          <cell r="I2226" t="str">
            <v>H</v>
          </cell>
          <cell r="J2226">
            <v>13.5</v>
          </cell>
        </row>
        <row r="2227">
          <cell r="A2227">
            <v>1280</v>
          </cell>
          <cell r="B2227" t="str">
            <v>Borland, Vicki M.</v>
          </cell>
          <cell r="C2227" t="str">
            <v>N</v>
          </cell>
          <cell r="D2227" t="str">
            <v>00000397</v>
          </cell>
          <cell r="E2227" t="str">
            <v>Orthopedics Health Care Assist</v>
          </cell>
          <cell r="F2227">
            <v>39224</v>
          </cell>
          <cell r="G2227">
            <v>40428</v>
          </cell>
          <cell r="H2227" t="str">
            <v>Hourly</v>
          </cell>
          <cell r="I2227" t="str">
            <v>H</v>
          </cell>
          <cell r="J2227">
            <v>15.285299999999999</v>
          </cell>
        </row>
        <row r="2228">
          <cell r="A2228">
            <v>1281</v>
          </cell>
          <cell r="B2228" t="str">
            <v>Voci, Joseph S.</v>
          </cell>
          <cell r="C2228" t="str">
            <v>N</v>
          </cell>
          <cell r="D2228" t="str">
            <v>00000009</v>
          </cell>
          <cell r="E2228" t="str">
            <v>Director of Facilities</v>
          </cell>
          <cell r="F2228">
            <v>39231</v>
          </cell>
          <cell r="G2228">
            <v>40384</v>
          </cell>
          <cell r="H2228" t="str">
            <v>Salaried</v>
          </cell>
          <cell r="I2228" t="str">
            <v>S</v>
          </cell>
          <cell r="J2228">
            <v>36.479300000000002</v>
          </cell>
        </row>
        <row r="2229">
          <cell r="A2229">
            <v>1281</v>
          </cell>
          <cell r="B2229" t="str">
            <v>Voci, Joseph S.</v>
          </cell>
          <cell r="C2229" t="str">
            <v>Y</v>
          </cell>
          <cell r="D2229" t="str">
            <v>00000041</v>
          </cell>
          <cell r="E2229" t="str">
            <v>FAC Plant Operations Manager</v>
          </cell>
          <cell r="F2229">
            <v>40385</v>
          </cell>
          <cell r="G2229">
            <v>41460</v>
          </cell>
          <cell r="H2229" t="str">
            <v>Salaried</v>
          </cell>
          <cell r="I2229" t="str">
            <v>S</v>
          </cell>
          <cell r="J2229">
            <v>36.479300000000002</v>
          </cell>
        </row>
        <row r="2230">
          <cell r="A2230">
            <v>1282</v>
          </cell>
          <cell r="B2230" t="str">
            <v>Ferno, Nikol J.</v>
          </cell>
          <cell r="C2230" t="str">
            <v>N</v>
          </cell>
          <cell r="D2230" t="str">
            <v>00000157</v>
          </cell>
          <cell r="E2230" t="str">
            <v>NAPS Podiatry Med Secretary</v>
          </cell>
          <cell r="F2230">
            <v>39232</v>
          </cell>
          <cell r="G2230">
            <v>39558</v>
          </cell>
          <cell r="H2230" t="str">
            <v>Hourly</v>
          </cell>
          <cell r="I2230" t="str">
            <v>H</v>
          </cell>
          <cell r="J2230">
            <v>12.25</v>
          </cell>
        </row>
        <row r="2231">
          <cell r="A2231">
            <v>1282</v>
          </cell>
          <cell r="B2231" t="str">
            <v>Ferno, Nikol J.</v>
          </cell>
          <cell r="C2231" t="str">
            <v>N</v>
          </cell>
          <cell r="D2231" t="str">
            <v>00000369</v>
          </cell>
          <cell r="E2231" t="str">
            <v>Sharon Medical Secretary</v>
          </cell>
          <cell r="F2231">
            <v>39559</v>
          </cell>
          <cell r="G2231">
            <v>39558</v>
          </cell>
          <cell r="H2231" t="str">
            <v>Hourly</v>
          </cell>
          <cell r="I2231" t="str">
            <v>H</v>
          </cell>
          <cell r="J2231">
            <v>12.25</v>
          </cell>
        </row>
        <row r="2232">
          <cell r="A2232">
            <v>1282</v>
          </cell>
          <cell r="B2232" t="str">
            <v>Ferno, Nikol J.</v>
          </cell>
          <cell r="C2232" t="str">
            <v>N</v>
          </cell>
          <cell r="D2232" t="str">
            <v>00000400</v>
          </cell>
          <cell r="E2232" t="str">
            <v>Sharon Medical Secretary Off</v>
          </cell>
          <cell r="F2232">
            <v>39559</v>
          </cell>
          <cell r="G2232">
            <v>39628</v>
          </cell>
          <cell r="H2232" t="str">
            <v>Hourly</v>
          </cell>
          <cell r="I2232" t="str">
            <v>H</v>
          </cell>
          <cell r="J2232">
            <v>12.25</v>
          </cell>
        </row>
        <row r="2233">
          <cell r="A2233">
            <v>1282</v>
          </cell>
          <cell r="B2233" t="str">
            <v>Ferno, Nikol J.</v>
          </cell>
          <cell r="C2233" t="str">
            <v>Y</v>
          </cell>
          <cell r="D2233" t="str">
            <v>00000425</v>
          </cell>
          <cell r="E2233" t="str">
            <v>Sharon Front Off. Coordinator</v>
          </cell>
          <cell r="F2233">
            <v>39629</v>
          </cell>
          <cell r="G2233">
            <v>40668</v>
          </cell>
          <cell r="H2233" t="str">
            <v>Hourly</v>
          </cell>
          <cell r="I2233" t="str">
            <v>H</v>
          </cell>
          <cell r="J2233">
            <v>13.4215</v>
          </cell>
        </row>
        <row r="2234">
          <cell r="A2234">
            <v>1283</v>
          </cell>
          <cell r="B2234" t="str">
            <v>Conner, Blaine D.</v>
          </cell>
          <cell r="C2234" t="str">
            <v>N</v>
          </cell>
          <cell r="D2234" t="str">
            <v>00000191</v>
          </cell>
          <cell r="E2234" t="str">
            <v>NUTS Nutrition Assistant</v>
          </cell>
          <cell r="F2234">
            <v>39232</v>
          </cell>
          <cell r="G2234">
            <v>40020</v>
          </cell>
          <cell r="H2234" t="str">
            <v>Hourly</v>
          </cell>
          <cell r="I2234" t="str">
            <v>H</v>
          </cell>
          <cell r="J2234">
            <v>10.38</v>
          </cell>
        </row>
        <row r="2235">
          <cell r="A2235">
            <v>1283</v>
          </cell>
          <cell r="B2235" t="str">
            <v>Conner, Blaine D.</v>
          </cell>
          <cell r="C2235" t="str">
            <v>Y</v>
          </cell>
          <cell r="D2235" t="str">
            <v>00000446</v>
          </cell>
          <cell r="E2235" t="str">
            <v>Arch &amp; Engineering Tech Assoc</v>
          </cell>
          <cell r="F2235">
            <v>40441</v>
          </cell>
          <cell r="G2235">
            <v>41316</v>
          </cell>
          <cell r="H2235" t="str">
            <v>Hourly</v>
          </cell>
          <cell r="I2235" t="str">
            <v>H</v>
          </cell>
          <cell r="J2235">
            <v>10.35</v>
          </cell>
        </row>
        <row r="2236">
          <cell r="A2236">
            <v>1283</v>
          </cell>
          <cell r="B2236" t="str">
            <v>Conner, Blaine D.</v>
          </cell>
          <cell r="C2236" t="str">
            <v>N</v>
          </cell>
          <cell r="D2236" t="str">
            <v>00000459</v>
          </cell>
          <cell r="E2236" t="str">
            <v>NUTS Nutrition Asst 1 Per Diem</v>
          </cell>
          <cell r="F2236">
            <v>40021</v>
          </cell>
          <cell r="G2236">
            <v>41323</v>
          </cell>
          <cell r="H2236" t="str">
            <v>Hourly</v>
          </cell>
          <cell r="I2236" t="str">
            <v>H</v>
          </cell>
          <cell r="J2236">
            <v>9.35</v>
          </cell>
        </row>
        <row r="2237">
          <cell r="A2237">
            <v>1284</v>
          </cell>
          <cell r="B2237" t="str">
            <v>Bailey, Lauren M.</v>
          </cell>
          <cell r="C2237" t="str">
            <v>Y</v>
          </cell>
          <cell r="D2237" t="str">
            <v>00000239</v>
          </cell>
          <cell r="E2237" t="str">
            <v>MEDSURG RN Per Diem</v>
          </cell>
          <cell r="F2237">
            <v>39232</v>
          </cell>
          <cell r="G2237">
            <v>39377</v>
          </cell>
          <cell r="H2237" t="str">
            <v>Hourly</v>
          </cell>
          <cell r="I2237" t="str">
            <v>H</v>
          </cell>
          <cell r="J2237">
            <v>21.2</v>
          </cell>
        </row>
        <row r="2238">
          <cell r="A2238">
            <v>1285</v>
          </cell>
          <cell r="B2238" t="str">
            <v>Milhorat, Margo M.</v>
          </cell>
          <cell r="C2238" t="str">
            <v>N</v>
          </cell>
          <cell r="D2238" t="str">
            <v>00000278</v>
          </cell>
          <cell r="E2238" t="str">
            <v>NAPS Neurology LPN PP</v>
          </cell>
          <cell r="F2238">
            <v>39237</v>
          </cell>
          <cell r="G2238">
            <v>39236</v>
          </cell>
          <cell r="H2238" t="str">
            <v>Hourly</v>
          </cell>
          <cell r="I2238" t="str">
            <v>H</v>
          </cell>
          <cell r="J2238">
            <v>10.5</v>
          </cell>
        </row>
        <row r="2239">
          <cell r="A2239">
            <v>1285</v>
          </cell>
          <cell r="B2239" t="str">
            <v>Milhorat, Margo M.</v>
          </cell>
          <cell r="C2239" t="str">
            <v>Y</v>
          </cell>
          <cell r="D2239" t="str">
            <v>00000287</v>
          </cell>
          <cell r="E2239" t="str">
            <v>NAPS Urology Medical Secretary</v>
          </cell>
          <cell r="F2239">
            <v>39237</v>
          </cell>
          <cell r="G2239">
            <v>39466</v>
          </cell>
          <cell r="H2239" t="str">
            <v>Hourly</v>
          </cell>
          <cell r="I2239" t="str">
            <v>H</v>
          </cell>
          <cell r="J2239">
            <v>10.5</v>
          </cell>
        </row>
        <row r="2240">
          <cell r="A2240">
            <v>1286</v>
          </cell>
          <cell r="B2240" t="str">
            <v>Vanderminden, Diana C.</v>
          </cell>
          <cell r="C2240" t="str">
            <v>Y</v>
          </cell>
          <cell r="D2240" t="str">
            <v>00000114</v>
          </cell>
          <cell r="E2240" t="str">
            <v>Non Certified Coder</v>
          </cell>
          <cell r="F2240">
            <v>39239</v>
          </cell>
          <cell r="G2240">
            <v>39486</v>
          </cell>
          <cell r="H2240" t="str">
            <v>Hourly</v>
          </cell>
          <cell r="I2240" t="str">
            <v>H</v>
          </cell>
          <cell r="J2240">
            <v>12.19</v>
          </cell>
        </row>
        <row r="2241">
          <cell r="A2241">
            <v>1287</v>
          </cell>
          <cell r="B2241" t="str">
            <v>Holman, Patricia M.</v>
          </cell>
          <cell r="C2241" t="str">
            <v>N</v>
          </cell>
          <cell r="D2241" t="str">
            <v>00000155</v>
          </cell>
          <cell r="E2241" t="str">
            <v>NAPS Surgery Medical Secretary</v>
          </cell>
          <cell r="F2241">
            <v>39391</v>
          </cell>
          <cell r="G2241">
            <v>39414</v>
          </cell>
          <cell r="H2241" t="str">
            <v>Hourly</v>
          </cell>
          <cell r="I2241" t="str">
            <v>H</v>
          </cell>
          <cell r="J2241">
            <v>12</v>
          </cell>
        </row>
        <row r="2242">
          <cell r="A2242">
            <v>1287</v>
          </cell>
          <cell r="B2242" t="str">
            <v>Holman, Patricia M.</v>
          </cell>
          <cell r="C2242" t="str">
            <v>N</v>
          </cell>
          <cell r="D2242" t="str">
            <v>00000157</v>
          </cell>
          <cell r="E2242" t="str">
            <v>NAPS Podiatry Med Secretary</v>
          </cell>
          <cell r="F2242">
            <v>39664</v>
          </cell>
          <cell r="G2242">
            <v>40286</v>
          </cell>
          <cell r="H2242" t="str">
            <v>Hourly</v>
          </cell>
          <cell r="I2242" t="str">
            <v>H</v>
          </cell>
          <cell r="J2242">
            <v>13.607100000000001</v>
          </cell>
        </row>
        <row r="2243">
          <cell r="A2243">
            <v>1287</v>
          </cell>
          <cell r="B2243" t="str">
            <v>Holman, Patricia M.</v>
          </cell>
          <cell r="C2243" t="str">
            <v>N</v>
          </cell>
          <cell r="D2243" t="str">
            <v>00000164</v>
          </cell>
          <cell r="E2243" t="str">
            <v>PRIM Medical Secretary</v>
          </cell>
          <cell r="F2243">
            <v>39244</v>
          </cell>
          <cell r="G2243">
            <v>39390</v>
          </cell>
          <cell r="H2243" t="str">
            <v>Hourly</v>
          </cell>
          <cell r="I2243" t="str">
            <v>H</v>
          </cell>
          <cell r="J2243">
            <v>12</v>
          </cell>
        </row>
        <row r="2244">
          <cell r="A2244">
            <v>1287</v>
          </cell>
          <cell r="B2244" t="str">
            <v>Holman, Patricia M.</v>
          </cell>
          <cell r="C2244" t="str">
            <v>Y</v>
          </cell>
          <cell r="D2244" t="str">
            <v>00000164</v>
          </cell>
          <cell r="E2244" t="str">
            <v>PRIM Medical Secretary</v>
          </cell>
          <cell r="F2244">
            <v>40497</v>
          </cell>
          <cell r="G2244">
            <v>40618</v>
          </cell>
          <cell r="H2244" t="str">
            <v>Hourly</v>
          </cell>
          <cell r="I2244" t="str">
            <v>H</v>
          </cell>
          <cell r="J2244">
            <v>13.607100000000001</v>
          </cell>
        </row>
        <row r="2245">
          <cell r="A2245">
            <v>1287</v>
          </cell>
          <cell r="B2245" t="str">
            <v>Holman, Patricia M.</v>
          </cell>
          <cell r="C2245" t="str">
            <v>N</v>
          </cell>
          <cell r="D2245" t="str">
            <v>00000376</v>
          </cell>
          <cell r="E2245" t="str">
            <v>Orthopedics Medical Secretary</v>
          </cell>
          <cell r="F2245">
            <v>40287</v>
          </cell>
          <cell r="G2245">
            <v>40496</v>
          </cell>
          <cell r="H2245" t="str">
            <v>Hourly</v>
          </cell>
          <cell r="I2245" t="str">
            <v>H</v>
          </cell>
          <cell r="J2245">
            <v>13.607100000000001</v>
          </cell>
        </row>
        <row r="2246">
          <cell r="A2246">
            <v>1288</v>
          </cell>
          <cell r="B2246" t="str">
            <v>Satre, Katie J.</v>
          </cell>
          <cell r="C2246" t="str">
            <v>Y</v>
          </cell>
          <cell r="D2246" t="str">
            <v>00000235</v>
          </cell>
          <cell r="E2246" t="str">
            <v>MECU LNA Per Diem</v>
          </cell>
          <cell r="F2246">
            <v>39244</v>
          </cell>
          <cell r="G2246">
            <v>40921</v>
          </cell>
          <cell r="H2246" t="str">
            <v>Hourly</v>
          </cell>
          <cell r="I2246" t="str">
            <v>H</v>
          </cell>
          <cell r="J2246">
            <v>10.6638</v>
          </cell>
        </row>
        <row r="2247">
          <cell r="A2247">
            <v>1289</v>
          </cell>
          <cell r="B2247" t="str">
            <v>Whitney, Jennifer C.</v>
          </cell>
          <cell r="C2247" t="str">
            <v>Y</v>
          </cell>
          <cell r="D2247" t="str">
            <v>00000049</v>
          </cell>
          <cell r="E2247" t="str">
            <v>MEDSURG Registered Nurse</v>
          </cell>
          <cell r="F2247">
            <v>39246</v>
          </cell>
          <cell r="G2247">
            <v>39282</v>
          </cell>
          <cell r="H2247" t="str">
            <v>Hourly</v>
          </cell>
          <cell r="I2247" t="str">
            <v>H</v>
          </cell>
          <cell r="J2247">
            <v>23</v>
          </cell>
        </row>
        <row r="2248">
          <cell r="A2248">
            <v>1290</v>
          </cell>
          <cell r="B2248" t="str">
            <v>Schulz, Adrianne R.</v>
          </cell>
          <cell r="C2248" t="str">
            <v>Y</v>
          </cell>
          <cell r="D2248" t="str">
            <v>00000227</v>
          </cell>
          <cell r="E2248" t="str">
            <v>CEC Teaching Assistant</v>
          </cell>
          <cell r="F2248">
            <v>39251</v>
          </cell>
          <cell r="G2248">
            <v>39288</v>
          </cell>
          <cell r="H2248" t="str">
            <v>Hourly</v>
          </cell>
          <cell r="I2248" t="str">
            <v>H</v>
          </cell>
          <cell r="J2248">
            <v>11.75</v>
          </cell>
        </row>
        <row r="2249">
          <cell r="A2249">
            <v>1291</v>
          </cell>
          <cell r="B2249" t="str">
            <v>Sancibrian, Marilou K.</v>
          </cell>
          <cell r="C2249" t="str">
            <v>Y</v>
          </cell>
          <cell r="D2249" t="str">
            <v>00000079</v>
          </cell>
          <cell r="E2249" t="str">
            <v>LAB Laboratory Technician 3</v>
          </cell>
          <cell r="F2249">
            <v>39251</v>
          </cell>
          <cell r="G2249">
            <v>40449</v>
          </cell>
          <cell r="H2249" t="str">
            <v>Hourly</v>
          </cell>
          <cell r="I2249" t="str">
            <v>H</v>
          </cell>
          <cell r="J2249">
            <v>32.993899999999996</v>
          </cell>
        </row>
        <row r="2250">
          <cell r="A2250">
            <v>1292</v>
          </cell>
          <cell r="B2250" t="str">
            <v>Corey, Jill L.</v>
          </cell>
          <cell r="C2250" t="str">
            <v>Y</v>
          </cell>
          <cell r="D2250" t="str">
            <v>00000188</v>
          </cell>
          <cell r="E2250" t="str">
            <v>NUTS Registered Dietician</v>
          </cell>
          <cell r="F2250">
            <v>39251</v>
          </cell>
          <cell r="G2250">
            <v>39475</v>
          </cell>
          <cell r="H2250" t="str">
            <v>Hourly</v>
          </cell>
          <cell r="I2250" t="str">
            <v>H</v>
          </cell>
          <cell r="J2250">
            <v>17.38</v>
          </cell>
        </row>
        <row r="2251">
          <cell r="A2251">
            <v>1293</v>
          </cell>
          <cell r="B2251" t="str">
            <v>Murphy, Shelly R.</v>
          </cell>
          <cell r="C2251" t="str">
            <v>Y</v>
          </cell>
          <cell r="D2251" t="str">
            <v>00000043</v>
          </cell>
          <cell r="E2251" t="str">
            <v>BIL Billing Representative I</v>
          </cell>
          <cell r="F2251">
            <v>39253</v>
          </cell>
          <cell r="G2251">
            <v>39371</v>
          </cell>
          <cell r="H2251" t="str">
            <v>Hourly</v>
          </cell>
          <cell r="I2251" t="str">
            <v>H</v>
          </cell>
          <cell r="J2251">
            <v>11</v>
          </cell>
        </row>
        <row r="2252">
          <cell r="A2252">
            <v>1294</v>
          </cell>
          <cell r="B2252" t="str">
            <v>Severance, Penny J.</v>
          </cell>
          <cell r="C2252" t="str">
            <v>N</v>
          </cell>
          <cell r="D2252" t="str">
            <v>00000058</v>
          </cell>
          <cell r="E2252" t="str">
            <v>MECU Licensed Nurse Aide</v>
          </cell>
          <cell r="F2252">
            <v>39252</v>
          </cell>
          <cell r="G2252">
            <v>40752</v>
          </cell>
          <cell r="H2252" t="str">
            <v>Hourly</v>
          </cell>
          <cell r="I2252" t="str">
            <v>H</v>
          </cell>
          <cell r="J2252">
            <v>11.0997</v>
          </cell>
        </row>
        <row r="2253">
          <cell r="A2253">
            <v>1294</v>
          </cell>
          <cell r="B2253" t="str">
            <v>Severance, Penny J.</v>
          </cell>
          <cell r="C2253" t="str">
            <v>N</v>
          </cell>
          <cell r="D2253" t="str">
            <v>00000058</v>
          </cell>
          <cell r="E2253" t="str">
            <v>MECU Licensed Nurse Aide</v>
          </cell>
          <cell r="F2253">
            <v>40876</v>
          </cell>
          <cell r="G2253">
            <v>40875</v>
          </cell>
          <cell r="H2253" t="str">
            <v>Hourly</v>
          </cell>
          <cell r="I2253" t="str">
            <v>H</v>
          </cell>
          <cell r="J2253">
            <v>11.1</v>
          </cell>
        </row>
        <row r="2254">
          <cell r="A2254">
            <v>1294</v>
          </cell>
          <cell r="B2254" t="str">
            <v>Severance, Penny J.</v>
          </cell>
          <cell r="C2254" t="str">
            <v>N</v>
          </cell>
          <cell r="D2254" t="str">
            <v>00000119</v>
          </cell>
          <cell r="E2254" t="str">
            <v>ACTV Activities Specialist</v>
          </cell>
          <cell r="F2254">
            <v>44361</v>
          </cell>
          <cell r="G2254">
            <v>45056</v>
          </cell>
          <cell r="H2254" t="str">
            <v>Hourly</v>
          </cell>
          <cell r="I2254" t="str">
            <v>H</v>
          </cell>
          <cell r="J2254">
            <v>19.05</v>
          </cell>
        </row>
        <row r="2255">
          <cell r="A2255">
            <v>1294</v>
          </cell>
          <cell r="B2255" t="str">
            <v>Severance, Penny J.</v>
          </cell>
          <cell r="C2255" t="str">
            <v>N</v>
          </cell>
          <cell r="D2255" t="str">
            <v>00000401</v>
          </cell>
          <cell r="E2255" t="str">
            <v>Adult Day Licensed Nurses Aide</v>
          </cell>
          <cell r="F2255">
            <v>41491</v>
          </cell>
          <cell r="G2255">
            <v>42233</v>
          </cell>
          <cell r="H2255" t="str">
            <v>Hourly</v>
          </cell>
          <cell r="I2255" t="str">
            <v>H</v>
          </cell>
          <cell r="J2255">
            <v>15.5</v>
          </cell>
        </row>
        <row r="2256">
          <cell r="A2256">
            <v>1294</v>
          </cell>
          <cell r="B2256" t="str">
            <v>Severance, Penny J.</v>
          </cell>
          <cell r="C2256" t="str">
            <v>N</v>
          </cell>
          <cell r="D2256" t="str">
            <v>00000401</v>
          </cell>
          <cell r="E2256" t="str">
            <v>Adult Day Licensed Nurses Aide</v>
          </cell>
          <cell r="F2256">
            <v>44305</v>
          </cell>
          <cell r="G2256">
            <v>44682</v>
          </cell>
          <cell r="H2256" t="str">
            <v>Hourly</v>
          </cell>
          <cell r="I2256" t="str">
            <v>H</v>
          </cell>
          <cell r="J2256">
            <v>19.05</v>
          </cell>
        </row>
        <row r="2257">
          <cell r="A2257">
            <v>1294</v>
          </cell>
          <cell r="B2257" t="str">
            <v>Severance, Penny J.</v>
          </cell>
          <cell r="C2257" t="str">
            <v>N</v>
          </cell>
          <cell r="D2257" t="str">
            <v>00000458</v>
          </cell>
          <cell r="E2257" t="str">
            <v>Adult Day LNA Per Diem</v>
          </cell>
          <cell r="F2257">
            <v>40876</v>
          </cell>
          <cell r="G2257">
            <v>44304</v>
          </cell>
          <cell r="H2257" t="str">
            <v>Hourly</v>
          </cell>
          <cell r="I2257" t="str">
            <v>H</v>
          </cell>
          <cell r="J2257">
            <v>16.32</v>
          </cell>
        </row>
        <row r="2258">
          <cell r="A2258">
            <v>1294</v>
          </cell>
          <cell r="B2258" t="str">
            <v>Severance, Penny J.</v>
          </cell>
          <cell r="C2258" t="str">
            <v>N</v>
          </cell>
          <cell r="D2258" t="str">
            <v>00000581</v>
          </cell>
          <cell r="E2258" t="str">
            <v>LNA Retirement Community</v>
          </cell>
          <cell r="F2258">
            <v>44305</v>
          </cell>
          <cell r="G2258">
            <v>45056</v>
          </cell>
          <cell r="H2258" t="str">
            <v>Hourly</v>
          </cell>
          <cell r="I2258" t="str">
            <v>H</v>
          </cell>
          <cell r="J2258">
            <v>19.05</v>
          </cell>
        </row>
        <row r="2259">
          <cell r="A2259">
            <v>1294</v>
          </cell>
          <cell r="B2259" t="str">
            <v>Severance, Penny J.</v>
          </cell>
          <cell r="C2259" t="str">
            <v>Y</v>
          </cell>
          <cell r="D2259" t="str">
            <v>00000696</v>
          </cell>
          <cell r="E2259" t="str">
            <v>Licensed Nurse Aide</v>
          </cell>
          <cell r="F2259">
            <v>44683</v>
          </cell>
          <cell r="G2259">
            <v>45056</v>
          </cell>
          <cell r="H2259" t="str">
            <v>Hourly</v>
          </cell>
          <cell r="I2259" t="str">
            <v>H</v>
          </cell>
          <cell r="J2259">
            <v>21.66</v>
          </cell>
        </row>
        <row r="2260">
          <cell r="A2260">
            <v>1295</v>
          </cell>
          <cell r="B2260" t="str">
            <v>Dezan, Theresa M.</v>
          </cell>
          <cell r="C2260" t="str">
            <v>N</v>
          </cell>
          <cell r="D2260" t="str">
            <v>00000062</v>
          </cell>
          <cell r="E2260" t="str">
            <v>BC Registered Nurse</v>
          </cell>
          <cell r="F2260">
            <v>39293</v>
          </cell>
          <cell r="G2260">
            <v>44626</v>
          </cell>
          <cell r="H2260" t="str">
            <v>Hourly</v>
          </cell>
          <cell r="I2260" t="str">
            <v>H</v>
          </cell>
          <cell r="J2260">
            <v>38.520000000000003</v>
          </cell>
        </row>
        <row r="2261">
          <cell r="A2261">
            <v>1295</v>
          </cell>
          <cell r="B2261" t="str">
            <v>Dezan, Theresa M.</v>
          </cell>
          <cell r="C2261" t="str">
            <v>Y</v>
          </cell>
          <cell r="D2261" t="str">
            <v>00000231</v>
          </cell>
          <cell r="E2261" t="str">
            <v>BC RN - Per Diem</v>
          </cell>
          <cell r="F2261">
            <v>44627</v>
          </cell>
          <cell r="G2261">
            <v>45056</v>
          </cell>
          <cell r="H2261" t="str">
            <v>Hourly</v>
          </cell>
          <cell r="I2261" t="str">
            <v>H</v>
          </cell>
          <cell r="J2261">
            <v>43.05</v>
          </cell>
        </row>
        <row r="2262">
          <cell r="A2262">
            <v>1295</v>
          </cell>
          <cell r="B2262" t="str">
            <v>Dezan, Theresa M.</v>
          </cell>
          <cell r="C2262" t="str">
            <v>N</v>
          </cell>
          <cell r="D2262" t="str">
            <v>00000391</v>
          </cell>
          <cell r="E2262" t="str">
            <v>BC-Licensed Practical Nurse</v>
          </cell>
          <cell r="F2262">
            <v>39252</v>
          </cell>
          <cell r="G2262">
            <v>39292</v>
          </cell>
          <cell r="H2262" t="str">
            <v>Hourly</v>
          </cell>
          <cell r="I2262" t="str">
            <v>H</v>
          </cell>
          <cell r="J2262">
            <v>21.5</v>
          </cell>
        </row>
        <row r="2263">
          <cell r="A2263">
            <v>1296</v>
          </cell>
          <cell r="B2263" t="str">
            <v>Fox, Ellen</v>
          </cell>
          <cell r="C2263" t="str">
            <v>Y</v>
          </cell>
          <cell r="D2263" t="str">
            <v>00000062</v>
          </cell>
          <cell r="E2263" t="str">
            <v>BC Registered Nurse</v>
          </cell>
          <cell r="F2263">
            <v>39258</v>
          </cell>
          <cell r="G2263">
            <v>45056</v>
          </cell>
          <cell r="H2263" t="str">
            <v>Hourly</v>
          </cell>
          <cell r="I2263" t="str">
            <v>H</v>
          </cell>
          <cell r="J2263">
            <v>45.15</v>
          </cell>
        </row>
        <row r="2264">
          <cell r="A2264">
            <v>1297</v>
          </cell>
          <cell r="B2264" t="str">
            <v>McKenney, Stephen T.</v>
          </cell>
          <cell r="C2264" t="str">
            <v>N</v>
          </cell>
          <cell r="D2264" t="str">
            <v>00000155</v>
          </cell>
          <cell r="E2264" t="str">
            <v>NAPS Surgery Medical Secretary</v>
          </cell>
          <cell r="F2264">
            <v>39433</v>
          </cell>
          <cell r="G2264">
            <v>39544</v>
          </cell>
          <cell r="H2264" t="str">
            <v>Hourly</v>
          </cell>
          <cell r="I2264" t="str">
            <v>H</v>
          </cell>
          <cell r="J2264">
            <v>11.6</v>
          </cell>
        </row>
        <row r="2265">
          <cell r="A2265">
            <v>1297</v>
          </cell>
          <cell r="B2265" t="str">
            <v>McKenney, Stephen T.</v>
          </cell>
          <cell r="C2265" t="str">
            <v>N</v>
          </cell>
          <cell r="D2265" t="str">
            <v>00000164</v>
          </cell>
          <cell r="E2265" t="str">
            <v>PRIM Medical Secretary</v>
          </cell>
          <cell r="F2265">
            <v>39545</v>
          </cell>
          <cell r="G2265">
            <v>39628</v>
          </cell>
          <cell r="H2265" t="str">
            <v>Hourly</v>
          </cell>
          <cell r="I2265" t="str">
            <v>H</v>
          </cell>
          <cell r="J2265">
            <v>11.6</v>
          </cell>
        </row>
        <row r="2266">
          <cell r="A2266">
            <v>1297</v>
          </cell>
          <cell r="B2266" t="str">
            <v>McKenney, Stephen T.</v>
          </cell>
          <cell r="C2266" t="str">
            <v>N</v>
          </cell>
          <cell r="D2266" t="str">
            <v>00000211</v>
          </cell>
          <cell r="E2266" t="str">
            <v>PR Patient Reg Receptionist I</v>
          </cell>
          <cell r="F2266">
            <v>39260</v>
          </cell>
          <cell r="G2266">
            <v>39432</v>
          </cell>
          <cell r="H2266" t="str">
            <v>Hourly</v>
          </cell>
          <cell r="I2266" t="str">
            <v>H</v>
          </cell>
          <cell r="J2266">
            <v>11.11</v>
          </cell>
        </row>
        <row r="2267">
          <cell r="A2267">
            <v>1297</v>
          </cell>
          <cell r="B2267" t="str">
            <v>McKenney, Stephen T.</v>
          </cell>
          <cell r="C2267" t="str">
            <v>N</v>
          </cell>
          <cell r="D2267" t="str">
            <v>00000211</v>
          </cell>
          <cell r="E2267" t="str">
            <v>PR Patient Reg Receptionist I</v>
          </cell>
          <cell r="F2267">
            <v>39545</v>
          </cell>
          <cell r="G2267">
            <v>40020</v>
          </cell>
          <cell r="H2267" t="str">
            <v>Hourly</v>
          </cell>
          <cell r="I2267" t="str">
            <v>H</v>
          </cell>
          <cell r="J2267">
            <v>13.77</v>
          </cell>
        </row>
        <row r="2268">
          <cell r="A2268">
            <v>1297</v>
          </cell>
          <cell r="B2268" t="str">
            <v>McKenney, Stephen T.</v>
          </cell>
          <cell r="C2268" t="str">
            <v>Y</v>
          </cell>
          <cell r="D2268" t="str">
            <v>00000460</v>
          </cell>
          <cell r="E2268" t="str">
            <v>Pt Reg Receptionist 1 Per Diem</v>
          </cell>
          <cell r="F2268">
            <v>40021</v>
          </cell>
          <cell r="G2268">
            <v>40214</v>
          </cell>
          <cell r="H2268" t="str">
            <v>Hourly</v>
          </cell>
          <cell r="I2268" t="str">
            <v>H</v>
          </cell>
          <cell r="J2268">
            <v>11.98</v>
          </cell>
        </row>
        <row r="2269">
          <cell r="A2269">
            <v>1298</v>
          </cell>
          <cell r="B2269" t="str">
            <v>Tillou, Loeata H.</v>
          </cell>
          <cell r="C2269" t="str">
            <v>N</v>
          </cell>
          <cell r="D2269" t="str">
            <v>00000090</v>
          </cell>
          <cell r="E2269" t="str">
            <v>RAD Administrative Assistant</v>
          </cell>
          <cell r="F2269">
            <v>40315</v>
          </cell>
          <cell r="G2269">
            <v>40496</v>
          </cell>
          <cell r="H2269" t="str">
            <v>Hourly</v>
          </cell>
          <cell r="I2269" t="str">
            <v>H</v>
          </cell>
          <cell r="J2269">
            <v>13.7484</v>
          </cell>
        </row>
        <row r="2270">
          <cell r="A2270">
            <v>1298</v>
          </cell>
          <cell r="B2270" t="str">
            <v>Tillou, Loeata H.</v>
          </cell>
          <cell r="C2270" t="str">
            <v>N</v>
          </cell>
          <cell r="D2270" t="str">
            <v>00000164</v>
          </cell>
          <cell r="E2270" t="str">
            <v>PRIM Medical Secretary</v>
          </cell>
          <cell r="F2270">
            <v>39461</v>
          </cell>
          <cell r="G2270">
            <v>40314</v>
          </cell>
          <cell r="H2270" t="str">
            <v>Hourly</v>
          </cell>
          <cell r="I2270" t="str">
            <v>H</v>
          </cell>
          <cell r="J2270">
            <v>13.7484</v>
          </cell>
        </row>
        <row r="2271">
          <cell r="A2271">
            <v>1298</v>
          </cell>
          <cell r="B2271" t="str">
            <v>Tillou, Loeata H.</v>
          </cell>
          <cell r="C2271" t="str">
            <v>N</v>
          </cell>
          <cell r="D2271" t="str">
            <v>00000211</v>
          </cell>
          <cell r="E2271" t="str">
            <v>PR Patient Reg Receptionist I</v>
          </cell>
          <cell r="F2271">
            <v>39260</v>
          </cell>
          <cell r="G2271">
            <v>39460</v>
          </cell>
          <cell r="H2271" t="str">
            <v>Hourly</v>
          </cell>
          <cell r="I2271" t="str">
            <v>H</v>
          </cell>
          <cell r="J2271">
            <v>14.01</v>
          </cell>
        </row>
        <row r="2272">
          <cell r="A2272">
            <v>1298</v>
          </cell>
          <cell r="B2272" t="str">
            <v>Tillou, Loeata H.</v>
          </cell>
          <cell r="C2272" t="str">
            <v>Y</v>
          </cell>
          <cell r="D2272" t="str">
            <v>00000502</v>
          </cell>
          <cell r="E2272" t="str">
            <v>RAD Medical Secretary</v>
          </cell>
          <cell r="F2272">
            <v>40497</v>
          </cell>
          <cell r="G2272">
            <v>40822</v>
          </cell>
          <cell r="H2272" t="str">
            <v>Hourly</v>
          </cell>
          <cell r="I2272" t="str">
            <v>H</v>
          </cell>
          <cell r="J2272">
            <v>13.7484</v>
          </cell>
        </row>
        <row r="2273">
          <cell r="A2273">
            <v>1299</v>
          </cell>
          <cell r="B2273" t="str">
            <v>Medved, Eric C.</v>
          </cell>
          <cell r="C2273" t="str">
            <v>N</v>
          </cell>
          <cell r="D2273" t="str">
            <v>00000005</v>
          </cell>
          <cell r="E2273" t="str">
            <v>ADM Director of Provider Pract</v>
          </cell>
          <cell r="F2273">
            <v>41533</v>
          </cell>
          <cell r="G2273">
            <v>42146</v>
          </cell>
          <cell r="H2273" t="str">
            <v>Salaried</v>
          </cell>
          <cell r="I2273" t="str">
            <v>S</v>
          </cell>
          <cell r="J2273">
            <v>55.288499999999999</v>
          </cell>
        </row>
        <row r="2274">
          <cell r="A2274">
            <v>1299</v>
          </cell>
          <cell r="B2274" t="str">
            <v>Medved, Eric C.</v>
          </cell>
          <cell r="C2274" t="str">
            <v>Y</v>
          </cell>
          <cell r="D2274" t="str">
            <v>00000005</v>
          </cell>
          <cell r="E2274" t="str">
            <v>ADM Director of Provider Pract</v>
          </cell>
          <cell r="F2274">
            <v>42163</v>
          </cell>
          <cell r="G2274">
            <v>42164</v>
          </cell>
          <cell r="H2274" t="str">
            <v>Salaried</v>
          </cell>
          <cell r="I2274" t="str">
            <v>S</v>
          </cell>
          <cell r="J2274">
            <v>55.288499999999999</v>
          </cell>
        </row>
        <row r="2275">
          <cell r="A2275">
            <v>1299</v>
          </cell>
          <cell r="B2275" t="str">
            <v>Medved, Eric C.</v>
          </cell>
          <cell r="C2275" t="str">
            <v>N</v>
          </cell>
          <cell r="D2275" t="str">
            <v>00000034</v>
          </cell>
          <cell r="E2275" t="str">
            <v>REH Director of Rehab Services</v>
          </cell>
          <cell r="F2275">
            <v>39265</v>
          </cell>
          <cell r="G2275">
            <v>41446</v>
          </cell>
          <cell r="H2275" t="str">
            <v>Salaried</v>
          </cell>
          <cell r="I2275" t="str">
            <v>S</v>
          </cell>
          <cell r="J2275">
            <v>48.13</v>
          </cell>
        </row>
        <row r="2276">
          <cell r="A2276">
            <v>1299</v>
          </cell>
          <cell r="B2276" t="str">
            <v>Medved, Eric C.</v>
          </cell>
          <cell r="C2276" t="str">
            <v>N</v>
          </cell>
          <cell r="D2276" t="str">
            <v>00000493</v>
          </cell>
          <cell r="E2276" t="str">
            <v>ADM Medical Director Hosp. Div</v>
          </cell>
          <cell r="F2276">
            <v>41533</v>
          </cell>
          <cell r="G2276">
            <v>41532</v>
          </cell>
          <cell r="H2276" t="str">
            <v>Salaried</v>
          </cell>
          <cell r="I2276" t="str">
            <v>S</v>
          </cell>
          <cell r="J2276">
            <v>55.288499999999999</v>
          </cell>
        </row>
        <row r="2277">
          <cell r="A2277">
            <v>1300</v>
          </cell>
          <cell r="B2277" t="str">
            <v>Enright, Jessica M.</v>
          </cell>
          <cell r="C2277" t="str">
            <v>Y</v>
          </cell>
          <cell r="D2277" t="str">
            <v>00000063</v>
          </cell>
          <cell r="E2277" t="str">
            <v>OR Registered Nurse</v>
          </cell>
          <cell r="F2277">
            <v>39272</v>
          </cell>
          <cell r="G2277">
            <v>39280</v>
          </cell>
          <cell r="H2277" t="str">
            <v>Hourly</v>
          </cell>
          <cell r="I2277" t="str">
            <v>H</v>
          </cell>
          <cell r="J2277">
            <v>20</v>
          </cell>
        </row>
        <row r="2278">
          <cell r="A2278">
            <v>1301</v>
          </cell>
          <cell r="B2278" t="str">
            <v>Kidder, Gretchen G.</v>
          </cell>
          <cell r="C2278" t="str">
            <v>N</v>
          </cell>
          <cell r="D2278" t="str">
            <v>00000063</v>
          </cell>
          <cell r="E2278" t="str">
            <v>OR Registered Nurse</v>
          </cell>
          <cell r="F2278">
            <v>39272</v>
          </cell>
          <cell r="G2278">
            <v>41000</v>
          </cell>
          <cell r="H2278" t="str">
            <v>Hourly</v>
          </cell>
          <cell r="I2278" t="str">
            <v>H</v>
          </cell>
          <cell r="J2278">
            <v>26.43</v>
          </cell>
        </row>
        <row r="2279">
          <cell r="A2279">
            <v>1301</v>
          </cell>
          <cell r="B2279" t="str">
            <v>Kidder, Gretchen G.</v>
          </cell>
          <cell r="C2279" t="str">
            <v>Y</v>
          </cell>
          <cell r="D2279" t="str">
            <v>00000166</v>
          </cell>
          <cell r="E2279" t="str">
            <v>PRIM Nurse Practitioner</v>
          </cell>
          <cell r="F2279">
            <v>42989</v>
          </cell>
          <cell r="G2279">
            <v>44050</v>
          </cell>
          <cell r="H2279" t="str">
            <v>Salaried</v>
          </cell>
          <cell r="I2279" t="str">
            <v>S</v>
          </cell>
          <cell r="J2279">
            <v>42.09</v>
          </cell>
        </row>
        <row r="2280">
          <cell r="A2280">
            <v>1301</v>
          </cell>
          <cell r="B2280" t="str">
            <v>Kidder, Gretchen G.</v>
          </cell>
          <cell r="C2280" t="str">
            <v>N</v>
          </cell>
          <cell r="D2280" t="str">
            <v>00000242</v>
          </cell>
          <cell r="E2280" t="str">
            <v>OR RN Per Diem</v>
          </cell>
          <cell r="F2280">
            <v>41001</v>
          </cell>
          <cell r="G2280">
            <v>41547</v>
          </cell>
          <cell r="H2280" t="str">
            <v>Hourly</v>
          </cell>
          <cell r="I2280" t="str">
            <v>H</v>
          </cell>
          <cell r="J2280">
            <v>26.43</v>
          </cell>
        </row>
        <row r="2281">
          <cell r="A2281">
            <v>1302</v>
          </cell>
          <cell r="B2281" t="str">
            <v>Barry, Michelle A.</v>
          </cell>
          <cell r="C2281" t="str">
            <v>N</v>
          </cell>
          <cell r="D2281" t="str">
            <v>00000050</v>
          </cell>
          <cell r="E2281" t="str">
            <v>MEDSURG LPN</v>
          </cell>
          <cell r="F2281">
            <v>39272</v>
          </cell>
          <cell r="G2281">
            <v>39271</v>
          </cell>
          <cell r="H2281" t="str">
            <v>Hourly</v>
          </cell>
          <cell r="I2281" t="str">
            <v>H</v>
          </cell>
          <cell r="J2281">
            <v>16.59</v>
          </cell>
        </row>
        <row r="2282">
          <cell r="A2282">
            <v>1302</v>
          </cell>
          <cell r="B2282" t="str">
            <v>Barry, Michelle A.</v>
          </cell>
          <cell r="C2282" t="str">
            <v>Y</v>
          </cell>
          <cell r="D2282" t="str">
            <v>00000237</v>
          </cell>
          <cell r="E2282" t="str">
            <v>MEDSURG LNA Per Diem</v>
          </cell>
          <cell r="F2282">
            <v>39272</v>
          </cell>
          <cell r="G2282">
            <v>39783</v>
          </cell>
          <cell r="H2282" t="str">
            <v>Hourly</v>
          </cell>
          <cell r="I2282" t="str">
            <v>H</v>
          </cell>
          <cell r="J2282">
            <v>9.8699999999999992</v>
          </cell>
        </row>
        <row r="2283">
          <cell r="A2283">
            <v>1303</v>
          </cell>
          <cell r="B2283" t="str">
            <v>Schomp, Eileen M.</v>
          </cell>
          <cell r="C2283" t="str">
            <v>Y</v>
          </cell>
          <cell r="D2283" t="str">
            <v>00000089</v>
          </cell>
          <cell r="E2283" t="str">
            <v>RAD Sonographer</v>
          </cell>
          <cell r="F2283">
            <v>39272</v>
          </cell>
          <cell r="G2283">
            <v>39538</v>
          </cell>
          <cell r="H2283" t="str">
            <v>Hourly</v>
          </cell>
          <cell r="I2283" t="str">
            <v>H</v>
          </cell>
          <cell r="J2283">
            <v>26.97</v>
          </cell>
        </row>
        <row r="2284">
          <cell r="A2284">
            <v>1304</v>
          </cell>
          <cell r="B2284" t="str">
            <v>Breed, Amanda N.</v>
          </cell>
          <cell r="C2284" t="str">
            <v>Y</v>
          </cell>
          <cell r="D2284" t="str">
            <v>00000171</v>
          </cell>
          <cell r="E2284" t="str">
            <v>OBGYN Nurse Midwife</v>
          </cell>
          <cell r="F2284">
            <v>39274</v>
          </cell>
          <cell r="G2284">
            <v>40416</v>
          </cell>
          <cell r="H2284" t="str">
            <v>Salaried</v>
          </cell>
          <cell r="I2284" t="str">
            <v>S</v>
          </cell>
          <cell r="J2284">
            <v>32.258200000000002</v>
          </cell>
        </row>
        <row r="2285">
          <cell r="A2285">
            <v>1305</v>
          </cell>
          <cell r="B2285" t="str">
            <v>Jones, Vera A.</v>
          </cell>
          <cell r="C2285" t="str">
            <v>N</v>
          </cell>
          <cell r="D2285" t="str">
            <v>00000111</v>
          </cell>
          <cell r="E2285" t="str">
            <v>QA Patient Relations Coord.</v>
          </cell>
          <cell r="F2285">
            <v>39273</v>
          </cell>
          <cell r="G2285">
            <v>39449</v>
          </cell>
          <cell r="H2285" t="str">
            <v>Hourly</v>
          </cell>
          <cell r="I2285" t="str">
            <v>H</v>
          </cell>
          <cell r="J2285">
            <v>25</v>
          </cell>
        </row>
        <row r="2286">
          <cell r="A2286">
            <v>1305</v>
          </cell>
          <cell r="B2286" t="str">
            <v>Jones, Vera A.</v>
          </cell>
          <cell r="C2286" t="str">
            <v>N</v>
          </cell>
          <cell r="D2286" t="str">
            <v>00000111</v>
          </cell>
          <cell r="E2286" t="str">
            <v>QA Patient Relations Coord.</v>
          </cell>
          <cell r="F2286">
            <v>39650</v>
          </cell>
          <cell r="G2286">
            <v>39852</v>
          </cell>
          <cell r="H2286" t="str">
            <v>Hourly</v>
          </cell>
          <cell r="I2286" t="str">
            <v>H</v>
          </cell>
          <cell r="J2286">
            <v>21</v>
          </cell>
        </row>
        <row r="2287">
          <cell r="A2287">
            <v>1305</v>
          </cell>
          <cell r="B2287" t="str">
            <v>Jones, Vera A.</v>
          </cell>
          <cell r="C2287" t="str">
            <v>N</v>
          </cell>
          <cell r="D2287" t="str">
            <v>00000441</v>
          </cell>
          <cell r="E2287" t="str">
            <v>Patient Relations Specialist</v>
          </cell>
          <cell r="F2287">
            <v>39853</v>
          </cell>
          <cell r="G2287">
            <v>41560</v>
          </cell>
          <cell r="H2287" t="str">
            <v>Salaried</v>
          </cell>
          <cell r="I2287" t="str">
            <v>S</v>
          </cell>
          <cell r="J2287">
            <v>29.79</v>
          </cell>
        </row>
        <row r="2288">
          <cell r="A2288">
            <v>1305</v>
          </cell>
          <cell r="B2288" t="str">
            <v>Jones, Vera A.</v>
          </cell>
          <cell r="C2288" t="str">
            <v>N</v>
          </cell>
          <cell r="D2288" t="str">
            <v>00000545</v>
          </cell>
          <cell r="E2288" t="str">
            <v>Community Relations Coordinato</v>
          </cell>
          <cell r="F2288">
            <v>42572</v>
          </cell>
          <cell r="G2288">
            <v>42522</v>
          </cell>
          <cell r="H2288" t="str">
            <v>Hourly</v>
          </cell>
          <cell r="I2288" t="str">
            <v>H</v>
          </cell>
          <cell r="J2288">
            <v>30.54</v>
          </cell>
        </row>
        <row r="2289">
          <cell r="A2289">
            <v>1305</v>
          </cell>
          <cell r="B2289" t="str">
            <v>Jones, Vera A.</v>
          </cell>
          <cell r="C2289" t="str">
            <v>N</v>
          </cell>
          <cell r="D2289" t="str">
            <v>00000545</v>
          </cell>
          <cell r="E2289" t="str">
            <v>Community Relations Coordinato</v>
          </cell>
          <cell r="F2289">
            <v>41561</v>
          </cell>
          <cell r="G2289">
            <v>42524</v>
          </cell>
          <cell r="H2289" t="str">
            <v>Hourly</v>
          </cell>
          <cell r="I2289" t="str">
            <v>H</v>
          </cell>
          <cell r="J2289">
            <v>30.54</v>
          </cell>
        </row>
        <row r="2290">
          <cell r="A2290">
            <v>1305</v>
          </cell>
          <cell r="B2290" t="str">
            <v>Jones, Vera A.</v>
          </cell>
          <cell r="C2290" t="str">
            <v>Y</v>
          </cell>
          <cell r="D2290" t="str">
            <v>00000545</v>
          </cell>
          <cell r="E2290" t="str">
            <v>Community Relations Coordinato</v>
          </cell>
          <cell r="F2290">
            <v>42522</v>
          </cell>
          <cell r="G2290">
            <v>42524</v>
          </cell>
          <cell r="H2290" t="str">
            <v>Hourly</v>
          </cell>
          <cell r="I2290" t="str">
            <v>H</v>
          </cell>
          <cell r="J2290">
            <v>30.54</v>
          </cell>
        </row>
        <row r="2291">
          <cell r="A2291">
            <v>1306</v>
          </cell>
          <cell r="B2291" t="str">
            <v>Rogers, Fayanne S.</v>
          </cell>
          <cell r="C2291" t="str">
            <v>Y</v>
          </cell>
          <cell r="D2291" t="str">
            <v>00000270</v>
          </cell>
          <cell r="E2291" t="str">
            <v>Purchasing Clerk II</v>
          </cell>
          <cell r="F2291">
            <v>39274</v>
          </cell>
          <cell r="G2291">
            <v>39556</v>
          </cell>
          <cell r="H2291" t="str">
            <v>Hourly</v>
          </cell>
          <cell r="I2291" t="str">
            <v>H</v>
          </cell>
          <cell r="J2291">
            <v>9.4499999999999993</v>
          </cell>
        </row>
        <row r="2292">
          <cell r="A2292">
            <v>1307</v>
          </cell>
          <cell r="B2292" t="str">
            <v>Baker, Ronald K.</v>
          </cell>
          <cell r="C2292" t="str">
            <v>Y</v>
          </cell>
          <cell r="D2292" t="str">
            <v>00000070</v>
          </cell>
          <cell r="E2292" t="str">
            <v>OR Central Sterile Supply Tech</v>
          </cell>
          <cell r="F2292">
            <v>39279</v>
          </cell>
          <cell r="G2292">
            <v>40095</v>
          </cell>
          <cell r="H2292" t="str">
            <v>Hourly</v>
          </cell>
          <cell r="I2292" t="str">
            <v>H</v>
          </cell>
          <cell r="J2292">
            <v>13.44</v>
          </cell>
        </row>
        <row r="2293">
          <cell r="A2293">
            <v>1308</v>
          </cell>
          <cell r="B2293" t="str">
            <v>Karlen, Scott T.</v>
          </cell>
          <cell r="C2293" t="str">
            <v>N</v>
          </cell>
          <cell r="D2293" t="str">
            <v>00000222</v>
          </cell>
          <cell r="E2293" t="str">
            <v>Purchasing Clerk I</v>
          </cell>
          <cell r="F2293">
            <v>39281</v>
          </cell>
          <cell r="G2293">
            <v>39306</v>
          </cell>
          <cell r="H2293" t="str">
            <v>Hourly</v>
          </cell>
          <cell r="I2293" t="str">
            <v>H</v>
          </cell>
          <cell r="J2293">
            <v>9</v>
          </cell>
        </row>
        <row r="2294">
          <cell r="A2294">
            <v>1308</v>
          </cell>
          <cell r="B2294" t="str">
            <v>Karlen, Scott T.</v>
          </cell>
          <cell r="C2294" t="str">
            <v>Y</v>
          </cell>
          <cell r="D2294" t="str">
            <v>00000235</v>
          </cell>
          <cell r="E2294" t="str">
            <v>MECU LNA Per Diem</v>
          </cell>
          <cell r="F2294">
            <v>39307</v>
          </cell>
          <cell r="G2294">
            <v>40497</v>
          </cell>
          <cell r="H2294" t="str">
            <v>Hourly</v>
          </cell>
          <cell r="I2294" t="str">
            <v>H</v>
          </cell>
          <cell r="J2294">
            <v>11.15</v>
          </cell>
        </row>
        <row r="2295">
          <cell r="A2295">
            <v>1309</v>
          </cell>
          <cell r="B2295" t="str">
            <v>Spencer, Jessica R.</v>
          </cell>
          <cell r="C2295" t="str">
            <v>Y</v>
          </cell>
          <cell r="D2295" t="str">
            <v>00000067</v>
          </cell>
          <cell r="E2295" t="str">
            <v>ACC Registered Nurse</v>
          </cell>
          <cell r="F2295">
            <v>39279</v>
          </cell>
          <cell r="G2295">
            <v>45056</v>
          </cell>
          <cell r="H2295" t="str">
            <v>Hourly</v>
          </cell>
          <cell r="I2295" t="str">
            <v>H</v>
          </cell>
          <cell r="J2295">
            <v>43.88</v>
          </cell>
        </row>
        <row r="2296">
          <cell r="A2296">
            <v>1311</v>
          </cell>
          <cell r="B2296" t="str">
            <v>Perreault, Donald J.</v>
          </cell>
          <cell r="C2296" t="str">
            <v>N</v>
          </cell>
          <cell r="D2296" t="str">
            <v>00000233</v>
          </cell>
          <cell r="E2296" t="str">
            <v>ER RN Per Diem</v>
          </cell>
          <cell r="F2296">
            <v>39281</v>
          </cell>
          <cell r="G2296">
            <v>39877</v>
          </cell>
          <cell r="H2296" t="str">
            <v>Hourly</v>
          </cell>
          <cell r="I2296" t="str">
            <v>H</v>
          </cell>
          <cell r="J2296">
            <v>29.2</v>
          </cell>
        </row>
        <row r="2297">
          <cell r="A2297">
            <v>1311</v>
          </cell>
          <cell r="B2297" t="str">
            <v>Perreault, Donald J.</v>
          </cell>
          <cell r="C2297" t="str">
            <v>Y</v>
          </cell>
          <cell r="D2297" t="str">
            <v>00000553</v>
          </cell>
          <cell r="E2297" t="str">
            <v>Nurse Practitioner</v>
          </cell>
          <cell r="F2297">
            <v>44665</v>
          </cell>
          <cell r="G2297">
            <v>45056</v>
          </cell>
          <cell r="H2297" t="str">
            <v>Hourly</v>
          </cell>
          <cell r="I2297" t="str">
            <v>H</v>
          </cell>
          <cell r="J2297">
            <v>66.666700000000006</v>
          </cell>
        </row>
        <row r="2298">
          <cell r="A2298">
            <v>1312</v>
          </cell>
          <cell r="B2298" t="str">
            <v>Martell, Stephanie A.</v>
          </cell>
          <cell r="C2298" t="str">
            <v>N</v>
          </cell>
          <cell r="D2298" t="str">
            <v>00000024</v>
          </cell>
          <cell r="E2298" t="str">
            <v>HR Human Resources Generalist</v>
          </cell>
          <cell r="F2298">
            <v>39559</v>
          </cell>
          <cell r="G2298">
            <v>40034</v>
          </cell>
          <cell r="H2298" t="str">
            <v>Salaried</v>
          </cell>
          <cell r="I2298" t="str">
            <v>S</v>
          </cell>
          <cell r="J2298">
            <v>18.45</v>
          </cell>
        </row>
        <row r="2299">
          <cell r="A2299">
            <v>1312</v>
          </cell>
          <cell r="B2299" t="str">
            <v>Martell, Stephanie A.</v>
          </cell>
          <cell r="C2299" t="str">
            <v>N</v>
          </cell>
          <cell r="D2299" t="str">
            <v>00000028</v>
          </cell>
          <cell r="E2299" t="str">
            <v>HR Administrative Assist</v>
          </cell>
          <cell r="F2299">
            <v>39286</v>
          </cell>
          <cell r="G2299">
            <v>39446</v>
          </cell>
          <cell r="H2299" t="str">
            <v>Hourly</v>
          </cell>
          <cell r="I2299" t="str">
            <v>H</v>
          </cell>
          <cell r="J2299">
            <v>12.5</v>
          </cell>
        </row>
        <row r="2300">
          <cell r="A2300">
            <v>1312</v>
          </cell>
          <cell r="B2300" t="str">
            <v>Martell, Stephanie A.</v>
          </cell>
          <cell r="C2300" t="str">
            <v>Y</v>
          </cell>
          <cell r="D2300" t="str">
            <v>00000037</v>
          </cell>
          <cell r="E2300" t="str">
            <v>FIN Patient Financial Svcs Mgr</v>
          </cell>
          <cell r="F2300">
            <v>40035</v>
          </cell>
          <cell r="G2300">
            <v>40752</v>
          </cell>
          <cell r="H2300" t="str">
            <v>Salaried</v>
          </cell>
          <cell r="I2300" t="str">
            <v>S</v>
          </cell>
          <cell r="J2300">
            <v>20.059999999999999</v>
          </cell>
        </row>
        <row r="2301">
          <cell r="A2301">
            <v>1312</v>
          </cell>
          <cell r="B2301" t="str">
            <v>Martell, Stephanie A.</v>
          </cell>
          <cell r="C2301" t="str">
            <v>N</v>
          </cell>
          <cell r="D2301" t="str">
            <v>00000274</v>
          </cell>
          <cell r="E2301" t="str">
            <v>HR Human Resources Assistant</v>
          </cell>
          <cell r="F2301">
            <v>39447</v>
          </cell>
          <cell r="G2301">
            <v>39558</v>
          </cell>
          <cell r="H2301" t="str">
            <v>Hourly</v>
          </cell>
          <cell r="I2301" t="str">
            <v>H</v>
          </cell>
          <cell r="J2301">
            <v>15</v>
          </cell>
        </row>
        <row r="2302">
          <cell r="A2302">
            <v>1313</v>
          </cell>
          <cell r="B2302" t="str">
            <v>Baker, Charlene A.</v>
          </cell>
          <cell r="C2302" t="str">
            <v>N</v>
          </cell>
          <cell r="D2302" t="str">
            <v>00000082</v>
          </cell>
          <cell r="E2302" t="str">
            <v>LAB Laboratory Assistant</v>
          </cell>
          <cell r="F2302">
            <v>39286</v>
          </cell>
          <cell r="G2302">
            <v>44196</v>
          </cell>
          <cell r="H2302" t="str">
            <v>Hourly</v>
          </cell>
          <cell r="I2302" t="str">
            <v>H</v>
          </cell>
          <cell r="J2302">
            <v>23.36</v>
          </cell>
        </row>
        <row r="2303">
          <cell r="A2303">
            <v>1313</v>
          </cell>
          <cell r="B2303" t="str">
            <v>Baker, Charlene A.</v>
          </cell>
          <cell r="C2303" t="str">
            <v>N</v>
          </cell>
          <cell r="D2303" t="str">
            <v>00000082</v>
          </cell>
          <cell r="E2303" t="str">
            <v>LAB Laboratory Assistant</v>
          </cell>
          <cell r="F2303">
            <v>44196</v>
          </cell>
          <cell r="G2303">
            <v>44196</v>
          </cell>
          <cell r="H2303" t="str">
            <v>Hourly</v>
          </cell>
          <cell r="I2303" t="str">
            <v>H</v>
          </cell>
          <cell r="J2303">
            <v>23.36</v>
          </cell>
        </row>
        <row r="2304">
          <cell r="A2304">
            <v>1313</v>
          </cell>
          <cell r="B2304" t="str">
            <v>Baker, Charlene A.</v>
          </cell>
          <cell r="C2304" t="str">
            <v>N</v>
          </cell>
          <cell r="D2304" t="str">
            <v>00000211</v>
          </cell>
          <cell r="E2304" t="str">
            <v>PR Patient Reg Receptionist I</v>
          </cell>
          <cell r="F2304">
            <v>44328</v>
          </cell>
          <cell r="G2304">
            <v>44682</v>
          </cell>
          <cell r="H2304" t="str">
            <v>Hourly</v>
          </cell>
          <cell r="I2304" t="str">
            <v>H</v>
          </cell>
          <cell r="J2304">
            <v>17.809999999999999</v>
          </cell>
        </row>
        <row r="2305">
          <cell r="A2305">
            <v>1313</v>
          </cell>
          <cell r="B2305" t="str">
            <v>Baker, Charlene A.</v>
          </cell>
          <cell r="C2305" t="str">
            <v>Y</v>
          </cell>
          <cell r="D2305" t="str">
            <v>00000658</v>
          </cell>
          <cell r="E2305" t="str">
            <v>Patient Access Representative</v>
          </cell>
          <cell r="F2305">
            <v>44683</v>
          </cell>
          <cell r="G2305">
            <v>45056</v>
          </cell>
          <cell r="H2305" t="str">
            <v>Hourly</v>
          </cell>
          <cell r="I2305" t="str">
            <v>H</v>
          </cell>
          <cell r="J2305">
            <v>19.079999999999998</v>
          </cell>
        </row>
        <row r="2306">
          <cell r="A2306">
            <v>1314</v>
          </cell>
          <cell r="B2306" t="str">
            <v>Flanagan, Timothy S.</v>
          </cell>
          <cell r="C2306" t="str">
            <v>Y</v>
          </cell>
          <cell r="D2306" t="str">
            <v>00000097</v>
          </cell>
          <cell r="E2306" t="str">
            <v>RES Respiratory Therapist RRT</v>
          </cell>
          <cell r="F2306">
            <v>39295</v>
          </cell>
          <cell r="G2306">
            <v>45056</v>
          </cell>
          <cell r="H2306" t="str">
            <v>Hourly</v>
          </cell>
          <cell r="I2306" t="str">
            <v>H</v>
          </cell>
          <cell r="J2306">
            <v>36.19</v>
          </cell>
        </row>
        <row r="2307">
          <cell r="A2307">
            <v>1315</v>
          </cell>
          <cell r="B2307" t="str">
            <v>Aldsworth, Lisa M.</v>
          </cell>
          <cell r="C2307" t="str">
            <v>Y</v>
          </cell>
          <cell r="D2307" t="str">
            <v>00000082</v>
          </cell>
          <cell r="E2307" t="str">
            <v>LAB Laboratory Assistant</v>
          </cell>
          <cell r="F2307">
            <v>39295</v>
          </cell>
          <cell r="G2307">
            <v>39567</v>
          </cell>
          <cell r="H2307" t="str">
            <v>Hourly</v>
          </cell>
          <cell r="I2307" t="str">
            <v>H</v>
          </cell>
          <cell r="J2307">
            <v>13.51</v>
          </cell>
        </row>
        <row r="2308">
          <cell r="A2308">
            <v>1316</v>
          </cell>
          <cell r="B2308" t="str">
            <v>Chaloux, Susan M.</v>
          </cell>
          <cell r="C2308" t="str">
            <v>N</v>
          </cell>
          <cell r="D2308" t="str">
            <v>00000090</v>
          </cell>
          <cell r="E2308" t="str">
            <v>RAD Administrative Assistant</v>
          </cell>
          <cell r="F2308">
            <v>39433</v>
          </cell>
          <cell r="G2308">
            <v>40496</v>
          </cell>
          <cell r="H2308" t="str">
            <v>Hourly</v>
          </cell>
          <cell r="I2308" t="str">
            <v>H</v>
          </cell>
          <cell r="J2308">
            <v>14.517200000000001</v>
          </cell>
        </row>
        <row r="2309">
          <cell r="A2309">
            <v>1316</v>
          </cell>
          <cell r="B2309" t="str">
            <v>Chaloux, Susan M.</v>
          </cell>
          <cell r="C2309" t="str">
            <v>Y</v>
          </cell>
          <cell r="D2309" t="str">
            <v>00000157</v>
          </cell>
          <cell r="E2309" t="str">
            <v>NAPS Podiatry Med Secretary</v>
          </cell>
          <cell r="F2309">
            <v>40497</v>
          </cell>
          <cell r="G2309">
            <v>41348</v>
          </cell>
          <cell r="H2309" t="str">
            <v>Hourly</v>
          </cell>
          <cell r="I2309" t="str">
            <v>H</v>
          </cell>
          <cell r="J2309">
            <v>15.03</v>
          </cell>
        </row>
        <row r="2310">
          <cell r="A2310">
            <v>1316</v>
          </cell>
          <cell r="B2310" t="str">
            <v>Chaloux, Susan M.</v>
          </cell>
          <cell r="C2310" t="str">
            <v>N</v>
          </cell>
          <cell r="D2310" t="str">
            <v>00000211</v>
          </cell>
          <cell r="E2310" t="str">
            <v>PR Patient Reg Receptionist I</v>
          </cell>
          <cell r="F2310">
            <v>39300</v>
          </cell>
          <cell r="G2310">
            <v>39432</v>
          </cell>
          <cell r="H2310" t="str">
            <v>Hourly</v>
          </cell>
          <cell r="I2310" t="str">
            <v>H</v>
          </cell>
          <cell r="J2310">
            <v>13</v>
          </cell>
        </row>
        <row r="2311">
          <cell r="A2311">
            <v>1317</v>
          </cell>
          <cell r="B2311" t="str">
            <v>Wheatley, Kelly M.</v>
          </cell>
          <cell r="C2311" t="str">
            <v>Y</v>
          </cell>
          <cell r="D2311" t="str">
            <v>00000090</v>
          </cell>
          <cell r="E2311" t="str">
            <v>RAD Administrative Assistant</v>
          </cell>
          <cell r="F2311">
            <v>39300</v>
          </cell>
          <cell r="G2311">
            <v>39538</v>
          </cell>
          <cell r="H2311" t="str">
            <v>Hourly</v>
          </cell>
          <cell r="I2311" t="str">
            <v>H</v>
          </cell>
          <cell r="J2311">
            <v>12.65</v>
          </cell>
        </row>
        <row r="2312">
          <cell r="A2312">
            <v>1318</v>
          </cell>
          <cell r="B2312" t="str">
            <v>Giles, Melanie J.</v>
          </cell>
          <cell r="C2312" t="str">
            <v>N</v>
          </cell>
          <cell r="D2312" t="str">
            <v>00000190</v>
          </cell>
          <cell r="E2312" t="str">
            <v>NUTS Cook</v>
          </cell>
          <cell r="F2312">
            <v>39573</v>
          </cell>
          <cell r="G2312">
            <v>40836</v>
          </cell>
          <cell r="H2312" t="str">
            <v>Hourly</v>
          </cell>
          <cell r="I2312" t="str">
            <v>H</v>
          </cell>
          <cell r="J2312">
            <v>11.05</v>
          </cell>
        </row>
        <row r="2313">
          <cell r="A2313">
            <v>1318</v>
          </cell>
          <cell r="B2313" t="str">
            <v>Giles, Melanie J.</v>
          </cell>
          <cell r="C2313" t="str">
            <v>N</v>
          </cell>
          <cell r="D2313" t="str">
            <v>00000190</v>
          </cell>
          <cell r="E2313" t="str">
            <v>NUTS Cook</v>
          </cell>
          <cell r="F2313">
            <v>41435</v>
          </cell>
          <cell r="G2313">
            <v>41511</v>
          </cell>
          <cell r="H2313" t="str">
            <v>Hourly</v>
          </cell>
          <cell r="I2313" t="str">
            <v>H</v>
          </cell>
          <cell r="J2313">
            <v>12</v>
          </cell>
        </row>
        <row r="2314">
          <cell r="A2314">
            <v>1318</v>
          </cell>
          <cell r="B2314" t="str">
            <v>Giles, Melanie J.</v>
          </cell>
          <cell r="C2314" t="str">
            <v>N</v>
          </cell>
          <cell r="D2314" t="str">
            <v>00000191</v>
          </cell>
          <cell r="E2314" t="str">
            <v>NUTS Nutrition Assistant</v>
          </cell>
          <cell r="F2314">
            <v>39300</v>
          </cell>
          <cell r="G2314">
            <v>39572</v>
          </cell>
          <cell r="H2314" t="str">
            <v>Hourly</v>
          </cell>
          <cell r="I2314" t="str">
            <v>H</v>
          </cell>
          <cell r="J2314">
            <v>9.24</v>
          </cell>
        </row>
        <row r="2315">
          <cell r="A2315">
            <v>1318</v>
          </cell>
          <cell r="B2315" t="str">
            <v>Giles, Melanie J.</v>
          </cell>
          <cell r="C2315" t="str">
            <v>N</v>
          </cell>
          <cell r="D2315" t="str">
            <v>00000191</v>
          </cell>
          <cell r="E2315" t="str">
            <v>NUTS Nutrition Assistant</v>
          </cell>
          <cell r="F2315">
            <v>41393</v>
          </cell>
          <cell r="G2315">
            <v>41434</v>
          </cell>
          <cell r="H2315" t="str">
            <v>Hourly</v>
          </cell>
          <cell r="I2315" t="str">
            <v>H</v>
          </cell>
          <cell r="J2315">
            <v>11.02</v>
          </cell>
        </row>
        <row r="2316">
          <cell r="A2316">
            <v>1318</v>
          </cell>
          <cell r="B2316" t="str">
            <v>Giles, Melanie J.</v>
          </cell>
          <cell r="C2316" t="str">
            <v>Y</v>
          </cell>
          <cell r="D2316" t="str">
            <v>00000381</v>
          </cell>
          <cell r="E2316" t="str">
            <v>NUTS Menu Host</v>
          </cell>
          <cell r="F2316">
            <v>41512</v>
          </cell>
          <cell r="G2316">
            <v>41572</v>
          </cell>
          <cell r="H2316" t="str">
            <v>Hourly</v>
          </cell>
          <cell r="I2316" t="str">
            <v>H</v>
          </cell>
          <cell r="J2316">
            <v>12</v>
          </cell>
        </row>
        <row r="2317">
          <cell r="A2317">
            <v>1318</v>
          </cell>
          <cell r="B2317" t="str">
            <v>Giles, Melanie J.</v>
          </cell>
          <cell r="C2317" t="str">
            <v>N</v>
          </cell>
          <cell r="D2317" t="str">
            <v>00000459</v>
          </cell>
          <cell r="E2317" t="str">
            <v>NUTS Nutrition Asst 1 Per Diem</v>
          </cell>
          <cell r="F2317">
            <v>41015</v>
          </cell>
          <cell r="G2317">
            <v>41266</v>
          </cell>
          <cell r="H2317" t="str">
            <v>Hourly</v>
          </cell>
          <cell r="I2317" t="str">
            <v>H</v>
          </cell>
          <cell r="J2317">
            <v>10.75</v>
          </cell>
        </row>
        <row r="2318">
          <cell r="A2318">
            <v>1318</v>
          </cell>
          <cell r="B2318" t="str">
            <v>Giles, Melanie J.</v>
          </cell>
          <cell r="C2318" t="str">
            <v>N</v>
          </cell>
          <cell r="D2318" t="str">
            <v>00000459</v>
          </cell>
          <cell r="E2318" t="str">
            <v>NUTS Nutrition Asst 1 Per Diem</v>
          </cell>
          <cell r="F2318">
            <v>41267</v>
          </cell>
          <cell r="G2318">
            <v>41392</v>
          </cell>
          <cell r="H2318" t="str">
            <v>Hourly</v>
          </cell>
          <cell r="I2318" t="str">
            <v>H</v>
          </cell>
          <cell r="J2318">
            <v>11.02</v>
          </cell>
        </row>
        <row r="2319">
          <cell r="A2319">
            <v>1318</v>
          </cell>
          <cell r="B2319" t="str">
            <v>Giles, Melanie J.</v>
          </cell>
          <cell r="C2319" t="str">
            <v>N</v>
          </cell>
          <cell r="D2319" t="str">
            <v>00000488</v>
          </cell>
          <cell r="E2319" t="str">
            <v>Medical Secretary PT Per Diem</v>
          </cell>
          <cell r="F2319">
            <v>41267</v>
          </cell>
          <cell r="G2319">
            <v>41392</v>
          </cell>
          <cell r="H2319" t="str">
            <v>Hourly</v>
          </cell>
          <cell r="I2319" t="str">
            <v>H</v>
          </cell>
          <cell r="J2319">
            <v>11.28</v>
          </cell>
        </row>
        <row r="2320">
          <cell r="A2320">
            <v>1319</v>
          </cell>
          <cell r="B2320" t="str">
            <v>Ellis, David G.</v>
          </cell>
          <cell r="C2320" t="str">
            <v>Y</v>
          </cell>
          <cell r="D2320" t="str">
            <v>00000191</v>
          </cell>
          <cell r="E2320" t="str">
            <v>NUTS Nutrition Assistant</v>
          </cell>
          <cell r="F2320">
            <v>39300</v>
          </cell>
          <cell r="G2320">
            <v>39783</v>
          </cell>
          <cell r="H2320" t="str">
            <v>Hourly</v>
          </cell>
          <cell r="I2320" t="str">
            <v>H</v>
          </cell>
          <cell r="J2320">
            <v>10.62</v>
          </cell>
        </row>
        <row r="2321">
          <cell r="A2321">
            <v>1320</v>
          </cell>
          <cell r="B2321" t="str">
            <v>Norris, Kristan T.</v>
          </cell>
          <cell r="C2321" t="str">
            <v>Y</v>
          </cell>
          <cell r="D2321" t="str">
            <v>00000093</v>
          </cell>
          <cell r="E2321" t="str">
            <v>PHAR Pharmacist</v>
          </cell>
          <cell r="F2321">
            <v>39302</v>
          </cell>
          <cell r="G2321">
            <v>42548</v>
          </cell>
          <cell r="H2321" t="str">
            <v>Hourly</v>
          </cell>
          <cell r="I2321" t="str">
            <v>H</v>
          </cell>
          <cell r="J2321">
            <v>61.284700000000001</v>
          </cell>
        </row>
        <row r="2322">
          <cell r="A2322">
            <v>1321</v>
          </cell>
          <cell r="B2322" t="str">
            <v>Hicks, Lori A.</v>
          </cell>
          <cell r="C2322" t="str">
            <v>N</v>
          </cell>
          <cell r="D2322" t="str">
            <v>00000222</v>
          </cell>
          <cell r="E2322" t="str">
            <v>Purchasing Clerk I</v>
          </cell>
          <cell r="F2322">
            <v>39307</v>
          </cell>
          <cell r="G2322">
            <v>39852</v>
          </cell>
          <cell r="H2322" t="str">
            <v>Hourly</v>
          </cell>
          <cell r="I2322" t="str">
            <v>H</v>
          </cell>
          <cell r="J2322">
            <v>11.08</v>
          </cell>
        </row>
        <row r="2323">
          <cell r="A2323">
            <v>1321</v>
          </cell>
          <cell r="B2323" t="str">
            <v>Hicks, Lori A.</v>
          </cell>
          <cell r="C2323" t="str">
            <v>Y</v>
          </cell>
          <cell r="D2323" t="str">
            <v>00000270</v>
          </cell>
          <cell r="E2323" t="str">
            <v>Purchasing Clerk II</v>
          </cell>
          <cell r="F2323">
            <v>39853</v>
          </cell>
          <cell r="G2323">
            <v>40374</v>
          </cell>
          <cell r="H2323" t="str">
            <v>Hourly</v>
          </cell>
          <cell r="I2323" t="str">
            <v>H</v>
          </cell>
          <cell r="J2323">
            <v>11.620799999999999</v>
          </cell>
        </row>
        <row r="2324">
          <cell r="A2324">
            <v>1322</v>
          </cell>
          <cell r="B2324" t="str">
            <v>Dillingham, Timothy D.</v>
          </cell>
          <cell r="C2324" t="str">
            <v>Y</v>
          </cell>
          <cell r="D2324" t="str">
            <v>00000032</v>
          </cell>
          <cell r="E2324" t="str">
            <v>RAD Radiology Manager</v>
          </cell>
          <cell r="F2324">
            <v>39307</v>
          </cell>
          <cell r="G2324">
            <v>40186</v>
          </cell>
          <cell r="H2324" t="str">
            <v>Salaried</v>
          </cell>
          <cell r="I2324" t="str">
            <v>S</v>
          </cell>
          <cell r="J2324">
            <v>43.08</v>
          </cell>
        </row>
        <row r="2325">
          <cell r="A2325">
            <v>1322</v>
          </cell>
          <cell r="B2325" t="str">
            <v>Dillingham, Timothy D.</v>
          </cell>
          <cell r="C2325" t="str">
            <v>N</v>
          </cell>
          <cell r="D2325" t="str">
            <v>00000033</v>
          </cell>
          <cell r="E2325" t="str">
            <v>RES Cardio/Nuc Med Manager</v>
          </cell>
          <cell r="F2325">
            <v>39307</v>
          </cell>
          <cell r="G2325">
            <v>39306</v>
          </cell>
          <cell r="H2325" t="str">
            <v>Salaried</v>
          </cell>
          <cell r="I2325" t="str">
            <v>S</v>
          </cell>
          <cell r="J2325">
            <v>40.211500000000001</v>
          </cell>
        </row>
        <row r="2326">
          <cell r="A2326">
            <v>1323</v>
          </cell>
          <cell r="B2326" t="str">
            <v>Kennedy, Amie E.</v>
          </cell>
          <cell r="C2326" t="str">
            <v>Y</v>
          </cell>
          <cell r="D2326" t="str">
            <v>00000171</v>
          </cell>
          <cell r="E2326" t="str">
            <v>OBGYN Nurse Midwife</v>
          </cell>
          <cell r="F2326">
            <v>39307</v>
          </cell>
          <cell r="G2326">
            <v>40444</v>
          </cell>
          <cell r="H2326" t="str">
            <v>Salaried</v>
          </cell>
          <cell r="I2326" t="str">
            <v>S</v>
          </cell>
          <cell r="J2326">
            <v>38.625</v>
          </cell>
        </row>
        <row r="2327">
          <cell r="A2327">
            <v>1324</v>
          </cell>
          <cell r="B2327" t="str">
            <v>Shepard, Deidre L.</v>
          </cell>
          <cell r="C2327" t="str">
            <v>N</v>
          </cell>
          <cell r="D2327" t="str">
            <v>00000088</v>
          </cell>
          <cell r="E2327" t="str">
            <v>RAD Radiology Technologist</v>
          </cell>
          <cell r="F2327">
            <v>39307</v>
          </cell>
          <cell r="G2327">
            <v>39558</v>
          </cell>
          <cell r="H2327" t="str">
            <v>Hourly</v>
          </cell>
          <cell r="I2327" t="str">
            <v>H</v>
          </cell>
          <cell r="J2327">
            <v>25.45</v>
          </cell>
        </row>
        <row r="2328">
          <cell r="A2328">
            <v>1324</v>
          </cell>
          <cell r="B2328" t="str">
            <v>Shepard, Deidre L.</v>
          </cell>
          <cell r="C2328" t="str">
            <v>Y</v>
          </cell>
          <cell r="D2328" t="str">
            <v>00000421</v>
          </cell>
          <cell r="E2328" t="str">
            <v>RAD Radiology Technologist 2</v>
          </cell>
          <cell r="F2328">
            <v>39559</v>
          </cell>
          <cell r="G2328">
            <v>44035</v>
          </cell>
          <cell r="H2328" t="str">
            <v>Hourly</v>
          </cell>
          <cell r="I2328" t="str">
            <v>H</v>
          </cell>
          <cell r="J2328">
            <v>33.299999999999997</v>
          </cell>
        </row>
        <row r="2329">
          <cell r="A2329">
            <v>1325</v>
          </cell>
          <cell r="B2329" t="str">
            <v>Weaver, Chelsea L.</v>
          </cell>
          <cell r="C2329" t="str">
            <v>Y</v>
          </cell>
          <cell r="D2329" t="str">
            <v>00000191</v>
          </cell>
          <cell r="E2329" t="str">
            <v>NUTS Nutrition Assistant</v>
          </cell>
          <cell r="F2329">
            <v>39307</v>
          </cell>
          <cell r="G2329">
            <v>39489</v>
          </cell>
          <cell r="H2329" t="str">
            <v>Hourly</v>
          </cell>
          <cell r="I2329" t="str">
            <v>H</v>
          </cell>
          <cell r="J2329">
            <v>10.11</v>
          </cell>
        </row>
        <row r="2330">
          <cell r="A2330">
            <v>1326</v>
          </cell>
          <cell r="B2330" t="str">
            <v>Sinclair, Michele M.</v>
          </cell>
          <cell r="C2330" t="str">
            <v>N</v>
          </cell>
          <cell r="D2330" t="str">
            <v>00000237</v>
          </cell>
          <cell r="E2330" t="str">
            <v>MEDSURG LNA Per Diem</v>
          </cell>
          <cell r="F2330">
            <v>39308</v>
          </cell>
          <cell r="G2330">
            <v>39377</v>
          </cell>
          <cell r="H2330" t="str">
            <v>Hourly</v>
          </cell>
          <cell r="I2330" t="str">
            <v>H</v>
          </cell>
          <cell r="J2330">
            <v>10.55</v>
          </cell>
        </row>
        <row r="2331">
          <cell r="A2331">
            <v>1326</v>
          </cell>
          <cell r="B2331" t="str">
            <v>Sinclair, Michele M.</v>
          </cell>
          <cell r="C2331" t="str">
            <v>Y</v>
          </cell>
          <cell r="D2331" t="str">
            <v>00000237</v>
          </cell>
          <cell r="E2331" t="str">
            <v>MEDSURG LNA Per Diem</v>
          </cell>
          <cell r="F2331">
            <v>39433</v>
          </cell>
          <cell r="G2331">
            <v>39783</v>
          </cell>
          <cell r="H2331" t="str">
            <v>Hourly</v>
          </cell>
          <cell r="I2331" t="str">
            <v>H</v>
          </cell>
          <cell r="J2331">
            <v>10.87</v>
          </cell>
        </row>
        <row r="2332">
          <cell r="A2332">
            <v>1327</v>
          </cell>
          <cell r="B2332" t="str">
            <v>Estabrook, Westley C.</v>
          </cell>
          <cell r="C2332" t="str">
            <v>Y</v>
          </cell>
          <cell r="D2332" t="str">
            <v>00000197</v>
          </cell>
          <cell r="E2332" t="str">
            <v>ES Associate</v>
          </cell>
          <cell r="F2332">
            <v>39308</v>
          </cell>
          <cell r="G2332">
            <v>39496</v>
          </cell>
          <cell r="H2332" t="str">
            <v>Hourly</v>
          </cell>
          <cell r="I2332" t="str">
            <v>H</v>
          </cell>
          <cell r="J2332">
            <v>10.199999999999999</v>
          </cell>
        </row>
        <row r="2333">
          <cell r="A2333">
            <v>1328</v>
          </cell>
          <cell r="B2333" t="str">
            <v>Blessing, Nancy L.</v>
          </cell>
          <cell r="C2333" t="str">
            <v>Y</v>
          </cell>
          <cell r="D2333" t="str">
            <v>00000402</v>
          </cell>
          <cell r="E2333" t="str">
            <v>NAPS Urology Physician Assist</v>
          </cell>
          <cell r="F2333">
            <v>39307</v>
          </cell>
          <cell r="G2333">
            <v>41739</v>
          </cell>
          <cell r="H2333" t="str">
            <v>Salaried</v>
          </cell>
          <cell r="I2333" t="str">
            <v>S</v>
          </cell>
          <cell r="J2333">
            <v>50.404600000000002</v>
          </cell>
        </row>
        <row r="2334">
          <cell r="A2334">
            <v>1329</v>
          </cell>
          <cell r="B2334" t="str">
            <v>Plante, Barbara J.</v>
          </cell>
          <cell r="C2334" t="str">
            <v>N</v>
          </cell>
          <cell r="D2334" t="str">
            <v>00000296</v>
          </cell>
          <cell r="E2334" t="str">
            <v>CLAD LPN - Provider Practice</v>
          </cell>
          <cell r="F2334">
            <v>39314</v>
          </cell>
          <cell r="G2334">
            <v>39404</v>
          </cell>
          <cell r="H2334" t="str">
            <v>Hourly</v>
          </cell>
          <cell r="I2334" t="str">
            <v>H</v>
          </cell>
          <cell r="J2334">
            <v>15</v>
          </cell>
        </row>
        <row r="2335">
          <cell r="A2335">
            <v>1329</v>
          </cell>
          <cell r="B2335" t="str">
            <v>Plante, Barbara J.</v>
          </cell>
          <cell r="C2335" t="str">
            <v>Y</v>
          </cell>
          <cell r="D2335" t="str">
            <v>00000299</v>
          </cell>
          <cell r="E2335" t="str">
            <v>NAPS Podiatry LPN PP</v>
          </cell>
          <cell r="F2335">
            <v>39405</v>
          </cell>
          <cell r="G2335">
            <v>39444</v>
          </cell>
          <cell r="H2335" t="str">
            <v>Hourly</v>
          </cell>
          <cell r="I2335" t="str">
            <v>H</v>
          </cell>
          <cell r="J2335">
            <v>15</v>
          </cell>
        </row>
        <row r="2336">
          <cell r="A2336">
            <v>1330</v>
          </cell>
          <cell r="B2336" t="str">
            <v>Ross, Kristina L.</v>
          </cell>
          <cell r="C2336" t="str">
            <v>Y</v>
          </cell>
          <cell r="D2336" t="str">
            <v>00000227</v>
          </cell>
          <cell r="E2336" t="str">
            <v>CEC Teaching Assistant</v>
          </cell>
          <cell r="F2336">
            <v>39314</v>
          </cell>
          <cell r="G2336">
            <v>39601</v>
          </cell>
          <cell r="H2336" t="str">
            <v>Hourly</v>
          </cell>
          <cell r="I2336" t="str">
            <v>H</v>
          </cell>
          <cell r="J2336">
            <v>9.57</v>
          </cell>
        </row>
        <row r="2337">
          <cell r="A2337">
            <v>1331</v>
          </cell>
          <cell r="B2337" t="str">
            <v>Clark, Jennifer G.</v>
          </cell>
          <cell r="C2337" t="str">
            <v>Y</v>
          </cell>
          <cell r="D2337" t="str">
            <v>00000295</v>
          </cell>
          <cell r="E2337" t="str">
            <v>CLAD LPNPD - Provider Practice</v>
          </cell>
          <cell r="F2337">
            <v>39315</v>
          </cell>
          <cell r="G2337">
            <v>39833</v>
          </cell>
          <cell r="H2337" t="str">
            <v>Hourly</v>
          </cell>
          <cell r="I2337" t="str">
            <v>H</v>
          </cell>
          <cell r="J2337">
            <v>14.92</v>
          </cell>
        </row>
        <row r="2338">
          <cell r="A2338">
            <v>1331</v>
          </cell>
          <cell r="B2338" t="str">
            <v>Clark, Jennifer G.</v>
          </cell>
          <cell r="C2338" t="str">
            <v>N</v>
          </cell>
          <cell r="D2338" t="str">
            <v>00000300</v>
          </cell>
          <cell r="E2338" t="str">
            <v>PRIM LPN - Provider Practice</v>
          </cell>
          <cell r="F2338">
            <v>39315</v>
          </cell>
          <cell r="G2338">
            <v>39314</v>
          </cell>
          <cell r="H2338" t="str">
            <v>Hourly</v>
          </cell>
          <cell r="I2338" t="str">
            <v>H</v>
          </cell>
          <cell r="J2338">
            <v>16.100000000000001</v>
          </cell>
        </row>
        <row r="2339">
          <cell r="A2339">
            <v>1332</v>
          </cell>
          <cell r="B2339" t="str">
            <v>Roger, Jill C.</v>
          </cell>
          <cell r="C2339" t="str">
            <v>N</v>
          </cell>
          <cell r="D2339" t="str">
            <v>00000078</v>
          </cell>
          <cell r="E2339" t="str">
            <v>LAB Laboratory Supervisor</v>
          </cell>
          <cell r="F2339">
            <v>40063</v>
          </cell>
          <cell r="G2339">
            <v>42022</v>
          </cell>
          <cell r="H2339" t="str">
            <v>Hourly</v>
          </cell>
          <cell r="I2339" t="str">
            <v>H</v>
          </cell>
          <cell r="J2339">
            <v>34.340000000000003</v>
          </cell>
        </row>
        <row r="2340">
          <cell r="A2340">
            <v>1332</v>
          </cell>
          <cell r="B2340" t="str">
            <v>Roger, Jill C.</v>
          </cell>
          <cell r="C2340" t="str">
            <v>N</v>
          </cell>
          <cell r="D2340" t="str">
            <v>00000079</v>
          </cell>
          <cell r="E2340" t="str">
            <v>LAB Laboratory Technician 3</v>
          </cell>
          <cell r="F2340">
            <v>39321</v>
          </cell>
          <cell r="G2340">
            <v>40062</v>
          </cell>
          <cell r="H2340" t="str">
            <v>Hourly</v>
          </cell>
          <cell r="I2340" t="str">
            <v>H</v>
          </cell>
          <cell r="J2340">
            <v>28.63</v>
          </cell>
        </row>
        <row r="2341">
          <cell r="A2341">
            <v>1332</v>
          </cell>
          <cell r="B2341" t="str">
            <v>Roger, Jill C.</v>
          </cell>
          <cell r="C2341" t="str">
            <v>Y</v>
          </cell>
          <cell r="D2341" t="str">
            <v>00000533</v>
          </cell>
          <cell r="E2341" t="str">
            <v>LAB Laboratory Tech Per Diem</v>
          </cell>
          <cell r="F2341">
            <v>42023</v>
          </cell>
          <cell r="G2341">
            <v>42135</v>
          </cell>
          <cell r="H2341" t="str">
            <v>Hourly</v>
          </cell>
          <cell r="I2341" t="str">
            <v>H</v>
          </cell>
          <cell r="J2341">
            <v>35.54</v>
          </cell>
        </row>
        <row r="2342">
          <cell r="A2342">
            <v>1333</v>
          </cell>
          <cell r="B2342" t="str">
            <v>Fellows, Kate T.</v>
          </cell>
          <cell r="C2342" t="str">
            <v>N</v>
          </cell>
          <cell r="D2342" t="str">
            <v>00000051</v>
          </cell>
          <cell r="E2342" t="str">
            <v>MEDSURG LNA</v>
          </cell>
          <cell r="F2342">
            <v>39811</v>
          </cell>
          <cell r="G2342">
            <v>42078</v>
          </cell>
          <cell r="H2342" t="str">
            <v>Hourly</v>
          </cell>
          <cell r="I2342" t="str">
            <v>H</v>
          </cell>
          <cell r="J2342">
            <v>15.41</v>
          </cell>
        </row>
        <row r="2343">
          <cell r="A2343">
            <v>1333</v>
          </cell>
          <cell r="B2343" t="str">
            <v>Fellows, Kate T.</v>
          </cell>
          <cell r="C2343" t="str">
            <v>N</v>
          </cell>
          <cell r="D2343" t="str">
            <v>00000191</v>
          </cell>
          <cell r="E2343" t="str">
            <v>NUTS Nutrition Assistant</v>
          </cell>
          <cell r="F2343">
            <v>39475</v>
          </cell>
          <cell r="G2343">
            <v>39894</v>
          </cell>
          <cell r="H2343" t="str">
            <v>Hourly</v>
          </cell>
          <cell r="I2343" t="str">
            <v>H</v>
          </cell>
          <cell r="J2343">
            <v>10.56</v>
          </cell>
        </row>
        <row r="2344">
          <cell r="A2344">
            <v>1333</v>
          </cell>
          <cell r="B2344" t="str">
            <v>Fellows, Kate T.</v>
          </cell>
          <cell r="C2344" t="str">
            <v>N</v>
          </cell>
          <cell r="D2344" t="str">
            <v>00000235</v>
          </cell>
          <cell r="E2344" t="str">
            <v>MECU LNA Per Diem</v>
          </cell>
          <cell r="F2344">
            <v>39321</v>
          </cell>
          <cell r="G2344">
            <v>39376</v>
          </cell>
          <cell r="H2344" t="str">
            <v>Hourly</v>
          </cell>
          <cell r="I2344" t="str">
            <v>H</v>
          </cell>
          <cell r="J2344">
            <v>10.19</v>
          </cell>
        </row>
        <row r="2345">
          <cell r="A2345">
            <v>1333</v>
          </cell>
          <cell r="B2345" t="str">
            <v>Fellows, Kate T.</v>
          </cell>
          <cell r="C2345" t="str">
            <v>N</v>
          </cell>
          <cell r="D2345" t="str">
            <v>00000237</v>
          </cell>
          <cell r="E2345" t="str">
            <v>MEDSURG LNA Per Diem</v>
          </cell>
          <cell r="F2345">
            <v>39531</v>
          </cell>
          <cell r="G2345">
            <v>39810</v>
          </cell>
          <cell r="H2345" t="str">
            <v>Hourly</v>
          </cell>
          <cell r="I2345" t="str">
            <v>H</v>
          </cell>
          <cell r="J2345">
            <v>12.07</v>
          </cell>
        </row>
        <row r="2346">
          <cell r="A2346">
            <v>1333</v>
          </cell>
          <cell r="B2346" t="str">
            <v>Fellows, Kate T.</v>
          </cell>
          <cell r="C2346" t="str">
            <v>Y</v>
          </cell>
          <cell r="D2346" t="str">
            <v>00000237</v>
          </cell>
          <cell r="E2346" t="str">
            <v>MEDSURG LNA Per Diem</v>
          </cell>
          <cell r="F2346">
            <v>42079</v>
          </cell>
          <cell r="G2346">
            <v>42523</v>
          </cell>
          <cell r="H2346" t="str">
            <v>Hourly</v>
          </cell>
          <cell r="I2346" t="str">
            <v>H</v>
          </cell>
          <cell r="J2346">
            <v>16.2</v>
          </cell>
        </row>
        <row r="2347">
          <cell r="A2347">
            <v>1333</v>
          </cell>
          <cell r="B2347" t="str">
            <v>Fellows, Kate T.</v>
          </cell>
          <cell r="C2347" t="str">
            <v>N</v>
          </cell>
          <cell r="D2347" t="str">
            <v>00000401</v>
          </cell>
          <cell r="E2347" t="str">
            <v>Adult Day Licensed Nurses Aide</v>
          </cell>
          <cell r="F2347">
            <v>39377</v>
          </cell>
          <cell r="G2347">
            <v>39530</v>
          </cell>
          <cell r="H2347" t="str">
            <v>Hourly</v>
          </cell>
          <cell r="I2347" t="str">
            <v>H</v>
          </cell>
          <cell r="J2347">
            <v>11.72</v>
          </cell>
        </row>
        <row r="2348">
          <cell r="A2348">
            <v>1333</v>
          </cell>
          <cell r="B2348" t="str">
            <v>Fellows, Kate T.</v>
          </cell>
          <cell r="C2348" t="str">
            <v>N</v>
          </cell>
          <cell r="D2348" t="str">
            <v>00000401</v>
          </cell>
          <cell r="E2348" t="str">
            <v>Adult Day Licensed Nurses Aide</v>
          </cell>
          <cell r="F2348">
            <v>39531</v>
          </cell>
          <cell r="G2348">
            <v>40272</v>
          </cell>
          <cell r="H2348" t="str">
            <v>Hourly</v>
          </cell>
          <cell r="I2348" t="str">
            <v>H</v>
          </cell>
          <cell r="J2348">
            <v>12.1</v>
          </cell>
        </row>
        <row r="2349">
          <cell r="A2349">
            <v>1334</v>
          </cell>
          <cell r="B2349" t="str">
            <v>Anderson, Laura J.</v>
          </cell>
          <cell r="C2349" t="str">
            <v>N</v>
          </cell>
          <cell r="D2349" t="str">
            <v>00000233</v>
          </cell>
          <cell r="E2349" t="str">
            <v>ER RN Per Diem</v>
          </cell>
          <cell r="F2349">
            <v>39323</v>
          </cell>
          <cell r="G2349">
            <v>40449</v>
          </cell>
          <cell r="H2349" t="str">
            <v>Hourly</v>
          </cell>
          <cell r="I2349" t="str">
            <v>H</v>
          </cell>
          <cell r="J2349">
            <v>30.6203</v>
          </cell>
        </row>
        <row r="2350">
          <cell r="A2350">
            <v>1334</v>
          </cell>
          <cell r="B2350" t="str">
            <v>Anderson, Laura J.</v>
          </cell>
          <cell r="C2350" t="str">
            <v>Y</v>
          </cell>
          <cell r="D2350" t="str">
            <v>00000233</v>
          </cell>
          <cell r="E2350" t="str">
            <v>ER RN Per Diem</v>
          </cell>
          <cell r="F2350">
            <v>42531</v>
          </cell>
          <cell r="G2350">
            <v>42675</v>
          </cell>
          <cell r="H2350" t="str">
            <v>Hourly</v>
          </cell>
          <cell r="I2350" t="str">
            <v>H</v>
          </cell>
          <cell r="J2350">
            <v>36</v>
          </cell>
        </row>
        <row r="2351">
          <cell r="A2351">
            <v>1335</v>
          </cell>
          <cell r="B2351" t="str">
            <v>Allen, Martha J.</v>
          </cell>
          <cell r="C2351" t="str">
            <v>Y</v>
          </cell>
          <cell r="D2351" t="str">
            <v>00000405</v>
          </cell>
          <cell r="E2351" t="str">
            <v>Orthopedics PA Offsite</v>
          </cell>
          <cell r="F2351">
            <v>39323</v>
          </cell>
          <cell r="G2351">
            <v>40130</v>
          </cell>
          <cell r="H2351" t="str">
            <v>Salaried</v>
          </cell>
          <cell r="I2351" t="str">
            <v>S</v>
          </cell>
          <cell r="J2351">
            <v>46.920200000000001</v>
          </cell>
        </row>
        <row r="2352">
          <cell r="A2352">
            <v>1336</v>
          </cell>
          <cell r="B2352" t="str">
            <v>Jamieson-Brown, Dorothy A.</v>
          </cell>
          <cell r="C2352" t="str">
            <v>Y</v>
          </cell>
          <cell r="D2352" t="str">
            <v>00000160</v>
          </cell>
          <cell r="E2352" t="str">
            <v>Office Manager</v>
          </cell>
          <cell r="F2352">
            <v>44683</v>
          </cell>
          <cell r="G2352">
            <v>45056</v>
          </cell>
          <cell r="H2352" t="str">
            <v>Salaried</v>
          </cell>
          <cell r="I2352" t="str">
            <v>S</v>
          </cell>
          <cell r="J2352">
            <v>32.72</v>
          </cell>
        </row>
        <row r="2353">
          <cell r="A2353">
            <v>1336</v>
          </cell>
          <cell r="B2353" t="str">
            <v>Jamieson-Brown, Dorothy A.</v>
          </cell>
          <cell r="C2353" t="str">
            <v>N</v>
          </cell>
          <cell r="D2353" t="str">
            <v>00000296</v>
          </cell>
          <cell r="E2353" t="str">
            <v>CLAD LPN - Provider Practice</v>
          </cell>
          <cell r="F2353">
            <v>39329</v>
          </cell>
          <cell r="G2353">
            <v>39446</v>
          </cell>
          <cell r="H2353" t="str">
            <v>Hourly</v>
          </cell>
          <cell r="I2353" t="str">
            <v>H</v>
          </cell>
          <cell r="J2353">
            <v>17.5</v>
          </cell>
        </row>
        <row r="2354">
          <cell r="A2354">
            <v>1336</v>
          </cell>
          <cell r="B2354" t="str">
            <v>Jamieson-Brown, Dorothy A.</v>
          </cell>
          <cell r="C2354" t="str">
            <v>N</v>
          </cell>
          <cell r="D2354" t="str">
            <v>00000300</v>
          </cell>
          <cell r="E2354" t="str">
            <v>PRIM LPN - Provider Practice</v>
          </cell>
          <cell r="F2354">
            <v>39447</v>
          </cell>
          <cell r="G2354">
            <v>42358</v>
          </cell>
          <cell r="H2354" t="str">
            <v>Hourly</v>
          </cell>
          <cell r="I2354" t="str">
            <v>H</v>
          </cell>
          <cell r="J2354">
            <v>22.53</v>
          </cell>
        </row>
        <row r="2355">
          <cell r="A2355">
            <v>1336</v>
          </cell>
          <cell r="B2355" t="str">
            <v>Jamieson-Brown, Dorothy A.</v>
          </cell>
          <cell r="C2355" t="str">
            <v>N</v>
          </cell>
          <cell r="D2355" t="str">
            <v>00000312</v>
          </cell>
          <cell r="E2355" t="str">
            <v>CHEL Office Manager Offsite</v>
          </cell>
          <cell r="F2355">
            <v>42359</v>
          </cell>
          <cell r="G2355">
            <v>44682</v>
          </cell>
          <cell r="H2355" t="str">
            <v>Salaried</v>
          </cell>
          <cell r="I2355" t="str">
            <v>S</v>
          </cell>
          <cell r="J2355">
            <v>30.81</v>
          </cell>
        </row>
        <row r="2356">
          <cell r="A2356">
            <v>1337</v>
          </cell>
          <cell r="B2356" t="str">
            <v>LaBarge, Christina M.</v>
          </cell>
          <cell r="C2356" t="str">
            <v>Y</v>
          </cell>
          <cell r="D2356" t="str">
            <v>00000227</v>
          </cell>
          <cell r="E2356" t="str">
            <v>CEC Teaching Assistant</v>
          </cell>
          <cell r="F2356">
            <v>39329</v>
          </cell>
          <cell r="G2356">
            <v>39486</v>
          </cell>
          <cell r="H2356" t="str">
            <v>Hourly</v>
          </cell>
          <cell r="I2356" t="str">
            <v>H</v>
          </cell>
          <cell r="J2356">
            <v>9.2899999999999991</v>
          </cell>
        </row>
        <row r="2357">
          <cell r="A2357">
            <v>1338</v>
          </cell>
          <cell r="B2357" t="str">
            <v>Stearns, Teri K.</v>
          </cell>
          <cell r="C2357" t="str">
            <v>Y</v>
          </cell>
          <cell r="D2357" t="str">
            <v>00000237</v>
          </cell>
          <cell r="E2357" t="str">
            <v>MEDSURG LNA Per Diem</v>
          </cell>
          <cell r="F2357">
            <v>39329</v>
          </cell>
          <cell r="G2357">
            <v>41284</v>
          </cell>
          <cell r="H2357" t="str">
            <v>Hourly</v>
          </cell>
          <cell r="I2357" t="str">
            <v>H</v>
          </cell>
          <cell r="J2357">
            <v>10.59</v>
          </cell>
        </row>
        <row r="2358">
          <cell r="A2358">
            <v>1339</v>
          </cell>
          <cell r="B2358" t="str">
            <v>Adams, Ruthie A.</v>
          </cell>
          <cell r="C2358" t="str">
            <v>Y</v>
          </cell>
          <cell r="D2358" t="str">
            <v>00000040</v>
          </cell>
          <cell r="E2358" t="str">
            <v>ES Environmental Services Mgr</v>
          </cell>
          <cell r="F2358">
            <v>40427</v>
          </cell>
          <cell r="G2358">
            <v>43530</v>
          </cell>
          <cell r="H2358" t="str">
            <v>Salaried</v>
          </cell>
          <cell r="I2358" t="str">
            <v>S</v>
          </cell>
          <cell r="J2358">
            <v>28.54</v>
          </cell>
        </row>
        <row r="2359">
          <cell r="A2359">
            <v>1339</v>
          </cell>
          <cell r="B2359" t="str">
            <v>Adams, Ruthie A.</v>
          </cell>
          <cell r="C2359" t="str">
            <v>N</v>
          </cell>
          <cell r="D2359" t="str">
            <v>00000192</v>
          </cell>
          <cell r="E2359" t="str">
            <v>NUTS Catering Coordinator</v>
          </cell>
          <cell r="F2359">
            <v>39330</v>
          </cell>
          <cell r="G2359">
            <v>40426</v>
          </cell>
          <cell r="H2359" t="str">
            <v>Salaried</v>
          </cell>
          <cell r="I2359" t="str">
            <v>S</v>
          </cell>
          <cell r="J2359">
            <v>21.790400000000002</v>
          </cell>
        </row>
        <row r="2360">
          <cell r="A2360">
            <v>1340</v>
          </cell>
          <cell r="B2360" t="str">
            <v>Zampieri, Jason M.</v>
          </cell>
          <cell r="C2360" t="str">
            <v>Y</v>
          </cell>
          <cell r="D2360" t="str">
            <v>00000088</v>
          </cell>
          <cell r="E2360" t="str">
            <v>RAD Radiology Technologist</v>
          </cell>
          <cell r="F2360">
            <v>39330</v>
          </cell>
          <cell r="G2360">
            <v>39609</v>
          </cell>
          <cell r="H2360" t="str">
            <v>Hourly</v>
          </cell>
          <cell r="I2360" t="str">
            <v>H</v>
          </cell>
          <cell r="J2360">
            <v>22.29</v>
          </cell>
        </row>
        <row r="2361">
          <cell r="A2361">
            <v>1341</v>
          </cell>
          <cell r="B2361" t="str">
            <v>Whittington, Alice L.</v>
          </cell>
          <cell r="C2361" t="str">
            <v>N</v>
          </cell>
          <cell r="D2361" t="str">
            <v>00000155</v>
          </cell>
          <cell r="E2361" t="str">
            <v>NAPS Surgery Medical Secretary</v>
          </cell>
          <cell r="F2361">
            <v>39335</v>
          </cell>
          <cell r="G2361">
            <v>39390</v>
          </cell>
          <cell r="H2361" t="str">
            <v>Hourly</v>
          </cell>
          <cell r="I2361" t="str">
            <v>H</v>
          </cell>
          <cell r="J2361">
            <v>12.9</v>
          </cell>
        </row>
        <row r="2362">
          <cell r="A2362">
            <v>1341</v>
          </cell>
          <cell r="B2362" t="str">
            <v>Whittington, Alice L.</v>
          </cell>
          <cell r="C2362" t="str">
            <v>N</v>
          </cell>
          <cell r="D2362" t="str">
            <v>00000164</v>
          </cell>
          <cell r="E2362" t="str">
            <v>PRIM Medical Secretary</v>
          </cell>
          <cell r="F2362">
            <v>39391</v>
          </cell>
          <cell r="G2362">
            <v>39600</v>
          </cell>
          <cell r="H2362" t="str">
            <v>Hourly</v>
          </cell>
          <cell r="I2362" t="str">
            <v>H</v>
          </cell>
          <cell r="J2362">
            <v>13.29</v>
          </cell>
        </row>
        <row r="2363">
          <cell r="A2363">
            <v>1341</v>
          </cell>
          <cell r="B2363" t="str">
            <v>Whittington, Alice L.</v>
          </cell>
          <cell r="C2363" t="str">
            <v>N</v>
          </cell>
          <cell r="D2363" t="str">
            <v>00000221</v>
          </cell>
          <cell r="E2363" t="str">
            <v>Purchasing Assistant</v>
          </cell>
          <cell r="F2363">
            <v>42440</v>
          </cell>
          <cell r="G2363">
            <v>42668</v>
          </cell>
          <cell r="H2363" t="str">
            <v>Hourly</v>
          </cell>
          <cell r="I2363" t="str">
            <v>H</v>
          </cell>
          <cell r="J2363">
            <v>0</v>
          </cell>
        </row>
        <row r="2364">
          <cell r="A2364">
            <v>1341</v>
          </cell>
          <cell r="B2364" t="str">
            <v>Whittington, Alice L.</v>
          </cell>
          <cell r="C2364" t="str">
            <v>N</v>
          </cell>
          <cell r="D2364" t="str">
            <v>00000270</v>
          </cell>
          <cell r="E2364" t="str">
            <v>Purchasing Clerk II</v>
          </cell>
          <cell r="F2364">
            <v>39601</v>
          </cell>
          <cell r="G2364">
            <v>42668</v>
          </cell>
          <cell r="H2364" t="str">
            <v>Hourly</v>
          </cell>
          <cell r="I2364" t="str">
            <v>H</v>
          </cell>
          <cell r="J2364">
            <v>12.88</v>
          </cell>
        </row>
        <row r="2365">
          <cell r="A2365">
            <v>1341</v>
          </cell>
          <cell r="B2365" t="str">
            <v>Whittington, Alice L.</v>
          </cell>
          <cell r="C2365" t="str">
            <v>Y</v>
          </cell>
          <cell r="D2365" t="str">
            <v>00000571</v>
          </cell>
          <cell r="E2365" t="str">
            <v>Materials Clerk PD</v>
          </cell>
          <cell r="F2365">
            <v>42429</v>
          </cell>
          <cell r="G2365">
            <v>42668</v>
          </cell>
          <cell r="H2365" t="str">
            <v>Hourly</v>
          </cell>
          <cell r="I2365" t="str">
            <v>H</v>
          </cell>
          <cell r="J2365">
            <v>13.2</v>
          </cell>
        </row>
        <row r="2366">
          <cell r="A2366">
            <v>1342</v>
          </cell>
          <cell r="B2366" t="str">
            <v>Tiffany, Michelle A.</v>
          </cell>
          <cell r="C2366" t="str">
            <v>N</v>
          </cell>
          <cell r="D2366" t="str">
            <v>00000051</v>
          </cell>
          <cell r="E2366" t="str">
            <v>MEDSURG LNA</v>
          </cell>
          <cell r="F2366">
            <v>39337</v>
          </cell>
          <cell r="G2366">
            <v>40384</v>
          </cell>
          <cell r="H2366" t="str">
            <v>Hourly</v>
          </cell>
          <cell r="I2366" t="str">
            <v>H</v>
          </cell>
          <cell r="J2366">
            <v>11.0555</v>
          </cell>
        </row>
        <row r="2367">
          <cell r="A2367">
            <v>1342</v>
          </cell>
          <cell r="B2367" t="str">
            <v>Tiffany, Michelle A.</v>
          </cell>
          <cell r="C2367" t="str">
            <v>N</v>
          </cell>
          <cell r="D2367" t="str">
            <v>00000330</v>
          </cell>
          <cell r="E2367" t="str">
            <v>CLAD Healthcare Assistant</v>
          </cell>
          <cell r="F2367">
            <v>40385</v>
          </cell>
          <cell r="G2367">
            <v>40566</v>
          </cell>
          <cell r="H2367" t="str">
            <v>Hourly</v>
          </cell>
          <cell r="I2367" t="str">
            <v>H</v>
          </cell>
          <cell r="J2367">
            <v>12</v>
          </cell>
        </row>
        <row r="2368">
          <cell r="A2368">
            <v>1342</v>
          </cell>
          <cell r="B2368" t="str">
            <v>Tiffany, Michelle A.</v>
          </cell>
          <cell r="C2368" t="str">
            <v>N</v>
          </cell>
          <cell r="D2368" t="str">
            <v>00000433</v>
          </cell>
          <cell r="E2368" t="str">
            <v>CHEL Healthcare Asst Offsite</v>
          </cell>
          <cell r="F2368">
            <v>40567</v>
          </cell>
          <cell r="G2368">
            <v>41414</v>
          </cell>
          <cell r="H2368" t="str">
            <v>Hourly</v>
          </cell>
          <cell r="I2368" t="str">
            <v>H</v>
          </cell>
          <cell r="J2368">
            <v>12.48</v>
          </cell>
        </row>
        <row r="2369">
          <cell r="A2369">
            <v>1342</v>
          </cell>
          <cell r="B2369" t="str">
            <v>Tiffany, Michelle A.</v>
          </cell>
          <cell r="C2369" t="str">
            <v>Y</v>
          </cell>
          <cell r="D2369" t="str">
            <v>00000704</v>
          </cell>
          <cell r="E2369" t="str">
            <v>ED Technician PD</v>
          </cell>
          <cell r="F2369">
            <v>44970</v>
          </cell>
          <cell r="G2369">
            <v>45056</v>
          </cell>
          <cell r="H2369" t="str">
            <v>Hourly</v>
          </cell>
          <cell r="I2369" t="str">
            <v>H</v>
          </cell>
          <cell r="J2369">
            <v>23.57</v>
          </cell>
        </row>
        <row r="2370">
          <cell r="A2370">
            <v>1343</v>
          </cell>
          <cell r="B2370" t="str">
            <v>Blakeney, Samantha J.</v>
          </cell>
          <cell r="C2370" t="str">
            <v>Y</v>
          </cell>
          <cell r="D2370" t="str">
            <v>00000228</v>
          </cell>
          <cell r="E2370" t="str">
            <v>ASP After School Assistant</v>
          </cell>
          <cell r="F2370">
            <v>39342</v>
          </cell>
          <cell r="G2370">
            <v>39377</v>
          </cell>
          <cell r="H2370" t="str">
            <v>Hourly</v>
          </cell>
          <cell r="I2370" t="str">
            <v>H</v>
          </cell>
          <cell r="J2370">
            <v>7.85</v>
          </cell>
        </row>
        <row r="2371">
          <cell r="A2371">
            <v>1344</v>
          </cell>
          <cell r="B2371" t="str">
            <v>Stratton, Troy F.</v>
          </cell>
          <cell r="C2371" t="str">
            <v>Y</v>
          </cell>
          <cell r="D2371" t="str">
            <v>00000034</v>
          </cell>
          <cell r="E2371" t="str">
            <v>REH Director of Rehab Services</v>
          </cell>
          <cell r="F2371">
            <v>42121</v>
          </cell>
          <cell r="G2371">
            <v>45056</v>
          </cell>
          <cell r="H2371" t="str">
            <v>Salaried</v>
          </cell>
          <cell r="I2371" t="str">
            <v>S</v>
          </cell>
          <cell r="J2371">
            <v>52.77</v>
          </cell>
        </row>
        <row r="2372">
          <cell r="A2372">
            <v>1344</v>
          </cell>
          <cell r="B2372" t="str">
            <v>Stratton, Troy F.</v>
          </cell>
          <cell r="C2372" t="str">
            <v>N</v>
          </cell>
          <cell r="D2372" t="str">
            <v>00000098</v>
          </cell>
          <cell r="E2372" t="str">
            <v>REH Physical Therapist</v>
          </cell>
          <cell r="F2372">
            <v>39349</v>
          </cell>
          <cell r="G2372">
            <v>39530</v>
          </cell>
          <cell r="H2372" t="str">
            <v>Hourly</v>
          </cell>
          <cell r="I2372" t="str">
            <v>H</v>
          </cell>
          <cell r="J2372">
            <v>32.5</v>
          </cell>
        </row>
        <row r="2373">
          <cell r="A2373">
            <v>1344</v>
          </cell>
          <cell r="B2373" t="str">
            <v>Stratton, Troy F.</v>
          </cell>
          <cell r="C2373" t="str">
            <v>N</v>
          </cell>
          <cell r="D2373" t="str">
            <v>00000410</v>
          </cell>
          <cell r="E2373" t="str">
            <v>REH Physical Therapist Clinic</v>
          </cell>
          <cell r="F2373">
            <v>39531</v>
          </cell>
          <cell r="G2373">
            <v>42120</v>
          </cell>
          <cell r="H2373" t="str">
            <v>Hourly</v>
          </cell>
          <cell r="I2373" t="str">
            <v>H</v>
          </cell>
          <cell r="J2373">
            <v>40.520000000000003</v>
          </cell>
        </row>
        <row r="2374">
          <cell r="A2374">
            <v>1345</v>
          </cell>
          <cell r="B2374" t="str">
            <v>Wheeler, Amanda M.</v>
          </cell>
          <cell r="C2374" t="str">
            <v>N</v>
          </cell>
          <cell r="D2374" t="str">
            <v>00000164</v>
          </cell>
          <cell r="E2374" t="str">
            <v>PRIM Medical Secretary</v>
          </cell>
          <cell r="F2374">
            <v>39727</v>
          </cell>
          <cell r="G2374">
            <v>39754</v>
          </cell>
          <cell r="H2374" t="str">
            <v>Hourly</v>
          </cell>
          <cell r="I2374" t="str">
            <v>H</v>
          </cell>
          <cell r="J2374">
            <v>10.98</v>
          </cell>
        </row>
        <row r="2375">
          <cell r="A2375">
            <v>1345</v>
          </cell>
          <cell r="B2375" t="str">
            <v>Wheeler, Amanda M.</v>
          </cell>
          <cell r="C2375" t="str">
            <v>Y</v>
          </cell>
          <cell r="D2375" t="str">
            <v>00000210</v>
          </cell>
          <cell r="E2375" t="str">
            <v>PR Patient Reg Supervisor</v>
          </cell>
          <cell r="F2375">
            <v>42135</v>
          </cell>
          <cell r="G2375">
            <v>43686</v>
          </cell>
          <cell r="H2375" t="str">
            <v>Salaried</v>
          </cell>
          <cell r="I2375" t="str">
            <v>S</v>
          </cell>
          <cell r="J2375">
            <v>22.18</v>
          </cell>
        </row>
        <row r="2376">
          <cell r="A2376">
            <v>1345</v>
          </cell>
          <cell r="B2376" t="str">
            <v>Wheeler, Amanda M.</v>
          </cell>
          <cell r="C2376" t="str">
            <v>N</v>
          </cell>
          <cell r="D2376" t="str">
            <v>00000255</v>
          </cell>
          <cell r="E2376" t="str">
            <v>ADM Administrative Assistant</v>
          </cell>
          <cell r="F2376">
            <v>39349</v>
          </cell>
          <cell r="G2376">
            <v>41616</v>
          </cell>
          <cell r="H2376" t="str">
            <v>Hourly</v>
          </cell>
          <cell r="I2376" t="str">
            <v>H</v>
          </cell>
          <cell r="J2376">
            <v>14.66</v>
          </cell>
        </row>
        <row r="2377">
          <cell r="A2377">
            <v>1345</v>
          </cell>
          <cell r="B2377" t="str">
            <v>Wheeler, Amanda M.</v>
          </cell>
          <cell r="C2377" t="str">
            <v>N</v>
          </cell>
          <cell r="D2377" t="str">
            <v>00000286</v>
          </cell>
          <cell r="E2377" t="str">
            <v>ADM Decision Support Analyst</v>
          </cell>
          <cell r="F2377">
            <v>41617</v>
          </cell>
          <cell r="G2377">
            <v>42134</v>
          </cell>
          <cell r="H2377" t="str">
            <v>Salaried</v>
          </cell>
          <cell r="I2377" t="str">
            <v>S</v>
          </cell>
          <cell r="J2377">
            <v>16</v>
          </cell>
        </row>
        <row r="2378">
          <cell r="A2378">
            <v>1346</v>
          </cell>
          <cell r="B2378" t="str">
            <v>Labonte, Carol A.</v>
          </cell>
          <cell r="C2378" t="str">
            <v>N</v>
          </cell>
          <cell r="D2378" t="str">
            <v>00000341</v>
          </cell>
          <cell r="E2378" t="str">
            <v>Sharon RN Offsite</v>
          </cell>
          <cell r="F2378">
            <v>39349</v>
          </cell>
          <cell r="G2378">
            <v>39586</v>
          </cell>
          <cell r="H2378" t="str">
            <v>Hourly</v>
          </cell>
          <cell r="I2378" t="str">
            <v>H</v>
          </cell>
          <cell r="J2378">
            <v>26.59</v>
          </cell>
        </row>
        <row r="2379">
          <cell r="A2379">
            <v>1346</v>
          </cell>
          <cell r="B2379" t="str">
            <v>Labonte, Carol A.</v>
          </cell>
          <cell r="C2379" t="str">
            <v>Y</v>
          </cell>
          <cell r="D2379" t="str">
            <v>00000386</v>
          </cell>
          <cell r="E2379" t="str">
            <v>NAPS Neurology RN PP</v>
          </cell>
          <cell r="F2379">
            <v>39587</v>
          </cell>
          <cell r="G2379">
            <v>40298</v>
          </cell>
          <cell r="H2379" t="str">
            <v>Hourly</v>
          </cell>
          <cell r="I2379" t="str">
            <v>H</v>
          </cell>
          <cell r="J2379">
            <v>28.027999999999999</v>
          </cell>
        </row>
        <row r="2380">
          <cell r="A2380">
            <v>1346</v>
          </cell>
          <cell r="B2380" t="str">
            <v>Labonte, Carol A.</v>
          </cell>
          <cell r="C2380" t="str">
            <v>N</v>
          </cell>
          <cell r="D2380" t="str">
            <v>00000400</v>
          </cell>
          <cell r="E2380" t="str">
            <v>Sharon Medical Secretary Off</v>
          </cell>
          <cell r="F2380">
            <v>39349</v>
          </cell>
          <cell r="G2380">
            <v>39348</v>
          </cell>
          <cell r="H2380" t="str">
            <v>Hourly</v>
          </cell>
          <cell r="I2380" t="str">
            <v>H</v>
          </cell>
          <cell r="J2380">
            <v>25</v>
          </cell>
        </row>
        <row r="2381">
          <cell r="A2381">
            <v>1347</v>
          </cell>
          <cell r="B2381" t="str">
            <v>Kaur, Ravinder</v>
          </cell>
          <cell r="C2381" t="str">
            <v>Y</v>
          </cell>
          <cell r="D2381" t="str">
            <v>00000406</v>
          </cell>
          <cell r="E2381" t="str">
            <v>Data Support Analyst</v>
          </cell>
          <cell r="F2381">
            <v>39349</v>
          </cell>
          <cell r="G2381">
            <v>39508</v>
          </cell>
          <cell r="H2381" t="str">
            <v>Hourly</v>
          </cell>
          <cell r="I2381" t="str">
            <v>H</v>
          </cell>
          <cell r="J2381">
            <v>20</v>
          </cell>
        </row>
        <row r="2382">
          <cell r="A2382">
            <v>1348</v>
          </cell>
          <cell r="B2382" t="str">
            <v>Hamilton, Darlene R.</v>
          </cell>
          <cell r="C2382" t="str">
            <v>N</v>
          </cell>
          <cell r="D2382" t="str">
            <v>00000116</v>
          </cell>
          <cell r="E2382" t="str">
            <v>HIM Lead Med Transcriptionist</v>
          </cell>
          <cell r="F2382">
            <v>39356</v>
          </cell>
          <cell r="G2382">
            <v>40188</v>
          </cell>
          <cell r="H2382" t="str">
            <v>Hourly</v>
          </cell>
          <cell r="I2382" t="str">
            <v>H</v>
          </cell>
          <cell r="J2382">
            <v>16.79</v>
          </cell>
        </row>
        <row r="2383">
          <cell r="A2383">
            <v>1348</v>
          </cell>
          <cell r="B2383" t="str">
            <v>Hamilton, Darlene R.</v>
          </cell>
          <cell r="C2383" t="str">
            <v>Y</v>
          </cell>
          <cell r="D2383" t="str">
            <v>00000117</v>
          </cell>
          <cell r="E2383" t="str">
            <v>HIM Medical Transcriptionist</v>
          </cell>
          <cell r="F2383">
            <v>40189</v>
          </cell>
          <cell r="G2383">
            <v>40976</v>
          </cell>
          <cell r="H2383" t="str">
            <v>Hourly</v>
          </cell>
          <cell r="I2383" t="str">
            <v>H</v>
          </cell>
          <cell r="J2383">
            <v>17.075800000000001</v>
          </cell>
        </row>
        <row r="2384">
          <cell r="A2384">
            <v>1349</v>
          </cell>
          <cell r="B2384" t="str">
            <v>Pelletier, Stacy J.</v>
          </cell>
          <cell r="C2384" t="str">
            <v>N</v>
          </cell>
          <cell r="D2384" t="str">
            <v>00000188</v>
          </cell>
          <cell r="E2384" t="str">
            <v>NUTS Registered Dietician</v>
          </cell>
          <cell r="F2384">
            <v>39356</v>
          </cell>
          <cell r="G2384">
            <v>42736</v>
          </cell>
          <cell r="H2384" t="str">
            <v>Hourly</v>
          </cell>
          <cell r="I2384" t="str">
            <v>H</v>
          </cell>
          <cell r="J2384">
            <v>28.84</v>
          </cell>
        </row>
        <row r="2385">
          <cell r="A2385">
            <v>1349</v>
          </cell>
          <cell r="B2385" t="str">
            <v>Pelletier, Stacy J.</v>
          </cell>
          <cell r="C2385" t="str">
            <v>Y</v>
          </cell>
          <cell r="D2385" t="str">
            <v>00000353</v>
          </cell>
          <cell r="E2385" t="str">
            <v>Registered Dietician</v>
          </cell>
          <cell r="F2385">
            <v>44683</v>
          </cell>
          <cell r="G2385">
            <v>45056</v>
          </cell>
          <cell r="H2385" t="str">
            <v>Salaried</v>
          </cell>
          <cell r="I2385" t="str">
            <v>S</v>
          </cell>
          <cell r="J2385">
            <v>40.340000000000003</v>
          </cell>
        </row>
        <row r="2386">
          <cell r="A2386">
            <v>1349</v>
          </cell>
          <cell r="B2386" t="str">
            <v>Pelletier, Stacy J.</v>
          </cell>
          <cell r="C2386" t="str">
            <v>N</v>
          </cell>
          <cell r="D2386" t="str">
            <v>00000596</v>
          </cell>
          <cell r="E2386" t="str">
            <v>Reg Dietician Rehab</v>
          </cell>
          <cell r="F2386">
            <v>42737</v>
          </cell>
          <cell r="G2386">
            <v>44682</v>
          </cell>
          <cell r="H2386" t="str">
            <v>Hourly</v>
          </cell>
          <cell r="I2386" t="str">
            <v>H</v>
          </cell>
          <cell r="J2386">
            <v>35.909999999999997</v>
          </cell>
        </row>
        <row r="2387">
          <cell r="A2387">
            <v>1350</v>
          </cell>
          <cell r="B2387" t="str">
            <v>Deberville, Danica E.</v>
          </cell>
          <cell r="C2387" t="str">
            <v>Y</v>
          </cell>
          <cell r="D2387" t="str">
            <v>00000277</v>
          </cell>
          <cell r="E2387" t="str">
            <v>BIL Receptionist</v>
          </cell>
          <cell r="F2387">
            <v>39356</v>
          </cell>
          <cell r="G2387">
            <v>39567</v>
          </cell>
          <cell r="H2387" t="str">
            <v>Hourly</v>
          </cell>
          <cell r="I2387" t="str">
            <v>H</v>
          </cell>
          <cell r="J2387">
            <v>10.51</v>
          </cell>
        </row>
        <row r="2388">
          <cell r="A2388">
            <v>1351</v>
          </cell>
          <cell r="B2388" t="str">
            <v>MacKenzie, Bree H.</v>
          </cell>
          <cell r="C2388" t="str">
            <v>N</v>
          </cell>
          <cell r="D2388" t="str">
            <v>00000053</v>
          </cell>
          <cell r="E2388" t="str">
            <v>TCU Registered Nurse</v>
          </cell>
          <cell r="F2388">
            <v>39363</v>
          </cell>
          <cell r="G2388">
            <v>39838</v>
          </cell>
          <cell r="H2388" t="str">
            <v>Hourly</v>
          </cell>
          <cell r="I2388" t="str">
            <v>H</v>
          </cell>
          <cell r="J2388">
            <v>21.68</v>
          </cell>
        </row>
        <row r="2389">
          <cell r="A2389">
            <v>1351</v>
          </cell>
          <cell r="B2389" t="str">
            <v>MacKenzie, Bree H.</v>
          </cell>
          <cell r="C2389" t="str">
            <v>N</v>
          </cell>
          <cell r="D2389" t="str">
            <v>00000054</v>
          </cell>
          <cell r="E2389" t="str">
            <v>TCU Licensed Practical Nurse</v>
          </cell>
          <cell r="F2389">
            <v>39357</v>
          </cell>
          <cell r="G2389">
            <v>39362</v>
          </cell>
          <cell r="H2389" t="str">
            <v>Hourly</v>
          </cell>
          <cell r="I2389" t="str">
            <v>H</v>
          </cell>
          <cell r="J2389">
            <v>14.5</v>
          </cell>
        </row>
        <row r="2390">
          <cell r="A2390">
            <v>1351</v>
          </cell>
          <cell r="B2390" t="str">
            <v>MacKenzie, Bree H.</v>
          </cell>
          <cell r="C2390" t="str">
            <v>N</v>
          </cell>
          <cell r="D2390" t="str">
            <v>00000233</v>
          </cell>
          <cell r="E2390" t="str">
            <v>ER RN Per Diem</v>
          </cell>
          <cell r="F2390">
            <v>40091</v>
          </cell>
          <cell r="G2390">
            <v>40090</v>
          </cell>
          <cell r="H2390" t="str">
            <v>Hourly</v>
          </cell>
          <cell r="I2390" t="str">
            <v>H</v>
          </cell>
          <cell r="J2390">
            <v>22.38</v>
          </cell>
        </row>
        <row r="2391">
          <cell r="A2391">
            <v>1351</v>
          </cell>
          <cell r="B2391" t="str">
            <v>MacKenzie, Bree H.</v>
          </cell>
          <cell r="C2391" t="str">
            <v>N</v>
          </cell>
          <cell r="D2391" t="str">
            <v>00000305</v>
          </cell>
          <cell r="E2391" t="str">
            <v>TCU RN - Per Diem</v>
          </cell>
          <cell r="F2391">
            <v>39839</v>
          </cell>
          <cell r="G2391">
            <v>40090</v>
          </cell>
          <cell r="H2391" t="str">
            <v>Hourly</v>
          </cell>
          <cell r="I2391" t="str">
            <v>H</v>
          </cell>
          <cell r="J2391">
            <v>22.38</v>
          </cell>
        </row>
        <row r="2392">
          <cell r="A2392">
            <v>1351</v>
          </cell>
          <cell r="B2392" t="str">
            <v>MacKenzie, Bree H.</v>
          </cell>
          <cell r="C2392" t="str">
            <v>Y</v>
          </cell>
          <cell r="D2392" t="str">
            <v>00000305</v>
          </cell>
          <cell r="E2392" t="str">
            <v>TCU RN - Per Diem</v>
          </cell>
          <cell r="F2392">
            <v>40091</v>
          </cell>
          <cell r="G2392">
            <v>40623</v>
          </cell>
          <cell r="H2392" t="str">
            <v>Hourly</v>
          </cell>
          <cell r="I2392" t="str">
            <v>H</v>
          </cell>
          <cell r="J2392">
            <v>22.761099999999999</v>
          </cell>
        </row>
        <row r="2393">
          <cell r="A2393">
            <v>1352</v>
          </cell>
          <cell r="B2393" t="str">
            <v>Benoit, Bonnie A.</v>
          </cell>
          <cell r="C2393" t="str">
            <v>Y</v>
          </cell>
          <cell r="D2393" t="str">
            <v>00000233</v>
          </cell>
          <cell r="E2393" t="str">
            <v>ER RN Per Diem</v>
          </cell>
          <cell r="F2393">
            <v>39357</v>
          </cell>
          <cell r="G2393">
            <v>39553</v>
          </cell>
          <cell r="H2393" t="str">
            <v>Hourly</v>
          </cell>
          <cell r="I2393" t="str">
            <v>H</v>
          </cell>
          <cell r="J2393">
            <v>28.35</v>
          </cell>
        </row>
        <row r="2394">
          <cell r="A2394">
            <v>1353</v>
          </cell>
          <cell r="B2394" t="str">
            <v>Herring, Stephanie N.</v>
          </cell>
          <cell r="C2394" t="str">
            <v>N</v>
          </cell>
          <cell r="D2394" t="str">
            <v>00000051</v>
          </cell>
          <cell r="E2394" t="str">
            <v>MEDSURG LNA</v>
          </cell>
          <cell r="F2394">
            <v>43283</v>
          </cell>
          <cell r="G2394">
            <v>44451</v>
          </cell>
          <cell r="H2394" t="str">
            <v>Salaried</v>
          </cell>
          <cell r="I2394" t="str">
            <v>S</v>
          </cell>
          <cell r="J2394">
            <v>19.670000000000002</v>
          </cell>
        </row>
        <row r="2395">
          <cell r="A2395">
            <v>1353</v>
          </cell>
          <cell r="B2395" t="str">
            <v>Herring, Stephanie N.</v>
          </cell>
          <cell r="C2395" t="str">
            <v>N</v>
          </cell>
          <cell r="D2395" t="str">
            <v>00000058</v>
          </cell>
          <cell r="E2395" t="str">
            <v>MECU Licensed Nurse Aide</v>
          </cell>
          <cell r="F2395">
            <v>39358</v>
          </cell>
          <cell r="G2395">
            <v>41328</v>
          </cell>
          <cell r="H2395" t="str">
            <v>Hourly</v>
          </cell>
          <cell r="I2395" t="str">
            <v>H</v>
          </cell>
          <cell r="J2395">
            <v>12.83</v>
          </cell>
        </row>
        <row r="2396">
          <cell r="A2396">
            <v>1353</v>
          </cell>
          <cell r="B2396" t="str">
            <v>Herring, Stephanie N.</v>
          </cell>
          <cell r="C2396" t="str">
            <v>N</v>
          </cell>
          <cell r="D2396" t="str">
            <v>00000058</v>
          </cell>
          <cell r="E2396" t="str">
            <v>MECU Licensed Nurse Aide</v>
          </cell>
          <cell r="F2396">
            <v>42989</v>
          </cell>
          <cell r="G2396">
            <v>43170</v>
          </cell>
          <cell r="H2396" t="str">
            <v>Hourly</v>
          </cell>
          <cell r="I2396" t="str">
            <v>H</v>
          </cell>
          <cell r="J2396">
            <v>16</v>
          </cell>
        </row>
        <row r="2397">
          <cell r="A2397">
            <v>1353</v>
          </cell>
          <cell r="B2397" t="str">
            <v>Herring, Stephanie N.</v>
          </cell>
          <cell r="C2397" t="str">
            <v>N</v>
          </cell>
          <cell r="D2397" t="str">
            <v>00000235</v>
          </cell>
          <cell r="E2397" t="str">
            <v>MECU LNA Per Diem</v>
          </cell>
          <cell r="F2397">
            <v>42863</v>
          </cell>
          <cell r="G2397">
            <v>42988</v>
          </cell>
          <cell r="H2397" t="str">
            <v>Hourly</v>
          </cell>
          <cell r="I2397" t="str">
            <v>H</v>
          </cell>
          <cell r="J2397">
            <v>15</v>
          </cell>
        </row>
        <row r="2398">
          <cell r="A2398">
            <v>1353</v>
          </cell>
          <cell r="B2398" t="str">
            <v>Herring, Stephanie N.</v>
          </cell>
          <cell r="C2398" t="str">
            <v>N</v>
          </cell>
          <cell r="D2398" t="str">
            <v>00000237</v>
          </cell>
          <cell r="E2398" t="str">
            <v>MEDSURG LNA Per Diem</v>
          </cell>
          <cell r="F2398">
            <v>42731</v>
          </cell>
          <cell r="G2398">
            <v>42988</v>
          </cell>
          <cell r="H2398" t="str">
            <v>Hourly</v>
          </cell>
          <cell r="I2398" t="str">
            <v>H</v>
          </cell>
          <cell r="J2398">
            <v>15</v>
          </cell>
        </row>
        <row r="2399">
          <cell r="A2399">
            <v>1353</v>
          </cell>
          <cell r="B2399" t="str">
            <v>Herring, Stephanie N.</v>
          </cell>
          <cell r="C2399" t="str">
            <v>Y</v>
          </cell>
          <cell r="D2399" t="str">
            <v>00000554</v>
          </cell>
          <cell r="E2399" t="str">
            <v>Medical Assistant</v>
          </cell>
          <cell r="F2399">
            <v>44452</v>
          </cell>
          <cell r="G2399">
            <v>45056</v>
          </cell>
          <cell r="H2399" t="str">
            <v>Hourly</v>
          </cell>
          <cell r="I2399" t="str">
            <v>H</v>
          </cell>
          <cell r="J2399">
            <v>24.16</v>
          </cell>
        </row>
        <row r="2400">
          <cell r="A2400">
            <v>1353</v>
          </cell>
          <cell r="B2400" t="str">
            <v>Herring, Stephanie N.</v>
          </cell>
          <cell r="C2400" t="str">
            <v>N</v>
          </cell>
          <cell r="D2400" t="str">
            <v>00000581</v>
          </cell>
          <cell r="E2400" t="str">
            <v>LNA Retirement Community</v>
          </cell>
          <cell r="F2400">
            <v>43171</v>
          </cell>
          <cell r="G2400">
            <v>44451</v>
          </cell>
          <cell r="H2400" t="str">
            <v>Hourly</v>
          </cell>
          <cell r="I2400" t="str">
            <v>H</v>
          </cell>
          <cell r="J2400">
            <v>19.670000000000002</v>
          </cell>
        </row>
        <row r="2401">
          <cell r="A2401">
            <v>1353</v>
          </cell>
          <cell r="B2401" t="str">
            <v>Herring, Stephanie N.</v>
          </cell>
          <cell r="C2401" t="str">
            <v>N</v>
          </cell>
          <cell r="D2401" t="str">
            <v>00000582</v>
          </cell>
          <cell r="E2401" t="str">
            <v>LNA Retirement Com PD</v>
          </cell>
          <cell r="F2401">
            <v>44585</v>
          </cell>
          <cell r="G2401">
            <v>44962</v>
          </cell>
          <cell r="H2401" t="str">
            <v>Hourly</v>
          </cell>
          <cell r="I2401" t="str">
            <v>H</v>
          </cell>
          <cell r="J2401">
            <v>21.62</v>
          </cell>
        </row>
        <row r="2402">
          <cell r="A2402">
            <v>1354</v>
          </cell>
          <cell r="B2402" t="str">
            <v>Lilley, Skye-Larie</v>
          </cell>
          <cell r="C2402" t="str">
            <v>Y</v>
          </cell>
          <cell r="D2402" t="str">
            <v>00000198</v>
          </cell>
          <cell r="E2402" t="str">
            <v>ES Project Worker - OUT (close</v>
          </cell>
          <cell r="F2402">
            <v>39363</v>
          </cell>
          <cell r="G2402">
            <v>39373</v>
          </cell>
          <cell r="H2402" t="str">
            <v>Hourly</v>
          </cell>
          <cell r="I2402" t="str">
            <v>H</v>
          </cell>
          <cell r="J2402">
            <v>8.5299999999999994</v>
          </cell>
        </row>
        <row r="2403">
          <cell r="A2403">
            <v>1355</v>
          </cell>
          <cell r="B2403" t="str">
            <v>Hoelzer, Vicki M.</v>
          </cell>
          <cell r="C2403" t="str">
            <v>Y</v>
          </cell>
          <cell r="D2403" t="str">
            <v>00000211</v>
          </cell>
          <cell r="E2403" t="str">
            <v>PR Patient Reg Receptionist I</v>
          </cell>
          <cell r="F2403">
            <v>39363</v>
          </cell>
          <cell r="G2403">
            <v>39433</v>
          </cell>
          <cell r="H2403" t="str">
            <v>Hourly</v>
          </cell>
          <cell r="I2403" t="str">
            <v>H</v>
          </cell>
          <cell r="J2403">
            <v>11.19</v>
          </cell>
        </row>
        <row r="2404">
          <cell r="A2404">
            <v>1356</v>
          </cell>
          <cell r="B2404" t="str">
            <v>Angelillo, Cindy L.</v>
          </cell>
          <cell r="C2404" t="str">
            <v>N</v>
          </cell>
          <cell r="D2404" t="str">
            <v>00000051</v>
          </cell>
          <cell r="E2404" t="str">
            <v>MEDSURG LNA</v>
          </cell>
          <cell r="F2404">
            <v>39372</v>
          </cell>
          <cell r="G2404">
            <v>44454</v>
          </cell>
          <cell r="H2404" t="str">
            <v>Hourly</v>
          </cell>
          <cell r="I2404" t="str">
            <v>H</v>
          </cell>
          <cell r="J2404">
            <v>24.13</v>
          </cell>
        </row>
        <row r="2405">
          <cell r="A2405">
            <v>1356</v>
          </cell>
          <cell r="B2405" t="str">
            <v>Angelillo, Cindy L.</v>
          </cell>
          <cell r="C2405" t="str">
            <v>N</v>
          </cell>
          <cell r="D2405" t="str">
            <v>00000051</v>
          </cell>
          <cell r="E2405" t="str">
            <v>MEDSURG LNA</v>
          </cell>
          <cell r="F2405">
            <v>44454</v>
          </cell>
          <cell r="G2405">
            <v>44454</v>
          </cell>
          <cell r="H2405" t="str">
            <v>Hourly</v>
          </cell>
          <cell r="I2405" t="str">
            <v>H</v>
          </cell>
          <cell r="J2405">
            <v>24.13</v>
          </cell>
        </row>
        <row r="2406">
          <cell r="A2406">
            <v>1356</v>
          </cell>
          <cell r="B2406" t="str">
            <v>Angelillo, Cindy L.</v>
          </cell>
          <cell r="C2406" t="str">
            <v>Y</v>
          </cell>
          <cell r="D2406" t="str">
            <v>00000051</v>
          </cell>
          <cell r="E2406" t="str">
            <v>MEDSURG LNA</v>
          </cell>
          <cell r="F2406">
            <v>44535</v>
          </cell>
          <cell r="G2406">
            <v>44536</v>
          </cell>
          <cell r="H2406" t="str">
            <v>Hourly</v>
          </cell>
          <cell r="I2406" t="str">
            <v>H</v>
          </cell>
          <cell r="J2406">
            <v>24.13</v>
          </cell>
        </row>
        <row r="2407">
          <cell r="A2407">
            <v>1356</v>
          </cell>
          <cell r="B2407" t="str">
            <v>Angelillo, Cindy L.</v>
          </cell>
          <cell r="C2407" t="str">
            <v>N</v>
          </cell>
          <cell r="D2407" t="str">
            <v>00000581</v>
          </cell>
          <cell r="E2407" t="str">
            <v>LNA Retirement Community</v>
          </cell>
          <cell r="F2407">
            <v>43465</v>
          </cell>
          <cell r="G2407">
            <v>44305</v>
          </cell>
          <cell r="H2407" t="str">
            <v>Hourly</v>
          </cell>
          <cell r="I2407" t="str">
            <v>H</v>
          </cell>
          <cell r="J2407">
            <v>20.62</v>
          </cell>
        </row>
        <row r="2408">
          <cell r="A2408">
            <v>1357</v>
          </cell>
          <cell r="B2408" t="str">
            <v>Wheatley, Gail L.</v>
          </cell>
          <cell r="C2408" t="str">
            <v>N</v>
          </cell>
          <cell r="D2408" t="str">
            <v>00000063</v>
          </cell>
          <cell r="E2408" t="str">
            <v>OR Registered Nurse</v>
          </cell>
          <cell r="F2408">
            <v>39587</v>
          </cell>
          <cell r="G2408">
            <v>39990</v>
          </cell>
          <cell r="H2408" t="str">
            <v>Hourly</v>
          </cell>
          <cell r="I2408" t="str">
            <v>H</v>
          </cell>
          <cell r="J2408">
            <v>22.71</v>
          </cell>
        </row>
        <row r="2409">
          <cell r="A2409">
            <v>1357</v>
          </cell>
          <cell r="B2409" t="str">
            <v>Wheatley, Gail L.</v>
          </cell>
          <cell r="C2409" t="str">
            <v>Y</v>
          </cell>
          <cell r="D2409" t="str">
            <v>00000063</v>
          </cell>
          <cell r="E2409" t="str">
            <v>OR Registered Nurse</v>
          </cell>
          <cell r="F2409">
            <v>40302</v>
          </cell>
          <cell r="G2409">
            <v>40696</v>
          </cell>
          <cell r="H2409" t="str">
            <v>Hourly</v>
          </cell>
          <cell r="I2409" t="str">
            <v>H</v>
          </cell>
          <cell r="J2409">
            <v>25</v>
          </cell>
        </row>
        <row r="2410">
          <cell r="A2410">
            <v>1357</v>
          </cell>
          <cell r="B2410" t="str">
            <v>Wheatley, Gail L.</v>
          </cell>
          <cell r="C2410" t="str">
            <v>N</v>
          </cell>
          <cell r="D2410" t="str">
            <v>00000064</v>
          </cell>
          <cell r="E2410" t="str">
            <v>OR Licensed Practical Nurse</v>
          </cell>
          <cell r="F2410">
            <v>39378</v>
          </cell>
          <cell r="G2410">
            <v>39586</v>
          </cell>
          <cell r="H2410" t="str">
            <v>Hourly</v>
          </cell>
          <cell r="I2410" t="str">
            <v>H</v>
          </cell>
          <cell r="J2410">
            <v>15.81</v>
          </cell>
        </row>
        <row r="2411">
          <cell r="A2411">
            <v>1358</v>
          </cell>
          <cell r="B2411" t="str">
            <v>Needham, Wanda A.</v>
          </cell>
          <cell r="C2411" t="str">
            <v>Y</v>
          </cell>
          <cell r="D2411" t="str">
            <v>00000264</v>
          </cell>
          <cell r="E2411" t="str">
            <v>ES Worker</v>
          </cell>
          <cell r="F2411">
            <v>39378</v>
          </cell>
          <cell r="G2411">
            <v>39497</v>
          </cell>
          <cell r="H2411" t="str">
            <v>Hourly</v>
          </cell>
          <cell r="I2411" t="str">
            <v>H</v>
          </cell>
          <cell r="J2411">
            <v>11.5</v>
          </cell>
        </row>
        <row r="2412">
          <cell r="A2412">
            <v>1359</v>
          </cell>
          <cell r="B2412" t="str">
            <v>Natvig, Nancy L.</v>
          </cell>
          <cell r="C2412" t="str">
            <v>N</v>
          </cell>
          <cell r="D2412" t="str">
            <v>00000072</v>
          </cell>
          <cell r="E2412" t="str">
            <v>ER Registered Nurse</v>
          </cell>
          <cell r="F2412">
            <v>39379</v>
          </cell>
          <cell r="G2412">
            <v>39583</v>
          </cell>
          <cell r="H2412" t="str">
            <v>Hourly</v>
          </cell>
          <cell r="I2412" t="str">
            <v>H</v>
          </cell>
          <cell r="J2412">
            <v>29.2</v>
          </cell>
        </row>
        <row r="2413">
          <cell r="A2413">
            <v>1359</v>
          </cell>
          <cell r="B2413" t="str">
            <v>Natvig, Nancy L.</v>
          </cell>
          <cell r="C2413" t="str">
            <v>N</v>
          </cell>
          <cell r="D2413" t="str">
            <v>00000073</v>
          </cell>
          <cell r="E2413" t="str">
            <v>ER Nursing Supervisor</v>
          </cell>
          <cell r="F2413">
            <v>39433</v>
          </cell>
          <cell r="G2413">
            <v>39586</v>
          </cell>
          <cell r="H2413" t="str">
            <v>Hourly</v>
          </cell>
          <cell r="I2413" t="str">
            <v>H</v>
          </cell>
          <cell r="J2413">
            <v>32.130000000000003</v>
          </cell>
        </row>
        <row r="2414">
          <cell r="A2414">
            <v>1359</v>
          </cell>
          <cell r="B2414" t="str">
            <v>Natvig, Nancy L.</v>
          </cell>
          <cell r="C2414" t="str">
            <v>N</v>
          </cell>
          <cell r="D2414" t="str">
            <v>00000233</v>
          </cell>
          <cell r="E2414" t="str">
            <v>ER RN Per Diem</v>
          </cell>
          <cell r="F2414">
            <v>39584</v>
          </cell>
          <cell r="G2414">
            <v>39832</v>
          </cell>
          <cell r="H2414" t="str">
            <v>Hourly</v>
          </cell>
          <cell r="I2414" t="str">
            <v>H</v>
          </cell>
          <cell r="J2414">
            <v>29.199998000000001</v>
          </cell>
        </row>
        <row r="2415">
          <cell r="A2415">
            <v>1359</v>
          </cell>
          <cell r="B2415" t="str">
            <v>Natvig, Nancy L.</v>
          </cell>
          <cell r="C2415" t="str">
            <v>N</v>
          </cell>
          <cell r="D2415" t="str">
            <v>00000233</v>
          </cell>
          <cell r="E2415" t="str">
            <v>ER RN Per Diem</v>
          </cell>
          <cell r="F2415">
            <v>40651</v>
          </cell>
          <cell r="G2415">
            <v>40875</v>
          </cell>
          <cell r="H2415" t="str">
            <v>Hourly</v>
          </cell>
          <cell r="I2415" t="str">
            <v>H</v>
          </cell>
          <cell r="J2415">
            <v>30.5</v>
          </cell>
        </row>
        <row r="2416">
          <cell r="A2416">
            <v>1359</v>
          </cell>
          <cell r="B2416" t="str">
            <v>Natvig, Nancy L.</v>
          </cell>
          <cell r="C2416" t="str">
            <v>Y</v>
          </cell>
          <cell r="D2416" t="str">
            <v>00000233</v>
          </cell>
          <cell r="E2416" t="str">
            <v>ER RN Per Diem</v>
          </cell>
          <cell r="F2416">
            <v>41488</v>
          </cell>
          <cell r="G2416">
            <v>41892</v>
          </cell>
          <cell r="H2416" t="str">
            <v>Hourly</v>
          </cell>
          <cell r="I2416" t="str">
            <v>H</v>
          </cell>
          <cell r="J2416">
            <v>30.5</v>
          </cell>
        </row>
        <row r="2417">
          <cell r="A2417">
            <v>1360</v>
          </cell>
          <cell r="B2417" t="str">
            <v>Zeller, Diane J.</v>
          </cell>
          <cell r="C2417" t="str">
            <v>Y</v>
          </cell>
          <cell r="D2417" t="str">
            <v>00000351</v>
          </cell>
          <cell r="E2417" t="str">
            <v>NADM Director Surgical Service</v>
          </cell>
          <cell r="F2417">
            <v>39384</v>
          </cell>
          <cell r="G2417">
            <v>39656</v>
          </cell>
          <cell r="H2417" t="str">
            <v>Salaried</v>
          </cell>
          <cell r="I2417" t="str">
            <v>S</v>
          </cell>
          <cell r="J2417">
            <v>39.619999999999997</v>
          </cell>
        </row>
        <row r="2418">
          <cell r="A2418">
            <v>1361</v>
          </cell>
          <cell r="B2418" t="str">
            <v>Stefanik, Andrea J.</v>
          </cell>
          <cell r="C2418" t="str">
            <v>N</v>
          </cell>
          <cell r="D2418" t="str">
            <v>00000330</v>
          </cell>
          <cell r="E2418" t="str">
            <v>CLAD Healthcare Assistant</v>
          </cell>
          <cell r="F2418">
            <v>39384</v>
          </cell>
          <cell r="G2418">
            <v>40258</v>
          </cell>
          <cell r="H2418" t="str">
            <v>Hourly</v>
          </cell>
          <cell r="I2418" t="str">
            <v>H</v>
          </cell>
          <cell r="J2418">
            <v>14.97</v>
          </cell>
        </row>
        <row r="2419">
          <cell r="A2419">
            <v>1361</v>
          </cell>
          <cell r="B2419" t="str">
            <v>Stefanik, Andrea J.</v>
          </cell>
          <cell r="C2419" t="str">
            <v>Y</v>
          </cell>
          <cell r="D2419" t="str">
            <v>00000474</v>
          </cell>
          <cell r="E2419" t="str">
            <v>CLAD Heathcare Assistant PD</v>
          </cell>
          <cell r="F2419">
            <v>40259</v>
          </cell>
          <cell r="G2419">
            <v>40511</v>
          </cell>
          <cell r="H2419" t="str">
            <v>Hourly</v>
          </cell>
          <cell r="I2419" t="str">
            <v>H</v>
          </cell>
          <cell r="J2419">
            <v>14.97</v>
          </cell>
        </row>
        <row r="2420">
          <cell r="A2420">
            <v>1362</v>
          </cell>
          <cell r="B2420" t="str">
            <v>Dague, Candace M.</v>
          </cell>
          <cell r="C2420" t="str">
            <v>Y</v>
          </cell>
          <cell r="D2420" t="str">
            <v>00000164</v>
          </cell>
          <cell r="E2420" t="str">
            <v>PRIM Medical Secretary</v>
          </cell>
          <cell r="F2420">
            <v>39384</v>
          </cell>
          <cell r="G2420">
            <v>39444</v>
          </cell>
          <cell r="H2420" t="str">
            <v>Hourly</v>
          </cell>
          <cell r="I2420" t="str">
            <v>H</v>
          </cell>
          <cell r="J2420">
            <v>11.19</v>
          </cell>
        </row>
        <row r="2421">
          <cell r="A2421">
            <v>1363</v>
          </cell>
          <cell r="B2421" t="str">
            <v>Corrigan, Jeffrey T.</v>
          </cell>
          <cell r="C2421" t="str">
            <v>Y</v>
          </cell>
          <cell r="D2421" t="str">
            <v>00000006</v>
          </cell>
          <cell r="E2421" t="str">
            <v>ADM Director of Human Resource</v>
          </cell>
          <cell r="F2421">
            <v>39387</v>
          </cell>
          <cell r="G2421">
            <v>39752</v>
          </cell>
          <cell r="H2421" t="str">
            <v>Salaried</v>
          </cell>
          <cell r="I2421" t="str">
            <v>S</v>
          </cell>
          <cell r="J2421">
            <v>52.884599999999999</v>
          </cell>
        </row>
        <row r="2422">
          <cell r="A2422">
            <v>1364</v>
          </cell>
          <cell r="B2422" t="str">
            <v>MacDonald, Andrea N.</v>
          </cell>
          <cell r="C2422" t="str">
            <v>Y</v>
          </cell>
          <cell r="D2422" t="str">
            <v>00000191</v>
          </cell>
          <cell r="E2422" t="str">
            <v>NUTS Nutrition Assistant</v>
          </cell>
          <cell r="F2422">
            <v>39392</v>
          </cell>
          <cell r="G2422">
            <v>39433</v>
          </cell>
          <cell r="H2422" t="str">
            <v>Hourly</v>
          </cell>
          <cell r="I2422" t="str">
            <v>H</v>
          </cell>
          <cell r="J2422">
            <v>9.52</v>
          </cell>
        </row>
        <row r="2423">
          <cell r="A2423">
            <v>1365</v>
          </cell>
          <cell r="B2423" t="str">
            <v>Jarvis, Antonia M.</v>
          </cell>
          <cell r="C2423" t="str">
            <v>N</v>
          </cell>
          <cell r="D2423" t="str">
            <v>00000228</v>
          </cell>
          <cell r="E2423" t="str">
            <v>ASP After School Assistant</v>
          </cell>
          <cell r="F2423">
            <v>39392</v>
          </cell>
          <cell r="G2423">
            <v>39610</v>
          </cell>
          <cell r="H2423" t="str">
            <v>Hourly</v>
          </cell>
          <cell r="I2423" t="str">
            <v>H</v>
          </cell>
          <cell r="J2423">
            <v>7.93</v>
          </cell>
        </row>
        <row r="2424">
          <cell r="A2424">
            <v>1365</v>
          </cell>
          <cell r="B2424" t="str">
            <v>Jarvis, Antonia M.</v>
          </cell>
          <cell r="C2424" t="str">
            <v>N</v>
          </cell>
          <cell r="D2424" t="str">
            <v>00000251</v>
          </cell>
          <cell r="E2424" t="str">
            <v>MECU LPN Per Diem</v>
          </cell>
          <cell r="F2424">
            <v>43719</v>
          </cell>
          <cell r="G2424">
            <v>43718</v>
          </cell>
          <cell r="H2424" t="str">
            <v>Hourly</v>
          </cell>
          <cell r="I2424" t="str">
            <v>H</v>
          </cell>
          <cell r="J2424">
            <v>18.670000000000002</v>
          </cell>
        </row>
        <row r="2425">
          <cell r="A2425">
            <v>1365</v>
          </cell>
          <cell r="B2425" t="str">
            <v>Jarvis, Antonia M.</v>
          </cell>
          <cell r="C2425" t="str">
            <v>Y</v>
          </cell>
          <cell r="D2425" t="str">
            <v>00000584</v>
          </cell>
          <cell r="E2425" t="str">
            <v>LPN Retirement Com PD</v>
          </cell>
          <cell r="F2425">
            <v>43719</v>
          </cell>
          <cell r="G2425">
            <v>43903</v>
          </cell>
          <cell r="H2425" t="str">
            <v>Hourly</v>
          </cell>
          <cell r="I2425" t="str">
            <v>H</v>
          </cell>
          <cell r="J2425">
            <v>18.670000000000002</v>
          </cell>
        </row>
        <row r="2426">
          <cell r="A2426">
            <v>1366</v>
          </cell>
          <cell r="B2426" t="str">
            <v>Hooker, Tammy J.</v>
          </cell>
          <cell r="C2426" t="str">
            <v>N</v>
          </cell>
          <cell r="D2426" t="str">
            <v>00000337</v>
          </cell>
          <cell r="E2426" t="str">
            <v>Marketing Specialist</v>
          </cell>
          <cell r="F2426">
            <v>39398</v>
          </cell>
          <cell r="G2426">
            <v>43198</v>
          </cell>
          <cell r="H2426" t="str">
            <v>Hourly</v>
          </cell>
          <cell r="I2426" t="str">
            <v>H</v>
          </cell>
          <cell r="J2426">
            <v>24</v>
          </cell>
        </row>
        <row r="2427">
          <cell r="A2427">
            <v>1366</v>
          </cell>
          <cell r="B2427" t="str">
            <v>Hooker, Tammy J.</v>
          </cell>
          <cell r="C2427" t="str">
            <v>Y</v>
          </cell>
          <cell r="D2427" t="str">
            <v>00000616</v>
          </cell>
          <cell r="E2427" t="str">
            <v>Marketing Strategist</v>
          </cell>
          <cell r="F2427">
            <v>43199</v>
          </cell>
          <cell r="G2427">
            <v>44386</v>
          </cell>
          <cell r="H2427" t="str">
            <v>Hourly</v>
          </cell>
          <cell r="I2427" t="str">
            <v>H</v>
          </cell>
          <cell r="J2427">
            <v>28.01</v>
          </cell>
        </row>
        <row r="2428">
          <cell r="A2428">
            <v>1367</v>
          </cell>
          <cell r="B2428" t="str">
            <v>Fournier, Marshall R.</v>
          </cell>
          <cell r="C2428" t="str">
            <v>Y</v>
          </cell>
          <cell r="D2428" t="str">
            <v>00000191</v>
          </cell>
          <cell r="E2428" t="str">
            <v>NUTS Nutrition Assistant</v>
          </cell>
          <cell r="F2428">
            <v>39398</v>
          </cell>
          <cell r="G2428">
            <v>39628</v>
          </cell>
          <cell r="H2428" t="str">
            <v>Hourly</v>
          </cell>
          <cell r="I2428" t="str">
            <v>H</v>
          </cell>
          <cell r="J2428">
            <v>10</v>
          </cell>
        </row>
        <row r="2429">
          <cell r="A2429">
            <v>1368</v>
          </cell>
          <cell r="B2429" t="str">
            <v>Westbrook, Rachel A.</v>
          </cell>
          <cell r="C2429" t="str">
            <v>Y</v>
          </cell>
          <cell r="D2429" t="str">
            <v>00000098</v>
          </cell>
          <cell r="E2429" t="str">
            <v>REH Physical Therapist</v>
          </cell>
          <cell r="F2429">
            <v>39401</v>
          </cell>
          <cell r="G2429">
            <v>45056</v>
          </cell>
          <cell r="H2429" t="str">
            <v>Hourly</v>
          </cell>
          <cell r="I2429" t="str">
            <v>H</v>
          </cell>
          <cell r="J2429">
            <v>50.61</v>
          </cell>
        </row>
        <row r="2430">
          <cell r="A2430">
            <v>1369</v>
          </cell>
          <cell r="B2430" t="str">
            <v>Eaccarino, Peggy J.</v>
          </cell>
          <cell r="C2430" t="str">
            <v>Y</v>
          </cell>
          <cell r="D2430" t="str">
            <v>00000163</v>
          </cell>
          <cell r="E2430" t="str">
            <v>PRIM Medical Assistant</v>
          </cell>
          <cell r="F2430">
            <v>41337</v>
          </cell>
          <cell r="G2430">
            <v>42185</v>
          </cell>
          <cell r="H2430" t="str">
            <v>Hourly</v>
          </cell>
          <cell r="I2430" t="str">
            <v>H</v>
          </cell>
          <cell r="J2430">
            <v>13.66</v>
          </cell>
        </row>
        <row r="2431">
          <cell r="A2431">
            <v>1369</v>
          </cell>
          <cell r="B2431" t="str">
            <v>Eaccarino, Peggy J.</v>
          </cell>
          <cell r="C2431" t="str">
            <v>N</v>
          </cell>
          <cell r="D2431" t="str">
            <v>00000164</v>
          </cell>
          <cell r="E2431" t="str">
            <v>PRIM Medical Secretary</v>
          </cell>
          <cell r="F2431">
            <v>39839</v>
          </cell>
          <cell r="G2431">
            <v>40337</v>
          </cell>
          <cell r="H2431" t="str">
            <v>Hourly</v>
          </cell>
          <cell r="I2431" t="str">
            <v>H</v>
          </cell>
          <cell r="J2431">
            <v>11.079499999999999</v>
          </cell>
        </row>
        <row r="2432">
          <cell r="A2432">
            <v>1369</v>
          </cell>
          <cell r="B2432" t="str">
            <v>Eaccarino, Peggy J.</v>
          </cell>
          <cell r="C2432" t="str">
            <v>N</v>
          </cell>
          <cell r="D2432" t="str">
            <v>00000211</v>
          </cell>
          <cell r="E2432" t="str">
            <v>PR Patient Reg Receptionist I</v>
          </cell>
          <cell r="F2432">
            <v>39412</v>
          </cell>
          <cell r="G2432">
            <v>39838</v>
          </cell>
          <cell r="H2432" t="str">
            <v>Hourly</v>
          </cell>
          <cell r="I2432" t="str">
            <v>H</v>
          </cell>
          <cell r="J2432">
            <v>10.35</v>
          </cell>
        </row>
        <row r="2433">
          <cell r="A2433">
            <v>1369</v>
          </cell>
          <cell r="B2433" t="str">
            <v>Eaccarino, Peggy J.</v>
          </cell>
          <cell r="C2433" t="str">
            <v>N</v>
          </cell>
          <cell r="D2433" t="str">
            <v>00000502</v>
          </cell>
          <cell r="E2433" t="str">
            <v>RAD Medical Secretary</v>
          </cell>
          <cell r="F2433">
            <v>40504</v>
          </cell>
          <cell r="G2433">
            <v>40944</v>
          </cell>
          <cell r="H2433" t="str">
            <v>Hourly</v>
          </cell>
          <cell r="I2433" t="str">
            <v>H</v>
          </cell>
          <cell r="J2433">
            <v>11.35</v>
          </cell>
        </row>
        <row r="2434">
          <cell r="A2434">
            <v>1369</v>
          </cell>
          <cell r="B2434" t="str">
            <v>Eaccarino, Peggy J.</v>
          </cell>
          <cell r="C2434" t="str">
            <v>N</v>
          </cell>
          <cell r="D2434" t="str">
            <v>00000513</v>
          </cell>
          <cell r="E2434" t="str">
            <v>CLAD Healthcare Assist Float</v>
          </cell>
          <cell r="F2434">
            <v>40945</v>
          </cell>
          <cell r="G2434">
            <v>41336</v>
          </cell>
          <cell r="H2434" t="str">
            <v>Hourly</v>
          </cell>
          <cell r="I2434" t="str">
            <v>H</v>
          </cell>
          <cell r="J2434">
            <v>11.75</v>
          </cell>
        </row>
        <row r="2435">
          <cell r="A2435">
            <v>1370</v>
          </cell>
          <cell r="B2435" t="str">
            <v>Baldwin, Melissa A.</v>
          </cell>
          <cell r="C2435" t="str">
            <v>Y</v>
          </cell>
          <cell r="D2435" t="str">
            <v>00000198</v>
          </cell>
          <cell r="E2435" t="str">
            <v>ES Project Worker - OUT (close</v>
          </cell>
          <cell r="F2435">
            <v>39413</v>
          </cell>
          <cell r="G2435">
            <v>39496</v>
          </cell>
          <cell r="H2435" t="str">
            <v>Hourly</v>
          </cell>
          <cell r="I2435" t="str">
            <v>H</v>
          </cell>
          <cell r="J2435">
            <v>8.75</v>
          </cell>
        </row>
        <row r="2436">
          <cell r="A2436">
            <v>1371</v>
          </cell>
          <cell r="B2436" t="str">
            <v>Ngoma, Felisters M.</v>
          </cell>
          <cell r="C2436" t="str">
            <v>N</v>
          </cell>
          <cell r="D2436" t="str">
            <v>00000049</v>
          </cell>
          <cell r="E2436" t="str">
            <v>MEDSURG Registered Nurse</v>
          </cell>
          <cell r="F2436">
            <v>40371</v>
          </cell>
          <cell r="G2436">
            <v>40752</v>
          </cell>
          <cell r="H2436" t="str">
            <v>Hourly</v>
          </cell>
          <cell r="I2436" t="str">
            <v>H</v>
          </cell>
          <cell r="J2436">
            <v>21</v>
          </cell>
        </row>
        <row r="2437">
          <cell r="A2437">
            <v>1371</v>
          </cell>
          <cell r="B2437" t="str">
            <v>Ngoma, Felisters M.</v>
          </cell>
          <cell r="C2437" t="str">
            <v>N</v>
          </cell>
          <cell r="D2437" t="str">
            <v>00000049</v>
          </cell>
          <cell r="E2437" t="str">
            <v>MEDSURG Registered Nurse</v>
          </cell>
          <cell r="F2437">
            <v>41526</v>
          </cell>
          <cell r="G2437">
            <v>41800</v>
          </cell>
          <cell r="H2437" t="str">
            <v>Hourly</v>
          </cell>
          <cell r="I2437" t="str">
            <v>H</v>
          </cell>
          <cell r="J2437">
            <v>23</v>
          </cell>
        </row>
        <row r="2438">
          <cell r="A2438">
            <v>1371</v>
          </cell>
          <cell r="B2438" t="str">
            <v>Ngoma, Felisters M.</v>
          </cell>
          <cell r="C2438" t="str">
            <v>N</v>
          </cell>
          <cell r="D2438" t="str">
            <v>00000049</v>
          </cell>
          <cell r="E2438" t="str">
            <v>MEDSURG Registered Nurse</v>
          </cell>
          <cell r="F2438">
            <v>41991</v>
          </cell>
          <cell r="G2438">
            <v>42274</v>
          </cell>
          <cell r="H2438" t="str">
            <v>Hourly</v>
          </cell>
          <cell r="I2438" t="str">
            <v>H</v>
          </cell>
          <cell r="J2438">
            <v>25</v>
          </cell>
        </row>
        <row r="2439">
          <cell r="A2439">
            <v>1371</v>
          </cell>
          <cell r="B2439" t="str">
            <v>Ngoma, Felisters M.</v>
          </cell>
          <cell r="C2439" t="str">
            <v>Y</v>
          </cell>
          <cell r="D2439" t="str">
            <v>00000049</v>
          </cell>
          <cell r="E2439" t="str">
            <v>MEDSURG Registered Nurse</v>
          </cell>
          <cell r="F2439">
            <v>44543</v>
          </cell>
          <cell r="G2439">
            <v>45056</v>
          </cell>
          <cell r="H2439" t="str">
            <v>Hourly</v>
          </cell>
          <cell r="I2439" t="str">
            <v>H</v>
          </cell>
          <cell r="J2439">
            <v>40.19</v>
          </cell>
        </row>
        <row r="2440">
          <cell r="A2440">
            <v>1371</v>
          </cell>
          <cell r="B2440" t="str">
            <v>Ngoma, Felisters M.</v>
          </cell>
          <cell r="C2440" t="str">
            <v>N</v>
          </cell>
          <cell r="D2440" t="str">
            <v>00000058</v>
          </cell>
          <cell r="E2440" t="str">
            <v>MECU Licensed Nurse Aide</v>
          </cell>
          <cell r="F2440">
            <v>39423</v>
          </cell>
          <cell r="G2440">
            <v>39423</v>
          </cell>
          <cell r="H2440" t="str">
            <v>Hourly</v>
          </cell>
          <cell r="I2440" t="str">
            <v>H</v>
          </cell>
          <cell r="J2440">
            <v>10.19</v>
          </cell>
        </row>
        <row r="2441">
          <cell r="A2441">
            <v>1371</v>
          </cell>
          <cell r="B2441" t="str">
            <v>Ngoma, Felisters M.</v>
          </cell>
          <cell r="C2441" t="str">
            <v>N</v>
          </cell>
          <cell r="D2441" t="str">
            <v>00000058</v>
          </cell>
          <cell r="E2441" t="str">
            <v>MECU Licensed Nurse Aide</v>
          </cell>
          <cell r="F2441">
            <v>39545</v>
          </cell>
          <cell r="G2441">
            <v>39992</v>
          </cell>
          <cell r="H2441" t="str">
            <v>Hourly</v>
          </cell>
          <cell r="I2441" t="str">
            <v>H</v>
          </cell>
          <cell r="J2441">
            <v>10.5</v>
          </cell>
        </row>
        <row r="2442">
          <cell r="A2442">
            <v>1371</v>
          </cell>
          <cell r="B2442" t="str">
            <v>Ngoma, Felisters M.</v>
          </cell>
          <cell r="C2442" t="str">
            <v>N</v>
          </cell>
          <cell r="D2442" t="str">
            <v>00000161</v>
          </cell>
          <cell r="E2442" t="str">
            <v>PRIM RN Provider Practice</v>
          </cell>
          <cell r="F2442">
            <v>44039</v>
          </cell>
          <cell r="G2442">
            <v>44542</v>
          </cell>
          <cell r="H2442" t="str">
            <v>Hourly</v>
          </cell>
          <cell r="I2442" t="str">
            <v>H</v>
          </cell>
          <cell r="J2442">
            <v>31.07</v>
          </cell>
        </row>
        <row r="2443">
          <cell r="A2443">
            <v>1371</v>
          </cell>
          <cell r="B2443" t="str">
            <v>Ngoma, Felisters M.</v>
          </cell>
          <cell r="C2443" t="str">
            <v>N</v>
          </cell>
          <cell r="D2443" t="str">
            <v>00000235</v>
          </cell>
          <cell r="E2443" t="str">
            <v>MECU LNA Per Diem</v>
          </cell>
          <cell r="F2443">
            <v>39423</v>
          </cell>
          <cell r="G2443">
            <v>39544</v>
          </cell>
          <cell r="H2443" t="str">
            <v>Hourly</v>
          </cell>
          <cell r="I2443" t="str">
            <v>H</v>
          </cell>
          <cell r="J2443">
            <v>10.19</v>
          </cell>
        </row>
        <row r="2444">
          <cell r="A2444">
            <v>1371</v>
          </cell>
          <cell r="B2444" t="str">
            <v>Ngoma, Felisters M.</v>
          </cell>
          <cell r="C2444" t="str">
            <v>N</v>
          </cell>
          <cell r="D2444" t="str">
            <v>00000238</v>
          </cell>
          <cell r="E2444" t="str">
            <v>MEDSURG LPN Per Diem</v>
          </cell>
          <cell r="F2444">
            <v>39993</v>
          </cell>
          <cell r="G2444">
            <v>40328</v>
          </cell>
          <cell r="H2444" t="str">
            <v>Hourly</v>
          </cell>
          <cell r="I2444" t="str">
            <v>H</v>
          </cell>
          <cell r="J2444">
            <v>14.1676</v>
          </cell>
        </row>
        <row r="2445">
          <cell r="A2445">
            <v>1371</v>
          </cell>
          <cell r="B2445" t="str">
            <v>Ngoma, Felisters M.</v>
          </cell>
          <cell r="C2445" t="str">
            <v>N</v>
          </cell>
          <cell r="D2445" t="str">
            <v>00000239</v>
          </cell>
          <cell r="E2445" t="str">
            <v>MEDSURG RN Per Diem</v>
          </cell>
          <cell r="F2445">
            <v>40329</v>
          </cell>
          <cell r="G2445">
            <v>40370</v>
          </cell>
          <cell r="H2445" t="str">
            <v>Hourly</v>
          </cell>
          <cell r="I2445" t="str">
            <v>H</v>
          </cell>
          <cell r="J2445">
            <v>21</v>
          </cell>
        </row>
        <row r="2446">
          <cell r="A2446">
            <v>1371</v>
          </cell>
          <cell r="B2446" t="str">
            <v>Ngoma, Felisters M.</v>
          </cell>
          <cell r="C2446" t="str">
            <v>N</v>
          </cell>
          <cell r="D2446" t="str">
            <v>00000239</v>
          </cell>
          <cell r="E2446" t="str">
            <v>MEDSURG RN Per Diem</v>
          </cell>
          <cell r="F2446">
            <v>42870</v>
          </cell>
          <cell r="G2446">
            <v>44038</v>
          </cell>
          <cell r="H2446" t="str">
            <v>Hourly</v>
          </cell>
          <cell r="I2446" t="str">
            <v>H</v>
          </cell>
          <cell r="J2446">
            <v>27.81</v>
          </cell>
        </row>
        <row r="2447">
          <cell r="A2447">
            <v>1371</v>
          </cell>
          <cell r="B2447" t="str">
            <v>Ngoma, Felisters M.</v>
          </cell>
          <cell r="C2447" t="str">
            <v>N</v>
          </cell>
          <cell r="D2447" t="str">
            <v>00000239</v>
          </cell>
          <cell r="E2447" t="str">
            <v>MEDSURG RN Per Diem</v>
          </cell>
          <cell r="F2447">
            <v>44039</v>
          </cell>
          <cell r="G2447">
            <v>44305</v>
          </cell>
          <cell r="H2447" t="str">
            <v>Salaried</v>
          </cell>
          <cell r="I2447" t="str">
            <v>S</v>
          </cell>
          <cell r="J2447">
            <v>28.37</v>
          </cell>
        </row>
        <row r="2448">
          <cell r="A2448">
            <v>1371</v>
          </cell>
          <cell r="B2448" t="str">
            <v>Ngoma, Felisters M.</v>
          </cell>
          <cell r="C2448" t="str">
            <v>N</v>
          </cell>
          <cell r="D2448" t="str">
            <v>00000592</v>
          </cell>
          <cell r="E2448" t="str">
            <v>RN Retirement Com PD</v>
          </cell>
          <cell r="F2448">
            <v>43437</v>
          </cell>
          <cell r="G2448">
            <v>44305</v>
          </cell>
          <cell r="H2448" t="str">
            <v>Hourly</v>
          </cell>
          <cell r="I2448" t="str">
            <v>H</v>
          </cell>
          <cell r="J2448">
            <v>28.37</v>
          </cell>
        </row>
        <row r="2449">
          <cell r="A2449">
            <v>1372</v>
          </cell>
          <cell r="B2449" t="str">
            <v>Zecca, Katherine C.</v>
          </cell>
          <cell r="C2449" t="str">
            <v>Y</v>
          </cell>
          <cell r="D2449" t="str">
            <v>00000164</v>
          </cell>
          <cell r="E2449" t="str">
            <v>PRIM Medical Secretary</v>
          </cell>
          <cell r="F2449">
            <v>39427</v>
          </cell>
          <cell r="G2449">
            <v>39684</v>
          </cell>
          <cell r="H2449" t="str">
            <v>Hourly</v>
          </cell>
          <cell r="I2449" t="str">
            <v>H</v>
          </cell>
          <cell r="J2449">
            <v>12.5</v>
          </cell>
        </row>
        <row r="2450">
          <cell r="A2450">
            <v>1373</v>
          </cell>
          <cell r="B2450" t="str">
            <v>McLaughlin, Dennis C.</v>
          </cell>
          <cell r="C2450" t="str">
            <v>Y</v>
          </cell>
          <cell r="D2450" t="str">
            <v>00000193</v>
          </cell>
          <cell r="E2450" t="str">
            <v>FAC Skilled Maintenance</v>
          </cell>
          <cell r="F2450">
            <v>39430</v>
          </cell>
          <cell r="G2450">
            <v>45056</v>
          </cell>
          <cell r="H2450" t="str">
            <v>Hourly</v>
          </cell>
          <cell r="I2450" t="str">
            <v>H</v>
          </cell>
          <cell r="J2450">
            <v>29.97</v>
          </cell>
        </row>
        <row r="2451">
          <cell r="A2451">
            <v>1374</v>
          </cell>
          <cell r="B2451" t="str">
            <v>Burrell, Georgia M.</v>
          </cell>
          <cell r="C2451" t="str">
            <v>Y</v>
          </cell>
          <cell r="D2451" t="str">
            <v>00000211</v>
          </cell>
          <cell r="E2451" t="str">
            <v>PR Patient Reg Receptionist I</v>
          </cell>
          <cell r="F2451">
            <v>39434</v>
          </cell>
          <cell r="G2451">
            <v>39600</v>
          </cell>
          <cell r="H2451" t="str">
            <v>Hourly</v>
          </cell>
          <cell r="I2451" t="str">
            <v>H</v>
          </cell>
          <cell r="J2451">
            <v>11.98</v>
          </cell>
        </row>
        <row r="2452">
          <cell r="A2452">
            <v>1375</v>
          </cell>
          <cell r="B2452" t="str">
            <v>Utton, Marie R.</v>
          </cell>
          <cell r="C2452" t="str">
            <v>Y</v>
          </cell>
          <cell r="D2452" t="str">
            <v>00000161</v>
          </cell>
          <cell r="E2452" t="str">
            <v>PRIM RN Provider Practice</v>
          </cell>
          <cell r="F2452">
            <v>39434</v>
          </cell>
          <cell r="G2452">
            <v>40284</v>
          </cell>
          <cell r="H2452" t="str">
            <v>Hourly</v>
          </cell>
          <cell r="I2452" t="str">
            <v>H</v>
          </cell>
          <cell r="J2452">
            <v>22.05</v>
          </cell>
        </row>
        <row r="2453">
          <cell r="A2453">
            <v>1376</v>
          </cell>
          <cell r="B2453" t="str">
            <v>Dezotelle, Scott E.</v>
          </cell>
          <cell r="C2453" t="str">
            <v>Y</v>
          </cell>
          <cell r="D2453" t="str">
            <v>00000070</v>
          </cell>
          <cell r="E2453" t="str">
            <v>OR Central Sterile Supply Tech</v>
          </cell>
          <cell r="F2453">
            <v>40147</v>
          </cell>
          <cell r="G2453">
            <v>41066</v>
          </cell>
          <cell r="H2453" t="str">
            <v>Hourly</v>
          </cell>
          <cell r="I2453" t="str">
            <v>H</v>
          </cell>
          <cell r="J2453">
            <v>12.02</v>
          </cell>
        </row>
        <row r="2454">
          <cell r="A2454">
            <v>1376</v>
          </cell>
          <cell r="B2454" t="str">
            <v>Dezotelle, Scott E.</v>
          </cell>
          <cell r="C2454" t="str">
            <v>N</v>
          </cell>
          <cell r="D2454" t="str">
            <v>00000197</v>
          </cell>
          <cell r="E2454" t="str">
            <v>ES Associate</v>
          </cell>
          <cell r="F2454">
            <v>39434</v>
          </cell>
          <cell r="G2454">
            <v>40146</v>
          </cell>
          <cell r="H2454" t="str">
            <v>Hourly</v>
          </cell>
          <cell r="I2454" t="str">
            <v>H</v>
          </cell>
          <cell r="J2454">
            <v>11.39</v>
          </cell>
        </row>
        <row r="2455">
          <cell r="A2455">
            <v>1377</v>
          </cell>
          <cell r="B2455" t="str">
            <v>Kelley, Heather A.</v>
          </cell>
          <cell r="C2455" t="str">
            <v>N</v>
          </cell>
          <cell r="D2455" t="str">
            <v>00000093</v>
          </cell>
          <cell r="E2455" t="str">
            <v>PHAR Pharmacist</v>
          </cell>
          <cell r="F2455">
            <v>39435</v>
          </cell>
          <cell r="G2455">
            <v>40256</v>
          </cell>
          <cell r="H2455" t="str">
            <v>Hourly</v>
          </cell>
          <cell r="I2455" t="str">
            <v>H</v>
          </cell>
          <cell r="J2455">
            <v>38.020000000000003</v>
          </cell>
        </row>
        <row r="2456">
          <cell r="A2456">
            <v>1377</v>
          </cell>
          <cell r="B2456" t="str">
            <v>Kelley, Heather A.</v>
          </cell>
          <cell r="C2456" t="str">
            <v>Y</v>
          </cell>
          <cell r="D2456" t="str">
            <v>00000093</v>
          </cell>
          <cell r="E2456" t="str">
            <v>PHAR Pharmacist</v>
          </cell>
          <cell r="F2456">
            <v>40259</v>
          </cell>
          <cell r="G2456">
            <v>40260</v>
          </cell>
          <cell r="H2456" t="str">
            <v>Hourly</v>
          </cell>
          <cell r="I2456" t="str">
            <v>H</v>
          </cell>
          <cell r="J2456">
            <v>38.020000000000003</v>
          </cell>
        </row>
        <row r="2457">
          <cell r="A2457">
            <v>1378</v>
          </cell>
          <cell r="B2457" t="str">
            <v>Kelton, Brittany F.</v>
          </cell>
          <cell r="C2457" t="str">
            <v>N</v>
          </cell>
          <cell r="D2457" t="str">
            <v>00000088</v>
          </cell>
          <cell r="E2457" t="str">
            <v>RAD Radiology Technologist</v>
          </cell>
          <cell r="F2457">
            <v>39436</v>
          </cell>
          <cell r="G2457">
            <v>39614</v>
          </cell>
          <cell r="H2457" t="str">
            <v>Hourly</v>
          </cell>
          <cell r="I2457" t="str">
            <v>H</v>
          </cell>
          <cell r="J2457">
            <v>20.21</v>
          </cell>
        </row>
        <row r="2458">
          <cell r="A2458">
            <v>1378</v>
          </cell>
          <cell r="B2458" t="str">
            <v>Kelton, Brittany F.</v>
          </cell>
          <cell r="C2458" t="str">
            <v>N</v>
          </cell>
          <cell r="D2458" t="str">
            <v>00000088</v>
          </cell>
          <cell r="E2458" t="str">
            <v>RAD Radiology Technologist</v>
          </cell>
          <cell r="F2458">
            <v>39615</v>
          </cell>
          <cell r="G2458">
            <v>39810</v>
          </cell>
          <cell r="H2458" t="str">
            <v>Hourly</v>
          </cell>
          <cell r="I2458" t="str">
            <v>H</v>
          </cell>
          <cell r="J2458">
            <v>20.21</v>
          </cell>
        </row>
        <row r="2459">
          <cell r="A2459">
            <v>1378</v>
          </cell>
          <cell r="B2459" t="str">
            <v>Kelton, Brittany F.</v>
          </cell>
          <cell r="C2459" t="str">
            <v>N</v>
          </cell>
          <cell r="D2459" t="str">
            <v>00000089</v>
          </cell>
          <cell r="E2459" t="str">
            <v>RAD Sonographer</v>
          </cell>
          <cell r="F2459">
            <v>39811</v>
          </cell>
          <cell r="G2459">
            <v>42806</v>
          </cell>
          <cell r="H2459" t="str">
            <v>Hourly</v>
          </cell>
          <cell r="I2459" t="str">
            <v>H</v>
          </cell>
          <cell r="J2459">
            <v>30</v>
          </cell>
        </row>
        <row r="2460">
          <cell r="A2460">
            <v>1378</v>
          </cell>
          <cell r="B2460" t="str">
            <v>Kelton, Brittany F.</v>
          </cell>
          <cell r="C2460" t="str">
            <v>Y</v>
          </cell>
          <cell r="D2460" t="str">
            <v>00000422</v>
          </cell>
          <cell r="E2460" t="str">
            <v>RAD Radiology Technologist 3</v>
          </cell>
          <cell r="F2460">
            <v>42807</v>
          </cell>
          <cell r="G2460">
            <v>43861</v>
          </cell>
          <cell r="H2460" t="str">
            <v>Hourly</v>
          </cell>
          <cell r="I2460" t="str">
            <v>H</v>
          </cell>
          <cell r="J2460">
            <v>31.52</v>
          </cell>
        </row>
        <row r="2461">
          <cell r="A2461">
            <v>1378</v>
          </cell>
          <cell r="B2461" t="str">
            <v>Kelton, Brittany F.</v>
          </cell>
          <cell r="C2461" t="str">
            <v>N</v>
          </cell>
          <cell r="D2461" t="str">
            <v>00000426</v>
          </cell>
          <cell r="E2461" t="str">
            <v>Ultrasound Trainee</v>
          </cell>
          <cell r="F2461">
            <v>39614</v>
          </cell>
          <cell r="G2461">
            <v>39615</v>
          </cell>
          <cell r="H2461" t="str">
            <v>Hourly</v>
          </cell>
          <cell r="I2461" t="str">
            <v>H</v>
          </cell>
          <cell r="J2461">
            <v>8</v>
          </cell>
        </row>
        <row r="2462">
          <cell r="A2462">
            <v>1378</v>
          </cell>
          <cell r="B2462" t="str">
            <v>Kelton, Brittany F.</v>
          </cell>
          <cell r="C2462" t="str">
            <v>N</v>
          </cell>
          <cell r="D2462" t="str">
            <v>00000426</v>
          </cell>
          <cell r="E2462" t="str">
            <v>Ultrasound Trainee</v>
          </cell>
          <cell r="F2462">
            <v>39615</v>
          </cell>
          <cell r="G2462">
            <v>39810</v>
          </cell>
          <cell r="H2462" t="str">
            <v>Hourly</v>
          </cell>
          <cell r="I2462" t="str">
            <v>H</v>
          </cell>
          <cell r="J2462">
            <v>8</v>
          </cell>
        </row>
        <row r="2463">
          <cell r="A2463">
            <v>1378</v>
          </cell>
          <cell r="B2463" t="str">
            <v>Kelton, Brittany F.</v>
          </cell>
          <cell r="C2463" t="str">
            <v>N</v>
          </cell>
          <cell r="D2463" t="str">
            <v>00000514</v>
          </cell>
          <cell r="E2463" t="str">
            <v>CARE Support Coordinator</v>
          </cell>
          <cell r="F2463">
            <v>42415</v>
          </cell>
          <cell r="G2463">
            <v>43861</v>
          </cell>
          <cell r="H2463" t="str">
            <v>Salaried</v>
          </cell>
          <cell r="I2463" t="str">
            <v>S</v>
          </cell>
          <cell r="J2463">
            <v>31.52</v>
          </cell>
        </row>
        <row r="2464">
          <cell r="A2464">
            <v>1379</v>
          </cell>
          <cell r="B2464" t="str">
            <v>Mercier, Melinda J.</v>
          </cell>
          <cell r="C2464" t="str">
            <v>N</v>
          </cell>
          <cell r="D2464" t="str">
            <v>00000042</v>
          </cell>
          <cell r="E2464" t="str">
            <v>BIL Billing Representative II</v>
          </cell>
          <cell r="F2464">
            <v>41547</v>
          </cell>
          <cell r="G2464">
            <v>43576</v>
          </cell>
          <cell r="H2464" t="str">
            <v>Hourly</v>
          </cell>
          <cell r="I2464" t="str">
            <v>H</v>
          </cell>
          <cell r="J2464">
            <v>19.14</v>
          </cell>
        </row>
        <row r="2465">
          <cell r="A2465">
            <v>1379</v>
          </cell>
          <cell r="B2465" t="str">
            <v>Mercier, Melinda J.</v>
          </cell>
          <cell r="C2465" t="str">
            <v>N</v>
          </cell>
          <cell r="D2465" t="str">
            <v>00000043</v>
          </cell>
          <cell r="E2465" t="str">
            <v>BIL Billing Representative I</v>
          </cell>
          <cell r="F2465">
            <v>39443</v>
          </cell>
          <cell r="G2465">
            <v>41546</v>
          </cell>
          <cell r="H2465" t="str">
            <v>Hourly</v>
          </cell>
          <cell r="I2465" t="str">
            <v>H</v>
          </cell>
          <cell r="J2465">
            <v>14.16</v>
          </cell>
        </row>
        <row r="2466">
          <cell r="A2466">
            <v>1379</v>
          </cell>
          <cell r="B2466" t="str">
            <v>Mercier, Melinda J.</v>
          </cell>
          <cell r="C2466" t="str">
            <v>N</v>
          </cell>
          <cell r="D2466" t="str">
            <v>00000274</v>
          </cell>
          <cell r="E2466" t="str">
            <v>HR Human Resources Assistant</v>
          </cell>
          <cell r="F2466">
            <v>43577</v>
          </cell>
          <cell r="G2466">
            <v>44038</v>
          </cell>
          <cell r="H2466" t="str">
            <v>Hourly</v>
          </cell>
          <cell r="I2466" t="str">
            <v>H</v>
          </cell>
          <cell r="J2466">
            <v>20</v>
          </cell>
        </row>
        <row r="2467">
          <cell r="A2467">
            <v>1379</v>
          </cell>
          <cell r="B2467" t="str">
            <v>Mercier, Melinda J.</v>
          </cell>
          <cell r="C2467" t="str">
            <v>N</v>
          </cell>
          <cell r="D2467" t="str">
            <v>00000639</v>
          </cell>
          <cell r="E2467" t="str">
            <v>Revenue Cycle Specialist</v>
          </cell>
          <cell r="F2467">
            <v>44039</v>
          </cell>
          <cell r="G2467">
            <v>44682</v>
          </cell>
          <cell r="H2467" t="str">
            <v>Hourly</v>
          </cell>
          <cell r="I2467" t="str">
            <v>H</v>
          </cell>
          <cell r="J2467">
            <v>25.19</v>
          </cell>
        </row>
        <row r="2468">
          <cell r="A2468">
            <v>1379</v>
          </cell>
          <cell r="B2468" t="str">
            <v>Mercier, Melinda J.</v>
          </cell>
          <cell r="C2468" t="str">
            <v>Y</v>
          </cell>
          <cell r="D2468" t="str">
            <v>00000707</v>
          </cell>
          <cell r="E2468" t="str">
            <v>Revenue Integrity Analyst</v>
          </cell>
          <cell r="F2468">
            <v>44683</v>
          </cell>
          <cell r="G2468">
            <v>45056</v>
          </cell>
          <cell r="H2468" t="str">
            <v>Hourly</v>
          </cell>
          <cell r="I2468" t="str">
            <v>H</v>
          </cell>
          <cell r="J2468">
            <v>27.49</v>
          </cell>
        </row>
        <row r="2469">
          <cell r="A2469">
            <v>1380</v>
          </cell>
          <cell r="B2469" t="str">
            <v>Haggett, Blaire L.</v>
          </cell>
          <cell r="C2469" t="str">
            <v>Y</v>
          </cell>
          <cell r="D2469" t="str">
            <v>00000164</v>
          </cell>
          <cell r="E2469" t="str">
            <v>PRIM Medical Secretary</v>
          </cell>
          <cell r="F2469">
            <v>39451</v>
          </cell>
          <cell r="G2469">
            <v>39899</v>
          </cell>
          <cell r="H2469" t="str">
            <v>Hourly</v>
          </cell>
          <cell r="I2469" t="str">
            <v>H</v>
          </cell>
          <cell r="J2469">
            <v>11.62</v>
          </cell>
        </row>
        <row r="2470">
          <cell r="A2470">
            <v>1381</v>
          </cell>
          <cell r="B2470" t="str">
            <v>Daniels, Chanda A.</v>
          </cell>
          <cell r="C2470" t="str">
            <v>N</v>
          </cell>
          <cell r="D2470" t="str">
            <v>00000058</v>
          </cell>
          <cell r="E2470" t="str">
            <v>MECU Licensed Nurse Aide</v>
          </cell>
          <cell r="F2470">
            <v>39573</v>
          </cell>
          <cell r="G2470">
            <v>39708</v>
          </cell>
          <cell r="H2470" t="str">
            <v>Hourly</v>
          </cell>
          <cell r="I2470" t="str">
            <v>H</v>
          </cell>
          <cell r="J2470">
            <v>9.82</v>
          </cell>
        </row>
        <row r="2471">
          <cell r="A2471">
            <v>1381</v>
          </cell>
          <cell r="B2471" t="str">
            <v>Daniels, Chanda A.</v>
          </cell>
          <cell r="C2471" t="str">
            <v>N</v>
          </cell>
          <cell r="D2471" t="str">
            <v>00000235</v>
          </cell>
          <cell r="E2471" t="str">
            <v>MECU LNA Per Diem</v>
          </cell>
          <cell r="F2471">
            <v>39461</v>
          </cell>
          <cell r="G2471">
            <v>39572</v>
          </cell>
          <cell r="H2471" t="str">
            <v>Hourly</v>
          </cell>
          <cell r="I2471" t="str">
            <v>H</v>
          </cell>
          <cell r="J2471">
            <v>9.82</v>
          </cell>
        </row>
        <row r="2472">
          <cell r="A2472">
            <v>1381</v>
          </cell>
          <cell r="B2472" t="str">
            <v>Daniels, Chanda A.</v>
          </cell>
          <cell r="C2472" t="str">
            <v>Y</v>
          </cell>
          <cell r="D2472" t="str">
            <v>00000235</v>
          </cell>
          <cell r="E2472" t="str">
            <v>MECU LNA Per Diem</v>
          </cell>
          <cell r="F2472">
            <v>39709</v>
          </cell>
          <cell r="G2472">
            <v>39842</v>
          </cell>
          <cell r="H2472" t="str">
            <v>Hourly</v>
          </cell>
          <cell r="I2472" t="str">
            <v>H</v>
          </cell>
          <cell r="J2472">
            <v>9.82</v>
          </cell>
        </row>
        <row r="2473">
          <cell r="A2473">
            <v>1382</v>
          </cell>
          <cell r="B2473" t="str">
            <v>Warren, Scott B.</v>
          </cell>
          <cell r="C2473" t="str">
            <v>Y</v>
          </cell>
          <cell r="D2473" t="str">
            <v>00000209</v>
          </cell>
          <cell r="E2473" t="str">
            <v>IS Analyst</v>
          </cell>
          <cell r="F2473">
            <v>39461</v>
          </cell>
          <cell r="G2473">
            <v>42482</v>
          </cell>
          <cell r="H2473" t="str">
            <v>Salaried</v>
          </cell>
          <cell r="I2473" t="str">
            <v>S</v>
          </cell>
          <cell r="J2473">
            <v>26.61</v>
          </cell>
        </row>
        <row r="2474">
          <cell r="A2474">
            <v>1383</v>
          </cell>
          <cell r="B2474" t="str">
            <v>Alkire, Shane C.</v>
          </cell>
          <cell r="C2474" t="str">
            <v>Y</v>
          </cell>
          <cell r="D2474" t="str">
            <v>00000097</v>
          </cell>
          <cell r="E2474" t="str">
            <v>RES Respiratory Therapist RRT</v>
          </cell>
          <cell r="F2474">
            <v>39461</v>
          </cell>
          <cell r="G2474">
            <v>40458</v>
          </cell>
          <cell r="H2474" t="str">
            <v>Hourly</v>
          </cell>
          <cell r="I2474" t="str">
            <v>H</v>
          </cell>
          <cell r="J2474">
            <v>20.780899999999999</v>
          </cell>
        </row>
        <row r="2475">
          <cell r="A2475">
            <v>1384</v>
          </cell>
          <cell r="B2475" t="str">
            <v>Revit, Lawrence J.</v>
          </cell>
          <cell r="C2475" t="str">
            <v>Y</v>
          </cell>
          <cell r="D2475" t="str">
            <v>00000211</v>
          </cell>
          <cell r="E2475" t="str">
            <v>PR Patient Reg Receptionist I</v>
          </cell>
          <cell r="F2475">
            <v>39461</v>
          </cell>
          <cell r="G2475">
            <v>39570</v>
          </cell>
          <cell r="H2475" t="str">
            <v>Hourly</v>
          </cell>
          <cell r="I2475" t="str">
            <v>H</v>
          </cell>
          <cell r="J2475">
            <v>13.39</v>
          </cell>
        </row>
        <row r="2476">
          <cell r="A2476">
            <v>1385</v>
          </cell>
          <cell r="B2476" t="str">
            <v>Shaw, Michele L.</v>
          </cell>
          <cell r="C2476" t="str">
            <v>N</v>
          </cell>
          <cell r="D2476" t="str">
            <v>00000058</v>
          </cell>
          <cell r="E2476" t="str">
            <v>MECU Licensed Nurse Aide</v>
          </cell>
          <cell r="F2476">
            <v>39517</v>
          </cell>
          <cell r="G2476">
            <v>39530</v>
          </cell>
          <cell r="H2476" t="str">
            <v>Hourly</v>
          </cell>
          <cell r="I2476" t="str">
            <v>H</v>
          </cell>
          <cell r="J2476">
            <v>9.82</v>
          </cell>
        </row>
        <row r="2477">
          <cell r="A2477">
            <v>1385</v>
          </cell>
          <cell r="B2477" t="str">
            <v>Shaw, Michele L.</v>
          </cell>
          <cell r="C2477" t="str">
            <v>N</v>
          </cell>
          <cell r="D2477" t="str">
            <v>00000235</v>
          </cell>
          <cell r="E2477" t="str">
            <v>MECU LNA Per Diem</v>
          </cell>
          <cell r="F2477">
            <v>39462</v>
          </cell>
          <cell r="G2477">
            <v>39516</v>
          </cell>
          <cell r="H2477" t="str">
            <v>Hourly</v>
          </cell>
          <cell r="I2477" t="str">
            <v>H</v>
          </cell>
          <cell r="J2477">
            <v>9.82</v>
          </cell>
        </row>
        <row r="2478">
          <cell r="A2478">
            <v>1385</v>
          </cell>
          <cell r="B2478" t="str">
            <v>Shaw, Michele L.</v>
          </cell>
          <cell r="C2478" t="str">
            <v>Y</v>
          </cell>
          <cell r="D2478" t="str">
            <v>00000235</v>
          </cell>
          <cell r="E2478" t="str">
            <v>MECU LNA Per Diem</v>
          </cell>
          <cell r="F2478">
            <v>39531</v>
          </cell>
          <cell r="G2478">
            <v>39842</v>
          </cell>
          <cell r="H2478" t="str">
            <v>Hourly</v>
          </cell>
          <cell r="I2478" t="str">
            <v>H</v>
          </cell>
          <cell r="J2478">
            <v>9.82</v>
          </cell>
        </row>
        <row r="2479">
          <cell r="A2479">
            <v>1386</v>
          </cell>
          <cell r="B2479" t="str">
            <v>Perkins, Cherylann</v>
          </cell>
          <cell r="C2479" t="str">
            <v>N</v>
          </cell>
          <cell r="D2479" t="str">
            <v>00000051</v>
          </cell>
          <cell r="E2479" t="str">
            <v>MEDSURG LNA</v>
          </cell>
          <cell r="F2479">
            <v>39566</v>
          </cell>
          <cell r="G2479">
            <v>39726</v>
          </cell>
          <cell r="H2479" t="str">
            <v>Hourly</v>
          </cell>
          <cell r="I2479" t="str">
            <v>H</v>
          </cell>
          <cell r="J2479">
            <v>9.82</v>
          </cell>
        </row>
        <row r="2480">
          <cell r="A2480">
            <v>1386</v>
          </cell>
          <cell r="B2480" t="str">
            <v>Perkins, Cherylann</v>
          </cell>
          <cell r="C2480" t="str">
            <v>N</v>
          </cell>
          <cell r="D2480" t="str">
            <v>00000058</v>
          </cell>
          <cell r="E2480" t="str">
            <v>MECU Licensed Nurse Aide</v>
          </cell>
          <cell r="F2480">
            <v>39615</v>
          </cell>
          <cell r="G2480">
            <v>39740</v>
          </cell>
          <cell r="H2480" t="str">
            <v>Salaried</v>
          </cell>
          <cell r="I2480" t="str">
            <v>S</v>
          </cell>
          <cell r="J2480">
            <v>0</v>
          </cell>
        </row>
        <row r="2481">
          <cell r="A2481">
            <v>1386</v>
          </cell>
          <cell r="B2481" t="str">
            <v>Perkins, Cherylann</v>
          </cell>
          <cell r="C2481" t="str">
            <v>N</v>
          </cell>
          <cell r="D2481" t="str">
            <v>00000235</v>
          </cell>
          <cell r="E2481" t="str">
            <v>MECU LNA Per Diem</v>
          </cell>
          <cell r="F2481">
            <v>39462</v>
          </cell>
          <cell r="G2481">
            <v>39565</v>
          </cell>
          <cell r="H2481" t="str">
            <v>Hourly</v>
          </cell>
          <cell r="I2481" t="str">
            <v>H</v>
          </cell>
          <cell r="J2481">
            <v>9.82</v>
          </cell>
        </row>
        <row r="2482">
          <cell r="A2482">
            <v>1386</v>
          </cell>
          <cell r="B2482" t="str">
            <v>Perkins, Cherylann</v>
          </cell>
          <cell r="C2482" t="str">
            <v>Y</v>
          </cell>
          <cell r="D2482" t="str">
            <v>00000237</v>
          </cell>
          <cell r="E2482" t="str">
            <v>MEDSURG LNA Per Diem</v>
          </cell>
          <cell r="F2482">
            <v>39727</v>
          </cell>
          <cell r="G2482">
            <v>41284</v>
          </cell>
          <cell r="H2482" t="str">
            <v>Hourly</v>
          </cell>
          <cell r="I2482" t="str">
            <v>H</v>
          </cell>
          <cell r="J2482">
            <v>10.58</v>
          </cell>
        </row>
        <row r="2483">
          <cell r="A2483">
            <v>1387</v>
          </cell>
          <cell r="B2483" t="str">
            <v>Francione, Krystal M.</v>
          </cell>
          <cell r="C2483" t="str">
            <v>N</v>
          </cell>
          <cell r="D2483" t="str">
            <v>00000164</v>
          </cell>
          <cell r="E2483" t="str">
            <v>PRIM Medical Secretary</v>
          </cell>
          <cell r="F2483">
            <v>39468</v>
          </cell>
          <cell r="G2483">
            <v>40048</v>
          </cell>
          <cell r="H2483" t="str">
            <v>Hourly</v>
          </cell>
          <cell r="I2483" t="str">
            <v>H</v>
          </cell>
          <cell r="J2483">
            <v>11.58</v>
          </cell>
        </row>
        <row r="2484">
          <cell r="A2484">
            <v>1387</v>
          </cell>
          <cell r="B2484" t="str">
            <v>Francione, Krystal M.</v>
          </cell>
          <cell r="C2484" t="str">
            <v>Y</v>
          </cell>
          <cell r="D2484" t="str">
            <v>00000211</v>
          </cell>
          <cell r="E2484" t="str">
            <v>PR Patient Reg Receptionist I</v>
          </cell>
          <cell r="F2484">
            <v>40049</v>
          </cell>
          <cell r="G2484">
            <v>40360</v>
          </cell>
          <cell r="H2484" t="str">
            <v>Hourly</v>
          </cell>
          <cell r="I2484" t="str">
            <v>H</v>
          </cell>
          <cell r="J2484">
            <v>11.8012</v>
          </cell>
        </row>
        <row r="2485">
          <cell r="A2485">
            <v>1388</v>
          </cell>
          <cell r="B2485" t="str">
            <v>Boettcher, Erin L.</v>
          </cell>
          <cell r="C2485" t="str">
            <v>N</v>
          </cell>
          <cell r="D2485" t="str">
            <v>00000049</v>
          </cell>
          <cell r="E2485" t="str">
            <v>MEDSURG Registered Nurse</v>
          </cell>
          <cell r="F2485">
            <v>39657</v>
          </cell>
          <cell r="G2485">
            <v>39978</v>
          </cell>
          <cell r="H2485" t="str">
            <v>Salaried</v>
          </cell>
          <cell r="I2485" t="str">
            <v>S</v>
          </cell>
          <cell r="J2485">
            <v>29.3</v>
          </cell>
        </row>
        <row r="2486">
          <cell r="A2486">
            <v>1388</v>
          </cell>
          <cell r="B2486" t="str">
            <v>Boettcher, Erin L.</v>
          </cell>
          <cell r="C2486" t="str">
            <v>N</v>
          </cell>
          <cell r="D2486" t="str">
            <v>00000063</v>
          </cell>
          <cell r="E2486" t="str">
            <v>OR Registered Nurse</v>
          </cell>
          <cell r="F2486">
            <v>39468</v>
          </cell>
          <cell r="G2486">
            <v>39600</v>
          </cell>
          <cell r="H2486" t="str">
            <v>Hourly</v>
          </cell>
          <cell r="I2486" t="str">
            <v>H</v>
          </cell>
          <cell r="J2486">
            <v>29.3</v>
          </cell>
        </row>
        <row r="2487">
          <cell r="A2487">
            <v>1388</v>
          </cell>
          <cell r="B2487" t="str">
            <v>Boettcher, Erin L.</v>
          </cell>
          <cell r="C2487" t="str">
            <v>N</v>
          </cell>
          <cell r="D2487" t="str">
            <v>00000110</v>
          </cell>
          <cell r="E2487" t="str">
            <v>QA Quality Improvement Special</v>
          </cell>
          <cell r="F2487">
            <v>39979</v>
          </cell>
          <cell r="G2487">
            <v>40535</v>
          </cell>
          <cell r="H2487" t="str">
            <v>Salaried</v>
          </cell>
          <cell r="I2487" t="str">
            <v>S</v>
          </cell>
          <cell r="J2487">
            <v>29.3</v>
          </cell>
        </row>
        <row r="2488">
          <cell r="A2488">
            <v>1388</v>
          </cell>
          <cell r="B2488" t="str">
            <v>Boettcher, Erin L.</v>
          </cell>
          <cell r="C2488" t="str">
            <v>Y</v>
          </cell>
          <cell r="D2488" t="str">
            <v>00000113</v>
          </cell>
          <cell r="E2488" t="str">
            <v>INFECT Infection Control Pract</v>
          </cell>
          <cell r="F2488">
            <v>39657</v>
          </cell>
          <cell r="G2488">
            <v>40556</v>
          </cell>
          <cell r="H2488" t="str">
            <v>Salaried</v>
          </cell>
          <cell r="I2488" t="str">
            <v>S</v>
          </cell>
          <cell r="J2488">
            <v>29.3</v>
          </cell>
        </row>
        <row r="2489">
          <cell r="A2489">
            <v>1388</v>
          </cell>
          <cell r="B2489" t="str">
            <v>Boettcher, Erin L.</v>
          </cell>
          <cell r="C2489" t="str">
            <v>N</v>
          </cell>
          <cell r="D2489" t="str">
            <v>00000427</v>
          </cell>
          <cell r="E2489" t="str">
            <v>Surgical Services Supervisor</v>
          </cell>
          <cell r="F2489">
            <v>39601</v>
          </cell>
          <cell r="G2489">
            <v>39656</v>
          </cell>
          <cell r="H2489" t="str">
            <v>Hourly</v>
          </cell>
          <cell r="I2489" t="str">
            <v>H</v>
          </cell>
          <cell r="J2489">
            <v>29.3</v>
          </cell>
        </row>
        <row r="2490">
          <cell r="A2490">
            <v>1389</v>
          </cell>
          <cell r="B2490" t="str">
            <v>Blodgett, Dawn M.</v>
          </cell>
          <cell r="C2490" t="str">
            <v>N</v>
          </cell>
          <cell r="D2490" t="str">
            <v>00000164</v>
          </cell>
          <cell r="E2490" t="str">
            <v>PRIM Medical Secretary</v>
          </cell>
          <cell r="F2490">
            <v>39827</v>
          </cell>
          <cell r="G2490">
            <v>40188</v>
          </cell>
          <cell r="H2490" t="str">
            <v>Hourly</v>
          </cell>
          <cell r="I2490" t="str">
            <v>H</v>
          </cell>
          <cell r="J2490">
            <v>11.29</v>
          </cell>
        </row>
        <row r="2491">
          <cell r="A2491">
            <v>1389</v>
          </cell>
          <cell r="B2491" t="str">
            <v>Blodgett, Dawn M.</v>
          </cell>
          <cell r="C2491" t="str">
            <v>N</v>
          </cell>
          <cell r="D2491" t="str">
            <v>00000182</v>
          </cell>
          <cell r="E2491" t="str">
            <v>NAPS Neurology Med Secretary</v>
          </cell>
          <cell r="F2491">
            <v>40189</v>
          </cell>
          <cell r="G2491">
            <v>40804</v>
          </cell>
          <cell r="H2491" t="str">
            <v>Hourly</v>
          </cell>
          <cell r="I2491" t="str">
            <v>H</v>
          </cell>
          <cell r="J2491">
            <v>11.4933</v>
          </cell>
        </row>
        <row r="2492">
          <cell r="A2492">
            <v>1389</v>
          </cell>
          <cell r="B2492" t="str">
            <v>Blodgett, Dawn M.</v>
          </cell>
          <cell r="C2492" t="str">
            <v>N</v>
          </cell>
          <cell r="D2492" t="str">
            <v>00000211</v>
          </cell>
          <cell r="E2492" t="str">
            <v>PR Patient Reg Receptionist I</v>
          </cell>
          <cell r="F2492">
            <v>39475</v>
          </cell>
          <cell r="G2492">
            <v>39826</v>
          </cell>
          <cell r="H2492" t="str">
            <v>Hourly</v>
          </cell>
          <cell r="I2492" t="str">
            <v>H</v>
          </cell>
          <cell r="J2492">
            <v>12.63</v>
          </cell>
        </row>
        <row r="2493">
          <cell r="A2493">
            <v>1389</v>
          </cell>
          <cell r="B2493" t="str">
            <v>Blodgett, Dawn M.</v>
          </cell>
          <cell r="C2493" t="str">
            <v>N</v>
          </cell>
          <cell r="D2493" t="str">
            <v>00000332</v>
          </cell>
          <cell r="E2493" t="str">
            <v>NAPS Podiatry Healthcare Asst</v>
          </cell>
          <cell r="F2493">
            <v>40805</v>
          </cell>
          <cell r="G2493">
            <v>41221</v>
          </cell>
          <cell r="H2493" t="str">
            <v>Hourly</v>
          </cell>
          <cell r="I2493" t="str">
            <v>H</v>
          </cell>
          <cell r="J2493">
            <v>11.9</v>
          </cell>
        </row>
        <row r="2494">
          <cell r="A2494">
            <v>1389</v>
          </cell>
          <cell r="B2494" t="str">
            <v>Blodgett, Dawn M.</v>
          </cell>
          <cell r="C2494" t="str">
            <v>Y</v>
          </cell>
          <cell r="D2494" t="str">
            <v>00000474</v>
          </cell>
          <cell r="E2494" t="str">
            <v>CLAD Heathcare Assistant PD</v>
          </cell>
          <cell r="F2494">
            <v>41264</v>
          </cell>
          <cell r="G2494">
            <v>41610</v>
          </cell>
          <cell r="H2494" t="str">
            <v>Hourly</v>
          </cell>
          <cell r="I2494" t="str">
            <v>H</v>
          </cell>
          <cell r="J2494">
            <v>11.9</v>
          </cell>
        </row>
        <row r="2495">
          <cell r="A2495">
            <v>1390</v>
          </cell>
          <cell r="B2495" t="str">
            <v>Giles, Virginia M.</v>
          </cell>
          <cell r="C2495" t="str">
            <v>N</v>
          </cell>
          <cell r="D2495" t="str">
            <v>00000211</v>
          </cell>
          <cell r="E2495" t="str">
            <v>PR Patient Reg Receptionist I</v>
          </cell>
          <cell r="F2495">
            <v>39475</v>
          </cell>
          <cell r="G2495">
            <v>40272</v>
          </cell>
          <cell r="H2495" t="str">
            <v>Hourly</v>
          </cell>
          <cell r="I2495" t="str">
            <v>H</v>
          </cell>
          <cell r="J2495">
            <v>15.771800000000001</v>
          </cell>
        </row>
        <row r="2496">
          <cell r="A2496">
            <v>1390</v>
          </cell>
          <cell r="B2496" t="str">
            <v>Giles, Virginia M.</v>
          </cell>
          <cell r="C2496" t="str">
            <v>Y</v>
          </cell>
          <cell r="D2496" t="str">
            <v>00000512</v>
          </cell>
          <cell r="E2496" t="str">
            <v>ER Bedside Registration</v>
          </cell>
          <cell r="F2496">
            <v>40273</v>
          </cell>
          <cell r="G2496">
            <v>42681</v>
          </cell>
          <cell r="H2496" t="str">
            <v>Hourly</v>
          </cell>
          <cell r="I2496" t="str">
            <v>H</v>
          </cell>
          <cell r="J2496">
            <v>18.63</v>
          </cell>
        </row>
        <row r="2497">
          <cell r="A2497">
            <v>1391</v>
          </cell>
          <cell r="B2497" t="str">
            <v>Buzby, Kaitlin R.</v>
          </cell>
          <cell r="C2497" t="str">
            <v>Y</v>
          </cell>
          <cell r="D2497" t="str">
            <v>00000287</v>
          </cell>
          <cell r="E2497" t="str">
            <v>NAPS Urology Medical Secretary</v>
          </cell>
          <cell r="F2497">
            <v>39477</v>
          </cell>
          <cell r="G2497">
            <v>39801</v>
          </cell>
          <cell r="H2497" t="str">
            <v>Hourly</v>
          </cell>
          <cell r="I2497" t="str">
            <v>H</v>
          </cell>
          <cell r="J2497">
            <v>12.2</v>
          </cell>
        </row>
        <row r="2498">
          <cell r="A2498">
            <v>1392</v>
          </cell>
          <cell r="B2498" t="str">
            <v>Nguyen-Knoff, Ngoc-Lan T.</v>
          </cell>
          <cell r="C2498" t="str">
            <v>Y</v>
          </cell>
          <cell r="D2498" t="str">
            <v>00000179</v>
          </cell>
          <cell r="E2498" t="str">
            <v>NAPS Neurology Physician</v>
          </cell>
          <cell r="F2498">
            <v>39482</v>
          </cell>
          <cell r="G2498">
            <v>40738</v>
          </cell>
          <cell r="H2498" t="str">
            <v>Salaried</v>
          </cell>
          <cell r="I2498" t="str">
            <v>S</v>
          </cell>
          <cell r="J2498">
            <v>67.307699999999997</v>
          </cell>
        </row>
        <row r="2499">
          <cell r="A2499">
            <v>1393</v>
          </cell>
          <cell r="B2499" t="str">
            <v>Lajoie, John E.</v>
          </cell>
          <cell r="C2499" t="str">
            <v>N</v>
          </cell>
          <cell r="D2499" t="str">
            <v>00000082</v>
          </cell>
          <cell r="E2499" t="str">
            <v>LAB Laboratory Assistant</v>
          </cell>
          <cell r="F2499">
            <v>39482</v>
          </cell>
          <cell r="G2499">
            <v>40426</v>
          </cell>
          <cell r="H2499" t="str">
            <v>Hourly</v>
          </cell>
          <cell r="I2499" t="str">
            <v>H</v>
          </cell>
          <cell r="J2499">
            <v>15.4693</v>
          </cell>
        </row>
        <row r="2500">
          <cell r="A2500">
            <v>1393</v>
          </cell>
          <cell r="B2500" t="str">
            <v>Lajoie, John E.</v>
          </cell>
          <cell r="C2500" t="str">
            <v>Y</v>
          </cell>
          <cell r="D2500" t="str">
            <v>00000471</v>
          </cell>
          <cell r="E2500" t="str">
            <v>LAB Laboratory Asst Per Diem</v>
          </cell>
          <cell r="F2500">
            <v>40427</v>
          </cell>
          <cell r="G2500">
            <v>42135</v>
          </cell>
          <cell r="H2500" t="str">
            <v>Hourly</v>
          </cell>
          <cell r="I2500" t="str">
            <v>H</v>
          </cell>
          <cell r="J2500">
            <v>17.239999999999998</v>
          </cell>
        </row>
        <row r="2501">
          <cell r="A2501">
            <v>1394</v>
          </cell>
          <cell r="B2501" t="str">
            <v>Britch, Elizabeth A.</v>
          </cell>
          <cell r="C2501" t="str">
            <v>N</v>
          </cell>
          <cell r="D2501" t="str">
            <v>00000225</v>
          </cell>
          <cell r="E2501" t="str">
            <v>CEC Teacher</v>
          </cell>
          <cell r="F2501">
            <v>40791</v>
          </cell>
          <cell r="G2501">
            <v>43072</v>
          </cell>
          <cell r="H2501" t="str">
            <v>Hourly</v>
          </cell>
          <cell r="I2501" t="str">
            <v>H</v>
          </cell>
          <cell r="J2501">
            <v>16.920000000000002</v>
          </cell>
        </row>
        <row r="2502">
          <cell r="A2502">
            <v>1394</v>
          </cell>
          <cell r="B2502" t="str">
            <v>Britch, Elizabeth A.</v>
          </cell>
          <cell r="C2502" t="str">
            <v>Y</v>
          </cell>
          <cell r="D2502" t="str">
            <v>00000226</v>
          </cell>
          <cell r="E2502" t="str">
            <v>CEC Teaching Associate</v>
          </cell>
          <cell r="F2502">
            <v>43073</v>
          </cell>
          <cell r="G2502">
            <v>44140</v>
          </cell>
          <cell r="H2502" t="str">
            <v>Hourly</v>
          </cell>
          <cell r="I2502" t="str">
            <v>H</v>
          </cell>
          <cell r="J2502">
            <v>19.399999999999999</v>
          </cell>
        </row>
        <row r="2503">
          <cell r="A2503">
            <v>1394</v>
          </cell>
          <cell r="B2503" t="str">
            <v>Britch, Elizabeth A.</v>
          </cell>
          <cell r="C2503" t="str">
            <v>N</v>
          </cell>
          <cell r="D2503" t="str">
            <v>00000227</v>
          </cell>
          <cell r="E2503" t="str">
            <v>CEC Teaching Assistant</v>
          </cell>
          <cell r="F2503">
            <v>39489</v>
          </cell>
          <cell r="G2503">
            <v>40790</v>
          </cell>
          <cell r="H2503" t="str">
            <v>Hourly</v>
          </cell>
          <cell r="I2503" t="str">
            <v>H</v>
          </cell>
          <cell r="J2503">
            <v>12.3162</v>
          </cell>
        </row>
        <row r="2504">
          <cell r="A2504">
            <v>1395</v>
          </cell>
          <cell r="B2504" t="str">
            <v>Barnes, Anitra D.</v>
          </cell>
          <cell r="C2504" t="str">
            <v>Y</v>
          </cell>
          <cell r="D2504" t="str">
            <v>00000385</v>
          </cell>
          <cell r="E2504" t="str">
            <v>RES Echocardiography Tech</v>
          </cell>
          <cell r="F2504">
            <v>39493</v>
          </cell>
          <cell r="G2504">
            <v>39869</v>
          </cell>
          <cell r="H2504" t="str">
            <v>Hourly</v>
          </cell>
          <cell r="I2504" t="str">
            <v>H</v>
          </cell>
          <cell r="J2504">
            <v>22</v>
          </cell>
        </row>
        <row r="2505">
          <cell r="A2505">
            <v>1396</v>
          </cell>
          <cell r="B2505" t="str">
            <v>Montgomery, Rachel A.</v>
          </cell>
          <cell r="C2505" t="str">
            <v>N</v>
          </cell>
          <cell r="D2505" t="str">
            <v>00000191</v>
          </cell>
          <cell r="E2505" t="str">
            <v>NUTS Nutrition Assistant</v>
          </cell>
          <cell r="F2505">
            <v>39497</v>
          </cell>
          <cell r="G2505">
            <v>40020</v>
          </cell>
          <cell r="H2505" t="str">
            <v>Hourly</v>
          </cell>
          <cell r="I2505" t="str">
            <v>H</v>
          </cell>
          <cell r="J2505">
            <v>10.15</v>
          </cell>
        </row>
        <row r="2506">
          <cell r="A2506">
            <v>1396</v>
          </cell>
          <cell r="B2506" t="str">
            <v>Montgomery, Rachel A.</v>
          </cell>
          <cell r="C2506" t="str">
            <v>Y</v>
          </cell>
          <cell r="D2506" t="str">
            <v>00000459</v>
          </cell>
          <cell r="E2506" t="str">
            <v>NUTS Nutrition Asst 1 Per Diem</v>
          </cell>
          <cell r="F2506">
            <v>40021</v>
          </cell>
          <cell r="G2506">
            <v>40035</v>
          </cell>
          <cell r="H2506" t="str">
            <v>Hourly</v>
          </cell>
          <cell r="I2506" t="str">
            <v>H</v>
          </cell>
          <cell r="J2506">
            <v>8.83</v>
          </cell>
        </row>
        <row r="2507">
          <cell r="A2507">
            <v>1397</v>
          </cell>
          <cell r="B2507" t="str">
            <v>Holman, Alycia M.</v>
          </cell>
          <cell r="C2507" t="str">
            <v>Y</v>
          </cell>
          <cell r="D2507" t="str">
            <v>00000227</v>
          </cell>
          <cell r="E2507" t="str">
            <v>CEC Teaching Assistant</v>
          </cell>
          <cell r="F2507">
            <v>39503</v>
          </cell>
          <cell r="G2507">
            <v>39552</v>
          </cell>
          <cell r="H2507" t="str">
            <v>Hourly</v>
          </cell>
          <cell r="I2507" t="str">
            <v>H</v>
          </cell>
          <cell r="J2507">
            <v>9</v>
          </cell>
        </row>
        <row r="2508">
          <cell r="A2508">
            <v>1398</v>
          </cell>
          <cell r="B2508" t="str">
            <v>Warren, Dwina M.</v>
          </cell>
          <cell r="C2508" t="str">
            <v>Y</v>
          </cell>
          <cell r="D2508" t="str">
            <v>00000229</v>
          </cell>
          <cell r="E2508" t="str">
            <v>HIM Medical Records Secretary</v>
          </cell>
          <cell r="F2508">
            <v>39506</v>
          </cell>
          <cell r="G2508">
            <v>39732</v>
          </cell>
          <cell r="H2508" t="str">
            <v>Hourly</v>
          </cell>
          <cell r="I2508" t="str">
            <v>H</v>
          </cell>
          <cell r="J2508">
            <v>12.02</v>
          </cell>
        </row>
        <row r="2509">
          <cell r="A2509">
            <v>1399</v>
          </cell>
          <cell r="B2509" t="str">
            <v>Parks, Shane D.</v>
          </cell>
          <cell r="C2509" t="str">
            <v>Y</v>
          </cell>
          <cell r="D2509" t="str">
            <v>00000049</v>
          </cell>
          <cell r="E2509" t="str">
            <v>MEDSURG Registered Nurse</v>
          </cell>
          <cell r="F2509">
            <v>41043</v>
          </cell>
          <cell r="G2509">
            <v>42274</v>
          </cell>
          <cell r="H2509" t="str">
            <v>Hourly</v>
          </cell>
          <cell r="I2509" t="str">
            <v>H</v>
          </cell>
          <cell r="J2509">
            <v>27.21</v>
          </cell>
        </row>
        <row r="2510">
          <cell r="A2510">
            <v>1399</v>
          </cell>
          <cell r="B2510" t="str">
            <v>Parks, Shane D.</v>
          </cell>
          <cell r="C2510" t="str">
            <v>N</v>
          </cell>
          <cell r="D2510" t="str">
            <v>00000051</v>
          </cell>
          <cell r="E2510" t="str">
            <v>MEDSURG LNA</v>
          </cell>
          <cell r="F2510">
            <v>40451</v>
          </cell>
          <cell r="G2510">
            <v>41042</v>
          </cell>
          <cell r="H2510" t="str">
            <v>Hourly</v>
          </cell>
          <cell r="I2510" t="str">
            <v>H</v>
          </cell>
          <cell r="J2510">
            <v>12.09</v>
          </cell>
        </row>
        <row r="2511">
          <cell r="A2511">
            <v>1399</v>
          </cell>
          <cell r="B2511" t="str">
            <v>Parks, Shane D.</v>
          </cell>
          <cell r="C2511" t="str">
            <v>N</v>
          </cell>
          <cell r="D2511" t="str">
            <v>00000082</v>
          </cell>
          <cell r="E2511" t="str">
            <v>LAB Laboratory Assistant</v>
          </cell>
          <cell r="F2511">
            <v>40427</v>
          </cell>
          <cell r="G2511">
            <v>41042</v>
          </cell>
          <cell r="H2511" t="str">
            <v>Hourly</v>
          </cell>
          <cell r="I2511" t="str">
            <v>H</v>
          </cell>
          <cell r="J2511">
            <v>12.09</v>
          </cell>
        </row>
        <row r="2512">
          <cell r="A2512">
            <v>1399</v>
          </cell>
          <cell r="B2512" t="str">
            <v>Parks, Shane D.</v>
          </cell>
          <cell r="C2512" t="str">
            <v>N</v>
          </cell>
          <cell r="D2512" t="str">
            <v>00000090</v>
          </cell>
          <cell r="E2512" t="str">
            <v>RAD Administrative Assistant</v>
          </cell>
          <cell r="F2512">
            <v>39510</v>
          </cell>
          <cell r="G2512">
            <v>40426</v>
          </cell>
          <cell r="H2512" t="str">
            <v>Hourly</v>
          </cell>
          <cell r="I2512" t="str">
            <v>H</v>
          </cell>
          <cell r="J2512">
            <v>11.7333</v>
          </cell>
        </row>
        <row r="2513">
          <cell r="A2513">
            <v>1399</v>
          </cell>
          <cell r="B2513" t="str">
            <v>Parks, Shane D.</v>
          </cell>
          <cell r="C2513" t="str">
            <v>N</v>
          </cell>
          <cell r="D2513" t="str">
            <v>00000494</v>
          </cell>
          <cell r="E2513" t="str">
            <v>ER LNA Per Diem</v>
          </cell>
          <cell r="F2513">
            <v>40427</v>
          </cell>
          <cell r="G2513">
            <v>41042</v>
          </cell>
          <cell r="H2513" t="str">
            <v>Salaried</v>
          </cell>
          <cell r="I2513" t="str">
            <v>S</v>
          </cell>
          <cell r="J2513">
            <v>12.09</v>
          </cell>
        </row>
        <row r="2514">
          <cell r="A2514">
            <v>1400</v>
          </cell>
          <cell r="B2514" t="str">
            <v>Kendall, Melinda C.</v>
          </cell>
          <cell r="C2514" t="str">
            <v>Y</v>
          </cell>
          <cell r="D2514" t="str">
            <v>00000110</v>
          </cell>
          <cell r="E2514" t="str">
            <v>QA Quality Improvement Special</v>
          </cell>
          <cell r="F2514">
            <v>39510</v>
          </cell>
          <cell r="G2514">
            <v>39829</v>
          </cell>
          <cell r="H2514" t="str">
            <v>Salaried</v>
          </cell>
          <cell r="I2514" t="str">
            <v>S</v>
          </cell>
          <cell r="J2514">
            <v>26</v>
          </cell>
        </row>
        <row r="2515">
          <cell r="A2515">
            <v>1401</v>
          </cell>
          <cell r="B2515" t="str">
            <v>Upham, Penny L.</v>
          </cell>
          <cell r="C2515" t="str">
            <v>N</v>
          </cell>
          <cell r="D2515" t="str">
            <v>00000191</v>
          </cell>
          <cell r="E2515" t="str">
            <v>NUTS Nutrition Assistant</v>
          </cell>
          <cell r="F2515">
            <v>39510</v>
          </cell>
          <cell r="G2515">
            <v>39880</v>
          </cell>
          <cell r="H2515" t="str">
            <v>Hourly</v>
          </cell>
          <cell r="I2515" t="str">
            <v>H</v>
          </cell>
          <cell r="J2515">
            <v>12.94</v>
          </cell>
        </row>
        <row r="2516">
          <cell r="A2516">
            <v>1401</v>
          </cell>
          <cell r="B2516" t="str">
            <v>Upham, Penny L.</v>
          </cell>
          <cell r="C2516" t="str">
            <v>Y</v>
          </cell>
          <cell r="D2516" t="str">
            <v>00000442</v>
          </cell>
          <cell r="E2516" t="str">
            <v>Dishwasher</v>
          </cell>
          <cell r="F2516">
            <v>39881</v>
          </cell>
          <cell r="G2516">
            <v>42398</v>
          </cell>
          <cell r="H2516" t="str">
            <v>Hourly</v>
          </cell>
          <cell r="I2516" t="str">
            <v>H</v>
          </cell>
          <cell r="J2516">
            <v>13.15</v>
          </cell>
        </row>
        <row r="2517">
          <cell r="A2517">
            <v>1402</v>
          </cell>
          <cell r="B2517" t="str">
            <v>Montgomery, Nathan A.</v>
          </cell>
          <cell r="C2517" t="str">
            <v>N</v>
          </cell>
          <cell r="D2517" t="str">
            <v>00000191</v>
          </cell>
          <cell r="E2517" t="str">
            <v>NUTS Nutrition Assistant</v>
          </cell>
          <cell r="F2517">
            <v>39510</v>
          </cell>
          <cell r="G2517">
            <v>40020</v>
          </cell>
          <cell r="H2517" t="str">
            <v>Hourly</v>
          </cell>
          <cell r="I2517" t="str">
            <v>H</v>
          </cell>
          <cell r="J2517">
            <v>10.1</v>
          </cell>
        </row>
        <row r="2518">
          <cell r="A2518">
            <v>1402</v>
          </cell>
          <cell r="B2518" t="str">
            <v>Montgomery, Nathan A.</v>
          </cell>
          <cell r="C2518" t="str">
            <v>Y</v>
          </cell>
          <cell r="D2518" t="str">
            <v>00000459</v>
          </cell>
          <cell r="E2518" t="str">
            <v>NUTS Nutrition Asst 1 Per Diem</v>
          </cell>
          <cell r="F2518">
            <v>40021</v>
          </cell>
          <cell r="G2518">
            <v>40284</v>
          </cell>
          <cell r="H2518" t="str">
            <v>Hourly</v>
          </cell>
          <cell r="I2518" t="str">
            <v>H</v>
          </cell>
          <cell r="J2518">
            <v>8.7899989999999999</v>
          </cell>
        </row>
        <row r="2519">
          <cell r="A2519">
            <v>1403</v>
          </cell>
          <cell r="B2519" t="str">
            <v>Levicy, Tara</v>
          </cell>
          <cell r="C2519" t="str">
            <v>N</v>
          </cell>
          <cell r="D2519" t="str">
            <v>00000233</v>
          </cell>
          <cell r="E2519" t="str">
            <v>ER RN Per Diem</v>
          </cell>
          <cell r="F2519">
            <v>39511</v>
          </cell>
          <cell r="G2519">
            <v>39850</v>
          </cell>
          <cell r="H2519" t="str">
            <v>Hourly</v>
          </cell>
          <cell r="I2519" t="str">
            <v>H</v>
          </cell>
          <cell r="J2519">
            <v>26</v>
          </cell>
        </row>
        <row r="2520">
          <cell r="A2520">
            <v>1403</v>
          </cell>
          <cell r="B2520" t="str">
            <v>Levicy, Tara</v>
          </cell>
          <cell r="C2520" t="str">
            <v>Y</v>
          </cell>
          <cell r="D2520" t="str">
            <v>00000233</v>
          </cell>
          <cell r="E2520" t="str">
            <v>ER RN Per Diem</v>
          </cell>
          <cell r="F2520">
            <v>39850</v>
          </cell>
          <cell r="G2520">
            <v>39850</v>
          </cell>
          <cell r="H2520" t="str">
            <v>Hourly</v>
          </cell>
          <cell r="I2520" t="str">
            <v>H</v>
          </cell>
          <cell r="J2520">
            <v>26</v>
          </cell>
        </row>
        <row r="2521">
          <cell r="A2521">
            <v>1404</v>
          </cell>
          <cell r="B2521" t="str">
            <v>Dancer, Janice E.</v>
          </cell>
          <cell r="C2521" t="str">
            <v>N</v>
          </cell>
          <cell r="D2521" t="str">
            <v>00000049</v>
          </cell>
          <cell r="E2521" t="str">
            <v>MEDSURG Registered Nurse</v>
          </cell>
          <cell r="F2521">
            <v>39511</v>
          </cell>
          <cell r="G2521">
            <v>40118</v>
          </cell>
          <cell r="H2521" t="str">
            <v>Hourly</v>
          </cell>
          <cell r="I2521" t="str">
            <v>H</v>
          </cell>
          <cell r="J2521">
            <v>26.37</v>
          </cell>
        </row>
        <row r="2522">
          <cell r="A2522">
            <v>1404</v>
          </cell>
          <cell r="B2522" t="str">
            <v>Dancer, Janice E.</v>
          </cell>
          <cell r="C2522" t="str">
            <v>N</v>
          </cell>
          <cell r="D2522" t="str">
            <v>00000056</v>
          </cell>
          <cell r="E2522" t="str">
            <v>MECU Registered Nurse</v>
          </cell>
          <cell r="F2522">
            <v>40119</v>
          </cell>
          <cell r="G2522">
            <v>40118</v>
          </cell>
          <cell r="H2522" t="str">
            <v>Hourly</v>
          </cell>
          <cell r="I2522" t="str">
            <v>H</v>
          </cell>
          <cell r="J2522">
            <v>26.37</v>
          </cell>
        </row>
        <row r="2523">
          <cell r="A2523">
            <v>1404</v>
          </cell>
          <cell r="B2523" t="str">
            <v>Dancer, Janice E.</v>
          </cell>
          <cell r="C2523" t="str">
            <v>N</v>
          </cell>
          <cell r="D2523" t="str">
            <v>00000107</v>
          </cell>
          <cell r="E2523" t="str">
            <v>CARE Care Manager</v>
          </cell>
          <cell r="F2523">
            <v>39783</v>
          </cell>
          <cell r="G2523">
            <v>40147</v>
          </cell>
          <cell r="H2523" t="str">
            <v>Hourly</v>
          </cell>
          <cell r="I2523" t="str">
            <v>H</v>
          </cell>
          <cell r="J2523">
            <v>22.83</v>
          </cell>
        </row>
        <row r="2524">
          <cell r="A2524">
            <v>1404</v>
          </cell>
          <cell r="B2524" t="str">
            <v>Dancer, Janice E.</v>
          </cell>
          <cell r="C2524" t="str">
            <v>Y</v>
          </cell>
          <cell r="D2524" t="str">
            <v>00000398</v>
          </cell>
          <cell r="E2524" t="str">
            <v>MECU Charge Registered Nurse</v>
          </cell>
          <cell r="F2524">
            <v>40119</v>
          </cell>
          <cell r="G2524">
            <v>41102</v>
          </cell>
          <cell r="H2524" t="str">
            <v>Hourly</v>
          </cell>
          <cell r="I2524" t="str">
            <v>H</v>
          </cell>
          <cell r="J2524">
            <v>28.25</v>
          </cell>
        </row>
        <row r="2525">
          <cell r="A2525">
            <v>1405</v>
          </cell>
          <cell r="B2525" t="str">
            <v>Yerrington, James H.</v>
          </cell>
          <cell r="C2525" t="str">
            <v>N</v>
          </cell>
          <cell r="D2525" t="str">
            <v>00000038</v>
          </cell>
          <cell r="E2525" t="str">
            <v>Purchasing Supervisor</v>
          </cell>
          <cell r="F2525">
            <v>39517</v>
          </cell>
          <cell r="G2525">
            <v>40052</v>
          </cell>
          <cell r="H2525" t="str">
            <v>Salaried</v>
          </cell>
          <cell r="I2525" t="str">
            <v>S</v>
          </cell>
          <cell r="J2525">
            <v>32.479999999999997</v>
          </cell>
        </row>
        <row r="2526">
          <cell r="A2526">
            <v>1405</v>
          </cell>
          <cell r="B2526" t="str">
            <v>Yerrington, James H.</v>
          </cell>
          <cell r="C2526" t="str">
            <v>Y</v>
          </cell>
          <cell r="D2526" t="str">
            <v>00000211</v>
          </cell>
          <cell r="E2526" t="str">
            <v>PR Patient Reg Receptionist I</v>
          </cell>
          <cell r="F2526">
            <v>43789</v>
          </cell>
          <cell r="G2526">
            <v>43808</v>
          </cell>
          <cell r="H2526" t="str">
            <v>Hourly</v>
          </cell>
          <cell r="I2526" t="str">
            <v>H</v>
          </cell>
          <cell r="J2526">
            <v>14.78</v>
          </cell>
        </row>
        <row r="2527">
          <cell r="A2527">
            <v>1406</v>
          </cell>
          <cell r="B2527" t="str">
            <v>Gonzalez, Melissa R.</v>
          </cell>
          <cell r="C2527" t="str">
            <v>Y</v>
          </cell>
          <cell r="D2527" t="str">
            <v>00000157</v>
          </cell>
          <cell r="E2527" t="str">
            <v>NAPS Podiatry Med Secretary</v>
          </cell>
          <cell r="F2527">
            <v>39545</v>
          </cell>
          <cell r="G2527">
            <v>39563</v>
          </cell>
          <cell r="H2527" t="str">
            <v>Hourly</v>
          </cell>
          <cell r="I2527" t="str">
            <v>H</v>
          </cell>
          <cell r="J2527">
            <v>13.75</v>
          </cell>
        </row>
        <row r="2528">
          <cell r="A2528">
            <v>1406</v>
          </cell>
          <cell r="B2528" t="str">
            <v>Gonzalez, Melissa R.</v>
          </cell>
          <cell r="C2528" t="str">
            <v>N</v>
          </cell>
          <cell r="D2528" t="str">
            <v>00000187</v>
          </cell>
          <cell r="E2528" t="str">
            <v>CLAD Medical Secretary</v>
          </cell>
          <cell r="F2528">
            <v>39517</v>
          </cell>
          <cell r="G2528">
            <v>39544</v>
          </cell>
          <cell r="H2528" t="str">
            <v>Hourly</v>
          </cell>
          <cell r="I2528" t="str">
            <v>H</v>
          </cell>
          <cell r="J2528">
            <v>13.75</v>
          </cell>
        </row>
        <row r="2529">
          <cell r="A2529">
            <v>1407</v>
          </cell>
          <cell r="B2529" t="str">
            <v>Norton, Anita V.</v>
          </cell>
          <cell r="C2529" t="str">
            <v>N</v>
          </cell>
          <cell r="D2529" t="str">
            <v>00000330</v>
          </cell>
          <cell r="E2529" t="str">
            <v>CLAD Healthcare Assistant</v>
          </cell>
          <cell r="F2529">
            <v>39519</v>
          </cell>
          <cell r="G2529">
            <v>40412</v>
          </cell>
          <cell r="H2529" t="str">
            <v>Hourly</v>
          </cell>
          <cell r="I2529" t="str">
            <v>H</v>
          </cell>
          <cell r="J2529">
            <v>12.6684</v>
          </cell>
        </row>
        <row r="2530">
          <cell r="A2530">
            <v>1407</v>
          </cell>
          <cell r="B2530" t="str">
            <v>Norton, Anita V.</v>
          </cell>
          <cell r="C2530" t="str">
            <v>Y</v>
          </cell>
          <cell r="D2530" t="str">
            <v>00000487</v>
          </cell>
          <cell r="E2530" t="str">
            <v>Healthcare Assistant</v>
          </cell>
          <cell r="F2530">
            <v>40413</v>
          </cell>
          <cell r="G2530">
            <v>41257</v>
          </cell>
          <cell r="H2530" t="str">
            <v>Hourly</v>
          </cell>
          <cell r="I2530" t="str">
            <v>H</v>
          </cell>
          <cell r="J2530">
            <v>13.05</v>
          </cell>
        </row>
        <row r="2531">
          <cell r="A2531">
            <v>1408</v>
          </cell>
          <cell r="B2531" t="str">
            <v>Quenneville, Sarah E.</v>
          </cell>
          <cell r="C2531" t="str">
            <v>N</v>
          </cell>
          <cell r="D2531" t="str">
            <v>00000211</v>
          </cell>
          <cell r="E2531" t="str">
            <v>PR Patient Reg Receptionist I</v>
          </cell>
          <cell r="F2531">
            <v>39525</v>
          </cell>
          <cell r="G2531">
            <v>40020</v>
          </cell>
          <cell r="H2531" t="str">
            <v>Hourly</v>
          </cell>
          <cell r="I2531" t="str">
            <v>H</v>
          </cell>
          <cell r="J2531">
            <v>12.32</v>
          </cell>
        </row>
        <row r="2532">
          <cell r="A2532">
            <v>1408</v>
          </cell>
          <cell r="B2532" t="str">
            <v>Quenneville, Sarah E.</v>
          </cell>
          <cell r="C2532" t="str">
            <v>N</v>
          </cell>
          <cell r="D2532" t="str">
            <v>00000454</v>
          </cell>
          <cell r="E2532" t="str">
            <v>CEC Day Care Sub Per Diem</v>
          </cell>
          <cell r="F2532">
            <v>39895</v>
          </cell>
          <cell r="G2532">
            <v>40272</v>
          </cell>
          <cell r="H2532" t="str">
            <v>Hourly</v>
          </cell>
          <cell r="I2532" t="str">
            <v>H</v>
          </cell>
          <cell r="J2532">
            <v>11.99</v>
          </cell>
        </row>
        <row r="2533">
          <cell r="A2533">
            <v>1408</v>
          </cell>
          <cell r="B2533" t="str">
            <v>Quenneville, Sarah E.</v>
          </cell>
          <cell r="C2533" t="str">
            <v>Y</v>
          </cell>
          <cell r="D2533" t="str">
            <v>00000460</v>
          </cell>
          <cell r="E2533" t="str">
            <v>Pt Reg Receptionist 1 Per Diem</v>
          </cell>
          <cell r="F2533">
            <v>40021</v>
          </cell>
          <cell r="G2533">
            <v>40637</v>
          </cell>
          <cell r="H2533" t="str">
            <v>Hourly</v>
          </cell>
          <cell r="I2533" t="str">
            <v>H</v>
          </cell>
          <cell r="J2533">
            <v>10.881</v>
          </cell>
        </row>
        <row r="2534">
          <cell r="A2534">
            <v>1409</v>
          </cell>
          <cell r="B2534" t="str">
            <v>McCooey, Jessica L.</v>
          </cell>
          <cell r="C2534" t="str">
            <v>Y</v>
          </cell>
          <cell r="D2534" t="str">
            <v>00000155</v>
          </cell>
          <cell r="E2534" t="str">
            <v>NAPS Surgery Medical Secretary</v>
          </cell>
          <cell r="F2534">
            <v>39545</v>
          </cell>
          <cell r="G2534">
            <v>39808</v>
          </cell>
          <cell r="H2534" t="str">
            <v>Hourly</v>
          </cell>
          <cell r="I2534" t="str">
            <v>H</v>
          </cell>
          <cell r="J2534">
            <v>12.47</v>
          </cell>
        </row>
        <row r="2535">
          <cell r="A2535">
            <v>1409</v>
          </cell>
          <cell r="B2535" t="str">
            <v>McCooey, Jessica L.</v>
          </cell>
          <cell r="C2535" t="str">
            <v>N</v>
          </cell>
          <cell r="D2535" t="str">
            <v>00000157</v>
          </cell>
          <cell r="E2535" t="str">
            <v>NAPS Podiatry Med Secretary</v>
          </cell>
          <cell r="F2535">
            <v>39538</v>
          </cell>
          <cell r="G2535">
            <v>39544</v>
          </cell>
          <cell r="H2535" t="str">
            <v>Hourly</v>
          </cell>
          <cell r="I2535" t="str">
            <v>H</v>
          </cell>
          <cell r="J2535">
            <v>12.47</v>
          </cell>
        </row>
        <row r="2536">
          <cell r="A2536">
            <v>1410</v>
          </cell>
          <cell r="B2536" t="str">
            <v>Bailey, Angela R.</v>
          </cell>
          <cell r="C2536" t="str">
            <v>N</v>
          </cell>
          <cell r="D2536" t="str">
            <v>00000155</v>
          </cell>
          <cell r="E2536" t="str">
            <v>NAPS Surgery Medical Secretary</v>
          </cell>
          <cell r="F2536">
            <v>39538</v>
          </cell>
          <cell r="G2536">
            <v>39544</v>
          </cell>
          <cell r="H2536" t="str">
            <v>Hourly</v>
          </cell>
          <cell r="I2536" t="str">
            <v>H</v>
          </cell>
          <cell r="J2536">
            <v>12</v>
          </cell>
        </row>
        <row r="2537">
          <cell r="A2537">
            <v>1410</v>
          </cell>
          <cell r="B2537" t="str">
            <v>Bailey, Angela R.</v>
          </cell>
          <cell r="C2537" t="str">
            <v>N</v>
          </cell>
          <cell r="D2537" t="str">
            <v>00000307</v>
          </cell>
          <cell r="E2537" t="str">
            <v>BETH Medical Secretary Offsite</v>
          </cell>
          <cell r="F2537">
            <v>39545</v>
          </cell>
          <cell r="G2537">
            <v>41075</v>
          </cell>
          <cell r="H2537" t="str">
            <v>Hourly</v>
          </cell>
          <cell r="I2537" t="str">
            <v>H</v>
          </cell>
          <cell r="J2537">
            <v>13.01</v>
          </cell>
        </row>
        <row r="2538">
          <cell r="A2538">
            <v>1410</v>
          </cell>
          <cell r="B2538" t="str">
            <v>Bailey, Angela R.</v>
          </cell>
          <cell r="C2538" t="str">
            <v>N</v>
          </cell>
          <cell r="D2538" t="str">
            <v>00000307</v>
          </cell>
          <cell r="E2538" t="str">
            <v>BETH Medical Secretary Offsite</v>
          </cell>
          <cell r="F2538">
            <v>41075</v>
          </cell>
          <cell r="G2538">
            <v>42540</v>
          </cell>
          <cell r="H2538" t="str">
            <v>Hourly</v>
          </cell>
          <cell r="I2538" t="str">
            <v>H</v>
          </cell>
          <cell r="J2538">
            <v>15.64</v>
          </cell>
        </row>
        <row r="2539">
          <cell r="A2539">
            <v>1410</v>
          </cell>
          <cell r="B2539" t="str">
            <v>Bailey, Angela R.</v>
          </cell>
          <cell r="C2539" t="str">
            <v>N</v>
          </cell>
          <cell r="D2539" t="str">
            <v>00000573</v>
          </cell>
          <cell r="E2539" t="str">
            <v>Patient Access Specialist</v>
          </cell>
          <cell r="F2539">
            <v>42541</v>
          </cell>
          <cell r="G2539">
            <v>44682</v>
          </cell>
          <cell r="H2539" t="str">
            <v>Hourly</v>
          </cell>
          <cell r="I2539" t="str">
            <v>H</v>
          </cell>
          <cell r="J2539">
            <v>19.98</v>
          </cell>
        </row>
        <row r="2540">
          <cell r="A2540">
            <v>1410</v>
          </cell>
          <cell r="B2540" t="str">
            <v>Bailey, Angela R.</v>
          </cell>
          <cell r="C2540" t="str">
            <v>Y</v>
          </cell>
          <cell r="D2540" t="str">
            <v>00000679</v>
          </cell>
          <cell r="E2540" t="str">
            <v>Referral Specialist</v>
          </cell>
          <cell r="F2540">
            <v>44683</v>
          </cell>
          <cell r="G2540">
            <v>45056</v>
          </cell>
          <cell r="H2540" t="str">
            <v>Hourly</v>
          </cell>
          <cell r="I2540" t="str">
            <v>H</v>
          </cell>
          <cell r="J2540">
            <v>21.42</v>
          </cell>
        </row>
        <row r="2541">
          <cell r="A2541">
            <v>1411</v>
          </cell>
          <cell r="B2541" t="str">
            <v>Loescher, Peter M.</v>
          </cell>
          <cell r="C2541" t="str">
            <v>Y</v>
          </cell>
          <cell r="D2541" t="str">
            <v>00000344</v>
          </cell>
          <cell r="E2541" t="str">
            <v>Sharon Physician</v>
          </cell>
          <cell r="F2541">
            <v>39539</v>
          </cell>
          <cell r="G2541">
            <v>43819</v>
          </cell>
          <cell r="H2541" t="str">
            <v>Salaried</v>
          </cell>
          <cell r="I2541" t="str">
            <v>S</v>
          </cell>
          <cell r="J2541">
            <v>103.9866</v>
          </cell>
        </row>
        <row r="2542">
          <cell r="A2542">
            <v>1412</v>
          </cell>
          <cell r="B2542" t="str">
            <v>Mason, Lucy D.</v>
          </cell>
          <cell r="C2542" t="str">
            <v>N</v>
          </cell>
          <cell r="D2542" t="str">
            <v>00000049</v>
          </cell>
          <cell r="E2542" t="str">
            <v>MEDSURG Registered Nurse</v>
          </cell>
          <cell r="F2542">
            <v>39552</v>
          </cell>
          <cell r="G2542">
            <v>39706</v>
          </cell>
          <cell r="H2542" t="str">
            <v>Hourly</v>
          </cell>
          <cell r="I2542" t="str">
            <v>H</v>
          </cell>
          <cell r="J2542">
            <v>28.87</v>
          </cell>
        </row>
        <row r="2543">
          <cell r="A2543">
            <v>1412</v>
          </cell>
          <cell r="B2543" t="str">
            <v>Mason, Lucy D.</v>
          </cell>
          <cell r="C2543" t="str">
            <v>Y</v>
          </cell>
          <cell r="D2543" t="str">
            <v>00000049</v>
          </cell>
          <cell r="E2543" t="str">
            <v>MEDSURG Registered Nurse</v>
          </cell>
          <cell r="F2543">
            <v>39738</v>
          </cell>
          <cell r="G2543">
            <v>39707</v>
          </cell>
          <cell r="H2543" t="str">
            <v>Hourly</v>
          </cell>
          <cell r="I2543" t="str">
            <v>H</v>
          </cell>
          <cell r="J2543">
            <v>28.87</v>
          </cell>
        </row>
        <row r="2544">
          <cell r="A2544">
            <v>1413</v>
          </cell>
          <cell r="B2544" t="str">
            <v>Chenoweth, Joni L.</v>
          </cell>
          <cell r="C2544" t="str">
            <v>N</v>
          </cell>
          <cell r="D2544" t="str">
            <v>00000167</v>
          </cell>
          <cell r="E2544" t="str">
            <v>Physician Assistant</v>
          </cell>
          <cell r="F2544">
            <v>39552</v>
          </cell>
          <cell r="G2544">
            <v>39551</v>
          </cell>
          <cell r="H2544" t="str">
            <v>Salaried</v>
          </cell>
          <cell r="I2544" t="str">
            <v>S</v>
          </cell>
          <cell r="J2544">
            <v>38.461500000000001</v>
          </cell>
        </row>
        <row r="2545">
          <cell r="A2545">
            <v>1413</v>
          </cell>
          <cell r="B2545" t="str">
            <v>Chenoweth, Joni L.</v>
          </cell>
          <cell r="C2545" t="str">
            <v>Y</v>
          </cell>
          <cell r="D2545" t="str">
            <v>00000388</v>
          </cell>
          <cell r="E2545" t="str">
            <v>Hospitalist Physician Assist.</v>
          </cell>
          <cell r="F2545">
            <v>39552</v>
          </cell>
          <cell r="G2545">
            <v>39939</v>
          </cell>
          <cell r="H2545" t="str">
            <v>Salaried</v>
          </cell>
          <cell r="I2545" t="str">
            <v>S</v>
          </cell>
          <cell r="J2545">
            <v>38.461500000000001</v>
          </cell>
        </row>
        <row r="2546">
          <cell r="A2546">
            <v>1414</v>
          </cell>
          <cell r="B2546" t="str">
            <v>Sevi, Marcy G.</v>
          </cell>
          <cell r="C2546" t="str">
            <v>N</v>
          </cell>
          <cell r="D2546" t="str">
            <v>00000231</v>
          </cell>
          <cell r="E2546" t="str">
            <v>BC RN - Per Diem</v>
          </cell>
          <cell r="F2546">
            <v>39559</v>
          </cell>
          <cell r="G2546">
            <v>42237</v>
          </cell>
          <cell r="H2546" t="str">
            <v>Hourly</v>
          </cell>
          <cell r="I2546" t="str">
            <v>H</v>
          </cell>
          <cell r="J2546">
            <v>33.18</v>
          </cell>
        </row>
        <row r="2547">
          <cell r="A2547">
            <v>1414</v>
          </cell>
          <cell r="B2547" t="str">
            <v>Sevi, Marcy G.</v>
          </cell>
          <cell r="C2547" t="str">
            <v>Y</v>
          </cell>
          <cell r="D2547" t="str">
            <v>00000231</v>
          </cell>
          <cell r="E2547" t="str">
            <v>BC RN - Per Diem</v>
          </cell>
          <cell r="F2547">
            <v>42619</v>
          </cell>
          <cell r="G2547">
            <v>44108</v>
          </cell>
          <cell r="H2547" t="str">
            <v>Hourly</v>
          </cell>
          <cell r="I2547" t="str">
            <v>H</v>
          </cell>
          <cell r="J2547">
            <v>35.72</v>
          </cell>
        </row>
        <row r="2548">
          <cell r="A2548">
            <v>1415</v>
          </cell>
          <cell r="B2548" t="str">
            <v>Delaney, Tepin</v>
          </cell>
          <cell r="C2548" t="str">
            <v>N</v>
          </cell>
          <cell r="D2548" t="str">
            <v>00000049</v>
          </cell>
          <cell r="E2548" t="str">
            <v>MEDSURG Registered Nurse</v>
          </cell>
          <cell r="F2548">
            <v>39560</v>
          </cell>
          <cell r="G2548">
            <v>40650</v>
          </cell>
          <cell r="H2548" t="str">
            <v>Hourly</v>
          </cell>
          <cell r="I2548" t="str">
            <v>H</v>
          </cell>
          <cell r="J2548">
            <v>26.191700000000001</v>
          </cell>
        </row>
        <row r="2549">
          <cell r="A2549">
            <v>1415</v>
          </cell>
          <cell r="B2549" t="str">
            <v>Delaney, Tepin</v>
          </cell>
          <cell r="C2549" t="str">
            <v>Y</v>
          </cell>
          <cell r="D2549" t="str">
            <v>00000107</v>
          </cell>
          <cell r="E2549" t="str">
            <v>CARE Care Manager</v>
          </cell>
          <cell r="F2549">
            <v>40651</v>
          </cell>
          <cell r="G2549">
            <v>41046</v>
          </cell>
          <cell r="H2549" t="str">
            <v>Hourly</v>
          </cell>
          <cell r="I2549" t="str">
            <v>H</v>
          </cell>
          <cell r="J2549">
            <v>27.11</v>
          </cell>
        </row>
        <row r="2550">
          <cell r="A2550">
            <v>1416</v>
          </cell>
          <cell r="B2550" t="str">
            <v>Dearing, Andree L.</v>
          </cell>
          <cell r="C2550" t="str">
            <v>Y</v>
          </cell>
          <cell r="D2550" t="str">
            <v>00000233</v>
          </cell>
          <cell r="E2550" t="str">
            <v>ER RN Per Diem</v>
          </cell>
          <cell r="F2550">
            <v>39563</v>
          </cell>
          <cell r="G2550">
            <v>40449</v>
          </cell>
          <cell r="H2550" t="str">
            <v>Hourly</v>
          </cell>
          <cell r="I2550" t="str">
            <v>H</v>
          </cell>
          <cell r="J2550">
            <v>29.7469</v>
          </cell>
        </row>
        <row r="2551">
          <cell r="A2551">
            <v>1417</v>
          </cell>
          <cell r="B2551" t="str">
            <v>Schumacher, Joel C.</v>
          </cell>
          <cell r="C2551" t="str">
            <v>N</v>
          </cell>
          <cell r="D2551" t="str">
            <v>00000209</v>
          </cell>
          <cell r="E2551" t="str">
            <v>IS Analyst</v>
          </cell>
          <cell r="F2551">
            <v>39566</v>
          </cell>
          <cell r="G2551">
            <v>43800</v>
          </cell>
          <cell r="H2551" t="str">
            <v>Salaried</v>
          </cell>
          <cell r="I2551" t="str">
            <v>S</v>
          </cell>
          <cell r="J2551">
            <v>30.13</v>
          </cell>
        </row>
        <row r="2552">
          <cell r="A2552">
            <v>1417</v>
          </cell>
          <cell r="B2552" t="str">
            <v>Schumacher, Joel C.</v>
          </cell>
          <cell r="C2552" t="str">
            <v>Y</v>
          </cell>
          <cell r="D2552" t="str">
            <v>00000597</v>
          </cell>
          <cell r="E2552" t="str">
            <v>Clinical Analyst Per Diem</v>
          </cell>
          <cell r="F2552">
            <v>43801</v>
          </cell>
          <cell r="G2552">
            <v>43899</v>
          </cell>
          <cell r="H2552" t="str">
            <v>Hourly</v>
          </cell>
          <cell r="I2552" t="str">
            <v>H</v>
          </cell>
          <cell r="J2552">
            <v>30.13</v>
          </cell>
        </row>
        <row r="2553">
          <cell r="A2553">
            <v>1418</v>
          </cell>
          <cell r="B2553" t="str">
            <v>White, Lisa S.</v>
          </cell>
          <cell r="C2553" t="str">
            <v>Y</v>
          </cell>
          <cell r="D2553" t="str">
            <v>00000102</v>
          </cell>
          <cell r="E2553" t="str">
            <v>REH Occupational Therapist</v>
          </cell>
          <cell r="F2553">
            <v>39575</v>
          </cell>
          <cell r="G2553">
            <v>45056</v>
          </cell>
          <cell r="H2553" t="str">
            <v>Hourly</v>
          </cell>
          <cell r="I2553" t="str">
            <v>H</v>
          </cell>
          <cell r="J2553">
            <v>45.69</v>
          </cell>
        </row>
        <row r="2554">
          <cell r="A2554">
            <v>1419</v>
          </cell>
          <cell r="B2554" t="str">
            <v>Nichols, Edward A.</v>
          </cell>
          <cell r="C2554" t="str">
            <v>N</v>
          </cell>
          <cell r="D2554" t="str">
            <v>00000208</v>
          </cell>
          <cell r="E2554" t="str">
            <v>IS PC Support Technician</v>
          </cell>
          <cell r="F2554">
            <v>39825</v>
          </cell>
          <cell r="G2554">
            <v>39852</v>
          </cell>
          <cell r="H2554" t="str">
            <v>Hourly</v>
          </cell>
          <cell r="I2554" t="str">
            <v>H</v>
          </cell>
          <cell r="J2554">
            <v>10</v>
          </cell>
        </row>
        <row r="2555">
          <cell r="A2555">
            <v>1419</v>
          </cell>
          <cell r="B2555" t="str">
            <v>Nichols, Edward A.</v>
          </cell>
          <cell r="C2555" t="str">
            <v>Y</v>
          </cell>
          <cell r="D2555" t="str">
            <v>00000208</v>
          </cell>
          <cell r="E2555" t="str">
            <v>IS PC Support Technician</v>
          </cell>
          <cell r="F2555">
            <v>39853</v>
          </cell>
          <cell r="G2555">
            <v>41323</v>
          </cell>
          <cell r="H2555" t="str">
            <v>Hourly</v>
          </cell>
          <cell r="I2555" t="str">
            <v>H</v>
          </cell>
          <cell r="J2555">
            <v>14.02</v>
          </cell>
        </row>
        <row r="2556">
          <cell r="A2556">
            <v>1419</v>
          </cell>
          <cell r="B2556" t="str">
            <v>Nichols, Edward A.</v>
          </cell>
          <cell r="C2556" t="str">
            <v>N</v>
          </cell>
          <cell r="D2556" t="str">
            <v>00000361</v>
          </cell>
          <cell r="E2556" t="str">
            <v>NUTS Cashier/Attendant</v>
          </cell>
          <cell r="F2556">
            <v>39580</v>
          </cell>
          <cell r="G2556">
            <v>39852</v>
          </cell>
          <cell r="H2556" t="str">
            <v>Hourly</v>
          </cell>
          <cell r="I2556" t="str">
            <v>H</v>
          </cell>
          <cell r="J2556">
            <v>8.5299999999999994</v>
          </cell>
        </row>
        <row r="2557">
          <cell r="A2557">
            <v>1420</v>
          </cell>
          <cell r="B2557" t="str">
            <v>Breed, Mary M.</v>
          </cell>
          <cell r="C2557" t="str">
            <v>Y</v>
          </cell>
          <cell r="D2557" t="str">
            <v>00000236</v>
          </cell>
          <cell r="E2557" t="str">
            <v>MECU RN Per Diem</v>
          </cell>
          <cell r="F2557">
            <v>39580</v>
          </cell>
          <cell r="G2557">
            <v>39853</v>
          </cell>
          <cell r="H2557" t="str">
            <v>Hourly</v>
          </cell>
          <cell r="I2557" t="str">
            <v>H</v>
          </cell>
          <cell r="J2557">
            <v>27.63</v>
          </cell>
        </row>
        <row r="2558">
          <cell r="A2558">
            <v>1421</v>
          </cell>
          <cell r="B2558" t="str">
            <v>Casavant, Ray</v>
          </cell>
          <cell r="C2558" t="str">
            <v>Y</v>
          </cell>
          <cell r="D2558" t="str">
            <v>00000339</v>
          </cell>
          <cell r="E2558" t="str">
            <v>Sharon Office Manager Offsite</v>
          </cell>
          <cell r="F2558">
            <v>39587</v>
          </cell>
          <cell r="G2558">
            <v>39825</v>
          </cell>
          <cell r="H2558" t="str">
            <v>Hourly</v>
          </cell>
          <cell r="I2558" t="str">
            <v>H</v>
          </cell>
          <cell r="J2558">
            <v>21.5</v>
          </cell>
        </row>
        <row r="2559">
          <cell r="A2559">
            <v>1422</v>
          </cell>
          <cell r="B2559" t="str">
            <v>Lackney, Christopher J.</v>
          </cell>
          <cell r="C2559" t="str">
            <v>Y</v>
          </cell>
          <cell r="D2559" t="str">
            <v>00000006</v>
          </cell>
          <cell r="E2559" t="str">
            <v>ADM Director of Human Resource</v>
          </cell>
          <cell r="F2559">
            <v>39811</v>
          </cell>
          <cell r="G2559">
            <v>40836</v>
          </cell>
          <cell r="H2559" t="str">
            <v>Salaried</v>
          </cell>
          <cell r="I2559" t="str">
            <v>S</v>
          </cell>
          <cell r="J2559">
            <v>44.9572</v>
          </cell>
        </row>
        <row r="2560">
          <cell r="A2560">
            <v>1422</v>
          </cell>
          <cell r="B2560" t="str">
            <v>Lackney, Christopher J.</v>
          </cell>
          <cell r="C2560" t="str">
            <v>N</v>
          </cell>
          <cell r="D2560" t="str">
            <v>00000336</v>
          </cell>
          <cell r="E2560" t="str">
            <v>HR Human Resources Manager</v>
          </cell>
          <cell r="F2560">
            <v>39595</v>
          </cell>
          <cell r="G2560">
            <v>39810</v>
          </cell>
          <cell r="H2560" t="str">
            <v>Salaried</v>
          </cell>
          <cell r="I2560" t="str">
            <v>S</v>
          </cell>
          <cell r="J2560">
            <v>31.25</v>
          </cell>
        </row>
        <row r="2561">
          <cell r="A2561">
            <v>1423</v>
          </cell>
          <cell r="B2561" t="str">
            <v>Gurdak, Cynthia A.</v>
          </cell>
          <cell r="C2561" t="str">
            <v>N</v>
          </cell>
          <cell r="D2561" t="str">
            <v>00000206</v>
          </cell>
          <cell r="E2561" t="str">
            <v>ACCT Payroll/Billing Assistant</v>
          </cell>
          <cell r="F2561">
            <v>39595</v>
          </cell>
          <cell r="G2561">
            <v>42684</v>
          </cell>
          <cell r="H2561" t="str">
            <v>Hourly</v>
          </cell>
          <cell r="I2561" t="str">
            <v>H</v>
          </cell>
          <cell r="J2561">
            <v>20.52</v>
          </cell>
        </row>
        <row r="2562">
          <cell r="A2562">
            <v>1423</v>
          </cell>
          <cell r="B2562" t="str">
            <v>Gurdak, Cynthia A.</v>
          </cell>
          <cell r="C2562" t="str">
            <v>Y</v>
          </cell>
          <cell r="D2562" t="str">
            <v>00000206</v>
          </cell>
          <cell r="E2562" t="str">
            <v>ACCT Payroll/Billing Assistant</v>
          </cell>
          <cell r="F2562">
            <v>42684</v>
          </cell>
          <cell r="G2562">
            <v>42684</v>
          </cell>
          <cell r="H2562" t="str">
            <v>Hourly</v>
          </cell>
          <cell r="I2562" t="str">
            <v>H</v>
          </cell>
          <cell r="J2562">
            <v>20.52</v>
          </cell>
        </row>
        <row r="2563">
          <cell r="A2563">
            <v>1424</v>
          </cell>
          <cell r="B2563" t="str">
            <v>Provost, Samantha J.</v>
          </cell>
          <cell r="C2563" t="str">
            <v>Y</v>
          </cell>
          <cell r="D2563" t="str">
            <v>00000157</v>
          </cell>
          <cell r="E2563" t="str">
            <v>NAPS Podiatry Med Secretary</v>
          </cell>
          <cell r="F2563">
            <v>39595</v>
          </cell>
          <cell r="G2563">
            <v>39640</v>
          </cell>
          <cell r="H2563" t="str">
            <v>Hourly</v>
          </cell>
          <cell r="I2563" t="str">
            <v>H</v>
          </cell>
          <cell r="J2563">
            <v>12.04</v>
          </cell>
        </row>
        <row r="2564">
          <cell r="A2564">
            <v>1425</v>
          </cell>
          <cell r="B2564" t="str">
            <v>Gowdy, Kristine M.</v>
          </cell>
          <cell r="C2564" t="str">
            <v>Y</v>
          </cell>
          <cell r="D2564" t="str">
            <v>00000191</v>
          </cell>
          <cell r="E2564" t="str">
            <v>NUTS Nutrition Assistant</v>
          </cell>
          <cell r="F2564">
            <v>39595</v>
          </cell>
          <cell r="G2564">
            <v>39741</v>
          </cell>
          <cell r="H2564" t="str">
            <v>Hourly</v>
          </cell>
          <cell r="I2564" t="str">
            <v>H</v>
          </cell>
          <cell r="J2564">
            <v>9.76</v>
          </cell>
        </row>
        <row r="2565">
          <cell r="A2565">
            <v>1426</v>
          </cell>
          <cell r="B2565" t="str">
            <v>Tibbetts, Amanda R.</v>
          </cell>
          <cell r="C2565" t="str">
            <v>N</v>
          </cell>
          <cell r="D2565" t="str">
            <v>00000082</v>
          </cell>
          <cell r="E2565" t="str">
            <v>LAB Laboratory Assistant</v>
          </cell>
          <cell r="F2565">
            <v>39601</v>
          </cell>
          <cell r="G2565">
            <v>40818</v>
          </cell>
          <cell r="H2565" t="str">
            <v>Hourly</v>
          </cell>
          <cell r="I2565" t="str">
            <v>H</v>
          </cell>
          <cell r="J2565">
            <v>12.02</v>
          </cell>
        </row>
        <row r="2566">
          <cell r="A2566">
            <v>1426</v>
          </cell>
          <cell r="B2566" t="str">
            <v>Tibbetts, Amanda R.</v>
          </cell>
          <cell r="C2566" t="str">
            <v>Y</v>
          </cell>
          <cell r="D2566" t="str">
            <v>00000471</v>
          </cell>
          <cell r="E2566" t="str">
            <v>LAB Laboratory Asst Per Diem</v>
          </cell>
          <cell r="F2566">
            <v>40819</v>
          </cell>
          <cell r="G2566">
            <v>40990</v>
          </cell>
          <cell r="H2566" t="str">
            <v>Hourly</v>
          </cell>
          <cell r="I2566" t="str">
            <v>H</v>
          </cell>
          <cell r="J2566">
            <v>12.44</v>
          </cell>
        </row>
        <row r="2567">
          <cell r="A2567">
            <v>1427</v>
          </cell>
          <cell r="B2567" t="str">
            <v>Heller, Caroline L.</v>
          </cell>
          <cell r="C2567" t="str">
            <v>N</v>
          </cell>
          <cell r="D2567" t="str">
            <v>00000049</v>
          </cell>
          <cell r="E2567" t="str">
            <v>MEDSURG Registered Nurse</v>
          </cell>
          <cell r="F2567">
            <v>39741</v>
          </cell>
          <cell r="G2567">
            <v>40762</v>
          </cell>
          <cell r="H2567" t="str">
            <v>Hourly</v>
          </cell>
          <cell r="I2567" t="str">
            <v>H</v>
          </cell>
          <cell r="J2567">
            <v>22.09</v>
          </cell>
        </row>
        <row r="2568">
          <cell r="A2568">
            <v>1427</v>
          </cell>
          <cell r="B2568" t="str">
            <v>Heller, Caroline L.</v>
          </cell>
          <cell r="C2568" t="str">
            <v>N</v>
          </cell>
          <cell r="D2568" t="str">
            <v>00000239</v>
          </cell>
          <cell r="E2568" t="str">
            <v>MEDSURG RN Per Diem</v>
          </cell>
          <cell r="F2568">
            <v>39601</v>
          </cell>
          <cell r="G2568">
            <v>39740</v>
          </cell>
          <cell r="H2568" t="str">
            <v>Hourly</v>
          </cell>
          <cell r="I2568" t="str">
            <v>H</v>
          </cell>
          <cell r="J2568">
            <v>21</v>
          </cell>
        </row>
        <row r="2569">
          <cell r="A2569">
            <v>1427</v>
          </cell>
          <cell r="B2569" t="str">
            <v>Heller, Caroline L.</v>
          </cell>
          <cell r="C2569" t="str">
            <v>N</v>
          </cell>
          <cell r="D2569" t="str">
            <v>00000239</v>
          </cell>
          <cell r="E2569" t="str">
            <v>MEDSURG RN Per Diem</v>
          </cell>
          <cell r="F2569">
            <v>40763</v>
          </cell>
          <cell r="G2569">
            <v>40934</v>
          </cell>
          <cell r="H2569" t="str">
            <v>Hourly</v>
          </cell>
          <cell r="I2569" t="str">
            <v>H</v>
          </cell>
          <cell r="J2569">
            <v>22.09</v>
          </cell>
        </row>
        <row r="2570">
          <cell r="A2570">
            <v>1427</v>
          </cell>
          <cell r="B2570" t="str">
            <v>Heller, Caroline L.</v>
          </cell>
          <cell r="C2570" t="str">
            <v>Y</v>
          </cell>
          <cell r="D2570" t="str">
            <v>00000239</v>
          </cell>
          <cell r="E2570" t="str">
            <v>MEDSURG RN Per Diem</v>
          </cell>
          <cell r="F2570">
            <v>40990</v>
          </cell>
          <cell r="G2570">
            <v>41610</v>
          </cell>
          <cell r="H2570" t="str">
            <v>Hourly</v>
          </cell>
          <cell r="I2570" t="str">
            <v>H</v>
          </cell>
          <cell r="J2570">
            <v>22.64</v>
          </cell>
        </row>
        <row r="2571">
          <cell r="A2571">
            <v>1428</v>
          </cell>
          <cell r="B2571" t="str">
            <v>LeVan, Emily R.</v>
          </cell>
          <cell r="C2571" t="str">
            <v>N</v>
          </cell>
          <cell r="D2571" t="str">
            <v>00000233</v>
          </cell>
          <cell r="E2571" t="str">
            <v>ER RN Per Diem</v>
          </cell>
          <cell r="F2571">
            <v>39602</v>
          </cell>
          <cell r="G2571">
            <v>40457</v>
          </cell>
          <cell r="H2571" t="str">
            <v>Hourly</v>
          </cell>
          <cell r="I2571" t="str">
            <v>H</v>
          </cell>
          <cell r="J2571">
            <v>23.3385</v>
          </cell>
        </row>
        <row r="2572">
          <cell r="A2572">
            <v>1428</v>
          </cell>
          <cell r="B2572" t="str">
            <v>LeVan, Emily R.</v>
          </cell>
          <cell r="C2572" t="str">
            <v>Y</v>
          </cell>
          <cell r="D2572" t="str">
            <v>00000309</v>
          </cell>
          <cell r="E2572" t="str">
            <v>BETH Nurse Practitioner</v>
          </cell>
          <cell r="F2572">
            <v>41071</v>
          </cell>
          <cell r="G2572">
            <v>41862</v>
          </cell>
          <cell r="H2572" t="str">
            <v>Salaried</v>
          </cell>
          <cell r="I2572" t="str">
            <v>S</v>
          </cell>
          <cell r="J2572">
            <v>31.25</v>
          </cell>
        </row>
        <row r="2573">
          <cell r="A2573">
            <v>1429</v>
          </cell>
          <cell r="B2573" t="str">
            <v>Graham, Tina M.</v>
          </cell>
          <cell r="C2573" t="str">
            <v>Y</v>
          </cell>
          <cell r="D2573" t="str">
            <v>00000043</v>
          </cell>
          <cell r="E2573" t="str">
            <v>BIL Billing Representative I</v>
          </cell>
          <cell r="F2573">
            <v>39608</v>
          </cell>
          <cell r="G2573">
            <v>39660</v>
          </cell>
          <cell r="H2573" t="str">
            <v>Hourly</v>
          </cell>
          <cell r="I2573" t="str">
            <v>H</v>
          </cell>
          <cell r="J2573">
            <v>12.9</v>
          </cell>
        </row>
        <row r="2574">
          <cell r="A2574">
            <v>1430</v>
          </cell>
          <cell r="B2574" t="str">
            <v>Fleck, Mary Ellen</v>
          </cell>
          <cell r="C2574" t="str">
            <v>Y</v>
          </cell>
          <cell r="D2574" t="str">
            <v>00000211</v>
          </cell>
          <cell r="E2574" t="str">
            <v>PR Patient Reg Receptionist I</v>
          </cell>
          <cell r="F2574">
            <v>39608</v>
          </cell>
          <cell r="G2574">
            <v>39686</v>
          </cell>
          <cell r="H2574" t="str">
            <v>Hourly</v>
          </cell>
          <cell r="I2574" t="str">
            <v>H</v>
          </cell>
          <cell r="J2574">
            <v>14.19</v>
          </cell>
        </row>
        <row r="2575">
          <cell r="A2575">
            <v>1431</v>
          </cell>
          <cell r="B2575" t="str">
            <v>Conner, Olivia C.</v>
          </cell>
          <cell r="C2575" t="str">
            <v>N</v>
          </cell>
          <cell r="D2575" t="str">
            <v>00000191</v>
          </cell>
          <cell r="E2575" t="str">
            <v>NUTS Nutrition Assistant</v>
          </cell>
          <cell r="F2575">
            <v>39608</v>
          </cell>
          <cell r="G2575">
            <v>39972</v>
          </cell>
          <cell r="H2575" t="str">
            <v>Hourly</v>
          </cell>
          <cell r="I2575" t="str">
            <v>H</v>
          </cell>
          <cell r="J2575">
            <v>9.52</v>
          </cell>
        </row>
        <row r="2576">
          <cell r="A2576">
            <v>1431</v>
          </cell>
          <cell r="B2576" t="str">
            <v>Conner, Olivia C.</v>
          </cell>
          <cell r="C2576" t="str">
            <v>N</v>
          </cell>
          <cell r="D2576" t="str">
            <v>00000191</v>
          </cell>
          <cell r="E2576" t="str">
            <v>NUTS Nutrition Assistant</v>
          </cell>
          <cell r="F2576">
            <v>40035</v>
          </cell>
          <cell r="G2576">
            <v>40034</v>
          </cell>
          <cell r="H2576" t="str">
            <v>Hourly</v>
          </cell>
          <cell r="I2576" t="str">
            <v>H</v>
          </cell>
          <cell r="J2576">
            <v>9.52</v>
          </cell>
        </row>
        <row r="2577">
          <cell r="A2577">
            <v>1431</v>
          </cell>
          <cell r="B2577" t="str">
            <v>Conner, Olivia C.</v>
          </cell>
          <cell r="C2577" t="str">
            <v>Y</v>
          </cell>
          <cell r="D2577" t="str">
            <v>00000459</v>
          </cell>
          <cell r="E2577" t="str">
            <v>NUTS Nutrition Asst 1 Per Diem</v>
          </cell>
          <cell r="F2577">
            <v>40035</v>
          </cell>
          <cell r="G2577">
            <v>40554</v>
          </cell>
          <cell r="H2577" t="str">
            <v>Hourly</v>
          </cell>
          <cell r="I2577" t="str">
            <v>H</v>
          </cell>
          <cell r="J2577">
            <v>8.4139999999999997</v>
          </cell>
        </row>
        <row r="2578">
          <cell r="A2578">
            <v>1432</v>
          </cell>
          <cell r="B2578" t="str">
            <v>Fullerton, Alicia M.</v>
          </cell>
          <cell r="C2578" t="str">
            <v>N</v>
          </cell>
          <cell r="D2578" t="str">
            <v>00000225</v>
          </cell>
          <cell r="E2578" t="str">
            <v>CEC Teacher</v>
          </cell>
          <cell r="F2578">
            <v>39615</v>
          </cell>
          <cell r="G2578">
            <v>40391</v>
          </cell>
          <cell r="H2578" t="str">
            <v>Hourly</v>
          </cell>
          <cell r="I2578" t="str">
            <v>H</v>
          </cell>
          <cell r="J2578">
            <v>11.462400000000001</v>
          </cell>
        </row>
        <row r="2579">
          <cell r="A2579">
            <v>1432</v>
          </cell>
          <cell r="B2579" t="str">
            <v>Fullerton, Alicia M.</v>
          </cell>
          <cell r="C2579" t="str">
            <v>Y</v>
          </cell>
          <cell r="D2579" t="str">
            <v>00000226</v>
          </cell>
          <cell r="E2579" t="str">
            <v>CEC Teaching Associate</v>
          </cell>
          <cell r="F2579">
            <v>40392</v>
          </cell>
          <cell r="G2579">
            <v>40836</v>
          </cell>
          <cell r="H2579" t="str">
            <v>Hourly</v>
          </cell>
          <cell r="I2579" t="str">
            <v>H</v>
          </cell>
          <cell r="J2579">
            <v>11.462400000000001</v>
          </cell>
        </row>
        <row r="2580">
          <cell r="A2580">
            <v>1433</v>
          </cell>
          <cell r="B2580" t="str">
            <v>McCormack, Aaron R.</v>
          </cell>
          <cell r="C2580" t="str">
            <v>Y</v>
          </cell>
          <cell r="D2580" t="str">
            <v>00000352</v>
          </cell>
          <cell r="E2580" t="str">
            <v>NUTS Associate Chef</v>
          </cell>
          <cell r="F2580">
            <v>39615</v>
          </cell>
          <cell r="G2580">
            <v>39881</v>
          </cell>
          <cell r="H2580" t="str">
            <v>Hourly</v>
          </cell>
          <cell r="I2580" t="str">
            <v>H</v>
          </cell>
          <cell r="J2580">
            <v>13.75</v>
          </cell>
        </row>
        <row r="2581">
          <cell r="A2581">
            <v>1434</v>
          </cell>
          <cell r="B2581" t="str">
            <v>Mendez, Pablo</v>
          </cell>
          <cell r="C2581" t="str">
            <v>Y</v>
          </cell>
          <cell r="D2581" t="str">
            <v>00000198</v>
          </cell>
          <cell r="E2581" t="str">
            <v>ES Project Worker - OUT (close</v>
          </cell>
          <cell r="F2581">
            <v>39617</v>
          </cell>
          <cell r="G2581">
            <v>39954</v>
          </cell>
          <cell r="H2581" t="str">
            <v>Hourly</v>
          </cell>
          <cell r="I2581" t="str">
            <v>H</v>
          </cell>
          <cell r="J2581">
            <v>9.4</v>
          </cell>
        </row>
        <row r="2582">
          <cell r="A2582">
            <v>1435</v>
          </cell>
          <cell r="B2582" t="str">
            <v>Peterson, Walter T.</v>
          </cell>
          <cell r="C2582" t="str">
            <v>N</v>
          </cell>
          <cell r="D2582" t="str">
            <v>00000049</v>
          </cell>
          <cell r="E2582" t="str">
            <v>MEDSURG Registered Nurse</v>
          </cell>
          <cell r="F2582">
            <v>39965</v>
          </cell>
          <cell r="G2582">
            <v>40174</v>
          </cell>
          <cell r="H2582" t="str">
            <v>Hourly</v>
          </cell>
          <cell r="I2582" t="str">
            <v>H</v>
          </cell>
          <cell r="J2582">
            <v>22</v>
          </cell>
        </row>
        <row r="2583">
          <cell r="A2583">
            <v>1435</v>
          </cell>
          <cell r="B2583" t="str">
            <v>Peterson, Walter T.</v>
          </cell>
          <cell r="C2583" t="str">
            <v>N</v>
          </cell>
          <cell r="D2583" t="str">
            <v>00000238</v>
          </cell>
          <cell r="E2583" t="str">
            <v>MEDSURG LPN Per Diem</v>
          </cell>
          <cell r="F2583">
            <v>39629</v>
          </cell>
          <cell r="G2583">
            <v>39964</v>
          </cell>
          <cell r="H2583" t="str">
            <v>Hourly</v>
          </cell>
          <cell r="I2583" t="str">
            <v>H</v>
          </cell>
          <cell r="J2583">
            <v>13.95</v>
          </cell>
        </row>
        <row r="2584">
          <cell r="A2584">
            <v>1435</v>
          </cell>
          <cell r="B2584" t="str">
            <v>Peterson, Walter T.</v>
          </cell>
          <cell r="C2584" t="str">
            <v>Y</v>
          </cell>
          <cell r="D2584" t="str">
            <v>00000239</v>
          </cell>
          <cell r="E2584" t="str">
            <v>MEDSURG RN Per Diem</v>
          </cell>
          <cell r="F2584">
            <v>40175</v>
          </cell>
          <cell r="G2584">
            <v>40661</v>
          </cell>
          <cell r="H2584" t="str">
            <v>Hourly</v>
          </cell>
          <cell r="I2584" t="str">
            <v>H</v>
          </cell>
          <cell r="J2584">
            <v>22.428999999999998</v>
          </cell>
        </row>
        <row r="2585">
          <cell r="A2585">
            <v>1436</v>
          </cell>
          <cell r="B2585" t="str">
            <v>Fordham, James R.</v>
          </cell>
          <cell r="C2585" t="str">
            <v>N</v>
          </cell>
          <cell r="D2585" t="str">
            <v>00000010</v>
          </cell>
          <cell r="E2585" t="str">
            <v>ADM Executive Assistant</v>
          </cell>
          <cell r="F2585">
            <v>39637</v>
          </cell>
          <cell r="G2585">
            <v>39720</v>
          </cell>
          <cell r="H2585" t="str">
            <v>Salaried</v>
          </cell>
          <cell r="I2585" t="str">
            <v>S</v>
          </cell>
          <cell r="J2585">
            <v>18.173999999999999</v>
          </cell>
        </row>
        <row r="2586">
          <cell r="A2586">
            <v>1436</v>
          </cell>
          <cell r="B2586" t="str">
            <v>Fordham, James R.</v>
          </cell>
          <cell r="C2586" t="str">
            <v>Y</v>
          </cell>
          <cell r="D2586" t="str">
            <v>00000010</v>
          </cell>
          <cell r="E2586" t="str">
            <v>ADM Executive Assistant</v>
          </cell>
          <cell r="F2586">
            <v>39727</v>
          </cell>
          <cell r="G2586">
            <v>39720</v>
          </cell>
          <cell r="H2586" t="str">
            <v>Salaried</v>
          </cell>
          <cell r="I2586" t="str">
            <v>S</v>
          </cell>
          <cell r="J2586">
            <v>18.173999999999999</v>
          </cell>
        </row>
        <row r="2587">
          <cell r="A2587">
            <v>1437</v>
          </cell>
          <cell r="B2587" t="str">
            <v>Leete, Jean M.</v>
          </cell>
          <cell r="C2587" t="str">
            <v>N</v>
          </cell>
          <cell r="D2587" t="str">
            <v>00000079</v>
          </cell>
          <cell r="E2587" t="str">
            <v>LAB Laboratory Technician 3</v>
          </cell>
          <cell r="F2587">
            <v>39639</v>
          </cell>
          <cell r="G2587">
            <v>39894</v>
          </cell>
          <cell r="H2587" t="str">
            <v>Hourly</v>
          </cell>
          <cell r="I2587" t="str">
            <v>H</v>
          </cell>
          <cell r="J2587">
            <v>23.94</v>
          </cell>
        </row>
        <row r="2588">
          <cell r="A2588">
            <v>1437</v>
          </cell>
          <cell r="B2588" t="str">
            <v>Leete, Jean M.</v>
          </cell>
          <cell r="C2588" t="str">
            <v>Y</v>
          </cell>
          <cell r="D2588" t="str">
            <v>00000081</v>
          </cell>
          <cell r="E2588" t="str">
            <v>LAB Laboratory Technician 1</v>
          </cell>
          <cell r="F2588">
            <v>39895</v>
          </cell>
          <cell r="G2588">
            <v>41592</v>
          </cell>
          <cell r="H2588" t="str">
            <v>Hourly</v>
          </cell>
          <cell r="I2588" t="str">
            <v>H</v>
          </cell>
          <cell r="J2588">
            <v>21.3</v>
          </cell>
        </row>
        <row r="2589">
          <cell r="A2589">
            <v>1438</v>
          </cell>
          <cell r="B2589" t="str">
            <v>Bowen, Krystal A.</v>
          </cell>
          <cell r="C2589" t="str">
            <v>N</v>
          </cell>
          <cell r="D2589" t="str">
            <v>00000235</v>
          </cell>
          <cell r="E2589" t="str">
            <v>MECU LNA Per Diem</v>
          </cell>
          <cell r="F2589">
            <v>39643</v>
          </cell>
          <cell r="G2589">
            <v>40020</v>
          </cell>
          <cell r="H2589" t="str">
            <v>Hourly</v>
          </cell>
          <cell r="I2589" t="str">
            <v>H</v>
          </cell>
          <cell r="J2589">
            <v>10.14</v>
          </cell>
        </row>
        <row r="2590">
          <cell r="A2590">
            <v>1438</v>
          </cell>
          <cell r="B2590" t="str">
            <v>Bowen, Krystal A.</v>
          </cell>
          <cell r="C2590" t="str">
            <v>Y</v>
          </cell>
          <cell r="D2590" t="str">
            <v>00000237</v>
          </cell>
          <cell r="E2590" t="str">
            <v>MEDSURG LNA Per Diem</v>
          </cell>
          <cell r="F2590">
            <v>40021</v>
          </cell>
          <cell r="G2590">
            <v>40203</v>
          </cell>
          <cell r="H2590" t="str">
            <v>Hourly</v>
          </cell>
          <cell r="I2590" t="str">
            <v>H</v>
          </cell>
          <cell r="J2590">
            <v>10.14</v>
          </cell>
        </row>
        <row r="2591">
          <cell r="A2591">
            <v>1439</v>
          </cell>
          <cell r="B2591" t="str">
            <v>Palumbo, Josue F.</v>
          </cell>
          <cell r="C2591" t="str">
            <v>Y</v>
          </cell>
          <cell r="D2591" t="str">
            <v>00000056</v>
          </cell>
          <cell r="E2591" t="str">
            <v>MECU Registered Nurse</v>
          </cell>
          <cell r="F2591">
            <v>40035</v>
          </cell>
          <cell r="G2591">
            <v>40197</v>
          </cell>
          <cell r="H2591" t="str">
            <v>Hourly</v>
          </cell>
          <cell r="I2591" t="str">
            <v>H</v>
          </cell>
          <cell r="J2591">
            <v>24.469999000000001</v>
          </cell>
        </row>
        <row r="2592">
          <cell r="A2592">
            <v>1439</v>
          </cell>
          <cell r="B2592" t="str">
            <v>Palumbo, Josue F.</v>
          </cell>
          <cell r="C2592" t="str">
            <v>N</v>
          </cell>
          <cell r="D2592" t="str">
            <v>00000063</v>
          </cell>
          <cell r="E2592" t="str">
            <v>OR Registered Nurse</v>
          </cell>
          <cell r="F2592">
            <v>39650</v>
          </cell>
          <cell r="G2592">
            <v>40034</v>
          </cell>
          <cell r="H2592" t="str">
            <v>Hourly</v>
          </cell>
          <cell r="I2592" t="str">
            <v>H</v>
          </cell>
          <cell r="J2592">
            <v>24.47</v>
          </cell>
        </row>
        <row r="2593">
          <cell r="A2593">
            <v>1440</v>
          </cell>
          <cell r="B2593" t="str">
            <v>Refino, Elizabeth A.</v>
          </cell>
          <cell r="C2593" t="str">
            <v>Y</v>
          </cell>
          <cell r="D2593" t="str">
            <v>00000058</v>
          </cell>
          <cell r="E2593" t="str">
            <v>MECU Licensed Nurse Aide</v>
          </cell>
          <cell r="F2593">
            <v>39797</v>
          </cell>
          <cell r="G2593">
            <v>40034</v>
          </cell>
          <cell r="H2593" t="str">
            <v>Hourly</v>
          </cell>
          <cell r="I2593" t="str">
            <v>H</v>
          </cell>
          <cell r="J2593">
            <v>10.16</v>
          </cell>
        </row>
        <row r="2594">
          <cell r="A2594">
            <v>1440</v>
          </cell>
          <cell r="B2594" t="str">
            <v>Refino, Elizabeth A.</v>
          </cell>
          <cell r="C2594" t="str">
            <v>N</v>
          </cell>
          <cell r="D2594" t="str">
            <v>00000235</v>
          </cell>
          <cell r="E2594" t="str">
            <v>MECU LNA Per Diem</v>
          </cell>
          <cell r="F2594">
            <v>39650</v>
          </cell>
          <cell r="G2594">
            <v>39796</v>
          </cell>
          <cell r="H2594" t="str">
            <v>Hourly</v>
          </cell>
          <cell r="I2594" t="str">
            <v>H</v>
          </cell>
          <cell r="J2594">
            <v>9.82</v>
          </cell>
        </row>
        <row r="2595">
          <cell r="A2595">
            <v>1441</v>
          </cell>
          <cell r="B2595" t="str">
            <v>Gehlbach, David A.</v>
          </cell>
          <cell r="C2595" t="str">
            <v>N</v>
          </cell>
          <cell r="D2595" t="str">
            <v>00000087</v>
          </cell>
          <cell r="E2595" t="str">
            <v>RES EKG Technician</v>
          </cell>
          <cell r="F2595">
            <v>39657</v>
          </cell>
          <cell r="G2595">
            <v>39656</v>
          </cell>
          <cell r="H2595" t="str">
            <v>Hourly</v>
          </cell>
          <cell r="I2595" t="str">
            <v>H</v>
          </cell>
          <cell r="J2595">
            <v>31.05</v>
          </cell>
        </row>
        <row r="2596">
          <cell r="A2596">
            <v>1441</v>
          </cell>
          <cell r="B2596" t="str">
            <v>Gehlbach, David A.</v>
          </cell>
          <cell r="C2596" t="str">
            <v>Y</v>
          </cell>
          <cell r="D2596" t="str">
            <v>00000097</v>
          </cell>
          <cell r="E2596" t="str">
            <v>RES Respiratory Therapist RRT</v>
          </cell>
          <cell r="F2596">
            <v>39657</v>
          </cell>
          <cell r="G2596">
            <v>45056</v>
          </cell>
          <cell r="H2596" t="str">
            <v>Hourly</v>
          </cell>
          <cell r="I2596" t="str">
            <v>H</v>
          </cell>
          <cell r="J2596">
            <v>39.19</v>
          </cell>
        </row>
        <row r="2597">
          <cell r="A2597">
            <v>1442</v>
          </cell>
          <cell r="B2597" t="str">
            <v>Sedwick, John</v>
          </cell>
          <cell r="C2597" t="str">
            <v>N</v>
          </cell>
          <cell r="D2597" t="str">
            <v>00000097</v>
          </cell>
          <cell r="E2597" t="str">
            <v>RES Respiratory Therapist RRT</v>
          </cell>
          <cell r="F2597">
            <v>39657</v>
          </cell>
          <cell r="G2597">
            <v>39941</v>
          </cell>
          <cell r="H2597" t="str">
            <v>Hourly</v>
          </cell>
          <cell r="I2597" t="str">
            <v>H</v>
          </cell>
          <cell r="J2597">
            <v>28</v>
          </cell>
        </row>
        <row r="2598">
          <cell r="A2598">
            <v>1442</v>
          </cell>
          <cell r="B2598" t="str">
            <v>Sedwick, John</v>
          </cell>
          <cell r="C2598" t="str">
            <v>Y</v>
          </cell>
          <cell r="D2598" t="str">
            <v>00000097</v>
          </cell>
          <cell r="E2598" t="str">
            <v>RES Respiratory Therapist RRT</v>
          </cell>
          <cell r="F2598">
            <v>39941</v>
          </cell>
          <cell r="G2598">
            <v>39941</v>
          </cell>
          <cell r="H2598" t="str">
            <v>Hourly</v>
          </cell>
          <cell r="I2598" t="str">
            <v>H</v>
          </cell>
          <cell r="J2598">
            <v>28</v>
          </cell>
        </row>
        <row r="2599">
          <cell r="A2599">
            <v>1442</v>
          </cell>
          <cell r="B2599" t="str">
            <v>Sedwick, John</v>
          </cell>
          <cell r="C2599" t="str">
            <v>N</v>
          </cell>
          <cell r="D2599" t="str">
            <v>00000395</v>
          </cell>
          <cell r="E2599" t="str">
            <v>Stress Test Tech</v>
          </cell>
          <cell r="F2599">
            <v>39657</v>
          </cell>
          <cell r="G2599">
            <v>39656</v>
          </cell>
          <cell r="H2599" t="str">
            <v>Hourly</v>
          </cell>
          <cell r="I2599" t="str">
            <v>H</v>
          </cell>
          <cell r="J2599">
            <v>28</v>
          </cell>
        </row>
        <row r="2600">
          <cell r="A2600">
            <v>1443</v>
          </cell>
          <cell r="B2600" t="str">
            <v>Tomat, Susan A.</v>
          </cell>
          <cell r="C2600" t="str">
            <v>N</v>
          </cell>
          <cell r="D2600" t="str">
            <v>00000117</v>
          </cell>
          <cell r="E2600" t="str">
            <v>HIM Medical Transcriptionist</v>
          </cell>
          <cell r="F2600">
            <v>39657</v>
          </cell>
          <cell r="G2600">
            <v>40944</v>
          </cell>
          <cell r="H2600" t="str">
            <v>Hourly</v>
          </cell>
          <cell r="I2600" t="str">
            <v>H</v>
          </cell>
          <cell r="J2600">
            <v>12.293100000000001</v>
          </cell>
        </row>
        <row r="2601">
          <cell r="A2601">
            <v>1443</v>
          </cell>
          <cell r="B2601" t="str">
            <v>Tomat, Susan A.</v>
          </cell>
          <cell r="C2601" t="str">
            <v>Y</v>
          </cell>
          <cell r="D2601" t="str">
            <v>00000527</v>
          </cell>
          <cell r="E2601" t="str">
            <v>Med. Transcript. At Home</v>
          </cell>
          <cell r="F2601">
            <v>40945</v>
          </cell>
          <cell r="G2601">
            <v>41571</v>
          </cell>
          <cell r="H2601" t="str">
            <v>Hourly</v>
          </cell>
          <cell r="I2601" t="str">
            <v>H</v>
          </cell>
          <cell r="J2601">
            <v>12.98</v>
          </cell>
        </row>
        <row r="2602">
          <cell r="A2602">
            <v>1444</v>
          </cell>
          <cell r="B2602" t="str">
            <v>Belanger, Anne I.</v>
          </cell>
          <cell r="C2602" t="str">
            <v>N</v>
          </cell>
          <cell r="D2602" t="str">
            <v>00000170</v>
          </cell>
          <cell r="E2602" t="str">
            <v>OBGYN Medical Secretary</v>
          </cell>
          <cell r="F2602">
            <v>39664</v>
          </cell>
          <cell r="G2602">
            <v>39668</v>
          </cell>
          <cell r="H2602" t="str">
            <v>Hourly</v>
          </cell>
          <cell r="I2602" t="str">
            <v>H</v>
          </cell>
          <cell r="J2602">
            <v>15.5</v>
          </cell>
        </row>
        <row r="2603">
          <cell r="A2603">
            <v>1444</v>
          </cell>
          <cell r="B2603" t="str">
            <v>Belanger, Anne I.</v>
          </cell>
          <cell r="C2603" t="str">
            <v>Y</v>
          </cell>
          <cell r="D2603" t="str">
            <v>00000170</v>
          </cell>
          <cell r="E2603" t="str">
            <v>OBGYN Medical Secretary</v>
          </cell>
          <cell r="F2603">
            <v>40749</v>
          </cell>
          <cell r="G2603">
            <v>45056</v>
          </cell>
          <cell r="H2603" t="str">
            <v>Hourly</v>
          </cell>
          <cell r="I2603" t="str">
            <v>H</v>
          </cell>
          <cell r="J2603">
            <v>15.5</v>
          </cell>
        </row>
        <row r="2604">
          <cell r="A2604">
            <v>1445</v>
          </cell>
          <cell r="B2604" t="str">
            <v>Sprague, Jackie R.</v>
          </cell>
          <cell r="C2604" t="str">
            <v>Y</v>
          </cell>
          <cell r="D2604" t="str">
            <v>00000225</v>
          </cell>
          <cell r="E2604" t="str">
            <v>CEC Teacher</v>
          </cell>
          <cell r="F2604">
            <v>43507</v>
          </cell>
          <cell r="G2604">
            <v>45056</v>
          </cell>
          <cell r="H2604" t="str">
            <v>Hourly</v>
          </cell>
          <cell r="I2604" t="str">
            <v>H</v>
          </cell>
          <cell r="J2604">
            <v>24.55</v>
          </cell>
        </row>
        <row r="2605">
          <cell r="A2605">
            <v>1445</v>
          </cell>
          <cell r="B2605" t="str">
            <v>Sprague, Jackie R.</v>
          </cell>
          <cell r="C2605" t="str">
            <v>N</v>
          </cell>
          <cell r="D2605" t="str">
            <v>00000226</v>
          </cell>
          <cell r="E2605" t="str">
            <v>CEC Teaching Associate</v>
          </cell>
          <cell r="F2605">
            <v>42289</v>
          </cell>
          <cell r="G2605">
            <v>43506</v>
          </cell>
          <cell r="H2605" t="str">
            <v>Hourly</v>
          </cell>
          <cell r="I2605" t="str">
            <v>H</v>
          </cell>
          <cell r="J2605">
            <v>15.15</v>
          </cell>
        </row>
        <row r="2606">
          <cell r="A2606">
            <v>1445</v>
          </cell>
          <cell r="B2606" t="str">
            <v>Sprague, Jackie R.</v>
          </cell>
          <cell r="C2606" t="str">
            <v>N</v>
          </cell>
          <cell r="D2606" t="str">
            <v>00000227</v>
          </cell>
          <cell r="E2606" t="str">
            <v>CEC Teaching Assistant</v>
          </cell>
          <cell r="F2606">
            <v>39664</v>
          </cell>
          <cell r="G2606">
            <v>42288</v>
          </cell>
          <cell r="H2606" t="str">
            <v>Hourly</v>
          </cell>
          <cell r="I2606" t="str">
            <v>H</v>
          </cell>
          <cell r="J2606">
            <v>14.28</v>
          </cell>
        </row>
        <row r="2607">
          <cell r="A2607">
            <v>1446</v>
          </cell>
          <cell r="B2607" t="str">
            <v>Malcolm, Christine M.</v>
          </cell>
          <cell r="C2607" t="str">
            <v>Y</v>
          </cell>
          <cell r="D2607" t="str">
            <v>00000166</v>
          </cell>
          <cell r="E2607" t="str">
            <v>PRIM Nurse Practitioner</v>
          </cell>
          <cell r="F2607">
            <v>39979</v>
          </cell>
          <cell r="G2607">
            <v>40139</v>
          </cell>
          <cell r="H2607" t="str">
            <v>Hourly</v>
          </cell>
          <cell r="I2607" t="str">
            <v>H</v>
          </cell>
          <cell r="J2607">
            <v>34.615400000000001</v>
          </cell>
        </row>
        <row r="2608">
          <cell r="A2608">
            <v>1446</v>
          </cell>
          <cell r="B2608" t="str">
            <v>Malcolm, Christine M.</v>
          </cell>
          <cell r="C2608" t="str">
            <v>N</v>
          </cell>
          <cell r="D2608" t="str">
            <v>00000309</v>
          </cell>
          <cell r="E2608" t="str">
            <v>BETH Nurse Practitioner</v>
          </cell>
          <cell r="F2608">
            <v>39664</v>
          </cell>
          <cell r="G2608">
            <v>39978</v>
          </cell>
          <cell r="H2608" t="str">
            <v>Hourly</v>
          </cell>
          <cell r="I2608" t="str">
            <v>H</v>
          </cell>
          <cell r="J2608">
            <v>34.615400000000001</v>
          </cell>
        </row>
        <row r="2609">
          <cell r="A2609">
            <v>1447</v>
          </cell>
          <cell r="B2609" t="str">
            <v>Rogers, Fern K.</v>
          </cell>
          <cell r="C2609" t="str">
            <v>N</v>
          </cell>
          <cell r="D2609" t="str">
            <v>00000063</v>
          </cell>
          <cell r="E2609" t="str">
            <v>OR Registered Nurse</v>
          </cell>
          <cell r="F2609">
            <v>40721</v>
          </cell>
          <cell r="G2609">
            <v>41462</v>
          </cell>
          <cell r="H2609" t="str">
            <v>Hourly</v>
          </cell>
          <cell r="I2609" t="str">
            <v>H</v>
          </cell>
          <cell r="J2609">
            <v>24.28</v>
          </cell>
        </row>
        <row r="2610">
          <cell r="A2610">
            <v>1447</v>
          </cell>
          <cell r="B2610" t="str">
            <v>Rogers, Fern K.</v>
          </cell>
          <cell r="C2610" t="str">
            <v>N</v>
          </cell>
          <cell r="D2610" t="str">
            <v>00000064</v>
          </cell>
          <cell r="E2610" t="str">
            <v>OR Licensed Practical Nurse</v>
          </cell>
          <cell r="F2610">
            <v>39671</v>
          </cell>
          <cell r="G2610">
            <v>40720</v>
          </cell>
          <cell r="H2610" t="str">
            <v>Hourly</v>
          </cell>
          <cell r="I2610" t="str">
            <v>H</v>
          </cell>
          <cell r="J2610">
            <v>16.702100000000002</v>
          </cell>
        </row>
        <row r="2611">
          <cell r="A2611">
            <v>1447</v>
          </cell>
          <cell r="B2611" t="str">
            <v>Rogers, Fern K.</v>
          </cell>
          <cell r="C2611" t="str">
            <v>N</v>
          </cell>
          <cell r="D2611" t="str">
            <v>00000072</v>
          </cell>
          <cell r="E2611" t="str">
            <v>ER Registered Nurse</v>
          </cell>
          <cell r="F2611">
            <v>41463</v>
          </cell>
          <cell r="G2611">
            <v>42274</v>
          </cell>
          <cell r="H2611" t="str">
            <v>Hourly</v>
          </cell>
          <cell r="I2611" t="str">
            <v>H</v>
          </cell>
          <cell r="J2611">
            <v>27.69</v>
          </cell>
        </row>
        <row r="2612">
          <cell r="A2612">
            <v>1447</v>
          </cell>
          <cell r="B2612" t="str">
            <v>Rogers, Fern K.</v>
          </cell>
          <cell r="C2612" t="str">
            <v>N</v>
          </cell>
          <cell r="D2612" t="str">
            <v>00000295</v>
          </cell>
          <cell r="E2612" t="str">
            <v>CLAD LPNPD - Provider Practice</v>
          </cell>
          <cell r="F2612">
            <v>39671</v>
          </cell>
          <cell r="G2612">
            <v>39670</v>
          </cell>
          <cell r="H2612" t="str">
            <v>Hourly</v>
          </cell>
          <cell r="I2612" t="str">
            <v>H</v>
          </cell>
          <cell r="J2612">
            <v>13.95</v>
          </cell>
        </row>
        <row r="2613">
          <cell r="A2613">
            <v>1447</v>
          </cell>
          <cell r="B2613" t="str">
            <v>Rogers, Fern K.</v>
          </cell>
          <cell r="C2613" t="str">
            <v>Y</v>
          </cell>
          <cell r="D2613" t="str">
            <v>00000556</v>
          </cell>
          <cell r="E2613" t="str">
            <v>RN - Per Diem</v>
          </cell>
          <cell r="F2613">
            <v>42275</v>
          </cell>
          <cell r="G2613">
            <v>42478</v>
          </cell>
          <cell r="H2613" t="str">
            <v>Hourly</v>
          </cell>
          <cell r="I2613" t="str">
            <v>H</v>
          </cell>
          <cell r="J2613">
            <v>27.69</v>
          </cell>
        </row>
        <row r="2614">
          <cell r="A2614">
            <v>1448</v>
          </cell>
          <cell r="B2614" t="str">
            <v>Ahern, Kristen E.</v>
          </cell>
          <cell r="C2614" t="str">
            <v>Y</v>
          </cell>
          <cell r="D2614" t="str">
            <v>00000237</v>
          </cell>
          <cell r="E2614" t="str">
            <v>MEDSURG LNA Per Diem</v>
          </cell>
          <cell r="F2614">
            <v>39671</v>
          </cell>
          <cell r="G2614">
            <v>40021</v>
          </cell>
          <cell r="H2614" t="str">
            <v>Hourly</v>
          </cell>
          <cell r="I2614" t="str">
            <v>H</v>
          </cell>
          <cell r="J2614">
            <v>12.41</v>
          </cell>
        </row>
        <row r="2615">
          <cell r="A2615">
            <v>1449</v>
          </cell>
          <cell r="B2615" t="str">
            <v>Maxham, Jamie N.</v>
          </cell>
          <cell r="C2615" t="str">
            <v>N</v>
          </cell>
          <cell r="D2615" t="str">
            <v>00000072</v>
          </cell>
          <cell r="E2615" t="str">
            <v>ER Registered Nurse</v>
          </cell>
          <cell r="F2615">
            <v>42527</v>
          </cell>
          <cell r="G2615">
            <v>42526</v>
          </cell>
          <cell r="H2615" t="str">
            <v>Hourly</v>
          </cell>
          <cell r="I2615" t="str">
            <v>H</v>
          </cell>
          <cell r="J2615">
            <v>25</v>
          </cell>
        </row>
        <row r="2616">
          <cell r="A2616">
            <v>1449</v>
          </cell>
          <cell r="B2616" t="str">
            <v>Maxham, Jamie N.</v>
          </cell>
          <cell r="C2616" t="str">
            <v>Y</v>
          </cell>
          <cell r="D2616" t="str">
            <v>00000233</v>
          </cell>
          <cell r="E2616" t="str">
            <v>ER RN Per Diem</v>
          </cell>
          <cell r="F2616">
            <v>42527</v>
          </cell>
          <cell r="G2616">
            <v>43156</v>
          </cell>
          <cell r="H2616" t="str">
            <v>Hourly</v>
          </cell>
          <cell r="I2616" t="str">
            <v>H</v>
          </cell>
          <cell r="J2616">
            <v>25.5</v>
          </cell>
        </row>
        <row r="2617">
          <cell r="A2617">
            <v>1449</v>
          </cell>
          <cell r="B2617" t="str">
            <v>Maxham, Jamie N.</v>
          </cell>
          <cell r="C2617" t="str">
            <v>N</v>
          </cell>
          <cell r="D2617" t="str">
            <v>00000237</v>
          </cell>
          <cell r="E2617" t="str">
            <v>MEDSURG LNA Per Diem</v>
          </cell>
          <cell r="F2617">
            <v>39675</v>
          </cell>
          <cell r="G2617">
            <v>39989</v>
          </cell>
          <cell r="H2617" t="str">
            <v>Hourly</v>
          </cell>
          <cell r="I2617" t="str">
            <v>H</v>
          </cell>
          <cell r="J2617">
            <v>12.79</v>
          </cell>
        </row>
        <row r="2618">
          <cell r="A2618">
            <v>1449</v>
          </cell>
          <cell r="B2618" t="str">
            <v>Maxham, Jamie N.</v>
          </cell>
          <cell r="C2618" t="str">
            <v>N</v>
          </cell>
          <cell r="D2618" t="str">
            <v>00000237</v>
          </cell>
          <cell r="E2618" t="str">
            <v>MEDSURG LNA Per Diem</v>
          </cell>
          <cell r="F2618">
            <v>41407</v>
          </cell>
          <cell r="G2618">
            <v>42107</v>
          </cell>
          <cell r="H2618" t="str">
            <v>Hourly</v>
          </cell>
          <cell r="I2618" t="str">
            <v>H</v>
          </cell>
          <cell r="J2618">
            <v>16.48</v>
          </cell>
        </row>
        <row r="2619">
          <cell r="A2619">
            <v>1450</v>
          </cell>
          <cell r="B2619" t="str">
            <v>Chase, Betty A.</v>
          </cell>
          <cell r="C2619" t="str">
            <v>N</v>
          </cell>
          <cell r="D2619" t="str">
            <v>00000233</v>
          </cell>
          <cell r="E2619" t="str">
            <v>ER RN Per Diem</v>
          </cell>
          <cell r="F2619">
            <v>39686</v>
          </cell>
          <cell r="G2619">
            <v>39686</v>
          </cell>
          <cell r="H2619" t="str">
            <v>Hourly</v>
          </cell>
          <cell r="I2619" t="str">
            <v>H</v>
          </cell>
          <cell r="J2619">
            <v>10.19</v>
          </cell>
        </row>
        <row r="2620">
          <cell r="A2620">
            <v>1450</v>
          </cell>
          <cell r="B2620" t="str">
            <v>Chase, Betty A.</v>
          </cell>
          <cell r="C2620" t="str">
            <v>Y</v>
          </cell>
          <cell r="D2620" t="str">
            <v>00000368</v>
          </cell>
          <cell r="E2620" t="str">
            <v>ER LNA</v>
          </cell>
          <cell r="F2620">
            <v>39687</v>
          </cell>
          <cell r="G2620">
            <v>39832</v>
          </cell>
          <cell r="H2620" t="str">
            <v>Hourly</v>
          </cell>
          <cell r="I2620" t="str">
            <v>H</v>
          </cell>
          <cell r="J2620">
            <v>11.72</v>
          </cell>
        </row>
        <row r="2621">
          <cell r="A2621">
            <v>1452</v>
          </cell>
          <cell r="B2621" t="str">
            <v>Nelson, Kimberly A.</v>
          </cell>
          <cell r="C2621" t="str">
            <v>N</v>
          </cell>
          <cell r="D2621" t="str">
            <v>00000088</v>
          </cell>
          <cell r="E2621" t="str">
            <v>RAD Radiology Technologist</v>
          </cell>
          <cell r="F2621">
            <v>39687</v>
          </cell>
          <cell r="G2621">
            <v>40594</v>
          </cell>
          <cell r="H2621" t="str">
            <v>Hourly</v>
          </cell>
          <cell r="I2621" t="str">
            <v>H</v>
          </cell>
          <cell r="J2621">
            <v>18.5169</v>
          </cell>
        </row>
        <row r="2622">
          <cell r="A2622">
            <v>1452</v>
          </cell>
          <cell r="B2622" t="str">
            <v>Nelson, Kimberly A.</v>
          </cell>
          <cell r="C2622" t="str">
            <v>N</v>
          </cell>
          <cell r="D2622" t="str">
            <v>00000089</v>
          </cell>
          <cell r="E2622" t="str">
            <v>RAD Sonographer</v>
          </cell>
          <cell r="F2622">
            <v>40595</v>
          </cell>
          <cell r="G2622">
            <v>41308</v>
          </cell>
          <cell r="H2622" t="str">
            <v>Hourly</v>
          </cell>
          <cell r="I2622" t="str">
            <v>H</v>
          </cell>
          <cell r="J2622">
            <v>20.34</v>
          </cell>
        </row>
        <row r="2623">
          <cell r="A2623">
            <v>1452</v>
          </cell>
          <cell r="B2623" t="str">
            <v>Nelson, Kimberly A.</v>
          </cell>
          <cell r="C2623" t="str">
            <v>Y</v>
          </cell>
          <cell r="D2623" t="str">
            <v>00000342</v>
          </cell>
          <cell r="E2623" t="str">
            <v>RAD Radiology Supervisor</v>
          </cell>
          <cell r="F2623">
            <v>43087</v>
          </cell>
          <cell r="G2623">
            <v>45056</v>
          </cell>
          <cell r="H2623" t="str">
            <v>Hourly</v>
          </cell>
          <cell r="I2623" t="str">
            <v>H</v>
          </cell>
          <cell r="J2623">
            <v>41.19</v>
          </cell>
        </row>
        <row r="2624">
          <cell r="A2624">
            <v>1452</v>
          </cell>
          <cell r="B2624" t="str">
            <v>Nelson, Kimberly A.</v>
          </cell>
          <cell r="C2624" t="str">
            <v>N</v>
          </cell>
          <cell r="D2624" t="str">
            <v>00000422</v>
          </cell>
          <cell r="E2624" t="str">
            <v>RAD Radiology Technologist 3</v>
          </cell>
          <cell r="F2624">
            <v>41309</v>
          </cell>
          <cell r="G2624">
            <v>43086</v>
          </cell>
          <cell r="H2624" t="str">
            <v>Hourly</v>
          </cell>
          <cell r="I2624" t="str">
            <v>H</v>
          </cell>
          <cell r="J2624">
            <v>29.73</v>
          </cell>
        </row>
        <row r="2625">
          <cell r="A2625">
            <v>1453</v>
          </cell>
          <cell r="B2625" t="str">
            <v>Salls, Jamie D.</v>
          </cell>
          <cell r="C2625" t="str">
            <v>Y</v>
          </cell>
          <cell r="D2625" t="str">
            <v>00000010</v>
          </cell>
          <cell r="E2625" t="str">
            <v>ADM Executive Assistant</v>
          </cell>
          <cell r="F2625">
            <v>42457</v>
          </cell>
          <cell r="G2625">
            <v>43042</v>
          </cell>
          <cell r="H2625" t="str">
            <v>Salaried</v>
          </cell>
          <cell r="I2625" t="str">
            <v>S</v>
          </cell>
          <cell r="J2625">
            <v>22.55</v>
          </cell>
        </row>
        <row r="2626">
          <cell r="A2626">
            <v>1453</v>
          </cell>
          <cell r="B2626" t="str">
            <v>Salls, Jamie D.</v>
          </cell>
          <cell r="C2626" t="str">
            <v>N</v>
          </cell>
          <cell r="D2626" t="str">
            <v>00000170</v>
          </cell>
          <cell r="E2626" t="str">
            <v>OBGYN Medical Secretary</v>
          </cell>
          <cell r="F2626">
            <v>39693</v>
          </cell>
          <cell r="G2626">
            <v>40370</v>
          </cell>
          <cell r="H2626" t="str">
            <v>Hourly</v>
          </cell>
          <cell r="I2626" t="str">
            <v>H</v>
          </cell>
          <cell r="J2626">
            <v>12.270799999999999</v>
          </cell>
        </row>
        <row r="2627">
          <cell r="A2627">
            <v>1453</v>
          </cell>
          <cell r="B2627" t="str">
            <v>Salls, Jamie D.</v>
          </cell>
          <cell r="C2627" t="str">
            <v>N</v>
          </cell>
          <cell r="D2627" t="str">
            <v>00000255</v>
          </cell>
          <cell r="E2627" t="str">
            <v>ADM Administrative Assistant</v>
          </cell>
          <cell r="F2627">
            <v>42023</v>
          </cell>
          <cell r="G2627">
            <v>42456</v>
          </cell>
          <cell r="H2627" t="str">
            <v>Hourly</v>
          </cell>
          <cell r="I2627" t="str">
            <v>H</v>
          </cell>
          <cell r="J2627">
            <v>17.27</v>
          </cell>
        </row>
        <row r="2628">
          <cell r="A2628">
            <v>1453</v>
          </cell>
          <cell r="B2628" t="str">
            <v>Salls, Jamie D.</v>
          </cell>
          <cell r="C2628" t="str">
            <v>N</v>
          </cell>
          <cell r="D2628" t="str">
            <v>00000330</v>
          </cell>
          <cell r="E2628" t="str">
            <v>CLAD Healthcare Assistant</v>
          </cell>
          <cell r="F2628">
            <v>40371</v>
          </cell>
          <cell r="G2628">
            <v>40594</v>
          </cell>
          <cell r="H2628" t="str">
            <v>Hourly</v>
          </cell>
          <cell r="I2628" t="str">
            <v>H</v>
          </cell>
          <cell r="J2628">
            <v>12.5</v>
          </cell>
        </row>
        <row r="2629">
          <cell r="A2629">
            <v>1453</v>
          </cell>
          <cell r="B2629" t="str">
            <v>Salls, Jamie D.</v>
          </cell>
          <cell r="C2629" t="str">
            <v>N</v>
          </cell>
          <cell r="D2629" t="str">
            <v>00000378</v>
          </cell>
          <cell r="E2629" t="str">
            <v>Orthopedic Medical Assistant</v>
          </cell>
          <cell r="F2629">
            <v>40749</v>
          </cell>
          <cell r="G2629">
            <v>41119</v>
          </cell>
          <cell r="H2629" t="str">
            <v>Hourly</v>
          </cell>
          <cell r="I2629" t="str">
            <v>H</v>
          </cell>
          <cell r="J2629">
            <v>13.71</v>
          </cell>
        </row>
        <row r="2630">
          <cell r="A2630">
            <v>1453</v>
          </cell>
          <cell r="B2630" t="str">
            <v>Salls, Jamie D.</v>
          </cell>
          <cell r="C2630" t="str">
            <v>N</v>
          </cell>
          <cell r="D2630" t="str">
            <v>00000397</v>
          </cell>
          <cell r="E2630" t="str">
            <v>Orthopedics Health Care Assist</v>
          </cell>
          <cell r="F2630">
            <v>40595</v>
          </cell>
          <cell r="G2630">
            <v>40748</v>
          </cell>
          <cell r="H2630" t="str">
            <v>Hourly</v>
          </cell>
          <cell r="I2630" t="str">
            <v>H</v>
          </cell>
          <cell r="J2630">
            <v>13.25</v>
          </cell>
        </row>
        <row r="2631">
          <cell r="A2631">
            <v>1453</v>
          </cell>
          <cell r="B2631" t="str">
            <v>Salls, Jamie D.</v>
          </cell>
          <cell r="C2631" t="str">
            <v>N</v>
          </cell>
          <cell r="D2631" t="str">
            <v>00000530</v>
          </cell>
          <cell r="E2631" t="str">
            <v>NAPS Medical Assistant Offsite</v>
          </cell>
          <cell r="F2631">
            <v>41120</v>
          </cell>
          <cell r="G2631">
            <v>42022</v>
          </cell>
          <cell r="H2631" t="str">
            <v>Hourly</v>
          </cell>
          <cell r="I2631" t="str">
            <v>H</v>
          </cell>
          <cell r="J2631">
            <v>14.69</v>
          </cell>
        </row>
        <row r="2632">
          <cell r="A2632">
            <v>1454</v>
          </cell>
          <cell r="B2632" t="str">
            <v>Thayer, Melissa M.</v>
          </cell>
          <cell r="C2632" t="str">
            <v>N</v>
          </cell>
          <cell r="D2632" t="str">
            <v>00000226</v>
          </cell>
          <cell r="E2632" t="str">
            <v>CEC Teaching Associate</v>
          </cell>
          <cell r="F2632">
            <v>39695</v>
          </cell>
          <cell r="G2632">
            <v>40678</v>
          </cell>
          <cell r="H2632" t="str">
            <v>Hourly</v>
          </cell>
          <cell r="I2632" t="str">
            <v>H</v>
          </cell>
          <cell r="J2632">
            <v>13.622400000000001</v>
          </cell>
        </row>
        <row r="2633">
          <cell r="A2633">
            <v>1454</v>
          </cell>
          <cell r="B2633" t="str">
            <v>Thayer, Melissa M.</v>
          </cell>
          <cell r="C2633" t="str">
            <v>N</v>
          </cell>
          <cell r="D2633" t="str">
            <v>00000400</v>
          </cell>
          <cell r="E2633" t="str">
            <v>Sharon Medical Secretary Off</v>
          </cell>
          <cell r="F2633">
            <v>40679</v>
          </cell>
          <cell r="G2633">
            <v>41119</v>
          </cell>
          <cell r="H2633" t="str">
            <v>Hourly</v>
          </cell>
          <cell r="I2633" t="str">
            <v>H</v>
          </cell>
          <cell r="J2633">
            <v>13.39</v>
          </cell>
        </row>
        <row r="2634">
          <cell r="A2634">
            <v>1454</v>
          </cell>
          <cell r="B2634" t="str">
            <v>Thayer, Melissa M.</v>
          </cell>
          <cell r="C2634" t="str">
            <v>Y</v>
          </cell>
          <cell r="D2634" t="str">
            <v>00000530</v>
          </cell>
          <cell r="E2634" t="str">
            <v>NAPS Medical Assistant Offsite</v>
          </cell>
          <cell r="F2634">
            <v>41120</v>
          </cell>
          <cell r="G2634">
            <v>44491</v>
          </cell>
          <cell r="H2634" t="str">
            <v>Hourly</v>
          </cell>
          <cell r="I2634" t="str">
            <v>H</v>
          </cell>
          <cell r="J2634">
            <v>17.079999999999998</v>
          </cell>
        </row>
        <row r="2635">
          <cell r="A2635">
            <v>1455</v>
          </cell>
          <cell r="B2635" t="str">
            <v>Fletcher, Angela M.</v>
          </cell>
          <cell r="C2635" t="str">
            <v>N</v>
          </cell>
          <cell r="D2635" t="str">
            <v>00000042</v>
          </cell>
          <cell r="E2635" t="str">
            <v>BIL Billing Representative II</v>
          </cell>
          <cell r="F2635">
            <v>42527</v>
          </cell>
          <cell r="G2635">
            <v>44682</v>
          </cell>
          <cell r="H2635" t="str">
            <v>Hourly</v>
          </cell>
          <cell r="I2635" t="str">
            <v>H</v>
          </cell>
          <cell r="J2635">
            <v>22.91</v>
          </cell>
        </row>
        <row r="2636">
          <cell r="A2636">
            <v>1455</v>
          </cell>
          <cell r="B2636" t="str">
            <v>Fletcher, Angela M.</v>
          </cell>
          <cell r="C2636" t="str">
            <v>N</v>
          </cell>
          <cell r="D2636" t="str">
            <v>00000043</v>
          </cell>
          <cell r="E2636" t="str">
            <v>BIL Billing Representative I</v>
          </cell>
          <cell r="F2636">
            <v>39699</v>
          </cell>
          <cell r="G2636">
            <v>42526</v>
          </cell>
          <cell r="H2636" t="str">
            <v>Hourly</v>
          </cell>
          <cell r="I2636" t="str">
            <v>H</v>
          </cell>
          <cell r="J2636">
            <v>15.46</v>
          </cell>
        </row>
        <row r="2637">
          <cell r="A2637">
            <v>1455</v>
          </cell>
          <cell r="B2637" t="str">
            <v>Fletcher, Angela M.</v>
          </cell>
          <cell r="C2637" t="str">
            <v>Y</v>
          </cell>
          <cell r="D2637" t="str">
            <v>00000697</v>
          </cell>
          <cell r="E2637" t="str">
            <v>Billing Representative</v>
          </cell>
          <cell r="F2637">
            <v>44683</v>
          </cell>
          <cell r="G2637">
            <v>45056</v>
          </cell>
          <cell r="H2637" t="str">
            <v>Hourly</v>
          </cell>
          <cell r="I2637" t="str">
            <v>H</v>
          </cell>
          <cell r="J2637">
            <v>27.83</v>
          </cell>
        </row>
        <row r="2638">
          <cell r="A2638">
            <v>1456</v>
          </cell>
          <cell r="B2638" t="str">
            <v>Sanchez, Suzette L.</v>
          </cell>
          <cell r="C2638" t="str">
            <v>Y</v>
          </cell>
          <cell r="D2638" t="str">
            <v>00000164</v>
          </cell>
          <cell r="E2638" t="str">
            <v>PRIM Medical Secretary</v>
          </cell>
          <cell r="F2638">
            <v>39699</v>
          </cell>
          <cell r="G2638">
            <v>39742</v>
          </cell>
          <cell r="H2638" t="str">
            <v>Hourly</v>
          </cell>
          <cell r="I2638" t="str">
            <v>H</v>
          </cell>
          <cell r="J2638">
            <v>13</v>
          </cell>
        </row>
        <row r="2639">
          <cell r="A2639">
            <v>1457</v>
          </cell>
          <cell r="B2639" t="str">
            <v>Day, Kristine R.</v>
          </cell>
          <cell r="C2639" t="str">
            <v>N</v>
          </cell>
          <cell r="D2639" t="str">
            <v>00000058</v>
          </cell>
          <cell r="E2639" t="str">
            <v>MECU Licensed Nurse Aide</v>
          </cell>
          <cell r="F2639">
            <v>39923</v>
          </cell>
          <cell r="G2639">
            <v>40958</v>
          </cell>
          <cell r="H2639" t="str">
            <v>Hourly</v>
          </cell>
          <cell r="I2639" t="str">
            <v>H</v>
          </cell>
          <cell r="J2639">
            <v>10.2728</v>
          </cell>
        </row>
        <row r="2640">
          <cell r="A2640">
            <v>1457</v>
          </cell>
          <cell r="B2640" t="str">
            <v>Day, Kristine R.</v>
          </cell>
          <cell r="C2640" t="str">
            <v>N</v>
          </cell>
          <cell r="D2640" t="str">
            <v>00000058</v>
          </cell>
          <cell r="E2640" t="str">
            <v>MECU Licensed Nurse Aide</v>
          </cell>
          <cell r="F2640">
            <v>41491</v>
          </cell>
          <cell r="G2640">
            <v>42005</v>
          </cell>
          <cell r="H2640" t="str">
            <v>Hourly</v>
          </cell>
          <cell r="I2640" t="str">
            <v>H</v>
          </cell>
          <cell r="J2640">
            <v>15.5</v>
          </cell>
        </row>
        <row r="2641">
          <cell r="A2641">
            <v>1457</v>
          </cell>
          <cell r="B2641" t="str">
            <v>Day, Kristine R.</v>
          </cell>
          <cell r="C2641" t="str">
            <v>N</v>
          </cell>
          <cell r="D2641" t="str">
            <v>00000235</v>
          </cell>
          <cell r="E2641" t="str">
            <v>MECU LNA Per Diem</v>
          </cell>
          <cell r="F2641">
            <v>40959</v>
          </cell>
          <cell r="G2641">
            <v>43196</v>
          </cell>
          <cell r="H2641" t="str">
            <v>Hourly</v>
          </cell>
          <cell r="I2641" t="str">
            <v>H</v>
          </cell>
          <cell r="J2641">
            <v>12.38</v>
          </cell>
        </row>
        <row r="2642">
          <cell r="A2642">
            <v>1457</v>
          </cell>
          <cell r="B2642" t="str">
            <v>Day, Kristine R.</v>
          </cell>
          <cell r="C2642" t="str">
            <v>N</v>
          </cell>
          <cell r="D2642" t="str">
            <v>00000401</v>
          </cell>
          <cell r="E2642" t="str">
            <v>Adult Day Licensed Nurses Aide</v>
          </cell>
          <cell r="F2642">
            <v>39706</v>
          </cell>
          <cell r="G2642">
            <v>39922</v>
          </cell>
          <cell r="H2642" t="str">
            <v>Hourly</v>
          </cell>
          <cell r="I2642" t="str">
            <v>H</v>
          </cell>
          <cell r="J2642">
            <v>9.82</v>
          </cell>
        </row>
        <row r="2643">
          <cell r="A2643">
            <v>1457</v>
          </cell>
          <cell r="B2643" t="str">
            <v>Day, Kristine R.</v>
          </cell>
          <cell r="C2643" t="str">
            <v>Y</v>
          </cell>
          <cell r="D2643" t="str">
            <v>00000401</v>
          </cell>
          <cell r="E2643" t="str">
            <v>Adult Day Licensed Nurses Aide</v>
          </cell>
          <cell r="F2643">
            <v>40819</v>
          </cell>
          <cell r="G2643">
            <v>43196</v>
          </cell>
          <cell r="H2643" t="str">
            <v>Hourly</v>
          </cell>
          <cell r="I2643" t="str">
            <v>H</v>
          </cell>
          <cell r="J2643">
            <v>12.38</v>
          </cell>
        </row>
        <row r="2644">
          <cell r="A2644">
            <v>1458</v>
          </cell>
          <cell r="B2644" t="str">
            <v>Procopio, Sarah J.</v>
          </cell>
          <cell r="C2644" t="str">
            <v>Y</v>
          </cell>
          <cell r="D2644" t="str">
            <v>00000026</v>
          </cell>
          <cell r="E2644" t="str">
            <v>HR HRIS/Payroll Specialist</v>
          </cell>
          <cell r="F2644">
            <v>39707</v>
          </cell>
          <cell r="G2644">
            <v>40239</v>
          </cell>
          <cell r="H2644" t="str">
            <v>Hourly</v>
          </cell>
          <cell r="I2644" t="str">
            <v>H</v>
          </cell>
          <cell r="J2644">
            <v>16.649999999999999</v>
          </cell>
        </row>
        <row r="2645">
          <cell r="A2645">
            <v>1459</v>
          </cell>
          <cell r="B2645" t="str">
            <v>McKinstry, Ashley C.</v>
          </cell>
          <cell r="C2645" t="str">
            <v>Y</v>
          </cell>
          <cell r="D2645" t="str">
            <v>00000227</v>
          </cell>
          <cell r="E2645" t="str">
            <v>CEC Teaching Assistant</v>
          </cell>
          <cell r="F2645">
            <v>39713</v>
          </cell>
          <cell r="G2645">
            <v>39836</v>
          </cell>
          <cell r="H2645" t="str">
            <v>Hourly</v>
          </cell>
          <cell r="I2645" t="str">
            <v>H</v>
          </cell>
          <cell r="J2645">
            <v>9.91</v>
          </cell>
        </row>
        <row r="2646">
          <cell r="A2646">
            <v>1460</v>
          </cell>
          <cell r="B2646" t="str">
            <v>Samson, Laura L.</v>
          </cell>
          <cell r="C2646" t="str">
            <v>N</v>
          </cell>
          <cell r="D2646" t="str">
            <v>00000211</v>
          </cell>
          <cell r="E2646" t="str">
            <v>PR Patient Reg Receptionist I</v>
          </cell>
          <cell r="F2646">
            <v>39713</v>
          </cell>
          <cell r="G2646">
            <v>40118</v>
          </cell>
          <cell r="H2646" t="str">
            <v>Hourly</v>
          </cell>
          <cell r="I2646" t="str">
            <v>H</v>
          </cell>
          <cell r="J2646">
            <v>12.07</v>
          </cell>
        </row>
        <row r="2647">
          <cell r="A2647">
            <v>1460</v>
          </cell>
          <cell r="B2647" t="str">
            <v>Samson, Laura L.</v>
          </cell>
          <cell r="C2647" t="str">
            <v>Y</v>
          </cell>
          <cell r="D2647" t="str">
            <v>00000469</v>
          </cell>
          <cell r="E2647" t="str">
            <v>NADM PT Reg Recep Surg Svcs</v>
          </cell>
          <cell r="F2647">
            <v>40119</v>
          </cell>
          <cell r="G2647">
            <v>42009</v>
          </cell>
          <cell r="H2647" t="str">
            <v>Hourly</v>
          </cell>
          <cell r="I2647" t="str">
            <v>H</v>
          </cell>
          <cell r="J2647">
            <v>13.71</v>
          </cell>
        </row>
        <row r="2648">
          <cell r="A2648">
            <v>1461</v>
          </cell>
          <cell r="B2648" t="str">
            <v>Salls, Pamela J.</v>
          </cell>
          <cell r="C2648" t="str">
            <v>N</v>
          </cell>
          <cell r="D2648" t="str">
            <v>00000058</v>
          </cell>
          <cell r="E2648" t="str">
            <v>MECU Licensed Nurse Aide</v>
          </cell>
          <cell r="F2648">
            <v>41344</v>
          </cell>
          <cell r="G2648">
            <v>42736</v>
          </cell>
          <cell r="H2648" t="str">
            <v>Hourly</v>
          </cell>
          <cell r="I2648" t="str">
            <v>H</v>
          </cell>
          <cell r="J2648">
            <v>20</v>
          </cell>
        </row>
        <row r="2649">
          <cell r="A2649">
            <v>1461</v>
          </cell>
          <cell r="B2649" t="str">
            <v>Salls, Pamela J.</v>
          </cell>
          <cell r="C2649" t="str">
            <v>N</v>
          </cell>
          <cell r="D2649" t="str">
            <v>00000235</v>
          </cell>
          <cell r="E2649" t="str">
            <v>MECU LNA Per Diem</v>
          </cell>
          <cell r="F2649">
            <v>39713</v>
          </cell>
          <cell r="G2649">
            <v>39741</v>
          </cell>
          <cell r="H2649" t="str">
            <v>Hourly</v>
          </cell>
          <cell r="I2649" t="str">
            <v>H</v>
          </cell>
          <cell r="J2649">
            <v>10.19</v>
          </cell>
        </row>
        <row r="2650">
          <cell r="A2650">
            <v>1461</v>
          </cell>
          <cell r="B2650" t="str">
            <v>Salls, Pamela J.</v>
          </cell>
          <cell r="C2650" t="str">
            <v>N</v>
          </cell>
          <cell r="D2650" t="str">
            <v>00000235</v>
          </cell>
          <cell r="E2650" t="str">
            <v>MECU LNA Per Diem</v>
          </cell>
          <cell r="F2650">
            <v>41344</v>
          </cell>
          <cell r="G2650">
            <v>41343</v>
          </cell>
          <cell r="H2650" t="str">
            <v>Hourly</v>
          </cell>
          <cell r="I2650" t="str">
            <v>H</v>
          </cell>
          <cell r="J2650">
            <v>14.5</v>
          </cell>
        </row>
        <row r="2651">
          <cell r="A2651">
            <v>1461</v>
          </cell>
          <cell r="B2651" t="str">
            <v>Salls, Pamela J.</v>
          </cell>
          <cell r="C2651" t="str">
            <v>Y</v>
          </cell>
          <cell r="D2651" t="str">
            <v>00000581</v>
          </cell>
          <cell r="E2651" t="str">
            <v>LNA Retirement Community</v>
          </cell>
          <cell r="F2651">
            <v>42737</v>
          </cell>
          <cell r="G2651">
            <v>45056</v>
          </cell>
          <cell r="H2651" t="str">
            <v>Hourly</v>
          </cell>
          <cell r="I2651" t="str">
            <v>H</v>
          </cell>
          <cell r="J2651">
            <v>24.75</v>
          </cell>
        </row>
        <row r="2652">
          <cell r="A2652">
            <v>1462</v>
          </cell>
          <cell r="B2652" t="str">
            <v>Hook, Shari A.</v>
          </cell>
          <cell r="C2652" t="str">
            <v>N</v>
          </cell>
          <cell r="D2652" t="str">
            <v>00000191</v>
          </cell>
          <cell r="E2652" t="str">
            <v>NUTS Nutrition Assistant</v>
          </cell>
          <cell r="F2652">
            <v>39713</v>
          </cell>
          <cell r="G2652">
            <v>40020</v>
          </cell>
          <cell r="H2652" t="str">
            <v>Hourly</v>
          </cell>
          <cell r="I2652" t="str">
            <v>H</v>
          </cell>
          <cell r="J2652">
            <v>9.83</v>
          </cell>
        </row>
        <row r="2653">
          <cell r="A2653">
            <v>1462</v>
          </cell>
          <cell r="B2653" t="str">
            <v>Hook, Shari A.</v>
          </cell>
          <cell r="C2653" t="str">
            <v>Y</v>
          </cell>
          <cell r="D2653" t="str">
            <v>00000459</v>
          </cell>
          <cell r="E2653" t="str">
            <v>NUTS Nutrition Asst 1 Per Diem</v>
          </cell>
          <cell r="F2653">
            <v>40021</v>
          </cell>
          <cell r="G2653">
            <v>40227</v>
          </cell>
          <cell r="H2653" t="str">
            <v>Hourly</v>
          </cell>
          <cell r="I2653" t="str">
            <v>H</v>
          </cell>
          <cell r="J2653">
            <v>8.5500000000000007</v>
          </cell>
        </row>
        <row r="2654">
          <cell r="A2654">
            <v>1463</v>
          </cell>
          <cell r="B2654" t="str">
            <v>Bird, Kathleen M.</v>
          </cell>
          <cell r="C2654" t="str">
            <v>Y</v>
          </cell>
          <cell r="D2654" t="str">
            <v>00000210</v>
          </cell>
          <cell r="E2654" t="str">
            <v>PR Patient Reg Supervisor</v>
          </cell>
          <cell r="F2654">
            <v>39715</v>
          </cell>
          <cell r="G2654">
            <v>40444</v>
          </cell>
          <cell r="H2654" t="str">
            <v>Salaried</v>
          </cell>
          <cell r="I2654" t="str">
            <v>S</v>
          </cell>
          <cell r="J2654">
            <v>20.202300000000001</v>
          </cell>
        </row>
        <row r="2655">
          <cell r="A2655">
            <v>1464</v>
          </cell>
          <cell r="B2655" t="str">
            <v>Donner, Marda E.</v>
          </cell>
          <cell r="C2655" t="str">
            <v>N</v>
          </cell>
          <cell r="D2655" t="str">
            <v>00000033</v>
          </cell>
          <cell r="E2655" t="str">
            <v>RES Cardio/Nuc Med Manager</v>
          </cell>
          <cell r="F2655">
            <v>39699</v>
          </cell>
          <cell r="G2655">
            <v>39699</v>
          </cell>
          <cell r="H2655" t="str">
            <v>Salaried</v>
          </cell>
          <cell r="I2655" t="str">
            <v>S</v>
          </cell>
          <cell r="J2655">
            <v>0</v>
          </cell>
        </row>
        <row r="2656">
          <cell r="A2656">
            <v>1464</v>
          </cell>
          <cell r="B2656" t="str">
            <v>Donner, Marda E.</v>
          </cell>
          <cell r="C2656" t="str">
            <v>Y</v>
          </cell>
          <cell r="D2656" t="str">
            <v>00000179</v>
          </cell>
          <cell r="E2656" t="str">
            <v>NAPS Neurology Physician</v>
          </cell>
          <cell r="F2656">
            <v>39699</v>
          </cell>
          <cell r="G2656">
            <v>45056</v>
          </cell>
          <cell r="H2656" t="str">
            <v>Salaried</v>
          </cell>
          <cell r="I2656" t="str">
            <v>S</v>
          </cell>
          <cell r="J2656">
            <v>11.77</v>
          </cell>
        </row>
        <row r="2657">
          <cell r="A2657">
            <v>1465</v>
          </cell>
          <cell r="B2657" t="str">
            <v>Jones, Crystal Gail M.</v>
          </cell>
          <cell r="C2657" t="str">
            <v>N</v>
          </cell>
          <cell r="D2657" t="str">
            <v>00000211</v>
          </cell>
          <cell r="E2657" t="str">
            <v>PR Patient Reg Receptionist I</v>
          </cell>
          <cell r="F2657">
            <v>39727</v>
          </cell>
          <cell r="G2657">
            <v>39824</v>
          </cell>
          <cell r="H2657" t="str">
            <v>Hourly</v>
          </cell>
          <cell r="I2657" t="str">
            <v>H</v>
          </cell>
          <cell r="J2657">
            <v>11.99</v>
          </cell>
        </row>
        <row r="2658">
          <cell r="A2658">
            <v>1465</v>
          </cell>
          <cell r="B2658" t="str">
            <v>Jones, Crystal Gail M.</v>
          </cell>
          <cell r="C2658" t="str">
            <v>Y</v>
          </cell>
          <cell r="D2658" t="str">
            <v>00000400</v>
          </cell>
          <cell r="E2658" t="str">
            <v>Sharon Medical Secretary Off</v>
          </cell>
          <cell r="F2658">
            <v>40394</v>
          </cell>
          <cell r="G2658">
            <v>40430</v>
          </cell>
          <cell r="H2658" t="str">
            <v>Hourly</v>
          </cell>
          <cell r="I2658" t="str">
            <v>H</v>
          </cell>
          <cell r="J2658">
            <v>11.25</v>
          </cell>
        </row>
        <row r="2659">
          <cell r="A2659">
            <v>1465</v>
          </cell>
          <cell r="B2659" t="str">
            <v>Jones, Crystal Gail M.</v>
          </cell>
          <cell r="C2659" t="str">
            <v>N</v>
          </cell>
          <cell r="D2659" t="str">
            <v>00000437</v>
          </cell>
          <cell r="E2659" t="str">
            <v>Medical Secretary PT</v>
          </cell>
          <cell r="F2659">
            <v>39825</v>
          </cell>
          <cell r="G2659">
            <v>40053</v>
          </cell>
          <cell r="H2659" t="str">
            <v>Hourly</v>
          </cell>
          <cell r="I2659" t="str">
            <v>H</v>
          </cell>
          <cell r="J2659">
            <v>10.95</v>
          </cell>
        </row>
        <row r="2660">
          <cell r="A2660">
            <v>1466</v>
          </cell>
          <cell r="B2660" t="str">
            <v>Waine, Kathleen L.</v>
          </cell>
          <cell r="C2660" t="str">
            <v>Y</v>
          </cell>
          <cell r="D2660" t="str">
            <v>00000233</v>
          </cell>
          <cell r="E2660" t="str">
            <v>ER RN Per Diem</v>
          </cell>
          <cell r="F2660">
            <v>39727</v>
          </cell>
          <cell r="G2660">
            <v>41610</v>
          </cell>
          <cell r="H2660" t="str">
            <v>Hourly</v>
          </cell>
          <cell r="I2660" t="str">
            <v>H</v>
          </cell>
          <cell r="J2660">
            <v>31.56</v>
          </cell>
        </row>
        <row r="2661">
          <cell r="A2661">
            <v>1467</v>
          </cell>
          <cell r="B2661" t="str">
            <v>Brown, Sheri A.</v>
          </cell>
          <cell r="C2661" t="str">
            <v>N</v>
          </cell>
          <cell r="D2661" t="str">
            <v>00000166</v>
          </cell>
          <cell r="E2661" t="str">
            <v>PRIM Nurse Practitioner</v>
          </cell>
          <cell r="F2661">
            <v>39727</v>
          </cell>
          <cell r="G2661">
            <v>39726</v>
          </cell>
          <cell r="H2661" t="str">
            <v>Salaried</v>
          </cell>
          <cell r="I2661" t="str">
            <v>S</v>
          </cell>
          <cell r="J2661">
            <v>33.653799999999997</v>
          </cell>
        </row>
        <row r="2662">
          <cell r="A2662">
            <v>1467</v>
          </cell>
          <cell r="B2662" t="str">
            <v>Brown, Sheri A.</v>
          </cell>
          <cell r="C2662" t="str">
            <v>N</v>
          </cell>
          <cell r="D2662" t="str">
            <v>00000309</v>
          </cell>
          <cell r="E2662" t="str">
            <v>BETH Nurse Practitioner</v>
          </cell>
          <cell r="F2662">
            <v>39881</v>
          </cell>
          <cell r="G2662">
            <v>41836</v>
          </cell>
          <cell r="H2662" t="str">
            <v>Salaried</v>
          </cell>
          <cell r="I2662" t="str">
            <v>S</v>
          </cell>
          <cell r="J2662">
            <v>37.073</v>
          </cell>
        </row>
        <row r="2663">
          <cell r="A2663">
            <v>1467</v>
          </cell>
          <cell r="B2663" t="str">
            <v>Brown, Sheri A.</v>
          </cell>
          <cell r="C2663" t="str">
            <v>N</v>
          </cell>
          <cell r="D2663" t="str">
            <v>00000344</v>
          </cell>
          <cell r="E2663" t="str">
            <v>Sharon Physician</v>
          </cell>
          <cell r="F2663">
            <v>39727</v>
          </cell>
          <cell r="G2663">
            <v>39726</v>
          </cell>
          <cell r="H2663" t="str">
            <v>Salaried</v>
          </cell>
          <cell r="I2663" t="str">
            <v>S</v>
          </cell>
          <cell r="J2663">
            <v>33.653799999999997</v>
          </cell>
        </row>
        <row r="2664">
          <cell r="A2664">
            <v>1467</v>
          </cell>
          <cell r="B2664" t="str">
            <v>Brown, Sheri A.</v>
          </cell>
          <cell r="C2664" t="str">
            <v>N</v>
          </cell>
          <cell r="D2664" t="str">
            <v>00000430</v>
          </cell>
          <cell r="E2664" t="str">
            <v>Sharon Nurse Practitioner</v>
          </cell>
          <cell r="F2664">
            <v>39727</v>
          </cell>
          <cell r="G2664">
            <v>39880</v>
          </cell>
          <cell r="H2664" t="str">
            <v>Salaried</v>
          </cell>
          <cell r="I2664" t="str">
            <v>S</v>
          </cell>
          <cell r="J2664">
            <v>33.653799999999997</v>
          </cell>
        </row>
        <row r="2665">
          <cell r="A2665">
            <v>1467</v>
          </cell>
          <cell r="B2665" t="str">
            <v>Brown, Sheri A.</v>
          </cell>
          <cell r="C2665" t="str">
            <v>Y</v>
          </cell>
          <cell r="D2665" t="str">
            <v>00000553</v>
          </cell>
          <cell r="E2665" t="str">
            <v>Nurse Practitioner</v>
          </cell>
          <cell r="F2665">
            <v>43640</v>
          </cell>
          <cell r="G2665">
            <v>45056</v>
          </cell>
          <cell r="H2665" t="str">
            <v>Hourly</v>
          </cell>
          <cell r="I2665" t="str">
            <v>H</v>
          </cell>
          <cell r="J2665">
            <v>66.666700000000006</v>
          </cell>
        </row>
        <row r="2666">
          <cell r="A2666">
            <v>1468</v>
          </cell>
          <cell r="B2666" t="str">
            <v>Surat, Charles F.</v>
          </cell>
          <cell r="C2666" t="str">
            <v>Y</v>
          </cell>
          <cell r="D2666" t="str">
            <v>00000049</v>
          </cell>
          <cell r="E2666" t="str">
            <v>MEDSURG Registered Nurse</v>
          </cell>
          <cell r="F2666">
            <v>39755</v>
          </cell>
          <cell r="G2666">
            <v>39840</v>
          </cell>
          <cell r="H2666" t="str">
            <v>Hourly</v>
          </cell>
          <cell r="I2666" t="str">
            <v>H</v>
          </cell>
          <cell r="J2666">
            <v>21.87</v>
          </cell>
        </row>
        <row r="2667">
          <cell r="A2667">
            <v>1469</v>
          </cell>
          <cell r="B2667" t="str">
            <v>Jarvis, Rachel A.</v>
          </cell>
          <cell r="C2667" t="str">
            <v>Y</v>
          </cell>
          <cell r="D2667" t="str">
            <v>00000164</v>
          </cell>
          <cell r="E2667" t="str">
            <v>PRIM Medical Secretary</v>
          </cell>
          <cell r="F2667">
            <v>39762</v>
          </cell>
          <cell r="G2667">
            <v>40808</v>
          </cell>
          <cell r="H2667" t="str">
            <v>Hourly</v>
          </cell>
          <cell r="I2667" t="str">
            <v>H</v>
          </cell>
          <cell r="J2667">
            <v>11.3438</v>
          </cell>
        </row>
        <row r="2668">
          <cell r="A2668">
            <v>1470</v>
          </cell>
          <cell r="B2668" t="str">
            <v>McDaniel, Molly E.</v>
          </cell>
          <cell r="C2668" t="str">
            <v>Y</v>
          </cell>
          <cell r="D2668" t="str">
            <v>00000233</v>
          </cell>
          <cell r="E2668" t="str">
            <v>ER RN Per Diem</v>
          </cell>
          <cell r="F2668">
            <v>39765</v>
          </cell>
          <cell r="G2668">
            <v>39864</v>
          </cell>
          <cell r="H2668" t="str">
            <v>Hourly</v>
          </cell>
          <cell r="I2668" t="str">
            <v>H</v>
          </cell>
          <cell r="J2668">
            <v>25.79</v>
          </cell>
        </row>
        <row r="2669">
          <cell r="A2669">
            <v>1471</v>
          </cell>
          <cell r="B2669" t="str">
            <v>Westcot, Matthew A.</v>
          </cell>
          <cell r="C2669" t="str">
            <v>N</v>
          </cell>
          <cell r="D2669" t="str">
            <v>00000197</v>
          </cell>
          <cell r="E2669" t="str">
            <v>ES Associate</v>
          </cell>
          <cell r="F2669">
            <v>39766</v>
          </cell>
          <cell r="G2669">
            <v>40202</v>
          </cell>
          <cell r="H2669" t="str">
            <v>Hourly</v>
          </cell>
          <cell r="I2669" t="str">
            <v>H</v>
          </cell>
          <cell r="J2669">
            <v>10.130000000000001</v>
          </cell>
        </row>
        <row r="2670">
          <cell r="A2670">
            <v>1471</v>
          </cell>
          <cell r="B2670" t="str">
            <v>Westcot, Matthew A.</v>
          </cell>
          <cell r="C2670" t="str">
            <v>Y</v>
          </cell>
          <cell r="D2670" t="str">
            <v>00000264</v>
          </cell>
          <cell r="E2670" t="str">
            <v>ES Worker</v>
          </cell>
          <cell r="F2670">
            <v>40203</v>
          </cell>
          <cell r="G2670">
            <v>40744</v>
          </cell>
          <cell r="H2670" t="str">
            <v>Hourly</v>
          </cell>
          <cell r="I2670" t="str">
            <v>H</v>
          </cell>
          <cell r="J2670">
            <v>10.3285</v>
          </cell>
        </row>
        <row r="2671">
          <cell r="A2671">
            <v>1472</v>
          </cell>
          <cell r="B2671" t="str">
            <v>Rivers, Morgan J.</v>
          </cell>
          <cell r="C2671" t="str">
            <v>Y</v>
          </cell>
          <cell r="D2671" t="str">
            <v>00000191</v>
          </cell>
          <cell r="E2671" t="str">
            <v>NUTS Nutrition Assistant</v>
          </cell>
          <cell r="F2671">
            <v>39766</v>
          </cell>
          <cell r="G2671">
            <v>39937</v>
          </cell>
          <cell r="H2671" t="str">
            <v>Hourly</v>
          </cell>
          <cell r="I2671" t="str">
            <v>H</v>
          </cell>
          <cell r="J2671">
            <v>9.52</v>
          </cell>
        </row>
        <row r="2672">
          <cell r="A2672">
            <v>1473</v>
          </cell>
          <cell r="B2672" t="str">
            <v>Ogden, Elizabeth J.</v>
          </cell>
          <cell r="C2672" t="str">
            <v>Y</v>
          </cell>
          <cell r="D2672" t="str">
            <v>00000410</v>
          </cell>
          <cell r="E2672" t="str">
            <v>REH Physical Therapist Clinic</v>
          </cell>
          <cell r="F2672">
            <v>39769</v>
          </cell>
          <cell r="G2672">
            <v>40654</v>
          </cell>
          <cell r="H2672" t="str">
            <v>Hourly</v>
          </cell>
          <cell r="I2672" t="str">
            <v>H</v>
          </cell>
          <cell r="J2672">
            <v>32.583599999999997</v>
          </cell>
        </row>
        <row r="2673">
          <cell r="A2673">
            <v>1474</v>
          </cell>
          <cell r="B2673" t="str">
            <v>Johnson, Rebecca J.</v>
          </cell>
          <cell r="C2673" t="str">
            <v>N</v>
          </cell>
          <cell r="D2673" t="str">
            <v>00000051</v>
          </cell>
          <cell r="E2673" t="str">
            <v>MEDSURG LNA</v>
          </cell>
          <cell r="F2673">
            <v>40343</v>
          </cell>
          <cell r="G2673">
            <v>41462</v>
          </cell>
          <cell r="H2673" t="str">
            <v>Hourly</v>
          </cell>
          <cell r="I2673" t="str">
            <v>H</v>
          </cell>
          <cell r="J2673">
            <v>10.95</v>
          </cell>
        </row>
        <row r="2674">
          <cell r="A2674">
            <v>1474</v>
          </cell>
          <cell r="B2674" t="str">
            <v>Johnson, Rebecca J.</v>
          </cell>
          <cell r="C2674" t="str">
            <v>N</v>
          </cell>
          <cell r="D2674" t="str">
            <v>00000058</v>
          </cell>
          <cell r="E2674" t="str">
            <v>MECU Licensed Nurse Aide</v>
          </cell>
          <cell r="F2674">
            <v>39993</v>
          </cell>
          <cell r="G2674">
            <v>40342</v>
          </cell>
          <cell r="H2674" t="str">
            <v>Hourly</v>
          </cell>
          <cell r="I2674" t="str">
            <v>H</v>
          </cell>
          <cell r="J2674">
            <v>10.3147</v>
          </cell>
        </row>
        <row r="2675">
          <cell r="A2675">
            <v>1474</v>
          </cell>
          <cell r="B2675" t="str">
            <v>Johnson, Rebecca J.</v>
          </cell>
          <cell r="C2675" t="str">
            <v>N</v>
          </cell>
          <cell r="D2675" t="str">
            <v>00000237</v>
          </cell>
          <cell r="E2675" t="str">
            <v>MEDSURG LNA Per Diem</v>
          </cell>
          <cell r="F2675">
            <v>39769</v>
          </cell>
          <cell r="G2675">
            <v>39992</v>
          </cell>
          <cell r="H2675" t="str">
            <v>Hourly</v>
          </cell>
          <cell r="I2675" t="str">
            <v>H</v>
          </cell>
          <cell r="J2675">
            <v>10.14</v>
          </cell>
        </row>
        <row r="2676">
          <cell r="A2676">
            <v>1474</v>
          </cell>
          <cell r="B2676" t="str">
            <v>Johnson, Rebecca J.</v>
          </cell>
          <cell r="C2676" t="str">
            <v>N</v>
          </cell>
          <cell r="D2676" t="str">
            <v>00000237</v>
          </cell>
          <cell r="E2676" t="str">
            <v>MEDSURG LNA Per Diem</v>
          </cell>
          <cell r="F2676">
            <v>41463</v>
          </cell>
          <cell r="G2676">
            <v>41738</v>
          </cell>
          <cell r="H2676" t="str">
            <v>Hourly</v>
          </cell>
          <cell r="I2676" t="str">
            <v>H</v>
          </cell>
          <cell r="J2676">
            <v>12.45</v>
          </cell>
        </row>
        <row r="2677">
          <cell r="A2677">
            <v>1474</v>
          </cell>
          <cell r="B2677" t="str">
            <v>Johnson, Rebecca J.</v>
          </cell>
          <cell r="C2677" t="str">
            <v>Y</v>
          </cell>
          <cell r="D2677" t="str">
            <v>00000237</v>
          </cell>
          <cell r="E2677" t="str">
            <v>MEDSURG LNA Per Diem</v>
          </cell>
          <cell r="F2677">
            <v>41743</v>
          </cell>
          <cell r="G2677">
            <v>45056</v>
          </cell>
          <cell r="H2677" t="str">
            <v>Hourly</v>
          </cell>
          <cell r="I2677" t="str">
            <v>H</v>
          </cell>
          <cell r="J2677">
            <v>12.82</v>
          </cell>
        </row>
        <row r="2678">
          <cell r="A2678">
            <v>1475</v>
          </cell>
          <cell r="B2678" t="str">
            <v>Newton, NovaLee M.</v>
          </cell>
          <cell r="C2678" t="str">
            <v>Y</v>
          </cell>
          <cell r="D2678" t="str">
            <v>00000228</v>
          </cell>
          <cell r="E2678" t="str">
            <v>ASP After School Assistant</v>
          </cell>
          <cell r="F2678">
            <v>39769</v>
          </cell>
          <cell r="G2678">
            <v>39856</v>
          </cell>
          <cell r="H2678" t="str">
            <v>Hourly</v>
          </cell>
          <cell r="I2678" t="str">
            <v>H</v>
          </cell>
          <cell r="J2678">
            <v>8.01</v>
          </cell>
        </row>
        <row r="2679">
          <cell r="A2679">
            <v>1476</v>
          </cell>
          <cell r="B2679" t="str">
            <v>Prieur, Heidi B.</v>
          </cell>
          <cell r="C2679" t="str">
            <v>Y</v>
          </cell>
          <cell r="D2679" t="str">
            <v>00000072</v>
          </cell>
          <cell r="E2679" t="str">
            <v>ER Registered Nurse</v>
          </cell>
          <cell r="F2679">
            <v>39776</v>
          </cell>
          <cell r="G2679">
            <v>40142</v>
          </cell>
          <cell r="H2679" t="str">
            <v>Hourly</v>
          </cell>
          <cell r="I2679" t="str">
            <v>H</v>
          </cell>
          <cell r="J2679">
            <v>27.88</v>
          </cell>
        </row>
        <row r="2680">
          <cell r="A2680">
            <v>1477</v>
          </cell>
          <cell r="B2680" t="str">
            <v>Ferranti, Tabitha L.</v>
          </cell>
          <cell r="C2680" t="str">
            <v>Y</v>
          </cell>
          <cell r="D2680" t="str">
            <v>00000418</v>
          </cell>
          <cell r="E2680" t="str">
            <v>Clinic Admin Office Manager</v>
          </cell>
          <cell r="F2680">
            <v>43479</v>
          </cell>
          <cell r="G2680">
            <v>43795</v>
          </cell>
          <cell r="H2680" t="str">
            <v>Salaried</v>
          </cell>
          <cell r="I2680" t="str">
            <v>S</v>
          </cell>
          <cell r="J2680">
            <v>23.27</v>
          </cell>
        </row>
        <row r="2681">
          <cell r="A2681">
            <v>1477</v>
          </cell>
          <cell r="B2681" t="str">
            <v>Ferranti, Tabitha L.</v>
          </cell>
          <cell r="C2681" t="str">
            <v>N</v>
          </cell>
          <cell r="D2681" t="str">
            <v>00000431</v>
          </cell>
          <cell r="E2681" t="str">
            <v>Sharon LPN - PP - Offsite</v>
          </cell>
          <cell r="F2681">
            <v>39776</v>
          </cell>
          <cell r="G2681">
            <v>40093</v>
          </cell>
          <cell r="H2681" t="str">
            <v>Hourly</v>
          </cell>
          <cell r="I2681" t="str">
            <v>H</v>
          </cell>
          <cell r="J2681">
            <v>13.42</v>
          </cell>
        </row>
        <row r="2682">
          <cell r="A2682">
            <v>1477</v>
          </cell>
          <cell r="B2682" t="str">
            <v>Ferranti, Tabitha L.</v>
          </cell>
          <cell r="C2682" t="str">
            <v>N</v>
          </cell>
          <cell r="D2682" t="str">
            <v>00000431</v>
          </cell>
          <cell r="E2682" t="str">
            <v>Sharon LPN - PP - Offsite</v>
          </cell>
          <cell r="F2682">
            <v>42289</v>
          </cell>
          <cell r="G2682">
            <v>43478</v>
          </cell>
          <cell r="H2682" t="str">
            <v>Hourly</v>
          </cell>
          <cell r="I2682" t="str">
            <v>H</v>
          </cell>
          <cell r="J2682">
            <v>19.89</v>
          </cell>
        </row>
        <row r="2683">
          <cell r="A2683">
            <v>1478</v>
          </cell>
          <cell r="B2683" t="str">
            <v>Griggs, Tammy J.</v>
          </cell>
          <cell r="C2683" t="str">
            <v>Y</v>
          </cell>
          <cell r="D2683" t="str">
            <v>00000433</v>
          </cell>
          <cell r="E2683" t="str">
            <v>CHEL Healthcare Asst Offsite</v>
          </cell>
          <cell r="F2683">
            <v>39783</v>
          </cell>
          <cell r="G2683">
            <v>40528</v>
          </cell>
          <cell r="H2683" t="str">
            <v>Hourly</v>
          </cell>
          <cell r="I2683" t="str">
            <v>H</v>
          </cell>
          <cell r="J2683">
            <v>10.945600000000001</v>
          </cell>
        </row>
        <row r="2684">
          <cell r="A2684">
            <v>1479</v>
          </cell>
          <cell r="B2684" t="str">
            <v>McClellan, Heidi S.</v>
          </cell>
          <cell r="C2684" t="str">
            <v>N</v>
          </cell>
          <cell r="D2684" t="str">
            <v>00000435</v>
          </cell>
          <cell r="E2684" t="str">
            <v>Cert Athletic Trainer</v>
          </cell>
          <cell r="F2684">
            <v>39790</v>
          </cell>
          <cell r="G2684">
            <v>39908</v>
          </cell>
          <cell r="H2684" t="str">
            <v>Salaried</v>
          </cell>
          <cell r="I2684" t="str">
            <v>S</v>
          </cell>
          <cell r="J2684">
            <v>25</v>
          </cell>
        </row>
        <row r="2685">
          <cell r="A2685">
            <v>1479</v>
          </cell>
          <cell r="B2685" t="str">
            <v>McClellan, Heidi S.</v>
          </cell>
          <cell r="C2685" t="str">
            <v>Y</v>
          </cell>
          <cell r="D2685" t="str">
            <v>00000436</v>
          </cell>
          <cell r="E2685" t="str">
            <v>Cert Athletic Trainer</v>
          </cell>
          <cell r="F2685">
            <v>39790</v>
          </cell>
          <cell r="G2685">
            <v>44294</v>
          </cell>
          <cell r="H2685" t="str">
            <v>Hourly</v>
          </cell>
          <cell r="I2685" t="str">
            <v>H</v>
          </cell>
          <cell r="J2685">
            <v>31.61</v>
          </cell>
        </row>
        <row r="2686">
          <cell r="A2686">
            <v>1480</v>
          </cell>
          <cell r="B2686" t="str">
            <v>Riley, Kathleen M.</v>
          </cell>
          <cell r="C2686" t="str">
            <v>N</v>
          </cell>
          <cell r="D2686" t="str">
            <v>00000157</v>
          </cell>
          <cell r="E2686" t="str">
            <v>NAPS Podiatry Med Secretary</v>
          </cell>
          <cell r="F2686">
            <v>39790</v>
          </cell>
          <cell r="G2686">
            <v>39838</v>
          </cell>
          <cell r="H2686" t="str">
            <v>Hourly</v>
          </cell>
          <cell r="I2686" t="str">
            <v>H</v>
          </cell>
          <cell r="J2686">
            <v>13</v>
          </cell>
        </row>
        <row r="2687">
          <cell r="A2687">
            <v>1480</v>
          </cell>
          <cell r="B2687" t="str">
            <v>Riley, Kathleen M.</v>
          </cell>
          <cell r="C2687" t="str">
            <v>N</v>
          </cell>
          <cell r="D2687" t="str">
            <v>00000287</v>
          </cell>
          <cell r="E2687" t="str">
            <v>NAPS Urology Medical Secretary</v>
          </cell>
          <cell r="F2687">
            <v>39839</v>
          </cell>
          <cell r="G2687">
            <v>41336</v>
          </cell>
          <cell r="H2687" t="str">
            <v>Hourly</v>
          </cell>
          <cell r="I2687" t="str">
            <v>H</v>
          </cell>
          <cell r="J2687">
            <v>13.63</v>
          </cell>
        </row>
        <row r="2688">
          <cell r="A2688">
            <v>1480</v>
          </cell>
          <cell r="B2688" t="str">
            <v>Riley, Kathleen M.</v>
          </cell>
          <cell r="C2688" t="str">
            <v>Y</v>
          </cell>
          <cell r="D2688" t="str">
            <v>00000541</v>
          </cell>
          <cell r="E2688" t="str">
            <v>SADM Lead Central Scheduler</v>
          </cell>
          <cell r="F2688">
            <v>41337</v>
          </cell>
          <cell r="G2688">
            <v>42461</v>
          </cell>
          <cell r="H2688" t="str">
            <v>Hourly</v>
          </cell>
          <cell r="I2688" t="str">
            <v>H</v>
          </cell>
          <cell r="J2688">
            <v>16</v>
          </cell>
        </row>
        <row r="2689">
          <cell r="A2689">
            <v>1481</v>
          </cell>
          <cell r="B2689" t="str">
            <v>Flint, Christina M.</v>
          </cell>
          <cell r="C2689" t="str">
            <v>Y</v>
          </cell>
          <cell r="D2689" t="str">
            <v>00000228</v>
          </cell>
          <cell r="E2689" t="str">
            <v>ASP After School Assistant</v>
          </cell>
          <cell r="F2689">
            <v>39790</v>
          </cell>
          <cell r="G2689">
            <v>40071</v>
          </cell>
          <cell r="H2689" t="str">
            <v>Hourly</v>
          </cell>
          <cell r="I2689" t="str">
            <v>H</v>
          </cell>
          <cell r="J2689">
            <v>8.06</v>
          </cell>
        </row>
        <row r="2690">
          <cell r="A2690">
            <v>1482</v>
          </cell>
          <cell r="B2690" t="str">
            <v>Sargent, Brian E.</v>
          </cell>
          <cell r="C2690" t="str">
            <v>N</v>
          </cell>
          <cell r="D2690" t="str">
            <v>00000315</v>
          </cell>
          <cell r="E2690" t="str">
            <v>CHEL Physician Offsite</v>
          </cell>
          <cell r="F2690">
            <v>39797</v>
          </cell>
          <cell r="G2690">
            <v>41644</v>
          </cell>
          <cell r="H2690" t="str">
            <v>Salaried</v>
          </cell>
          <cell r="I2690" t="str">
            <v>S</v>
          </cell>
          <cell r="J2690">
            <v>80.128</v>
          </cell>
        </row>
        <row r="2691">
          <cell r="A2691">
            <v>1482</v>
          </cell>
          <cell r="B2691" t="str">
            <v>Sargent, Brian E.</v>
          </cell>
          <cell r="C2691" t="str">
            <v>N</v>
          </cell>
          <cell r="D2691" t="str">
            <v>00000315</v>
          </cell>
          <cell r="E2691" t="str">
            <v>CHEL Physician Offsite</v>
          </cell>
          <cell r="F2691">
            <v>41645</v>
          </cell>
          <cell r="G2691">
            <v>41700</v>
          </cell>
          <cell r="H2691" t="str">
            <v>Salaried</v>
          </cell>
          <cell r="I2691" t="str">
            <v>S</v>
          </cell>
          <cell r="J2691">
            <v>80.128</v>
          </cell>
        </row>
        <row r="2692">
          <cell r="A2692">
            <v>1482</v>
          </cell>
          <cell r="B2692" t="str">
            <v>Sargent, Brian E.</v>
          </cell>
          <cell r="C2692" t="str">
            <v>Y</v>
          </cell>
          <cell r="D2692" t="str">
            <v>00000438</v>
          </cell>
          <cell r="E2692" t="str">
            <v>Physician - ER</v>
          </cell>
          <cell r="F2692">
            <v>41645</v>
          </cell>
          <cell r="G2692">
            <v>44375</v>
          </cell>
          <cell r="H2692" t="str">
            <v>Salaried</v>
          </cell>
          <cell r="I2692" t="str">
            <v>S</v>
          </cell>
          <cell r="J2692">
            <v>133.68700000000001</v>
          </cell>
        </row>
        <row r="2693">
          <cell r="A2693">
            <v>1483</v>
          </cell>
          <cell r="B2693" t="str">
            <v>Goodwin, Thom W.</v>
          </cell>
          <cell r="C2693" t="str">
            <v>Y</v>
          </cell>
          <cell r="D2693" t="str">
            <v>00000008</v>
          </cell>
          <cell r="E2693" t="str">
            <v>ADM Director of Quality Mgt</v>
          </cell>
          <cell r="F2693">
            <v>41575</v>
          </cell>
          <cell r="G2693">
            <v>42286</v>
          </cell>
          <cell r="H2693" t="str">
            <v>Salaried</v>
          </cell>
          <cell r="I2693" t="str">
            <v>S</v>
          </cell>
          <cell r="J2693">
            <v>46.581699999999998</v>
          </cell>
        </row>
        <row r="2694">
          <cell r="A2694">
            <v>1483</v>
          </cell>
          <cell r="B2694" t="str">
            <v>Goodwin, Thom W.</v>
          </cell>
          <cell r="C2694" t="str">
            <v>N</v>
          </cell>
          <cell r="D2694" t="str">
            <v>00000110</v>
          </cell>
          <cell r="E2694" t="str">
            <v>QA Quality Improvement Special</v>
          </cell>
          <cell r="F2694">
            <v>39811</v>
          </cell>
          <cell r="G2694">
            <v>40552</v>
          </cell>
          <cell r="H2694" t="str">
            <v>Salaried</v>
          </cell>
          <cell r="I2694" t="str">
            <v>S</v>
          </cell>
          <cell r="J2694">
            <v>29.51</v>
          </cell>
        </row>
        <row r="2695">
          <cell r="A2695">
            <v>1483</v>
          </cell>
          <cell r="B2695" t="str">
            <v>Goodwin, Thom W.</v>
          </cell>
          <cell r="C2695" t="str">
            <v>N</v>
          </cell>
          <cell r="D2695" t="str">
            <v>00000508</v>
          </cell>
          <cell r="E2695" t="str">
            <v>QA Manager of QA &amp; Infect Con</v>
          </cell>
          <cell r="F2695">
            <v>40553</v>
          </cell>
          <cell r="G2695">
            <v>41574</v>
          </cell>
          <cell r="H2695" t="str">
            <v>Salaried</v>
          </cell>
          <cell r="I2695" t="str">
            <v>S</v>
          </cell>
          <cell r="J2695">
            <v>33.21</v>
          </cell>
        </row>
        <row r="2696">
          <cell r="A2696">
            <v>1484</v>
          </cell>
          <cell r="B2696" t="str">
            <v>Mattote, Birquette L.</v>
          </cell>
          <cell r="C2696" t="str">
            <v>Y</v>
          </cell>
          <cell r="D2696" t="str">
            <v>00000164</v>
          </cell>
          <cell r="E2696" t="str">
            <v>PRIM Medical Secretary</v>
          </cell>
          <cell r="F2696">
            <v>39811</v>
          </cell>
          <cell r="G2696">
            <v>39864</v>
          </cell>
          <cell r="H2696" t="str">
            <v>Hourly</v>
          </cell>
          <cell r="I2696" t="str">
            <v>H</v>
          </cell>
          <cell r="J2696">
            <v>10.76</v>
          </cell>
        </row>
        <row r="2697">
          <cell r="A2697">
            <v>1484</v>
          </cell>
          <cell r="B2697" t="str">
            <v>Mattote, Birquette L.</v>
          </cell>
          <cell r="C2697" t="str">
            <v>N</v>
          </cell>
          <cell r="D2697" t="str">
            <v>00000387</v>
          </cell>
          <cell r="E2697" t="str">
            <v>Primary Care File Clerk</v>
          </cell>
          <cell r="F2697">
            <v>39811</v>
          </cell>
          <cell r="G2697">
            <v>39810</v>
          </cell>
          <cell r="H2697" t="str">
            <v>Hourly</v>
          </cell>
          <cell r="I2697" t="str">
            <v>H</v>
          </cell>
          <cell r="J2697">
            <v>10.76</v>
          </cell>
        </row>
        <row r="2698">
          <cell r="A2698">
            <v>1485</v>
          </cell>
          <cell r="B2698" t="str">
            <v>Pejouhy, Heather L.</v>
          </cell>
          <cell r="C2698" t="str">
            <v>Y</v>
          </cell>
          <cell r="D2698" t="str">
            <v>00000049</v>
          </cell>
          <cell r="E2698" t="str">
            <v>MEDSURG Registered Nurse</v>
          </cell>
          <cell r="F2698">
            <v>39818</v>
          </cell>
          <cell r="G2698">
            <v>45056</v>
          </cell>
          <cell r="H2698" t="str">
            <v>Hourly</v>
          </cell>
          <cell r="I2698" t="str">
            <v>H</v>
          </cell>
          <cell r="J2698">
            <v>41.6</v>
          </cell>
        </row>
        <row r="2699">
          <cell r="A2699">
            <v>1486</v>
          </cell>
          <cell r="B2699" t="str">
            <v>O'Brien, Megan L.</v>
          </cell>
          <cell r="C2699" t="str">
            <v>N</v>
          </cell>
          <cell r="D2699" t="str">
            <v>00000166</v>
          </cell>
          <cell r="E2699" t="str">
            <v>PRIM Nurse Practitioner</v>
          </cell>
          <cell r="F2699">
            <v>39818</v>
          </cell>
          <cell r="G2699">
            <v>42005</v>
          </cell>
          <cell r="H2699" t="str">
            <v>Salaried</v>
          </cell>
          <cell r="I2699" t="str">
            <v>S</v>
          </cell>
          <cell r="J2699">
            <v>38.461500000000001</v>
          </cell>
        </row>
        <row r="2700">
          <cell r="A2700">
            <v>1486</v>
          </cell>
          <cell r="B2700" t="str">
            <v>O'Brien, Megan L.</v>
          </cell>
          <cell r="C2700" t="str">
            <v>Y</v>
          </cell>
          <cell r="D2700" t="str">
            <v>00000553</v>
          </cell>
          <cell r="E2700" t="str">
            <v>Nurse Practitioner</v>
          </cell>
          <cell r="F2700">
            <v>42006</v>
          </cell>
          <cell r="G2700">
            <v>45056</v>
          </cell>
          <cell r="H2700" t="str">
            <v>Hourly</v>
          </cell>
          <cell r="I2700" t="str">
            <v>H</v>
          </cell>
          <cell r="J2700">
            <v>63.963000000000001</v>
          </cell>
        </row>
        <row r="2701">
          <cell r="A2701">
            <v>1487</v>
          </cell>
          <cell r="B2701" t="str">
            <v>Hamel, Leeanne A.</v>
          </cell>
          <cell r="C2701" t="str">
            <v>Y</v>
          </cell>
          <cell r="D2701" t="str">
            <v>00000235</v>
          </cell>
          <cell r="E2701" t="str">
            <v>MECU LNA Per Diem</v>
          </cell>
          <cell r="F2701">
            <v>39825</v>
          </cell>
          <cell r="G2701">
            <v>39839</v>
          </cell>
          <cell r="H2701" t="str">
            <v>Hourly</v>
          </cell>
          <cell r="I2701" t="str">
            <v>H</v>
          </cell>
          <cell r="J2701">
            <v>10.19</v>
          </cell>
        </row>
        <row r="2702">
          <cell r="A2702">
            <v>1488</v>
          </cell>
          <cell r="B2702" t="str">
            <v>Stephens, Aimee M.</v>
          </cell>
          <cell r="C2702" t="str">
            <v>Y</v>
          </cell>
          <cell r="D2702" t="str">
            <v>00000372</v>
          </cell>
          <cell r="E2702" t="str">
            <v>Bethel Healthcare Asst Offsite</v>
          </cell>
          <cell r="F2702">
            <v>39825</v>
          </cell>
          <cell r="G2702">
            <v>41592</v>
          </cell>
          <cell r="H2702" t="str">
            <v>Hourly</v>
          </cell>
          <cell r="I2702" t="str">
            <v>H</v>
          </cell>
          <cell r="J2702">
            <v>12</v>
          </cell>
        </row>
        <row r="2703">
          <cell r="A2703">
            <v>1488</v>
          </cell>
          <cell r="B2703" t="str">
            <v>Stephens, Aimee M.</v>
          </cell>
          <cell r="C2703" t="str">
            <v>N</v>
          </cell>
          <cell r="D2703" t="str">
            <v>00000384</v>
          </cell>
          <cell r="E2703" t="str">
            <v>Rochester Healthcare Asst Off</v>
          </cell>
          <cell r="F2703">
            <v>39825</v>
          </cell>
          <cell r="G2703">
            <v>41592</v>
          </cell>
          <cell r="H2703" t="str">
            <v>Salaried</v>
          </cell>
          <cell r="I2703" t="str">
            <v>S</v>
          </cell>
          <cell r="J2703">
            <v>12</v>
          </cell>
        </row>
        <row r="2704">
          <cell r="A2704">
            <v>1489</v>
          </cell>
          <cell r="B2704" t="str">
            <v>Christensen, Eric J.</v>
          </cell>
          <cell r="C2704" t="str">
            <v>N</v>
          </cell>
          <cell r="D2704" t="str">
            <v>00000099</v>
          </cell>
          <cell r="E2704" t="str">
            <v>REH Physical Therapy Assistan</v>
          </cell>
          <cell r="F2704">
            <v>39825</v>
          </cell>
          <cell r="G2704">
            <v>42421</v>
          </cell>
          <cell r="H2704" t="str">
            <v>Hourly</v>
          </cell>
          <cell r="I2704" t="str">
            <v>H</v>
          </cell>
          <cell r="J2704">
            <v>25.63</v>
          </cell>
        </row>
        <row r="2705">
          <cell r="A2705">
            <v>1489</v>
          </cell>
          <cell r="B2705" t="str">
            <v>Christensen, Eric J.</v>
          </cell>
          <cell r="C2705" t="str">
            <v>N</v>
          </cell>
          <cell r="D2705" t="str">
            <v>00000099</v>
          </cell>
          <cell r="E2705" t="str">
            <v>REH Physical Therapy Assistan</v>
          </cell>
          <cell r="F2705">
            <v>42460</v>
          </cell>
          <cell r="G2705">
            <v>42460</v>
          </cell>
          <cell r="H2705" t="str">
            <v>Hourly</v>
          </cell>
          <cell r="I2705" t="str">
            <v>H</v>
          </cell>
          <cell r="J2705">
            <v>25.63</v>
          </cell>
        </row>
        <row r="2706">
          <cell r="A2706">
            <v>1489</v>
          </cell>
          <cell r="B2706" t="str">
            <v>Christensen, Eric J.</v>
          </cell>
          <cell r="C2706" t="str">
            <v>N</v>
          </cell>
          <cell r="D2706" t="str">
            <v>00000099</v>
          </cell>
          <cell r="E2706" t="str">
            <v>REH Physical Therapy Assistan</v>
          </cell>
          <cell r="F2706">
            <v>42572</v>
          </cell>
          <cell r="G2706">
            <v>42522</v>
          </cell>
          <cell r="H2706" t="str">
            <v>Hourly</v>
          </cell>
          <cell r="I2706" t="str">
            <v>H</v>
          </cell>
          <cell r="J2706">
            <v>25.63</v>
          </cell>
        </row>
        <row r="2707">
          <cell r="A2707">
            <v>1489</v>
          </cell>
          <cell r="B2707" t="str">
            <v>Christensen, Eric J.</v>
          </cell>
          <cell r="C2707" t="str">
            <v>Y</v>
          </cell>
          <cell r="D2707" t="str">
            <v>00000099</v>
          </cell>
          <cell r="E2707" t="str">
            <v>REH Physical Therapy Assistan</v>
          </cell>
          <cell r="F2707">
            <v>42522</v>
          </cell>
          <cell r="G2707">
            <v>42633</v>
          </cell>
          <cell r="H2707" t="str">
            <v>Hourly</v>
          </cell>
          <cell r="I2707" t="str">
            <v>H</v>
          </cell>
          <cell r="J2707">
            <v>25.63</v>
          </cell>
        </row>
        <row r="2708">
          <cell r="A2708">
            <v>1490</v>
          </cell>
          <cell r="B2708" t="str">
            <v>Sperry, Meghan L.</v>
          </cell>
          <cell r="C2708" t="str">
            <v>N</v>
          </cell>
          <cell r="D2708" t="str">
            <v>00000049</v>
          </cell>
          <cell r="E2708" t="str">
            <v>MEDSURG Registered Nurse</v>
          </cell>
          <cell r="F2708">
            <v>39825</v>
          </cell>
          <cell r="G2708">
            <v>40692</v>
          </cell>
          <cell r="H2708" t="str">
            <v>Hourly</v>
          </cell>
          <cell r="I2708" t="str">
            <v>H</v>
          </cell>
          <cell r="J2708">
            <v>24.93</v>
          </cell>
        </row>
        <row r="2709">
          <cell r="A2709">
            <v>1490</v>
          </cell>
          <cell r="B2709" t="str">
            <v>Sperry, Meghan L.</v>
          </cell>
          <cell r="C2709" t="str">
            <v>N</v>
          </cell>
          <cell r="D2709" t="str">
            <v>00000062</v>
          </cell>
          <cell r="E2709" t="str">
            <v>BC Registered Nurse</v>
          </cell>
          <cell r="F2709">
            <v>40357</v>
          </cell>
          <cell r="G2709">
            <v>40692</v>
          </cell>
          <cell r="H2709" t="str">
            <v>Hourly</v>
          </cell>
          <cell r="I2709" t="str">
            <v>H</v>
          </cell>
          <cell r="J2709">
            <v>24.93</v>
          </cell>
        </row>
        <row r="2710">
          <cell r="A2710">
            <v>1490</v>
          </cell>
          <cell r="B2710" t="str">
            <v>Sperry, Meghan L.</v>
          </cell>
          <cell r="C2710" t="str">
            <v>N</v>
          </cell>
          <cell r="D2710" t="str">
            <v>00000073</v>
          </cell>
          <cell r="E2710" t="str">
            <v>ER Nursing Supervisor</v>
          </cell>
          <cell r="F2710">
            <v>40049</v>
          </cell>
          <cell r="G2710">
            <v>40356</v>
          </cell>
          <cell r="H2710" t="str">
            <v>Hourly</v>
          </cell>
          <cell r="I2710" t="str">
            <v>H</v>
          </cell>
          <cell r="J2710">
            <v>26.428999999999998</v>
          </cell>
        </row>
        <row r="2711">
          <cell r="A2711">
            <v>1490</v>
          </cell>
          <cell r="B2711" t="str">
            <v>Sperry, Meghan L.</v>
          </cell>
          <cell r="C2711" t="str">
            <v>Y</v>
          </cell>
          <cell r="D2711" t="str">
            <v>00000171</v>
          </cell>
          <cell r="E2711" t="str">
            <v>OBGYN Nurse Midwife</v>
          </cell>
          <cell r="F2711">
            <v>40693</v>
          </cell>
          <cell r="G2711">
            <v>42692</v>
          </cell>
          <cell r="H2711" t="str">
            <v>Salaried</v>
          </cell>
          <cell r="I2711" t="str">
            <v>S</v>
          </cell>
          <cell r="J2711">
            <v>44</v>
          </cell>
        </row>
        <row r="2712">
          <cell r="A2712">
            <v>1491</v>
          </cell>
          <cell r="B2712" t="str">
            <v>Hightower, Leann D.</v>
          </cell>
          <cell r="C2712" t="str">
            <v>N</v>
          </cell>
          <cell r="D2712" t="str">
            <v>00000191</v>
          </cell>
          <cell r="E2712" t="str">
            <v>NUTS Nutrition Assistant</v>
          </cell>
          <cell r="F2712">
            <v>39832</v>
          </cell>
          <cell r="G2712">
            <v>40020</v>
          </cell>
          <cell r="H2712" t="str">
            <v>Hourly</v>
          </cell>
          <cell r="I2712" t="str">
            <v>H</v>
          </cell>
          <cell r="J2712">
            <v>9.81</v>
          </cell>
        </row>
        <row r="2713">
          <cell r="A2713">
            <v>1491</v>
          </cell>
          <cell r="B2713" t="str">
            <v>Hightower, Leann D.</v>
          </cell>
          <cell r="C2713" t="str">
            <v>Y</v>
          </cell>
          <cell r="D2713" t="str">
            <v>00000459</v>
          </cell>
          <cell r="E2713" t="str">
            <v>NUTS Nutrition Asst 1 Per Diem</v>
          </cell>
          <cell r="F2713">
            <v>40021</v>
          </cell>
          <cell r="G2713">
            <v>40077</v>
          </cell>
          <cell r="H2713" t="str">
            <v>Hourly</v>
          </cell>
          <cell r="I2713" t="str">
            <v>H</v>
          </cell>
          <cell r="J2713">
            <v>8.5299990000000001</v>
          </cell>
        </row>
        <row r="2714">
          <cell r="A2714">
            <v>1492</v>
          </cell>
          <cell r="B2714" t="str">
            <v>Blaise, Stauch E.</v>
          </cell>
          <cell r="C2714" t="str">
            <v>N</v>
          </cell>
          <cell r="D2714" t="str">
            <v>00000191</v>
          </cell>
          <cell r="E2714" t="str">
            <v>NUTS Nutrition Assistant</v>
          </cell>
          <cell r="F2714">
            <v>39832</v>
          </cell>
          <cell r="G2714">
            <v>40020</v>
          </cell>
          <cell r="H2714" t="str">
            <v>Hourly</v>
          </cell>
          <cell r="I2714" t="str">
            <v>H</v>
          </cell>
          <cell r="J2714">
            <v>10.1</v>
          </cell>
        </row>
        <row r="2715">
          <cell r="A2715">
            <v>1492</v>
          </cell>
          <cell r="B2715" t="str">
            <v>Blaise, Stauch E.</v>
          </cell>
          <cell r="C2715" t="str">
            <v>Y</v>
          </cell>
          <cell r="D2715" t="str">
            <v>00000191</v>
          </cell>
          <cell r="E2715" t="str">
            <v>NUTS Nutrition Assistant</v>
          </cell>
          <cell r="F2715">
            <v>40049</v>
          </cell>
          <cell r="G2715">
            <v>40438</v>
          </cell>
          <cell r="H2715" t="str">
            <v>Hourly</v>
          </cell>
          <cell r="I2715" t="str">
            <v>H</v>
          </cell>
          <cell r="J2715">
            <v>8.9573</v>
          </cell>
        </row>
        <row r="2716">
          <cell r="A2716">
            <v>1492</v>
          </cell>
          <cell r="B2716" t="str">
            <v>Blaise, Stauch E.</v>
          </cell>
          <cell r="C2716" t="str">
            <v>N</v>
          </cell>
          <cell r="D2716" t="str">
            <v>00000459</v>
          </cell>
          <cell r="E2716" t="str">
            <v>NUTS Nutrition Asst 1 Per Diem</v>
          </cell>
          <cell r="F2716">
            <v>40021</v>
          </cell>
          <cell r="G2716">
            <v>40048</v>
          </cell>
          <cell r="H2716" t="str">
            <v>Hourly</v>
          </cell>
          <cell r="I2716" t="str">
            <v>H</v>
          </cell>
          <cell r="J2716">
            <v>8.7899999999999991</v>
          </cell>
        </row>
        <row r="2717">
          <cell r="A2717">
            <v>1493</v>
          </cell>
          <cell r="B2717" t="str">
            <v>Benson, Bridget A.</v>
          </cell>
          <cell r="C2717" t="str">
            <v>N</v>
          </cell>
          <cell r="D2717" t="str">
            <v>00000340</v>
          </cell>
          <cell r="E2717" t="str">
            <v>Sharon Healthcare Asst Offsite</v>
          </cell>
          <cell r="F2717">
            <v>39832</v>
          </cell>
          <cell r="G2717">
            <v>39922</v>
          </cell>
          <cell r="H2717" t="str">
            <v>Hourly</v>
          </cell>
          <cell r="I2717" t="str">
            <v>H</v>
          </cell>
          <cell r="J2717">
            <v>10.76</v>
          </cell>
        </row>
        <row r="2718">
          <cell r="A2718">
            <v>1493</v>
          </cell>
          <cell r="B2718" t="str">
            <v>Benson, Bridget A.</v>
          </cell>
          <cell r="C2718" t="str">
            <v>Y</v>
          </cell>
          <cell r="D2718" t="str">
            <v>00000400</v>
          </cell>
          <cell r="E2718" t="str">
            <v>Sharon Medical Secretary Off</v>
          </cell>
          <cell r="F2718">
            <v>39923</v>
          </cell>
          <cell r="G2718">
            <v>40004</v>
          </cell>
          <cell r="H2718" t="str">
            <v>Hourly</v>
          </cell>
          <cell r="I2718" t="str">
            <v>H</v>
          </cell>
          <cell r="J2718">
            <v>10.51</v>
          </cell>
        </row>
        <row r="2719">
          <cell r="A2719">
            <v>1494</v>
          </cell>
          <cell r="B2719" t="str">
            <v>Young, Jennifer L.</v>
          </cell>
          <cell r="C2719" t="str">
            <v>Y</v>
          </cell>
          <cell r="D2719" t="str">
            <v>00000361</v>
          </cell>
          <cell r="E2719" t="str">
            <v>NUTS Cashier/Attendant</v>
          </cell>
          <cell r="F2719">
            <v>39832</v>
          </cell>
          <cell r="G2719">
            <v>40278</v>
          </cell>
          <cell r="H2719" t="str">
            <v>Hourly</v>
          </cell>
          <cell r="I2719" t="str">
            <v>H</v>
          </cell>
          <cell r="J2719">
            <v>8.5299999999999994</v>
          </cell>
        </row>
        <row r="2720">
          <cell r="A2720">
            <v>1495</v>
          </cell>
          <cell r="B2720" t="str">
            <v>Miller, Loretta M.</v>
          </cell>
          <cell r="C2720" t="str">
            <v>Y</v>
          </cell>
          <cell r="D2720" t="str">
            <v>00000043</v>
          </cell>
          <cell r="E2720" t="str">
            <v>BIL Billing Representative I</v>
          </cell>
          <cell r="F2720">
            <v>42163</v>
          </cell>
          <cell r="G2720">
            <v>42734</v>
          </cell>
          <cell r="H2720" t="str">
            <v>Hourly</v>
          </cell>
          <cell r="I2720" t="str">
            <v>H</v>
          </cell>
          <cell r="J2720">
            <v>14.71</v>
          </cell>
        </row>
        <row r="2721">
          <cell r="A2721">
            <v>1495</v>
          </cell>
          <cell r="B2721" t="str">
            <v>Miller, Loretta M.</v>
          </cell>
          <cell r="C2721" t="str">
            <v>N</v>
          </cell>
          <cell r="D2721" t="str">
            <v>00000211</v>
          </cell>
          <cell r="E2721" t="str">
            <v>PR Patient Reg Receptionist I</v>
          </cell>
          <cell r="F2721">
            <v>39833</v>
          </cell>
          <cell r="G2721">
            <v>41616</v>
          </cell>
          <cell r="H2721" t="str">
            <v>Hourly</v>
          </cell>
          <cell r="I2721" t="str">
            <v>H</v>
          </cell>
          <cell r="J2721">
            <v>13.05</v>
          </cell>
        </row>
        <row r="2722">
          <cell r="A2722">
            <v>1495</v>
          </cell>
          <cell r="B2722" t="str">
            <v>Miller, Loretta M.</v>
          </cell>
          <cell r="C2722" t="str">
            <v>N</v>
          </cell>
          <cell r="D2722" t="str">
            <v>00000277</v>
          </cell>
          <cell r="E2722" t="str">
            <v>BIL Receptionist</v>
          </cell>
          <cell r="F2722">
            <v>41617</v>
          </cell>
          <cell r="G2722">
            <v>42162</v>
          </cell>
          <cell r="H2722" t="str">
            <v>Hourly</v>
          </cell>
          <cell r="I2722" t="str">
            <v>H</v>
          </cell>
          <cell r="J2722">
            <v>13.85</v>
          </cell>
        </row>
        <row r="2723">
          <cell r="A2723">
            <v>1496</v>
          </cell>
          <cell r="B2723" t="str">
            <v>Stevens, Shellie M.</v>
          </cell>
          <cell r="C2723" t="str">
            <v>N</v>
          </cell>
          <cell r="D2723" t="str">
            <v>00000160</v>
          </cell>
          <cell r="E2723" t="str">
            <v>Office Manager</v>
          </cell>
          <cell r="F2723">
            <v>39840</v>
          </cell>
          <cell r="G2723">
            <v>40328</v>
          </cell>
          <cell r="H2723" t="str">
            <v>Salaried</v>
          </cell>
          <cell r="I2723" t="str">
            <v>S</v>
          </cell>
          <cell r="J2723">
            <v>28.367000000000001</v>
          </cell>
        </row>
        <row r="2724">
          <cell r="A2724">
            <v>1496</v>
          </cell>
          <cell r="B2724" t="str">
            <v>Stevens, Shellie M.</v>
          </cell>
          <cell r="C2724" t="str">
            <v>Y</v>
          </cell>
          <cell r="D2724" t="str">
            <v>00000479</v>
          </cell>
          <cell r="E2724" t="str">
            <v>PRIM Office Manager Offsite</v>
          </cell>
          <cell r="F2724">
            <v>40329</v>
          </cell>
          <cell r="G2724">
            <v>41906</v>
          </cell>
          <cell r="H2724" t="str">
            <v>Hourly</v>
          </cell>
          <cell r="I2724" t="str">
            <v>H</v>
          </cell>
          <cell r="J2724">
            <v>31.7</v>
          </cell>
        </row>
        <row r="2725">
          <cell r="A2725">
            <v>1497</v>
          </cell>
          <cell r="B2725" t="str">
            <v>Smith, Clyde W.</v>
          </cell>
          <cell r="C2725" t="str">
            <v>N</v>
          </cell>
          <cell r="D2725" t="str">
            <v>00000367</v>
          </cell>
          <cell r="E2725" t="str">
            <v>Hospitalist</v>
          </cell>
          <cell r="F2725">
            <v>40539</v>
          </cell>
          <cell r="G2725">
            <v>41410</v>
          </cell>
          <cell r="H2725" t="str">
            <v>Salaried</v>
          </cell>
          <cell r="I2725" t="str">
            <v>S</v>
          </cell>
          <cell r="J2725">
            <v>77.110399999999998</v>
          </cell>
        </row>
        <row r="2726">
          <cell r="A2726">
            <v>1497</v>
          </cell>
          <cell r="B2726" t="str">
            <v>Smith, Clyde W.</v>
          </cell>
          <cell r="C2726" t="str">
            <v>Y</v>
          </cell>
          <cell r="D2726" t="str">
            <v>00000367</v>
          </cell>
          <cell r="E2726" t="str">
            <v>Hospitalist</v>
          </cell>
          <cell r="F2726">
            <v>41411</v>
          </cell>
          <cell r="G2726">
            <v>41589</v>
          </cell>
          <cell r="H2726" t="str">
            <v>Salaried</v>
          </cell>
          <cell r="I2726" t="str">
            <v>S</v>
          </cell>
          <cell r="J2726">
            <v>77.110399999999998</v>
          </cell>
        </row>
        <row r="2727">
          <cell r="A2727">
            <v>1497</v>
          </cell>
          <cell r="B2727" t="str">
            <v>Smith, Clyde W.</v>
          </cell>
          <cell r="C2727" t="str">
            <v>N</v>
          </cell>
          <cell r="D2727" t="str">
            <v>00000438</v>
          </cell>
          <cell r="E2727" t="str">
            <v>Physician - ER</v>
          </cell>
          <cell r="F2727">
            <v>39845</v>
          </cell>
          <cell r="G2727">
            <v>40538</v>
          </cell>
          <cell r="H2727" t="str">
            <v>Hourly</v>
          </cell>
          <cell r="I2727" t="str">
            <v>H</v>
          </cell>
          <cell r="J2727">
            <v>98</v>
          </cell>
        </row>
        <row r="2728">
          <cell r="A2728">
            <v>1498</v>
          </cell>
          <cell r="B2728" t="str">
            <v>Hudson, Richard P.</v>
          </cell>
          <cell r="C2728" t="str">
            <v>Y</v>
          </cell>
          <cell r="D2728" t="str">
            <v>00000438</v>
          </cell>
          <cell r="E2728" t="str">
            <v>Physician - ER</v>
          </cell>
          <cell r="F2728">
            <v>39845</v>
          </cell>
          <cell r="G2728">
            <v>39940</v>
          </cell>
          <cell r="H2728" t="str">
            <v>Hourly</v>
          </cell>
          <cell r="I2728" t="str">
            <v>H</v>
          </cell>
          <cell r="J2728">
            <v>110</v>
          </cell>
        </row>
        <row r="2729">
          <cell r="A2729">
            <v>1499</v>
          </cell>
          <cell r="B2729" t="str">
            <v>Little, Katherine J.</v>
          </cell>
          <cell r="C2729" t="str">
            <v>Y</v>
          </cell>
          <cell r="D2729" t="str">
            <v>00000438</v>
          </cell>
          <cell r="E2729" t="str">
            <v>Physician - ER</v>
          </cell>
          <cell r="F2729">
            <v>39845</v>
          </cell>
          <cell r="G2729">
            <v>40214</v>
          </cell>
          <cell r="H2729" t="str">
            <v>Hourly</v>
          </cell>
          <cell r="I2729" t="str">
            <v>H</v>
          </cell>
          <cell r="J2729">
            <v>110</v>
          </cell>
        </row>
        <row r="2730">
          <cell r="A2730">
            <v>1500</v>
          </cell>
          <cell r="B2730" t="str">
            <v>Ermold, Larry A.</v>
          </cell>
          <cell r="C2730" t="str">
            <v>Y</v>
          </cell>
          <cell r="D2730" t="str">
            <v>00000438</v>
          </cell>
          <cell r="E2730" t="str">
            <v>Physician - ER</v>
          </cell>
          <cell r="F2730">
            <v>39845</v>
          </cell>
          <cell r="G2730">
            <v>40025</v>
          </cell>
          <cell r="H2730" t="str">
            <v>Hourly</v>
          </cell>
          <cell r="I2730" t="str">
            <v>H</v>
          </cell>
          <cell r="J2730">
            <v>95</v>
          </cell>
        </row>
        <row r="2731">
          <cell r="A2731">
            <v>1501</v>
          </cell>
          <cell r="B2731" t="str">
            <v>Hertford, Steven C.</v>
          </cell>
          <cell r="C2731" t="str">
            <v>Y</v>
          </cell>
          <cell r="D2731" t="str">
            <v>00000438</v>
          </cell>
          <cell r="E2731" t="str">
            <v>Physician - ER</v>
          </cell>
          <cell r="F2731">
            <v>39845</v>
          </cell>
          <cell r="G2731">
            <v>40025</v>
          </cell>
          <cell r="H2731" t="str">
            <v>Hourly</v>
          </cell>
          <cell r="I2731" t="str">
            <v>H</v>
          </cell>
          <cell r="J2731">
            <v>90</v>
          </cell>
        </row>
        <row r="2732">
          <cell r="A2732">
            <v>1502</v>
          </cell>
          <cell r="B2732" t="str">
            <v>Maylin, Thomas C.</v>
          </cell>
          <cell r="C2732" t="str">
            <v>N</v>
          </cell>
          <cell r="D2732" t="str">
            <v>00000390</v>
          </cell>
          <cell r="E2732" t="str">
            <v>Powerhouse Supervisor</v>
          </cell>
          <cell r="F2732">
            <v>39853</v>
          </cell>
          <cell r="G2732">
            <v>39852</v>
          </cell>
          <cell r="H2732" t="str">
            <v>Hourly</v>
          </cell>
          <cell r="I2732" t="str">
            <v>H</v>
          </cell>
          <cell r="J2732">
            <v>17</v>
          </cell>
        </row>
        <row r="2733">
          <cell r="A2733">
            <v>1502</v>
          </cell>
          <cell r="B2733" t="str">
            <v>Maylin, Thomas C.</v>
          </cell>
          <cell r="C2733" t="str">
            <v>Y</v>
          </cell>
          <cell r="D2733" t="str">
            <v>00000440</v>
          </cell>
          <cell r="E2733" t="str">
            <v>Powerhouse Operator</v>
          </cell>
          <cell r="F2733">
            <v>39853</v>
          </cell>
          <cell r="G2733">
            <v>42636</v>
          </cell>
          <cell r="H2733" t="str">
            <v>Hourly</v>
          </cell>
          <cell r="I2733" t="str">
            <v>H</v>
          </cell>
          <cell r="J2733">
            <v>19.72</v>
          </cell>
        </row>
        <row r="2734">
          <cell r="A2734">
            <v>1503</v>
          </cell>
          <cell r="B2734" t="str">
            <v>Hutson, Nicole M.</v>
          </cell>
          <cell r="C2734" t="str">
            <v>Y</v>
          </cell>
          <cell r="D2734" t="str">
            <v>00000236</v>
          </cell>
          <cell r="E2734" t="str">
            <v>MECU RN Per Diem</v>
          </cell>
          <cell r="F2734">
            <v>39855</v>
          </cell>
          <cell r="G2734">
            <v>41031</v>
          </cell>
          <cell r="H2734" t="str">
            <v>Hourly</v>
          </cell>
          <cell r="I2734" t="str">
            <v>H</v>
          </cell>
          <cell r="J2734">
            <v>26.13</v>
          </cell>
        </row>
        <row r="2735">
          <cell r="A2735">
            <v>1504</v>
          </cell>
          <cell r="B2735" t="str">
            <v>Moore, Susan I.</v>
          </cell>
          <cell r="C2735" t="str">
            <v>N</v>
          </cell>
          <cell r="D2735" t="str">
            <v>00000042</v>
          </cell>
          <cell r="E2735" t="str">
            <v>BIL Billing Representative II</v>
          </cell>
          <cell r="F2735">
            <v>44207</v>
          </cell>
          <cell r="G2735">
            <v>44682</v>
          </cell>
          <cell r="H2735" t="str">
            <v>Hourly</v>
          </cell>
          <cell r="I2735" t="str">
            <v>H</v>
          </cell>
          <cell r="J2735">
            <v>20.54</v>
          </cell>
        </row>
        <row r="2736">
          <cell r="A2736">
            <v>1504</v>
          </cell>
          <cell r="B2736" t="str">
            <v>Moore, Susan I.</v>
          </cell>
          <cell r="C2736" t="str">
            <v>N</v>
          </cell>
          <cell r="D2736" t="str">
            <v>00000043</v>
          </cell>
          <cell r="E2736" t="str">
            <v>BIL Billing Representative I</v>
          </cell>
          <cell r="F2736">
            <v>42751</v>
          </cell>
          <cell r="G2736">
            <v>44206</v>
          </cell>
          <cell r="H2736" t="str">
            <v>Hourly</v>
          </cell>
          <cell r="I2736" t="str">
            <v>H</v>
          </cell>
          <cell r="J2736">
            <v>18.010000000000002</v>
          </cell>
        </row>
        <row r="2737">
          <cell r="A2737">
            <v>1504</v>
          </cell>
          <cell r="B2737" t="str">
            <v>Moore, Susan I.</v>
          </cell>
          <cell r="C2737" t="str">
            <v>N</v>
          </cell>
          <cell r="D2737" t="str">
            <v>00000211</v>
          </cell>
          <cell r="E2737" t="str">
            <v>PR Patient Reg Receptionist I</v>
          </cell>
          <cell r="F2737">
            <v>39861</v>
          </cell>
          <cell r="G2737">
            <v>42470</v>
          </cell>
          <cell r="H2737" t="str">
            <v>Hourly</v>
          </cell>
          <cell r="I2737" t="str">
            <v>H</v>
          </cell>
          <cell r="J2737">
            <v>16</v>
          </cell>
        </row>
        <row r="2738">
          <cell r="A2738">
            <v>1504</v>
          </cell>
          <cell r="B2738" t="str">
            <v>Moore, Susan I.</v>
          </cell>
          <cell r="C2738" t="str">
            <v>N</v>
          </cell>
          <cell r="D2738" t="str">
            <v>00000376</v>
          </cell>
          <cell r="E2738" t="str">
            <v>Orthopedics Medical Secretary</v>
          </cell>
          <cell r="F2738">
            <v>42471</v>
          </cell>
          <cell r="G2738">
            <v>42750</v>
          </cell>
          <cell r="H2738" t="str">
            <v>Hourly</v>
          </cell>
          <cell r="I2738" t="str">
            <v>H</v>
          </cell>
          <cell r="J2738">
            <v>16.48</v>
          </cell>
        </row>
        <row r="2739">
          <cell r="A2739">
            <v>1504</v>
          </cell>
          <cell r="B2739" t="str">
            <v>Moore, Susan I.</v>
          </cell>
          <cell r="C2739" t="str">
            <v>Y</v>
          </cell>
          <cell r="D2739" t="str">
            <v>00000697</v>
          </cell>
          <cell r="E2739" t="str">
            <v>Billing Representative</v>
          </cell>
          <cell r="F2739">
            <v>44683</v>
          </cell>
          <cell r="G2739">
            <v>45056</v>
          </cell>
          <cell r="H2739" t="str">
            <v>Hourly</v>
          </cell>
          <cell r="I2739" t="str">
            <v>H</v>
          </cell>
          <cell r="J2739">
            <v>25.6</v>
          </cell>
        </row>
        <row r="2740">
          <cell r="A2740">
            <v>1505</v>
          </cell>
          <cell r="B2740" t="str">
            <v>Yon, Jennie V.</v>
          </cell>
          <cell r="C2740" t="str">
            <v>Y</v>
          </cell>
          <cell r="D2740" t="str">
            <v>00000227</v>
          </cell>
          <cell r="E2740" t="str">
            <v>CEC Teaching Assistant</v>
          </cell>
          <cell r="F2740">
            <v>39861</v>
          </cell>
          <cell r="G2740">
            <v>40024</v>
          </cell>
          <cell r="H2740" t="str">
            <v>Hourly</v>
          </cell>
          <cell r="I2740" t="str">
            <v>H</v>
          </cell>
          <cell r="J2740">
            <v>10</v>
          </cell>
        </row>
        <row r="2741">
          <cell r="A2741">
            <v>1506</v>
          </cell>
          <cell r="B2741" t="str">
            <v>Rodi, Scott W.</v>
          </cell>
          <cell r="C2741" t="str">
            <v>N</v>
          </cell>
          <cell r="D2741" t="str">
            <v>00000438</v>
          </cell>
          <cell r="E2741" t="str">
            <v>Physician - ER</v>
          </cell>
          <cell r="F2741">
            <v>39845</v>
          </cell>
          <cell r="G2741">
            <v>42302</v>
          </cell>
          <cell r="H2741" t="str">
            <v>Hourly</v>
          </cell>
          <cell r="I2741" t="str">
            <v>H</v>
          </cell>
          <cell r="J2741">
            <v>125</v>
          </cell>
        </row>
        <row r="2742">
          <cell r="A2742">
            <v>1506</v>
          </cell>
          <cell r="B2742" t="str">
            <v>Rodi, Scott W.</v>
          </cell>
          <cell r="C2742" t="str">
            <v>Y</v>
          </cell>
          <cell r="D2742" t="str">
            <v>00000438</v>
          </cell>
          <cell r="E2742" t="str">
            <v>Physician - ER</v>
          </cell>
          <cell r="F2742">
            <v>43073</v>
          </cell>
          <cell r="G2742">
            <v>43786</v>
          </cell>
          <cell r="H2742" t="str">
            <v>Hourly</v>
          </cell>
          <cell r="I2742" t="str">
            <v>H</v>
          </cell>
          <cell r="J2742">
            <v>160</v>
          </cell>
        </row>
        <row r="2743">
          <cell r="A2743">
            <v>1506</v>
          </cell>
          <cell r="B2743" t="str">
            <v>Rodi, Scott W.</v>
          </cell>
          <cell r="C2743" t="str">
            <v>N</v>
          </cell>
          <cell r="D2743" t="str">
            <v>00000493</v>
          </cell>
          <cell r="E2743" t="str">
            <v>ADM Medical Director Hosp. Div</v>
          </cell>
          <cell r="F2743">
            <v>42303</v>
          </cell>
          <cell r="G2743">
            <v>43072</v>
          </cell>
          <cell r="H2743" t="str">
            <v>Salaried</v>
          </cell>
          <cell r="I2743" t="str">
            <v>S</v>
          </cell>
          <cell r="J2743">
            <v>134.61539999999999</v>
          </cell>
        </row>
        <row r="2744">
          <cell r="A2744">
            <v>1507</v>
          </cell>
          <cell r="B2744" t="str">
            <v>Nelson, Robert S.</v>
          </cell>
          <cell r="C2744" t="str">
            <v>Y</v>
          </cell>
          <cell r="D2744" t="str">
            <v>00000438</v>
          </cell>
          <cell r="E2744" t="str">
            <v>Physician - ER</v>
          </cell>
          <cell r="F2744">
            <v>39845</v>
          </cell>
          <cell r="G2744">
            <v>40449</v>
          </cell>
          <cell r="H2744" t="str">
            <v>Hourly</v>
          </cell>
          <cell r="I2744" t="str">
            <v>H</v>
          </cell>
          <cell r="J2744">
            <v>100</v>
          </cell>
        </row>
        <row r="2745">
          <cell r="A2745">
            <v>1508</v>
          </cell>
          <cell r="B2745" t="str">
            <v>Blake, Katherine M.</v>
          </cell>
          <cell r="C2745" t="str">
            <v>Y</v>
          </cell>
          <cell r="D2745" t="str">
            <v>00000024</v>
          </cell>
          <cell r="E2745" t="str">
            <v>HR Human Resources Generalist</v>
          </cell>
          <cell r="F2745">
            <v>39867</v>
          </cell>
          <cell r="G2745">
            <v>41004</v>
          </cell>
          <cell r="H2745" t="str">
            <v>Salaried</v>
          </cell>
          <cell r="I2745" t="str">
            <v>S</v>
          </cell>
          <cell r="J2745">
            <v>22.929400000000001</v>
          </cell>
        </row>
        <row r="2746">
          <cell r="A2746">
            <v>1509</v>
          </cell>
          <cell r="B2746" t="str">
            <v>Keller, Marc I.</v>
          </cell>
          <cell r="C2746" t="str">
            <v>N</v>
          </cell>
          <cell r="D2746" t="str">
            <v>00000438</v>
          </cell>
          <cell r="E2746" t="str">
            <v>Physician - ER</v>
          </cell>
          <cell r="F2746">
            <v>39867</v>
          </cell>
          <cell r="G2746">
            <v>40953</v>
          </cell>
          <cell r="H2746" t="str">
            <v>Hourly</v>
          </cell>
          <cell r="I2746" t="str">
            <v>H</v>
          </cell>
          <cell r="J2746">
            <v>110</v>
          </cell>
        </row>
        <row r="2747">
          <cell r="A2747">
            <v>1509</v>
          </cell>
          <cell r="B2747" t="str">
            <v>Keller, Marc I.</v>
          </cell>
          <cell r="C2747" t="str">
            <v>Y</v>
          </cell>
          <cell r="D2747" t="str">
            <v>00000438</v>
          </cell>
          <cell r="E2747" t="str">
            <v>Physician - ER</v>
          </cell>
          <cell r="F2747">
            <v>41319</v>
          </cell>
          <cell r="G2747">
            <v>42065</v>
          </cell>
          <cell r="H2747" t="str">
            <v>Hourly</v>
          </cell>
          <cell r="I2747" t="str">
            <v>H</v>
          </cell>
          <cell r="J2747">
            <v>125</v>
          </cell>
        </row>
        <row r="2748">
          <cell r="A2748">
            <v>1510</v>
          </cell>
          <cell r="B2748" t="str">
            <v>Isabelle, Rita G.</v>
          </cell>
          <cell r="C2748" t="str">
            <v>Y</v>
          </cell>
          <cell r="D2748" t="str">
            <v>00000161</v>
          </cell>
          <cell r="E2748" t="str">
            <v>PRIM RN Provider Practice</v>
          </cell>
          <cell r="F2748">
            <v>39874</v>
          </cell>
          <cell r="G2748">
            <v>40612</v>
          </cell>
          <cell r="H2748" t="str">
            <v>Hourly</v>
          </cell>
          <cell r="I2748" t="str">
            <v>H</v>
          </cell>
          <cell r="J2748">
            <v>29.223800000000001</v>
          </cell>
        </row>
        <row r="2749">
          <cell r="A2749">
            <v>1511</v>
          </cell>
          <cell r="B2749" t="str">
            <v>Chmura, Kasey E.</v>
          </cell>
          <cell r="C2749" t="str">
            <v>Y</v>
          </cell>
          <cell r="D2749" t="str">
            <v>00000188</v>
          </cell>
          <cell r="E2749" t="str">
            <v>NUTS Registered Dietician</v>
          </cell>
          <cell r="F2749">
            <v>39876</v>
          </cell>
          <cell r="G2749">
            <v>42724</v>
          </cell>
          <cell r="H2749" t="str">
            <v>Hourly</v>
          </cell>
          <cell r="I2749" t="str">
            <v>H</v>
          </cell>
          <cell r="J2749">
            <v>24.84</v>
          </cell>
        </row>
        <row r="2750">
          <cell r="A2750">
            <v>1512</v>
          </cell>
          <cell r="B2750" t="str">
            <v>Gaidys, William G.</v>
          </cell>
          <cell r="C2750" t="str">
            <v>Y</v>
          </cell>
          <cell r="D2750" t="str">
            <v>00000168</v>
          </cell>
          <cell r="E2750" t="str">
            <v>PRIM Physician</v>
          </cell>
          <cell r="F2750">
            <v>39871</v>
          </cell>
          <cell r="G2750">
            <v>41068</v>
          </cell>
          <cell r="H2750" t="str">
            <v>Salaried</v>
          </cell>
          <cell r="I2750" t="str">
            <v>S</v>
          </cell>
          <cell r="J2750">
            <v>74.519199999999998</v>
          </cell>
        </row>
        <row r="2751">
          <cell r="A2751">
            <v>1513</v>
          </cell>
          <cell r="B2751" t="str">
            <v>Hemond, Rose A.</v>
          </cell>
          <cell r="C2751" t="str">
            <v>Y</v>
          </cell>
          <cell r="D2751" t="str">
            <v>00000206</v>
          </cell>
          <cell r="E2751" t="str">
            <v>ACCT Payroll/Billing Assistant</v>
          </cell>
          <cell r="F2751">
            <v>39881</v>
          </cell>
          <cell r="G2751">
            <v>40091</v>
          </cell>
          <cell r="H2751" t="str">
            <v>Hourly</v>
          </cell>
          <cell r="I2751" t="str">
            <v>H</v>
          </cell>
          <cell r="J2751">
            <v>16</v>
          </cell>
        </row>
        <row r="2752">
          <cell r="A2752">
            <v>1514</v>
          </cell>
          <cell r="B2752" t="str">
            <v>McCullough, Nancy M.</v>
          </cell>
          <cell r="C2752" t="str">
            <v>N</v>
          </cell>
          <cell r="D2752" t="str">
            <v>00000107</v>
          </cell>
          <cell r="E2752" t="str">
            <v>CARE Care Manager</v>
          </cell>
          <cell r="F2752">
            <v>43754</v>
          </cell>
          <cell r="G2752">
            <v>43856</v>
          </cell>
          <cell r="H2752" t="str">
            <v>Salaried</v>
          </cell>
          <cell r="I2752" t="str">
            <v>S</v>
          </cell>
          <cell r="J2752">
            <v>37</v>
          </cell>
        </row>
        <row r="2753">
          <cell r="A2753">
            <v>1514</v>
          </cell>
          <cell r="B2753" t="str">
            <v>McCullough, Nancy M.</v>
          </cell>
          <cell r="C2753" t="str">
            <v>N</v>
          </cell>
          <cell r="D2753" t="str">
            <v>00000107</v>
          </cell>
          <cell r="E2753" t="str">
            <v>CARE Care Manager</v>
          </cell>
          <cell r="F2753">
            <v>44725</v>
          </cell>
          <cell r="G2753">
            <v>44822</v>
          </cell>
          <cell r="H2753" t="str">
            <v>Salaried</v>
          </cell>
          <cell r="I2753" t="str">
            <v>S</v>
          </cell>
          <cell r="J2753">
            <v>44.05</v>
          </cell>
        </row>
        <row r="2754">
          <cell r="A2754">
            <v>1514</v>
          </cell>
          <cell r="B2754" t="str">
            <v>McCullough, Nancy M.</v>
          </cell>
          <cell r="C2754" t="str">
            <v>N</v>
          </cell>
          <cell r="D2754" t="str">
            <v>00000122</v>
          </cell>
          <cell r="E2754" t="str">
            <v>Diabetic Registered Nurse</v>
          </cell>
          <cell r="F2754">
            <v>39881</v>
          </cell>
          <cell r="G2754">
            <v>40203</v>
          </cell>
          <cell r="H2754" t="str">
            <v>Hourly</v>
          </cell>
          <cell r="I2754" t="str">
            <v>H</v>
          </cell>
          <cell r="J2754">
            <v>25.36</v>
          </cell>
        </row>
        <row r="2755">
          <cell r="A2755">
            <v>1514</v>
          </cell>
          <cell r="B2755" t="str">
            <v>McCullough, Nancy M.</v>
          </cell>
          <cell r="C2755" t="str">
            <v>N</v>
          </cell>
          <cell r="D2755" t="str">
            <v>00000482</v>
          </cell>
          <cell r="E2755" t="str">
            <v>Care Coordinator Per Diem</v>
          </cell>
          <cell r="F2755">
            <v>44823</v>
          </cell>
          <cell r="G2755">
            <v>44932</v>
          </cell>
          <cell r="H2755" t="str">
            <v>Hourly</v>
          </cell>
          <cell r="I2755" t="str">
            <v>H</v>
          </cell>
          <cell r="J2755">
            <v>44.05</v>
          </cell>
        </row>
        <row r="2756">
          <cell r="A2756">
            <v>1514</v>
          </cell>
          <cell r="B2756" t="str">
            <v>McCullough, Nancy M.</v>
          </cell>
          <cell r="C2756" t="str">
            <v>Y</v>
          </cell>
          <cell r="D2756" t="str">
            <v>00000544</v>
          </cell>
          <cell r="E2756" t="str">
            <v>Registered Nurse</v>
          </cell>
          <cell r="F2756">
            <v>44984</v>
          </cell>
          <cell r="G2756">
            <v>45056</v>
          </cell>
          <cell r="H2756" t="str">
            <v>Hourly</v>
          </cell>
          <cell r="I2756" t="str">
            <v>H</v>
          </cell>
          <cell r="J2756">
            <v>40.200000000000003</v>
          </cell>
        </row>
        <row r="2757">
          <cell r="A2757">
            <v>1514</v>
          </cell>
          <cell r="B2757" t="str">
            <v>McCullough, Nancy M.</v>
          </cell>
          <cell r="C2757" t="str">
            <v>N</v>
          </cell>
          <cell r="D2757" t="str">
            <v>00000556</v>
          </cell>
          <cell r="E2757" t="str">
            <v>RN - Per Diem</v>
          </cell>
          <cell r="F2757">
            <v>44291</v>
          </cell>
          <cell r="G2757">
            <v>44472</v>
          </cell>
          <cell r="H2757" t="str">
            <v>Hourly</v>
          </cell>
          <cell r="I2757" t="str">
            <v>H</v>
          </cell>
          <cell r="J2757">
            <v>38.869999999999997</v>
          </cell>
        </row>
        <row r="2758">
          <cell r="A2758">
            <v>1514</v>
          </cell>
          <cell r="B2758" t="str">
            <v>McCullough, Nancy M.</v>
          </cell>
          <cell r="C2758" t="str">
            <v>N</v>
          </cell>
          <cell r="D2758" t="str">
            <v>00000632</v>
          </cell>
          <cell r="E2758" t="str">
            <v>CHT Care Manager</v>
          </cell>
          <cell r="F2758">
            <v>43857</v>
          </cell>
          <cell r="G2758">
            <v>44290</v>
          </cell>
          <cell r="H2758" t="str">
            <v>Hourly</v>
          </cell>
          <cell r="I2758" t="str">
            <v>H</v>
          </cell>
          <cell r="J2758">
            <v>38.11</v>
          </cell>
        </row>
        <row r="2759">
          <cell r="A2759">
            <v>1514</v>
          </cell>
          <cell r="B2759" t="str">
            <v>McCullough, Nancy M.</v>
          </cell>
          <cell r="C2759" t="str">
            <v>N</v>
          </cell>
          <cell r="D2759" t="str">
            <v>00000632</v>
          </cell>
          <cell r="E2759" t="str">
            <v>CHT Care Manager</v>
          </cell>
          <cell r="F2759">
            <v>44473</v>
          </cell>
          <cell r="G2759">
            <v>44724</v>
          </cell>
          <cell r="H2759" t="str">
            <v>Hourly</v>
          </cell>
          <cell r="I2759" t="str">
            <v>H</v>
          </cell>
          <cell r="J2759">
            <v>40.200000000000003</v>
          </cell>
        </row>
        <row r="2760">
          <cell r="A2760">
            <v>1514</v>
          </cell>
          <cell r="B2760" t="str">
            <v>McCullough, Nancy M.</v>
          </cell>
          <cell r="C2760" t="str">
            <v>N</v>
          </cell>
          <cell r="D2760" t="str">
            <v>00000632</v>
          </cell>
          <cell r="E2760" t="str">
            <v>CHT Care Manager</v>
          </cell>
          <cell r="F2760">
            <v>44823</v>
          </cell>
          <cell r="G2760">
            <v>44932</v>
          </cell>
          <cell r="H2760" t="str">
            <v>Hourly</v>
          </cell>
          <cell r="I2760" t="str">
            <v>H</v>
          </cell>
          <cell r="J2760">
            <v>40.200000000000003</v>
          </cell>
        </row>
        <row r="2761">
          <cell r="A2761">
            <v>1515</v>
          </cell>
          <cell r="B2761" t="str">
            <v>Gammell, Yvonne M.</v>
          </cell>
          <cell r="C2761" t="str">
            <v>N</v>
          </cell>
          <cell r="D2761" t="str">
            <v>00000209</v>
          </cell>
          <cell r="E2761" t="str">
            <v>IS Analyst</v>
          </cell>
          <cell r="F2761">
            <v>43052</v>
          </cell>
          <cell r="G2761">
            <v>43506</v>
          </cell>
          <cell r="H2761" t="str">
            <v>Hourly</v>
          </cell>
          <cell r="I2761" t="str">
            <v>H</v>
          </cell>
          <cell r="J2761">
            <v>29</v>
          </cell>
        </row>
        <row r="2762">
          <cell r="A2762">
            <v>1515</v>
          </cell>
          <cell r="B2762" t="str">
            <v>Gammell, Yvonne M.</v>
          </cell>
          <cell r="C2762" t="str">
            <v>N</v>
          </cell>
          <cell r="D2762" t="str">
            <v>00000211</v>
          </cell>
          <cell r="E2762" t="str">
            <v>PR Patient Reg Receptionist I</v>
          </cell>
          <cell r="F2762">
            <v>39881</v>
          </cell>
          <cell r="G2762">
            <v>40020</v>
          </cell>
          <cell r="H2762" t="str">
            <v>Hourly</v>
          </cell>
          <cell r="I2762" t="str">
            <v>H</v>
          </cell>
          <cell r="J2762">
            <v>13.32</v>
          </cell>
        </row>
        <row r="2763">
          <cell r="A2763">
            <v>1515</v>
          </cell>
          <cell r="B2763" t="str">
            <v>Gammell, Yvonne M.</v>
          </cell>
          <cell r="C2763" t="str">
            <v>Y</v>
          </cell>
          <cell r="D2763" t="str">
            <v>00000286</v>
          </cell>
          <cell r="E2763" t="str">
            <v>ADM Decision Support Analyst</v>
          </cell>
          <cell r="F2763">
            <v>43507</v>
          </cell>
          <cell r="G2763">
            <v>43809</v>
          </cell>
          <cell r="H2763" t="str">
            <v>Hourly</v>
          </cell>
          <cell r="I2763" t="str">
            <v>H</v>
          </cell>
          <cell r="J2763">
            <v>30.9</v>
          </cell>
        </row>
        <row r="2764">
          <cell r="A2764">
            <v>1515</v>
          </cell>
          <cell r="B2764" t="str">
            <v>Gammell, Yvonne M.</v>
          </cell>
          <cell r="C2764" t="str">
            <v>N</v>
          </cell>
          <cell r="D2764" t="str">
            <v>00000460</v>
          </cell>
          <cell r="E2764" t="str">
            <v>Pt Reg Receptionist 1 Per Diem</v>
          </cell>
          <cell r="F2764">
            <v>40021</v>
          </cell>
          <cell r="G2764">
            <v>40504</v>
          </cell>
          <cell r="H2764" t="str">
            <v>Hourly</v>
          </cell>
          <cell r="I2764" t="str">
            <v>H</v>
          </cell>
          <cell r="J2764">
            <v>11.6898</v>
          </cell>
        </row>
        <row r="2765">
          <cell r="A2765">
            <v>1516</v>
          </cell>
          <cell r="B2765" t="str">
            <v>Severance, Tiffany M.</v>
          </cell>
          <cell r="C2765" t="str">
            <v>N</v>
          </cell>
          <cell r="D2765" t="str">
            <v>00000058</v>
          </cell>
          <cell r="E2765" t="str">
            <v>MECU Licensed Nurse Aide</v>
          </cell>
          <cell r="F2765">
            <v>40007</v>
          </cell>
          <cell r="G2765">
            <v>40818</v>
          </cell>
          <cell r="H2765" t="str">
            <v>Hourly</v>
          </cell>
          <cell r="I2765" t="str">
            <v>H</v>
          </cell>
          <cell r="J2765">
            <v>9.9740000000000002</v>
          </cell>
        </row>
        <row r="2766">
          <cell r="A2766">
            <v>1516</v>
          </cell>
          <cell r="B2766" t="str">
            <v>Severance, Tiffany M.</v>
          </cell>
          <cell r="C2766" t="str">
            <v>N</v>
          </cell>
          <cell r="D2766" t="str">
            <v>00000235</v>
          </cell>
          <cell r="E2766" t="str">
            <v>MECU LNA Per Diem</v>
          </cell>
          <cell r="F2766">
            <v>39883</v>
          </cell>
          <cell r="G2766">
            <v>40006</v>
          </cell>
          <cell r="H2766" t="str">
            <v>Hourly</v>
          </cell>
          <cell r="I2766" t="str">
            <v>H</v>
          </cell>
          <cell r="J2766">
            <v>9.82</v>
          </cell>
        </row>
        <row r="2767">
          <cell r="A2767">
            <v>1516</v>
          </cell>
          <cell r="B2767" t="str">
            <v>Severance, Tiffany M.</v>
          </cell>
          <cell r="C2767" t="str">
            <v>N</v>
          </cell>
          <cell r="D2767" t="str">
            <v>00000235</v>
          </cell>
          <cell r="E2767" t="str">
            <v>MECU LNA Per Diem</v>
          </cell>
          <cell r="F2767">
            <v>40819</v>
          </cell>
          <cell r="G2767">
            <v>40974</v>
          </cell>
          <cell r="H2767" t="str">
            <v>Hourly</v>
          </cell>
          <cell r="I2767" t="str">
            <v>H</v>
          </cell>
          <cell r="J2767">
            <v>9.9740000000000002</v>
          </cell>
        </row>
        <row r="2768">
          <cell r="A2768">
            <v>1516</v>
          </cell>
          <cell r="B2768" t="str">
            <v>Severance, Tiffany M.</v>
          </cell>
          <cell r="C2768" t="str">
            <v>Y</v>
          </cell>
          <cell r="D2768" t="str">
            <v>00000235</v>
          </cell>
          <cell r="E2768" t="str">
            <v>MECU LNA Per Diem</v>
          </cell>
          <cell r="F2768">
            <v>41302</v>
          </cell>
          <cell r="G2768">
            <v>41778</v>
          </cell>
          <cell r="H2768" t="str">
            <v>Hourly</v>
          </cell>
          <cell r="I2768" t="str">
            <v>H</v>
          </cell>
          <cell r="J2768">
            <v>12.15</v>
          </cell>
        </row>
        <row r="2769">
          <cell r="A2769">
            <v>1517</v>
          </cell>
          <cell r="B2769" t="str">
            <v>Cabri, Maria</v>
          </cell>
          <cell r="C2769" t="str">
            <v>N</v>
          </cell>
          <cell r="D2769" t="str">
            <v>00000171</v>
          </cell>
          <cell r="E2769" t="str">
            <v>OBGYN Nurse Midwife</v>
          </cell>
          <cell r="F2769">
            <v>40147</v>
          </cell>
          <cell r="G2769">
            <v>40483</v>
          </cell>
          <cell r="H2769" t="str">
            <v>Salaried</v>
          </cell>
          <cell r="I2769" t="str">
            <v>S</v>
          </cell>
          <cell r="J2769">
            <v>40.865400000000001</v>
          </cell>
        </row>
        <row r="2770">
          <cell r="A2770">
            <v>1517</v>
          </cell>
          <cell r="B2770" t="str">
            <v>Cabri, Maria</v>
          </cell>
          <cell r="C2770" t="str">
            <v>Y</v>
          </cell>
          <cell r="D2770" t="str">
            <v>00000430</v>
          </cell>
          <cell r="E2770" t="str">
            <v>Sharon Nurse Practitioner</v>
          </cell>
          <cell r="F2770">
            <v>39888</v>
          </cell>
          <cell r="G2770">
            <v>40654</v>
          </cell>
          <cell r="H2770" t="str">
            <v>Salaried</v>
          </cell>
          <cell r="I2770" t="str">
            <v>S</v>
          </cell>
          <cell r="J2770">
            <v>40.865400000000001</v>
          </cell>
        </row>
        <row r="2771">
          <cell r="A2771">
            <v>1517</v>
          </cell>
          <cell r="B2771" t="str">
            <v>Cabri, Maria</v>
          </cell>
          <cell r="C2771" t="str">
            <v>N</v>
          </cell>
          <cell r="D2771" t="str">
            <v>00000443</v>
          </cell>
          <cell r="E2771" t="str">
            <v>ROCH Nurse Practitioner</v>
          </cell>
          <cell r="F2771">
            <v>39888</v>
          </cell>
          <cell r="G2771">
            <v>40654</v>
          </cell>
          <cell r="H2771" t="str">
            <v>Salaried</v>
          </cell>
          <cell r="I2771" t="str">
            <v>S</v>
          </cell>
          <cell r="J2771">
            <v>40.865400000000001</v>
          </cell>
        </row>
        <row r="2772">
          <cell r="A2772">
            <v>1518</v>
          </cell>
          <cell r="B2772" t="str">
            <v>Laughlin, Sara G.</v>
          </cell>
          <cell r="C2772" t="str">
            <v>N</v>
          </cell>
          <cell r="D2772" t="str">
            <v>00000211</v>
          </cell>
          <cell r="E2772" t="str">
            <v>PR Patient Reg Receptionist I</v>
          </cell>
          <cell r="F2772">
            <v>39889</v>
          </cell>
          <cell r="G2772">
            <v>40020</v>
          </cell>
          <cell r="H2772" t="str">
            <v>Hourly</v>
          </cell>
          <cell r="I2772" t="str">
            <v>H</v>
          </cell>
          <cell r="J2772">
            <v>11.55</v>
          </cell>
        </row>
        <row r="2773">
          <cell r="A2773">
            <v>1518</v>
          </cell>
          <cell r="B2773" t="str">
            <v>Laughlin, Sara G.</v>
          </cell>
          <cell r="C2773" t="str">
            <v>Y</v>
          </cell>
          <cell r="D2773" t="str">
            <v>00000460</v>
          </cell>
          <cell r="E2773" t="str">
            <v>Pt Reg Receptionist 1 Per Diem</v>
          </cell>
          <cell r="F2773">
            <v>40021</v>
          </cell>
          <cell r="G2773">
            <v>40941</v>
          </cell>
          <cell r="H2773" t="str">
            <v>Hourly</v>
          </cell>
          <cell r="I2773" t="str">
            <v>H</v>
          </cell>
          <cell r="J2773">
            <v>10.199199999999999</v>
          </cell>
        </row>
        <row r="2774">
          <cell r="A2774">
            <v>1519</v>
          </cell>
          <cell r="B2774" t="str">
            <v>Gerdes, Tammy M.</v>
          </cell>
          <cell r="C2774" t="str">
            <v>Y</v>
          </cell>
          <cell r="D2774" t="str">
            <v>00000444</v>
          </cell>
          <cell r="E2774" t="str">
            <v>BETH Physician Asst Offsite</v>
          </cell>
          <cell r="F2774">
            <v>39896</v>
          </cell>
          <cell r="G2774">
            <v>44092</v>
          </cell>
          <cell r="H2774" t="str">
            <v>Salaried</v>
          </cell>
          <cell r="I2774" t="str">
            <v>S</v>
          </cell>
          <cell r="J2774">
            <v>47.43</v>
          </cell>
        </row>
        <row r="2775">
          <cell r="A2775">
            <v>1520</v>
          </cell>
          <cell r="B2775" t="str">
            <v>O'Brien, Melanie J.</v>
          </cell>
          <cell r="C2775" t="str">
            <v>Y</v>
          </cell>
          <cell r="D2775" t="str">
            <v>00000164</v>
          </cell>
          <cell r="E2775" t="str">
            <v>PRIM Medical Secretary</v>
          </cell>
          <cell r="F2775">
            <v>39896</v>
          </cell>
          <cell r="G2775">
            <v>40808</v>
          </cell>
          <cell r="H2775" t="str">
            <v>Hourly</v>
          </cell>
          <cell r="I2775" t="str">
            <v>H</v>
          </cell>
          <cell r="J2775">
            <v>11.354900000000001</v>
          </cell>
        </row>
        <row r="2776">
          <cell r="A2776">
            <v>1521</v>
          </cell>
          <cell r="B2776" t="str">
            <v>Barnett, Deborah M.</v>
          </cell>
          <cell r="C2776" t="str">
            <v>Y</v>
          </cell>
          <cell r="D2776" t="str">
            <v>00000236</v>
          </cell>
          <cell r="E2776" t="str">
            <v>MECU RN Per Diem</v>
          </cell>
          <cell r="F2776">
            <v>39897</v>
          </cell>
          <cell r="G2776">
            <v>40159</v>
          </cell>
          <cell r="H2776" t="str">
            <v>Hourly</v>
          </cell>
          <cell r="I2776" t="str">
            <v>H</v>
          </cell>
          <cell r="J2776">
            <v>27.26</v>
          </cell>
        </row>
        <row r="2777">
          <cell r="A2777">
            <v>1522</v>
          </cell>
          <cell r="B2777" t="str">
            <v>Palmer, Martha J.</v>
          </cell>
          <cell r="C2777" t="str">
            <v>N</v>
          </cell>
          <cell r="D2777" t="str">
            <v>00000114</v>
          </cell>
          <cell r="E2777" t="str">
            <v>Non Certified Coder</v>
          </cell>
          <cell r="F2777">
            <v>40357</v>
          </cell>
          <cell r="G2777">
            <v>42527</v>
          </cell>
          <cell r="H2777" t="str">
            <v>Hourly</v>
          </cell>
          <cell r="I2777" t="str">
            <v>H</v>
          </cell>
          <cell r="J2777">
            <v>15.4</v>
          </cell>
        </row>
        <row r="2778">
          <cell r="A2778">
            <v>1522</v>
          </cell>
          <cell r="B2778" t="str">
            <v>Palmer, Martha J.</v>
          </cell>
          <cell r="C2778" t="str">
            <v>Y</v>
          </cell>
          <cell r="D2778" t="str">
            <v>00000291</v>
          </cell>
          <cell r="E2778" t="str">
            <v>HIM Certified Coder</v>
          </cell>
          <cell r="F2778">
            <v>42527</v>
          </cell>
          <cell r="G2778">
            <v>45056</v>
          </cell>
          <cell r="H2778" t="str">
            <v>Hourly</v>
          </cell>
          <cell r="I2778" t="str">
            <v>H</v>
          </cell>
          <cell r="J2778">
            <v>26.85</v>
          </cell>
        </row>
        <row r="2779">
          <cell r="A2779">
            <v>1522</v>
          </cell>
          <cell r="B2779" t="str">
            <v>Palmer, Martha J.</v>
          </cell>
          <cell r="C2779" t="str">
            <v>N</v>
          </cell>
          <cell r="D2779" t="str">
            <v>00000349</v>
          </cell>
          <cell r="E2779" t="str">
            <v>CLAD Coder (Med Rec)</v>
          </cell>
          <cell r="F2779">
            <v>39909</v>
          </cell>
          <cell r="G2779">
            <v>40356</v>
          </cell>
          <cell r="H2779" t="str">
            <v>Hourly</v>
          </cell>
          <cell r="I2779" t="str">
            <v>H</v>
          </cell>
          <cell r="J2779">
            <v>12.215299999999999</v>
          </cell>
        </row>
        <row r="2780">
          <cell r="A2780">
            <v>1523</v>
          </cell>
          <cell r="B2780" t="str">
            <v>Ngai, Hung Ming</v>
          </cell>
          <cell r="C2780" t="str">
            <v>Y</v>
          </cell>
          <cell r="D2780" t="str">
            <v>00000446</v>
          </cell>
          <cell r="E2780" t="str">
            <v>Arch &amp; Engineering Tech Assoc</v>
          </cell>
          <cell r="F2780">
            <v>39909</v>
          </cell>
          <cell r="G2780">
            <v>40682</v>
          </cell>
          <cell r="H2780" t="str">
            <v>Hourly</v>
          </cell>
          <cell r="I2780" t="str">
            <v>H</v>
          </cell>
          <cell r="J2780">
            <v>10</v>
          </cell>
        </row>
        <row r="2781">
          <cell r="A2781">
            <v>1524</v>
          </cell>
          <cell r="B2781" t="str">
            <v>Likosky, Kimberly J.</v>
          </cell>
          <cell r="C2781" t="str">
            <v>Y</v>
          </cell>
          <cell r="D2781" t="str">
            <v>00000098</v>
          </cell>
          <cell r="E2781" t="str">
            <v>REH Physical Therapist</v>
          </cell>
          <cell r="F2781">
            <v>39917</v>
          </cell>
          <cell r="G2781">
            <v>41088</v>
          </cell>
          <cell r="H2781" t="str">
            <v>Hourly</v>
          </cell>
          <cell r="I2781" t="str">
            <v>H</v>
          </cell>
          <cell r="J2781">
            <v>31.1127</v>
          </cell>
        </row>
        <row r="2782">
          <cell r="A2782">
            <v>1525</v>
          </cell>
          <cell r="B2782" t="str">
            <v>Kill, Melissa J.</v>
          </cell>
          <cell r="C2782" t="str">
            <v>N</v>
          </cell>
          <cell r="D2782" t="str">
            <v>00000049</v>
          </cell>
          <cell r="E2782" t="str">
            <v>MEDSURG Registered Nurse</v>
          </cell>
          <cell r="F2782">
            <v>43269</v>
          </cell>
          <cell r="G2782">
            <v>43688</v>
          </cell>
          <cell r="H2782" t="str">
            <v>Hourly</v>
          </cell>
          <cell r="I2782" t="str">
            <v>H</v>
          </cell>
          <cell r="J2782">
            <v>25.75</v>
          </cell>
        </row>
        <row r="2783">
          <cell r="A2783">
            <v>1525</v>
          </cell>
          <cell r="B2783" t="str">
            <v>Kill, Melissa J.</v>
          </cell>
          <cell r="C2783" t="str">
            <v>N</v>
          </cell>
          <cell r="D2783" t="str">
            <v>00000049</v>
          </cell>
          <cell r="E2783" t="str">
            <v>MEDSURG Registered Nurse</v>
          </cell>
          <cell r="F2783">
            <v>44929</v>
          </cell>
          <cell r="G2783">
            <v>45056</v>
          </cell>
          <cell r="H2783" t="str">
            <v>Hourly</v>
          </cell>
          <cell r="I2783" t="str">
            <v>H</v>
          </cell>
          <cell r="J2783">
            <v>37.590000000000003</v>
          </cell>
        </row>
        <row r="2784">
          <cell r="A2784">
            <v>1525</v>
          </cell>
          <cell r="B2784" t="str">
            <v>Kill, Melissa J.</v>
          </cell>
          <cell r="C2784" t="str">
            <v>N</v>
          </cell>
          <cell r="D2784" t="str">
            <v>00000050</v>
          </cell>
          <cell r="E2784" t="str">
            <v>MEDSURG LPN</v>
          </cell>
          <cell r="F2784">
            <v>43241</v>
          </cell>
          <cell r="G2784">
            <v>43268</v>
          </cell>
          <cell r="H2784" t="str">
            <v>Hourly</v>
          </cell>
          <cell r="I2784" t="str">
            <v>H</v>
          </cell>
          <cell r="J2784">
            <v>18</v>
          </cell>
        </row>
        <row r="2785">
          <cell r="A2785">
            <v>1525</v>
          </cell>
          <cell r="B2785" t="str">
            <v>Kill, Melissa J.</v>
          </cell>
          <cell r="C2785" t="str">
            <v>Y</v>
          </cell>
          <cell r="D2785" t="str">
            <v>00000107</v>
          </cell>
          <cell r="E2785" t="str">
            <v>CARE Care Manager</v>
          </cell>
          <cell r="F2785">
            <v>44929</v>
          </cell>
          <cell r="G2785">
            <v>45056</v>
          </cell>
          <cell r="H2785" t="str">
            <v>Hourly</v>
          </cell>
          <cell r="I2785" t="str">
            <v>H</v>
          </cell>
          <cell r="J2785">
            <v>38.880000000000003</v>
          </cell>
        </row>
        <row r="2786">
          <cell r="A2786">
            <v>1525</v>
          </cell>
          <cell r="B2786" t="str">
            <v>Kill, Melissa J.</v>
          </cell>
          <cell r="C2786" t="str">
            <v>N</v>
          </cell>
          <cell r="D2786" t="str">
            <v>00000163</v>
          </cell>
          <cell r="E2786" t="str">
            <v>PRIM Medical Assistant</v>
          </cell>
          <cell r="F2786">
            <v>40357</v>
          </cell>
          <cell r="G2786">
            <v>41130</v>
          </cell>
          <cell r="H2786" t="str">
            <v>Hourly</v>
          </cell>
          <cell r="I2786" t="str">
            <v>H</v>
          </cell>
          <cell r="J2786">
            <v>13.91</v>
          </cell>
        </row>
        <row r="2787">
          <cell r="A2787">
            <v>1525</v>
          </cell>
          <cell r="B2787" t="str">
            <v>Kill, Melissa J.</v>
          </cell>
          <cell r="C2787" t="str">
            <v>N</v>
          </cell>
          <cell r="D2787" t="str">
            <v>00000163</v>
          </cell>
          <cell r="E2787" t="str">
            <v>PRIM Medical Assistant</v>
          </cell>
          <cell r="F2787">
            <v>41565</v>
          </cell>
          <cell r="G2787">
            <v>41938</v>
          </cell>
          <cell r="H2787" t="str">
            <v>Hourly</v>
          </cell>
          <cell r="I2787" t="str">
            <v>H</v>
          </cell>
          <cell r="J2787">
            <v>14</v>
          </cell>
        </row>
        <row r="2788">
          <cell r="A2788">
            <v>1525</v>
          </cell>
          <cell r="B2788" t="str">
            <v>Kill, Melissa J.</v>
          </cell>
          <cell r="C2788" t="str">
            <v>N</v>
          </cell>
          <cell r="D2788" t="str">
            <v>00000239</v>
          </cell>
          <cell r="E2788" t="str">
            <v>MEDSURG RN Per Diem</v>
          </cell>
          <cell r="F2788">
            <v>43689</v>
          </cell>
          <cell r="G2788">
            <v>44314</v>
          </cell>
          <cell r="H2788" t="str">
            <v>Hourly</v>
          </cell>
          <cell r="I2788" t="str">
            <v>H</v>
          </cell>
          <cell r="J2788">
            <v>26.8</v>
          </cell>
        </row>
        <row r="2789">
          <cell r="A2789">
            <v>1525</v>
          </cell>
          <cell r="B2789" t="str">
            <v>Kill, Melissa J.</v>
          </cell>
          <cell r="C2789" t="str">
            <v>N</v>
          </cell>
          <cell r="D2789" t="str">
            <v>00000239</v>
          </cell>
          <cell r="E2789" t="str">
            <v>MEDSURG RN Per Diem</v>
          </cell>
          <cell r="F2789">
            <v>44315</v>
          </cell>
          <cell r="G2789">
            <v>44928</v>
          </cell>
          <cell r="H2789" t="str">
            <v>Hourly</v>
          </cell>
          <cell r="I2789" t="str">
            <v>H</v>
          </cell>
          <cell r="J2789">
            <v>37.590000000000003</v>
          </cell>
        </row>
        <row r="2790">
          <cell r="A2790">
            <v>1525</v>
          </cell>
          <cell r="B2790" t="str">
            <v>Kill, Melissa J.</v>
          </cell>
          <cell r="C2790" t="str">
            <v>N</v>
          </cell>
          <cell r="D2790" t="str">
            <v>00000241</v>
          </cell>
          <cell r="E2790" t="str">
            <v>OR LPN Per Diem</v>
          </cell>
          <cell r="F2790">
            <v>43185</v>
          </cell>
          <cell r="G2790">
            <v>43212</v>
          </cell>
          <cell r="H2790" t="str">
            <v>Hourly</v>
          </cell>
          <cell r="I2790" t="str">
            <v>H</v>
          </cell>
          <cell r="J2790">
            <v>18</v>
          </cell>
        </row>
        <row r="2791">
          <cell r="A2791">
            <v>1525</v>
          </cell>
          <cell r="B2791" t="str">
            <v>Kill, Melissa J.</v>
          </cell>
          <cell r="C2791" t="str">
            <v>N</v>
          </cell>
          <cell r="D2791" t="str">
            <v>00000330</v>
          </cell>
          <cell r="E2791" t="str">
            <v>CLAD Healthcare Assistant</v>
          </cell>
          <cell r="F2791">
            <v>39930</v>
          </cell>
          <cell r="G2791">
            <v>40356</v>
          </cell>
          <cell r="H2791" t="str">
            <v>Hourly</v>
          </cell>
          <cell r="I2791" t="str">
            <v>H</v>
          </cell>
          <cell r="J2791">
            <v>11.8963</v>
          </cell>
        </row>
        <row r="2792">
          <cell r="A2792">
            <v>1525</v>
          </cell>
          <cell r="B2792" t="str">
            <v>Kill, Melissa J.</v>
          </cell>
          <cell r="C2792" t="str">
            <v>N</v>
          </cell>
          <cell r="D2792" t="str">
            <v>00000549</v>
          </cell>
          <cell r="E2792" t="str">
            <v>LPN Per Diem</v>
          </cell>
          <cell r="F2792">
            <v>42933</v>
          </cell>
          <cell r="G2792">
            <v>43184</v>
          </cell>
          <cell r="H2792" t="str">
            <v>Hourly</v>
          </cell>
          <cell r="I2792" t="str">
            <v>H</v>
          </cell>
          <cell r="J2792">
            <v>18</v>
          </cell>
        </row>
        <row r="2793">
          <cell r="A2793">
            <v>1525</v>
          </cell>
          <cell r="B2793" t="str">
            <v>Kill, Melissa J.</v>
          </cell>
          <cell r="C2793" t="str">
            <v>N</v>
          </cell>
          <cell r="D2793" t="str">
            <v>00000549</v>
          </cell>
          <cell r="E2793" t="str">
            <v>LPN Per Diem</v>
          </cell>
          <cell r="F2793">
            <v>43213</v>
          </cell>
          <cell r="G2793">
            <v>43240</v>
          </cell>
          <cell r="H2793" t="str">
            <v>Hourly</v>
          </cell>
          <cell r="I2793" t="str">
            <v>H</v>
          </cell>
          <cell r="J2793">
            <v>18</v>
          </cell>
        </row>
        <row r="2794">
          <cell r="A2794">
            <v>1525</v>
          </cell>
          <cell r="B2794" t="str">
            <v>Kill, Melissa J.</v>
          </cell>
          <cell r="C2794" t="str">
            <v>N</v>
          </cell>
          <cell r="D2794" t="str">
            <v>00000554</v>
          </cell>
          <cell r="E2794" t="str">
            <v>Medical Assistant</v>
          </cell>
          <cell r="F2794">
            <v>41939</v>
          </cell>
          <cell r="G2794">
            <v>42582</v>
          </cell>
          <cell r="H2794" t="str">
            <v>Hourly</v>
          </cell>
          <cell r="I2794" t="str">
            <v>H</v>
          </cell>
          <cell r="J2794">
            <v>14.35</v>
          </cell>
        </row>
        <row r="2795">
          <cell r="A2795">
            <v>1525</v>
          </cell>
          <cell r="B2795" t="str">
            <v>Kill, Melissa J.</v>
          </cell>
          <cell r="C2795" t="str">
            <v>N</v>
          </cell>
          <cell r="D2795" t="str">
            <v>00000554</v>
          </cell>
          <cell r="E2795" t="str">
            <v>Medical Assistant</v>
          </cell>
          <cell r="F2795">
            <v>42583</v>
          </cell>
          <cell r="G2795">
            <v>42610</v>
          </cell>
          <cell r="H2795" t="str">
            <v>Hourly</v>
          </cell>
          <cell r="I2795" t="str">
            <v>H</v>
          </cell>
          <cell r="J2795">
            <v>14.35</v>
          </cell>
        </row>
        <row r="2796">
          <cell r="A2796">
            <v>1525</v>
          </cell>
          <cell r="B2796" t="str">
            <v>Kill, Melissa J.</v>
          </cell>
          <cell r="C2796" t="str">
            <v>N</v>
          </cell>
          <cell r="D2796" t="str">
            <v>00000555</v>
          </cell>
          <cell r="E2796" t="str">
            <v>Medical Assistant - PD</v>
          </cell>
          <cell r="F2796">
            <v>42583</v>
          </cell>
          <cell r="G2796">
            <v>42582</v>
          </cell>
          <cell r="H2796" t="str">
            <v>Hourly</v>
          </cell>
          <cell r="I2796" t="str">
            <v>H</v>
          </cell>
          <cell r="J2796">
            <v>14.35</v>
          </cell>
        </row>
        <row r="2797">
          <cell r="A2797">
            <v>1525</v>
          </cell>
          <cell r="B2797" t="str">
            <v>Kill, Melissa J.</v>
          </cell>
          <cell r="C2797" t="str">
            <v>N</v>
          </cell>
          <cell r="D2797" t="str">
            <v>00000555</v>
          </cell>
          <cell r="E2797" t="str">
            <v>Medical Assistant - PD</v>
          </cell>
          <cell r="F2797">
            <v>42611</v>
          </cell>
          <cell r="G2797">
            <v>42932</v>
          </cell>
          <cell r="H2797" t="str">
            <v>Hourly</v>
          </cell>
          <cell r="I2797" t="str">
            <v>H</v>
          </cell>
          <cell r="J2797">
            <v>14.64</v>
          </cell>
        </row>
        <row r="2798">
          <cell r="A2798">
            <v>1525</v>
          </cell>
          <cell r="B2798" t="str">
            <v>Kill, Melissa J.</v>
          </cell>
          <cell r="C2798" t="str">
            <v>N</v>
          </cell>
          <cell r="D2798" t="str">
            <v>00000592</v>
          </cell>
          <cell r="E2798" t="str">
            <v>RN Retirement Com PD</v>
          </cell>
          <cell r="F2798">
            <v>43392</v>
          </cell>
          <cell r="G2798">
            <v>44305</v>
          </cell>
          <cell r="H2798" t="str">
            <v>Hourly</v>
          </cell>
          <cell r="I2798" t="str">
            <v>H</v>
          </cell>
          <cell r="J2798">
            <v>26.27</v>
          </cell>
        </row>
        <row r="2799">
          <cell r="A2799">
            <v>1526</v>
          </cell>
          <cell r="B2799" t="str">
            <v>Minchin, Michael B.</v>
          </cell>
          <cell r="C2799" t="str">
            <v>Y</v>
          </cell>
          <cell r="D2799" t="str">
            <v>00000385</v>
          </cell>
          <cell r="E2799" t="str">
            <v>RES Echocardiography Tech</v>
          </cell>
          <cell r="F2799">
            <v>39930</v>
          </cell>
          <cell r="G2799">
            <v>45056</v>
          </cell>
          <cell r="H2799" t="str">
            <v>Hourly</v>
          </cell>
          <cell r="I2799" t="str">
            <v>H</v>
          </cell>
          <cell r="J2799">
            <v>45</v>
          </cell>
        </row>
        <row r="2800">
          <cell r="A2800">
            <v>1527</v>
          </cell>
          <cell r="B2800" t="str">
            <v>Carbee, Cody R.</v>
          </cell>
          <cell r="C2800" t="str">
            <v>N</v>
          </cell>
          <cell r="D2800" t="str">
            <v>00000063</v>
          </cell>
          <cell r="E2800" t="str">
            <v>OR Registered Nurse</v>
          </cell>
          <cell r="F2800">
            <v>39944</v>
          </cell>
          <cell r="G2800">
            <v>40426</v>
          </cell>
          <cell r="H2800" t="str">
            <v>Hourly</v>
          </cell>
          <cell r="I2800" t="str">
            <v>H</v>
          </cell>
          <cell r="J2800">
            <v>22.408100000000001</v>
          </cell>
        </row>
        <row r="2801">
          <cell r="A2801">
            <v>1527</v>
          </cell>
          <cell r="B2801" t="str">
            <v>Carbee, Cody R.</v>
          </cell>
          <cell r="C2801" t="str">
            <v>Y</v>
          </cell>
          <cell r="D2801" t="str">
            <v>00000242</v>
          </cell>
          <cell r="E2801" t="str">
            <v>OR RN Per Diem</v>
          </cell>
          <cell r="F2801">
            <v>40427</v>
          </cell>
          <cell r="G2801">
            <v>40812</v>
          </cell>
          <cell r="H2801" t="str">
            <v>Hourly</v>
          </cell>
          <cell r="I2801" t="str">
            <v>H</v>
          </cell>
          <cell r="J2801">
            <v>22.408100000000001</v>
          </cell>
        </row>
        <row r="2802">
          <cell r="A2802">
            <v>1528</v>
          </cell>
          <cell r="B2802" t="str">
            <v>Poor, Polly A.</v>
          </cell>
          <cell r="C2802" t="str">
            <v>Y</v>
          </cell>
          <cell r="D2802" t="str">
            <v>00000049</v>
          </cell>
          <cell r="E2802" t="str">
            <v>MEDSURG Registered Nurse</v>
          </cell>
          <cell r="F2802">
            <v>40021</v>
          </cell>
          <cell r="G2802">
            <v>40822</v>
          </cell>
          <cell r="H2802" t="str">
            <v>Hourly</v>
          </cell>
          <cell r="I2802" t="str">
            <v>H</v>
          </cell>
          <cell r="J2802">
            <v>21.3276</v>
          </cell>
        </row>
        <row r="2803">
          <cell r="A2803">
            <v>1528</v>
          </cell>
          <cell r="B2803" t="str">
            <v>Poor, Polly A.</v>
          </cell>
          <cell r="C2803" t="str">
            <v>N</v>
          </cell>
          <cell r="D2803" t="str">
            <v>00000239</v>
          </cell>
          <cell r="E2803" t="str">
            <v>MEDSURG RN Per Diem</v>
          </cell>
          <cell r="F2803">
            <v>39944</v>
          </cell>
          <cell r="G2803">
            <v>40020</v>
          </cell>
          <cell r="H2803" t="str">
            <v>Hourly</v>
          </cell>
          <cell r="I2803" t="str">
            <v>H</v>
          </cell>
          <cell r="J2803">
            <v>21</v>
          </cell>
        </row>
        <row r="2804">
          <cell r="A2804">
            <v>1529</v>
          </cell>
          <cell r="B2804" t="str">
            <v>Edwards, Patricia A.</v>
          </cell>
          <cell r="C2804" t="str">
            <v>Y</v>
          </cell>
          <cell r="D2804" t="str">
            <v>00000448</v>
          </cell>
          <cell r="E2804" t="str">
            <v>Paramedic</v>
          </cell>
          <cell r="F2804">
            <v>39959</v>
          </cell>
          <cell r="G2804">
            <v>41197</v>
          </cell>
          <cell r="H2804" t="str">
            <v>Hourly</v>
          </cell>
          <cell r="I2804" t="str">
            <v>H</v>
          </cell>
          <cell r="J2804">
            <v>19.47</v>
          </cell>
        </row>
        <row r="2805">
          <cell r="A2805">
            <v>1530</v>
          </cell>
          <cell r="B2805" t="str">
            <v>Warren, Zachary S.</v>
          </cell>
          <cell r="C2805" t="str">
            <v>Y</v>
          </cell>
          <cell r="D2805" t="str">
            <v>00000449</v>
          </cell>
          <cell r="E2805" t="str">
            <v>Finance Assistant</v>
          </cell>
          <cell r="F2805">
            <v>39965</v>
          </cell>
          <cell r="G2805">
            <v>40024</v>
          </cell>
          <cell r="H2805" t="str">
            <v>Hourly</v>
          </cell>
          <cell r="I2805" t="str">
            <v>H</v>
          </cell>
          <cell r="J2805">
            <v>10</v>
          </cell>
        </row>
        <row r="2806">
          <cell r="A2806">
            <v>1531</v>
          </cell>
          <cell r="B2806" t="str">
            <v>Gleiner, Joshua L.</v>
          </cell>
          <cell r="C2806" t="str">
            <v>Y</v>
          </cell>
          <cell r="D2806" t="str">
            <v>00000388</v>
          </cell>
          <cell r="E2806" t="str">
            <v>Hospitalist Physician Assist.</v>
          </cell>
          <cell r="F2806">
            <v>39966</v>
          </cell>
          <cell r="G2806">
            <v>40976</v>
          </cell>
          <cell r="H2806" t="str">
            <v>Salaried</v>
          </cell>
          <cell r="I2806" t="str">
            <v>S</v>
          </cell>
          <cell r="J2806">
            <v>39.615400000000001</v>
          </cell>
        </row>
        <row r="2807">
          <cell r="A2807">
            <v>1532</v>
          </cell>
          <cell r="B2807" t="str">
            <v>Rotta, Patricia A.</v>
          </cell>
          <cell r="C2807" t="str">
            <v>N</v>
          </cell>
          <cell r="D2807" t="str">
            <v>00000228</v>
          </cell>
          <cell r="E2807" t="str">
            <v>ASP After School Assistant</v>
          </cell>
          <cell r="F2807">
            <v>41554</v>
          </cell>
          <cell r="G2807">
            <v>41866</v>
          </cell>
          <cell r="H2807" t="str">
            <v>Hourly</v>
          </cell>
          <cell r="I2807" t="str">
            <v>H</v>
          </cell>
          <cell r="J2807">
            <v>10</v>
          </cell>
        </row>
        <row r="2808">
          <cell r="A2808">
            <v>1532</v>
          </cell>
          <cell r="B2808" t="str">
            <v>Rotta, Patricia A.</v>
          </cell>
          <cell r="C2808" t="str">
            <v>N</v>
          </cell>
          <cell r="D2808" t="str">
            <v>00000450</v>
          </cell>
          <cell r="E2808" t="str">
            <v>Greeter</v>
          </cell>
          <cell r="F2808">
            <v>39966</v>
          </cell>
          <cell r="G2808">
            <v>40934</v>
          </cell>
          <cell r="H2808" t="str">
            <v>Hourly</v>
          </cell>
          <cell r="I2808" t="str">
            <v>H</v>
          </cell>
          <cell r="J2808">
            <v>10.188499999999999</v>
          </cell>
        </row>
        <row r="2809">
          <cell r="A2809">
            <v>1532</v>
          </cell>
          <cell r="B2809" t="str">
            <v>Rotta, Patricia A.</v>
          </cell>
          <cell r="C2809" t="str">
            <v>Y</v>
          </cell>
          <cell r="D2809" t="str">
            <v>00000460</v>
          </cell>
          <cell r="E2809" t="str">
            <v>Pt Reg Receptionist 1 Per Diem</v>
          </cell>
          <cell r="F2809">
            <v>42556</v>
          </cell>
          <cell r="G2809">
            <v>43777</v>
          </cell>
          <cell r="H2809" t="str">
            <v>Hourly</v>
          </cell>
          <cell r="I2809" t="str">
            <v>H</v>
          </cell>
          <cell r="J2809">
            <v>14.71</v>
          </cell>
        </row>
        <row r="2810">
          <cell r="A2810">
            <v>1533</v>
          </cell>
          <cell r="B2810" t="str">
            <v>Haupt, Lindsay M.</v>
          </cell>
          <cell r="C2810" t="str">
            <v>Y</v>
          </cell>
          <cell r="D2810" t="str">
            <v>00000098</v>
          </cell>
          <cell r="E2810" t="str">
            <v>REH Physical Therapist</v>
          </cell>
          <cell r="F2810">
            <v>39967</v>
          </cell>
          <cell r="G2810">
            <v>45056</v>
          </cell>
          <cell r="H2810" t="str">
            <v>Hourly</v>
          </cell>
          <cell r="I2810" t="str">
            <v>H</v>
          </cell>
          <cell r="J2810">
            <v>46.39</v>
          </cell>
        </row>
        <row r="2811">
          <cell r="A2811">
            <v>1534</v>
          </cell>
          <cell r="B2811" t="str">
            <v>Symonds, Ann E.</v>
          </cell>
          <cell r="C2811" t="str">
            <v>Y</v>
          </cell>
          <cell r="D2811" t="str">
            <v>00000453</v>
          </cell>
          <cell r="E2811" t="str">
            <v>Patient Relations Assistant</v>
          </cell>
          <cell r="F2811">
            <v>39965</v>
          </cell>
          <cell r="G2811">
            <v>40035</v>
          </cell>
          <cell r="H2811" t="str">
            <v>Hourly</v>
          </cell>
          <cell r="I2811" t="str">
            <v>H</v>
          </cell>
          <cell r="J2811">
            <v>12</v>
          </cell>
        </row>
        <row r="2812">
          <cell r="A2812">
            <v>1535</v>
          </cell>
          <cell r="B2812" t="str">
            <v>Mann, Steven J.</v>
          </cell>
          <cell r="C2812" t="str">
            <v>N</v>
          </cell>
          <cell r="D2812" t="str">
            <v>00000099</v>
          </cell>
          <cell r="E2812" t="str">
            <v>REH Physical Therapy Assistan</v>
          </cell>
          <cell r="F2812">
            <v>39973</v>
          </cell>
          <cell r="G2812">
            <v>40426</v>
          </cell>
          <cell r="H2812" t="str">
            <v>Hourly</v>
          </cell>
          <cell r="I2812" t="str">
            <v>H</v>
          </cell>
          <cell r="J2812">
            <v>21.367899999999999</v>
          </cell>
        </row>
        <row r="2813">
          <cell r="A2813">
            <v>1535</v>
          </cell>
          <cell r="B2813" t="str">
            <v>Mann, Steven J.</v>
          </cell>
          <cell r="C2813" t="str">
            <v>Y</v>
          </cell>
          <cell r="D2813" t="str">
            <v>00000464</v>
          </cell>
          <cell r="E2813" t="str">
            <v>Physical Therapy Asst PD</v>
          </cell>
          <cell r="F2813">
            <v>40427</v>
          </cell>
          <cell r="G2813">
            <v>41593</v>
          </cell>
          <cell r="H2813" t="str">
            <v>Hourly</v>
          </cell>
          <cell r="I2813" t="str">
            <v>H</v>
          </cell>
          <cell r="J2813">
            <v>22.56</v>
          </cell>
        </row>
        <row r="2814">
          <cell r="A2814">
            <v>1536</v>
          </cell>
          <cell r="B2814" t="str">
            <v>Newcity, Nina A.</v>
          </cell>
          <cell r="C2814" t="str">
            <v>N</v>
          </cell>
          <cell r="D2814" t="str">
            <v>00000437</v>
          </cell>
          <cell r="E2814" t="str">
            <v>Medical Secretary PT</v>
          </cell>
          <cell r="F2814">
            <v>39973</v>
          </cell>
          <cell r="G2814">
            <v>40426</v>
          </cell>
          <cell r="H2814" t="str">
            <v>Hourly</v>
          </cell>
          <cell r="I2814" t="str">
            <v>H</v>
          </cell>
          <cell r="J2814">
            <v>12.215</v>
          </cell>
        </row>
        <row r="2815">
          <cell r="A2815">
            <v>1536</v>
          </cell>
          <cell r="B2815" t="str">
            <v>Newcity, Nina A.</v>
          </cell>
          <cell r="C2815" t="str">
            <v>Y</v>
          </cell>
          <cell r="D2815" t="str">
            <v>00000460</v>
          </cell>
          <cell r="E2815" t="str">
            <v>Pt Reg Receptionist 1 Per Diem</v>
          </cell>
          <cell r="F2815">
            <v>40525</v>
          </cell>
          <cell r="G2815">
            <v>42291</v>
          </cell>
          <cell r="H2815" t="str">
            <v>Hourly</v>
          </cell>
          <cell r="I2815" t="str">
            <v>H</v>
          </cell>
          <cell r="J2815">
            <v>13.61</v>
          </cell>
        </row>
        <row r="2816">
          <cell r="A2816">
            <v>1536</v>
          </cell>
          <cell r="B2816" t="str">
            <v>Newcity, Nina A.</v>
          </cell>
          <cell r="C2816" t="str">
            <v>N</v>
          </cell>
          <cell r="D2816" t="str">
            <v>00000488</v>
          </cell>
          <cell r="E2816" t="str">
            <v>Medical Secretary PT Per Diem</v>
          </cell>
          <cell r="F2816">
            <v>40427</v>
          </cell>
          <cell r="G2816">
            <v>40986</v>
          </cell>
          <cell r="H2816" t="str">
            <v>Hourly</v>
          </cell>
          <cell r="I2816" t="str">
            <v>H</v>
          </cell>
          <cell r="J2816">
            <v>12.215</v>
          </cell>
        </row>
        <row r="2817">
          <cell r="A2817">
            <v>1537</v>
          </cell>
          <cell r="B2817" t="str">
            <v>Sheasgreen, Kevin J.</v>
          </cell>
          <cell r="C2817" t="str">
            <v>Y</v>
          </cell>
          <cell r="D2817" t="str">
            <v>00000233</v>
          </cell>
          <cell r="E2817" t="str">
            <v>ER RN Per Diem</v>
          </cell>
          <cell r="F2817">
            <v>39979</v>
          </cell>
          <cell r="G2817">
            <v>40449</v>
          </cell>
          <cell r="H2817" t="str">
            <v>Hourly</v>
          </cell>
          <cell r="I2817" t="str">
            <v>H</v>
          </cell>
          <cell r="J2817">
            <v>26.507200000000001</v>
          </cell>
        </row>
        <row r="2818">
          <cell r="A2818">
            <v>1538</v>
          </cell>
          <cell r="B2818" t="str">
            <v>Blake, Jennie C.</v>
          </cell>
          <cell r="C2818" t="str">
            <v>Y</v>
          </cell>
          <cell r="D2818" t="str">
            <v>00000049</v>
          </cell>
          <cell r="E2818" t="str">
            <v>MEDSURG Registered Nurse</v>
          </cell>
          <cell r="F2818">
            <v>40119</v>
          </cell>
          <cell r="G2818">
            <v>40300</v>
          </cell>
          <cell r="H2818" t="str">
            <v>Hourly</v>
          </cell>
          <cell r="I2818" t="str">
            <v>H</v>
          </cell>
          <cell r="J2818">
            <v>21.3507</v>
          </cell>
        </row>
        <row r="2819">
          <cell r="A2819">
            <v>1538</v>
          </cell>
          <cell r="B2819" t="str">
            <v>Blake, Jennie C.</v>
          </cell>
          <cell r="C2819" t="str">
            <v>N</v>
          </cell>
          <cell r="D2819" t="str">
            <v>00000239</v>
          </cell>
          <cell r="E2819" t="str">
            <v>MEDSURG RN Per Diem</v>
          </cell>
          <cell r="F2819">
            <v>39986</v>
          </cell>
          <cell r="G2819">
            <v>40118</v>
          </cell>
          <cell r="H2819" t="str">
            <v>Hourly</v>
          </cell>
          <cell r="I2819" t="str">
            <v>H</v>
          </cell>
          <cell r="J2819">
            <v>21</v>
          </cell>
        </row>
        <row r="2820">
          <cell r="A2820">
            <v>1539</v>
          </cell>
          <cell r="B2820" t="str">
            <v>Spencer, Andrew G.</v>
          </cell>
          <cell r="C2820" t="str">
            <v>Y</v>
          </cell>
          <cell r="D2820" t="str">
            <v>00000157</v>
          </cell>
          <cell r="E2820" t="str">
            <v>NAPS Podiatry Med Secretary</v>
          </cell>
          <cell r="F2820">
            <v>40287</v>
          </cell>
          <cell r="G2820">
            <v>40472</v>
          </cell>
          <cell r="H2820" t="str">
            <v>Hourly</v>
          </cell>
          <cell r="I2820" t="str">
            <v>H</v>
          </cell>
          <cell r="J2820">
            <v>12.1805</v>
          </cell>
        </row>
        <row r="2821">
          <cell r="A2821">
            <v>1539</v>
          </cell>
          <cell r="B2821" t="str">
            <v>Spencer, Andrew G.</v>
          </cell>
          <cell r="C2821" t="str">
            <v>N</v>
          </cell>
          <cell r="D2821" t="str">
            <v>00000400</v>
          </cell>
          <cell r="E2821" t="str">
            <v>Sharon Medical Secretary Off</v>
          </cell>
          <cell r="F2821">
            <v>39986</v>
          </cell>
          <cell r="G2821">
            <v>40286</v>
          </cell>
          <cell r="H2821" t="str">
            <v>Hourly</v>
          </cell>
          <cell r="I2821" t="str">
            <v>H</v>
          </cell>
          <cell r="J2821">
            <v>12.1805</v>
          </cell>
        </row>
        <row r="2822">
          <cell r="A2822">
            <v>1540</v>
          </cell>
          <cell r="B2822" t="str">
            <v>Douville, Elizabeth M.</v>
          </cell>
          <cell r="C2822" t="str">
            <v>N</v>
          </cell>
          <cell r="D2822" t="str">
            <v>00000235</v>
          </cell>
          <cell r="E2822" t="str">
            <v>MECU LNA Per Diem</v>
          </cell>
          <cell r="F2822">
            <v>40000</v>
          </cell>
          <cell r="G2822">
            <v>39999</v>
          </cell>
          <cell r="H2822" t="str">
            <v>Hourly</v>
          </cell>
          <cell r="I2822" t="str">
            <v>H</v>
          </cell>
          <cell r="J2822">
            <v>10</v>
          </cell>
        </row>
        <row r="2823">
          <cell r="A2823">
            <v>1540</v>
          </cell>
          <cell r="B2823" t="str">
            <v>Douville, Elizabeth M.</v>
          </cell>
          <cell r="C2823" t="str">
            <v>Y</v>
          </cell>
          <cell r="D2823" t="str">
            <v>00000237</v>
          </cell>
          <cell r="E2823" t="str">
            <v>MEDSURG LNA Per Diem</v>
          </cell>
          <cell r="F2823">
            <v>40000</v>
          </cell>
          <cell r="G2823">
            <v>40661</v>
          </cell>
          <cell r="H2823" t="str">
            <v>Hourly</v>
          </cell>
          <cell r="I2823" t="str">
            <v>H</v>
          </cell>
          <cell r="J2823">
            <v>10.156000000000001</v>
          </cell>
        </row>
        <row r="2824">
          <cell r="A2824">
            <v>1541</v>
          </cell>
          <cell r="B2824" t="str">
            <v>Clark, Tina P.</v>
          </cell>
          <cell r="C2824" t="str">
            <v>Y</v>
          </cell>
          <cell r="D2824" t="str">
            <v>00000225</v>
          </cell>
          <cell r="E2824" t="str">
            <v>CEC Teacher</v>
          </cell>
          <cell r="F2824">
            <v>40077</v>
          </cell>
          <cell r="G2824">
            <v>40388</v>
          </cell>
          <cell r="H2824" t="str">
            <v>Hourly</v>
          </cell>
          <cell r="I2824" t="str">
            <v>H</v>
          </cell>
          <cell r="J2824">
            <v>11.207100000000001</v>
          </cell>
        </row>
        <row r="2825">
          <cell r="A2825">
            <v>1541</v>
          </cell>
          <cell r="B2825" t="str">
            <v>Clark, Tina P.</v>
          </cell>
          <cell r="C2825" t="str">
            <v>N</v>
          </cell>
          <cell r="D2825" t="str">
            <v>00000454</v>
          </cell>
          <cell r="E2825" t="str">
            <v>CEC Day Care Sub Per Diem</v>
          </cell>
          <cell r="F2825">
            <v>40000</v>
          </cell>
          <cell r="G2825">
            <v>40079</v>
          </cell>
          <cell r="H2825" t="str">
            <v>Hourly</v>
          </cell>
          <cell r="I2825" t="str">
            <v>H</v>
          </cell>
          <cell r="J2825">
            <v>10.54</v>
          </cell>
        </row>
        <row r="2826">
          <cell r="A2826">
            <v>1542</v>
          </cell>
          <cell r="B2826" t="str">
            <v>Spaulding, Adam M.</v>
          </cell>
          <cell r="C2826" t="str">
            <v>N</v>
          </cell>
          <cell r="D2826" t="str">
            <v>00000194</v>
          </cell>
          <cell r="E2826" t="str">
            <v>FAC General Maintenance Worker</v>
          </cell>
          <cell r="F2826">
            <v>40001</v>
          </cell>
          <cell r="G2826">
            <v>40117</v>
          </cell>
          <cell r="H2826" t="str">
            <v>Hourly</v>
          </cell>
          <cell r="I2826" t="str">
            <v>H</v>
          </cell>
          <cell r="J2826">
            <v>9</v>
          </cell>
        </row>
        <row r="2827">
          <cell r="A2827">
            <v>1542</v>
          </cell>
          <cell r="B2827" t="str">
            <v>Spaulding, Adam M.</v>
          </cell>
          <cell r="C2827" t="str">
            <v>N</v>
          </cell>
          <cell r="D2827" t="str">
            <v>00000194</v>
          </cell>
          <cell r="E2827" t="str">
            <v>FAC General Maintenance Worker</v>
          </cell>
          <cell r="F2827">
            <v>40327</v>
          </cell>
          <cell r="G2827">
            <v>40329</v>
          </cell>
          <cell r="H2827" t="str">
            <v>Hourly</v>
          </cell>
          <cell r="I2827" t="str">
            <v>H</v>
          </cell>
          <cell r="J2827">
            <v>9.5</v>
          </cell>
        </row>
        <row r="2828">
          <cell r="A2828">
            <v>1542</v>
          </cell>
          <cell r="B2828" t="str">
            <v>Spaulding, Adam M.</v>
          </cell>
          <cell r="C2828" t="str">
            <v>Y</v>
          </cell>
          <cell r="D2828" t="str">
            <v>00000194</v>
          </cell>
          <cell r="E2828" t="str">
            <v>FAC General Maintenance Worker</v>
          </cell>
          <cell r="F2828">
            <v>40315</v>
          </cell>
          <cell r="G2828">
            <v>40511</v>
          </cell>
          <cell r="H2828" t="str">
            <v>Hourly</v>
          </cell>
          <cell r="I2828" t="str">
            <v>H</v>
          </cell>
          <cell r="J2828">
            <v>9.5</v>
          </cell>
        </row>
        <row r="2829">
          <cell r="A2829">
            <v>1542</v>
          </cell>
          <cell r="B2829" t="str">
            <v>Spaulding, Adam M.</v>
          </cell>
          <cell r="C2829" t="str">
            <v>N</v>
          </cell>
          <cell r="D2829" t="str">
            <v>00000264</v>
          </cell>
          <cell r="E2829" t="str">
            <v>ES Worker</v>
          </cell>
          <cell r="F2829">
            <v>40001</v>
          </cell>
          <cell r="G2829">
            <v>40000</v>
          </cell>
          <cell r="H2829" t="str">
            <v>Hourly</v>
          </cell>
          <cell r="I2829" t="str">
            <v>H</v>
          </cell>
          <cell r="J2829">
            <v>9</v>
          </cell>
        </row>
        <row r="2830">
          <cell r="A2830">
            <v>1543</v>
          </cell>
          <cell r="B2830" t="str">
            <v>Smith, Paul R.</v>
          </cell>
          <cell r="C2830" t="str">
            <v>N</v>
          </cell>
          <cell r="D2830" t="str">
            <v>00000158</v>
          </cell>
          <cell r="E2830" t="str">
            <v>NAPS Podiatry Physician</v>
          </cell>
          <cell r="F2830">
            <v>40007</v>
          </cell>
          <cell r="G2830">
            <v>42736</v>
          </cell>
          <cell r="H2830" t="str">
            <v>Salaried</v>
          </cell>
          <cell r="I2830" t="str">
            <v>S</v>
          </cell>
          <cell r="J2830">
            <v>67.307699999999997</v>
          </cell>
        </row>
        <row r="2831">
          <cell r="A2831">
            <v>1543</v>
          </cell>
          <cell r="B2831" t="str">
            <v>Smith, Paul R.</v>
          </cell>
          <cell r="C2831" t="str">
            <v>N</v>
          </cell>
          <cell r="D2831" t="str">
            <v>00000590</v>
          </cell>
          <cell r="E2831" t="str">
            <v>Physician Specialty Clin</v>
          </cell>
          <cell r="F2831">
            <v>42737</v>
          </cell>
          <cell r="G2831">
            <v>44645</v>
          </cell>
          <cell r="H2831" t="str">
            <v>Salaried</v>
          </cell>
          <cell r="I2831" t="str">
            <v>S</v>
          </cell>
          <cell r="J2831">
            <v>79.326899999999995</v>
          </cell>
        </row>
        <row r="2832">
          <cell r="A2832">
            <v>1543</v>
          </cell>
          <cell r="B2832" t="str">
            <v>Smith, Paul R.</v>
          </cell>
          <cell r="C2832" t="str">
            <v>N</v>
          </cell>
          <cell r="D2832" t="str">
            <v>00000590</v>
          </cell>
          <cell r="E2832" t="str">
            <v>Physician Specialty Clin</v>
          </cell>
          <cell r="F2832">
            <v>44645</v>
          </cell>
          <cell r="G2832">
            <v>44645</v>
          </cell>
          <cell r="H2832" t="str">
            <v>Salaried</v>
          </cell>
          <cell r="I2832" t="str">
            <v>S</v>
          </cell>
          <cell r="J2832">
            <v>79.326899999999995</v>
          </cell>
        </row>
        <row r="2833">
          <cell r="A2833">
            <v>1543</v>
          </cell>
          <cell r="B2833" t="str">
            <v>Smith, Paul R.</v>
          </cell>
          <cell r="C2833" t="str">
            <v>Y</v>
          </cell>
          <cell r="D2833" t="str">
            <v>00000590</v>
          </cell>
          <cell r="E2833" t="str">
            <v>Physician Specialty Clin</v>
          </cell>
          <cell r="F2833">
            <v>44725</v>
          </cell>
          <cell r="G2833">
            <v>44725</v>
          </cell>
          <cell r="H2833" t="str">
            <v>Salaried</v>
          </cell>
          <cell r="I2833" t="str">
            <v>S</v>
          </cell>
          <cell r="J2833">
            <v>79.326899999999995</v>
          </cell>
        </row>
        <row r="2834">
          <cell r="A2834">
            <v>1544</v>
          </cell>
          <cell r="B2834" t="str">
            <v>Dempsey, Tammy R.</v>
          </cell>
          <cell r="C2834" t="str">
            <v>N</v>
          </cell>
          <cell r="D2834" t="str">
            <v>00000376</v>
          </cell>
          <cell r="E2834" t="str">
            <v>Orthopedics Medical Secretary</v>
          </cell>
          <cell r="F2834">
            <v>40007</v>
          </cell>
          <cell r="G2834">
            <v>42397</v>
          </cell>
          <cell r="H2834" t="str">
            <v>Hourly</v>
          </cell>
          <cell r="I2834" t="str">
            <v>H</v>
          </cell>
          <cell r="J2834">
            <v>19.5</v>
          </cell>
        </row>
        <row r="2835">
          <cell r="A2835">
            <v>1544</v>
          </cell>
          <cell r="B2835" t="str">
            <v>Dempsey, Tammy R.</v>
          </cell>
          <cell r="C2835" t="str">
            <v>N</v>
          </cell>
          <cell r="D2835" t="str">
            <v>00000378</v>
          </cell>
          <cell r="E2835" t="str">
            <v>Orthopedic Medical Assistant</v>
          </cell>
          <cell r="F2835">
            <v>42387</v>
          </cell>
          <cell r="G2835">
            <v>44682</v>
          </cell>
          <cell r="H2835" t="str">
            <v>Hourly</v>
          </cell>
          <cell r="I2835" t="str">
            <v>H</v>
          </cell>
          <cell r="J2835">
            <v>22.72</v>
          </cell>
        </row>
        <row r="2836">
          <cell r="A2836">
            <v>1544</v>
          </cell>
          <cell r="B2836" t="str">
            <v>Dempsey, Tammy R.</v>
          </cell>
          <cell r="C2836" t="str">
            <v>Y</v>
          </cell>
          <cell r="D2836" t="str">
            <v>00000554</v>
          </cell>
          <cell r="E2836" t="str">
            <v>Medical Assistant</v>
          </cell>
          <cell r="F2836">
            <v>44683</v>
          </cell>
          <cell r="G2836">
            <v>45056</v>
          </cell>
          <cell r="H2836" t="str">
            <v>Hourly</v>
          </cell>
          <cell r="I2836" t="str">
            <v>H</v>
          </cell>
          <cell r="J2836">
            <v>23.29</v>
          </cell>
        </row>
        <row r="2837">
          <cell r="A2837">
            <v>1545</v>
          </cell>
          <cell r="B2837" t="str">
            <v>Fisher, Steven J.</v>
          </cell>
          <cell r="C2837" t="str">
            <v>Y</v>
          </cell>
          <cell r="D2837" t="str">
            <v>00000438</v>
          </cell>
          <cell r="E2837" t="str">
            <v>Physician - ER</v>
          </cell>
          <cell r="F2837">
            <v>40357</v>
          </cell>
          <cell r="G2837">
            <v>42722</v>
          </cell>
          <cell r="H2837" t="str">
            <v>Hourly</v>
          </cell>
          <cell r="I2837" t="str">
            <v>H</v>
          </cell>
          <cell r="J2837">
            <v>120</v>
          </cell>
        </row>
        <row r="2838">
          <cell r="A2838">
            <v>1545</v>
          </cell>
          <cell r="B2838" t="str">
            <v>Fisher, Steven J.</v>
          </cell>
          <cell r="C2838" t="str">
            <v>N</v>
          </cell>
          <cell r="D2838" t="str">
            <v>00000457</v>
          </cell>
          <cell r="E2838" t="str">
            <v>Clinical Director of ER</v>
          </cell>
          <cell r="F2838">
            <v>40009</v>
          </cell>
          <cell r="G2838">
            <v>41183</v>
          </cell>
          <cell r="H2838" t="str">
            <v>Salaried</v>
          </cell>
          <cell r="I2838" t="str">
            <v>S</v>
          </cell>
          <cell r="J2838">
            <v>76.923100000000005</v>
          </cell>
        </row>
        <row r="2839">
          <cell r="A2839">
            <v>1546</v>
          </cell>
          <cell r="B2839" t="str">
            <v>Schneller, Andrew M.</v>
          </cell>
          <cell r="C2839" t="str">
            <v>Y</v>
          </cell>
          <cell r="D2839" t="str">
            <v>00000401</v>
          </cell>
          <cell r="E2839" t="str">
            <v>Adult Day Licensed Nurses Aide</v>
          </cell>
          <cell r="F2839">
            <v>40301</v>
          </cell>
          <cell r="G2839">
            <v>40668</v>
          </cell>
          <cell r="H2839" t="str">
            <v>Hourly</v>
          </cell>
          <cell r="I2839" t="str">
            <v>H</v>
          </cell>
          <cell r="J2839">
            <v>10.016400000000001</v>
          </cell>
        </row>
        <row r="2840">
          <cell r="A2840">
            <v>1546</v>
          </cell>
          <cell r="B2840" t="str">
            <v>Schneller, Andrew M.</v>
          </cell>
          <cell r="C2840" t="str">
            <v>N</v>
          </cell>
          <cell r="D2840" t="str">
            <v>00000458</v>
          </cell>
          <cell r="E2840" t="str">
            <v>Adult Day LNA Per Diem</v>
          </cell>
          <cell r="F2840">
            <v>40014</v>
          </cell>
          <cell r="G2840">
            <v>40300</v>
          </cell>
          <cell r="H2840" t="str">
            <v>Hourly</v>
          </cell>
          <cell r="I2840" t="str">
            <v>H</v>
          </cell>
          <cell r="J2840">
            <v>9.82</v>
          </cell>
        </row>
        <row r="2841">
          <cell r="A2841">
            <v>1547</v>
          </cell>
          <cell r="B2841" t="str">
            <v>Sumner, Wyleah Welda M.</v>
          </cell>
          <cell r="C2841" t="str">
            <v>Y</v>
          </cell>
          <cell r="D2841" t="str">
            <v>00000058</v>
          </cell>
          <cell r="E2841" t="str">
            <v>MECU Licensed Nurse Aide</v>
          </cell>
          <cell r="F2841">
            <v>40014</v>
          </cell>
          <cell r="G2841">
            <v>40752</v>
          </cell>
          <cell r="H2841" t="str">
            <v>Hourly</v>
          </cell>
          <cell r="I2841" t="str">
            <v>H</v>
          </cell>
          <cell r="J2841">
            <v>9.9718999999999998</v>
          </cell>
        </row>
        <row r="2842">
          <cell r="A2842">
            <v>1548</v>
          </cell>
          <cell r="B2842" t="str">
            <v>Murphy, Laurie S.</v>
          </cell>
          <cell r="C2842" t="str">
            <v>Y</v>
          </cell>
          <cell r="D2842" t="str">
            <v>00000010</v>
          </cell>
          <cell r="E2842" t="str">
            <v>ADM Executive Assistant</v>
          </cell>
          <cell r="F2842">
            <v>40016</v>
          </cell>
          <cell r="G2842">
            <v>40039</v>
          </cell>
          <cell r="H2842" t="str">
            <v>Salaried</v>
          </cell>
          <cell r="I2842" t="str">
            <v>S</v>
          </cell>
          <cell r="J2842">
            <v>23.5</v>
          </cell>
        </row>
        <row r="2843">
          <cell r="A2843">
            <v>1549</v>
          </cell>
          <cell r="B2843" t="str">
            <v>Harvey, Thomas A.</v>
          </cell>
          <cell r="C2843" t="str">
            <v>Y</v>
          </cell>
          <cell r="D2843" t="str">
            <v>00000235</v>
          </cell>
          <cell r="E2843" t="str">
            <v>MECU LNA Per Diem</v>
          </cell>
          <cell r="F2843">
            <v>40021</v>
          </cell>
          <cell r="G2843">
            <v>40173</v>
          </cell>
          <cell r="H2843" t="str">
            <v>Hourly</v>
          </cell>
          <cell r="I2843" t="str">
            <v>H</v>
          </cell>
          <cell r="J2843">
            <v>9.8699999999999992</v>
          </cell>
        </row>
        <row r="2844">
          <cell r="A2844">
            <v>1550</v>
          </cell>
          <cell r="B2844" t="str">
            <v>LaPointe, Jean O.</v>
          </cell>
          <cell r="C2844" t="str">
            <v>Y</v>
          </cell>
          <cell r="D2844" t="str">
            <v>00000454</v>
          </cell>
          <cell r="E2844" t="str">
            <v>CEC Day Care Sub Per Diem</v>
          </cell>
          <cell r="F2844">
            <v>40021</v>
          </cell>
          <cell r="G2844">
            <v>40148</v>
          </cell>
          <cell r="H2844" t="str">
            <v>Hourly</v>
          </cell>
          <cell r="I2844" t="str">
            <v>H</v>
          </cell>
          <cell r="J2844">
            <v>10.54</v>
          </cell>
        </row>
        <row r="2845">
          <cell r="A2845">
            <v>1550</v>
          </cell>
          <cell r="B2845" t="str">
            <v>LaPointe, Jean O.</v>
          </cell>
          <cell r="C2845" t="str">
            <v>N</v>
          </cell>
          <cell r="D2845" t="str">
            <v>00000459</v>
          </cell>
          <cell r="E2845" t="str">
            <v>NUTS Nutrition Asst 1 Per Diem</v>
          </cell>
          <cell r="F2845">
            <v>40021</v>
          </cell>
          <cell r="G2845">
            <v>40148</v>
          </cell>
          <cell r="H2845" t="str">
            <v>Hourly</v>
          </cell>
          <cell r="I2845" t="str">
            <v>H</v>
          </cell>
          <cell r="J2845">
            <v>8.58</v>
          </cell>
        </row>
        <row r="2846">
          <cell r="A2846">
            <v>1551</v>
          </cell>
          <cell r="B2846" t="str">
            <v>Westcot, Beverly J.</v>
          </cell>
          <cell r="C2846" t="str">
            <v>Y</v>
          </cell>
          <cell r="D2846" t="str">
            <v>00000191</v>
          </cell>
          <cell r="E2846" t="str">
            <v>NUTS Nutrition Assistant</v>
          </cell>
          <cell r="F2846">
            <v>40147</v>
          </cell>
          <cell r="G2846">
            <v>40278</v>
          </cell>
          <cell r="H2846" t="str">
            <v>Hourly</v>
          </cell>
          <cell r="I2846" t="str">
            <v>H</v>
          </cell>
          <cell r="J2846">
            <v>9.8000000000000007</v>
          </cell>
        </row>
        <row r="2847">
          <cell r="A2847">
            <v>1551</v>
          </cell>
          <cell r="B2847" t="str">
            <v>Westcot, Beverly J.</v>
          </cell>
          <cell r="C2847" t="str">
            <v>N</v>
          </cell>
          <cell r="D2847" t="str">
            <v>00000459</v>
          </cell>
          <cell r="E2847" t="str">
            <v>NUTS Nutrition Asst 1 Per Diem</v>
          </cell>
          <cell r="F2847">
            <v>40024</v>
          </cell>
          <cell r="G2847">
            <v>40146</v>
          </cell>
          <cell r="H2847" t="str">
            <v>Hourly</v>
          </cell>
          <cell r="I2847" t="str">
            <v>H</v>
          </cell>
          <cell r="J2847">
            <v>9.8000000000000007</v>
          </cell>
        </row>
        <row r="2848">
          <cell r="A2848">
            <v>1552</v>
          </cell>
          <cell r="B2848" t="str">
            <v>Brackett, Bess E.</v>
          </cell>
          <cell r="C2848" t="str">
            <v>Y</v>
          </cell>
          <cell r="D2848" t="str">
            <v>00000379</v>
          </cell>
          <cell r="E2848" t="str">
            <v>Orthopedics Physician</v>
          </cell>
          <cell r="F2848">
            <v>40028</v>
          </cell>
          <cell r="G2848">
            <v>41467</v>
          </cell>
          <cell r="H2848" t="str">
            <v>Salaried</v>
          </cell>
          <cell r="I2848" t="str">
            <v>S</v>
          </cell>
          <cell r="J2848">
            <v>240.38460000000001</v>
          </cell>
        </row>
        <row r="2849">
          <cell r="A2849">
            <v>1553</v>
          </cell>
          <cell r="B2849" t="str">
            <v>Kelley, Tammy L.</v>
          </cell>
          <cell r="C2849" t="str">
            <v>N</v>
          </cell>
          <cell r="D2849" t="str">
            <v>00000056</v>
          </cell>
          <cell r="E2849" t="str">
            <v>MECU Registered Nurse</v>
          </cell>
          <cell r="F2849">
            <v>40035</v>
          </cell>
          <cell r="G2849">
            <v>40118</v>
          </cell>
          <cell r="H2849" t="str">
            <v>Hourly</v>
          </cell>
          <cell r="I2849" t="str">
            <v>H</v>
          </cell>
          <cell r="J2849">
            <v>21</v>
          </cell>
        </row>
        <row r="2850">
          <cell r="A2850">
            <v>1553</v>
          </cell>
          <cell r="B2850" t="str">
            <v>Kelley, Tammy L.</v>
          </cell>
          <cell r="C2850" t="str">
            <v>Y</v>
          </cell>
          <cell r="D2850" t="str">
            <v>00000398</v>
          </cell>
          <cell r="E2850" t="str">
            <v>MECU Charge Registered Nurse</v>
          </cell>
          <cell r="F2850">
            <v>40119</v>
          </cell>
          <cell r="G2850">
            <v>40246</v>
          </cell>
          <cell r="H2850" t="str">
            <v>Hourly</v>
          </cell>
          <cell r="I2850" t="str">
            <v>H</v>
          </cell>
          <cell r="J2850">
            <v>21.5</v>
          </cell>
        </row>
        <row r="2851">
          <cell r="A2851">
            <v>1554</v>
          </cell>
          <cell r="B2851" t="str">
            <v>Knudsen, Kelly J.</v>
          </cell>
          <cell r="C2851" t="str">
            <v>N</v>
          </cell>
          <cell r="D2851" t="str">
            <v>00000063</v>
          </cell>
          <cell r="E2851" t="str">
            <v>OR Registered Nurse</v>
          </cell>
          <cell r="F2851">
            <v>40371</v>
          </cell>
          <cell r="G2851">
            <v>40972</v>
          </cell>
          <cell r="H2851" t="str">
            <v>Hourly</v>
          </cell>
          <cell r="I2851" t="str">
            <v>H</v>
          </cell>
          <cell r="J2851">
            <v>23.4</v>
          </cell>
        </row>
        <row r="2852">
          <cell r="A2852">
            <v>1554</v>
          </cell>
          <cell r="B2852" t="str">
            <v>Knudsen, Kelly J.</v>
          </cell>
          <cell r="C2852" t="str">
            <v>N</v>
          </cell>
          <cell r="D2852" t="str">
            <v>00000065</v>
          </cell>
          <cell r="E2852" t="str">
            <v>OR Operating Room Technician</v>
          </cell>
          <cell r="F2852">
            <v>40035</v>
          </cell>
          <cell r="G2852">
            <v>40370</v>
          </cell>
          <cell r="H2852" t="str">
            <v>Hourly</v>
          </cell>
          <cell r="I2852" t="str">
            <v>H</v>
          </cell>
          <cell r="J2852">
            <v>17.241099999999999</v>
          </cell>
        </row>
        <row r="2853">
          <cell r="A2853">
            <v>1554</v>
          </cell>
          <cell r="B2853" t="str">
            <v>Knudsen, Kelly J.</v>
          </cell>
          <cell r="C2853" t="str">
            <v>Y</v>
          </cell>
          <cell r="D2853" t="str">
            <v>00000242</v>
          </cell>
          <cell r="E2853" t="str">
            <v>OR RN Per Diem</v>
          </cell>
          <cell r="F2853">
            <v>40973</v>
          </cell>
          <cell r="G2853">
            <v>41011</v>
          </cell>
          <cell r="H2853" t="str">
            <v>Hourly</v>
          </cell>
          <cell r="I2853" t="str">
            <v>H</v>
          </cell>
          <cell r="J2853">
            <v>23.399999000000001</v>
          </cell>
        </row>
        <row r="2854">
          <cell r="A2854">
            <v>1555</v>
          </cell>
          <cell r="B2854" t="str">
            <v>Chiriatti, Amy L.</v>
          </cell>
          <cell r="C2854" t="str">
            <v>Y</v>
          </cell>
          <cell r="D2854" t="str">
            <v>00000098</v>
          </cell>
          <cell r="E2854" t="str">
            <v>REH Physical Therapist</v>
          </cell>
          <cell r="F2854">
            <v>40037</v>
          </cell>
          <cell r="G2854">
            <v>45056</v>
          </cell>
          <cell r="H2854" t="str">
            <v>Hourly</v>
          </cell>
          <cell r="I2854" t="str">
            <v>H</v>
          </cell>
          <cell r="J2854">
            <v>50.61</v>
          </cell>
        </row>
        <row r="2855">
          <cell r="A2855">
            <v>1556</v>
          </cell>
          <cell r="B2855" t="str">
            <v>Colton, Sarah M.</v>
          </cell>
          <cell r="C2855" t="str">
            <v>Y</v>
          </cell>
          <cell r="D2855" t="str">
            <v>00000401</v>
          </cell>
          <cell r="E2855" t="str">
            <v>Adult Day Licensed Nurses Aide</v>
          </cell>
          <cell r="F2855">
            <v>40357</v>
          </cell>
          <cell r="G2855">
            <v>40892</v>
          </cell>
          <cell r="H2855" t="str">
            <v>Hourly</v>
          </cell>
          <cell r="I2855" t="str">
            <v>H</v>
          </cell>
          <cell r="J2855">
            <v>10.016400000000001</v>
          </cell>
        </row>
        <row r="2856">
          <cell r="A2856">
            <v>1556</v>
          </cell>
          <cell r="B2856" t="str">
            <v>Colton, Sarah M.</v>
          </cell>
          <cell r="C2856" t="str">
            <v>N</v>
          </cell>
          <cell r="D2856" t="str">
            <v>00000458</v>
          </cell>
          <cell r="E2856" t="str">
            <v>Adult Day LNA Per Diem</v>
          </cell>
          <cell r="F2856">
            <v>40042</v>
          </cell>
          <cell r="G2856">
            <v>40356</v>
          </cell>
          <cell r="H2856" t="str">
            <v>Hourly</v>
          </cell>
          <cell r="I2856" t="str">
            <v>H</v>
          </cell>
          <cell r="J2856">
            <v>9.82</v>
          </cell>
        </row>
        <row r="2857">
          <cell r="A2857">
            <v>1557</v>
          </cell>
          <cell r="B2857" t="str">
            <v>Champy, Tara P.</v>
          </cell>
          <cell r="C2857" t="str">
            <v>N</v>
          </cell>
          <cell r="D2857" t="str">
            <v>00000164</v>
          </cell>
          <cell r="E2857" t="str">
            <v>PRIM Medical Secretary</v>
          </cell>
          <cell r="F2857">
            <v>40189</v>
          </cell>
          <cell r="G2857">
            <v>40552</v>
          </cell>
          <cell r="H2857" t="str">
            <v>Hourly</v>
          </cell>
          <cell r="I2857" t="str">
            <v>H</v>
          </cell>
          <cell r="J2857">
            <v>13.119199999999999</v>
          </cell>
        </row>
        <row r="2858">
          <cell r="A2858">
            <v>1557</v>
          </cell>
          <cell r="B2858" t="str">
            <v>Champy, Tara P.</v>
          </cell>
          <cell r="C2858" t="str">
            <v>N</v>
          </cell>
          <cell r="D2858" t="str">
            <v>00000461</v>
          </cell>
          <cell r="E2858" t="str">
            <v>PRIM MedicalSecretary Per Diem</v>
          </cell>
          <cell r="F2858">
            <v>40042</v>
          </cell>
          <cell r="G2858">
            <v>40188</v>
          </cell>
          <cell r="H2858" t="str">
            <v>Hourly</v>
          </cell>
          <cell r="I2858" t="str">
            <v>H</v>
          </cell>
          <cell r="J2858">
            <v>12.9</v>
          </cell>
        </row>
        <row r="2859">
          <cell r="A2859">
            <v>1557</v>
          </cell>
          <cell r="B2859" t="str">
            <v>Champy, Tara P.</v>
          </cell>
          <cell r="C2859" t="str">
            <v>N</v>
          </cell>
          <cell r="D2859" t="str">
            <v>00000509</v>
          </cell>
          <cell r="E2859" t="str">
            <v>PRIM Chart Room Coordinator</v>
          </cell>
          <cell r="F2859">
            <v>40553</v>
          </cell>
          <cell r="G2859">
            <v>41229</v>
          </cell>
          <cell r="H2859" t="str">
            <v>Hourly</v>
          </cell>
          <cell r="I2859" t="str">
            <v>H</v>
          </cell>
          <cell r="J2859">
            <v>14.26</v>
          </cell>
        </row>
        <row r="2860">
          <cell r="A2860">
            <v>1557</v>
          </cell>
          <cell r="B2860" t="str">
            <v>Champy, Tara P.</v>
          </cell>
          <cell r="C2860" t="str">
            <v>Y</v>
          </cell>
          <cell r="D2860" t="str">
            <v>00000509</v>
          </cell>
          <cell r="E2860" t="str">
            <v>PRIM Chart Room Coordinator</v>
          </cell>
          <cell r="F2860">
            <v>41253</v>
          </cell>
          <cell r="G2860">
            <v>41229</v>
          </cell>
          <cell r="H2860" t="str">
            <v>Hourly</v>
          </cell>
          <cell r="I2860" t="str">
            <v>H</v>
          </cell>
          <cell r="J2860">
            <v>14.26</v>
          </cell>
        </row>
        <row r="2861">
          <cell r="A2861">
            <v>1558</v>
          </cell>
          <cell r="B2861" t="str">
            <v>Comette, Amy L.</v>
          </cell>
          <cell r="C2861" t="str">
            <v>Y</v>
          </cell>
          <cell r="D2861" t="str">
            <v>00000376</v>
          </cell>
          <cell r="E2861" t="str">
            <v>Orthopedics Medical Secretary</v>
          </cell>
          <cell r="F2861">
            <v>40049</v>
          </cell>
          <cell r="G2861">
            <v>40263</v>
          </cell>
          <cell r="H2861" t="str">
            <v>Hourly</v>
          </cell>
          <cell r="I2861" t="str">
            <v>H</v>
          </cell>
          <cell r="J2861">
            <v>15</v>
          </cell>
        </row>
        <row r="2862">
          <cell r="A2862">
            <v>1559</v>
          </cell>
          <cell r="B2862" t="str">
            <v>Abbott, Keith R.</v>
          </cell>
          <cell r="C2862" t="str">
            <v>Y</v>
          </cell>
          <cell r="D2862" t="str">
            <v>00000058</v>
          </cell>
          <cell r="E2862" t="str">
            <v>MECU Licensed Nurse Aide</v>
          </cell>
          <cell r="F2862">
            <v>40245</v>
          </cell>
          <cell r="G2862">
            <v>40948</v>
          </cell>
          <cell r="H2862" t="str">
            <v>Hourly</v>
          </cell>
          <cell r="I2862" t="str">
            <v>H</v>
          </cell>
          <cell r="J2862">
            <v>10.016400000000001</v>
          </cell>
        </row>
        <row r="2863">
          <cell r="A2863">
            <v>1559</v>
          </cell>
          <cell r="B2863" t="str">
            <v>Abbott, Keith R.</v>
          </cell>
          <cell r="C2863" t="str">
            <v>N</v>
          </cell>
          <cell r="D2863" t="str">
            <v>00000237</v>
          </cell>
          <cell r="E2863" t="str">
            <v>MEDSURG LNA Per Diem</v>
          </cell>
          <cell r="F2863">
            <v>40049</v>
          </cell>
          <cell r="G2863">
            <v>40948</v>
          </cell>
          <cell r="H2863" t="str">
            <v>Hourly</v>
          </cell>
          <cell r="I2863" t="str">
            <v>H</v>
          </cell>
          <cell r="J2863">
            <v>9.82</v>
          </cell>
        </row>
        <row r="2864">
          <cell r="A2864">
            <v>1560</v>
          </cell>
          <cell r="B2864" t="str">
            <v>Stoddard, Star</v>
          </cell>
          <cell r="C2864" t="str">
            <v>Y</v>
          </cell>
          <cell r="D2864" t="str">
            <v>00000237</v>
          </cell>
          <cell r="E2864" t="str">
            <v>MEDSURG LNA Per Diem</v>
          </cell>
          <cell r="F2864">
            <v>40049</v>
          </cell>
          <cell r="G2864">
            <v>40385</v>
          </cell>
          <cell r="H2864" t="str">
            <v>Hourly</v>
          </cell>
          <cell r="I2864" t="str">
            <v>H</v>
          </cell>
          <cell r="J2864">
            <v>9.82</v>
          </cell>
        </row>
        <row r="2865">
          <cell r="A2865">
            <v>1561</v>
          </cell>
          <cell r="B2865" t="str">
            <v>Hilliker, Crystal E.</v>
          </cell>
          <cell r="C2865" t="str">
            <v>Y</v>
          </cell>
          <cell r="D2865" t="str">
            <v>00000400</v>
          </cell>
          <cell r="E2865" t="str">
            <v>Sharon Medical Secretary Off</v>
          </cell>
          <cell r="F2865">
            <v>40056</v>
          </cell>
          <cell r="G2865">
            <v>40766</v>
          </cell>
          <cell r="H2865" t="str">
            <v>Hourly</v>
          </cell>
          <cell r="I2865" t="str">
            <v>H</v>
          </cell>
          <cell r="J2865">
            <v>10.675800000000001</v>
          </cell>
        </row>
        <row r="2866">
          <cell r="A2866">
            <v>1562</v>
          </cell>
          <cell r="B2866" t="str">
            <v>Bradley, Teresa J.</v>
          </cell>
          <cell r="C2866" t="str">
            <v>N</v>
          </cell>
          <cell r="D2866" t="str">
            <v>00000220</v>
          </cell>
          <cell r="E2866" t="str">
            <v>Purchasing Specialist</v>
          </cell>
          <cell r="F2866">
            <v>40057</v>
          </cell>
          <cell r="G2866">
            <v>44652</v>
          </cell>
          <cell r="H2866" t="str">
            <v>Hourly</v>
          </cell>
          <cell r="I2866" t="str">
            <v>H</v>
          </cell>
          <cell r="J2866">
            <v>21.25</v>
          </cell>
        </row>
        <row r="2867">
          <cell r="A2867">
            <v>1562</v>
          </cell>
          <cell r="B2867" t="str">
            <v>Bradley, Teresa J.</v>
          </cell>
          <cell r="C2867" t="str">
            <v>N</v>
          </cell>
          <cell r="D2867" t="str">
            <v>00000571</v>
          </cell>
          <cell r="E2867" t="str">
            <v>Materials Clerk PD</v>
          </cell>
          <cell r="F2867">
            <v>44652</v>
          </cell>
          <cell r="G2867">
            <v>44682</v>
          </cell>
          <cell r="H2867" t="str">
            <v>Hourly</v>
          </cell>
          <cell r="I2867" t="str">
            <v>H</v>
          </cell>
          <cell r="J2867">
            <v>23.52</v>
          </cell>
        </row>
        <row r="2868">
          <cell r="A2868">
            <v>1562</v>
          </cell>
          <cell r="B2868" t="str">
            <v>Bradley, Teresa J.</v>
          </cell>
          <cell r="C2868" t="str">
            <v>Y</v>
          </cell>
          <cell r="D2868" t="str">
            <v>00000681</v>
          </cell>
          <cell r="E2868" t="str">
            <v>Buyer Per Diem</v>
          </cell>
          <cell r="F2868">
            <v>44683</v>
          </cell>
          <cell r="G2868">
            <v>45056</v>
          </cell>
          <cell r="H2868" t="str">
            <v>Hourly</v>
          </cell>
          <cell r="I2868" t="str">
            <v>H</v>
          </cell>
          <cell r="J2868">
            <v>26.44</v>
          </cell>
        </row>
        <row r="2869">
          <cell r="A2869">
            <v>1563</v>
          </cell>
          <cell r="B2869" t="str">
            <v>McGinty, Betsy A.</v>
          </cell>
          <cell r="C2869" t="str">
            <v>Y</v>
          </cell>
          <cell r="D2869" t="str">
            <v>00000239</v>
          </cell>
          <cell r="E2869" t="str">
            <v>MEDSURG RN Per Diem</v>
          </cell>
          <cell r="F2869">
            <v>40064</v>
          </cell>
          <cell r="G2869">
            <v>40623</v>
          </cell>
          <cell r="H2869" t="str">
            <v>Hourly</v>
          </cell>
          <cell r="I2869" t="str">
            <v>H</v>
          </cell>
          <cell r="J2869">
            <v>22.77</v>
          </cell>
        </row>
        <row r="2870">
          <cell r="A2870">
            <v>1564</v>
          </cell>
          <cell r="B2870" t="str">
            <v>Desautels, Erin</v>
          </cell>
          <cell r="C2870" t="str">
            <v>Y</v>
          </cell>
          <cell r="D2870" t="str">
            <v>00000064</v>
          </cell>
          <cell r="E2870" t="str">
            <v>OR Licensed Practical Nurse</v>
          </cell>
          <cell r="F2870">
            <v>40064</v>
          </cell>
          <cell r="G2870">
            <v>40682</v>
          </cell>
          <cell r="H2870" t="str">
            <v>Hourly</v>
          </cell>
          <cell r="I2870" t="str">
            <v>H</v>
          </cell>
          <cell r="J2870">
            <v>17.2864</v>
          </cell>
        </row>
        <row r="2871">
          <cell r="A2871">
            <v>1565</v>
          </cell>
          <cell r="B2871" t="str">
            <v>Gendron, Kristal P.</v>
          </cell>
          <cell r="C2871" t="str">
            <v>Y</v>
          </cell>
          <cell r="D2871" t="str">
            <v>00000297</v>
          </cell>
          <cell r="E2871" t="str">
            <v>NAPS Surgery LPN PP</v>
          </cell>
          <cell r="F2871">
            <v>41323</v>
          </cell>
          <cell r="G2871">
            <v>41772</v>
          </cell>
          <cell r="H2871" t="str">
            <v>Hourly</v>
          </cell>
          <cell r="I2871" t="str">
            <v>H</v>
          </cell>
          <cell r="J2871">
            <v>17.36</v>
          </cell>
        </row>
        <row r="2872">
          <cell r="A2872">
            <v>1565</v>
          </cell>
          <cell r="B2872" t="str">
            <v>Gendron, Kristal P.</v>
          </cell>
          <cell r="C2872" t="str">
            <v>N</v>
          </cell>
          <cell r="D2872" t="str">
            <v>00000329</v>
          </cell>
          <cell r="E2872" t="str">
            <v>NAPS Urology LPNPP</v>
          </cell>
          <cell r="F2872">
            <v>40077</v>
          </cell>
          <cell r="G2872">
            <v>41322</v>
          </cell>
          <cell r="H2872" t="str">
            <v>Hourly</v>
          </cell>
          <cell r="I2872" t="str">
            <v>H</v>
          </cell>
          <cell r="J2872">
            <v>16.440000000000001</v>
          </cell>
        </row>
        <row r="2873">
          <cell r="A2873">
            <v>1566</v>
          </cell>
          <cell r="B2873" t="str">
            <v>McDowell, Samuel W.</v>
          </cell>
          <cell r="C2873" t="str">
            <v>Y</v>
          </cell>
          <cell r="D2873" t="str">
            <v>00000462</v>
          </cell>
          <cell r="E2873" t="str">
            <v>Project Coordinator</v>
          </cell>
          <cell r="F2873">
            <v>40077</v>
          </cell>
          <cell r="G2873">
            <v>40198</v>
          </cell>
          <cell r="H2873" t="str">
            <v>Salaried</v>
          </cell>
          <cell r="I2873" t="str">
            <v>S</v>
          </cell>
          <cell r="J2873">
            <v>55</v>
          </cell>
        </row>
        <row r="2874">
          <cell r="A2874">
            <v>1567</v>
          </cell>
          <cell r="B2874" t="str">
            <v>Zigmann, Gary J.</v>
          </cell>
          <cell r="C2874" t="str">
            <v>Y</v>
          </cell>
          <cell r="D2874" t="str">
            <v>00000364</v>
          </cell>
          <cell r="E2874" t="str">
            <v>Clinical Quality Support Analy</v>
          </cell>
          <cell r="F2874">
            <v>40077</v>
          </cell>
          <cell r="G2874">
            <v>40724</v>
          </cell>
          <cell r="H2874" t="str">
            <v>Salaried</v>
          </cell>
          <cell r="I2874" t="str">
            <v>S</v>
          </cell>
          <cell r="J2874">
            <v>22.7026</v>
          </cell>
        </row>
        <row r="2875">
          <cell r="A2875">
            <v>1568</v>
          </cell>
          <cell r="B2875" t="str">
            <v>Tabor, Sherry L.</v>
          </cell>
          <cell r="C2875" t="str">
            <v>N</v>
          </cell>
          <cell r="D2875" t="str">
            <v>00000235</v>
          </cell>
          <cell r="E2875" t="str">
            <v>MECU LNA Per Diem</v>
          </cell>
          <cell r="F2875">
            <v>40077</v>
          </cell>
          <cell r="G2875">
            <v>41001</v>
          </cell>
          <cell r="H2875" t="str">
            <v>Hourly</v>
          </cell>
          <cell r="I2875" t="str">
            <v>H</v>
          </cell>
          <cell r="J2875">
            <v>10.043699999999999</v>
          </cell>
        </row>
        <row r="2876">
          <cell r="A2876">
            <v>1568</v>
          </cell>
          <cell r="B2876" t="str">
            <v>Tabor, Sherry L.</v>
          </cell>
          <cell r="C2876" t="str">
            <v>Y</v>
          </cell>
          <cell r="D2876" t="str">
            <v>00000235</v>
          </cell>
          <cell r="E2876" t="str">
            <v>MECU LNA Per Diem</v>
          </cell>
          <cell r="F2876">
            <v>41225</v>
          </cell>
          <cell r="G2876">
            <v>41547</v>
          </cell>
          <cell r="H2876" t="str">
            <v>Hourly</v>
          </cell>
          <cell r="I2876" t="str">
            <v>H</v>
          </cell>
          <cell r="J2876">
            <v>10.3</v>
          </cell>
        </row>
        <row r="2877">
          <cell r="A2877">
            <v>1569</v>
          </cell>
          <cell r="B2877" t="str">
            <v>Griffith, Meesha S.</v>
          </cell>
          <cell r="C2877" t="str">
            <v>N</v>
          </cell>
          <cell r="D2877" t="str">
            <v>00000297</v>
          </cell>
          <cell r="E2877" t="str">
            <v>NAPS Surgery LPN PP</v>
          </cell>
          <cell r="F2877">
            <v>40084</v>
          </cell>
          <cell r="G2877">
            <v>40235</v>
          </cell>
          <cell r="H2877" t="str">
            <v>Hourly</v>
          </cell>
          <cell r="I2877" t="str">
            <v>H</v>
          </cell>
          <cell r="J2877">
            <v>13</v>
          </cell>
        </row>
        <row r="2878">
          <cell r="A2878">
            <v>1569</v>
          </cell>
          <cell r="B2878" t="str">
            <v>Griffith, Meesha S.</v>
          </cell>
          <cell r="C2878" t="str">
            <v>Y</v>
          </cell>
          <cell r="D2878" t="str">
            <v>00000297</v>
          </cell>
          <cell r="E2878" t="str">
            <v>NAPS Surgery LPN PP</v>
          </cell>
          <cell r="F2878">
            <v>40235</v>
          </cell>
          <cell r="G2878">
            <v>40235</v>
          </cell>
          <cell r="H2878" t="str">
            <v>Hourly</v>
          </cell>
          <cell r="I2878" t="str">
            <v>H</v>
          </cell>
          <cell r="J2878">
            <v>13</v>
          </cell>
        </row>
        <row r="2879">
          <cell r="A2879">
            <v>1570</v>
          </cell>
          <cell r="B2879" t="str">
            <v>Glick, Jane T.</v>
          </cell>
          <cell r="C2879" t="str">
            <v>N</v>
          </cell>
          <cell r="D2879" t="str">
            <v>00000063</v>
          </cell>
          <cell r="E2879" t="str">
            <v>OR Registered Nurse</v>
          </cell>
          <cell r="F2879">
            <v>40301</v>
          </cell>
          <cell r="G2879">
            <v>40301</v>
          </cell>
          <cell r="H2879" t="str">
            <v>Hourly</v>
          </cell>
          <cell r="I2879" t="str">
            <v>H</v>
          </cell>
          <cell r="J2879">
            <v>21.387499999999999</v>
          </cell>
        </row>
        <row r="2880">
          <cell r="A2880">
            <v>1570</v>
          </cell>
          <cell r="B2880" t="str">
            <v>Glick, Jane T.</v>
          </cell>
          <cell r="C2880" t="str">
            <v>N</v>
          </cell>
          <cell r="D2880" t="str">
            <v>00000063</v>
          </cell>
          <cell r="E2880" t="str">
            <v>OR Registered Nurse</v>
          </cell>
          <cell r="F2880">
            <v>40287</v>
          </cell>
          <cell r="G2880">
            <v>40962</v>
          </cell>
          <cell r="H2880" t="str">
            <v>Hourly</v>
          </cell>
          <cell r="I2880" t="str">
            <v>H</v>
          </cell>
          <cell r="J2880">
            <v>23</v>
          </cell>
        </row>
        <row r="2881">
          <cell r="A2881">
            <v>1570</v>
          </cell>
          <cell r="B2881" t="str">
            <v>Glick, Jane T.</v>
          </cell>
          <cell r="C2881" t="str">
            <v>N</v>
          </cell>
          <cell r="D2881" t="str">
            <v>00000067</v>
          </cell>
          <cell r="E2881" t="str">
            <v>ACC Registered Nurse</v>
          </cell>
          <cell r="F2881">
            <v>40084</v>
          </cell>
          <cell r="G2881">
            <v>40286</v>
          </cell>
          <cell r="H2881" t="str">
            <v>Hourly</v>
          </cell>
          <cell r="I2881" t="str">
            <v>H</v>
          </cell>
          <cell r="J2881">
            <v>21.387499999999999</v>
          </cell>
        </row>
        <row r="2882">
          <cell r="A2882">
            <v>1570</v>
          </cell>
          <cell r="B2882" t="str">
            <v>Glick, Jane T.</v>
          </cell>
          <cell r="C2882" t="str">
            <v>N</v>
          </cell>
          <cell r="D2882" t="str">
            <v>00000121</v>
          </cell>
          <cell r="E2882" t="str">
            <v>NADM Trainer</v>
          </cell>
          <cell r="F2882">
            <v>42485</v>
          </cell>
          <cell r="G2882">
            <v>42644</v>
          </cell>
          <cell r="H2882" t="str">
            <v>Hourly</v>
          </cell>
          <cell r="I2882" t="str">
            <v>H</v>
          </cell>
          <cell r="J2882">
            <v>27</v>
          </cell>
        </row>
        <row r="2883">
          <cell r="A2883">
            <v>1570</v>
          </cell>
          <cell r="B2883" t="str">
            <v>Glick, Jane T.</v>
          </cell>
          <cell r="C2883" t="str">
            <v>Y</v>
          </cell>
          <cell r="D2883" t="str">
            <v>00000289</v>
          </cell>
          <cell r="E2883" t="str">
            <v>NAPS Podiatry RN PP</v>
          </cell>
          <cell r="F2883">
            <v>41562</v>
          </cell>
          <cell r="G2883">
            <v>42644</v>
          </cell>
          <cell r="H2883" t="str">
            <v>Hourly</v>
          </cell>
          <cell r="I2883" t="str">
            <v>H</v>
          </cell>
          <cell r="J2883">
            <v>25.34</v>
          </cell>
        </row>
        <row r="2884">
          <cell r="A2884">
            <v>1571</v>
          </cell>
          <cell r="B2884" t="str">
            <v>Jacques, Cathy L.</v>
          </cell>
          <cell r="C2884" t="str">
            <v>N</v>
          </cell>
          <cell r="D2884" t="str">
            <v>00000159</v>
          </cell>
          <cell r="E2884" t="str">
            <v>NAPS Podiatry Med Assistant</v>
          </cell>
          <cell r="F2884">
            <v>41267</v>
          </cell>
          <cell r="G2884">
            <v>42736</v>
          </cell>
          <cell r="H2884" t="str">
            <v>Hourly</v>
          </cell>
          <cell r="I2884" t="str">
            <v>H</v>
          </cell>
          <cell r="J2884">
            <v>16.29</v>
          </cell>
        </row>
        <row r="2885">
          <cell r="A2885">
            <v>1571</v>
          </cell>
          <cell r="B2885" t="str">
            <v>Jacques, Cathy L.</v>
          </cell>
          <cell r="C2885" t="str">
            <v>N</v>
          </cell>
          <cell r="D2885" t="str">
            <v>00000330</v>
          </cell>
          <cell r="E2885" t="str">
            <v>CLAD Healthcare Assistant</v>
          </cell>
          <cell r="F2885">
            <v>40091</v>
          </cell>
          <cell r="G2885">
            <v>40384</v>
          </cell>
          <cell r="H2885" t="str">
            <v>Hourly</v>
          </cell>
          <cell r="I2885" t="str">
            <v>H</v>
          </cell>
          <cell r="J2885">
            <v>11.9466</v>
          </cell>
        </row>
        <row r="2886">
          <cell r="A2886">
            <v>1571</v>
          </cell>
          <cell r="B2886" t="str">
            <v>Jacques, Cathy L.</v>
          </cell>
          <cell r="C2886" t="str">
            <v>N</v>
          </cell>
          <cell r="D2886" t="str">
            <v>00000332</v>
          </cell>
          <cell r="E2886" t="str">
            <v>NAPS Podiatry Healthcare Asst</v>
          </cell>
          <cell r="F2886">
            <v>40385</v>
          </cell>
          <cell r="G2886">
            <v>41266</v>
          </cell>
          <cell r="H2886" t="str">
            <v>Hourly</v>
          </cell>
          <cell r="I2886" t="str">
            <v>H</v>
          </cell>
          <cell r="J2886">
            <v>12.36</v>
          </cell>
        </row>
        <row r="2887">
          <cell r="A2887">
            <v>1571</v>
          </cell>
          <cell r="B2887" t="str">
            <v>Jacques, Cathy L.</v>
          </cell>
          <cell r="C2887" t="str">
            <v>N</v>
          </cell>
          <cell r="D2887" t="str">
            <v>00000587</v>
          </cell>
          <cell r="E2887" t="str">
            <v>Medical Asst Specialty</v>
          </cell>
          <cell r="F2887">
            <v>42737</v>
          </cell>
          <cell r="G2887">
            <v>44465</v>
          </cell>
          <cell r="H2887" t="str">
            <v>Hourly</v>
          </cell>
          <cell r="I2887" t="str">
            <v>H</v>
          </cell>
          <cell r="J2887">
            <v>18.34</v>
          </cell>
        </row>
        <row r="2888">
          <cell r="A2888">
            <v>1571</v>
          </cell>
          <cell r="B2888" t="str">
            <v>Jacques, Cathy L.</v>
          </cell>
          <cell r="C2888" t="str">
            <v>Y</v>
          </cell>
          <cell r="D2888" t="str">
            <v>00000648</v>
          </cell>
          <cell r="E2888" t="str">
            <v>COVID Personnel PD</v>
          </cell>
          <cell r="F2888">
            <v>44466</v>
          </cell>
          <cell r="G2888">
            <v>44865</v>
          </cell>
          <cell r="H2888" t="str">
            <v>Hourly</v>
          </cell>
          <cell r="I2888" t="str">
            <v>H</v>
          </cell>
          <cell r="J2888">
            <v>18.34</v>
          </cell>
        </row>
        <row r="2889">
          <cell r="A2889">
            <v>1572</v>
          </cell>
          <cell r="B2889" t="str">
            <v>Gewirz, Marjorie</v>
          </cell>
          <cell r="C2889" t="str">
            <v>Y</v>
          </cell>
          <cell r="D2889" t="str">
            <v>00000167</v>
          </cell>
          <cell r="E2889" t="str">
            <v>Physician Assistant</v>
          </cell>
          <cell r="F2889">
            <v>40091</v>
          </cell>
          <cell r="G2889">
            <v>42478</v>
          </cell>
          <cell r="H2889" t="str">
            <v>Salaried</v>
          </cell>
          <cell r="I2889" t="str">
            <v>S</v>
          </cell>
          <cell r="J2889">
            <v>44.230800000000002</v>
          </cell>
        </row>
        <row r="2890">
          <cell r="A2890">
            <v>1573</v>
          </cell>
          <cell r="B2890" t="str">
            <v>Rogers, Krista M.</v>
          </cell>
          <cell r="C2890" t="str">
            <v>Y</v>
          </cell>
          <cell r="D2890" t="str">
            <v>00000052</v>
          </cell>
          <cell r="E2890" t="str">
            <v>MEDSURG Unit Coordinator</v>
          </cell>
          <cell r="F2890">
            <v>40511</v>
          </cell>
          <cell r="G2890">
            <v>41045</v>
          </cell>
          <cell r="H2890" t="str">
            <v>Hourly</v>
          </cell>
          <cell r="I2890" t="str">
            <v>H</v>
          </cell>
          <cell r="J2890">
            <v>10.32</v>
          </cell>
        </row>
        <row r="2891">
          <cell r="A2891">
            <v>1573</v>
          </cell>
          <cell r="B2891" t="str">
            <v>Rogers, Krista M.</v>
          </cell>
          <cell r="C2891" t="str">
            <v>N</v>
          </cell>
          <cell r="D2891" t="str">
            <v>00000235</v>
          </cell>
          <cell r="E2891" t="str">
            <v>MECU LNA Per Diem</v>
          </cell>
          <cell r="F2891">
            <v>40098</v>
          </cell>
          <cell r="G2891">
            <v>40510</v>
          </cell>
          <cell r="H2891" t="str">
            <v>Hourly</v>
          </cell>
          <cell r="I2891" t="str">
            <v>H</v>
          </cell>
          <cell r="J2891">
            <v>10.023999999999999</v>
          </cell>
        </row>
        <row r="2892">
          <cell r="A2892">
            <v>1574</v>
          </cell>
          <cell r="B2892" t="str">
            <v>Currie, James B.</v>
          </cell>
          <cell r="C2892" t="str">
            <v>Y</v>
          </cell>
          <cell r="D2892" t="str">
            <v>00000168</v>
          </cell>
          <cell r="E2892" t="str">
            <v>PRIM Physician</v>
          </cell>
          <cell r="F2892">
            <v>40093</v>
          </cell>
          <cell r="G2892">
            <v>42323</v>
          </cell>
          <cell r="H2892" t="str">
            <v>Hourly</v>
          </cell>
          <cell r="I2892" t="str">
            <v>H</v>
          </cell>
          <cell r="J2892">
            <v>67.307699999999997</v>
          </cell>
        </row>
        <row r="2893">
          <cell r="A2893">
            <v>1575</v>
          </cell>
          <cell r="B2893" t="str">
            <v>McGill-O'Rourke, Andrea N.</v>
          </cell>
          <cell r="C2893" t="str">
            <v>Y</v>
          </cell>
          <cell r="D2893" t="str">
            <v>00000272</v>
          </cell>
          <cell r="E2893" t="str">
            <v>ADM VP of Operations &amp;Surg Svc</v>
          </cell>
          <cell r="F2893">
            <v>40105</v>
          </cell>
          <cell r="G2893">
            <v>41481</v>
          </cell>
          <cell r="H2893" t="str">
            <v>Salaried</v>
          </cell>
          <cell r="I2893" t="str">
            <v>S</v>
          </cell>
          <cell r="J2893">
            <v>63.6524</v>
          </cell>
        </row>
        <row r="2894">
          <cell r="A2894">
            <v>1576</v>
          </cell>
          <cell r="B2894" t="str">
            <v>Howard, Amanda C.</v>
          </cell>
          <cell r="C2894" t="str">
            <v>Y</v>
          </cell>
          <cell r="D2894" t="str">
            <v>00000228</v>
          </cell>
          <cell r="E2894" t="str">
            <v>ASP After School Assistant</v>
          </cell>
          <cell r="F2894">
            <v>40112</v>
          </cell>
          <cell r="G2894">
            <v>41887</v>
          </cell>
          <cell r="H2894" t="str">
            <v>Hourly</v>
          </cell>
          <cell r="I2894" t="str">
            <v>H</v>
          </cell>
          <cell r="J2894">
            <v>11.33</v>
          </cell>
        </row>
        <row r="2895">
          <cell r="A2895">
            <v>1577</v>
          </cell>
          <cell r="B2895" t="str">
            <v>Shangraw, Matthew D.</v>
          </cell>
          <cell r="C2895" t="str">
            <v>N</v>
          </cell>
          <cell r="D2895" t="str">
            <v>00000063</v>
          </cell>
          <cell r="E2895" t="str">
            <v>OR Registered Nurse</v>
          </cell>
          <cell r="F2895">
            <v>40112</v>
          </cell>
          <cell r="G2895">
            <v>41938</v>
          </cell>
          <cell r="H2895" t="str">
            <v>Hourly</v>
          </cell>
          <cell r="I2895" t="str">
            <v>H</v>
          </cell>
          <cell r="J2895">
            <v>25.5</v>
          </cell>
        </row>
        <row r="2896">
          <cell r="A2896">
            <v>1577</v>
          </cell>
          <cell r="B2896" t="str">
            <v>Shangraw, Matthew D.</v>
          </cell>
          <cell r="C2896" t="str">
            <v>N</v>
          </cell>
          <cell r="D2896" t="str">
            <v>00000242</v>
          </cell>
          <cell r="E2896" t="str">
            <v>OR RN Per Diem</v>
          </cell>
          <cell r="F2896">
            <v>41939</v>
          </cell>
          <cell r="G2896">
            <v>41980</v>
          </cell>
          <cell r="H2896" t="str">
            <v>Hourly</v>
          </cell>
          <cell r="I2896" t="str">
            <v>H</v>
          </cell>
          <cell r="J2896">
            <v>25.5</v>
          </cell>
        </row>
        <row r="2897">
          <cell r="A2897">
            <v>1577</v>
          </cell>
          <cell r="B2897" t="str">
            <v>Shangraw, Matthew D.</v>
          </cell>
          <cell r="C2897" t="str">
            <v>N</v>
          </cell>
          <cell r="D2897" t="str">
            <v>00000288</v>
          </cell>
          <cell r="E2897" t="str">
            <v>NAPS Surgery RN PP</v>
          </cell>
          <cell r="F2897">
            <v>40112</v>
          </cell>
          <cell r="G2897">
            <v>40111</v>
          </cell>
          <cell r="H2897" t="str">
            <v>Hourly</v>
          </cell>
          <cell r="I2897" t="str">
            <v>H</v>
          </cell>
          <cell r="J2897">
            <v>21</v>
          </cell>
        </row>
        <row r="2898">
          <cell r="A2898">
            <v>1577</v>
          </cell>
          <cell r="B2898" t="str">
            <v>Shangraw, Matthew D.</v>
          </cell>
          <cell r="C2898" t="str">
            <v>Y</v>
          </cell>
          <cell r="D2898" t="str">
            <v>00000544</v>
          </cell>
          <cell r="E2898" t="str">
            <v>Registered Nurse</v>
          </cell>
          <cell r="F2898">
            <v>41981</v>
          </cell>
          <cell r="G2898">
            <v>45056</v>
          </cell>
          <cell r="H2898" t="str">
            <v>Hourly</v>
          </cell>
          <cell r="I2898" t="str">
            <v>H</v>
          </cell>
          <cell r="J2898">
            <v>41.84</v>
          </cell>
        </row>
        <row r="2899">
          <cell r="A2899">
            <v>1578</v>
          </cell>
          <cell r="B2899" t="str">
            <v>Puiia, Christina E.</v>
          </cell>
          <cell r="C2899" t="str">
            <v>N</v>
          </cell>
          <cell r="D2899" t="str">
            <v>00000065</v>
          </cell>
          <cell r="E2899" t="str">
            <v>OR Operating Room Technician</v>
          </cell>
          <cell r="F2899">
            <v>40112</v>
          </cell>
          <cell r="G2899">
            <v>40671</v>
          </cell>
          <cell r="H2899" t="str">
            <v>Hourly</v>
          </cell>
          <cell r="I2899" t="str">
            <v>H</v>
          </cell>
          <cell r="J2899">
            <v>17.045300000000001</v>
          </cell>
        </row>
        <row r="2900">
          <cell r="A2900">
            <v>1578</v>
          </cell>
          <cell r="B2900" t="str">
            <v>Puiia, Christina E.</v>
          </cell>
          <cell r="C2900" t="str">
            <v>Y</v>
          </cell>
          <cell r="D2900" t="str">
            <v>00000065</v>
          </cell>
          <cell r="E2900" t="str">
            <v>OR Operating Room Technician</v>
          </cell>
          <cell r="F2900">
            <v>40945</v>
          </cell>
          <cell r="G2900">
            <v>41081</v>
          </cell>
          <cell r="H2900" t="str">
            <v>Hourly</v>
          </cell>
          <cell r="I2900" t="str">
            <v>H</v>
          </cell>
          <cell r="J2900">
            <v>17.559999999999999</v>
          </cell>
        </row>
        <row r="2901">
          <cell r="A2901">
            <v>1578</v>
          </cell>
          <cell r="B2901" t="str">
            <v>Puiia, Christina E.</v>
          </cell>
          <cell r="C2901" t="str">
            <v>N</v>
          </cell>
          <cell r="D2901" t="str">
            <v>00000489</v>
          </cell>
          <cell r="E2901" t="str">
            <v>OR Technician Per Diem</v>
          </cell>
          <cell r="F2901">
            <v>40672</v>
          </cell>
          <cell r="G2901">
            <v>40944</v>
          </cell>
          <cell r="H2901" t="str">
            <v>Hourly</v>
          </cell>
          <cell r="I2901" t="str">
            <v>H</v>
          </cell>
          <cell r="J2901">
            <v>17.045300000000001</v>
          </cell>
        </row>
        <row r="2902">
          <cell r="A2902">
            <v>1579</v>
          </cell>
          <cell r="B2902" t="str">
            <v>Manning, Jessica C.</v>
          </cell>
          <cell r="C2902" t="str">
            <v>Y</v>
          </cell>
          <cell r="D2902" t="str">
            <v>00000227</v>
          </cell>
          <cell r="E2902" t="str">
            <v>CEC Teaching Assistant</v>
          </cell>
          <cell r="F2902">
            <v>40693</v>
          </cell>
          <cell r="G2902">
            <v>41116</v>
          </cell>
          <cell r="H2902" t="str">
            <v>Hourly</v>
          </cell>
          <cell r="I2902" t="str">
            <v>H</v>
          </cell>
          <cell r="J2902">
            <v>10.3</v>
          </cell>
        </row>
        <row r="2903">
          <cell r="A2903">
            <v>1579</v>
          </cell>
          <cell r="B2903" t="str">
            <v>Manning, Jessica C.</v>
          </cell>
          <cell r="C2903" t="str">
            <v>N</v>
          </cell>
          <cell r="D2903" t="str">
            <v>00000228</v>
          </cell>
          <cell r="E2903" t="str">
            <v>ASP After School Assistant</v>
          </cell>
          <cell r="F2903">
            <v>40112</v>
          </cell>
          <cell r="G2903">
            <v>40706</v>
          </cell>
          <cell r="H2903" t="str">
            <v>Hourly</v>
          </cell>
          <cell r="I2903" t="str">
            <v>H</v>
          </cell>
          <cell r="J2903">
            <v>8.6259999999999994</v>
          </cell>
        </row>
        <row r="2904">
          <cell r="A2904">
            <v>1580</v>
          </cell>
          <cell r="B2904" t="str">
            <v>Fischer, Julia S.</v>
          </cell>
          <cell r="C2904" t="str">
            <v>N</v>
          </cell>
          <cell r="D2904" t="str">
            <v>00000043</v>
          </cell>
          <cell r="E2904" t="str">
            <v>BIL Billing Representative I</v>
          </cell>
          <cell r="F2904">
            <v>40819</v>
          </cell>
          <cell r="G2904">
            <v>41378</v>
          </cell>
          <cell r="H2904" t="str">
            <v>Hourly</v>
          </cell>
          <cell r="I2904" t="str">
            <v>H</v>
          </cell>
          <cell r="J2904">
            <v>14.62</v>
          </cell>
        </row>
        <row r="2905">
          <cell r="A2905">
            <v>1580</v>
          </cell>
          <cell r="B2905" t="str">
            <v>Fischer, Julia S.</v>
          </cell>
          <cell r="C2905" t="str">
            <v>N</v>
          </cell>
          <cell r="D2905" t="str">
            <v>00000206</v>
          </cell>
          <cell r="E2905" t="str">
            <v>ACCT Payroll/Billing Assistant</v>
          </cell>
          <cell r="F2905">
            <v>40119</v>
          </cell>
          <cell r="G2905">
            <v>40818</v>
          </cell>
          <cell r="H2905" t="str">
            <v>Salaried</v>
          </cell>
          <cell r="I2905" t="str">
            <v>S</v>
          </cell>
          <cell r="J2905">
            <v>13.71</v>
          </cell>
        </row>
        <row r="2906">
          <cell r="A2906">
            <v>1580</v>
          </cell>
          <cell r="B2906" t="str">
            <v>Fischer, Julia S.</v>
          </cell>
          <cell r="C2906" t="str">
            <v>N</v>
          </cell>
          <cell r="D2906" t="str">
            <v>00000217</v>
          </cell>
          <cell r="E2906" t="str">
            <v>VOL Volunteer Coordinator</v>
          </cell>
          <cell r="F2906">
            <v>40119</v>
          </cell>
          <cell r="G2906">
            <v>41834</v>
          </cell>
          <cell r="H2906" t="str">
            <v>Hourly</v>
          </cell>
          <cell r="I2906" t="str">
            <v>H</v>
          </cell>
          <cell r="J2906">
            <v>15.06</v>
          </cell>
        </row>
        <row r="2907">
          <cell r="A2907">
            <v>1580</v>
          </cell>
          <cell r="B2907" t="str">
            <v>Fischer, Julia S.</v>
          </cell>
          <cell r="C2907" t="str">
            <v>Y</v>
          </cell>
          <cell r="D2907" t="str">
            <v>00000274</v>
          </cell>
          <cell r="E2907" t="str">
            <v>HR Human Resources Assistant</v>
          </cell>
          <cell r="F2907">
            <v>41379</v>
          </cell>
          <cell r="G2907">
            <v>41879</v>
          </cell>
          <cell r="H2907" t="str">
            <v>Hourly</v>
          </cell>
          <cell r="I2907" t="str">
            <v>H</v>
          </cell>
          <cell r="J2907">
            <v>15.06</v>
          </cell>
        </row>
        <row r="2908">
          <cell r="A2908">
            <v>1581</v>
          </cell>
          <cell r="B2908" t="str">
            <v>Rathmann, Kathryn W.</v>
          </cell>
          <cell r="C2908" t="str">
            <v>N</v>
          </cell>
          <cell r="D2908" t="str">
            <v>00000058</v>
          </cell>
          <cell r="E2908" t="str">
            <v>MECU Licensed Nurse Aide</v>
          </cell>
          <cell r="F2908">
            <v>40273</v>
          </cell>
          <cell r="G2908">
            <v>41854</v>
          </cell>
          <cell r="H2908" t="str">
            <v>Hourly</v>
          </cell>
          <cell r="I2908" t="str">
            <v>H</v>
          </cell>
          <cell r="J2908">
            <v>12.12</v>
          </cell>
        </row>
        <row r="2909">
          <cell r="A2909">
            <v>1581</v>
          </cell>
          <cell r="B2909" t="str">
            <v>Rathmann, Kathryn W.</v>
          </cell>
          <cell r="C2909" t="str">
            <v>N</v>
          </cell>
          <cell r="D2909" t="str">
            <v>00000119</v>
          </cell>
          <cell r="E2909" t="str">
            <v>ACTV Activities Specialist</v>
          </cell>
          <cell r="F2909">
            <v>41855</v>
          </cell>
          <cell r="G2909">
            <v>43296</v>
          </cell>
          <cell r="H2909" t="str">
            <v>Hourly</v>
          </cell>
          <cell r="I2909" t="str">
            <v>H</v>
          </cell>
          <cell r="J2909">
            <v>14.47</v>
          </cell>
        </row>
        <row r="2910">
          <cell r="A2910">
            <v>1581</v>
          </cell>
          <cell r="B2910" t="str">
            <v>Rathmann, Kathryn W.</v>
          </cell>
          <cell r="C2910" t="str">
            <v>N</v>
          </cell>
          <cell r="D2910" t="str">
            <v>00000235</v>
          </cell>
          <cell r="E2910" t="str">
            <v>MECU LNA Per Diem</v>
          </cell>
          <cell r="F2910">
            <v>40126</v>
          </cell>
          <cell r="G2910">
            <v>40272</v>
          </cell>
          <cell r="H2910" t="str">
            <v>Hourly</v>
          </cell>
          <cell r="I2910" t="str">
            <v>H</v>
          </cell>
          <cell r="J2910">
            <v>9.8699999999999992</v>
          </cell>
        </row>
        <row r="2911">
          <cell r="A2911">
            <v>1581</v>
          </cell>
          <cell r="B2911" t="str">
            <v>Rathmann, Kathryn W.</v>
          </cell>
          <cell r="C2911" t="str">
            <v>N</v>
          </cell>
          <cell r="D2911" t="str">
            <v>00000235</v>
          </cell>
          <cell r="E2911" t="str">
            <v>MECU LNA Per Diem</v>
          </cell>
          <cell r="F2911">
            <v>43815</v>
          </cell>
          <cell r="G2911">
            <v>43815</v>
          </cell>
          <cell r="H2911" t="str">
            <v>Hourly</v>
          </cell>
          <cell r="I2911" t="str">
            <v>H</v>
          </cell>
          <cell r="J2911">
            <v>9.8699999999999992</v>
          </cell>
        </row>
        <row r="2912">
          <cell r="A2912">
            <v>1581</v>
          </cell>
          <cell r="B2912" t="str">
            <v>Rathmann, Kathryn W.</v>
          </cell>
          <cell r="C2912" t="str">
            <v>N</v>
          </cell>
          <cell r="D2912" t="str">
            <v>00000582</v>
          </cell>
          <cell r="E2912" t="str">
            <v>LNA Retirement Com PD</v>
          </cell>
          <cell r="F2912">
            <v>43815</v>
          </cell>
          <cell r="G2912">
            <v>44683</v>
          </cell>
          <cell r="H2912" t="str">
            <v>Hourly</v>
          </cell>
          <cell r="I2912" t="str">
            <v>H</v>
          </cell>
          <cell r="J2912">
            <v>18.29</v>
          </cell>
        </row>
        <row r="2913">
          <cell r="A2913">
            <v>1581</v>
          </cell>
          <cell r="B2913" t="str">
            <v>Rathmann, Kathryn W.</v>
          </cell>
          <cell r="C2913" t="str">
            <v>Y</v>
          </cell>
          <cell r="D2913" t="str">
            <v>00000615</v>
          </cell>
          <cell r="E2913" t="str">
            <v>Activities Specialist PD</v>
          </cell>
          <cell r="F2913">
            <v>43297</v>
          </cell>
          <cell r="G2913">
            <v>45056</v>
          </cell>
          <cell r="H2913" t="str">
            <v>Hourly</v>
          </cell>
          <cell r="I2913" t="str">
            <v>H</v>
          </cell>
          <cell r="J2913">
            <v>21.14</v>
          </cell>
        </row>
        <row r="2914">
          <cell r="A2914">
            <v>1582</v>
          </cell>
          <cell r="B2914" t="str">
            <v>Morrell, Todd D.</v>
          </cell>
          <cell r="C2914" t="str">
            <v>Y</v>
          </cell>
          <cell r="D2914" t="str">
            <v>00000438</v>
          </cell>
          <cell r="E2914" t="str">
            <v>Physician - ER</v>
          </cell>
          <cell r="F2914">
            <v>40127</v>
          </cell>
          <cell r="G2914">
            <v>42065</v>
          </cell>
          <cell r="H2914" t="str">
            <v>Hourly</v>
          </cell>
          <cell r="I2914" t="str">
            <v>H</v>
          </cell>
          <cell r="J2914">
            <v>125</v>
          </cell>
        </row>
        <row r="2915">
          <cell r="A2915">
            <v>1583</v>
          </cell>
          <cell r="B2915" t="str">
            <v>Parker, Megan K.</v>
          </cell>
          <cell r="C2915" t="str">
            <v>N</v>
          </cell>
          <cell r="D2915" t="str">
            <v>00000284</v>
          </cell>
          <cell r="E2915" t="str">
            <v>FAC Operations Coordinator</v>
          </cell>
          <cell r="F2915">
            <v>40133</v>
          </cell>
          <cell r="G2915">
            <v>41882</v>
          </cell>
          <cell r="H2915" t="str">
            <v>Hourly</v>
          </cell>
          <cell r="I2915" t="str">
            <v>H</v>
          </cell>
          <cell r="J2915">
            <v>16.170000000000002</v>
          </cell>
        </row>
        <row r="2916">
          <cell r="A2916">
            <v>1583</v>
          </cell>
          <cell r="B2916" t="str">
            <v>Parker, Megan K.</v>
          </cell>
          <cell r="C2916" t="str">
            <v>N</v>
          </cell>
          <cell r="D2916" t="str">
            <v>00000462</v>
          </cell>
          <cell r="E2916" t="str">
            <v>Project Coordinator</v>
          </cell>
          <cell r="F2916">
            <v>41883</v>
          </cell>
          <cell r="G2916">
            <v>41882</v>
          </cell>
          <cell r="H2916" t="str">
            <v>Hourly</v>
          </cell>
          <cell r="I2916" t="str">
            <v>H</v>
          </cell>
          <cell r="J2916">
            <v>16.170000000000002</v>
          </cell>
        </row>
        <row r="2917">
          <cell r="A2917">
            <v>1583</v>
          </cell>
          <cell r="B2917" t="str">
            <v>Parker, Megan K.</v>
          </cell>
          <cell r="C2917" t="str">
            <v>N</v>
          </cell>
          <cell r="D2917" t="str">
            <v>00000534</v>
          </cell>
          <cell r="E2917" t="str">
            <v>ADM Project Coordinator</v>
          </cell>
          <cell r="F2917">
            <v>41883</v>
          </cell>
          <cell r="G2917">
            <v>43156</v>
          </cell>
          <cell r="H2917" t="str">
            <v>Hourly</v>
          </cell>
          <cell r="I2917" t="str">
            <v>H</v>
          </cell>
          <cell r="J2917">
            <v>21.634599999999999</v>
          </cell>
        </row>
        <row r="2918">
          <cell r="A2918">
            <v>1583</v>
          </cell>
          <cell r="B2918" t="str">
            <v>Parker, Megan K.</v>
          </cell>
          <cell r="C2918" t="str">
            <v>Y</v>
          </cell>
          <cell r="D2918" t="str">
            <v>00000611</v>
          </cell>
          <cell r="E2918" t="str">
            <v>ADM PROJECT SUPERVISOR</v>
          </cell>
          <cell r="F2918">
            <v>43157</v>
          </cell>
          <cell r="G2918">
            <v>44045</v>
          </cell>
          <cell r="H2918" t="str">
            <v>Salaried</v>
          </cell>
          <cell r="I2918" t="str">
            <v>S</v>
          </cell>
          <cell r="J2918">
            <v>22.28</v>
          </cell>
        </row>
        <row r="2919">
          <cell r="A2919">
            <v>1584</v>
          </cell>
          <cell r="B2919" t="str">
            <v>Stearns, Jay D.</v>
          </cell>
          <cell r="C2919" t="str">
            <v>Y</v>
          </cell>
          <cell r="D2919" t="str">
            <v>00000367</v>
          </cell>
          <cell r="E2919" t="str">
            <v>Hospitalist</v>
          </cell>
          <cell r="F2919">
            <v>40133</v>
          </cell>
          <cell r="G2919">
            <v>40546</v>
          </cell>
          <cell r="H2919" t="str">
            <v>Salaried</v>
          </cell>
          <cell r="I2919" t="str">
            <v>S</v>
          </cell>
          <cell r="J2919">
            <v>88.037000000000006</v>
          </cell>
        </row>
        <row r="2920">
          <cell r="A2920">
            <v>1585</v>
          </cell>
          <cell r="B2920" t="str">
            <v>Rice, Rella R.</v>
          </cell>
          <cell r="C2920" t="str">
            <v>Y</v>
          </cell>
          <cell r="D2920" t="str">
            <v>00000341</v>
          </cell>
          <cell r="E2920" t="str">
            <v>Sharon RN Offsite</v>
          </cell>
          <cell r="F2920">
            <v>40140</v>
          </cell>
          <cell r="G2920">
            <v>42250</v>
          </cell>
          <cell r="H2920" t="str">
            <v>Hourly</v>
          </cell>
          <cell r="I2920" t="str">
            <v>H</v>
          </cell>
          <cell r="J2920">
            <v>30.67</v>
          </cell>
        </row>
        <row r="2921">
          <cell r="A2921">
            <v>1586</v>
          </cell>
          <cell r="B2921" t="str">
            <v>Goddard, Tammy A.</v>
          </cell>
          <cell r="C2921" t="str">
            <v>Y</v>
          </cell>
          <cell r="D2921" t="str">
            <v>00000222</v>
          </cell>
          <cell r="E2921" t="str">
            <v>Purchasing Clerk I</v>
          </cell>
          <cell r="F2921">
            <v>40427</v>
          </cell>
          <cell r="G2921">
            <v>40696</v>
          </cell>
          <cell r="H2921" t="str">
            <v>Hourly</v>
          </cell>
          <cell r="I2921" t="str">
            <v>H</v>
          </cell>
          <cell r="J2921">
            <v>11</v>
          </cell>
        </row>
        <row r="2922">
          <cell r="A2922">
            <v>1586</v>
          </cell>
          <cell r="B2922" t="str">
            <v>Goddard, Tammy A.</v>
          </cell>
          <cell r="C2922" t="str">
            <v>N</v>
          </cell>
          <cell r="D2922" t="str">
            <v>00000264</v>
          </cell>
          <cell r="E2922" t="str">
            <v>ES Worker</v>
          </cell>
          <cell r="F2922">
            <v>40147</v>
          </cell>
          <cell r="G2922">
            <v>40426</v>
          </cell>
          <cell r="H2922" t="str">
            <v>Hourly</v>
          </cell>
          <cell r="I2922" t="str">
            <v>H</v>
          </cell>
          <cell r="J2922">
            <v>10.221</v>
          </cell>
        </row>
        <row r="2923">
          <cell r="A2923">
            <v>1587</v>
          </cell>
          <cell r="B2923" t="str">
            <v>Alves, Diane R.</v>
          </cell>
          <cell r="C2923" t="str">
            <v>N</v>
          </cell>
          <cell r="D2923" t="str">
            <v>00000118</v>
          </cell>
          <cell r="E2923" t="str">
            <v>HIM File Clerk</v>
          </cell>
          <cell r="F2923">
            <v>41379</v>
          </cell>
          <cell r="G2923">
            <v>41462</v>
          </cell>
          <cell r="H2923" t="str">
            <v>Hourly</v>
          </cell>
          <cell r="I2923" t="str">
            <v>H</v>
          </cell>
          <cell r="J2923">
            <v>12</v>
          </cell>
        </row>
        <row r="2924">
          <cell r="A2924">
            <v>1587</v>
          </cell>
          <cell r="B2924" t="str">
            <v>Alves, Diane R.</v>
          </cell>
          <cell r="C2924" t="str">
            <v>Y</v>
          </cell>
          <cell r="D2924" t="str">
            <v>00000164</v>
          </cell>
          <cell r="E2924" t="str">
            <v>PRIM Medical Secretary</v>
          </cell>
          <cell r="F2924">
            <v>41463</v>
          </cell>
          <cell r="G2924">
            <v>42041</v>
          </cell>
          <cell r="H2924" t="str">
            <v>Hourly</v>
          </cell>
          <cell r="I2924" t="str">
            <v>H</v>
          </cell>
          <cell r="J2924">
            <v>13.39</v>
          </cell>
        </row>
        <row r="2925">
          <cell r="A2925">
            <v>1587</v>
          </cell>
          <cell r="B2925" t="str">
            <v>Alves, Diane R.</v>
          </cell>
          <cell r="C2925" t="str">
            <v>N</v>
          </cell>
          <cell r="D2925" t="str">
            <v>00000361</v>
          </cell>
          <cell r="E2925" t="str">
            <v>NUTS Cashier/Attendant</v>
          </cell>
          <cell r="F2925">
            <v>40287</v>
          </cell>
          <cell r="G2925">
            <v>41378</v>
          </cell>
          <cell r="H2925" t="str">
            <v>Hourly</v>
          </cell>
          <cell r="I2925" t="str">
            <v>H</v>
          </cell>
          <cell r="J2925">
            <v>10.09</v>
          </cell>
        </row>
        <row r="2926">
          <cell r="A2926">
            <v>1587</v>
          </cell>
          <cell r="B2926" t="str">
            <v>Alves, Diane R.</v>
          </cell>
          <cell r="C2926" t="str">
            <v>N</v>
          </cell>
          <cell r="D2926" t="str">
            <v>00000381</v>
          </cell>
          <cell r="E2926" t="str">
            <v>NUTS Menu Host</v>
          </cell>
          <cell r="F2926">
            <v>40147</v>
          </cell>
          <cell r="G2926">
            <v>40286</v>
          </cell>
          <cell r="H2926" t="str">
            <v>Hourly</v>
          </cell>
          <cell r="I2926" t="str">
            <v>H</v>
          </cell>
          <cell r="J2926">
            <v>9.8000000000000007</v>
          </cell>
        </row>
        <row r="2927">
          <cell r="A2927">
            <v>1588</v>
          </cell>
          <cell r="B2927" t="str">
            <v>Stender, Debra M.</v>
          </cell>
          <cell r="C2927" t="str">
            <v>N</v>
          </cell>
          <cell r="D2927" t="str">
            <v>00000164</v>
          </cell>
          <cell r="E2927" t="str">
            <v>PRIM Medical Secretary</v>
          </cell>
          <cell r="F2927">
            <v>40147</v>
          </cell>
          <cell r="G2927">
            <v>41420</v>
          </cell>
          <cell r="H2927" t="str">
            <v>Hourly</v>
          </cell>
          <cell r="I2927" t="str">
            <v>H</v>
          </cell>
          <cell r="J2927">
            <v>15.42</v>
          </cell>
        </row>
        <row r="2928">
          <cell r="A2928">
            <v>1588</v>
          </cell>
          <cell r="B2928" t="str">
            <v>Stender, Debra M.</v>
          </cell>
          <cell r="C2928" t="str">
            <v>Y</v>
          </cell>
          <cell r="D2928" t="str">
            <v>00000314</v>
          </cell>
          <cell r="E2928" t="str">
            <v>CHEL Medical Secretary Offsite</v>
          </cell>
          <cell r="F2928">
            <v>41421</v>
          </cell>
          <cell r="G2928">
            <v>42222</v>
          </cell>
          <cell r="H2928" t="str">
            <v>Hourly</v>
          </cell>
          <cell r="I2928" t="str">
            <v>H</v>
          </cell>
          <cell r="J2928">
            <v>15.96</v>
          </cell>
        </row>
        <row r="2929">
          <cell r="A2929">
            <v>1589</v>
          </cell>
          <cell r="B2929" t="str">
            <v>Conroy, Linda</v>
          </cell>
          <cell r="C2929" t="str">
            <v>Y</v>
          </cell>
          <cell r="D2929" t="str">
            <v>00000038</v>
          </cell>
          <cell r="E2929" t="str">
            <v>Purchasing Supervisor</v>
          </cell>
          <cell r="F2929">
            <v>40154</v>
          </cell>
          <cell r="G2929">
            <v>40458</v>
          </cell>
          <cell r="H2929" t="str">
            <v>Salaried</v>
          </cell>
          <cell r="I2929" t="str">
            <v>S</v>
          </cell>
          <cell r="J2929">
            <v>32.451900000000002</v>
          </cell>
        </row>
        <row r="2930">
          <cell r="A2930">
            <v>1590</v>
          </cell>
          <cell r="B2930" t="str">
            <v>Smith, Deborah -.</v>
          </cell>
          <cell r="C2930" t="str">
            <v>Y</v>
          </cell>
          <cell r="D2930" t="str">
            <v>00000164</v>
          </cell>
          <cell r="E2930" t="str">
            <v>PRIM Medical Secretary</v>
          </cell>
          <cell r="F2930">
            <v>40154</v>
          </cell>
          <cell r="G2930">
            <v>41677</v>
          </cell>
          <cell r="H2930" t="str">
            <v>Hourly</v>
          </cell>
          <cell r="I2930" t="str">
            <v>H</v>
          </cell>
          <cell r="J2930">
            <v>12.33</v>
          </cell>
        </row>
        <row r="2931">
          <cell r="A2931">
            <v>1591</v>
          </cell>
          <cell r="B2931" t="str">
            <v>Kabler, Daniel J.</v>
          </cell>
          <cell r="C2931" t="str">
            <v>N</v>
          </cell>
          <cell r="D2931" t="str">
            <v>00000238</v>
          </cell>
          <cell r="E2931" t="str">
            <v>MEDSURG LPN Per Diem</v>
          </cell>
          <cell r="F2931">
            <v>40155</v>
          </cell>
          <cell r="G2931">
            <v>40328</v>
          </cell>
          <cell r="H2931" t="str">
            <v>Hourly</v>
          </cell>
          <cell r="I2931" t="str">
            <v>H</v>
          </cell>
          <cell r="J2931">
            <v>13.95</v>
          </cell>
        </row>
        <row r="2932">
          <cell r="A2932">
            <v>1591</v>
          </cell>
          <cell r="B2932" t="str">
            <v>Kabler, Daniel J.</v>
          </cell>
          <cell r="C2932" t="str">
            <v>N</v>
          </cell>
          <cell r="D2932" t="str">
            <v>00000239</v>
          </cell>
          <cell r="E2932" t="str">
            <v>MEDSURG RN Per Diem</v>
          </cell>
          <cell r="F2932">
            <v>40155</v>
          </cell>
          <cell r="G2932">
            <v>40154</v>
          </cell>
          <cell r="H2932" t="str">
            <v>Hourly</v>
          </cell>
          <cell r="I2932" t="str">
            <v>H</v>
          </cell>
          <cell r="J2932">
            <v>13.95</v>
          </cell>
        </row>
        <row r="2933">
          <cell r="A2933">
            <v>1591</v>
          </cell>
          <cell r="B2933" t="str">
            <v>Kabler, Daniel J.</v>
          </cell>
          <cell r="C2933" t="str">
            <v>Y</v>
          </cell>
          <cell r="D2933" t="str">
            <v>00000239</v>
          </cell>
          <cell r="E2933" t="str">
            <v>MEDSURG RN Per Diem</v>
          </cell>
          <cell r="F2933">
            <v>40329</v>
          </cell>
          <cell r="G2933">
            <v>40707</v>
          </cell>
          <cell r="H2933" t="str">
            <v>Hourly</v>
          </cell>
          <cell r="I2933" t="str">
            <v>H</v>
          </cell>
          <cell r="J2933">
            <v>21</v>
          </cell>
        </row>
        <row r="2934">
          <cell r="A2934">
            <v>1592</v>
          </cell>
          <cell r="B2934" t="str">
            <v>Runnals, Nancy A.</v>
          </cell>
          <cell r="C2934" t="str">
            <v>N</v>
          </cell>
          <cell r="D2934" t="str">
            <v>00000065</v>
          </cell>
          <cell r="E2934" t="str">
            <v>OR Operating Room Technician</v>
          </cell>
          <cell r="F2934">
            <v>40168</v>
          </cell>
          <cell r="G2934">
            <v>40188</v>
          </cell>
          <cell r="H2934" t="str">
            <v>Hourly</v>
          </cell>
          <cell r="I2934" t="str">
            <v>H</v>
          </cell>
          <cell r="J2934">
            <v>12.9</v>
          </cell>
        </row>
        <row r="2935">
          <cell r="A2935">
            <v>1592</v>
          </cell>
          <cell r="B2935" t="str">
            <v>Runnals, Nancy A.</v>
          </cell>
          <cell r="C2935" t="str">
            <v>Y</v>
          </cell>
          <cell r="D2935" t="str">
            <v>00000070</v>
          </cell>
          <cell r="E2935" t="str">
            <v>OR Central Sterile Supply Tech</v>
          </cell>
          <cell r="F2935">
            <v>40189</v>
          </cell>
          <cell r="G2935">
            <v>40927</v>
          </cell>
          <cell r="H2935" t="str">
            <v>Hourly</v>
          </cell>
          <cell r="I2935" t="str">
            <v>H</v>
          </cell>
          <cell r="J2935">
            <v>12.9</v>
          </cell>
        </row>
        <row r="2936">
          <cell r="A2936">
            <v>1593</v>
          </cell>
          <cell r="B2936" t="str">
            <v>Farnham, Lyle J.</v>
          </cell>
          <cell r="C2936" t="str">
            <v>Y</v>
          </cell>
          <cell r="D2936" t="str">
            <v>00000190</v>
          </cell>
          <cell r="E2936" t="str">
            <v>NUTS Cook</v>
          </cell>
          <cell r="F2936">
            <v>40819</v>
          </cell>
          <cell r="G2936">
            <v>41989</v>
          </cell>
          <cell r="H2936" t="str">
            <v>Hourly</v>
          </cell>
          <cell r="I2936" t="str">
            <v>H</v>
          </cell>
          <cell r="J2936">
            <v>13.6</v>
          </cell>
        </row>
        <row r="2937">
          <cell r="A2937">
            <v>1593</v>
          </cell>
          <cell r="B2937" t="str">
            <v>Farnham, Lyle J.</v>
          </cell>
          <cell r="C2937" t="str">
            <v>N</v>
          </cell>
          <cell r="D2937" t="str">
            <v>00000191</v>
          </cell>
          <cell r="E2937" t="str">
            <v>NUTS Nutrition Assistant</v>
          </cell>
          <cell r="F2937">
            <v>40175</v>
          </cell>
          <cell r="G2937">
            <v>40818</v>
          </cell>
          <cell r="H2937" t="str">
            <v>Hourly</v>
          </cell>
          <cell r="I2937" t="str">
            <v>H</v>
          </cell>
          <cell r="J2937">
            <v>10.5</v>
          </cell>
        </row>
        <row r="2938">
          <cell r="A2938">
            <v>1594</v>
          </cell>
          <cell r="B2938" t="str">
            <v>Gurney, Robin R.</v>
          </cell>
          <cell r="C2938" t="str">
            <v>Y</v>
          </cell>
          <cell r="D2938" t="str">
            <v>00000300</v>
          </cell>
          <cell r="E2938" t="str">
            <v>PRIM LPN - Provider Practice</v>
          </cell>
          <cell r="F2938">
            <v>40182</v>
          </cell>
          <cell r="G2938">
            <v>40361</v>
          </cell>
          <cell r="H2938" t="str">
            <v>Hourly</v>
          </cell>
          <cell r="I2938" t="str">
            <v>H</v>
          </cell>
          <cell r="J2938">
            <v>22</v>
          </cell>
        </row>
        <row r="2939">
          <cell r="A2939">
            <v>1595</v>
          </cell>
          <cell r="B2939" t="str">
            <v>Rodgers, Kevin A.</v>
          </cell>
          <cell r="C2939" t="str">
            <v>N</v>
          </cell>
          <cell r="D2939" t="str">
            <v>00000367</v>
          </cell>
          <cell r="E2939" t="str">
            <v>Hospitalist</v>
          </cell>
          <cell r="F2939">
            <v>40910</v>
          </cell>
          <cell r="G2939">
            <v>41638</v>
          </cell>
          <cell r="H2939" t="str">
            <v>Hourly</v>
          </cell>
          <cell r="I2939" t="str">
            <v>H</v>
          </cell>
          <cell r="J2939">
            <v>130</v>
          </cell>
        </row>
        <row r="2940">
          <cell r="A2940">
            <v>1595</v>
          </cell>
          <cell r="B2940" t="str">
            <v>Rodgers, Kevin A.</v>
          </cell>
          <cell r="C2940" t="str">
            <v>Y</v>
          </cell>
          <cell r="D2940" t="str">
            <v>00000367</v>
          </cell>
          <cell r="E2940" t="str">
            <v>Hospitalist</v>
          </cell>
          <cell r="F2940">
            <v>41765</v>
          </cell>
          <cell r="G2940">
            <v>43129</v>
          </cell>
          <cell r="H2940" t="str">
            <v>Salaried</v>
          </cell>
          <cell r="I2940" t="str">
            <v>S</v>
          </cell>
          <cell r="J2940">
            <v>130</v>
          </cell>
        </row>
        <row r="2941">
          <cell r="A2941">
            <v>1595</v>
          </cell>
          <cell r="B2941" t="str">
            <v>Rodgers, Kevin A.</v>
          </cell>
          <cell r="C2941" t="str">
            <v>N</v>
          </cell>
          <cell r="D2941" t="str">
            <v>00000438</v>
          </cell>
          <cell r="E2941" t="str">
            <v>Physician - ER</v>
          </cell>
          <cell r="F2941">
            <v>40178</v>
          </cell>
          <cell r="G2941">
            <v>40661</v>
          </cell>
          <cell r="H2941" t="str">
            <v>Hourly</v>
          </cell>
          <cell r="I2941" t="str">
            <v>H</v>
          </cell>
          <cell r="J2941">
            <v>100</v>
          </cell>
        </row>
        <row r="2942">
          <cell r="A2942">
            <v>1595</v>
          </cell>
          <cell r="B2942" t="str">
            <v>Rodgers, Kevin A.</v>
          </cell>
          <cell r="C2942" t="str">
            <v>N</v>
          </cell>
          <cell r="D2942" t="str">
            <v>00000438</v>
          </cell>
          <cell r="E2942" t="str">
            <v>Physician - ER</v>
          </cell>
          <cell r="F2942">
            <v>40910</v>
          </cell>
          <cell r="G2942">
            <v>40909</v>
          </cell>
          <cell r="H2942" t="str">
            <v>Hourly</v>
          </cell>
          <cell r="I2942" t="str">
            <v>H</v>
          </cell>
          <cell r="J2942">
            <v>100</v>
          </cell>
        </row>
        <row r="2943">
          <cell r="A2943">
            <v>1595</v>
          </cell>
          <cell r="B2943" t="str">
            <v>Rodgers, Kevin A.</v>
          </cell>
          <cell r="C2943" t="str">
            <v>N</v>
          </cell>
          <cell r="D2943" t="str">
            <v>00000438</v>
          </cell>
          <cell r="E2943" t="str">
            <v>Physician - ER</v>
          </cell>
          <cell r="F2943">
            <v>41281</v>
          </cell>
          <cell r="G2943">
            <v>41638</v>
          </cell>
          <cell r="H2943" t="str">
            <v>Hourly</v>
          </cell>
          <cell r="I2943" t="str">
            <v>H</v>
          </cell>
          <cell r="J2943">
            <v>100</v>
          </cell>
        </row>
        <row r="2944">
          <cell r="A2944">
            <v>1596</v>
          </cell>
          <cell r="B2944" t="str">
            <v>Thresher, Denise L.</v>
          </cell>
          <cell r="C2944" t="str">
            <v>Y</v>
          </cell>
          <cell r="D2944" t="str">
            <v>00000197</v>
          </cell>
          <cell r="E2944" t="str">
            <v>ES Associate</v>
          </cell>
          <cell r="F2944">
            <v>40189</v>
          </cell>
          <cell r="G2944">
            <v>40254</v>
          </cell>
          <cell r="H2944" t="str">
            <v>Hourly</v>
          </cell>
          <cell r="I2944" t="str">
            <v>H</v>
          </cell>
          <cell r="J2944">
            <v>10.25</v>
          </cell>
        </row>
        <row r="2945">
          <cell r="A2945">
            <v>1597</v>
          </cell>
          <cell r="B2945" t="str">
            <v>Hundal, Mandeep</v>
          </cell>
          <cell r="C2945" t="str">
            <v>Y</v>
          </cell>
          <cell r="D2945" t="str">
            <v>00000367</v>
          </cell>
          <cell r="E2945" t="str">
            <v>Hospitalist</v>
          </cell>
          <cell r="F2945">
            <v>40189</v>
          </cell>
          <cell r="G2945">
            <v>41184</v>
          </cell>
          <cell r="H2945" t="str">
            <v>Salaried</v>
          </cell>
          <cell r="I2945" t="str">
            <v>S</v>
          </cell>
          <cell r="J2945">
            <v>76.923100000000005</v>
          </cell>
        </row>
        <row r="2946">
          <cell r="A2946">
            <v>1598</v>
          </cell>
          <cell r="B2946" t="str">
            <v>Johansen, Sarah G.</v>
          </cell>
          <cell r="C2946" t="str">
            <v>Y</v>
          </cell>
          <cell r="D2946" t="str">
            <v>00000438</v>
          </cell>
          <cell r="E2946" t="str">
            <v>Physician - ER</v>
          </cell>
          <cell r="F2946">
            <v>40192</v>
          </cell>
          <cell r="G2946">
            <v>45056</v>
          </cell>
          <cell r="H2946" t="str">
            <v>Salaried</v>
          </cell>
          <cell r="I2946" t="str">
            <v>S</v>
          </cell>
          <cell r="J2946">
            <v>185</v>
          </cell>
        </row>
        <row r="2947">
          <cell r="A2947">
            <v>1599</v>
          </cell>
          <cell r="B2947" t="str">
            <v>Boule, Shannon L.</v>
          </cell>
          <cell r="C2947" t="str">
            <v>N</v>
          </cell>
          <cell r="D2947" t="str">
            <v>00000049</v>
          </cell>
          <cell r="E2947" t="str">
            <v>MEDSURG Registered Nurse</v>
          </cell>
          <cell r="F2947">
            <v>41043</v>
          </cell>
          <cell r="G2947">
            <v>41857</v>
          </cell>
          <cell r="H2947" t="str">
            <v>Hourly</v>
          </cell>
          <cell r="I2947" t="str">
            <v>H</v>
          </cell>
          <cell r="J2947">
            <v>24.64</v>
          </cell>
        </row>
        <row r="2948">
          <cell r="A2948">
            <v>1599</v>
          </cell>
          <cell r="B2948" t="str">
            <v>Boule, Shannon L.</v>
          </cell>
          <cell r="C2948" t="str">
            <v>N</v>
          </cell>
          <cell r="D2948" t="str">
            <v>00000050</v>
          </cell>
          <cell r="E2948" t="str">
            <v>MEDSURG LPN</v>
          </cell>
          <cell r="F2948">
            <v>40371</v>
          </cell>
          <cell r="G2948">
            <v>40776</v>
          </cell>
          <cell r="H2948" t="str">
            <v>Hourly</v>
          </cell>
          <cell r="I2948" t="str">
            <v>H</v>
          </cell>
          <cell r="J2948">
            <v>13.95</v>
          </cell>
        </row>
        <row r="2949">
          <cell r="A2949">
            <v>1599</v>
          </cell>
          <cell r="B2949" t="str">
            <v>Boule, Shannon L.</v>
          </cell>
          <cell r="C2949" t="str">
            <v>N</v>
          </cell>
          <cell r="D2949" t="str">
            <v>00000238</v>
          </cell>
          <cell r="E2949" t="str">
            <v>MEDSURG LPN Per Diem</v>
          </cell>
          <cell r="F2949">
            <v>40196</v>
          </cell>
          <cell r="G2949">
            <v>40370</v>
          </cell>
          <cell r="H2949" t="str">
            <v>Hourly</v>
          </cell>
          <cell r="I2949" t="str">
            <v>H</v>
          </cell>
          <cell r="J2949">
            <v>13.95</v>
          </cell>
        </row>
        <row r="2950">
          <cell r="A2950">
            <v>1599</v>
          </cell>
          <cell r="B2950" t="str">
            <v>Boule, Shannon L.</v>
          </cell>
          <cell r="C2950" t="str">
            <v>N</v>
          </cell>
          <cell r="D2950" t="str">
            <v>00000238</v>
          </cell>
          <cell r="E2950" t="str">
            <v>MEDSURG LPN Per Diem</v>
          </cell>
          <cell r="F2950">
            <v>40777</v>
          </cell>
          <cell r="G2950">
            <v>41042</v>
          </cell>
          <cell r="H2950" t="str">
            <v>Hourly</v>
          </cell>
          <cell r="I2950" t="str">
            <v>H</v>
          </cell>
          <cell r="J2950">
            <v>14.37</v>
          </cell>
        </row>
        <row r="2951">
          <cell r="A2951">
            <v>1599</v>
          </cell>
          <cell r="B2951" t="str">
            <v>Boule, Shannon L.</v>
          </cell>
          <cell r="C2951" t="str">
            <v>Y</v>
          </cell>
          <cell r="D2951" t="str">
            <v>00000239</v>
          </cell>
          <cell r="E2951" t="str">
            <v>MEDSURG RN Per Diem</v>
          </cell>
          <cell r="F2951">
            <v>41858</v>
          </cell>
          <cell r="G2951">
            <v>42523</v>
          </cell>
          <cell r="H2951" t="str">
            <v>Hourly</v>
          </cell>
          <cell r="I2951" t="str">
            <v>H</v>
          </cell>
          <cell r="J2951">
            <v>25.89</v>
          </cell>
        </row>
        <row r="2952">
          <cell r="A2952">
            <v>1600</v>
          </cell>
          <cell r="B2952" t="str">
            <v>Nulty, Conor M.</v>
          </cell>
          <cell r="C2952" t="str">
            <v>N</v>
          </cell>
          <cell r="D2952" t="str">
            <v>00000049</v>
          </cell>
          <cell r="E2952" t="str">
            <v>MEDSURG Registered Nurse</v>
          </cell>
          <cell r="F2952">
            <v>40196</v>
          </cell>
          <cell r="G2952">
            <v>40818</v>
          </cell>
          <cell r="H2952" t="str">
            <v>Hourly</v>
          </cell>
          <cell r="I2952" t="str">
            <v>H</v>
          </cell>
          <cell r="J2952">
            <v>21</v>
          </cell>
        </row>
        <row r="2953">
          <cell r="A2953">
            <v>1600</v>
          </cell>
          <cell r="B2953" t="str">
            <v>Nulty, Conor M.</v>
          </cell>
          <cell r="C2953" t="str">
            <v>N</v>
          </cell>
          <cell r="D2953" t="str">
            <v>00000072</v>
          </cell>
          <cell r="E2953" t="str">
            <v>ER Registered Nurse</v>
          </cell>
          <cell r="F2953">
            <v>40819</v>
          </cell>
          <cell r="G2953">
            <v>40976</v>
          </cell>
          <cell r="H2953" t="str">
            <v>Hourly</v>
          </cell>
          <cell r="I2953" t="str">
            <v>H</v>
          </cell>
          <cell r="J2953">
            <v>21</v>
          </cell>
        </row>
        <row r="2954">
          <cell r="A2954">
            <v>1600</v>
          </cell>
          <cell r="B2954" t="str">
            <v>Nulty, Conor M.</v>
          </cell>
          <cell r="C2954" t="str">
            <v>Y</v>
          </cell>
          <cell r="D2954" t="str">
            <v>00000239</v>
          </cell>
          <cell r="E2954" t="str">
            <v>MEDSURG RN Per Diem</v>
          </cell>
          <cell r="F2954">
            <v>40984</v>
          </cell>
          <cell r="G2954">
            <v>41043</v>
          </cell>
          <cell r="H2954" t="str">
            <v>Hourly</v>
          </cell>
          <cell r="I2954" t="str">
            <v>H</v>
          </cell>
          <cell r="J2954">
            <v>21</v>
          </cell>
        </row>
        <row r="2955">
          <cell r="A2955">
            <v>1601</v>
          </cell>
          <cell r="B2955" t="str">
            <v>Klezos, Rosalind E.</v>
          </cell>
          <cell r="C2955" t="str">
            <v>Y</v>
          </cell>
          <cell r="D2955" t="str">
            <v>00000470</v>
          </cell>
          <cell r="E2955" t="str">
            <v>RES Respiratory Therapist PD</v>
          </cell>
          <cell r="F2955">
            <v>40196</v>
          </cell>
          <cell r="G2955">
            <v>40752</v>
          </cell>
          <cell r="H2955" t="str">
            <v>Hourly</v>
          </cell>
          <cell r="I2955" t="str">
            <v>H</v>
          </cell>
          <cell r="J2955">
            <v>20.399999999999999</v>
          </cell>
        </row>
        <row r="2956">
          <cell r="A2956">
            <v>1602</v>
          </cell>
          <cell r="B2956" t="str">
            <v>Thibouthot, Denis</v>
          </cell>
          <cell r="C2956" t="str">
            <v>Y</v>
          </cell>
          <cell r="D2956" t="str">
            <v>00000233</v>
          </cell>
          <cell r="E2956" t="str">
            <v>ER RN Per Diem</v>
          </cell>
          <cell r="F2956">
            <v>40198</v>
          </cell>
          <cell r="G2956">
            <v>41348</v>
          </cell>
          <cell r="H2956" t="str">
            <v>Hourly</v>
          </cell>
          <cell r="I2956" t="str">
            <v>H</v>
          </cell>
          <cell r="J2956">
            <v>29.87</v>
          </cell>
        </row>
        <row r="2957">
          <cell r="A2957">
            <v>1603</v>
          </cell>
          <cell r="B2957" t="str">
            <v>Merlo, Maryah L.</v>
          </cell>
          <cell r="C2957" t="str">
            <v>N</v>
          </cell>
          <cell r="D2957" t="str">
            <v>00000191</v>
          </cell>
          <cell r="E2957" t="str">
            <v>NUTS Nutrition Assistant</v>
          </cell>
          <cell r="F2957">
            <v>40198</v>
          </cell>
          <cell r="G2957">
            <v>40286</v>
          </cell>
          <cell r="H2957" t="str">
            <v>Hourly</v>
          </cell>
          <cell r="I2957" t="str">
            <v>H</v>
          </cell>
          <cell r="J2957">
            <v>9</v>
          </cell>
        </row>
        <row r="2958">
          <cell r="A2958">
            <v>1603</v>
          </cell>
          <cell r="B2958" t="str">
            <v>Merlo, Maryah L.</v>
          </cell>
          <cell r="C2958" t="str">
            <v>N</v>
          </cell>
          <cell r="D2958" t="str">
            <v>00000381</v>
          </cell>
          <cell r="E2958" t="str">
            <v>NUTS Menu Host</v>
          </cell>
          <cell r="F2958">
            <v>40287</v>
          </cell>
          <cell r="G2958">
            <v>40398</v>
          </cell>
          <cell r="H2958" t="str">
            <v>Hourly</v>
          </cell>
          <cell r="I2958" t="str">
            <v>H</v>
          </cell>
          <cell r="J2958">
            <v>9</v>
          </cell>
        </row>
        <row r="2959">
          <cell r="A2959">
            <v>1603</v>
          </cell>
          <cell r="B2959" t="str">
            <v>Merlo, Maryah L.</v>
          </cell>
          <cell r="C2959" t="str">
            <v>Y</v>
          </cell>
          <cell r="D2959" t="str">
            <v>00000459</v>
          </cell>
          <cell r="E2959" t="str">
            <v>NUTS Nutrition Asst 1 Per Diem</v>
          </cell>
          <cell r="F2959">
            <v>40399</v>
          </cell>
          <cell r="G2959">
            <v>40815</v>
          </cell>
          <cell r="H2959" t="str">
            <v>Hourly</v>
          </cell>
          <cell r="I2959" t="str">
            <v>H</v>
          </cell>
          <cell r="J2959">
            <v>9</v>
          </cell>
        </row>
        <row r="2960">
          <cell r="A2960">
            <v>1604</v>
          </cell>
          <cell r="B2960" t="str">
            <v>Lennon, Marsha L.</v>
          </cell>
          <cell r="C2960" t="str">
            <v>Y</v>
          </cell>
          <cell r="D2960" t="str">
            <v>00000058</v>
          </cell>
          <cell r="E2960" t="str">
            <v>MECU Licensed Nurse Aide</v>
          </cell>
          <cell r="F2960">
            <v>40198</v>
          </cell>
          <cell r="G2960">
            <v>40228</v>
          </cell>
          <cell r="H2960" t="str">
            <v>Hourly</v>
          </cell>
          <cell r="I2960" t="str">
            <v>H</v>
          </cell>
          <cell r="J2960">
            <v>9.8699999999999992</v>
          </cell>
        </row>
        <row r="2961">
          <cell r="A2961">
            <v>1605</v>
          </cell>
          <cell r="B2961" t="str">
            <v>DeCoteau, Paul A.</v>
          </cell>
          <cell r="C2961" t="str">
            <v>N</v>
          </cell>
          <cell r="D2961" t="str">
            <v>00000471</v>
          </cell>
          <cell r="E2961" t="str">
            <v>LAB Laboratory Asst Per Diem</v>
          </cell>
          <cell r="F2961">
            <v>40205</v>
          </cell>
          <cell r="G2961">
            <v>40449</v>
          </cell>
          <cell r="H2961" t="str">
            <v>Hourly</v>
          </cell>
          <cell r="I2961" t="str">
            <v>H</v>
          </cell>
          <cell r="J2961">
            <v>11.76</v>
          </cell>
        </row>
        <row r="2962">
          <cell r="A2962">
            <v>1605</v>
          </cell>
          <cell r="B2962" t="str">
            <v>DeCoteau, Paul A.</v>
          </cell>
          <cell r="C2962" t="str">
            <v>Y</v>
          </cell>
          <cell r="D2962" t="str">
            <v>00000494</v>
          </cell>
          <cell r="E2962" t="str">
            <v>ER LNA Per Diem</v>
          </cell>
          <cell r="F2962">
            <v>43059</v>
          </cell>
          <cell r="G2962">
            <v>43703</v>
          </cell>
          <cell r="H2962" t="str">
            <v>Hourly</v>
          </cell>
          <cell r="I2962" t="str">
            <v>H</v>
          </cell>
          <cell r="J2962">
            <v>14.42</v>
          </cell>
        </row>
        <row r="2963">
          <cell r="A2963">
            <v>1606</v>
          </cell>
          <cell r="B2963" t="str">
            <v>Hooker, Harold L.</v>
          </cell>
          <cell r="C2963" t="str">
            <v>Y</v>
          </cell>
          <cell r="D2963" t="str">
            <v>00000197</v>
          </cell>
          <cell r="E2963" t="str">
            <v>ES Associate</v>
          </cell>
          <cell r="F2963">
            <v>40210</v>
          </cell>
          <cell r="G2963">
            <v>40249</v>
          </cell>
          <cell r="H2963" t="str">
            <v>Hourly</v>
          </cell>
          <cell r="I2963" t="str">
            <v>H</v>
          </cell>
          <cell r="J2963">
            <v>12</v>
          </cell>
        </row>
        <row r="2964">
          <cell r="A2964">
            <v>1607</v>
          </cell>
          <cell r="B2964" t="str">
            <v>Goddard, Ben H.</v>
          </cell>
          <cell r="C2964" t="str">
            <v>N</v>
          </cell>
          <cell r="D2964" t="str">
            <v>00000264</v>
          </cell>
          <cell r="E2964" t="str">
            <v>ES Worker</v>
          </cell>
          <cell r="F2964">
            <v>40217</v>
          </cell>
          <cell r="G2964">
            <v>40328</v>
          </cell>
          <cell r="H2964" t="str">
            <v>Hourly</v>
          </cell>
          <cell r="I2964" t="str">
            <v>H</v>
          </cell>
          <cell r="J2964">
            <v>11.5</v>
          </cell>
        </row>
        <row r="2965">
          <cell r="A2965">
            <v>1607</v>
          </cell>
          <cell r="B2965" t="str">
            <v>Goddard, Ben H.</v>
          </cell>
          <cell r="C2965" t="str">
            <v>Y</v>
          </cell>
          <cell r="D2965" t="str">
            <v>00000472</v>
          </cell>
          <cell r="E2965" t="str">
            <v>ES Associate - Per Diem</v>
          </cell>
          <cell r="F2965">
            <v>40329</v>
          </cell>
          <cell r="G2965">
            <v>40417</v>
          </cell>
          <cell r="H2965" t="str">
            <v>Hourly</v>
          </cell>
          <cell r="I2965" t="str">
            <v>H</v>
          </cell>
          <cell r="J2965">
            <v>10</v>
          </cell>
        </row>
        <row r="2966">
          <cell r="A2966">
            <v>1608</v>
          </cell>
          <cell r="B2966" t="str">
            <v>Thresher, Carmen R.</v>
          </cell>
          <cell r="C2966" t="str">
            <v>Y</v>
          </cell>
          <cell r="D2966" t="str">
            <v>00000094</v>
          </cell>
          <cell r="E2966" t="str">
            <v>PHAR Pharmacy Technician</v>
          </cell>
          <cell r="F2966">
            <v>40221</v>
          </cell>
          <cell r="G2966">
            <v>40822</v>
          </cell>
          <cell r="H2966" t="str">
            <v>Hourly</v>
          </cell>
          <cell r="I2966" t="str">
            <v>H</v>
          </cell>
          <cell r="J2966">
            <v>14.5</v>
          </cell>
        </row>
        <row r="2967">
          <cell r="A2967">
            <v>1609</v>
          </cell>
          <cell r="B2967" t="str">
            <v>Wendell, Christine A.</v>
          </cell>
          <cell r="C2967" t="str">
            <v>Y</v>
          </cell>
          <cell r="D2967" t="str">
            <v>00000235</v>
          </cell>
          <cell r="E2967" t="str">
            <v>MECU LNA Per Diem</v>
          </cell>
          <cell r="F2967">
            <v>40227</v>
          </cell>
          <cell r="G2967">
            <v>40497</v>
          </cell>
          <cell r="H2967" t="str">
            <v>Hourly</v>
          </cell>
          <cell r="I2967" t="str">
            <v>H</v>
          </cell>
          <cell r="J2967">
            <v>10.11</v>
          </cell>
        </row>
        <row r="2968">
          <cell r="A2968">
            <v>1610</v>
          </cell>
          <cell r="B2968" t="str">
            <v>Smith, Robert D.</v>
          </cell>
          <cell r="C2968" t="str">
            <v>Y</v>
          </cell>
          <cell r="D2968" t="str">
            <v>00000065</v>
          </cell>
          <cell r="E2968" t="str">
            <v>OR Operating Room Technician</v>
          </cell>
          <cell r="F2968">
            <v>40231</v>
          </cell>
          <cell r="G2968">
            <v>40269</v>
          </cell>
          <cell r="H2968" t="str">
            <v>Hourly</v>
          </cell>
          <cell r="I2968" t="str">
            <v>H</v>
          </cell>
          <cell r="J2968">
            <v>30</v>
          </cell>
        </row>
        <row r="2969">
          <cell r="A2969">
            <v>1611</v>
          </cell>
          <cell r="B2969" t="str">
            <v>Fitzgerald, Emily A.</v>
          </cell>
          <cell r="C2969" t="str">
            <v>N</v>
          </cell>
          <cell r="D2969" t="str">
            <v>00000049</v>
          </cell>
          <cell r="E2969" t="str">
            <v>MEDSURG Registered Nurse</v>
          </cell>
          <cell r="F2969">
            <v>40245</v>
          </cell>
          <cell r="G2969">
            <v>40720</v>
          </cell>
          <cell r="H2969" t="str">
            <v>Hourly</v>
          </cell>
          <cell r="I2969" t="str">
            <v>H</v>
          </cell>
          <cell r="J2969">
            <v>21</v>
          </cell>
        </row>
        <row r="2970">
          <cell r="A2970">
            <v>1611</v>
          </cell>
          <cell r="B2970" t="str">
            <v>Fitzgerald, Emily A.</v>
          </cell>
          <cell r="C2970" t="str">
            <v>Y</v>
          </cell>
          <cell r="D2970" t="str">
            <v>00000239</v>
          </cell>
          <cell r="E2970" t="str">
            <v>MEDSURG RN Per Diem</v>
          </cell>
          <cell r="F2970">
            <v>40721</v>
          </cell>
          <cell r="G2970">
            <v>41295</v>
          </cell>
          <cell r="H2970" t="str">
            <v>Hourly</v>
          </cell>
          <cell r="I2970" t="str">
            <v>H</v>
          </cell>
          <cell r="J2970">
            <v>21.63</v>
          </cell>
        </row>
        <row r="2971">
          <cell r="A2971">
            <v>1612</v>
          </cell>
          <cell r="B2971" t="str">
            <v>Sprague, Sally A.</v>
          </cell>
          <cell r="C2971" t="str">
            <v>Y</v>
          </cell>
          <cell r="D2971" t="str">
            <v>00000235</v>
          </cell>
          <cell r="E2971" t="str">
            <v>MECU LNA Per Diem</v>
          </cell>
          <cell r="F2971">
            <v>40252</v>
          </cell>
          <cell r="G2971">
            <v>41502</v>
          </cell>
          <cell r="H2971" t="str">
            <v>Hourly</v>
          </cell>
          <cell r="I2971" t="str">
            <v>H</v>
          </cell>
          <cell r="J2971">
            <v>10.48</v>
          </cell>
        </row>
        <row r="2972">
          <cell r="A2972">
            <v>1613</v>
          </cell>
          <cell r="B2972" t="str">
            <v>Coffey, Janet M.</v>
          </cell>
          <cell r="C2972" t="str">
            <v>Y</v>
          </cell>
          <cell r="D2972" t="str">
            <v>00000067</v>
          </cell>
          <cell r="E2972" t="str">
            <v>ACC Registered Nurse</v>
          </cell>
          <cell r="F2972">
            <v>40259</v>
          </cell>
          <cell r="G2972">
            <v>42516</v>
          </cell>
          <cell r="H2972" t="str">
            <v>Hourly</v>
          </cell>
          <cell r="I2972" t="str">
            <v>H</v>
          </cell>
          <cell r="J2972">
            <v>32.700000000000003</v>
          </cell>
        </row>
        <row r="2973">
          <cell r="A2973">
            <v>1614</v>
          </cell>
          <cell r="B2973" t="str">
            <v>Kelley, Michael C.</v>
          </cell>
          <cell r="C2973" t="str">
            <v>Y</v>
          </cell>
          <cell r="D2973" t="str">
            <v>00000067</v>
          </cell>
          <cell r="E2973" t="str">
            <v>ACC Registered Nurse</v>
          </cell>
          <cell r="F2973">
            <v>40260</v>
          </cell>
          <cell r="G2973">
            <v>40822</v>
          </cell>
          <cell r="H2973" t="str">
            <v>Hourly</v>
          </cell>
          <cell r="I2973" t="str">
            <v>H</v>
          </cell>
          <cell r="J2973">
            <v>21.63</v>
          </cell>
        </row>
        <row r="2974">
          <cell r="A2974">
            <v>1615</v>
          </cell>
          <cell r="B2974" t="str">
            <v>Flannagan, Robert G.</v>
          </cell>
          <cell r="C2974" t="str">
            <v>N</v>
          </cell>
          <cell r="D2974" t="str">
            <v>00000057</v>
          </cell>
          <cell r="E2974" t="str">
            <v>MECU Licensed Practical Nurse</v>
          </cell>
          <cell r="F2974">
            <v>40260</v>
          </cell>
          <cell r="G2974">
            <v>40286</v>
          </cell>
          <cell r="H2974" t="str">
            <v>Hourly</v>
          </cell>
          <cell r="I2974" t="str">
            <v>H</v>
          </cell>
          <cell r="J2974">
            <v>16</v>
          </cell>
        </row>
        <row r="2975">
          <cell r="A2975">
            <v>1615</v>
          </cell>
          <cell r="B2975" t="str">
            <v>Flannagan, Robert G.</v>
          </cell>
          <cell r="C2975" t="str">
            <v>Y</v>
          </cell>
          <cell r="D2975" t="str">
            <v>00000356</v>
          </cell>
          <cell r="E2975" t="str">
            <v>MECU Charge LPN</v>
          </cell>
          <cell r="F2975">
            <v>40260</v>
          </cell>
          <cell r="G2975">
            <v>40360</v>
          </cell>
          <cell r="H2975" t="str">
            <v>Hourly</v>
          </cell>
          <cell r="I2975" t="str">
            <v>H</v>
          </cell>
          <cell r="J2975">
            <v>16.5</v>
          </cell>
        </row>
        <row r="2976">
          <cell r="A2976">
            <v>1616</v>
          </cell>
          <cell r="B2976" t="str">
            <v>Steventon, Gloria C.</v>
          </cell>
          <cell r="C2976" t="str">
            <v>N</v>
          </cell>
          <cell r="D2976" t="str">
            <v>00000197</v>
          </cell>
          <cell r="E2976" t="str">
            <v>ES Associate</v>
          </cell>
          <cell r="F2976">
            <v>40266</v>
          </cell>
          <cell r="G2976">
            <v>40384</v>
          </cell>
          <cell r="H2976" t="str">
            <v>Hourly</v>
          </cell>
          <cell r="I2976" t="str">
            <v>H</v>
          </cell>
          <cell r="J2976">
            <v>10</v>
          </cell>
        </row>
        <row r="2977">
          <cell r="A2977">
            <v>1616</v>
          </cell>
          <cell r="B2977" t="str">
            <v>Steventon, Gloria C.</v>
          </cell>
          <cell r="C2977" t="str">
            <v>Y</v>
          </cell>
          <cell r="D2977" t="str">
            <v>00000197</v>
          </cell>
          <cell r="E2977" t="str">
            <v>ES Associate</v>
          </cell>
          <cell r="F2977">
            <v>40945</v>
          </cell>
          <cell r="G2977">
            <v>41130</v>
          </cell>
          <cell r="H2977" t="str">
            <v>Hourly</v>
          </cell>
          <cell r="I2977" t="str">
            <v>H</v>
          </cell>
          <cell r="J2977">
            <v>10.3</v>
          </cell>
        </row>
        <row r="2978">
          <cell r="A2978">
            <v>1616</v>
          </cell>
          <cell r="B2978" t="str">
            <v>Steventon, Gloria C.</v>
          </cell>
          <cell r="C2978" t="str">
            <v>N</v>
          </cell>
          <cell r="D2978" t="str">
            <v>00000264</v>
          </cell>
          <cell r="E2978" t="str">
            <v>ES Worker</v>
          </cell>
          <cell r="F2978">
            <v>40385</v>
          </cell>
          <cell r="G2978">
            <v>40944</v>
          </cell>
          <cell r="H2978" t="str">
            <v>Hourly</v>
          </cell>
          <cell r="I2978" t="str">
            <v>H</v>
          </cell>
          <cell r="J2978">
            <v>10</v>
          </cell>
        </row>
        <row r="2979">
          <cell r="A2979">
            <v>1617</v>
          </cell>
          <cell r="B2979" t="str">
            <v>Votey, Steven C.</v>
          </cell>
          <cell r="C2979" t="str">
            <v>Y</v>
          </cell>
          <cell r="D2979" t="str">
            <v>00000032</v>
          </cell>
          <cell r="E2979" t="str">
            <v>RAD Radiology Manager</v>
          </cell>
          <cell r="F2979">
            <v>40267</v>
          </cell>
          <cell r="G2979">
            <v>40906</v>
          </cell>
          <cell r="H2979" t="str">
            <v>Salaried</v>
          </cell>
          <cell r="I2979" t="str">
            <v>S</v>
          </cell>
          <cell r="J2979">
            <v>42.067300000000003</v>
          </cell>
        </row>
        <row r="2980">
          <cell r="A2980">
            <v>1618</v>
          </cell>
          <cell r="B2980" t="str">
            <v>Ball, Mark C.</v>
          </cell>
          <cell r="C2980" t="str">
            <v>Y</v>
          </cell>
          <cell r="D2980" t="str">
            <v>00000197</v>
          </cell>
          <cell r="E2980" t="str">
            <v>ES Associate</v>
          </cell>
          <cell r="F2980">
            <v>40274</v>
          </cell>
          <cell r="G2980">
            <v>41102</v>
          </cell>
          <cell r="H2980" t="str">
            <v>Hourly</v>
          </cell>
          <cell r="I2980" t="str">
            <v>H</v>
          </cell>
          <cell r="J2980">
            <v>10.1</v>
          </cell>
        </row>
        <row r="2981">
          <cell r="A2981">
            <v>1619</v>
          </cell>
          <cell r="B2981" t="str">
            <v>LaCroix, Christopher A.</v>
          </cell>
          <cell r="C2981" t="str">
            <v>Y</v>
          </cell>
          <cell r="D2981" t="str">
            <v>00000190</v>
          </cell>
          <cell r="E2981" t="str">
            <v>NUTS Cook</v>
          </cell>
          <cell r="F2981">
            <v>40959</v>
          </cell>
          <cell r="G2981">
            <v>41032</v>
          </cell>
          <cell r="H2981" t="str">
            <v>Hourly</v>
          </cell>
          <cell r="I2981" t="str">
            <v>H</v>
          </cell>
          <cell r="J2981">
            <v>11.33</v>
          </cell>
        </row>
        <row r="2982">
          <cell r="A2982">
            <v>1619</v>
          </cell>
          <cell r="B2982" t="str">
            <v>LaCroix, Christopher A.</v>
          </cell>
          <cell r="C2982" t="str">
            <v>N</v>
          </cell>
          <cell r="D2982" t="str">
            <v>00000191</v>
          </cell>
          <cell r="E2982" t="str">
            <v>NUTS Nutrition Assistant</v>
          </cell>
          <cell r="F2982">
            <v>40819</v>
          </cell>
          <cell r="G2982">
            <v>40958</v>
          </cell>
          <cell r="H2982" t="str">
            <v>Hourly</v>
          </cell>
          <cell r="I2982" t="str">
            <v>H</v>
          </cell>
          <cell r="J2982">
            <v>11</v>
          </cell>
        </row>
        <row r="2983">
          <cell r="A2983">
            <v>1619</v>
          </cell>
          <cell r="B2983" t="str">
            <v>LaCroix, Christopher A.</v>
          </cell>
          <cell r="C2983" t="str">
            <v>N</v>
          </cell>
          <cell r="D2983" t="str">
            <v>00000459</v>
          </cell>
          <cell r="E2983" t="str">
            <v>NUTS Nutrition Asst 1 Per Diem</v>
          </cell>
          <cell r="F2983">
            <v>40282</v>
          </cell>
          <cell r="G2983">
            <v>40818</v>
          </cell>
          <cell r="H2983" t="str">
            <v>Hourly</v>
          </cell>
          <cell r="I2983" t="str">
            <v>H</v>
          </cell>
          <cell r="J2983">
            <v>10</v>
          </cell>
        </row>
        <row r="2984">
          <cell r="A2984">
            <v>1620</v>
          </cell>
          <cell r="B2984" t="str">
            <v>Boucher, Sydnee E.</v>
          </cell>
          <cell r="C2984" t="str">
            <v>Y</v>
          </cell>
          <cell r="D2984" t="str">
            <v>00000233</v>
          </cell>
          <cell r="E2984" t="str">
            <v>ER RN Per Diem</v>
          </cell>
          <cell r="F2984">
            <v>40284</v>
          </cell>
          <cell r="G2984">
            <v>41610</v>
          </cell>
          <cell r="H2984" t="str">
            <v>Hourly</v>
          </cell>
          <cell r="I2984" t="str">
            <v>H</v>
          </cell>
          <cell r="J2984">
            <v>31.08</v>
          </cell>
        </row>
        <row r="2985">
          <cell r="A2985">
            <v>1621</v>
          </cell>
          <cell r="B2985" t="str">
            <v>O'Berry, Rebecca A.</v>
          </cell>
          <cell r="C2985" t="str">
            <v>N</v>
          </cell>
          <cell r="D2985" t="str">
            <v>00000272</v>
          </cell>
          <cell r="E2985" t="str">
            <v>ADM VP of Operations &amp;Surg Svc</v>
          </cell>
          <cell r="F2985">
            <v>41561</v>
          </cell>
          <cell r="G2985">
            <v>42860</v>
          </cell>
          <cell r="H2985" t="str">
            <v>Salaried</v>
          </cell>
          <cell r="I2985" t="str">
            <v>S</v>
          </cell>
          <cell r="J2985">
            <v>76.879199999999997</v>
          </cell>
        </row>
        <row r="2986">
          <cell r="A2986">
            <v>1621</v>
          </cell>
          <cell r="B2986" t="str">
            <v>O'Berry, Rebecca A.</v>
          </cell>
          <cell r="C2986" t="str">
            <v>Y</v>
          </cell>
          <cell r="D2986" t="str">
            <v>00000272</v>
          </cell>
          <cell r="E2986" t="str">
            <v>ADM VP of Operations &amp;Surg Svc</v>
          </cell>
          <cell r="F2986">
            <v>43192</v>
          </cell>
          <cell r="G2986">
            <v>45056</v>
          </cell>
          <cell r="H2986" t="str">
            <v>Salaried</v>
          </cell>
          <cell r="I2986" t="str">
            <v>S</v>
          </cell>
          <cell r="J2986">
            <v>98.593800000000002</v>
          </cell>
        </row>
        <row r="2987">
          <cell r="A2987">
            <v>1621</v>
          </cell>
          <cell r="B2987" t="str">
            <v>O'Berry, Rebecca A.</v>
          </cell>
          <cell r="C2987" t="str">
            <v>N</v>
          </cell>
          <cell r="D2987" t="str">
            <v>00000351</v>
          </cell>
          <cell r="E2987" t="str">
            <v>NADM Director Surgical Service</v>
          </cell>
          <cell r="F2987">
            <v>40280</v>
          </cell>
          <cell r="G2987">
            <v>40300</v>
          </cell>
          <cell r="H2987" t="str">
            <v>Salaried</v>
          </cell>
          <cell r="I2987" t="str">
            <v>S</v>
          </cell>
          <cell r="J2987">
            <v>56.730800000000002</v>
          </cell>
        </row>
        <row r="2988">
          <cell r="A2988">
            <v>1621</v>
          </cell>
          <cell r="B2988" t="str">
            <v>O'Berry, Rebecca A.</v>
          </cell>
          <cell r="C2988" t="str">
            <v>N</v>
          </cell>
          <cell r="D2988" t="str">
            <v>00000475</v>
          </cell>
          <cell r="E2988" t="str">
            <v>ADM VP of Surgical Services</v>
          </cell>
          <cell r="F2988">
            <v>40301</v>
          </cell>
          <cell r="G2988">
            <v>41560</v>
          </cell>
          <cell r="H2988" t="str">
            <v>Salaried</v>
          </cell>
          <cell r="I2988" t="str">
            <v>S</v>
          </cell>
          <cell r="J2988">
            <v>72.115399999999994</v>
          </cell>
        </row>
        <row r="2989">
          <cell r="A2989">
            <v>1622</v>
          </cell>
          <cell r="B2989" t="str">
            <v>Pearce, Shelly S.</v>
          </cell>
          <cell r="C2989" t="str">
            <v>Y</v>
          </cell>
          <cell r="D2989" t="str">
            <v>00000459</v>
          </cell>
          <cell r="E2989" t="str">
            <v>NUTS Nutrition Asst 1 Per Diem</v>
          </cell>
          <cell r="F2989">
            <v>40287</v>
          </cell>
          <cell r="G2989">
            <v>40449</v>
          </cell>
          <cell r="H2989" t="str">
            <v>Hourly</v>
          </cell>
          <cell r="I2989" t="str">
            <v>H</v>
          </cell>
          <cell r="J2989">
            <v>10.5</v>
          </cell>
        </row>
        <row r="2990">
          <cell r="A2990">
            <v>1623</v>
          </cell>
          <cell r="B2990" t="str">
            <v>Boutin, David B.</v>
          </cell>
          <cell r="C2990" t="str">
            <v>Y</v>
          </cell>
          <cell r="D2990" t="str">
            <v>00000197</v>
          </cell>
          <cell r="E2990" t="str">
            <v>ES Associate</v>
          </cell>
          <cell r="F2990">
            <v>40469</v>
          </cell>
          <cell r="G2990">
            <v>40906</v>
          </cell>
          <cell r="H2990" t="str">
            <v>Hourly</v>
          </cell>
          <cell r="I2990" t="str">
            <v>H</v>
          </cell>
          <cell r="J2990">
            <v>11.75</v>
          </cell>
        </row>
        <row r="2991">
          <cell r="A2991">
            <v>1623</v>
          </cell>
          <cell r="B2991" t="str">
            <v>Boutin, David B.</v>
          </cell>
          <cell r="C2991" t="str">
            <v>N</v>
          </cell>
          <cell r="D2991" t="str">
            <v>00000472</v>
          </cell>
          <cell r="E2991" t="str">
            <v>ES Associate - Per Diem</v>
          </cell>
          <cell r="F2991">
            <v>40287</v>
          </cell>
          <cell r="G2991">
            <v>40468</v>
          </cell>
          <cell r="H2991" t="str">
            <v>Hourly</v>
          </cell>
          <cell r="I2991" t="str">
            <v>H</v>
          </cell>
          <cell r="J2991">
            <v>11.75</v>
          </cell>
        </row>
        <row r="2992">
          <cell r="A2992">
            <v>1624</v>
          </cell>
          <cell r="B2992" t="str">
            <v>Taranin, Meghan R.</v>
          </cell>
          <cell r="C2992" t="str">
            <v>Y</v>
          </cell>
          <cell r="D2992" t="str">
            <v>00000274</v>
          </cell>
          <cell r="E2992" t="str">
            <v>HR Human Resources Assistant</v>
          </cell>
          <cell r="F2992">
            <v>40288</v>
          </cell>
          <cell r="G2992">
            <v>40682</v>
          </cell>
          <cell r="H2992" t="str">
            <v>Hourly</v>
          </cell>
          <cell r="I2992" t="str">
            <v>H</v>
          </cell>
          <cell r="J2992">
            <v>17</v>
          </cell>
        </row>
        <row r="2993">
          <cell r="A2993">
            <v>1625</v>
          </cell>
          <cell r="B2993" t="str">
            <v>Langlois, Jean M.</v>
          </cell>
          <cell r="C2993" t="str">
            <v>Y</v>
          </cell>
          <cell r="D2993" t="str">
            <v>00000459</v>
          </cell>
          <cell r="E2993" t="str">
            <v>NUTS Nutrition Asst 1 Per Diem</v>
          </cell>
          <cell r="F2993">
            <v>40289</v>
          </cell>
          <cell r="G2993">
            <v>40312</v>
          </cell>
          <cell r="H2993" t="str">
            <v>Hourly</v>
          </cell>
          <cell r="I2993" t="str">
            <v>H</v>
          </cell>
          <cell r="J2993">
            <v>9</v>
          </cell>
        </row>
        <row r="2994">
          <cell r="A2994">
            <v>1626</v>
          </cell>
          <cell r="B2994" t="str">
            <v>Cyr, Christine</v>
          </cell>
          <cell r="C2994" t="str">
            <v>Y</v>
          </cell>
          <cell r="D2994" t="str">
            <v>00000376</v>
          </cell>
          <cell r="E2994" t="str">
            <v>Orthopedics Medical Secretary</v>
          </cell>
          <cell r="F2994">
            <v>40294</v>
          </cell>
          <cell r="G2994">
            <v>40392</v>
          </cell>
          <cell r="H2994" t="str">
            <v>Hourly</v>
          </cell>
          <cell r="I2994" t="str">
            <v>H</v>
          </cell>
          <cell r="J2994">
            <v>10.76</v>
          </cell>
        </row>
        <row r="2995">
          <cell r="A2995">
            <v>1627</v>
          </cell>
          <cell r="B2995" t="str">
            <v>Saunders, Kathryn M.</v>
          </cell>
          <cell r="C2995" t="str">
            <v>Y</v>
          </cell>
          <cell r="D2995" t="str">
            <v>00000171</v>
          </cell>
          <cell r="E2995" t="str">
            <v>OBGYN Nurse Midwife</v>
          </cell>
          <cell r="F2995">
            <v>40294</v>
          </cell>
          <cell r="G2995">
            <v>43534</v>
          </cell>
          <cell r="H2995" t="str">
            <v>Salaried</v>
          </cell>
          <cell r="I2995" t="str">
            <v>S</v>
          </cell>
          <cell r="J2995">
            <v>50</v>
          </cell>
        </row>
        <row r="2996">
          <cell r="A2996">
            <v>1628</v>
          </cell>
          <cell r="B2996" t="str">
            <v>Lyford, Katie L.</v>
          </cell>
          <cell r="C2996" t="str">
            <v>N</v>
          </cell>
          <cell r="D2996" t="str">
            <v>00000375</v>
          </cell>
          <cell r="E2996" t="str">
            <v>ER LPN Per Diem</v>
          </cell>
          <cell r="F2996">
            <v>40441</v>
          </cell>
          <cell r="G2996">
            <v>40441</v>
          </cell>
          <cell r="H2996" t="str">
            <v>Salaried</v>
          </cell>
          <cell r="I2996" t="str">
            <v>S</v>
          </cell>
          <cell r="J2996">
            <v>10.81</v>
          </cell>
        </row>
        <row r="2997">
          <cell r="A2997">
            <v>1628</v>
          </cell>
          <cell r="B2997" t="str">
            <v>Lyford, Katie L.</v>
          </cell>
          <cell r="C2997" t="str">
            <v>Y</v>
          </cell>
          <cell r="D2997" t="str">
            <v>00000460</v>
          </cell>
          <cell r="E2997" t="str">
            <v>Pt Reg Receptionist 1 Per Diem</v>
          </cell>
          <cell r="F2997">
            <v>40310</v>
          </cell>
          <cell r="G2997">
            <v>40904</v>
          </cell>
          <cell r="H2997" t="str">
            <v>Hourly</v>
          </cell>
          <cell r="I2997" t="str">
            <v>H</v>
          </cell>
          <cell r="J2997">
            <v>10.81</v>
          </cell>
        </row>
        <row r="2998">
          <cell r="A2998">
            <v>1628</v>
          </cell>
          <cell r="B2998" t="str">
            <v>Lyford, Katie L.</v>
          </cell>
          <cell r="C2998" t="str">
            <v>N</v>
          </cell>
          <cell r="D2998" t="str">
            <v>00000494</v>
          </cell>
          <cell r="E2998" t="str">
            <v>ER LNA Per Diem</v>
          </cell>
          <cell r="F2998">
            <v>40441</v>
          </cell>
          <cell r="G2998">
            <v>40904</v>
          </cell>
          <cell r="H2998" t="str">
            <v>Hourly</v>
          </cell>
          <cell r="I2998" t="str">
            <v>H</v>
          </cell>
          <cell r="J2998">
            <v>10.81</v>
          </cell>
        </row>
        <row r="2999">
          <cell r="A2999">
            <v>1629</v>
          </cell>
          <cell r="B2999" t="str">
            <v>O'Neill, Donna M.</v>
          </cell>
          <cell r="C2999" t="str">
            <v>N</v>
          </cell>
          <cell r="D2999" t="str">
            <v>00000164</v>
          </cell>
          <cell r="E2999" t="str">
            <v>PRIM Medical Secretary</v>
          </cell>
          <cell r="F2999">
            <v>40371</v>
          </cell>
          <cell r="G2999">
            <v>42386</v>
          </cell>
          <cell r="H2999" t="str">
            <v>Hourly</v>
          </cell>
          <cell r="I2999" t="str">
            <v>H</v>
          </cell>
          <cell r="J2999">
            <v>14.51</v>
          </cell>
        </row>
        <row r="3000">
          <cell r="A3000">
            <v>1629</v>
          </cell>
          <cell r="B3000" t="str">
            <v>O'Neill, Donna M.</v>
          </cell>
          <cell r="C3000" t="str">
            <v>N</v>
          </cell>
          <cell r="D3000" t="str">
            <v>00000476</v>
          </cell>
          <cell r="E3000" t="str">
            <v>CLAD Medical Secretary PD</v>
          </cell>
          <cell r="F3000">
            <v>40322</v>
          </cell>
          <cell r="G3000">
            <v>40370</v>
          </cell>
          <cell r="H3000" t="str">
            <v>Hourly</v>
          </cell>
          <cell r="I3000" t="str">
            <v>H</v>
          </cell>
          <cell r="J3000">
            <v>11</v>
          </cell>
        </row>
        <row r="3001">
          <cell r="A3001">
            <v>1629</v>
          </cell>
          <cell r="B3001" t="str">
            <v>O'Neill, Donna M.</v>
          </cell>
          <cell r="C3001" t="str">
            <v>Y</v>
          </cell>
          <cell r="D3001" t="str">
            <v>00000488</v>
          </cell>
          <cell r="E3001" t="str">
            <v>Medical Secretary PT Per Diem</v>
          </cell>
          <cell r="F3001">
            <v>42387</v>
          </cell>
          <cell r="G3001">
            <v>42468</v>
          </cell>
          <cell r="H3001" t="str">
            <v>Hourly</v>
          </cell>
          <cell r="I3001" t="str">
            <v>H</v>
          </cell>
          <cell r="J3001">
            <v>14.51</v>
          </cell>
        </row>
        <row r="3002">
          <cell r="A3002">
            <v>1630</v>
          </cell>
          <cell r="B3002" t="str">
            <v>Gillette, Erica M.</v>
          </cell>
          <cell r="C3002" t="str">
            <v>Y</v>
          </cell>
          <cell r="D3002" t="str">
            <v>00000339</v>
          </cell>
          <cell r="E3002" t="str">
            <v>Sharon Office Manager Offsite</v>
          </cell>
          <cell r="F3002">
            <v>40330</v>
          </cell>
          <cell r="G3002">
            <v>43249</v>
          </cell>
          <cell r="H3002" t="str">
            <v>Salaried</v>
          </cell>
          <cell r="I3002" t="str">
            <v>S</v>
          </cell>
          <cell r="J3002">
            <v>22.824999999999999</v>
          </cell>
        </row>
        <row r="3003">
          <cell r="A3003">
            <v>1631</v>
          </cell>
          <cell r="B3003" t="str">
            <v>Klovdahl, Marjorie D.</v>
          </cell>
          <cell r="C3003" t="str">
            <v>N</v>
          </cell>
          <cell r="D3003" t="str">
            <v>00000197</v>
          </cell>
          <cell r="E3003" t="str">
            <v>ES Associate</v>
          </cell>
          <cell r="F3003">
            <v>40945</v>
          </cell>
          <cell r="G3003">
            <v>42094</v>
          </cell>
          <cell r="H3003" t="str">
            <v>Hourly</v>
          </cell>
          <cell r="I3003" t="str">
            <v>H</v>
          </cell>
          <cell r="J3003">
            <v>13.6</v>
          </cell>
        </row>
        <row r="3004">
          <cell r="A3004">
            <v>1631</v>
          </cell>
          <cell r="B3004" t="str">
            <v>Klovdahl, Marjorie D.</v>
          </cell>
          <cell r="C3004" t="str">
            <v>N</v>
          </cell>
          <cell r="D3004" t="str">
            <v>00000264</v>
          </cell>
          <cell r="E3004" t="str">
            <v>ES Worker</v>
          </cell>
          <cell r="F3004">
            <v>40931</v>
          </cell>
          <cell r="G3004">
            <v>40944</v>
          </cell>
          <cell r="H3004" t="str">
            <v>Hourly</v>
          </cell>
          <cell r="I3004" t="str">
            <v>H</v>
          </cell>
          <cell r="J3004">
            <v>12.5</v>
          </cell>
        </row>
        <row r="3005">
          <cell r="A3005">
            <v>1631</v>
          </cell>
          <cell r="B3005" t="str">
            <v>Klovdahl, Marjorie D.</v>
          </cell>
          <cell r="C3005" t="str">
            <v>N</v>
          </cell>
          <cell r="D3005" t="str">
            <v>00000472</v>
          </cell>
          <cell r="E3005" t="str">
            <v>ES Associate - Per Diem</v>
          </cell>
          <cell r="F3005">
            <v>40330</v>
          </cell>
          <cell r="G3005">
            <v>40930</v>
          </cell>
          <cell r="H3005" t="str">
            <v>Hourly</v>
          </cell>
          <cell r="I3005" t="str">
            <v>H</v>
          </cell>
          <cell r="J3005">
            <v>12.5</v>
          </cell>
        </row>
        <row r="3006">
          <cell r="A3006">
            <v>1631</v>
          </cell>
          <cell r="B3006" t="str">
            <v>Klovdahl, Marjorie D.</v>
          </cell>
          <cell r="C3006" t="str">
            <v>N</v>
          </cell>
          <cell r="D3006" t="str">
            <v>00000472</v>
          </cell>
          <cell r="E3006" t="str">
            <v>ES Associate - Per Diem</v>
          </cell>
          <cell r="F3006">
            <v>42275</v>
          </cell>
          <cell r="G3006">
            <v>42325</v>
          </cell>
          <cell r="H3006" t="str">
            <v>Hourly</v>
          </cell>
          <cell r="I3006" t="str">
            <v>H</v>
          </cell>
          <cell r="J3006">
            <v>13.6</v>
          </cell>
        </row>
        <row r="3007">
          <cell r="A3007">
            <v>1631</v>
          </cell>
          <cell r="B3007" t="str">
            <v>Klovdahl, Marjorie D.</v>
          </cell>
          <cell r="C3007" t="str">
            <v>Y</v>
          </cell>
          <cell r="D3007" t="str">
            <v>00000472</v>
          </cell>
          <cell r="E3007" t="str">
            <v>ES Associate - Per Diem</v>
          </cell>
          <cell r="F3007">
            <v>42345</v>
          </cell>
          <cell r="G3007">
            <v>43136</v>
          </cell>
          <cell r="H3007" t="str">
            <v>Hourly</v>
          </cell>
          <cell r="I3007" t="str">
            <v>H</v>
          </cell>
          <cell r="J3007">
            <v>13.87</v>
          </cell>
        </row>
        <row r="3008">
          <cell r="A3008">
            <v>1632</v>
          </cell>
          <cell r="B3008" t="str">
            <v>Brown, Anna L.</v>
          </cell>
          <cell r="C3008" t="str">
            <v>Y</v>
          </cell>
          <cell r="D3008" t="str">
            <v>00000161</v>
          </cell>
          <cell r="E3008" t="str">
            <v>PRIM RN Provider Practice</v>
          </cell>
          <cell r="F3008">
            <v>40336</v>
          </cell>
          <cell r="G3008">
            <v>40654</v>
          </cell>
          <cell r="H3008" t="str">
            <v>Hourly</v>
          </cell>
          <cell r="I3008" t="str">
            <v>H</v>
          </cell>
          <cell r="J3008">
            <v>19</v>
          </cell>
        </row>
        <row r="3009">
          <cell r="A3009">
            <v>1633</v>
          </cell>
          <cell r="B3009" t="str">
            <v>Hale, Lindsay M.</v>
          </cell>
          <cell r="C3009" t="str">
            <v>Y</v>
          </cell>
          <cell r="D3009" t="str">
            <v>00000081</v>
          </cell>
          <cell r="E3009" t="str">
            <v>LAB Laboratory Technician 1</v>
          </cell>
          <cell r="F3009">
            <v>40336</v>
          </cell>
          <cell r="G3009">
            <v>40730</v>
          </cell>
          <cell r="H3009" t="str">
            <v>Hourly</v>
          </cell>
          <cell r="I3009" t="str">
            <v>H</v>
          </cell>
          <cell r="J3009">
            <v>16.5</v>
          </cell>
        </row>
        <row r="3010">
          <cell r="A3010">
            <v>1634</v>
          </cell>
          <cell r="B3010" t="str">
            <v>Martin, Connie E.</v>
          </cell>
          <cell r="C3010" t="str">
            <v>N</v>
          </cell>
          <cell r="D3010" t="str">
            <v>00000161</v>
          </cell>
          <cell r="E3010" t="str">
            <v>PRIM RN Provider Practice</v>
          </cell>
          <cell r="F3010">
            <v>40357</v>
          </cell>
          <cell r="G3010">
            <v>42736</v>
          </cell>
          <cell r="H3010" t="str">
            <v>Hourly</v>
          </cell>
          <cell r="I3010" t="str">
            <v>H</v>
          </cell>
          <cell r="J3010">
            <v>24</v>
          </cell>
        </row>
        <row r="3011">
          <cell r="A3011">
            <v>1634</v>
          </cell>
          <cell r="B3011" t="str">
            <v>Martin, Connie E.</v>
          </cell>
          <cell r="C3011" t="str">
            <v>N</v>
          </cell>
          <cell r="D3011" t="str">
            <v>00000300</v>
          </cell>
          <cell r="E3011" t="str">
            <v>PRIM LPN - Provider Practice</v>
          </cell>
          <cell r="F3011">
            <v>40343</v>
          </cell>
          <cell r="G3011">
            <v>40356</v>
          </cell>
          <cell r="H3011" t="str">
            <v>Hourly</v>
          </cell>
          <cell r="I3011" t="str">
            <v>H</v>
          </cell>
          <cell r="J3011">
            <v>15.75</v>
          </cell>
        </row>
        <row r="3012">
          <cell r="A3012">
            <v>1634</v>
          </cell>
          <cell r="B3012" t="str">
            <v>Martin, Connie E.</v>
          </cell>
          <cell r="C3012" t="str">
            <v>N</v>
          </cell>
          <cell r="D3012" t="str">
            <v>00000307</v>
          </cell>
          <cell r="E3012" t="str">
            <v>BETH Medical Secretary Offsite</v>
          </cell>
          <cell r="F3012">
            <v>44249</v>
          </cell>
          <cell r="G3012">
            <v>44682</v>
          </cell>
          <cell r="H3012" t="str">
            <v>Hourly</v>
          </cell>
          <cell r="I3012" t="str">
            <v>H</v>
          </cell>
          <cell r="J3012">
            <v>17.510000000000002</v>
          </cell>
        </row>
        <row r="3013">
          <cell r="A3013">
            <v>1634</v>
          </cell>
          <cell r="B3013" t="str">
            <v>Martin, Connie E.</v>
          </cell>
          <cell r="C3013" t="str">
            <v>N</v>
          </cell>
          <cell r="D3013" t="str">
            <v>00000311</v>
          </cell>
          <cell r="E3013" t="str">
            <v>BETH RN  PP Offsite</v>
          </cell>
          <cell r="F3013">
            <v>42737</v>
          </cell>
          <cell r="G3013">
            <v>44248</v>
          </cell>
          <cell r="H3013" t="str">
            <v>Hourly</v>
          </cell>
          <cell r="I3013" t="str">
            <v>H</v>
          </cell>
          <cell r="J3013">
            <v>29.39</v>
          </cell>
        </row>
        <row r="3014">
          <cell r="A3014">
            <v>1634</v>
          </cell>
          <cell r="B3014" t="str">
            <v>Martin, Connie E.</v>
          </cell>
          <cell r="C3014" t="str">
            <v>Y</v>
          </cell>
          <cell r="D3014" t="str">
            <v>00000657</v>
          </cell>
          <cell r="E3014" t="str">
            <v>Office Representative</v>
          </cell>
          <cell r="F3014">
            <v>44683</v>
          </cell>
          <cell r="G3014">
            <v>45056</v>
          </cell>
          <cell r="H3014" t="str">
            <v>Hourly</v>
          </cell>
          <cell r="I3014" t="str">
            <v>H</v>
          </cell>
          <cell r="J3014">
            <v>17.95</v>
          </cell>
        </row>
        <row r="3015">
          <cell r="A3015">
            <v>1636</v>
          </cell>
          <cell r="B3015" t="str">
            <v>Crosby, Beth D.</v>
          </cell>
          <cell r="C3015" t="str">
            <v>Y</v>
          </cell>
          <cell r="D3015" t="str">
            <v>00000161</v>
          </cell>
          <cell r="E3015" t="str">
            <v>PRIM RN Provider Practice</v>
          </cell>
          <cell r="F3015">
            <v>40350</v>
          </cell>
          <cell r="G3015">
            <v>40458</v>
          </cell>
          <cell r="H3015" t="str">
            <v>Hourly</v>
          </cell>
          <cell r="I3015" t="str">
            <v>H</v>
          </cell>
          <cell r="J3015">
            <v>19</v>
          </cell>
        </row>
        <row r="3016">
          <cell r="A3016">
            <v>1637</v>
          </cell>
          <cell r="B3016" t="str">
            <v>Hathaway, Tina M.</v>
          </cell>
          <cell r="C3016" t="str">
            <v>N</v>
          </cell>
          <cell r="D3016" t="str">
            <v>00000238</v>
          </cell>
          <cell r="E3016" t="str">
            <v>MEDSURG LPN Per Diem</v>
          </cell>
          <cell r="F3016">
            <v>40679</v>
          </cell>
          <cell r="G3016">
            <v>41084</v>
          </cell>
          <cell r="H3016" t="str">
            <v>Hourly</v>
          </cell>
          <cell r="I3016" t="str">
            <v>H</v>
          </cell>
          <cell r="J3016">
            <v>16.48</v>
          </cell>
        </row>
        <row r="3017">
          <cell r="A3017">
            <v>1637</v>
          </cell>
          <cell r="B3017" t="str">
            <v>Hathaway, Tina M.</v>
          </cell>
          <cell r="C3017" t="str">
            <v>Y</v>
          </cell>
          <cell r="D3017" t="str">
            <v>00000239</v>
          </cell>
          <cell r="E3017" t="str">
            <v>MEDSURG RN Per Diem</v>
          </cell>
          <cell r="F3017">
            <v>41085</v>
          </cell>
          <cell r="G3017">
            <v>41422</v>
          </cell>
          <cell r="H3017" t="str">
            <v>Hourly</v>
          </cell>
          <cell r="I3017" t="str">
            <v>H</v>
          </cell>
          <cell r="J3017">
            <v>23.58</v>
          </cell>
        </row>
        <row r="3018">
          <cell r="A3018">
            <v>1637</v>
          </cell>
          <cell r="B3018" t="str">
            <v>Hathaway, Tina M.</v>
          </cell>
          <cell r="C3018" t="str">
            <v>N</v>
          </cell>
          <cell r="D3018" t="str">
            <v>00000300</v>
          </cell>
          <cell r="E3018" t="str">
            <v>PRIM LPN - Provider Practice</v>
          </cell>
          <cell r="F3018">
            <v>40350</v>
          </cell>
          <cell r="G3018">
            <v>40678</v>
          </cell>
          <cell r="H3018" t="str">
            <v>Hourly</v>
          </cell>
          <cell r="I3018" t="str">
            <v>H</v>
          </cell>
          <cell r="J3018">
            <v>16</v>
          </cell>
        </row>
        <row r="3019">
          <cell r="A3019">
            <v>1638</v>
          </cell>
          <cell r="B3019" t="str">
            <v>Long, Aimee Y.</v>
          </cell>
          <cell r="C3019" t="str">
            <v>N</v>
          </cell>
          <cell r="D3019" t="str">
            <v>00000088</v>
          </cell>
          <cell r="E3019" t="str">
            <v>RAD Radiology Technologist</v>
          </cell>
          <cell r="F3019">
            <v>40352</v>
          </cell>
          <cell r="G3019">
            <v>40352</v>
          </cell>
          <cell r="H3019" t="str">
            <v>Hourly</v>
          </cell>
          <cell r="I3019" t="str">
            <v>H</v>
          </cell>
          <cell r="J3019">
            <v>18.97</v>
          </cell>
        </row>
        <row r="3020">
          <cell r="A3020">
            <v>1638</v>
          </cell>
          <cell r="B3020" t="str">
            <v>Long, Aimee Y.</v>
          </cell>
          <cell r="C3020" t="str">
            <v>Y</v>
          </cell>
          <cell r="D3020" t="str">
            <v>00000484</v>
          </cell>
          <cell r="E3020" t="str">
            <v>Radiology Technologist PD</v>
          </cell>
          <cell r="F3020">
            <v>40353</v>
          </cell>
          <cell r="G3020">
            <v>40805</v>
          </cell>
          <cell r="H3020" t="str">
            <v>Hourly</v>
          </cell>
          <cell r="I3020" t="str">
            <v>H</v>
          </cell>
          <cell r="J3020">
            <v>16.5</v>
          </cell>
        </row>
        <row r="3021">
          <cell r="A3021">
            <v>1639</v>
          </cell>
          <cell r="B3021" t="str">
            <v>Wenrich, Amanda J.</v>
          </cell>
          <cell r="C3021" t="str">
            <v>Y</v>
          </cell>
          <cell r="D3021" t="str">
            <v>00000459</v>
          </cell>
          <cell r="E3021" t="str">
            <v>NUTS Nutrition Asst 1 Per Diem</v>
          </cell>
          <cell r="F3021">
            <v>40352</v>
          </cell>
          <cell r="G3021">
            <v>40463</v>
          </cell>
          <cell r="H3021" t="str">
            <v>Hourly</v>
          </cell>
          <cell r="I3021" t="str">
            <v>H</v>
          </cell>
          <cell r="J3021">
            <v>10</v>
          </cell>
        </row>
        <row r="3022">
          <cell r="A3022">
            <v>1640</v>
          </cell>
          <cell r="B3022" t="str">
            <v>Bowen, Katelyn R.</v>
          </cell>
          <cell r="C3022" t="str">
            <v>Y</v>
          </cell>
          <cell r="D3022" t="str">
            <v>00000227</v>
          </cell>
          <cell r="E3022" t="str">
            <v>CEC Teaching Assistant</v>
          </cell>
          <cell r="F3022">
            <v>40371</v>
          </cell>
          <cell r="G3022">
            <v>41074</v>
          </cell>
          <cell r="H3022" t="str">
            <v>Hourly</v>
          </cell>
          <cell r="I3022" t="str">
            <v>H</v>
          </cell>
          <cell r="J3022">
            <v>10.98</v>
          </cell>
        </row>
        <row r="3023">
          <cell r="A3023">
            <v>1640</v>
          </cell>
          <cell r="B3023" t="str">
            <v>Bowen, Katelyn R.</v>
          </cell>
          <cell r="C3023" t="str">
            <v>N</v>
          </cell>
          <cell r="D3023" t="str">
            <v>00000454</v>
          </cell>
          <cell r="E3023" t="str">
            <v>CEC Day Care Sub Per Diem</v>
          </cell>
          <cell r="F3023">
            <v>40352</v>
          </cell>
          <cell r="G3023">
            <v>40370</v>
          </cell>
          <cell r="H3023" t="str">
            <v>Hourly</v>
          </cell>
          <cell r="I3023" t="str">
            <v>H</v>
          </cell>
          <cell r="J3023">
            <v>10.66</v>
          </cell>
        </row>
        <row r="3024">
          <cell r="A3024">
            <v>1641</v>
          </cell>
          <cell r="B3024" t="str">
            <v>Luce, Penny L.</v>
          </cell>
          <cell r="C3024" t="str">
            <v>Y</v>
          </cell>
          <cell r="D3024" t="str">
            <v>00000361</v>
          </cell>
          <cell r="E3024" t="str">
            <v>NUTS Cashier/Attendant</v>
          </cell>
          <cell r="F3024">
            <v>40343</v>
          </cell>
          <cell r="G3024">
            <v>40613</v>
          </cell>
          <cell r="H3024" t="str">
            <v>Hourly</v>
          </cell>
          <cell r="I3024" t="str">
            <v>H</v>
          </cell>
          <cell r="J3024">
            <v>9.5</v>
          </cell>
        </row>
        <row r="3025">
          <cell r="A3025">
            <v>1642</v>
          </cell>
          <cell r="B3025" t="str">
            <v>Ellstein, Melissa L.</v>
          </cell>
          <cell r="C3025" t="str">
            <v>Y</v>
          </cell>
          <cell r="D3025" t="str">
            <v>00000328</v>
          </cell>
          <cell r="E3025" t="str">
            <v>NAPS Urology Office Manager</v>
          </cell>
          <cell r="F3025">
            <v>40360</v>
          </cell>
          <cell r="G3025">
            <v>40557</v>
          </cell>
          <cell r="H3025" t="str">
            <v>Hourly</v>
          </cell>
          <cell r="I3025" t="str">
            <v>H</v>
          </cell>
          <cell r="J3025">
            <v>21.51</v>
          </cell>
        </row>
        <row r="3026">
          <cell r="A3026">
            <v>1643</v>
          </cell>
          <cell r="B3026" t="str">
            <v>Johnson, Patricia S.</v>
          </cell>
          <cell r="C3026" t="str">
            <v>Y</v>
          </cell>
          <cell r="D3026" t="str">
            <v>00000287</v>
          </cell>
          <cell r="E3026" t="str">
            <v>NAPS Urology Medical Secretary</v>
          </cell>
          <cell r="F3026">
            <v>40360</v>
          </cell>
          <cell r="G3026">
            <v>41046</v>
          </cell>
          <cell r="H3026" t="str">
            <v>Hourly</v>
          </cell>
          <cell r="I3026" t="str">
            <v>H</v>
          </cell>
          <cell r="J3026">
            <v>16</v>
          </cell>
        </row>
        <row r="3027">
          <cell r="A3027">
            <v>1644</v>
          </cell>
          <cell r="B3027" t="str">
            <v>Ladka, Donna D.</v>
          </cell>
          <cell r="C3027" t="str">
            <v>N</v>
          </cell>
          <cell r="D3027" t="str">
            <v>00000481</v>
          </cell>
          <cell r="E3027" t="str">
            <v>NAPS Urology Clinical Manager</v>
          </cell>
          <cell r="F3027">
            <v>40360</v>
          </cell>
          <cell r="G3027">
            <v>40944</v>
          </cell>
          <cell r="H3027" t="str">
            <v>Hourly</v>
          </cell>
          <cell r="I3027" t="str">
            <v>H</v>
          </cell>
          <cell r="J3027">
            <v>21.51</v>
          </cell>
        </row>
        <row r="3028">
          <cell r="A3028">
            <v>1644</v>
          </cell>
          <cell r="B3028" t="str">
            <v>Ladka, Donna D.</v>
          </cell>
          <cell r="C3028" t="str">
            <v>N</v>
          </cell>
          <cell r="D3028" t="str">
            <v>00000530</v>
          </cell>
          <cell r="E3028" t="str">
            <v>NAPS Medical Assistant Offsite</v>
          </cell>
          <cell r="F3028">
            <v>40945</v>
          </cell>
          <cell r="G3028">
            <v>42207</v>
          </cell>
          <cell r="H3028" t="str">
            <v>Hourly</v>
          </cell>
          <cell r="I3028" t="str">
            <v>H</v>
          </cell>
          <cell r="J3028">
            <v>23.98</v>
          </cell>
        </row>
        <row r="3029">
          <cell r="A3029">
            <v>1644</v>
          </cell>
          <cell r="B3029" t="str">
            <v>Ladka, Donna D.</v>
          </cell>
          <cell r="C3029" t="str">
            <v>Y</v>
          </cell>
          <cell r="D3029" t="str">
            <v>00000530</v>
          </cell>
          <cell r="E3029" t="str">
            <v>NAPS Medical Assistant Offsite</v>
          </cell>
          <cell r="F3029">
            <v>43255</v>
          </cell>
          <cell r="G3029">
            <v>43255</v>
          </cell>
          <cell r="H3029" t="str">
            <v>Hourly</v>
          </cell>
          <cell r="I3029" t="str">
            <v>H</v>
          </cell>
          <cell r="J3029">
            <v>23.98</v>
          </cell>
        </row>
        <row r="3030">
          <cell r="A3030">
            <v>1645</v>
          </cell>
          <cell r="B3030" t="str">
            <v>Price, Manon C.</v>
          </cell>
          <cell r="C3030" t="str">
            <v>N</v>
          </cell>
          <cell r="D3030" t="str">
            <v>00000343</v>
          </cell>
          <cell r="E3030" t="str">
            <v>NAPS- Urology RN</v>
          </cell>
          <cell r="F3030">
            <v>40360</v>
          </cell>
          <cell r="G3030">
            <v>40944</v>
          </cell>
          <cell r="H3030" t="str">
            <v>Hourly</v>
          </cell>
          <cell r="I3030" t="str">
            <v>H</v>
          </cell>
          <cell r="J3030">
            <v>25.51</v>
          </cell>
        </row>
        <row r="3031">
          <cell r="A3031">
            <v>1645</v>
          </cell>
          <cell r="B3031" t="str">
            <v>Price, Manon C.</v>
          </cell>
          <cell r="C3031" t="str">
            <v>N</v>
          </cell>
          <cell r="D3031" t="str">
            <v>00000529</v>
          </cell>
          <cell r="E3031" t="str">
            <v>NAPS RN Surgical Offsite</v>
          </cell>
          <cell r="F3031">
            <v>40945</v>
          </cell>
          <cell r="G3031">
            <v>41042</v>
          </cell>
          <cell r="H3031" t="str">
            <v>Hourly</v>
          </cell>
          <cell r="I3031" t="str">
            <v>H</v>
          </cell>
          <cell r="J3031">
            <v>25.51</v>
          </cell>
        </row>
        <row r="3032">
          <cell r="A3032">
            <v>1645</v>
          </cell>
          <cell r="B3032" t="str">
            <v>Price, Manon C.</v>
          </cell>
          <cell r="C3032" t="str">
            <v>Y</v>
          </cell>
          <cell r="D3032" t="str">
            <v>00000540</v>
          </cell>
          <cell r="E3032" t="str">
            <v>RN Surgical Offsite Clinic PD</v>
          </cell>
          <cell r="F3032">
            <v>41043</v>
          </cell>
          <cell r="G3032">
            <v>41246</v>
          </cell>
          <cell r="H3032" t="str">
            <v>Hourly</v>
          </cell>
          <cell r="I3032" t="str">
            <v>H</v>
          </cell>
          <cell r="J3032">
            <v>25.51</v>
          </cell>
        </row>
        <row r="3033">
          <cell r="A3033">
            <v>1646</v>
          </cell>
          <cell r="B3033" t="str">
            <v>Zried, Timothy R.</v>
          </cell>
          <cell r="C3033" t="str">
            <v>Y</v>
          </cell>
          <cell r="D3033" t="str">
            <v>00000235</v>
          </cell>
          <cell r="E3033" t="str">
            <v>MECU LNA Per Diem</v>
          </cell>
          <cell r="F3033">
            <v>40357</v>
          </cell>
          <cell r="G3033">
            <v>40791</v>
          </cell>
          <cell r="H3033" t="str">
            <v>Hourly</v>
          </cell>
          <cell r="I3033" t="str">
            <v>H</v>
          </cell>
          <cell r="J3033">
            <v>9.82</v>
          </cell>
        </row>
        <row r="3034">
          <cell r="A3034">
            <v>1647</v>
          </cell>
          <cell r="B3034" t="str">
            <v>Slack, Tamsen L.</v>
          </cell>
          <cell r="C3034" t="str">
            <v>Y</v>
          </cell>
          <cell r="D3034" t="str">
            <v>00000190</v>
          </cell>
          <cell r="E3034" t="str">
            <v>NUTS Cook</v>
          </cell>
          <cell r="F3034">
            <v>43409</v>
          </cell>
          <cell r="G3034">
            <v>44453</v>
          </cell>
          <cell r="H3034" t="str">
            <v>Hourly</v>
          </cell>
          <cell r="I3034" t="str">
            <v>H</v>
          </cell>
          <cell r="J3034">
            <v>16.25</v>
          </cell>
        </row>
        <row r="3035">
          <cell r="A3035">
            <v>1647</v>
          </cell>
          <cell r="B3035" t="str">
            <v>Slack, Tamsen L.</v>
          </cell>
          <cell r="C3035" t="str">
            <v>N</v>
          </cell>
          <cell r="D3035" t="str">
            <v>00000191</v>
          </cell>
          <cell r="E3035" t="str">
            <v>NUTS Nutrition Assistant</v>
          </cell>
          <cell r="F3035">
            <v>40365</v>
          </cell>
          <cell r="G3035">
            <v>43408</v>
          </cell>
          <cell r="H3035" t="str">
            <v>Hourly</v>
          </cell>
          <cell r="I3035" t="str">
            <v>H</v>
          </cell>
          <cell r="J3035">
            <v>13.08</v>
          </cell>
        </row>
        <row r="3036">
          <cell r="A3036">
            <v>1648</v>
          </cell>
          <cell r="B3036" t="str">
            <v>White, Joshua T.</v>
          </cell>
          <cell r="C3036" t="str">
            <v>N</v>
          </cell>
          <cell r="D3036" t="str">
            <v>00000438</v>
          </cell>
          <cell r="E3036" t="str">
            <v>Physician - ER</v>
          </cell>
          <cell r="F3036">
            <v>40367</v>
          </cell>
          <cell r="G3036">
            <v>45056</v>
          </cell>
          <cell r="H3036" t="str">
            <v>Hourly</v>
          </cell>
          <cell r="I3036" t="str">
            <v>H</v>
          </cell>
          <cell r="J3036">
            <v>160</v>
          </cell>
        </row>
        <row r="3037">
          <cell r="A3037">
            <v>1648</v>
          </cell>
          <cell r="B3037" t="str">
            <v>White, Joshua T.</v>
          </cell>
          <cell r="C3037" t="str">
            <v>Y</v>
          </cell>
          <cell r="D3037" t="str">
            <v>00000566</v>
          </cell>
          <cell r="E3037" t="str">
            <v>Chief Medical Officer</v>
          </cell>
          <cell r="F3037">
            <v>43465</v>
          </cell>
          <cell r="G3037">
            <v>45056</v>
          </cell>
          <cell r="H3037" t="str">
            <v>Salaried</v>
          </cell>
          <cell r="I3037" t="str">
            <v>S</v>
          </cell>
          <cell r="J3037">
            <v>172.32689999999999</v>
          </cell>
        </row>
        <row r="3038">
          <cell r="A3038">
            <v>1649</v>
          </cell>
          <cell r="B3038" t="str">
            <v>Dadah, Jennifer M.</v>
          </cell>
          <cell r="C3038" t="str">
            <v>Y</v>
          </cell>
          <cell r="D3038" t="str">
            <v>00000237</v>
          </cell>
          <cell r="E3038" t="str">
            <v>MEDSURG LNA Per Diem</v>
          </cell>
          <cell r="F3038">
            <v>40372</v>
          </cell>
          <cell r="G3038">
            <v>40623</v>
          </cell>
          <cell r="H3038" t="str">
            <v>Hourly</v>
          </cell>
          <cell r="I3038" t="str">
            <v>H</v>
          </cell>
          <cell r="J3038">
            <v>11.5</v>
          </cell>
        </row>
        <row r="3039">
          <cell r="A3039">
            <v>1650</v>
          </cell>
          <cell r="B3039" t="str">
            <v>Ward, Elisabeth N.</v>
          </cell>
          <cell r="C3039" t="str">
            <v>Y</v>
          </cell>
          <cell r="D3039" t="str">
            <v>00000483</v>
          </cell>
          <cell r="E3039" t="str">
            <v>HIM Medical Transcript PD</v>
          </cell>
          <cell r="F3039">
            <v>40372</v>
          </cell>
          <cell r="G3039">
            <v>40449</v>
          </cell>
          <cell r="H3039" t="str">
            <v>Hourly</v>
          </cell>
          <cell r="I3039" t="str">
            <v>H</v>
          </cell>
          <cell r="J3039">
            <v>14.93</v>
          </cell>
        </row>
        <row r="3040">
          <cell r="A3040">
            <v>1651</v>
          </cell>
          <cell r="B3040" t="str">
            <v>Wetzel III, Clayton S.</v>
          </cell>
          <cell r="C3040" t="str">
            <v>N</v>
          </cell>
          <cell r="D3040" t="str">
            <v>00000238</v>
          </cell>
          <cell r="E3040" t="str">
            <v>MEDSURG LPN Per Diem</v>
          </cell>
          <cell r="F3040">
            <v>40373</v>
          </cell>
          <cell r="G3040">
            <v>40706</v>
          </cell>
          <cell r="H3040" t="str">
            <v>Hourly</v>
          </cell>
          <cell r="I3040" t="str">
            <v>H</v>
          </cell>
          <cell r="J3040">
            <v>13.95</v>
          </cell>
        </row>
        <row r="3041">
          <cell r="A3041">
            <v>1651</v>
          </cell>
          <cell r="B3041" t="str">
            <v>Wetzel III, Clayton S.</v>
          </cell>
          <cell r="C3041" t="str">
            <v>Y</v>
          </cell>
          <cell r="D3041" t="str">
            <v>00000239</v>
          </cell>
          <cell r="E3041" t="str">
            <v>MEDSURG RN Per Diem</v>
          </cell>
          <cell r="F3041">
            <v>40707</v>
          </cell>
          <cell r="G3041">
            <v>41282</v>
          </cell>
          <cell r="H3041" t="str">
            <v>Hourly</v>
          </cell>
          <cell r="I3041" t="str">
            <v>H</v>
          </cell>
          <cell r="J3041">
            <v>21.63</v>
          </cell>
        </row>
        <row r="3042">
          <cell r="A3042">
            <v>1652</v>
          </cell>
          <cell r="B3042" t="str">
            <v>Warren, Kaley J.</v>
          </cell>
          <cell r="C3042" t="str">
            <v>N</v>
          </cell>
          <cell r="D3042" t="str">
            <v>00000191</v>
          </cell>
          <cell r="E3042" t="str">
            <v>NUTS Nutrition Assistant</v>
          </cell>
          <cell r="F3042">
            <v>40455</v>
          </cell>
          <cell r="G3042">
            <v>40496</v>
          </cell>
          <cell r="H3042" t="str">
            <v>Hourly</v>
          </cell>
          <cell r="I3042" t="str">
            <v>H</v>
          </cell>
          <cell r="J3042">
            <v>8.5</v>
          </cell>
        </row>
        <row r="3043">
          <cell r="A3043">
            <v>1652</v>
          </cell>
          <cell r="B3043" t="str">
            <v>Warren, Kaley J.</v>
          </cell>
          <cell r="C3043" t="str">
            <v>N</v>
          </cell>
          <cell r="D3043" t="str">
            <v>00000459</v>
          </cell>
          <cell r="E3043" t="str">
            <v>NUTS Nutrition Asst 1 Per Diem</v>
          </cell>
          <cell r="F3043">
            <v>40373</v>
          </cell>
          <cell r="G3043">
            <v>40454</v>
          </cell>
          <cell r="H3043" t="str">
            <v>Hourly</v>
          </cell>
          <cell r="I3043" t="str">
            <v>H</v>
          </cell>
          <cell r="J3043">
            <v>8.5</v>
          </cell>
        </row>
        <row r="3044">
          <cell r="A3044">
            <v>1652</v>
          </cell>
          <cell r="B3044" t="str">
            <v>Warren, Kaley J.</v>
          </cell>
          <cell r="C3044" t="str">
            <v>N</v>
          </cell>
          <cell r="D3044" t="str">
            <v>00000459</v>
          </cell>
          <cell r="E3044" t="str">
            <v>NUTS Nutrition Asst 1 Per Diem</v>
          </cell>
          <cell r="F3044">
            <v>40497</v>
          </cell>
          <cell r="G3044">
            <v>40552</v>
          </cell>
          <cell r="H3044" t="str">
            <v>Hourly</v>
          </cell>
          <cell r="I3044" t="str">
            <v>H</v>
          </cell>
          <cell r="J3044">
            <v>8.5</v>
          </cell>
        </row>
        <row r="3045">
          <cell r="A3045">
            <v>1652</v>
          </cell>
          <cell r="B3045" t="str">
            <v>Warren, Kaley J.</v>
          </cell>
          <cell r="C3045" t="str">
            <v>Y</v>
          </cell>
          <cell r="D3045" t="str">
            <v>00000459</v>
          </cell>
          <cell r="E3045" t="str">
            <v>NUTS Nutrition Asst 1 Per Diem</v>
          </cell>
          <cell r="F3045">
            <v>40676</v>
          </cell>
          <cell r="G3045">
            <v>40779</v>
          </cell>
          <cell r="H3045" t="str">
            <v>Hourly</v>
          </cell>
          <cell r="I3045" t="str">
            <v>H</v>
          </cell>
          <cell r="J3045">
            <v>8.5</v>
          </cell>
        </row>
        <row r="3046">
          <cell r="A3046">
            <v>1653</v>
          </cell>
          <cell r="B3046" t="str">
            <v>Murphy, Kelly J.</v>
          </cell>
          <cell r="C3046" t="str">
            <v>N</v>
          </cell>
          <cell r="D3046" t="str">
            <v>00000057</v>
          </cell>
          <cell r="E3046" t="str">
            <v>MECU Licensed Practical Nurse</v>
          </cell>
          <cell r="F3046">
            <v>42093</v>
          </cell>
          <cell r="G3046">
            <v>42334</v>
          </cell>
          <cell r="H3046" t="str">
            <v>Hourly</v>
          </cell>
          <cell r="I3046" t="str">
            <v>H</v>
          </cell>
          <cell r="J3046">
            <v>23.84</v>
          </cell>
        </row>
        <row r="3047">
          <cell r="A3047">
            <v>1653</v>
          </cell>
          <cell r="B3047" t="str">
            <v>Murphy, Kelly J.</v>
          </cell>
          <cell r="C3047" t="str">
            <v>Y</v>
          </cell>
          <cell r="D3047" t="str">
            <v>00000057</v>
          </cell>
          <cell r="E3047" t="str">
            <v>MECU Licensed Practical Nurse</v>
          </cell>
          <cell r="F3047">
            <v>42961</v>
          </cell>
          <cell r="G3047">
            <v>43008</v>
          </cell>
          <cell r="H3047" t="str">
            <v>Hourly</v>
          </cell>
          <cell r="I3047" t="str">
            <v>H</v>
          </cell>
          <cell r="J3047">
            <v>24</v>
          </cell>
        </row>
        <row r="3048">
          <cell r="A3048">
            <v>1653</v>
          </cell>
          <cell r="B3048" t="str">
            <v>Murphy, Kelly J.</v>
          </cell>
          <cell r="C3048" t="str">
            <v>N</v>
          </cell>
          <cell r="D3048" t="str">
            <v>00000235</v>
          </cell>
          <cell r="E3048" t="str">
            <v>MECU LNA Per Diem</v>
          </cell>
          <cell r="F3048">
            <v>42335</v>
          </cell>
          <cell r="G3048">
            <v>42374</v>
          </cell>
          <cell r="H3048" t="str">
            <v>Hourly</v>
          </cell>
          <cell r="I3048" t="str">
            <v>H</v>
          </cell>
          <cell r="J3048">
            <v>23.84</v>
          </cell>
        </row>
        <row r="3049">
          <cell r="A3049">
            <v>1653</v>
          </cell>
          <cell r="B3049" t="str">
            <v>Murphy, Kelly J.</v>
          </cell>
          <cell r="C3049" t="str">
            <v>N</v>
          </cell>
          <cell r="D3049" t="str">
            <v>00000251</v>
          </cell>
          <cell r="E3049" t="str">
            <v>MECU LPN Per Diem</v>
          </cell>
          <cell r="F3049">
            <v>42375</v>
          </cell>
          <cell r="G3049">
            <v>42437</v>
          </cell>
          <cell r="H3049" t="str">
            <v>Hourly</v>
          </cell>
          <cell r="I3049" t="str">
            <v>H</v>
          </cell>
          <cell r="J3049">
            <v>23.84</v>
          </cell>
        </row>
        <row r="3050">
          <cell r="A3050">
            <v>1653</v>
          </cell>
          <cell r="B3050" t="str">
            <v>Murphy, Kelly J.</v>
          </cell>
          <cell r="C3050" t="str">
            <v>N</v>
          </cell>
          <cell r="D3050" t="str">
            <v>00000356</v>
          </cell>
          <cell r="E3050" t="str">
            <v>MECU Charge LPN</v>
          </cell>
          <cell r="F3050">
            <v>40378</v>
          </cell>
          <cell r="G3050">
            <v>41569</v>
          </cell>
          <cell r="H3050" t="str">
            <v>Hourly</v>
          </cell>
          <cell r="I3050" t="str">
            <v>H</v>
          </cell>
          <cell r="J3050">
            <v>23.03</v>
          </cell>
        </row>
        <row r="3051">
          <cell r="A3051">
            <v>1653</v>
          </cell>
          <cell r="B3051" t="str">
            <v>Murphy, Kelly J.</v>
          </cell>
          <cell r="C3051" t="str">
            <v>N</v>
          </cell>
          <cell r="D3051" t="str">
            <v>00000356</v>
          </cell>
          <cell r="E3051" t="str">
            <v>MECU Charge LPN</v>
          </cell>
          <cell r="F3051">
            <v>41775</v>
          </cell>
          <cell r="G3051">
            <v>42092</v>
          </cell>
          <cell r="H3051" t="str">
            <v>Hourly</v>
          </cell>
          <cell r="I3051" t="str">
            <v>H</v>
          </cell>
          <cell r="J3051">
            <v>23.03</v>
          </cell>
        </row>
        <row r="3052">
          <cell r="A3052">
            <v>1653</v>
          </cell>
          <cell r="B3052" t="str">
            <v>Murphy, Kelly J.</v>
          </cell>
          <cell r="C3052" t="str">
            <v>N</v>
          </cell>
          <cell r="D3052" t="str">
            <v>00000398</v>
          </cell>
          <cell r="E3052" t="str">
            <v>MECU Charge Registered Nurse</v>
          </cell>
          <cell r="F3052">
            <v>40378</v>
          </cell>
          <cell r="G3052">
            <v>40377</v>
          </cell>
          <cell r="H3052" t="str">
            <v>Hourly</v>
          </cell>
          <cell r="I3052" t="str">
            <v>H</v>
          </cell>
          <cell r="J3052">
            <v>21.5</v>
          </cell>
        </row>
        <row r="3053">
          <cell r="A3053">
            <v>1654</v>
          </cell>
          <cell r="B3053" t="str">
            <v>LaBrecque, Mary C.</v>
          </cell>
          <cell r="C3053" t="str">
            <v>Y</v>
          </cell>
          <cell r="D3053" t="str">
            <v>00000166</v>
          </cell>
          <cell r="E3053" t="str">
            <v>PRIM Nurse Practitioner</v>
          </cell>
          <cell r="F3053">
            <v>40378</v>
          </cell>
          <cell r="G3053">
            <v>45056</v>
          </cell>
          <cell r="H3053" t="str">
            <v>Hourly</v>
          </cell>
          <cell r="I3053" t="str">
            <v>H</v>
          </cell>
          <cell r="J3053">
            <v>52.9</v>
          </cell>
        </row>
        <row r="3054">
          <cell r="A3054">
            <v>1655</v>
          </cell>
          <cell r="B3054" t="str">
            <v>Millington, Lori F.</v>
          </cell>
          <cell r="C3054" t="str">
            <v>Y</v>
          </cell>
          <cell r="D3054" t="str">
            <v>00000117</v>
          </cell>
          <cell r="E3054" t="str">
            <v>HIM Medical Transcriptionist</v>
          </cell>
          <cell r="F3054">
            <v>40385</v>
          </cell>
          <cell r="G3054">
            <v>40822</v>
          </cell>
          <cell r="H3054" t="str">
            <v>Hourly</v>
          </cell>
          <cell r="I3054" t="str">
            <v>H</v>
          </cell>
          <cell r="J3054">
            <v>13.5</v>
          </cell>
        </row>
        <row r="3055">
          <cell r="A3055">
            <v>1656</v>
          </cell>
          <cell r="B3055" t="str">
            <v>Shepard, Erin M.</v>
          </cell>
          <cell r="C3055" t="str">
            <v>Y</v>
          </cell>
          <cell r="D3055" t="str">
            <v>00000049</v>
          </cell>
          <cell r="E3055" t="str">
            <v>MEDSURG Registered Nurse</v>
          </cell>
          <cell r="F3055">
            <v>40392</v>
          </cell>
          <cell r="G3055">
            <v>40724</v>
          </cell>
          <cell r="H3055" t="str">
            <v>Hourly</v>
          </cell>
          <cell r="I3055" t="str">
            <v>H</v>
          </cell>
          <cell r="J3055">
            <v>21</v>
          </cell>
        </row>
        <row r="3056">
          <cell r="A3056">
            <v>1657</v>
          </cell>
          <cell r="B3056" t="str">
            <v>Savard, Ashley L.</v>
          </cell>
          <cell r="C3056" t="str">
            <v>Y</v>
          </cell>
          <cell r="D3056" t="str">
            <v>00000251</v>
          </cell>
          <cell r="E3056" t="str">
            <v>MECU LPN Per Diem</v>
          </cell>
          <cell r="F3056">
            <v>40394</v>
          </cell>
          <cell r="G3056">
            <v>40959</v>
          </cell>
          <cell r="H3056" t="str">
            <v>Hourly</v>
          </cell>
          <cell r="I3056" t="str">
            <v>H</v>
          </cell>
          <cell r="J3056">
            <v>14.25</v>
          </cell>
        </row>
        <row r="3057">
          <cell r="A3057">
            <v>1658</v>
          </cell>
          <cell r="B3057" t="str">
            <v>Williams, Charilyn K.</v>
          </cell>
          <cell r="C3057" t="str">
            <v>Y</v>
          </cell>
          <cell r="D3057" t="str">
            <v>00000376</v>
          </cell>
          <cell r="E3057" t="str">
            <v>Orthopedics Medical Secretary</v>
          </cell>
          <cell r="F3057">
            <v>40413</v>
          </cell>
          <cell r="G3057">
            <v>40990</v>
          </cell>
          <cell r="H3057" t="str">
            <v>Hourly</v>
          </cell>
          <cell r="I3057" t="str">
            <v>H</v>
          </cell>
          <cell r="J3057">
            <v>12.5</v>
          </cell>
        </row>
        <row r="3058">
          <cell r="A3058">
            <v>1658</v>
          </cell>
          <cell r="B3058" t="str">
            <v>Williams, Charilyn K.</v>
          </cell>
          <cell r="C3058" t="str">
            <v>N</v>
          </cell>
          <cell r="D3058" t="str">
            <v>00000476</v>
          </cell>
          <cell r="E3058" t="str">
            <v>CLAD Medical Secretary PD</v>
          </cell>
          <cell r="F3058">
            <v>40399</v>
          </cell>
          <cell r="G3058">
            <v>40412</v>
          </cell>
          <cell r="H3058" t="str">
            <v>Hourly</v>
          </cell>
          <cell r="I3058" t="str">
            <v>H</v>
          </cell>
          <cell r="J3058">
            <v>12.5</v>
          </cell>
        </row>
        <row r="3059">
          <cell r="A3059">
            <v>1659</v>
          </cell>
          <cell r="B3059" t="str">
            <v>Teuscher, Caroline A.</v>
          </cell>
          <cell r="C3059" t="str">
            <v>Y</v>
          </cell>
          <cell r="D3059" t="str">
            <v>00000056</v>
          </cell>
          <cell r="E3059" t="str">
            <v>MECU Registered Nurse</v>
          </cell>
          <cell r="F3059">
            <v>40399</v>
          </cell>
          <cell r="G3059">
            <v>41574</v>
          </cell>
          <cell r="H3059" t="str">
            <v>Hourly</v>
          </cell>
          <cell r="I3059" t="str">
            <v>H</v>
          </cell>
          <cell r="J3059">
            <v>24.52</v>
          </cell>
        </row>
        <row r="3060">
          <cell r="A3060">
            <v>1660</v>
          </cell>
          <cell r="B3060" t="str">
            <v>Romanoski, Karyn T.</v>
          </cell>
          <cell r="C3060" t="str">
            <v>N</v>
          </cell>
          <cell r="D3060" t="str">
            <v>00000063</v>
          </cell>
          <cell r="E3060" t="str">
            <v>OR Registered Nurse</v>
          </cell>
          <cell r="F3060">
            <v>40406</v>
          </cell>
          <cell r="G3060">
            <v>40706</v>
          </cell>
          <cell r="H3060" t="str">
            <v>Hourly</v>
          </cell>
          <cell r="I3060" t="str">
            <v>H</v>
          </cell>
          <cell r="J3060">
            <v>26</v>
          </cell>
        </row>
        <row r="3061">
          <cell r="A3061">
            <v>1660</v>
          </cell>
          <cell r="B3061" t="str">
            <v>Romanoski, Karyn T.</v>
          </cell>
          <cell r="C3061" t="str">
            <v>Y</v>
          </cell>
          <cell r="D3061" t="str">
            <v>00000242</v>
          </cell>
          <cell r="E3061" t="str">
            <v>OR RN Per Diem</v>
          </cell>
          <cell r="F3061">
            <v>40707</v>
          </cell>
          <cell r="G3061">
            <v>40819</v>
          </cell>
          <cell r="H3061" t="str">
            <v>Hourly</v>
          </cell>
          <cell r="I3061" t="str">
            <v>H</v>
          </cell>
          <cell r="J3061">
            <v>26</v>
          </cell>
        </row>
        <row r="3062">
          <cell r="A3062">
            <v>1661</v>
          </cell>
          <cell r="B3062" t="str">
            <v>Reyes, Luis Marcelo</v>
          </cell>
          <cell r="C3062" t="str">
            <v>N</v>
          </cell>
          <cell r="D3062" t="str">
            <v>00000211</v>
          </cell>
          <cell r="E3062" t="str">
            <v>PR Patient Reg Receptionist I</v>
          </cell>
          <cell r="F3062">
            <v>40406</v>
          </cell>
          <cell r="G3062">
            <v>43730</v>
          </cell>
          <cell r="H3062" t="str">
            <v>Hourly</v>
          </cell>
          <cell r="I3062" t="str">
            <v>H</v>
          </cell>
          <cell r="J3062">
            <v>15.22</v>
          </cell>
        </row>
        <row r="3063">
          <cell r="A3063">
            <v>1661</v>
          </cell>
          <cell r="B3063" t="str">
            <v>Reyes, Luis Marcelo</v>
          </cell>
          <cell r="C3063" t="str">
            <v>N</v>
          </cell>
          <cell r="D3063" t="str">
            <v>00000466</v>
          </cell>
          <cell r="E3063" t="str">
            <v>PT Registration Registrar</v>
          </cell>
          <cell r="F3063">
            <v>40406</v>
          </cell>
          <cell r="G3063">
            <v>40405</v>
          </cell>
          <cell r="H3063" t="str">
            <v>Hourly</v>
          </cell>
          <cell r="I3063" t="str">
            <v>H</v>
          </cell>
          <cell r="J3063">
            <v>11</v>
          </cell>
        </row>
        <row r="3064">
          <cell r="A3064">
            <v>1661</v>
          </cell>
          <cell r="B3064" t="str">
            <v>Reyes, Luis Marcelo</v>
          </cell>
          <cell r="C3064" t="str">
            <v>N</v>
          </cell>
          <cell r="D3064" t="str">
            <v>00000467</v>
          </cell>
          <cell r="E3064" t="str">
            <v>Pt Reg Receptionist Team Lead</v>
          </cell>
          <cell r="F3064">
            <v>43731</v>
          </cell>
          <cell r="G3064">
            <v>44682</v>
          </cell>
          <cell r="H3064" t="str">
            <v>Hourly</v>
          </cell>
          <cell r="I3064" t="str">
            <v>H</v>
          </cell>
          <cell r="J3064">
            <v>20.86</v>
          </cell>
        </row>
        <row r="3065">
          <cell r="A3065">
            <v>1661</v>
          </cell>
          <cell r="B3065" t="str">
            <v>Reyes, Luis Marcelo</v>
          </cell>
          <cell r="C3065" t="str">
            <v>Y</v>
          </cell>
          <cell r="D3065" t="str">
            <v>00000666</v>
          </cell>
          <cell r="E3065" t="str">
            <v>Lead Patient Access Rep</v>
          </cell>
          <cell r="F3065">
            <v>44683</v>
          </cell>
          <cell r="G3065">
            <v>45056</v>
          </cell>
          <cell r="H3065" t="str">
            <v>Hourly</v>
          </cell>
          <cell r="I3065" t="str">
            <v>H</v>
          </cell>
          <cell r="J3065">
            <v>23.58</v>
          </cell>
        </row>
        <row r="3066">
          <cell r="A3066">
            <v>1662</v>
          </cell>
          <cell r="B3066" t="str">
            <v>Taylor, Jacob G.</v>
          </cell>
          <cell r="C3066" t="str">
            <v>N</v>
          </cell>
          <cell r="D3066" t="str">
            <v>00000088</v>
          </cell>
          <cell r="E3066" t="str">
            <v>RAD Radiology Technologist</v>
          </cell>
          <cell r="F3066">
            <v>40735</v>
          </cell>
          <cell r="G3066">
            <v>40776</v>
          </cell>
          <cell r="H3066" t="str">
            <v>Hourly</v>
          </cell>
          <cell r="I3066" t="str">
            <v>H</v>
          </cell>
          <cell r="J3066">
            <v>17.5</v>
          </cell>
        </row>
        <row r="3067">
          <cell r="A3067">
            <v>1662</v>
          </cell>
          <cell r="B3067" t="str">
            <v>Taylor, Jacob G.</v>
          </cell>
          <cell r="C3067" t="str">
            <v>N</v>
          </cell>
          <cell r="D3067" t="str">
            <v>00000484</v>
          </cell>
          <cell r="E3067" t="str">
            <v>Radiology Technologist PD</v>
          </cell>
          <cell r="F3067">
            <v>40413</v>
          </cell>
          <cell r="G3067">
            <v>40734</v>
          </cell>
          <cell r="H3067" t="str">
            <v>Hourly</v>
          </cell>
          <cell r="I3067" t="str">
            <v>H</v>
          </cell>
          <cell r="J3067">
            <v>16.5</v>
          </cell>
        </row>
        <row r="3068">
          <cell r="A3068">
            <v>1662</v>
          </cell>
          <cell r="B3068" t="str">
            <v>Taylor, Jacob G.</v>
          </cell>
          <cell r="C3068" t="str">
            <v>Y</v>
          </cell>
          <cell r="D3068" t="str">
            <v>00000484</v>
          </cell>
          <cell r="E3068" t="str">
            <v>Radiology Technologist PD</v>
          </cell>
          <cell r="F3068">
            <v>40777</v>
          </cell>
          <cell r="G3068">
            <v>40819</v>
          </cell>
          <cell r="H3068" t="str">
            <v>Hourly</v>
          </cell>
          <cell r="I3068" t="str">
            <v>H</v>
          </cell>
          <cell r="J3068">
            <v>17.5</v>
          </cell>
        </row>
        <row r="3069">
          <cell r="A3069">
            <v>1663</v>
          </cell>
          <cell r="B3069" t="str">
            <v>Mayer, Beth A.</v>
          </cell>
          <cell r="C3069" t="str">
            <v>Y</v>
          </cell>
          <cell r="D3069" t="str">
            <v>00000238</v>
          </cell>
          <cell r="E3069" t="str">
            <v>MEDSURG LPN Per Diem</v>
          </cell>
          <cell r="F3069">
            <v>40414</v>
          </cell>
          <cell r="G3069">
            <v>40886</v>
          </cell>
          <cell r="H3069" t="str">
            <v>Hourly</v>
          </cell>
          <cell r="I3069" t="str">
            <v>H</v>
          </cell>
          <cell r="J3069">
            <v>13.95</v>
          </cell>
        </row>
        <row r="3070">
          <cell r="A3070">
            <v>1664</v>
          </cell>
          <cell r="B3070" t="str">
            <v>Gaudette, Rebecca A.</v>
          </cell>
          <cell r="C3070" t="str">
            <v>N</v>
          </cell>
          <cell r="D3070" t="str">
            <v>00000225</v>
          </cell>
          <cell r="E3070" t="str">
            <v>CEC Teacher</v>
          </cell>
          <cell r="F3070">
            <v>40415</v>
          </cell>
          <cell r="G3070">
            <v>41504</v>
          </cell>
          <cell r="H3070" t="str">
            <v>Hourly</v>
          </cell>
          <cell r="I3070" t="str">
            <v>H</v>
          </cell>
          <cell r="J3070">
            <v>13.99</v>
          </cell>
        </row>
        <row r="3071">
          <cell r="A3071">
            <v>1664</v>
          </cell>
          <cell r="B3071" t="str">
            <v>Gaudette, Rebecca A.</v>
          </cell>
          <cell r="C3071" t="str">
            <v>Y</v>
          </cell>
          <cell r="D3071" t="str">
            <v>00000454</v>
          </cell>
          <cell r="E3071" t="str">
            <v>CEC Day Care Sub Per Diem</v>
          </cell>
          <cell r="F3071">
            <v>41505</v>
          </cell>
          <cell r="G3071">
            <v>41597</v>
          </cell>
          <cell r="H3071" t="str">
            <v>Hourly</v>
          </cell>
          <cell r="I3071" t="str">
            <v>H</v>
          </cell>
          <cell r="J3071">
            <v>13.99</v>
          </cell>
        </row>
        <row r="3072">
          <cell r="A3072">
            <v>1665</v>
          </cell>
          <cell r="B3072" t="str">
            <v>Salster, Susan W.</v>
          </cell>
          <cell r="C3072" t="str">
            <v>N</v>
          </cell>
          <cell r="D3072" t="str">
            <v>00000072</v>
          </cell>
          <cell r="E3072" t="str">
            <v>ER Registered Nurse</v>
          </cell>
          <cell r="F3072">
            <v>40429</v>
          </cell>
          <cell r="G3072">
            <v>40692</v>
          </cell>
          <cell r="H3072" t="str">
            <v>Hourly</v>
          </cell>
          <cell r="I3072" t="str">
            <v>H</v>
          </cell>
          <cell r="J3072">
            <v>30</v>
          </cell>
        </row>
        <row r="3073">
          <cell r="A3073">
            <v>1665</v>
          </cell>
          <cell r="B3073" t="str">
            <v>Salster, Susan W.</v>
          </cell>
          <cell r="C3073" t="str">
            <v>Y</v>
          </cell>
          <cell r="D3073" t="str">
            <v>00000233</v>
          </cell>
          <cell r="E3073" t="str">
            <v>ER RN Per Diem</v>
          </cell>
          <cell r="F3073">
            <v>40693</v>
          </cell>
          <cell r="G3073">
            <v>40756</v>
          </cell>
          <cell r="H3073" t="str">
            <v>Hourly</v>
          </cell>
          <cell r="I3073" t="str">
            <v>H</v>
          </cell>
          <cell r="J3073">
            <v>30</v>
          </cell>
        </row>
        <row r="3074">
          <cell r="A3074">
            <v>1666</v>
          </cell>
          <cell r="B3074" t="str">
            <v>Shepard, Miranda L.</v>
          </cell>
          <cell r="C3074" t="str">
            <v>Y</v>
          </cell>
          <cell r="D3074" t="str">
            <v>00000235</v>
          </cell>
          <cell r="E3074" t="str">
            <v>MECU LNA Per Diem</v>
          </cell>
          <cell r="F3074">
            <v>40434</v>
          </cell>
          <cell r="G3074">
            <v>40777</v>
          </cell>
          <cell r="H3074" t="str">
            <v>Hourly</v>
          </cell>
          <cell r="I3074" t="str">
            <v>H</v>
          </cell>
          <cell r="J3074">
            <v>9.82</v>
          </cell>
        </row>
        <row r="3075">
          <cell r="A3075">
            <v>1667</v>
          </cell>
          <cell r="B3075" t="str">
            <v>Solley, Bonnie S.</v>
          </cell>
          <cell r="C3075" t="str">
            <v>N</v>
          </cell>
          <cell r="D3075" t="str">
            <v>00000049</v>
          </cell>
          <cell r="E3075" t="str">
            <v>MEDSURG Registered Nurse</v>
          </cell>
          <cell r="F3075">
            <v>40718</v>
          </cell>
          <cell r="G3075">
            <v>42866</v>
          </cell>
          <cell r="H3075" t="str">
            <v>Salaried</v>
          </cell>
          <cell r="I3075" t="str">
            <v>S</v>
          </cell>
          <cell r="J3075">
            <v>39.07</v>
          </cell>
        </row>
        <row r="3076">
          <cell r="A3076">
            <v>1667</v>
          </cell>
          <cell r="B3076" t="str">
            <v>Solley, Bonnie S.</v>
          </cell>
          <cell r="C3076" t="str">
            <v>N</v>
          </cell>
          <cell r="D3076" t="str">
            <v>00000062</v>
          </cell>
          <cell r="E3076" t="str">
            <v>BC Registered Nurse</v>
          </cell>
          <cell r="F3076">
            <v>40707</v>
          </cell>
          <cell r="G3076">
            <v>42820</v>
          </cell>
          <cell r="H3076" t="str">
            <v>Hourly</v>
          </cell>
          <cell r="I3076" t="str">
            <v>H</v>
          </cell>
          <cell r="J3076">
            <v>38.299999999999997</v>
          </cell>
        </row>
        <row r="3077">
          <cell r="A3077">
            <v>1667</v>
          </cell>
          <cell r="B3077" t="str">
            <v>Solley, Bonnie S.</v>
          </cell>
          <cell r="C3077" t="str">
            <v>N</v>
          </cell>
          <cell r="D3077" t="str">
            <v>00000231</v>
          </cell>
          <cell r="E3077" t="str">
            <v>BC RN - Per Diem</v>
          </cell>
          <cell r="F3077">
            <v>40434</v>
          </cell>
          <cell r="G3077">
            <v>40706</v>
          </cell>
          <cell r="H3077" t="str">
            <v>Hourly</v>
          </cell>
          <cell r="I3077" t="str">
            <v>H</v>
          </cell>
          <cell r="J3077">
            <v>31</v>
          </cell>
        </row>
        <row r="3078">
          <cell r="A3078">
            <v>1667</v>
          </cell>
          <cell r="B3078" t="str">
            <v>Solley, Bonnie S.</v>
          </cell>
          <cell r="C3078" t="str">
            <v>N</v>
          </cell>
          <cell r="D3078" t="str">
            <v>00000231</v>
          </cell>
          <cell r="E3078" t="str">
            <v>BC RN - Per Diem</v>
          </cell>
          <cell r="F3078">
            <v>42821</v>
          </cell>
          <cell r="G3078">
            <v>42866</v>
          </cell>
          <cell r="H3078" t="str">
            <v>Hourly</v>
          </cell>
          <cell r="I3078" t="str">
            <v>H</v>
          </cell>
          <cell r="J3078">
            <v>39.07</v>
          </cell>
        </row>
        <row r="3079">
          <cell r="A3079">
            <v>1667</v>
          </cell>
          <cell r="B3079" t="str">
            <v>Solley, Bonnie S.</v>
          </cell>
          <cell r="C3079" t="str">
            <v>Y</v>
          </cell>
          <cell r="D3079" t="str">
            <v>00000231</v>
          </cell>
          <cell r="E3079" t="str">
            <v>BC RN - Per Diem</v>
          </cell>
          <cell r="F3079">
            <v>42892</v>
          </cell>
          <cell r="G3079">
            <v>42976</v>
          </cell>
          <cell r="H3079" t="str">
            <v>Hourly</v>
          </cell>
          <cell r="I3079" t="str">
            <v>H</v>
          </cell>
          <cell r="J3079">
            <v>39.07</v>
          </cell>
        </row>
        <row r="3080">
          <cell r="A3080">
            <v>1668</v>
          </cell>
          <cell r="B3080" t="str">
            <v>Shodunke Jr., James O.</v>
          </cell>
          <cell r="C3080" t="str">
            <v>N</v>
          </cell>
          <cell r="D3080" t="str">
            <v>00000038</v>
          </cell>
          <cell r="E3080" t="str">
            <v>Purchasing Supervisor</v>
          </cell>
          <cell r="F3080">
            <v>40819</v>
          </cell>
          <cell r="G3080">
            <v>42596</v>
          </cell>
          <cell r="H3080" t="str">
            <v>Salaried</v>
          </cell>
          <cell r="I3080" t="str">
            <v>S</v>
          </cell>
          <cell r="J3080">
            <v>26.14</v>
          </cell>
        </row>
        <row r="3081">
          <cell r="A3081">
            <v>1668</v>
          </cell>
          <cell r="B3081" t="str">
            <v>Shodunke Jr., James O.</v>
          </cell>
          <cell r="C3081" t="str">
            <v>N</v>
          </cell>
          <cell r="D3081" t="str">
            <v>00000270</v>
          </cell>
          <cell r="E3081" t="str">
            <v>Purchasing Clerk II</v>
          </cell>
          <cell r="F3081">
            <v>40434</v>
          </cell>
          <cell r="G3081">
            <v>40818</v>
          </cell>
          <cell r="H3081" t="str">
            <v>Hourly</v>
          </cell>
          <cell r="I3081" t="str">
            <v>H</v>
          </cell>
          <cell r="J3081">
            <v>12.5</v>
          </cell>
        </row>
        <row r="3082">
          <cell r="A3082">
            <v>1668</v>
          </cell>
          <cell r="B3082" t="str">
            <v>Shodunke Jr., James O.</v>
          </cell>
          <cell r="C3082" t="str">
            <v>Y</v>
          </cell>
          <cell r="D3082" t="str">
            <v>00000577</v>
          </cell>
          <cell r="E3082" t="str">
            <v>Materials Manager PD</v>
          </cell>
          <cell r="F3082">
            <v>42597</v>
          </cell>
          <cell r="G3082">
            <v>42732</v>
          </cell>
          <cell r="H3082" t="str">
            <v>Hourly</v>
          </cell>
          <cell r="I3082" t="str">
            <v>H</v>
          </cell>
          <cell r="J3082">
            <v>26.14</v>
          </cell>
        </row>
        <row r="3083">
          <cell r="A3083">
            <v>1669</v>
          </cell>
          <cell r="B3083" t="str">
            <v>Nurok, Saul</v>
          </cell>
          <cell r="C3083" t="str">
            <v>N</v>
          </cell>
          <cell r="D3083" t="str">
            <v>00000438</v>
          </cell>
          <cell r="E3083" t="str">
            <v>Physician - ER</v>
          </cell>
          <cell r="F3083">
            <v>40438</v>
          </cell>
          <cell r="G3083">
            <v>41308</v>
          </cell>
          <cell r="H3083" t="str">
            <v>Salaried</v>
          </cell>
          <cell r="I3083" t="str">
            <v>S</v>
          </cell>
          <cell r="J3083">
            <v>115</v>
          </cell>
        </row>
        <row r="3084">
          <cell r="A3084">
            <v>1669</v>
          </cell>
          <cell r="B3084" t="str">
            <v>Nurok, Saul</v>
          </cell>
          <cell r="C3084" t="str">
            <v>N</v>
          </cell>
          <cell r="D3084" t="str">
            <v>00000438</v>
          </cell>
          <cell r="E3084" t="str">
            <v>Physician - ER</v>
          </cell>
          <cell r="F3084">
            <v>42331</v>
          </cell>
          <cell r="G3084">
            <v>43814</v>
          </cell>
          <cell r="H3084" t="str">
            <v>Salaried</v>
          </cell>
          <cell r="I3084" t="str">
            <v>S</v>
          </cell>
          <cell r="J3084">
            <v>150</v>
          </cell>
        </row>
        <row r="3085">
          <cell r="A3085">
            <v>1669</v>
          </cell>
          <cell r="B3085" t="str">
            <v>Nurok, Saul</v>
          </cell>
          <cell r="C3085" t="str">
            <v>Y</v>
          </cell>
          <cell r="D3085" t="str">
            <v>00000438</v>
          </cell>
          <cell r="E3085" t="str">
            <v>Physician - ER</v>
          </cell>
          <cell r="F3085">
            <v>43815</v>
          </cell>
          <cell r="G3085">
            <v>43870</v>
          </cell>
          <cell r="H3085" t="str">
            <v>Salaried</v>
          </cell>
          <cell r="I3085" t="str">
            <v>S</v>
          </cell>
          <cell r="J3085">
            <v>150</v>
          </cell>
        </row>
        <row r="3086">
          <cell r="A3086">
            <v>1669</v>
          </cell>
          <cell r="B3086" t="str">
            <v>Nurok, Saul</v>
          </cell>
          <cell r="C3086" t="str">
            <v>N</v>
          </cell>
          <cell r="D3086" t="str">
            <v>00000457</v>
          </cell>
          <cell r="E3086" t="str">
            <v>Clinical Director of ER</v>
          </cell>
          <cell r="F3086">
            <v>41309</v>
          </cell>
          <cell r="G3086">
            <v>43814</v>
          </cell>
          <cell r="H3086" t="str">
            <v>Salaried</v>
          </cell>
          <cell r="I3086" t="str">
            <v>S</v>
          </cell>
          <cell r="J3086">
            <v>135</v>
          </cell>
        </row>
        <row r="3087">
          <cell r="A3087">
            <v>1670</v>
          </cell>
          <cell r="B3087" t="str">
            <v>Butler, Donna M.</v>
          </cell>
          <cell r="C3087" t="str">
            <v>Y</v>
          </cell>
          <cell r="D3087" t="str">
            <v>00000171</v>
          </cell>
          <cell r="E3087" t="str">
            <v>OBGYN Nurse Midwife</v>
          </cell>
          <cell r="F3087">
            <v>40442</v>
          </cell>
          <cell r="G3087">
            <v>41642</v>
          </cell>
          <cell r="H3087" t="str">
            <v>Salaried</v>
          </cell>
          <cell r="I3087" t="str">
            <v>S</v>
          </cell>
          <cell r="J3087">
            <v>45</v>
          </cell>
        </row>
        <row r="3088">
          <cell r="A3088">
            <v>1671</v>
          </cell>
          <cell r="B3088" t="str">
            <v>Ciccarelli, Ovleto W.</v>
          </cell>
          <cell r="C3088" t="str">
            <v>Y</v>
          </cell>
          <cell r="D3088" t="str">
            <v>00000152</v>
          </cell>
          <cell r="E3088" t="str">
            <v>NAPS Surgery Physician</v>
          </cell>
          <cell r="F3088">
            <v>40791</v>
          </cell>
          <cell r="G3088">
            <v>45056</v>
          </cell>
          <cell r="H3088" t="str">
            <v>Salaried</v>
          </cell>
          <cell r="I3088" t="str">
            <v>S</v>
          </cell>
          <cell r="J3088">
            <v>123.63</v>
          </cell>
        </row>
        <row r="3089">
          <cell r="A3089">
            <v>1671</v>
          </cell>
          <cell r="B3089" t="str">
            <v>Ciccarelli, Ovleto W.</v>
          </cell>
          <cell r="C3089" t="str">
            <v>N</v>
          </cell>
          <cell r="D3089" t="str">
            <v>00000492</v>
          </cell>
          <cell r="E3089" t="str">
            <v>ADM Medical Director Sur. Div.</v>
          </cell>
          <cell r="F3089">
            <v>40452</v>
          </cell>
          <cell r="G3089">
            <v>40790</v>
          </cell>
          <cell r="H3089" t="str">
            <v>Salaried</v>
          </cell>
          <cell r="I3089" t="str">
            <v>S</v>
          </cell>
          <cell r="J3089">
            <v>127.4038</v>
          </cell>
        </row>
        <row r="3090">
          <cell r="A3090">
            <v>1671</v>
          </cell>
          <cell r="B3090" t="str">
            <v>Ciccarelli, Ovleto W.</v>
          </cell>
          <cell r="C3090" t="str">
            <v>N</v>
          </cell>
          <cell r="D3090" t="str">
            <v>00000492</v>
          </cell>
          <cell r="E3090" t="str">
            <v>ADM Medical Director Sur. Div.</v>
          </cell>
          <cell r="F3090">
            <v>40455</v>
          </cell>
          <cell r="G3090">
            <v>45056</v>
          </cell>
          <cell r="H3090" t="str">
            <v>Salaried</v>
          </cell>
          <cell r="I3090" t="str">
            <v>S</v>
          </cell>
          <cell r="J3090">
            <v>133.774</v>
          </cell>
        </row>
        <row r="3091">
          <cell r="A3091">
            <v>1672</v>
          </cell>
          <cell r="B3091" t="str">
            <v>Babbitt, Tracy L.</v>
          </cell>
          <cell r="C3091" t="str">
            <v>Y</v>
          </cell>
          <cell r="D3091" t="str">
            <v>00000070</v>
          </cell>
          <cell r="E3091" t="str">
            <v>OR Central Sterile Supply Tech</v>
          </cell>
          <cell r="F3091">
            <v>40455</v>
          </cell>
          <cell r="G3091">
            <v>40528</v>
          </cell>
          <cell r="H3091" t="str">
            <v>Hourly</v>
          </cell>
          <cell r="I3091" t="str">
            <v>H</v>
          </cell>
          <cell r="J3091">
            <v>18.5</v>
          </cell>
        </row>
        <row r="3092">
          <cell r="A3092">
            <v>1673</v>
          </cell>
          <cell r="B3092" t="str">
            <v>Badger, Tracy L.</v>
          </cell>
          <cell r="C3092" t="str">
            <v>Y</v>
          </cell>
          <cell r="D3092" t="str">
            <v>00000192</v>
          </cell>
          <cell r="E3092" t="str">
            <v>NUTS Catering Coordinator</v>
          </cell>
          <cell r="F3092">
            <v>40455</v>
          </cell>
          <cell r="G3092">
            <v>44085</v>
          </cell>
          <cell r="H3092" t="str">
            <v>Salaried</v>
          </cell>
          <cell r="I3092" t="str">
            <v>S</v>
          </cell>
          <cell r="J3092">
            <v>23.22</v>
          </cell>
        </row>
        <row r="3093">
          <cell r="A3093">
            <v>1674</v>
          </cell>
          <cell r="B3093" t="str">
            <v>Lalinde, Megan E.</v>
          </cell>
          <cell r="C3093" t="str">
            <v>N</v>
          </cell>
          <cell r="D3093" t="str">
            <v>00000093</v>
          </cell>
          <cell r="E3093" t="str">
            <v>PHAR Pharmacist</v>
          </cell>
          <cell r="F3093">
            <v>40455</v>
          </cell>
          <cell r="G3093">
            <v>43674</v>
          </cell>
          <cell r="H3093" t="str">
            <v>Salaried</v>
          </cell>
          <cell r="I3093" t="str">
            <v>S</v>
          </cell>
          <cell r="J3093">
            <v>42.22</v>
          </cell>
        </row>
        <row r="3094">
          <cell r="A3094">
            <v>1674</v>
          </cell>
          <cell r="B3094" t="str">
            <v>Lalinde, Megan E.</v>
          </cell>
          <cell r="C3094" t="str">
            <v>Y</v>
          </cell>
          <cell r="D3094" t="str">
            <v>00000477</v>
          </cell>
          <cell r="E3094" t="str">
            <v>PHAR Pharmacist Per Diem</v>
          </cell>
          <cell r="F3094">
            <v>43675</v>
          </cell>
          <cell r="G3094">
            <v>45056</v>
          </cell>
          <cell r="H3094" t="str">
            <v>Hourly</v>
          </cell>
          <cell r="I3094" t="str">
            <v>H</v>
          </cell>
          <cell r="J3094">
            <v>70.63</v>
          </cell>
        </row>
        <row r="3095">
          <cell r="A3095">
            <v>1675</v>
          </cell>
          <cell r="B3095" t="str">
            <v>Goodrich, Joan M.</v>
          </cell>
          <cell r="C3095" t="str">
            <v>Y</v>
          </cell>
          <cell r="D3095" t="str">
            <v>00000236</v>
          </cell>
          <cell r="E3095" t="str">
            <v>MECU RN Per Diem</v>
          </cell>
          <cell r="F3095">
            <v>40460</v>
          </cell>
          <cell r="G3095">
            <v>40751</v>
          </cell>
          <cell r="H3095" t="str">
            <v>Hourly</v>
          </cell>
          <cell r="I3095" t="str">
            <v>H</v>
          </cell>
          <cell r="J3095">
            <v>28</v>
          </cell>
        </row>
        <row r="3096">
          <cell r="A3096">
            <v>1676</v>
          </cell>
          <cell r="B3096" t="str">
            <v>Fox, Patricia M.</v>
          </cell>
          <cell r="C3096" t="str">
            <v>Y</v>
          </cell>
          <cell r="D3096" t="str">
            <v>00000239</v>
          </cell>
          <cell r="E3096" t="str">
            <v>MEDSURG RN Per Diem</v>
          </cell>
          <cell r="F3096">
            <v>40462</v>
          </cell>
          <cell r="G3096">
            <v>45056</v>
          </cell>
          <cell r="H3096" t="str">
            <v>Hourly</v>
          </cell>
          <cell r="I3096" t="str">
            <v>H</v>
          </cell>
          <cell r="J3096">
            <v>41.84</v>
          </cell>
        </row>
        <row r="3097">
          <cell r="A3097">
            <v>1677</v>
          </cell>
          <cell r="B3097" t="str">
            <v>Lee, Patricia A.</v>
          </cell>
          <cell r="C3097" t="str">
            <v>Y</v>
          </cell>
          <cell r="D3097" t="str">
            <v>00000233</v>
          </cell>
          <cell r="E3097" t="str">
            <v>ER RN Per Diem</v>
          </cell>
          <cell r="F3097">
            <v>40462</v>
          </cell>
          <cell r="G3097">
            <v>40734</v>
          </cell>
          <cell r="H3097" t="str">
            <v>Hourly</v>
          </cell>
          <cell r="I3097" t="str">
            <v>H</v>
          </cell>
          <cell r="J3097">
            <v>31</v>
          </cell>
        </row>
        <row r="3098">
          <cell r="A3098">
            <v>1678</v>
          </cell>
          <cell r="B3098" t="str">
            <v>Burr, Janine</v>
          </cell>
          <cell r="C3098" t="str">
            <v>Y</v>
          </cell>
          <cell r="D3098" t="str">
            <v>00000079</v>
          </cell>
          <cell r="E3098" t="str">
            <v>LAB Laboratory Technician 3</v>
          </cell>
          <cell r="F3098">
            <v>40595</v>
          </cell>
          <cell r="G3098">
            <v>44651</v>
          </cell>
          <cell r="H3098" t="str">
            <v>Hourly</v>
          </cell>
          <cell r="I3098" t="str">
            <v>H</v>
          </cell>
          <cell r="J3098">
            <v>33.26</v>
          </cell>
        </row>
        <row r="3099">
          <cell r="A3099">
            <v>1678</v>
          </cell>
          <cell r="B3099" t="str">
            <v>Burr, Janine</v>
          </cell>
          <cell r="C3099" t="str">
            <v>N</v>
          </cell>
          <cell r="D3099" t="str">
            <v>00000496</v>
          </cell>
          <cell r="E3099" t="str">
            <v>CloseLB Laboratory Tech 3 - PD</v>
          </cell>
          <cell r="F3099">
            <v>40462</v>
          </cell>
          <cell r="G3099">
            <v>40594</v>
          </cell>
          <cell r="H3099" t="str">
            <v>Hourly</v>
          </cell>
          <cell r="I3099" t="str">
            <v>H</v>
          </cell>
          <cell r="J3099">
            <v>25</v>
          </cell>
        </row>
        <row r="3100">
          <cell r="A3100">
            <v>1679</v>
          </cell>
          <cell r="B3100" t="str">
            <v>Colson, Nancy M.</v>
          </cell>
          <cell r="C3100" t="str">
            <v>N</v>
          </cell>
          <cell r="D3100" t="str">
            <v>00000497</v>
          </cell>
          <cell r="E3100" t="str">
            <v>RAD Sonographer - PD</v>
          </cell>
          <cell r="F3100">
            <v>40462</v>
          </cell>
          <cell r="G3100">
            <v>40461</v>
          </cell>
          <cell r="H3100" t="str">
            <v>Hourly</v>
          </cell>
          <cell r="I3100" t="str">
            <v>H</v>
          </cell>
          <cell r="J3100">
            <v>26</v>
          </cell>
        </row>
        <row r="3101">
          <cell r="A3101">
            <v>1679</v>
          </cell>
          <cell r="B3101" t="str">
            <v>Colson, Nancy M.</v>
          </cell>
          <cell r="C3101" t="str">
            <v>Y</v>
          </cell>
          <cell r="D3101" t="str">
            <v>00000498</v>
          </cell>
          <cell r="E3101" t="str">
            <v>RAD Sonographer - PD</v>
          </cell>
          <cell r="F3101">
            <v>40462</v>
          </cell>
          <cell r="G3101">
            <v>40498</v>
          </cell>
          <cell r="H3101" t="str">
            <v>Hourly</v>
          </cell>
          <cell r="I3101" t="str">
            <v>H</v>
          </cell>
          <cell r="J3101">
            <v>26</v>
          </cell>
        </row>
        <row r="3102">
          <cell r="A3102">
            <v>1680</v>
          </cell>
          <cell r="B3102" t="str">
            <v>Sabotka, Dawn E.</v>
          </cell>
          <cell r="C3102" t="str">
            <v>Y</v>
          </cell>
          <cell r="D3102" t="str">
            <v>00000484</v>
          </cell>
          <cell r="E3102" t="str">
            <v>Radiology Technologist PD</v>
          </cell>
          <cell r="F3102">
            <v>40463</v>
          </cell>
          <cell r="G3102">
            <v>40819</v>
          </cell>
          <cell r="H3102" t="str">
            <v>Hourly</v>
          </cell>
          <cell r="I3102" t="str">
            <v>H</v>
          </cell>
          <cell r="J3102">
            <v>21</v>
          </cell>
        </row>
        <row r="3103">
          <cell r="A3103">
            <v>1681</v>
          </cell>
          <cell r="B3103" t="str">
            <v>Mutrie, Pamela A.</v>
          </cell>
          <cell r="C3103" t="str">
            <v>N</v>
          </cell>
          <cell r="D3103" t="str">
            <v>00000160</v>
          </cell>
          <cell r="E3103" t="str">
            <v>Office Manager</v>
          </cell>
          <cell r="F3103">
            <v>40469</v>
          </cell>
          <cell r="G3103">
            <v>40734</v>
          </cell>
          <cell r="H3103" t="str">
            <v>Salaried</v>
          </cell>
          <cell r="I3103" t="str">
            <v>S</v>
          </cell>
          <cell r="J3103">
            <v>30</v>
          </cell>
        </row>
        <row r="3104">
          <cell r="A3104">
            <v>1681</v>
          </cell>
          <cell r="B3104" t="str">
            <v>Mutrie, Pamela A.</v>
          </cell>
          <cell r="C3104" t="str">
            <v>Y</v>
          </cell>
          <cell r="D3104" t="str">
            <v>00000186</v>
          </cell>
          <cell r="E3104" t="str">
            <v>CLAD RN PP</v>
          </cell>
          <cell r="F3104">
            <v>40735</v>
          </cell>
          <cell r="G3104">
            <v>41257</v>
          </cell>
          <cell r="H3104" t="str">
            <v>Hourly</v>
          </cell>
          <cell r="I3104" t="str">
            <v>H</v>
          </cell>
          <cell r="J3104">
            <v>28.84</v>
          </cell>
        </row>
        <row r="3105">
          <cell r="A3105">
            <v>1682</v>
          </cell>
          <cell r="B3105" t="str">
            <v>Caruso-Buyvid, Pamela E.</v>
          </cell>
          <cell r="C3105" t="str">
            <v>Y</v>
          </cell>
          <cell r="D3105" t="str">
            <v>00000274</v>
          </cell>
          <cell r="E3105" t="str">
            <v>HR Human Resources Assistant</v>
          </cell>
          <cell r="F3105">
            <v>40469</v>
          </cell>
          <cell r="G3105">
            <v>40598</v>
          </cell>
          <cell r="H3105" t="str">
            <v>Hourly</v>
          </cell>
          <cell r="I3105" t="str">
            <v>H</v>
          </cell>
          <cell r="J3105">
            <v>17</v>
          </cell>
        </row>
        <row r="3106">
          <cell r="A3106">
            <v>1683</v>
          </cell>
          <cell r="B3106" t="str">
            <v>Wieliczki, David P.</v>
          </cell>
          <cell r="C3106" t="str">
            <v>Y</v>
          </cell>
          <cell r="D3106" t="str">
            <v>00000190</v>
          </cell>
          <cell r="E3106" t="str">
            <v>NUTS Cook</v>
          </cell>
          <cell r="F3106">
            <v>41057</v>
          </cell>
          <cell r="G3106">
            <v>41409</v>
          </cell>
          <cell r="H3106" t="str">
            <v>Hourly</v>
          </cell>
          <cell r="I3106" t="str">
            <v>H</v>
          </cell>
          <cell r="J3106">
            <v>12.3</v>
          </cell>
        </row>
        <row r="3107">
          <cell r="A3107">
            <v>1683</v>
          </cell>
          <cell r="B3107" t="str">
            <v>Wieliczki, David P.</v>
          </cell>
          <cell r="C3107" t="str">
            <v>N</v>
          </cell>
          <cell r="D3107" t="str">
            <v>00000459</v>
          </cell>
          <cell r="E3107" t="str">
            <v>NUTS Nutrition Asst 1 Per Diem</v>
          </cell>
          <cell r="F3107">
            <v>40469</v>
          </cell>
          <cell r="G3107">
            <v>41056</v>
          </cell>
          <cell r="H3107" t="str">
            <v>Hourly</v>
          </cell>
          <cell r="I3107" t="str">
            <v>H</v>
          </cell>
          <cell r="J3107">
            <v>10.61</v>
          </cell>
        </row>
        <row r="3108">
          <cell r="A3108">
            <v>1684</v>
          </cell>
          <cell r="B3108" t="str">
            <v>Fordham, Noreen E.</v>
          </cell>
          <cell r="C3108" t="str">
            <v>N</v>
          </cell>
          <cell r="D3108" t="str">
            <v>00000163</v>
          </cell>
          <cell r="E3108" t="str">
            <v>PRIM Medical Assistant</v>
          </cell>
          <cell r="F3108">
            <v>40581</v>
          </cell>
          <cell r="G3108">
            <v>40916</v>
          </cell>
          <cell r="H3108" t="str">
            <v>Hourly</v>
          </cell>
          <cell r="I3108" t="str">
            <v>H</v>
          </cell>
          <cell r="J3108">
            <v>14.37</v>
          </cell>
        </row>
        <row r="3109">
          <cell r="A3109">
            <v>1684</v>
          </cell>
          <cell r="B3109" t="str">
            <v>Fordham, Noreen E.</v>
          </cell>
          <cell r="C3109" t="str">
            <v>N</v>
          </cell>
          <cell r="D3109" t="str">
            <v>00000163</v>
          </cell>
          <cell r="E3109" t="str">
            <v>PRIM Medical Assistant</v>
          </cell>
          <cell r="F3109">
            <v>41155</v>
          </cell>
          <cell r="G3109">
            <v>42050</v>
          </cell>
          <cell r="H3109" t="str">
            <v>Hourly</v>
          </cell>
          <cell r="I3109" t="str">
            <v>H</v>
          </cell>
          <cell r="J3109">
            <v>16.079999999999998</v>
          </cell>
        </row>
        <row r="3110">
          <cell r="A3110">
            <v>1684</v>
          </cell>
          <cell r="B3110" t="str">
            <v>Fordham, Noreen E.</v>
          </cell>
          <cell r="C3110" t="str">
            <v>N</v>
          </cell>
          <cell r="D3110" t="str">
            <v>00000482</v>
          </cell>
          <cell r="E3110" t="str">
            <v>Care Coordinator Per Diem</v>
          </cell>
          <cell r="F3110">
            <v>43381</v>
          </cell>
          <cell r="G3110">
            <v>43884</v>
          </cell>
          <cell r="H3110" t="str">
            <v>Hourly</v>
          </cell>
          <cell r="I3110" t="str">
            <v>H</v>
          </cell>
          <cell r="J3110">
            <v>17.510000000000002</v>
          </cell>
        </row>
        <row r="3111">
          <cell r="A3111">
            <v>1684</v>
          </cell>
          <cell r="B3111" t="str">
            <v>Fordham, Noreen E.</v>
          </cell>
          <cell r="C3111" t="str">
            <v>N</v>
          </cell>
          <cell r="D3111" t="str">
            <v>00000482</v>
          </cell>
          <cell r="E3111" t="str">
            <v>Care Coordinator Per Diem</v>
          </cell>
          <cell r="F3111">
            <v>43892</v>
          </cell>
          <cell r="G3111">
            <v>44683</v>
          </cell>
          <cell r="H3111" t="str">
            <v>Hourly</v>
          </cell>
          <cell r="I3111" t="str">
            <v>H</v>
          </cell>
          <cell r="J3111">
            <v>21.1</v>
          </cell>
        </row>
        <row r="3112">
          <cell r="A3112">
            <v>1684</v>
          </cell>
          <cell r="B3112" t="str">
            <v>Fordham, Noreen E.</v>
          </cell>
          <cell r="C3112" t="str">
            <v>N</v>
          </cell>
          <cell r="D3112" t="str">
            <v>00000499</v>
          </cell>
          <cell r="E3112" t="str">
            <v>PRIM Medical Assistant - PD</v>
          </cell>
          <cell r="F3112">
            <v>40476</v>
          </cell>
          <cell r="G3112">
            <v>40580</v>
          </cell>
          <cell r="H3112" t="str">
            <v>Hourly</v>
          </cell>
          <cell r="I3112" t="str">
            <v>H</v>
          </cell>
          <cell r="J3112">
            <v>12.5</v>
          </cell>
        </row>
        <row r="3113">
          <cell r="A3113">
            <v>1684</v>
          </cell>
          <cell r="B3113" t="str">
            <v>Fordham, Noreen E.</v>
          </cell>
          <cell r="C3113" t="str">
            <v>N</v>
          </cell>
          <cell r="D3113" t="str">
            <v>00000499</v>
          </cell>
          <cell r="E3113" t="str">
            <v>PRIM Medical Assistant - PD</v>
          </cell>
          <cell r="F3113">
            <v>41071</v>
          </cell>
          <cell r="G3113">
            <v>41154</v>
          </cell>
          <cell r="H3113" t="str">
            <v>Hourly</v>
          </cell>
          <cell r="I3113" t="str">
            <v>H</v>
          </cell>
          <cell r="J3113">
            <v>14.87</v>
          </cell>
        </row>
        <row r="3114">
          <cell r="A3114">
            <v>1684</v>
          </cell>
          <cell r="B3114" t="str">
            <v>Fordham, Noreen E.</v>
          </cell>
          <cell r="C3114" t="str">
            <v>N</v>
          </cell>
          <cell r="D3114" t="str">
            <v>00000510</v>
          </cell>
          <cell r="E3114" t="str">
            <v>BPH Care Coordinator</v>
          </cell>
          <cell r="F3114">
            <v>42604</v>
          </cell>
          <cell r="G3114">
            <v>43380</v>
          </cell>
          <cell r="H3114" t="str">
            <v>Salaried</v>
          </cell>
          <cell r="I3114" t="str">
            <v>S</v>
          </cell>
          <cell r="J3114">
            <v>17</v>
          </cell>
        </row>
        <row r="3115">
          <cell r="A3115">
            <v>1684</v>
          </cell>
          <cell r="B3115" t="str">
            <v>Fordham, Noreen E.</v>
          </cell>
          <cell r="C3115" t="str">
            <v>N</v>
          </cell>
          <cell r="D3115" t="str">
            <v>00000525</v>
          </cell>
          <cell r="E3115" t="str">
            <v>PRIM Clinic Coordinator</v>
          </cell>
          <cell r="F3115">
            <v>40917</v>
          </cell>
          <cell r="G3115">
            <v>41070</v>
          </cell>
          <cell r="H3115" t="str">
            <v>Hourly</v>
          </cell>
          <cell r="I3115" t="str">
            <v>H</v>
          </cell>
          <cell r="J3115">
            <v>15.39</v>
          </cell>
        </row>
        <row r="3116">
          <cell r="A3116">
            <v>1684</v>
          </cell>
          <cell r="B3116" t="str">
            <v>Fordham, Noreen E.</v>
          </cell>
          <cell r="C3116" t="str">
            <v>N</v>
          </cell>
          <cell r="D3116" t="str">
            <v>00000555</v>
          </cell>
          <cell r="E3116" t="str">
            <v>Medical Assistant - PD</v>
          </cell>
          <cell r="F3116">
            <v>42051</v>
          </cell>
          <cell r="G3116">
            <v>42324</v>
          </cell>
          <cell r="H3116" t="str">
            <v>Hourly</v>
          </cell>
          <cell r="I3116" t="str">
            <v>H</v>
          </cell>
          <cell r="J3116">
            <v>16.72</v>
          </cell>
        </row>
        <row r="3117">
          <cell r="A3117">
            <v>1684</v>
          </cell>
          <cell r="B3117" t="str">
            <v>Fordham, Noreen E.</v>
          </cell>
          <cell r="C3117" t="str">
            <v>N</v>
          </cell>
          <cell r="D3117" t="str">
            <v>00000631</v>
          </cell>
          <cell r="E3117" t="str">
            <v>CHT Care Coordinator- OLD</v>
          </cell>
          <cell r="F3117">
            <v>43885</v>
          </cell>
          <cell r="G3117">
            <v>44682</v>
          </cell>
          <cell r="H3117" t="str">
            <v>Hourly</v>
          </cell>
          <cell r="I3117" t="str">
            <v>H</v>
          </cell>
          <cell r="J3117">
            <v>24.1</v>
          </cell>
        </row>
        <row r="3118">
          <cell r="A3118">
            <v>1684</v>
          </cell>
          <cell r="B3118" t="str">
            <v>Fordham, Noreen E.</v>
          </cell>
          <cell r="C3118" t="str">
            <v>Y</v>
          </cell>
          <cell r="D3118" t="str">
            <v>00000682</v>
          </cell>
          <cell r="E3118" t="str">
            <v>CHT Lead Care Coordinator</v>
          </cell>
          <cell r="F3118">
            <v>44683</v>
          </cell>
          <cell r="G3118">
            <v>45056</v>
          </cell>
          <cell r="H3118" t="str">
            <v>Hourly</v>
          </cell>
          <cell r="I3118" t="str">
            <v>H</v>
          </cell>
          <cell r="J3118">
            <v>28.65</v>
          </cell>
        </row>
        <row r="3119">
          <cell r="A3119">
            <v>1685</v>
          </cell>
          <cell r="B3119" t="str">
            <v>Moulton, Marlene J.</v>
          </cell>
          <cell r="C3119" t="str">
            <v>N</v>
          </cell>
          <cell r="D3119" t="str">
            <v>00000161</v>
          </cell>
          <cell r="E3119" t="str">
            <v>PRIM RN Provider Practice</v>
          </cell>
          <cell r="F3119">
            <v>40479</v>
          </cell>
          <cell r="G3119">
            <v>40478</v>
          </cell>
          <cell r="H3119" t="str">
            <v>Hourly</v>
          </cell>
          <cell r="I3119" t="str">
            <v>H</v>
          </cell>
          <cell r="J3119">
            <v>21.5</v>
          </cell>
        </row>
        <row r="3120">
          <cell r="A3120">
            <v>1685</v>
          </cell>
          <cell r="B3120" t="str">
            <v>Moulton, Marlene J.</v>
          </cell>
          <cell r="C3120" t="str">
            <v>Y</v>
          </cell>
          <cell r="D3120" t="str">
            <v>00000300</v>
          </cell>
          <cell r="E3120" t="str">
            <v>PRIM LPN - Provider Practice</v>
          </cell>
          <cell r="F3120">
            <v>40479</v>
          </cell>
          <cell r="G3120">
            <v>41200</v>
          </cell>
          <cell r="H3120" t="str">
            <v>Hourly</v>
          </cell>
          <cell r="I3120" t="str">
            <v>H</v>
          </cell>
          <cell r="J3120">
            <v>22.15</v>
          </cell>
        </row>
        <row r="3121">
          <cell r="A3121">
            <v>1686</v>
          </cell>
          <cell r="B3121" t="str">
            <v>Moulton, Tyson B.</v>
          </cell>
          <cell r="C3121" t="str">
            <v>Y</v>
          </cell>
          <cell r="D3121" t="str">
            <v>00000009</v>
          </cell>
          <cell r="E3121" t="str">
            <v>Director of Facilities</v>
          </cell>
          <cell r="F3121">
            <v>40483</v>
          </cell>
          <cell r="G3121">
            <v>41753</v>
          </cell>
          <cell r="H3121" t="str">
            <v>Salaried</v>
          </cell>
          <cell r="I3121" t="str">
            <v>S</v>
          </cell>
          <cell r="J3121">
            <v>38.630000000000003</v>
          </cell>
        </row>
        <row r="3122">
          <cell r="A3122">
            <v>1687</v>
          </cell>
          <cell r="B3122" t="str">
            <v>Linari, Colleen L.</v>
          </cell>
          <cell r="C3122" t="str">
            <v>N</v>
          </cell>
          <cell r="D3122" t="str">
            <v>00000239</v>
          </cell>
          <cell r="E3122" t="str">
            <v>MEDSURG RN Per Diem</v>
          </cell>
          <cell r="F3122">
            <v>40498</v>
          </cell>
          <cell r="G3122">
            <v>41369</v>
          </cell>
          <cell r="H3122" t="str">
            <v>Hourly</v>
          </cell>
          <cell r="I3122" t="str">
            <v>H</v>
          </cell>
          <cell r="J3122">
            <v>21.63</v>
          </cell>
        </row>
        <row r="3123">
          <cell r="A3123">
            <v>1687</v>
          </cell>
          <cell r="B3123" t="str">
            <v>Linari, Colleen L.</v>
          </cell>
          <cell r="C3123" t="str">
            <v>Y</v>
          </cell>
          <cell r="D3123" t="str">
            <v>00000239</v>
          </cell>
          <cell r="E3123" t="str">
            <v>MEDSURG RN Per Diem</v>
          </cell>
          <cell r="F3123">
            <v>41379</v>
          </cell>
          <cell r="G3123">
            <v>45056</v>
          </cell>
          <cell r="H3123" t="str">
            <v>Hourly</v>
          </cell>
          <cell r="I3123" t="str">
            <v>H</v>
          </cell>
          <cell r="J3123">
            <v>22.17</v>
          </cell>
        </row>
        <row r="3124">
          <cell r="A3124">
            <v>1688</v>
          </cell>
          <cell r="B3124" t="str">
            <v>Proehl, Jean A.</v>
          </cell>
          <cell r="C3124" t="str">
            <v>Y</v>
          </cell>
          <cell r="D3124" t="str">
            <v>00000233</v>
          </cell>
          <cell r="E3124" t="str">
            <v>ER RN Per Diem</v>
          </cell>
          <cell r="F3124">
            <v>40500</v>
          </cell>
          <cell r="G3124">
            <v>45056</v>
          </cell>
          <cell r="H3124" t="str">
            <v>Hourly</v>
          </cell>
          <cell r="I3124" t="str">
            <v>H</v>
          </cell>
          <cell r="J3124">
            <v>45.15</v>
          </cell>
        </row>
        <row r="3125">
          <cell r="A3125">
            <v>1689</v>
          </cell>
          <cell r="B3125" t="str">
            <v>Joyce-Kaier, Emma</v>
          </cell>
          <cell r="C3125" t="str">
            <v>N</v>
          </cell>
          <cell r="D3125" t="str">
            <v>00000049</v>
          </cell>
          <cell r="E3125" t="str">
            <v>MEDSURG Registered Nurse</v>
          </cell>
          <cell r="F3125">
            <v>40945</v>
          </cell>
          <cell r="G3125">
            <v>41147</v>
          </cell>
          <cell r="H3125" t="str">
            <v>Hourly</v>
          </cell>
          <cell r="I3125" t="str">
            <v>H</v>
          </cell>
          <cell r="J3125">
            <v>23</v>
          </cell>
        </row>
        <row r="3126">
          <cell r="A3126">
            <v>1689</v>
          </cell>
          <cell r="B3126" t="str">
            <v>Joyce-Kaier, Emma</v>
          </cell>
          <cell r="C3126" t="str">
            <v>N</v>
          </cell>
          <cell r="D3126" t="str">
            <v>00000072</v>
          </cell>
          <cell r="E3126" t="str">
            <v>ER Registered Nurse</v>
          </cell>
          <cell r="F3126">
            <v>40693</v>
          </cell>
          <cell r="G3126">
            <v>40818</v>
          </cell>
          <cell r="H3126" t="str">
            <v>Hourly</v>
          </cell>
          <cell r="I3126" t="str">
            <v>H</v>
          </cell>
          <cell r="J3126">
            <v>21</v>
          </cell>
        </row>
        <row r="3127">
          <cell r="A3127">
            <v>1689</v>
          </cell>
          <cell r="B3127" t="str">
            <v>Joyce-Kaier, Emma</v>
          </cell>
          <cell r="C3127" t="str">
            <v>N</v>
          </cell>
          <cell r="D3127" t="str">
            <v>00000238</v>
          </cell>
          <cell r="E3127" t="str">
            <v>MEDSURG LPN Per Diem</v>
          </cell>
          <cell r="F3127">
            <v>40504</v>
          </cell>
          <cell r="G3127">
            <v>40692</v>
          </cell>
          <cell r="H3127" t="str">
            <v>Hourly</v>
          </cell>
          <cell r="I3127" t="str">
            <v>H</v>
          </cell>
          <cell r="J3127">
            <v>13.95</v>
          </cell>
        </row>
        <row r="3128">
          <cell r="A3128">
            <v>1689</v>
          </cell>
          <cell r="B3128" t="str">
            <v>Joyce-Kaier, Emma</v>
          </cell>
          <cell r="C3128" t="str">
            <v>N</v>
          </cell>
          <cell r="D3128" t="str">
            <v>00000239</v>
          </cell>
          <cell r="E3128" t="str">
            <v>MEDSURG RN Per Diem</v>
          </cell>
          <cell r="F3128">
            <v>40819</v>
          </cell>
          <cell r="G3128">
            <v>40944</v>
          </cell>
          <cell r="H3128" t="str">
            <v>Hourly</v>
          </cell>
          <cell r="I3128" t="str">
            <v>H</v>
          </cell>
          <cell r="J3128">
            <v>21</v>
          </cell>
        </row>
        <row r="3129">
          <cell r="A3129">
            <v>1689</v>
          </cell>
          <cell r="B3129" t="str">
            <v>Joyce-Kaier, Emma</v>
          </cell>
          <cell r="C3129" t="str">
            <v>Y</v>
          </cell>
          <cell r="D3129" t="str">
            <v>00000239</v>
          </cell>
          <cell r="E3129" t="str">
            <v>MEDSURG RN Per Diem</v>
          </cell>
          <cell r="F3129">
            <v>42606</v>
          </cell>
          <cell r="G3129">
            <v>43072</v>
          </cell>
          <cell r="H3129" t="str">
            <v>Hourly</v>
          </cell>
          <cell r="I3129" t="str">
            <v>H</v>
          </cell>
          <cell r="J3129">
            <v>25</v>
          </cell>
        </row>
        <row r="3130">
          <cell r="A3130">
            <v>1690</v>
          </cell>
          <cell r="B3130" t="str">
            <v>Shahar, Llalla H.</v>
          </cell>
          <cell r="C3130" t="str">
            <v>Y</v>
          </cell>
          <cell r="D3130" t="str">
            <v>00000237</v>
          </cell>
          <cell r="E3130" t="str">
            <v>MEDSURG LNA Per Diem</v>
          </cell>
          <cell r="F3130">
            <v>40514</v>
          </cell>
          <cell r="G3130">
            <v>40889</v>
          </cell>
          <cell r="H3130" t="str">
            <v>Hourly</v>
          </cell>
          <cell r="I3130" t="str">
            <v>H</v>
          </cell>
          <cell r="J3130">
            <v>10.19</v>
          </cell>
        </row>
        <row r="3131">
          <cell r="A3131">
            <v>1691</v>
          </cell>
          <cell r="B3131" t="str">
            <v>Baez, Elizabeth J.</v>
          </cell>
          <cell r="C3131" t="str">
            <v>Y</v>
          </cell>
          <cell r="D3131" t="str">
            <v>00000166</v>
          </cell>
          <cell r="E3131" t="str">
            <v>PRIM Nurse Practitioner</v>
          </cell>
          <cell r="F3131">
            <v>40518</v>
          </cell>
          <cell r="G3131">
            <v>40670</v>
          </cell>
          <cell r="H3131" t="str">
            <v>Salaried</v>
          </cell>
          <cell r="I3131" t="str">
            <v>S</v>
          </cell>
          <cell r="J3131">
            <v>36.057699999999997</v>
          </cell>
        </row>
        <row r="3132">
          <cell r="A3132">
            <v>1692</v>
          </cell>
          <cell r="B3132" t="str">
            <v>Delaney, Lark A.</v>
          </cell>
          <cell r="C3132" t="str">
            <v>Y</v>
          </cell>
          <cell r="D3132" t="str">
            <v>00000459</v>
          </cell>
          <cell r="E3132" t="str">
            <v>NUTS Nutrition Asst 1 Per Diem</v>
          </cell>
          <cell r="F3132">
            <v>40518</v>
          </cell>
          <cell r="G3132">
            <v>40756</v>
          </cell>
          <cell r="H3132" t="str">
            <v>Hourly</v>
          </cell>
          <cell r="I3132" t="str">
            <v>H</v>
          </cell>
          <cell r="J3132">
            <v>9</v>
          </cell>
        </row>
        <row r="3133">
          <cell r="A3133">
            <v>1693</v>
          </cell>
          <cell r="B3133" t="str">
            <v>Koucky, William J.</v>
          </cell>
          <cell r="C3133" t="str">
            <v>Y</v>
          </cell>
          <cell r="D3133" t="str">
            <v>00000334</v>
          </cell>
          <cell r="E3133" t="str">
            <v>NUTS Hospitality &amp; FS Manager</v>
          </cell>
          <cell r="F3133">
            <v>42359</v>
          </cell>
          <cell r="G3133">
            <v>43618</v>
          </cell>
          <cell r="H3133" t="str">
            <v>Salaried</v>
          </cell>
          <cell r="I3133" t="str">
            <v>S</v>
          </cell>
          <cell r="J3133">
            <v>31.52</v>
          </cell>
        </row>
        <row r="3134">
          <cell r="A3134">
            <v>1693</v>
          </cell>
          <cell r="B3134" t="str">
            <v>Koucky, William J.</v>
          </cell>
          <cell r="C3134" t="str">
            <v>N</v>
          </cell>
          <cell r="D3134" t="str">
            <v>00000459</v>
          </cell>
          <cell r="E3134" t="str">
            <v>NUTS Nutrition Asst 1 Per Diem</v>
          </cell>
          <cell r="F3134">
            <v>40525</v>
          </cell>
          <cell r="G3134">
            <v>40756</v>
          </cell>
          <cell r="H3134" t="str">
            <v>Hourly</v>
          </cell>
          <cell r="I3134" t="str">
            <v>H</v>
          </cell>
          <cell r="J3134">
            <v>15</v>
          </cell>
        </row>
        <row r="3135">
          <cell r="A3135">
            <v>1694</v>
          </cell>
          <cell r="B3135" t="str">
            <v>Dean, Megan P.</v>
          </cell>
          <cell r="C3135" t="str">
            <v>Y</v>
          </cell>
          <cell r="D3135" t="str">
            <v>00000400</v>
          </cell>
          <cell r="E3135" t="str">
            <v>Sharon Medical Secretary Off</v>
          </cell>
          <cell r="F3135">
            <v>40707</v>
          </cell>
          <cell r="G3135">
            <v>40906</v>
          </cell>
          <cell r="H3135" t="str">
            <v>Hourly</v>
          </cell>
          <cell r="I3135" t="str">
            <v>H</v>
          </cell>
          <cell r="J3135">
            <v>11</v>
          </cell>
        </row>
        <row r="3136">
          <cell r="A3136">
            <v>1694</v>
          </cell>
          <cell r="B3136" t="str">
            <v>Dean, Megan P.</v>
          </cell>
          <cell r="C3136" t="str">
            <v>N</v>
          </cell>
          <cell r="D3136" t="str">
            <v>00000437</v>
          </cell>
          <cell r="E3136" t="str">
            <v>Medical Secretary PT</v>
          </cell>
          <cell r="F3136">
            <v>40532</v>
          </cell>
          <cell r="G3136">
            <v>40804</v>
          </cell>
          <cell r="H3136" t="str">
            <v>Hourly</v>
          </cell>
          <cell r="I3136" t="str">
            <v>H</v>
          </cell>
          <cell r="J3136">
            <v>11</v>
          </cell>
        </row>
        <row r="3137">
          <cell r="A3137">
            <v>1695</v>
          </cell>
          <cell r="B3137" t="str">
            <v>Pietryka, Anne E.</v>
          </cell>
          <cell r="C3137" t="str">
            <v>N</v>
          </cell>
          <cell r="D3137" t="str">
            <v>00000211</v>
          </cell>
          <cell r="E3137" t="str">
            <v>PR Patient Reg Receptionist I</v>
          </cell>
          <cell r="F3137">
            <v>40539</v>
          </cell>
          <cell r="G3137">
            <v>44682</v>
          </cell>
          <cell r="H3137" t="str">
            <v>Hourly</v>
          </cell>
          <cell r="I3137" t="str">
            <v>H</v>
          </cell>
          <cell r="J3137">
            <v>20.34</v>
          </cell>
        </row>
        <row r="3138">
          <cell r="A3138">
            <v>1695</v>
          </cell>
          <cell r="B3138" t="str">
            <v>Pietryka, Anne E.</v>
          </cell>
          <cell r="C3138" t="str">
            <v>Y</v>
          </cell>
          <cell r="D3138" t="str">
            <v>00000658</v>
          </cell>
          <cell r="E3138" t="str">
            <v>Patient Access Representative</v>
          </cell>
          <cell r="F3138">
            <v>44683</v>
          </cell>
          <cell r="G3138">
            <v>44883</v>
          </cell>
          <cell r="H3138" t="str">
            <v>Hourly</v>
          </cell>
          <cell r="I3138" t="str">
            <v>H</v>
          </cell>
          <cell r="J3138">
            <v>20.34</v>
          </cell>
        </row>
        <row r="3139">
          <cell r="A3139">
            <v>1696</v>
          </cell>
          <cell r="B3139" t="str">
            <v>Udomprasert, Pamela S.</v>
          </cell>
          <cell r="C3139" t="str">
            <v>Y</v>
          </cell>
          <cell r="D3139" t="str">
            <v>00000168</v>
          </cell>
          <cell r="E3139" t="str">
            <v>PRIM Physician</v>
          </cell>
          <cell r="F3139">
            <v>40539</v>
          </cell>
          <cell r="G3139">
            <v>42040</v>
          </cell>
          <cell r="H3139" t="str">
            <v>Salaried</v>
          </cell>
          <cell r="I3139" t="str">
            <v>S</v>
          </cell>
          <cell r="J3139">
            <v>62.5</v>
          </cell>
        </row>
        <row r="3140">
          <cell r="A3140">
            <v>1697</v>
          </cell>
          <cell r="B3140" t="str">
            <v>Bristow, Christine M.</v>
          </cell>
          <cell r="C3140" t="str">
            <v>Y</v>
          </cell>
          <cell r="D3140" t="str">
            <v>00000376</v>
          </cell>
          <cell r="E3140" t="str">
            <v>Orthopedics Medical Secretary</v>
          </cell>
          <cell r="F3140">
            <v>40546</v>
          </cell>
          <cell r="G3140">
            <v>40585</v>
          </cell>
          <cell r="H3140" t="str">
            <v>Hourly</v>
          </cell>
          <cell r="I3140" t="str">
            <v>H</v>
          </cell>
          <cell r="J3140">
            <v>11.75</v>
          </cell>
        </row>
        <row r="3141">
          <cell r="A3141">
            <v>1698</v>
          </cell>
          <cell r="B3141" t="str">
            <v>Arnold, Dawn R.</v>
          </cell>
          <cell r="C3141" t="str">
            <v>Y</v>
          </cell>
          <cell r="D3141" t="str">
            <v>00000098</v>
          </cell>
          <cell r="E3141" t="str">
            <v>REH Physical Therapist</v>
          </cell>
          <cell r="F3141">
            <v>43606</v>
          </cell>
          <cell r="G3141">
            <v>45056</v>
          </cell>
          <cell r="H3141" t="str">
            <v>Hourly</v>
          </cell>
          <cell r="I3141" t="str">
            <v>H</v>
          </cell>
          <cell r="J3141">
            <v>50.61</v>
          </cell>
        </row>
        <row r="3142">
          <cell r="A3142">
            <v>1698</v>
          </cell>
          <cell r="B3142" t="str">
            <v>Arnold, Dawn R.</v>
          </cell>
          <cell r="C3142" t="str">
            <v>N</v>
          </cell>
          <cell r="D3142" t="str">
            <v>00000503</v>
          </cell>
          <cell r="E3142" t="str">
            <v>REH Physical Therapist PD</v>
          </cell>
          <cell r="F3142">
            <v>40550</v>
          </cell>
          <cell r="G3142">
            <v>40584</v>
          </cell>
          <cell r="H3142" t="str">
            <v>Hourly</v>
          </cell>
          <cell r="I3142" t="str">
            <v>H</v>
          </cell>
          <cell r="J3142">
            <v>30</v>
          </cell>
        </row>
        <row r="3143">
          <cell r="A3143">
            <v>1698</v>
          </cell>
          <cell r="B3143" t="str">
            <v>Arnold, Dawn R.</v>
          </cell>
          <cell r="C3143" t="str">
            <v>N</v>
          </cell>
          <cell r="D3143" t="str">
            <v>00000503</v>
          </cell>
          <cell r="E3143" t="str">
            <v>REH Physical Therapist PD</v>
          </cell>
          <cell r="F3143">
            <v>43605</v>
          </cell>
          <cell r="G3143">
            <v>43605</v>
          </cell>
          <cell r="H3143" t="str">
            <v>Hourly</v>
          </cell>
          <cell r="I3143" t="str">
            <v>H</v>
          </cell>
          <cell r="J3143">
            <v>42.7</v>
          </cell>
        </row>
        <row r="3144">
          <cell r="A3144">
            <v>1699</v>
          </cell>
          <cell r="B3144" t="str">
            <v>Coy, Dacia M.</v>
          </cell>
          <cell r="C3144" t="str">
            <v>Y</v>
          </cell>
          <cell r="D3144" t="str">
            <v>00000244</v>
          </cell>
          <cell r="E3144" t="str">
            <v>RES Respiratory Therapist CRT</v>
          </cell>
          <cell r="F3144">
            <v>40553</v>
          </cell>
          <cell r="G3144">
            <v>40570</v>
          </cell>
          <cell r="H3144" t="str">
            <v>Hourly</v>
          </cell>
          <cell r="I3144" t="str">
            <v>H</v>
          </cell>
          <cell r="J3144">
            <v>18</v>
          </cell>
        </row>
        <row r="3145">
          <cell r="A3145">
            <v>1700</v>
          </cell>
          <cell r="B3145" t="str">
            <v>Ryan, Danny A.</v>
          </cell>
          <cell r="C3145" t="str">
            <v>Y</v>
          </cell>
          <cell r="D3145" t="str">
            <v>00000506</v>
          </cell>
          <cell r="E3145" t="str">
            <v>RES Echocardiology Tech-PD</v>
          </cell>
          <cell r="F3145">
            <v>40554</v>
          </cell>
          <cell r="G3145">
            <v>40904</v>
          </cell>
          <cell r="H3145" t="str">
            <v>Hourly</v>
          </cell>
          <cell r="I3145" t="str">
            <v>H</v>
          </cell>
          <cell r="J3145">
            <v>31.29</v>
          </cell>
        </row>
        <row r="3146">
          <cell r="A3146">
            <v>1701</v>
          </cell>
          <cell r="B3146" t="str">
            <v>Wright, Brenda J.</v>
          </cell>
          <cell r="C3146" t="str">
            <v>Y</v>
          </cell>
          <cell r="D3146" t="str">
            <v>00000197</v>
          </cell>
          <cell r="E3146" t="str">
            <v>ES Associate</v>
          </cell>
          <cell r="F3146">
            <v>40945</v>
          </cell>
          <cell r="G3146">
            <v>41614</v>
          </cell>
          <cell r="H3146" t="str">
            <v>Hourly</v>
          </cell>
          <cell r="I3146" t="str">
            <v>H</v>
          </cell>
          <cell r="J3146">
            <v>11.61</v>
          </cell>
        </row>
        <row r="3147">
          <cell r="A3147">
            <v>1701</v>
          </cell>
          <cell r="B3147" t="str">
            <v>Wright, Brenda J.</v>
          </cell>
          <cell r="C3147" t="str">
            <v>N</v>
          </cell>
          <cell r="D3147" t="str">
            <v>00000264</v>
          </cell>
          <cell r="E3147" t="str">
            <v>ES Worker</v>
          </cell>
          <cell r="F3147">
            <v>40555</v>
          </cell>
          <cell r="G3147">
            <v>40944</v>
          </cell>
          <cell r="H3147" t="str">
            <v>Hourly</v>
          </cell>
          <cell r="I3147" t="str">
            <v>H</v>
          </cell>
          <cell r="J3147">
            <v>11</v>
          </cell>
        </row>
        <row r="3148">
          <cell r="A3148">
            <v>1702</v>
          </cell>
          <cell r="B3148" t="str">
            <v>Gould, M C.</v>
          </cell>
          <cell r="C3148" t="str">
            <v>Y</v>
          </cell>
          <cell r="D3148" t="str">
            <v>00000105</v>
          </cell>
          <cell r="E3148" t="str">
            <v>CARE Social Worker</v>
          </cell>
          <cell r="F3148">
            <v>41463</v>
          </cell>
          <cell r="G3148">
            <v>42356</v>
          </cell>
          <cell r="H3148" t="str">
            <v>Salaried</v>
          </cell>
          <cell r="I3148" t="str">
            <v>S</v>
          </cell>
          <cell r="J3148">
            <v>39.473999999999997</v>
          </cell>
        </row>
        <row r="3149">
          <cell r="A3149">
            <v>1702</v>
          </cell>
          <cell r="B3149" t="str">
            <v>Gould, M C.</v>
          </cell>
          <cell r="C3149" t="str">
            <v>N</v>
          </cell>
          <cell r="D3149" t="str">
            <v>00000507</v>
          </cell>
          <cell r="E3149" t="str">
            <v>Mental Health Practitioner</v>
          </cell>
          <cell r="F3149">
            <v>40561</v>
          </cell>
          <cell r="G3149">
            <v>41462</v>
          </cell>
          <cell r="H3149" t="str">
            <v>Salaried</v>
          </cell>
          <cell r="I3149" t="str">
            <v>S</v>
          </cell>
          <cell r="J3149">
            <v>39.473999999999997</v>
          </cell>
        </row>
        <row r="3150">
          <cell r="A3150">
            <v>1703</v>
          </cell>
          <cell r="B3150" t="str">
            <v>Tabor, Courtney L.</v>
          </cell>
          <cell r="C3150" t="str">
            <v>N</v>
          </cell>
          <cell r="D3150" t="str">
            <v>00000123</v>
          </cell>
          <cell r="E3150" t="str">
            <v>Anti Coagulation RN</v>
          </cell>
          <cell r="F3150">
            <v>40805</v>
          </cell>
          <cell r="G3150">
            <v>41442</v>
          </cell>
          <cell r="H3150" t="str">
            <v>Salaried</v>
          </cell>
          <cell r="I3150" t="str">
            <v>S</v>
          </cell>
          <cell r="J3150">
            <v>26.25</v>
          </cell>
        </row>
        <row r="3151">
          <cell r="A3151">
            <v>1703</v>
          </cell>
          <cell r="B3151" t="str">
            <v>Tabor, Courtney L.</v>
          </cell>
          <cell r="C3151" t="str">
            <v>Y</v>
          </cell>
          <cell r="D3151" t="str">
            <v>00000289</v>
          </cell>
          <cell r="E3151" t="str">
            <v>NAPS Podiatry RN PP</v>
          </cell>
          <cell r="F3151">
            <v>40889</v>
          </cell>
          <cell r="G3151">
            <v>41442</v>
          </cell>
          <cell r="H3151" t="str">
            <v>Hourly</v>
          </cell>
          <cell r="I3151" t="str">
            <v>H</v>
          </cell>
          <cell r="J3151">
            <v>26.25</v>
          </cell>
        </row>
        <row r="3152">
          <cell r="A3152">
            <v>1703</v>
          </cell>
          <cell r="B3152" t="str">
            <v>Tabor, Courtney L.</v>
          </cell>
          <cell r="C3152" t="str">
            <v>N</v>
          </cell>
          <cell r="D3152" t="str">
            <v>00000386</v>
          </cell>
          <cell r="E3152" t="str">
            <v>NAPS Neurology RN PP</v>
          </cell>
          <cell r="F3152">
            <v>40567</v>
          </cell>
          <cell r="G3152">
            <v>40888</v>
          </cell>
          <cell r="H3152" t="str">
            <v>Hourly</v>
          </cell>
          <cell r="I3152" t="str">
            <v>H</v>
          </cell>
          <cell r="J3152">
            <v>24.5</v>
          </cell>
        </row>
        <row r="3153">
          <cell r="A3153">
            <v>1704</v>
          </cell>
          <cell r="B3153" t="str">
            <v>Maloney, Cristine J.</v>
          </cell>
          <cell r="C3153" t="str">
            <v>N</v>
          </cell>
          <cell r="D3153" t="str">
            <v>00000168</v>
          </cell>
          <cell r="E3153" t="str">
            <v>PRIM Physician</v>
          </cell>
          <cell r="F3153">
            <v>40574</v>
          </cell>
          <cell r="G3153">
            <v>40589</v>
          </cell>
          <cell r="H3153" t="str">
            <v>Salaried</v>
          </cell>
          <cell r="I3153" t="str">
            <v>S</v>
          </cell>
          <cell r="J3153">
            <v>52.884599999999999</v>
          </cell>
        </row>
        <row r="3154">
          <cell r="A3154">
            <v>1704</v>
          </cell>
          <cell r="B3154" t="str">
            <v>Maloney, Cristine J.</v>
          </cell>
          <cell r="C3154" t="str">
            <v>N</v>
          </cell>
          <cell r="D3154" t="str">
            <v>00000168</v>
          </cell>
          <cell r="E3154" t="str">
            <v>PRIM Physician</v>
          </cell>
          <cell r="F3154">
            <v>40779</v>
          </cell>
          <cell r="G3154">
            <v>42605</v>
          </cell>
          <cell r="H3154" t="str">
            <v>Salaried</v>
          </cell>
          <cell r="I3154" t="str">
            <v>S</v>
          </cell>
          <cell r="J3154">
            <v>85.277000000000001</v>
          </cell>
        </row>
        <row r="3155">
          <cell r="A3155">
            <v>1704</v>
          </cell>
          <cell r="B3155" t="str">
            <v>Maloney, Cristine J.</v>
          </cell>
          <cell r="C3155" t="str">
            <v>Y</v>
          </cell>
          <cell r="D3155" t="str">
            <v>00000168</v>
          </cell>
          <cell r="E3155" t="str">
            <v>PRIM Physician</v>
          </cell>
          <cell r="F3155">
            <v>42961</v>
          </cell>
          <cell r="G3155">
            <v>45056</v>
          </cell>
          <cell r="H3155" t="str">
            <v>Salaried</v>
          </cell>
          <cell r="I3155" t="str">
            <v>S</v>
          </cell>
          <cell r="J3155">
            <v>110</v>
          </cell>
        </row>
        <row r="3156">
          <cell r="A3156">
            <v>1704</v>
          </cell>
          <cell r="B3156" t="str">
            <v>Maloney, Cristine J.</v>
          </cell>
          <cell r="C3156" t="str">
            <v>N</v>
          </cell>
          <cell r="D3156" t="str">
            <v>00000604</v>
          </cell>
          <cell r="E3156" t="str">
            <v>Medical Director</v>
          </cell>
          <cell r="F3156">
            <v>42961</v>
          </cell>
          <cell r="G3156">
            <v>45056</v>
          </cell>
          <cell r="H3156" t="str">
            <v>Salaried</v>
          </cell>
          <cell r="I3156" t="str">
            <v>S</v>
          </cell>
          <cell r="J3156">
            <v>269.23079999999999</v>
          </cell>
        </row>
        <row r="3157">
          <cell r="A3157">
            <v>1705</v>
          </cell>
          <cell r="B3157" t="str">
            <v>Avery, Kathy M.</v>
          </cell>
          <cell r="C3157" t="str">
            <v>N</v>
          </cell>
          <cell r="D3157" t="str">
            <v>00000043</v>
          </cell>
          <cell r="E3157" t="str">
            <v>BIL Billing Representative I</v>
          </cell>
          <cell r="F3157">
            <v>40574</v>
          </cell>
          <cell r="G3157">
            <v>40650</v>
          </cell>
          <cell r="H3157" t="str">
            <v>Hourly</v>
          </cell>
          <cell r="I3157" t="str">
            <v>H</v>
          </cell>
          <cell r="J3157">
            <v>13.95</v>
          </cell>
        </row>
        <row r="3158">
          <cell r="A3158">
            <v>1705</v>
          </cell>
          <cell r="B3158" t="str">
            <v>Avery, Kathy M.</v>
          </cell>
          <cell r="C3158" t="str">
            <v>Y</v>
          </cell>
          <cell r="D3158" t="str">
            <v>00000277</v>
          </cell>
          <cell r="E3158" t="str">
            <v>BIL Receptionist</v>
          </cell>
          <cell r="F3158">
            <v>40651</v>
          </cell>
          <cell r="G3158">
            <v>41327</v>
          </cell>
          <cell r="H3158" t="str">
            <v>Hourly</v>
          </cell>
          <cell r="I3158" t="str">
            <v>H</v>
          </cell>
          <cell r="J3158">
            <v>14.44</v>
          </cell>
        </row>
        <row r="3159">
          <cell r="A3159">
            <v>1706</v>
          </cell>
          <cell r="B3159" t="str">
            <v>Marino, Keith E.</v>
          </cell>
          <cell r="C3159" t="str">
            <v>Y</v>
          </cell>
          <cell r="D3159" t="str">
            <v>00000510</v>
          </cell>
          <cell r="E3159" t="str">
            <v>BPH Care Coordinator</v>
          </cell>
          <cell r="F3159">
            <v>40574</v>
          </cell>
          <cell r="G3159">
            <v>41767</v>
          </cell>
          <cell r="H3159" t="str">
            <v>Salaried</v>
          </cell>
          <cell r="I3159" t="str">
            <v>S</v>
          </cell>
          <cell r="J3159">
            <v>29.71</v>
          </cell>
        </row>
        <row r="3160">
          <cell r="A3160">
            <v>1707</v>
          </cell>
          <cell r="B3160" t="str">
            <v>Papa, Leslie J.</v>
          </cell>
          <cell r="C3160" t="str">
            <v>N</v>
          </cell>
          <cell r="D3160" t="str">
            <v>00000109</v>
          </cell>
          <cell r="E3160" t="str">
            <v>QA Medical Staff Coordinator</v>
          </cell>
          <cell r="F3160">
            <v>41057</v>
          </cell>
          <cell r="G3160">
            <v>41602</v>
          </cell>
          <cell r="H3160" t="str">
            <v>Hourly</v>
          </cell>
          <cell r="I3160" t="str">
            <v>H</v>
          </cell>
          <cell r="J3160">
            <v>20.16</v>
          </cell>
        </row>
        <row r="3161">
          <cell r="A3161">
            <v>1707</v>
          </cell>
          <cell r="B3161" t="str">
            <v>Papa, Leslie J.</v>
          </cell>
          <cell r="C3161" t="str">
            <v>N</v>
          </cell>
          <cell r="D3161" t="str">
            <v>00000185</v>
          </cell>
          <cell r="E3161" t="str">
            <v>CLAD Operations Coordinator</v>
          </cell>
          <cell r="F3161">
            <v>40581</v>
          </cell>
          <cell r="G3161">
            <v>40678</v>
          </cell>
          <cell r="H3161" t="str">
            <v>Hourly</v>
          </cell>
          <cell r="I3161" t="str">
            <v>H</v>
          </cell>
          <cell r="J3161">
            <v>19</v>
          </cell>
        </row>
        <row r="3162">
          <cell r="A3162">
            <v>1707</v>
          </cell>
          <cell r="B3162" t="str">
            <v>Papa, Leslie J.</v>
          </cell>
          <cell r="C3162" t="str">
            <v>N</v>
          </cell>
          <cell r="D3162" t="str">
            <v>00000518</v>
          </cell>
          <cell r="E3162" t="str">
            <v>CLAD Office Manager</v>
          </cell>
          <cell r="F3162">
            <v>40679</v>
          </cell>
          <cell r="G3162">
            <v>41056</v>
          </cell>
          <cell r="H3162" t="str">
            <v>Salaried</v>
          </cell>
          <cell r="I3162" t="str">
            <v>S</v>
          </cell>
          <cell r="J3162">
            <v>19.670000000000002</v>
          </cell>
        </row>
        <row r="3163">
          <cell r="A3163">
            <v>1707</v>
          </cell>
          <cell r="B3163" t="str">
            <v>Papa, Leslie J.</v>
          </cell>
          <cell r="C3163" t="str">
            <v>Y</v>
          </cell>
          <cell r="D3163" t="str">
            <v>00000518</v>
          </cell>
          <cell r="E3163" t="str">
            <v>CLAD Office Manager</v>
          </cell>
          <cell r="F3163">
            <v>41603</v>
          </cell>
          <cell r="G3163">
            <v>42685</v>
          </cell>
          <cell r="H3163" t="str">
            <v>Salaried</v>
          </cell>
          <cell r="I3163" t="str">
            <v>S</v>
          </cell>
          <cell r="J3163">
            <v>21.81</v>
          </cell>
        </row>
        <row r="3164">
          <cell r="A3164">
            <v>1708</v>
          </cell>
          <cell r="B3164" t="str">
            <v>Barrup, Bonnie A.</v>
          </cell>
          <cell r="C3164" t="str">
            <v>Y</v>
          </cell>
          <cell r="D3164" t="str">
            <v>00000043</v>
          </cell>
          <cell r="E3164" t="str">
            <v>BIL Billing Representative I</v>
          </cell>
          <cell r="F3164">
            <v>40602</v>
          </cell>
          <cell r="G3164">
            <v>40654</v>
          </cell>
          <cell r="H3164" t="str">
            <v>Hourly</v>
          </cell>
          <cell r="I3164" t="str">
            <v>H</v>
          </cell>
          <cell r="J3164">
            <v>15.2</v>
          </cell>
        </row>
        <row r="3165">
          <cell r="A3165">
            <v>1709</v>
          </cell>
          <cell r="B3165" t="str">
            <v>Thompson, Lacie A.</v>
          </cell>
          <cell r="C3165" t="str">
            <v>Y</v>
          </cell>
          <cell r="D3165" t="str">
            <v>00000235</v>
          </cell>
          <cell r="E3165" t="str">
            <v>MECU LNA Per Diem</v>
          </cell>
          <cell r="F3165">
            <v>40616</v>
          </cell>
          <cell r="G3165">
            <v>41758</v>
          </cell>
          <cell r="H3165" t="str">
            <v>Hourly</v>
          </cell>
          <cell r="I3165" t="str">
            <v>H</v>
          </cell>
          <cell r="J3165">
            <v>12.12</v>
          </cell>
        </row>
        <row r="3166">
          <cell r="A3166">
            <v>1710</v>
          </cell>
          <cell r="B3166" t="str">
            <v>Bowry, Courtney H.</v>
          </cell>
          <cell r="C3166" t="str">
            <v>Y</v>
          </cell>
          <cell r="D3166" t="str">
            <v>00000226</v>
          </cell>
          <cell r="E3166" t="str">
            <v>CEC Teaching Associate</v>
          </cell>
          <cell r="F3166">
            <v>40616</v>
          </cell>
          <cell r="G3166">
            <v>40766</v>
          </cell>
          <cell r="H3166" t="str">
            <v>Hourly</v>
          </cell>
          <cell r="I3166" t="str">
            <v>H</v>
          </cell>
          <cell r="J3166">
            <v>13</v>
          </cell>
        </row>
        <row r="3167">
          <cell r="A3167">
            <v>1711</v>
          </cell>
          <cell r="B3167" t="str">
            <v>Truedson, Marc W.</v>
          </cell>
          <cell r="C3167" t="str">
            <v>Y</v>
          </cell>
          <cell r="D3167" t="str">
            <v>00000474</v>
          </cell>
          <cell r="E3167" t="str">
            <v>CLAD Heathcare Assistant PD</v>
          </cell>
          <cell r="F3167">
            <v>41362</v>
          </cell>
          <cell r="G3167">
            <v>41502</v>
          </cell>
          <cell r="H3167" t="str">
            <v>Hourly</v>
          </cell>
          <cell r="I3167" t="str">
            <v>H</v>
          </cell>
          <cell r="J3167">
            <v>11.91</v>
          </cell>
        </row>
        <row r="3168">
          <cell r="A3168">
            <v>1711</v>
          </cell>
          <cell r="B3168" t="str">
            <v>Truedson, Marc W.</v>
          </cell>
          <cell r="C3168" t="str">
            <v>N</v>
          </cell>
          <cell r="D3168" t="str">
            <v>00000513</v>
          </cell>
          <cell r="E3168" t="str">
            <v>CLAD Healthcare Assist Float</v>
          </cell>
          <cell r="F3168">
            <v>40618</v>
          </cell>
          <cell r="G3168">
            <v>40944</v>
          </cell>
          <cell r="H3168" t="str">
            <v>Hourly</v>
          </cell>
          <cell r="I3168" t="str">
            <v>H</v>
          </cell>
          <cell r="J3168">
            <v>12.5</v>
          </cell>
        </row>
        <row r="3169">
          <cell r="A3169">
            <v>1711</v>
          </cell>
          <cell r="B3169" t="str">
            <v>Truedson, Marc W.</v>
          </cell>
          <cell r="C3169" t="str">
            <v>N</v>
          </cell>
          <cell r="D3169" t="str">
            <v>00000531</v>
          </cell>
          <cell r="E3169" t="str">
            <v>NAPS Healthcare Assistant</v>
          </cell>
          <cell r="F3169">
            <v>40945</v>
          </cell>
          <cell r="G3169">
            <v>41361</v>
          </cell>
          <cell r="H3169" t="str">
            <v>Hourly</v>
          </cell>
          <cell r="I3169" t="str">
            <v>H</v>
          </cell>
          <cell r="J3169">
            <v>11.62</v>
          </cell>
        </row>
        <row r="3170">
          <cell r="A3170">
            <v>1712</v>
          </cell>
          <cell r="B3170" t="str">
            <v>Boyd, Monica M.</v>
          </cell>
          <cell r="C3170" t="str">
            <v>N</v>
          </cell>
          <cell r="D3170" t="str">
            <v>00000008</v>
          </cell>
          <cell r="E3170" t="str">
            <v>ADM Director of Quality Mgt</v>
          </cell>
          <cell r="F3170">
            <v>42541</v>
          </cell>
          <cell r="G3170">
            <v>44304</v>
          </cell>
          <cell r="H3170" t="str">
            <v>Salaried</v>
          </cell>
          <cell r="I3170" t="str">
            <v>S</v>
          </cell>
          <cell r="J3170">
            <v>62.5</v>
          </cell>
        </row>
        <row r="3171">
          <cell r="A3171">
            <v>1712</v>
          </cell>
          <cell r="B3171" t="str">
            <v>Boyd, Monica M.</v>
          </cell>
          <cell r="C3171" t="str">
            <v>N</v>
          </cell>
          <cell r="D3171" t="str">
            <v>00000110</v>
          </cell>
          <cell r="E3171" t="str">
            <v>QA Quality Improvement Special</v>
          </cell>
          <cell r="F3171">
            <v>40623</v>
          </cell>
          <cell r="G3171">
            <v>42512</v>
          </cell>
          <cell r="H3171" t="str">
            <v>Salaried</v>
          </cell>
          <cell r="I3171" t="str">
            <v>S</v>
          </cell>
          <cell r="J3171">
            <v>35.75</v>
          </cell>
        </row>
        <row r="3172">
          <cell r="A3172">
            <v>1712</v>
          </cell>
          <cell r="B3172" t="str">
            <v>Boyd, Monica M.</v>
          </cell>
          <cell r="C3172" t="str">
            <v>N</v>
          </cell>
          <cell r="D3172" t="str">
            <v>00000508</v>
          </cell>
          <cell r="E3172" t="str">
            <v>QA Manager of QA &amp; Infect Con</v>
          </cell>
          <cell r="F3172">
            <v>42513</v>
          </cell>
          <cell r="G3172">
            <v>42540</v>
          </cell>
          <cell r="H3172" t="str">
            <v>Salaried</v>
          </cell>
          <cell r="I3172" t="str">
            <v>S</v>
          </cell>
          <cell r="J3172">
            <v>44.951900000000002</v>
          </cell>
        </row>
        <row r="3173">
          <cell r="A3173">
            <v>1712</v>
          </cell>
          <cell r="B3173" t="str">
            <v>Boyd, Monica M.</v>
          </cell>
          <cell r="C3173" t="str">
            <v>Y</v>
          </cell>
          <cell r="D3173" t="str">
            <v>00000651</v>
          </cell>
          <cell r="E3173" t="str">
            <v>VP of Quality and Comp Officer</v>
          </cell>
          <cell r="F3173">
            <v>44305</v>
          </cell>
          <cell r="G3173">
            <v>45056</v>
          </cell>
          <cell r="H3173" t="str">
            <v>Salaried</v>
          </cell>
          <cell r="I3173" t="str">
            <v>S</v>
          </cell>
          <cell r="J3173">
            <v>66.378799999999998</v>
          </cell>
        </row>
        <row r="3174">
          <cell r="A3174">
            <v>1713</v>
          </cell>
          <cell r="B3174" t="str">
            <v>Clark, Casey M.</v>
          </cell>
          <cell r="C3174" t="str">
            <v>N</v>
          </cell>
          <cell r="D3174" t="str">
            <v>00000129</v>
          </cell>
          <cell r="E3174" t="str">
            <v>GRANT - Grant Worker</v>
          </cell>
          <cell r="F3174">
            <v>41974</v>
          </cell>
          <cell r="G3174">
            <v>42099</v>
          </cell>
          <cell r="H3174" t="str">
            <v>Hourly</v>
          </cell>
          <cell r="I3174" t="str">
            <v>H</v>
          </cell>
          <cell r="J3174">
            <v>19</v>
          </cell>
        </row>
        <row r="3175">
          <cell r="A3175">
            <v>1713</v>
          </cell>
          <cell r="B3175" t="str">
            <v>Clark, Casey M.</v>
          </cell>
          <cell r="C3175" t="str">
            <v>N</v>
          </cell>
          <cell r="D3175" t="str">
            <v>00000376</v>
          </cell>
          <cell r="E3175" t="str">
            <v>Orthopedics Medical Secretary</v>
          </cell>
          <cell r="F3175">
            <v>40630</v>
          </cell>
          <cell r="G3175">
            <v>40715</v>
          </cell>
          <cell r="H3175" t="str">
            <v>Hourly</v>
          </cell>
          <cell r="I3175" t="str">
            <v>H</v>
          </cell>
          <cell r="J3175">
            <v>13.5</v>
          </cell>
        </row>
        <row r="3176">
          <cell r="A3176">
            <v>1713</v>
          </cell>
          <cell r="B3176" t="str">
            <v>Clark, Casey M.</v>
          </cell>
          <cell r="C3176" t="str">
            <v>N</v>
          </cell>
          <cell r="D3176" t="str">
            <v>00000510</v>
          </cell>
          <cell r="E3176" t="str">
            <v>BPH Care Coordinator</v>
          </cell>
          <cell r="F3176">
            <v>42100</v>
          </cell>
          <cell r="G3176">
            <v>42390</v>
          </cell>
          <cell r="H3176" t="str">
            <v>Salaried</v>
          </cell>
          <cell r="I3176" t="str">
            <v>S</v>
          </cell>
          <cell r="J3176">
            <v>18</v>
          </cell>
        </row>
        <row r="3177">
          <cell r="A3177">
            <v>1713</v>
          </cell>
          <cell r="B3177" t="str">
            <v>Clark, Casey M.</v>
          </cell>
          <cell r="C3177" t="str">
            <v>Y</v>
          </cell>
          <cell r="D3177" t="str">
            <v>00000510</v>
          </cell>
          <cell r="E3177" t="str">
            <v>BPH Care Coordinator</v>
          </cell>
          <cell r="F3177">
            <v>42460</v>
          </cell>
          <cell r="G3177">
            <v>42460</v>
          </cell>
          <cell r="H3177" t="str">
            <v>Salaried</v>
          </cell>
          <cell r="I3177" t="str">
            <v>S</v>
          </cell>
          <cell r="J3177">
            <v>18</v>
          </cell>
        </row>
        <row r="3178">
          <cell r="A3178">
            <v>1714</v>
          </cell>
          <cell r="B3178" t="str">
            <v>Zeno, Nancy C.</v>
          </cell>
          <cell r="C3178" t="str">
            <v>Y</v>
          </cell>
          <cell r="D3178" t="str">
            <v>00000049</v>
          </cell>
          <cell r="E3178" t="str">
            <v>MEDSURG Registered Nurse</v>
          </cell>
          <cell r="F3178">
            <v>40630</v>
          </cell>
          <cell r="G3178">
            <v>40668</v>
          </cell>
          <cell r="H3178" t="str">
            <v>Hourly</v>
          </cell>
          <cell r="I3178" t="str">
            <v>H</v>
          </cell>
          <cell r="J3178">
            <v>27</v>
          </cell>
        </row>
        <row r="3179">
          <cell r="A3179">
            <v>1715</v>
          </cell>
          <cell r="B3179" t="str">
            <v>Andrews, Erica M.</v>
          </cell>
          <cell r="C3179" t="str">
            <v>Y</v>
          </cell>
          <cell r="D3179" t="str">
            <v>00000058</v>
          </cell>
          <cell r="E3179" t="str">
            <v>MECU Licensed Nurse Aide</v>
          </cell>
          <cell r="F3179">
            <v>40861</v>
          </cell>
          <cell r="G3179">
            <v>41692</v>
          </cell>
          <cell r="H3179" t="str">
            <v>Hourly</v>
          </cell>
          <cell r="I3179" t="str">
            <v>H</v>
          </cell>
          <cell r="J3179">
            <v>11.56</v>
          </cell>
        </row>
        <row r="3180">
          <cell r="A3180">
            <v>1715</v>
          </cell>
          <cell r="B3180" t="str">
            <v>Andrews, Erica M.</v>
          </cell>
          <cell r="C3180" t="str">
            <v>N</v>
          </cell>
          <cell r="D3180" t="str">
            <v>00000235</v>
          </cell>
          <cell r="E3180" t="str">
            <v>MECU LNA Per Diem</v>
          </cell>
          <cell r="F3180">
            <v>40637</v>
          </cell>
          <cell r="G3180">
            <v>40860</v>
          </cell>
          <cell r="H3180" t="str">
            <v>Hourly</v>
          </cell>
          <cell r="I3180" t="str">
            <v>H</v>
          </cell>
          <cell r="J3180">
            <v>10</v>
          </cell>
        </row>
        <row r="3181">
          <cell r="A3181">
            <v>1716</v>
          </cell>
          <cell r="B3181" t="str">
            <v>Snyder, Miranda R.</v>
          </cell>
          <cell r="C3181" t="str">
            <v>Y</v>
          </cell>
          <cell r="D3181" t="str">
            <v>00000459</v>
          </cell>
          <cell r="E3181" t="str">
            <v>NUTS Nutrition Asst 1 Per Diem</v>
          </cell>
          <cell r="F3181">
            <v>40637</v>
          </cell>
          <cell r="G3181">
            <v>40808</v>
          </cell>
          <cell r="H3181" t="str">
            <v>Hourly</v>
          </cell>
          <cell r="I3181" t="str">
            <v>H</v>
          </cell>
          <cell r="J3181">
            <v>9.6999999999999993</v>
          </cell>
        </row>
        <row r="3182">
          <cell r="A3182">
            <v>1717</v>
          </cell>
          <cell r="B3182" t="str">
            <v>Parker, Airilee M.</v>
          </cell>
          <cell r="C3182" t="str">
            <v>Y</v>
          </cell>
          <cell r="D3182" t="str">
            <v>00000235</v>
          </cell>
          <cell r="E3182" t="str">
            <v>MECU LNA Per Diem</v>
          </cell>
          <cell r="F3182">
            <v>40637</v>
          </cell>
          <cell r="G3182">
            <v>40693</v>
          </cell>
          <cell r="H3182" t="str">
            <v>Hourly</v>
          </cell>
          <cell r="I3182" t="str">
            <v>H</v>
          </cell>
          <cell r="J3182">
            <v>11.75</v>
          </cell>
        </row>
        <row r="3183">
          <cell r="A3183">
            <v>1718</v>
          </cell>
          <cell r="B3183" t="str">
            <v>Mitchell, Bobby D.</v>
          </cell>
          <cell r="C3183" t="str">
            <v>Y</v>
          </cell>
          <cell r="D3183" t="str">
            <v>00000038</v>
          </cell>
          <cell r="E3183" t="str">
            <v>Purchasing Supervisor</v>
          </cell>
          <cell r="F3183">
            <v>40644</v>
          </cell>
          <cell r="G3183">
            <v>40687</v>
          </cell>
          <cell r="H3183" t="str">
            <v>Salaried</v>
          </cell>
          <cell r="I3183" t="str">
            <v>S</v>
          </cell>
          <cell r="J3183">
            <v>27.4038</v>
          </cell>
        </row>
        <row r="3184">
          <cell r="A3184">
            <v>1719</v>
          </cell>
          <cell r="B3184" t="str">
            <v>Moore, Karina C.</v>
          </cell>
          <cell r="C3184" t="str">
            <v>N</v>
          </cell>
          <cell r="D3184" t="str">
            <v>00000237</v>
          </cell>
          <cell r="E3184" t="str">
            <v>MEDSURG LNA Per Diem</v>
          </cell>
          <cell r="F3184">
            <v>40645</v>
          </cell>
          <cell r="G3184">
            <v>41302</v>
          </cell>
          <cell r="H3184" t="str">
            <v>Hourly</v>
          </cell>
          <cell r="I3184" t="str">
            <v>H</v>
          </cell>
          <cell r="J3184">
            <v>10.11</v>
          </cell>
        </row>
        <row r="3185">
          <cell r="A3185">
            <v>1719</v>
          </cell>
          <cell r="B3185" t="str">
            <v>Moore, Karina C.</v>
          </cell>
          <cell r="C3185" t="str">
            <v>Y</v>
          </cell>
          <cell r="D3185" t="str">
            <v>00000237</v>
          </cell>
          <cell r="E3185" t="str">
            <v>MEDSURG LNA Per Diem</v>
          </cell>
          <cell r="F3185">
            <v>41708</v>
          </cell>
          <cell r="G3185">
            <v>42038</v>
          </cell>
          <cell r="H3185" t="str">
            <v>Hourly</v>
          </cell>
          <cell r="I3185" t="str">
            <v>H</v>
          </cell>
          <cell r="J3185">
            <v>11.5</v>
          </cell>
        </row>
        <row r="3186">
          <cell r="A3186">
            <v>1720</v>
          </cell>
          <cell r="B3186" t="str">
            <v>Barry-Fenton, Erin E.</v>
          </cell>
          <cell r="C3186" t="str">
            <v>N</v>
          </cell>
          <cell r="D3186" t="str">
            <v>00000514</v>
          </cell>
          <cell r="E3186" t="str">
            <v>CARE Support Coordinator</v>
          </cell>
          <cell r="F3186">
            <v>40651</v>
          </cell>
          <cell r="G3186">
            <v>41684</v>
          </cell>
          <cell r="H3186" t="str">
            <v>Hourly</v>
          </cell>
          <cell r="I3186" t="str">
            <v>H</v>
          </cell>
          <cell r="J3186">
            <v>17.21</v>
          </cell>
        </row>
        <row r="3187">
          <cell r="A3187">
            <v>1720</v>
          </cell>
          <cell r="B3187" t="str">
            <v>Barry-Fenton, Erin E.</v>
          </cell>
          <cell r="C3187" t="str">
            <v>Y</v>
          </cell>
          <cell r="D3187" t="str">
            <v>00000599</v>
          </cell>
          <cell r="E3187" t="str">
            <v>Director of Independent  Liv</v>
          </cell>
          <cell r="F3187">
            <v>44942</v>
          </cell>
          <cell r="G3187">
            <v>45056</v>
          </cell>
          <cell r="H3187" t="str">
            <v>Salaried</v>
          </cell>
          <cell r="I3187" t="str">
            <v>S</v>
          </cell>
          <cell r="J3187">
            <v>48.076900000000002</v>
          </cell>
        </row>
        <row r="3188">
          <cell r="A3188">
            <v>1721</v>
          </cell>
          <cell r="B3188" t="str">
            <v>Pratt, Lisa J.</v>
          </cell>
          <cell r="C3188" t="str">
            <v>Y</v>
          </cell>
          <cell r="D3188" t="str">
            <v>00000265</v>
          </cell>
          <cell r="E3188" t="str">
            <v>ACC RN - Per Diem</v>
          </cell>
          <cell r="F3188">
            <v>40658</v>
          </cell>
          <cell r="G3188">
            <v>40954</v>
          </cell>
          <cell r="H3188" t="str">
            <v>Hourly</v>
          </cell>
          <cell r="I3188" t="str">
            <v>H</v>
          </cell>
          <cell r="J3188">
            <v>27.5</v>
          </cell>
        </row>
        <row r="3189">
          <cell r="A3189">
            <v>1722</v>
          </cell>
          <cell r="B3189" t="str">
            <v>LaCroix, Keith D.</v>
          </cell>
          <cell r="C3189" t="str">
            <v>N</v>
          </cell>
          <cell r="D3189" t="str">
            <v>00000342</v>
          </cell>
          <cell r="E3189" t="str">
            <v>RAD Radiology Supervisor</v>
          </cell>
          <cell r="F3189">
            <v>41785</v>
          </cell>
          <cell r="G3189">
            <v>43060</v>
          </cell>
          <cell r="H3189" t="str">
            <v>Hourly</v>
          </cell>
          <cell r="I3189" t="str">
            <v>H</v>
          </cell>
          <cell r="J3189">
            <v>37.19</v>
          </cell>
        </row>
        <row r="3190">
          <cell r="A3190">
            <v>1722</v>
          </cell>
          <cell r="B3190" t="str">
            <v>LaCroix, Keith D.</v>
          </cell>
          <cell r="C3190" t="str">
            <v>Y</v>
          </cell>
          <cell r="D3190" t="str">
            <v>00000342</v>
          </cell>
          <cell r="E3190" t="str">
            <v>RAD Radiology Supervisor</v>
          </cell>
          <cell r="F3190">
            <v>43241</v>
          </cell>
          <cell r="G3190">
            <v>43241</v>
          </cell>
          <cell r="H3190" t="str">
            <v>Hourly</v>
          </cell>
          <cell r="I3190" t="str">
            <v>H</v>
          </cell>
          <cell r="J3190">
            <v>37.19</v>
          </cell>
        </row>
        <row r="3191">
          <cell r="A3191">
            <v>1722</v>
          </cell>
          <cell r="B3191" t="str">
            <v>LaCroix, Keith D.</v>
          </cell>
          <cell r="C3191" t="str">
            <v>N</v>
          </cell>
          <cell r="D3191" t="str">
            <v>00000422</v>
          </cell>
          <cell r="E3191" t="str">
            <v>RAD Radiology Technologist 3</v>
          </cell>
          <cell r="F3191">
            <v>40658</v>
          </cell>
          <cell r="G3191">
            <v>41784</v>
          </cell>
          <cell r="H3191" t="str">
            <v>Hourly</v>
          </cell>
          <cell r="I3191" t="str">
            <v>H</v>
          </cell>
          <cell r="J3191">
            <v>34.369999999999997</v>
          </cell>
        </row>
        <row r="3192">
          <cell r="A3192">
            <v>1723</v>
          </cell>
          <cell r="B3192" t="str">
            <v>Graham, Richard W.</v>
          </cell>
          <cell r="C3192" t="str">
            <v>N</v>
          </cell>
          <cell r="D3192" t="str">
            <v>00000285</v>
          </cell>
          <cell r="E3192" t="str">
            <v>NAPS Urology Physician</v>
          </cell>
          <cell r="F3192">
            <v>40665</v>
          </cell>
          <cell r="G3192">
            <v>42736</v>
          </cell>
          <cell r="H3192" t="str">
            <v>Salaried</v>
          </cell>
          <cell r="I3192" t="str">
            <v>S</v>
          </cell>
          <cell r="J3192">
            <v>206.73079999999999</v>
          </cell>
        </row>
        <row r="3193">
          <cell r="A3193">
            <v>1723</v>
          </cell>
          <cell r="B3193" t="str">
            <v>Graham, Richard W.</v>
          </cell>
          <cell r="C3193" t="str">
            <v>Y</v>
          </cell>
          <cell r="D3193" t="str">
            <v>00000590</v>
          </cell>
          <cell r="E3193" t="str">
            <v>Physician Specialty Clin</v>
          </cell>
          <cell r="F3193">
            <v>42737</v>
          </cell>
          <cell r="G3193">
            <v>44316</v>
          </cell>
          <cell r="H3193" t="str">
            <v>Hourly</v>
          </cell>
          <cell r="I3193" t="str">
            <v>H</v>
          </cell>
          <cell r="J3193">
            <v>206.73079999999999</v>
          </cell>
        </row>
        <row r="3194">
          <cell r="A3194">
            <v>1724</v>
          </cell>
          <cell r="B3194" t="str">
            <v>Dezan, Rebecca L.</v>
          </cell>
          <cell r="C3194" t="str">
            <v>Y</v>
          </cell>
          <cell r="D3194" t="str">
            <v>00000460</v>
          </cell>
          <cell r="E3194" t="str">
            <v>Pt Reg Receptionist 1 Per Diem</v>
          </cell>
          <cell r="F3194">
            <v>40666</v>
          </cell>
          <cell r="G3194">
            <v>40941</v>
          </cell>
          <cell r="H3194" t="str">
            <v>Hourly</v>
          </cell>
          <cell r="I3194" t="str">
            <v>H</v>
          </cell>
          <cell r="J3194">
            <v>10</v>
          </cell>
        </row>
        <row r="3195">
          <cell r="A3195">
            <v>1725</v>
          </cell>
          <cell r="B3195" t="str">
            <v>Bachelder, Kristi V.</v>
          </cell>
          <cell r="C3195" t="str">
            <v>Y</v>
          </cell>
          <cell r="D3195" t="str">
            <v>00000515</v>
          </cell>
          <cell r="E3195" t="str">
            <v>REH Occupational Therapist PD</v>
          </cell>
          <cell r="F3195">
            <v>40668</v>
          </cell>
          <cell r="G3195">
            <v>40682</v>
          </cell>
          <cell r="H3195" t="str">
            <v>Hourly</v>
          </cell>
          <cell r="I3195" t="str">
            <v>H</v>
          </cell>
          <cell r="J3195">
            <v>30</v>
          </cell>
        </row>
        <row r="3196">
          <cell r="A3196">
            <v>1726</v>
          </cell>
          <cell r="B3196" t="str">
            <v>Henderson, Susan E.</v>
          </cell>
          <cell r="C3196" t="str">
            <v>N</v>
          </cell>
          <cell r="D3196" t="str">
            <v>00000197</v>
          </cell>
          <cell r="E3196" t="str">
            <v>ES Associate</v>
          </cell>
          <cell r="F3196">
            <v>40945</v>
          </cell>
          <cell r="G3196">
            <v>43674</v>
          </cell>
          <cell r="H3196" t="str">
            <v>Hourly</v>
          </cell>
          <cell r="I3196" t="str">
            <v>H</v>
          </cell>
          <cell r="J3196">
            <v>14.1</v>
          </cell>
        </row>
        <row r="3197">
          <cell r="A3197">
            <v>1726</v>
          </cell>
          <cell r="B3197" t="str">
            <v>Henderson, Susan E.</v>
          </cell>
          <cell r="C3197" t="str">
            <v>N</v>
          </cell>
          <cell r="D3197" t="str">
            <v>00000264</v>
          </cell>
          <cell r="E3197" t="str">
            <v>ES Worker</v>
          </cell>
          <cell r="F3197">
            <v>40749</v>
          </cell>
          <cell r="G3197">
            <v>40944</v>
          </cell>
          <cell r="H3197" t="str">
            <v>Hourly</v>
          </cell>
          <cell r="I3197" t="str">
            <v>H</v>
          </cell>
          <cell r="J3197">
            <v>11.75</v>
          </cell>
        </row>
        <row r="3198">
          <cell r="A3198">
            <v>1726</v>
          </cell>
          <cell r="B3198" t="str">
            <v>Henderson, Susan E.</v>
          </cell>
          <cell r="C3198" t="str">
            <v>N</v>
          </cell>
          <cell r="D3198" t="str">
            <v>00000276</v>
          </cell>
          <cell r="E3198" t="str">
            <v>ES Team Leader</v>
          </cell>
          <cell r="F3198">
            <v>43675</v>
          </cell>
          <cell r="G3198">
            <v>44682</v>
          </cell>
          <cell r="H3198" t="str">
            <v>Hourly</v>
          </cell>
          <cell r="I3198" t="str">
            <v>H</v>
          </cell>
          <cell r="J3198">
            <v>20.309999999999999</v>
          </cell>
        </row>
        <row r="3199">
          <cell r="A3199">
            <v>1726</v>
          </cell>
          <cell r="B3199" t="str">
            <v>Henderson, Susan E.</v>
          </cell>
          <cell r="C3199" t="str">
            <v>N</v>
          </cell>
          <cell r="D3199" t="str">
            <v>00000472</v>
          </cell>
          <cell r="E3199" t="str">
            <v>ES Associate - Per Diem</v>
          </cell>
          <cell r="F3199">
            <v>40672</v>
          </cell>
          <cell r="G3199">
            <v>40748</v>
          </cell>
          <cell r="H3199" t="str">
            <v>Hourly</v>
          </cell>
          <cell r="I3199" t="str">
            <v>H</v>
          </cell>
          <cell r="J3199">
            <v>11.75</v>
          </cell>
        </row>
        <row r="3200">
          <cell r="A3200">
            <v>1726</v>
          </cell>
          <cell r="B3200" t="str">
            <v>Henderson, Susan E.</v>
          </cell>
          <cell r="C3200" t="str">
            <v>Y</v>
          </cell>
          <cell r="D3200" t="str">
            <v>00000667</v>
          </cell>
          <cell r="E3200" t="str">
            <v>Lead ES Technician</v>
          </cell>
          <cell r="F3200">
            <v>44683</v>
          </cell>
          <cell r="G3200">
            <v>45056</v>
          </cell>
          <cell r="H3200" t="str">
            <v>Hourly</v>
          </cell>
          <cell r="I3200" t="str">
            <v>H</v>
          </cell>
          <cell r="J3200">
            <v>22.51</v>
          </cell>
        </row>
        <row r="3201">
          <cell r="A3201">
            <v>1727</v>
          </cell>
          <cell r="B3201" t="str">
            <v>Tullar, Brittany M.</v>
          </cell>
          <cell r="C3201" t="str">
            <v>Y</v>
          </cell>
          <cell r="D3201" t="str">
            <v>00000225</v>
          </cell>
          <cell r="E3201" t="str">
            <v>CEC Teacher</v>
          </cell>
          <cell r="F3201">
            <v>40673</v>
          </cell>
          <cell r="G3201">
            <v>40738</v>
          </cell>
          <cell r="H3201" t="str">
            <v>Hourly</v>
          </cell>
          <cell r="I3201" t="str">
            <v>H</v>
          </cell>
          <cell r="J3201">
            <v>13</v>
          </cell>
        </row>
        <row r="3202">
          <cell r="A3202">
            <v>1728</v>
          </cell>
          <cell r="B3202" t="str">
            <v>Reis, Christopher O.</v>
          </cell>
          <cell r="C3202" t="str">
            <v>Y</v>
          </cell>
          <cell r="D3202" t="str">
            <v>00000517</v>
          </cell>
          <cell r="E3202" t="str">
            <v>Administration Consultant</v>
          </cell>
          <cell r="F3202">
            <v>40682</v>
          </cell>
          <cell r="G3202">
            <v>41645</v>
          </cell>
          <cell r="H3202" t="str">
            <v>Hourly</v>
          </cell>
          <cell r="I3202" t="str">
            <v>H</v>
          </cell>
          <cell r="J3202">
            <v>25</v>
          </cell>
        </row>
        <row r="3203">
          <cell r="A3203">
            <v>1729</v>
          </cell>
          <cell r="B3203" t="str">
            <v>Levin, Dina J.</v>
          </cell>
          <cell r="C3203" t="str">
            <v>Y</v>
          </cell>
          <cell r="D3203" t="str">
            <v>00000172</v>
          </cell>
          <cell r="E3203" t="str">
            <v>OBGYN Physician</v>
          </cell>
          <cell r="F3203">
            <v>40672</v>
          </cell>
          <cell r="G3203">
            <v>41810</v>
          </cell>
          <cell r="H3203" t="str">
            <v>Salaried</v>
          </cell>
          <cell r="I3203" t="str">
            <v>S</v>
          </cell>
          <cell r="J3203">
            <v>121.1538</v>
          </cell>
        </row>
        <row r="3204">
          <cell r="A3204">
            <v>1730</v>
          </cell>
          <cell r="B3204" t="str">
            <v>Roy, Andrew J.</v>
          </cell>
          <cell r="C3204" t="str">
            <v>Y</v>
          </cell>
          <cell r="D3204" t="str">
            <v>00000244</v>
          </cell>
          <cell r="E3204" t="str">
            <v>RES Respiratory Therapist CRT</v>
          </cell>
          <cell r="F3204">
            <v>40687</v>
          </cell>
          <cell r="G3204">
            <v>45056</v>
          </cell>
          <cell r="H3204" t="str">
            <v>Hourly</v>
          </cell>
          <cell r="I3204" t="str">
            <v>H</v>
          </cell>
          <cell r="J3204">
            <v>32.42</v>
          </cell>
        </row>
        <row r="3205">
          <cell r="A3205">
            <v>1731</v>
          </cell>
          <cell r="B3205" t="str">
            <v>Bump, Nathon L.</v>
          </cell>
          <cell r="C3205" t="str">
            <v>Y</v>
          </cell>
          <cell r="D3205" t="str">
            <v>00000189</v>
          </cell>
          <cell r="E3205" t="str">
            <v>NUTS Chef</v>
          </cell>
          <cell r="F3205">
            <v>44543</v>
          </cell>
          <cell r="G3205">
            <v>45056</v>
          </cell>
          <cell r="H3205" t="str">
            <v>Hourly</v>
          </cell>
          <cell r="I3205" t="str">
            <v>H</v>
          </cell>
          <cell r="J3205">
            <v>34.46</v>
          </cell>
        </row>
        <row r="3206">
          <cell r="A3206">
            <v>1731</v>
          </cell>
          <cell r="B3206" t="str">
            <v>Bump, Nathon L.</v>
          </cell>
          <cell r="C3206" t="str">
            <v>N</v>
          </cell>
          <cell r="D3206" t="str">
            <v>00000190</v>
          </cell>
          <cell r="E3206" t="str">
            <v>NUTS Cook</v>
          </cell>
          <cell r="F3206">
            <v>43143</v>
          </cell>
          <cell r="G3206">
            <v>44542</v>
          </cell>
          <cell r="H3206" t="str">
            <v>Hourly</v>
          </cell>
          <cell r="I3206" t="str">
            <v>H</v>
          </cell>
          <cell r="J3206">
            <v>17.440000000000001</v>
          </cell>
        </row>
        <row r="3207">
          <cell r="A3207">
            <v>1731</v>
          </cell>
          <cell r="B3207" t="str">
            <v>Bump, Nathon L.</v>
          </cell>
          <cell r="C3207" t="str">
            <v>N</v>
          </cell>
          <cell r="D3207" t="str">
            <v>00000191</v>
          </cell>
          <cell r="E3207" t="str">
            <v>NUTS Nutrition Assistant</v>
          </cell>
          <cell r="F3207">
            <v>40791</v>
          </cell>
          <cell r="G3207">
            <v>43142</v>
          </cell>
          <cell r="H3207" t="str">
            <v>Hourly</v>
          </cell>
          <cell r="I3207" t="str">
            <v>H</v>
          </cell>
          <cell r="J3207">
            <v>12.47</v>
          </cell>
        </row>
        <row r="3208">
          <cell r="A3208">
            <v>1731</v>
          </cell>
          <cell r="B3208" t="str">
            <v>Bump, Nathon L.</v>
          </cell>
          <cell r="C3208" t="str">
            <v>N</v>
          </cell>
          <cell r="D3208" t="str">
            <v>00000459</v>
          </cell>
          <cell r="E3208" t="str">
            <v>NUTS Nutrition Asst 1 Per Diem</v>
          </cell>
          <cell r="F3208">
            <v>40700</v>
          </cell>
          <cell r="G3208">
            <v>40790</v>
          </cell>
          <cell r="H3208" t="str">
            <v>Hourly</v>
          </cell>
          <cell r="I3208" t="str">
            <v>H</v>
          </cell>
          <cell r="J3208">
            <v>10.5</v>
          </cell>
        </row>
        <row r="3209">
          <cell r="A3209">
            <v>1732</v>
          </cell>
          <cell r="B3209" t="str">
            <v>Kirkpatrick, Mary B.</v>
          </cell>
          <cell r="C3209" t="str">
            <v>Y</v>
          </cell>
          <cell r="D3209" t="str">
            <v>00000057</v>
          </cell>
          <cell r="E3209" t="str">
            <v>MECU Licensed Practical Nurse</v>
          </cell>
          <cell r="F3209">
            <v>42247</v>
          </cell>
          <cell r="G3209">
            <v>42307</v>
          </cell>
          <cell r="H3209" t="str">
            <v>Hourly</v>
          </cell>
          <cell r="I3209" t="str">
            <v>H</v>
          </cell>
          <cell r="J3209">
            <v>16.399999000000001</v>
          </cell>
        </row>
        <row r="3210">
          <cell r="A3210">
            <v>1732</v>
          </cell>
          <cell r="B3210" t="str">
            <v>Kirkpatrick, Mary B.</v>
          </cell>
          <cell r="C3210" t="str">
            <v>N</v>
          </cell>
          <cell r="D3210" t="str">
            <v>00000235</v>
          </cell>
          <cell r="E3210" t="str">
            <v>MECU LNA Per Diem</v>
          </cell>
          <cell r="F3210">
            <v>41828</v>
          </cell>
          <cell r="G3210">
            <v>41827</v>
          </cell>
          <cell r="H3210" t="str">
            <v>Hourly</v>
          </cell>
          <cell r="I3210" t="str">
            <v>H</v>
          </cell>
          <cell r="J3210">
            <v>16</v>
          </cell>
        </row>
        <row r="3211">
          <cell r="A3211">
            <v>1732</v>
          </cell>
          <cell r="B3211" t="str">
            <v>Kirkpatrick, Mary B.</v>
          </cell>
          <cell r="C3211" t="str">
            <v>N</v>
          </cell>
          <cell r="D3211" t="str">
            <v>00000251</v>
          </cell>
          <cell r="E3211" t="str">
            <v>MECU LPN Per Diem</v>
          </cell>
          <cell r="F3211">
            <v>41828</v>
          </cell>
          <cell r="G3211">
            <v>42230</v>
          </cell>
          <cell r="H3211" t="str">
            <v>Hourly</v>
          </cell>
          <cell r="I3211" t="str">
            <v>H</v>
          </cell>
          <cell r="J3211">
            <v>16.399999999999999</v>
          </cell>
        </row>
        <row r="3212">
          <cell r="A3212">
            <v>1732</v>
          </cell>
          <cell r="B3212" t="str">
            <v>Kirkpatrick, Mary B.</v>
          </cell>
          <cell r="C3212" t="str">
            <v>N</v>
          </cell>
          <cell r="D3212" t="str">
            <v>00000251</v>
          </cell>
          <cell r="E3212" t="str">
            <v>MECU LPN Per Diem</v>
          </cell>
          <cell r="F3212">
            <v>42247</v>
          </cell>
          <cell r="G3212">
            <v>42246</v>
          </cell>
          <cell r="H3212" t="str">
            <v>Hourly</v>
          </cell>
          <cell r="I3212" t="str">
            <v>H</v>
          </cell>
          <cell r="J3212">
            <v>16.399999999999999</v>
          </cell>
        </row>
        <row r="3213">
          <cell r="A3213">
            <v>1732</v>
          </cell>
          <cell r="B3213" t="str">
            <v>Kirkpatrick, Mary B.</v>
          </cell>
          <cell r="C3213" t="str">
            <v>N</v>
          </cell>
          <cell r="D3213" t="str">
            <v>00000460</v>
          </cell>
          <cell r="E3213" t="str">
            <v>Pt Reg Receptionist 1 Per Diem</v>
          </cell>
          <cell r="F3213">
            <v>40700</v>
          </cell>
          <cell r="G3213">
            <v>41502</v>
          </cell>
          <cell r="H3213" t="str">
            <v>Hourly</v>
          </cell>
          <cell r="I3213" t="str">
            <v>H</v>
          </cell>
          <cell r="J3213">
            <v>10.56</v>
          </cell>
        </row>
        <row r="3214">
          <cell r="A3214">
            <v>1732</v>
          </cell>
          <cell r="B3214" t="str">
            <v>Kirkpatrick, Mary B.</v>
          </cell>
          <cell r="C3214" t="str">
            <v>N</v>
          </cell>
          <cell r="D3214" t="str">
            <v>00000471</v>
          </cell>
          <cell r="E3214" t="str">
            <v>LAB Laboratory Asst Per Diem</v>
          </cell>
          <cell r="F3214">
            <v>41828</v>
          </cell>
          <cell r="G3214">
            <v>42230</v>
          </cell>
          <cell r="H3214" t="str">
            <v>Hourly</v>
          </cell>
          <cell r="I3214" t="str">
            <v>H</v>
          </cell>
          <cell r="J3214">
            <v>11.79</v>
          </cell>
        </row>
        <row r="3215">
          <cell r="A3215">
            <v>1733</v>
          </cell>
          <cell r="B3215" t="str">
            <v>Lassner, Julie M.</v>
          </cell>
          <cell r="C3215" t="str">
            <v>Y</v>
          </cell>
          <cell r="D3215" t="str">
            <v>00000233</v>
          </cell>
          <cell r="E3215" t="str">
            <v>ER RN Per Diem</v>
          </cell>
          <cell r="F3215">
            <v>40703</v>
          </cell>
          <cell r="G3215">
            <v>41037</v>
          </cell>
          <cell r="H3215" t="str">
            <v>Hourly</v>
          </cell>
          <cell r="I3215" t="str">
            <v>H</v>
          </cell>
          <cell r="J3215">
            <v>29.87</v>
          </cell>
        </row>
        <row r="3216">
          <cell r="A3216">
            <v>1734</v>
          </cell>
          <cell r="B3216" t="str">
            <v>Mason, Ann E.</v>
          </cell>
          <cell r="C3216" t="str">
            <v>Y</v>
          </cell>
          <cell r="D3216" t="str">
            <v>00000102</v>
          </cell>
          <cell r="E3216" t="str">
            <v>REH Occupational Therapist</v>
          </cell>
          <cell r="F3216">
            <v>40707</v>
          </cell>
          <cell r="G3216">
            <v>45056</v>
          </cell>
          <cell r="H3216" t="str">
            <v>Hourly</v>
          </cell>
          <cell r="I3216" t="str">
            <v>H</v>
          </cell>
          <cell r="J3216">
            <v>40.93</v>
          </cell>
        </row>
        <row r="3217">
          <cell r="A3217">
            <v>1735</v>
          </cell>
          <cell r="B3217" t="str">
            <v>Fulham, Nancy L.</v>
          </cell>
          <cell r="C3217" t="str">
            <v>Y</v>
          </cell>
          <cell r="D3217" t="str">
            <v>00000058</v>
          </cell>
          <cell r="E3217" t="str">
            <v>MECU Licensed Nurse Aide</v>
          </cell>
          <cell r="F3217">
            <v>40791</v>
          </cell>
          <cell r="G3217">
            <v>41166</v>
          </cell>
          <cell r="H3217" t="str">
            <v>Hourly</v>
          </cell>
          <cell r="I3217" t="str">
            <v>H</v>
          </cell>
          <cell r="J3217">
            <v>10.3</v>
          </cell>
        </row>
        <row r="3218">
          <cell r="A3218">
            <v>1735</v>
          </cell>
          <cell r="B3218" t="str">
            <v>Fulham, Nancy L.</v>
          </cell>
          <cell r="C3218" t="str">
            <v>N</v>
          </cell>
          <cell r="D3218" t="str">
            <v>00000235</v>
          </cell>
          <cell r="E3218" t="str">
            <v>MECU LNA Per Diem</v>
          </cell>
          <cell r="F3218">
            <v>40708</v>
          </cell>
          <cell r="G3218">
            <v>40790</v>
          </cell>
          <cell r="H3218" t="str">
            <v>Hourly</v>
          </cell>
          <cell r="I3218" t="str">
            <v>H</v>
          </cell>
          <cell r="J3218">
            <v>10</v>
          </cell>
        </row>
        <row r="3219">
          <cell r="A3219">
            <v>1737</v>
          </cell>
          <cell r="B3219" t="str">
            <v>Watkins, Jennifer L.</v>
          </cell>
          <cell r="C3219" t="str">
            <v>N</v>
          </cell>
          <cell r="D3219" t="str">
            <v>00000049</v>
          </cell>
          <cell r="E3219" t="str">
            <v>MEDSURG Registered Nurse</v>
          </cell>
          <cell r="F3219">
            <v>40805</v>
          </cell>
          <cell r="G3219">
            <v>41294</v>
          </cell>
          <cell r="H3219" t="str">
            <v>Hourly</v>
          </cell>
          <cell r="I3219" t="str">
            <v>H</v>
          </cell>
          <cell r="J3219">
            <v>23.69</v>
          </cell>
        </row>
        <row r="3220">
          <cell r="A3220">
            <v>1737</v>
          </cell>
          <cell r="B3220" t="str">
            <v>Watkins, Jennifer L.</v>
          </cell>
          <cell r="C3220" t="str">
            <v>N</v>
          </cell>
          <cell r="D3220" t="str">
            <v>00000049</v>
          </cell>
          <cell r="E3220" t="str">
            <v>MEDSURG Registered Nurse</v>
          </cell>
          <cell r="F3220">
            <v>41295</v>
          </cell>
          <cell r="G3220">
            <v>44172</v>
          </cell>
          <cell r="H3220" t="str">
            <v>Hourly</v>
          </cell>
          <cell r="I3220" t="str">
            <v>H</v>
          </cell>
          <cell r="J3220">
            <v>30.69</v>
          </cell>
        </row>
        <row r="3221">
          <cell r="A3221">
            <v>1737</v>
          </cell>
          <cell r="B3221" t="str">
            <v>Watkins, Jennifer L.</v>
          </cell>
          <cell r="C3221" t="str">
            <v>N</v>
          </cell>
          <cell r="D3221" t="str">
            <v>00000239</v>
          </cell>
          <cell r="E3221" t="str">
            <v>MEDSURG RN Per Diem</v>
          </cell>
          <cell r="F3221">
            <v>40714</v>
          </cell>
          <cell r="G3221">
            <v>40804</v>
          </cell>
          <cell r="H3221" t="str">
            <v>Hourly</v>
          </cell>
          <cell r="I3221" t="str">
            <v>H</v>
          </cell>
          <cell r="J3221">
            <v>21</v>
          </cell>
        </row>
        <row r="3222">
          <cell r="A3222">
            <v>1737</v>
          </cell>
          <cell r="B3222" t="str">
            <v>Watkins, Jennifer L.</v>
          </cell>
          <cell r="C3222" t="str">
            <v>N</v>
          </cell>
          <cell r="D3222" t="str">
            <v>00000536</v>
          </cell>
          <cell r="E3222" t="str">
            <v>RN - OB/GYN Clinic</v>
          </cell>
          <cell r="F3222">
            <v>41295</v>
          </cell>
          <cell r="G3222">
            <v>43716</v>
          </cell>
          <cell r="H3222" t="str">
            <v>Hourly</v>
          </cell>
          <cell r="I3222" t="str">
            <v>H</v>
          </cell>
          <cell r="J3222">
            <v>30.09</v>
          </cell>
        </row>
        <row r="3223">
          <cell r="A3223">
            <v>1737</v>
          </cell>
          <cell r="B3223" t="str">
            <v>Watkins, Jennifer L.</v>
          </cell>
          <cell r="C3223" t="str">
            <v>Y</v>
          </cell>
          <cell r="D3223" t="str">
            <v>00000556</v>
          </cell>
          <cell r="E3223" t="str">
            <v>RN - Per Diem</v>
          </cell>
          <cell r="F3223">
            <v>43717</v>
          </cell>
          <cell r="G3223">
            <v>44172</v>
          </cell>
          <cell r="H3223" t="str">
            <v>Hourly</v>
          </cell>
          <cell r="I3223" t="str">
            <v>H</v>
          </cell>
          <cell r="J3223">
            <v>30.69</v>
          </cell>
        </row>
        <row r="3224">
          <cell r="A3224">
            <v>1738</v>
          </cell>
          <cell r="B3224" t="str">
            <v>Clark, Elizabeth R.</v>
          </cell>
          <cell r="C3224" t="str">
            <v>Y</v>
          </cell>
          <cell r="D3224" t="str">
            <v>00000164</v>
          </cell>
          <cell r="E3224" t="str">
            <v>PRIM Medical Secretary</v>
          </cell>
          <cell r="F3224">
            <v>40715</v>
          </cell>
          <cell r="G3224">
            <v>41458</v>
          </cell>
          <cell r="H3224" t="str">
            <v>Hourly</v>
          </cell>
          <cell r="I3224" t="str">
            <v>H</v>
          </cell>
          <cell r="J3224">
            <v>11.25</v>
          </cell>
        </row>
        <row r="3225">
          <cell r="A3225">
            <v>1739</v>
          </cell>
          <cell r="B3225" t="str">
            <v>Apgar, Toni L.</v>
          </cell>
          <cell r="C3225" t="str">
            <v>N</v>
          </cell>
          <cell r="D3225" t="str">
            <v>00000049</v>
          </cell>
          <cell r="E3225" t="str">
            <v>MEDSURG Registered Nurse</v>
          </cell>
          <cell r="F3225">
            <v>40715</v>
          </cell>
          <cell r="G3225">
            <v>41042</v>
          </cell>
          <cell r="H3225" t="str">
            <v>Hourly</v>
          </cell>
          <cell r="I3225" t="str">
            <v>H</v>
          </cell>
          <cell r="J3225">
            <v>23.69</v>
          </cell>
        </row>
        <row r="3226">
          <cell r="A3226">
            <v>1739</v>
          </cell>
          <cell r="B3226" t="str">
            <v>Apgar, Toni L.</v>
          </cell>
          <cell r="C3226" t="str">
            <v>N</v>
          </cell>
          <cell r="D3226" t="str">
            <v>00000072</v>
          </cell>
          <cell r="E3226" t="str">
            <v>ER Registered Nurse</v>
          </cell>
          <cell r="F3226">
            <v>40715</v>
          </cell>
          <cell r="G3226">
            <v>40714</v>
          </cell>
          <cell r="H3226" t="str">
            <v>Hourly</v>
          </cell>
          <cell r="I3226" t="str">
            <v>H</v>
          </cell>
          <cell r="J3226">
            <v>22</v>
          </cell>
        </row>
        <row r="3227">
          <cell r="A3227">
            <v>1739</v>
          </cell>
          <cell r="B3227" t="str">
            <v>Apgar, Toni L.</v>
          </cell>
          <cell r="C3227" t="str">
            <v>Y</v>
          </cell>
          <cell r="D3227" t="str">
            <v>00000239</v>
          </cell>
          <cell r="E3227" t="str">
            <v>MEDSURG RN Per Diem</v>
          </cell>
          <cell r="F3227">
            <v>41043</v>
          </cell>
          <cell r="G3227">
            <v>41295</v>
          </cell>
          <cell r="H3227" t="str">
            <v>Hourly</v>
          </cell>
          <cell r="I3227" t="str">
            <v>H</v>
          </cell>
          <cell r="J3227">
            <v>23.69</v>
          </cell>
        </row>
        <row r="3228">
          <cell r="A3228">
            <v>1740</v>
          </cell>
          <cell r="B3228" t="str">
            <v>Aiguier, Jason L.</v>
          </cell>
          <cell r="C3228" t="str">
            <v>Y</v>
          </cell>
          <cell r="D3228" t="str">
            <v>00000065</v>
          </cell>
          <cell r="E3228" t="str">
            <v>OR Operating Room Technician</v>
          </cell>
          <cell r="F3228">
            <v>40729</v>
          </cell>
          <cell r="G3228">
            <v>41411</v>
          </cell>
          <cell r="H3228" t="str">
            <v>Hourly</v>
          </cell>
          <cell r="I3228" t="str">
            <v>H</v>
          </cell>
          <cell r="J3228">
            <v>22.21</v>
          </cell>
        </row>
        <row r="3229">
          <cell r="A3229">
            <v>1740</v>
          </cell>
          <cell r="B3229" t="str">
            <v>Aiguier, Jason L.</v>
          </cell>
          <cell r="C3229" t="str">
            <v>N</v>
          </cell>
          <cell r="D3229" t="str">
            <v>00000070</v>
          </cell>
          <cell r="E3229" t="str">
            <v>OR Central Sterile Supply Tech</v>
          </cell>
          <cell r="F3229">
            <v>40729</v>
          </cell>
          <cell r="G3229">
            <v>40748</v>
          </cell>
          <cell r="H3229" t="str">
            <v>Hourly</v>
          </cell>
          <cell r="I3229" t="str">
            <v>H</v>
          </cell>
          <cell r="J3229">
            <v>19</v>
          </cell>
        </row>
        <row r="3230">
          <cell r="A3230">
            <v>1741</v>
          </cell>
          <cell r="B3230" t="str">
            <v>Balaklaw, Lee A.</v>
          </cell>
          <cell r="C3230" t="str">
            <v>Y</v>
          </cell>
          <cell r="D3230" t="str">
            <v>00000017</v>
          </cell>
          <cell r="E3230" t="str">
            <v>MED Anesthesiologist</v>
          </cell>
          <cell r="F3230">
            <v>40735</v>
          </cell>
          <cell r="G3230">
            <v>41102</v>
          </cell>
          <cell r="H3230" t="str">
            <v>Salaried</v>
          </cell>
          <cell r="I3230" t="str">
            <v>S</v>
          </cell>
          <cell r="J3230">
            <v>134.61539999999999</v>
          </cell>
        </row>
        <row r="3231">
          <cell r="A3231">
            <v>1742</v>
          </cell>
          <cell r="B3231" t="str">
            <v>Flannigan, Elizabeth L.</v>
          </cell>
          <cell r="C3231" t="str">
            <v>N</v>
          </cell>
          <cell r="D3231" t="str">
            <v>00000049</v>
          </cell>
          <cell r="E3231" t="str">
            <v>MEDSURG Registered Nurse</v>
          </cell>
          <cell r="F3231">
            <v>40736</v>
          </cell>
          <cell r="G3231">
            <v>41686</v>
          </cell>
          <cell r="H3231" t="str">
            <v>Hourly</v>
          </cell>
          <cell r="I3231" t="str">
            <v>H</v>
          </cell>
          <cell r="J3231">
            <v>24.28</v>
          </cell>
        </row>
        <row r="3232">
          <cell r="A3232">
            <v>1742</v>
          </cell>
          <cell r="B3232" t="str">
            <v>Flannigan, Elizabeth L.</v>
          </cell>
          <cell r="C3232" t="str">
            <v>Y</v>
          </cell>
          <cell r="D3232" t="str">
            <v>00000239</v>
          </cell>
          <cell r="E3232" t="str">
            <v>MEDSURG RN Per Diem</v>
          </cell>
          <cell r="F3232">
            <v>41687</v>
          </cell>
          <cell r="G3232">
            <v>42107</v>
          </cell>
          <cell r="H3232" t="str">
            <v>Hourly</v>
          </cell>
          <cell r="I3232" t="str">
            <v>H</v>
          </cell>
          <cell r="J3232">
            <v>25.01</v>
          </cell>
        </row>
        <row r="3233">
          <cell r="A3233">
            <v>1743</v>
          </cell>
          <cell r="B3233" t="str">
            <v>Pattison, Fabienne L.</v>
          </cell>
          <cell r="C3233" t="str">
            <v>Y</v>
          </cell>
          <cell r="D3233" t="str">
            <v>00000072</v>
          </cell>
          <cell r="E3233" t="str">
            <v>ER Registered Nurse</v>
          </cell>
          <cell r="F3233">
            <v>40736</v>
          </cell>
          <cell r="G3233">
            <v>40920</v>
          </cell>
          <cell r="H3233" t="str">
            <v>Hourly</v>
          </cell>
          <cell r="I3233" t="str">
            <v>H</v>
          </cell>
          <cell r="J3233">
            <v>30.6</v>
          </cell>
        </row>
        <row r="3234">
          <cell r="A3234">
            <v>1744</v>
          </cell>
          <cell r="B3234" t="str">
            <v>Frappier, Desiree C.</v>
          </cell>
          <cell r="C3234" t="str">
            <v>N</v>
          </cell>
          <cell r="D3234" t="str">
            <v>00000063</v>
          </cell>
          <cell r="E3234" t="str">
            <v>OR Registered Nurse</v>
          </cell>
          <cell r="F3234">
            <v>41799</v>
          </cell>
          <cell r="G3234">
            <v>41882</v>
          </cell>
          <cell r="H3234" t="str">
            <v>Hourly</v>
          </cell>
          <cell r="I3234" t="str">
            <v>H</v>
          </cell>
          <cell r="J3234">
            <v>22</v>
          </cell>
        </row>
        <row r="3235">
          <cell r="A3235">
            <v>1744</v>
          </cell>
          <cell r="B3235" t="str">
            <v>Frappier, Desiree C.</v>
          </cell>
          <cell r="C3235" t="str">
            <v>N</v>
          </cell>
          <cell r="D3235" t="str">
            <v>00000064</v>
          </cell>
          <cell r="E3235" t="str">
            <v>OR Licensed Practical Nurse</v>
          </cell>
          <cell r="F3235">
            <v>40737</v>
          </cell>
          <cell r="G3235">
            <v>41798</v>
          </cell>
          <cell r="H3235" t="str">
            <v>Hourly</v>
          </cell>
          <cell r="I3235" t="str">
            <v>H</v>
          </cell>
          <cell r="J3235">
            <v>16.55</v>
          </cell>
        </row>
        <row r="3236">
          <cell r="A3236">
            <v>1744</v>
          </cell>
          <cell r="B3236" t="str">
            <v>Frappier, Desiree C.</v>
          </cell>
          <cell r="C3236" t="str">
            <v>N</v>
          </cell>
          <cell r="D3236" t="str">
            <v>00000064</v>
          </cell>
          <cell r="E3236" t="str">
            <v>OR Licensed Practical Nurse</v>
          </cell>
          <cell r="F3236">
            <v>41883</v>
          </cell>
          <cell r="G3236">
            <v>41926</v>
          </cell>
          <cell r="H3236" t="str">
            <v>Hourly</v>
          </cell>
          <cell r="I3236" t="str">
            <v>H</v>
          </cell>
          <cell r="J3236">
            <v>16.55</v>
          </cell>
        </row>
        <row r="3237">
          <cell r="A3237">
            <v>1744</v>
          </cell>
          <cell r="B3237" t="str">
            <v>Frappier, Desiree C.</v>
          </cell>
          <cell r="C3237" t="str">
            <v>Y</v>
          </cell>
          <cell r="D3237" t="str">
            <v>00000161</v>
          </cell>
          <cell r="E3237" t="str">
            <v>PRIM RN Provider Practice</v>
          </cell>
          <cell r="F3237">
            <v>44181</v>
          </cell>
          <cell r="G3237">
            <v>45056</v>
          </cell>
          <cell r="H3237" t="str">
            <v>Hourly</v>
          </cell>
          <cell r="I3237" t="str">
            <v>H</v>
          </cell>
          <cell r="J3237">
            <v>36.67</v>
          </cell>
        </row>
        <row r="3238">
          <cell r="A3238">
            <v>1744</v>
          </cell>
          <cell r="B3238" t="str">
            <v>Frappier, Desiree C.</v>
          </cell>
          <cell r="C3238" t="str">
            <v>N</v>
          </cell>
          <cell r="D3238" t="str">
            <v>00000241</v>
          </cell>
          <cell r="E3238" t="str">
            <v>OR LPN Per Diem</v>
          </cell>
          <cell r="F3238">
            <v>41927</v>
          </cell>
          <cell r="G3238">
            <v>42562</v>
          </cell>
          <cell r="H3238" t="str">
            <v>Hourly</v>
          </cell>
          <cell r="I3238" t="str">
            <v>H</v>
          </cell>
          <cell r="J3238">
            <v>16.55</v>
          </cell>
        </row>
        <row r="3239">
          <cell r="A3239">
            <v>1745</v>
          </cell>
          <cell r="B3239" t="str">
            <v>Mercer, Latisa N.</v>
          </cell>
          <cell r="C3239" t="str">
            <v>Y</v>
          </cell>
          <cell r="D3239" t="str">
            <v>00000235</v>
          </cell>
          <cell r="E3239" t="str">
            <v>MECU LNA Per Diem</v>
          </cell>
          <cell r="F3239">
            <v>40742</v>
          </cell>
          <cell r="G3239">
            <v>41172</v>
          </cell>
          <cell r="H3239" t="str">
            <v>Hourly</v>
          </cell>
          <cell r="I3239" t="str">
            <v>H</v>
          </cell>
          <cell r="J3239">
            <v>15</v>
          </cell>
        </row>
        <row r="3240">
          <cell r="A3240">
            <v>1746</v>
          </cell>
          <cell r="B3240" t="str">
            <v>Martin, Natalie R.</v>
          </cell>
          <cell r="C3240" t="str">
            <v>Y</v>
          </cell>
          <cell r="D3240" t="str">
            <v>00000049</v>
          </cell>
          <cell r="E3240" t="str">
            <v>MEDSURG Registered Nurse</v>
          </cell>
          <cell r="F3240">
            <v>40765</v>
          </cell>
          <cell r="G3240">
            <v>41445</v>
          </cell>
          <cell r="H3240" t="str">
            <v>Hourly</v>
          </cell>
          <cell r="I3240" t="str">
            <v>H</v>
          </cell>
          <cell r="J3240">
            <v>23.58</v>
          </cell>
        </row>
        <row r="3241">
          <cell r="A3241">
            <v>1747</v>
          </cell>
          <cell r="B3241" t="str">
            <v>Kimball, Kristy M.</v>
          </cell>
          <cell r="C3241" t="str">
            <v>Y</v>
          </cell>
          <cell r="D3241" t="str">
            <v>00000224</v>
          </cell>
          <cell r="E3241" t="str">
            <v>CEC Asst Director</v>
          </cell>
          <cell r="F3241">
            <v>42653</v>
          </cell>
          <cell r="G3241">
            <v>45056</v>
          </cell>
          <cell r="H3241" t="str">
            <v>Hourly</v>
          </cell>
          <cell r="I3241" t="str">
            <v>H</v>
          </cell>
          <cell r="J3241">
            <v>28.65</v>
          </cell>
        </row>
        <row r="3242">
          <cell r="A3242">
            <v>1747</v>
          </cell>
          <cell r="B3242" t="str">
            <v>Kimball, Kristy M.</v>
          </cell>
          <cell r="C3242" t="str">
            <v>N</v>
          </cell>
          <cell r="D3242" t="str">
            <v>00000226</v>
          </cell>
          <cell r="E3242" t="str">
            <v>CEC Teaching Associate</v>
          </cell>
          <cell r="F3242">
            <v>41292</v>
          </cell>
          <cell r="G3242">
            <v>42652</v>
          </cell>
          <cell r="H3242" t="str">
            <v>Hourly</v>
          </cell>
          <cell r="I3242" t="str">
            <v>H</v>
          </cell>
          <cell r="J3242">
            <v>13.93</v>
          </cell>
        </row>
        <row r="3243">
          <cell r="A3243">
            <v>1747</v>
          </cell>
          <cell r="B3243" t="str">
            <v>Kimball, Kristy M.</v>
          </cell>
          <cell r="C3243" t="str">
            <v>N</v>
          </cell>
          <cell r="D3243" t="str">
            <v>00000227</v>
          </cell>
          <cell r="E3243" t="str">
            <v>CEC Teaching Assistant</v>
          </cell>
          <cell r="F3243">
            <v>40771</v>
          </cell>
          <cell r="G3243">
            <v>41291</v>
          </cell>
          <cell r="H3243" t="str">
            <v>Hourly</v>
          </cell>
          <cell r="I3243" t="str">
            <v>H</v>
          </cell>
          <cell r="J3243">
            <v>11.25</v>
          </cell>
        </row>
        <row r="3244">
          <cell r="A3244">
            <v>1748</v>
          </cell>
          <cell r="B3244" t="str">
            <v>Hallstrom, Kaylee J.</v>
          </cell>
          <cell r="C3244" t="str">
            <v>N</v>
          </cell>
          <cell r="D3244" t="str">
            <v>00000191</v>
          </cell>
          <cell r="E3244" t="str">
            <v>NUTS Nutrition Assistant</v>
          </cell>
          <cell r="F3244">
            <v>40773</v>
          </cell>
          <cell r="G3244">
            <v>41200</v>
          </cell>
          <cell r="H3244" t="str">
            <v>Hourly</v>
          </cell>
          <cell r="I3244" t="str">
            <v>H</v>
          </cell>
          <cell r="J3244">
            <v>9</v>
          </cell>
        </row>
        <row r="3245">
          <cell r="A3245">
            <v>1748</v>
          </cell>
          <cell r="B3245" t="str">
            <v>Hallstrom, Kaylee J.</v>
          </cell>
          <cell r="C3245" t="str">
            <v>Y</v>
          </cell>
          <cell r="D3245" t="str">
            <v>00000191</v>
          </cell>
          <cell r="E3245" t="str">
            <v>NUTS Nutrition Assistant</v>
          </cell>
          <cell r="F3245">
            <v>41201</v>
          </cell>
          <cell r="G3245">
            <v>41201</v>
          </cell>
          <cell r="H3245" t="str">
            <v>Hourly</v>
          </cell>
          <cell r="I3245" t="str">
            <v>H</v>
          </cell>
          <cell r="J3245">
            <v>9</v>
          </cell>
        </row>
        <row r="3246">
          <cell r="A3246">
            <v>1749</v>
          </cell>
          <cell r="B3246" t="str">
            <v>Patrick, Sean M.</v>
          </cell>
          <cell r="C3246" t="str">
            <v>Y</v>
          </cell>
          <cell r="D3246" t="str">
            <v>00000039</v>
          </cell>
          <cell r="E3246" t="str">
            <v>FIN Information Technology Dir</v>
          </cell>
          <cell r="F3246">
            <v>40779</v>
          </cell>
          <cell r="G3246">
            <v>42759</v>
          </cell>
          <cell r="H3246" t="str">
            <v>Salaried</v>
          </cell>
          <cell r="I3246" t="str">
            <v>S</v>
          </cell>
          <cell r="J3246">
            <v>52.15</v>
          </cell>
        </row>
        <row r="3247">
          <cell r="A3247">
            <v>1750</v>
          </cell>
          <cell r="B3247" t="str">
            <v>Blanchard, Lauren A.</v>
          </cell>
          <cell r="C3247" t="str">
            <v>Y</v>
          </cell>
          <cell r="D3247" t="str">
            <v>00000225</v>
          </cell>
          <cell r="E3247" t="str">
            <v>CEC Teacher</v>
          </cell>
          <cell r="F3247">
            <v>42031</v>
          </cell>
          <cell r="G3247">
            <v>42269</v>
          </cell>
          <cell r="H3247" t="str">
            <v>Hourly</v>
          </cell>
          <cell r="I3247" t="str">
            <v>H</v>
          </cell>
          <cell r="J3247">
            <v>12</v>
          </cell>
        </row>
        <row r="3248">
          <cell r="A3248">
            <v>1750</v>
          </cell>
          <cell r="B3248" t="str">
            <v>Blanchard, Lauren A.</v>
          </cell>
          <cell r="C3248" t="str">
            <v>N</v>
          </cell>
          <cell r="D3248" t="str">
            <v>00000228</v>
          </cell>
          <cell r="E3248" t="str">
            <v>ASP After School Assistant</v>
          </cell>
          <cell r="F3248">
            <v>40784</v>
          </cell>
          <cell r="G3248">
            <v>41471</v>
          </cell>
          <cell r="H3248" t="str">
            <v>Hourly</v>
          </cell>
          <cell r="I3248" t="str">
            <v>H</v>
          </cell>
          <cell r="J3248">
            <v>8.82</v>
          </cell>
        </row>
        <row r="3249">
          <cell r="A3249">
            <v>1751</v>
          </cell>
          <cell r="B3249" t="str">
            <v>Slocki, Lawrence M.</v>
          </cell>
          <cell r="C3249" t="str">
            <v>N</v>
          </cell>
          <cell r="D3249" t="str">
            <v>00000172</v>
          </cell>
          <cell r="E3249" t="str">
            <v>OBGYN Physician</v>
          </cell>
          <cell r="F3249">
            <v>40777</v>
          </cell>
          <cell r="G3249">
            <v>40790</v>
          </cell>
          <cell r="H3249" t="str">
            <v>Salaried</v>
          </cell>
          <cell r="I3249" t="str">
            <v>S</v>
          </cell>
          <cell r="J3249">
            <v>110.57689999999999</v>
          </cell>
        </row>
        <row r="3250">
          <cell r="A3250">
            <v>1751</v>
          </cell>
          <cell r="B3250" t="str">
            <v>Slocki, Lawrence M.</v>
          </cell>
          <cell r="C3250" t="str">
            <v>Y</v>
          </cell>
          <cell r="D3250" t="str">
            <v>00000172</v>
          </cell>
          <cell r="E3250" t="str">
            <v>OBGYN Physician</v>
          </cell>
          <cell r="F3250">
            <v>40847</v>
          </cell>
          <cell r="G3250">
            <v>41046</v>
          </cell>
          <cell r="H3250" t="str">
            <v>Salaried</v>
          </cell>
          <cell r="I3250" t="str">
            <v>S</v>
          </cell>
          <cell r="J3250">
            <v>110.57689999999999</v>
          </cell>
        </row>
        <row r="3251">
          <cell r="A3251">
            <v>1752</v>
          </cell>
          <cell r="B3251" t="str">
            <v>Landry, Francis D.</v>
          </cell>
          <cell r="C3251" t="str">
            <v>N</v>
          </cell>
          <cell r="D3251" t="str">
            <v>00000193</v>
          </cell>
          <cell r="E3251" t="str">
            <v>FAC Skilled Maintenance</v>
          </cell>
          <cell r="F3251">
            <v>40786</v>
          </cell>
          <cell r="G3251">
            <v>42614</v>
          </cell>
          <cell r="H3251" t="str">
            <v>Hourly</v>
          </cell>
          <cell r="I3251" t="str">
            <v>H</v>
          </cell>
          <cell r="J3251">
            <v>23.1</v>
          </cell>
        </row>
        <row r="3252">
          <cell r="A3252">
            <v>1752</v>
          </cell>
          <cell r="B3252" t="str">
            <v>Landry, Francis D.</v>
          </cell>
          <cell r="C3252" t="str">
            <v>Y</v>
          </cell>
          <cell r="D3252" t="str">
            <v>00000193</v>
          </cell>
          <cell r="E3252" t="str">
            <v>FAC Skilled Maintenance</v>
          </cell>
          <cell r="F3252">
            <v>42614</v>
          </cell>
          <cell r="G3252">
            <v>42614</v>
          </cell>
          <cell r="H3252" t="str">
            <v>Hourly</v>
          </cell>
          <cell r="I3252" t="str">
            <v>H</v>
          </cell>
          <cell r="J3252">
            <v>23.1</v>
          </cell>
        </row>
        <row r="3253">
          <cell r="A3253">
            <v>1753</v>
          </cell>
          <cell r="B3253" t="str">
            <v>Adams, Rebecca P.</v>
          </cell>
          <cell r="C3253" t="str">
            <v>Y</v>
          </cell>
          <cell r="D3253" t="str">
            <v>00000459</v>
          </cell>
          <cell r="E3253" t="str">
            <v>NUTS Nutrition Asst 1 Per Diem</v>
          </cell>
          <cell r="F3253">
            <v>40787</v>
          </cell>
          <cell r="G3253">
            <v>41201</v>
          </cell>
          <cell r="H3253" t="str">
            <v>Hourly</v>
          </cell>
          <cell r="I3253" t="str">
            <v>H</v>
          </cell>
          <cell r="J3253">
            <v>9.5</v>
          </cell>
        </row>
        <row r="3254">
          <cell r="A3254">
            <v>1754</v>
          </cell>
          <cell r="B3254" t="str">
            <v>McElroy, Kristin R.</v>
          </cell>
          <cell r="C3254" t="str">
            <v>Y</v>
          </cell>
          <cell r="D3254" t="str">
            <v>00000058</v>
          </cell>
          <cell r="E3254" t="str">
            <v>MECU Licensed Nurse Aide</v>
          </cell>
          <cell r="F3254">
            <v>40792</v>
          </cell>
          <cell r="G3254">
            <v>41130</v>
          </cell>
          <cell r="H3254" t="str">
            <v>Hourly</v>
          </cell>
          <cell r="I3254" t="str">
            <v>H</v>
          </cell>
          <cell r="J3254">
            <v>10.7</v>
          </cell>
        </row>
        <row r="3255">
          <cell r="A3255">
            <v>1755</v>
          </cell>
          <cell r="B3255" t="str">
            <v>Patrick, Kerrie A.</v>
          </cell>
          <cell r="C3255" t="str">
            <v>N</v>
          </cell>
          <cell r="D3255" t="str">
            <v>00000049</v>
          </cell>
          <cell r="E3255" t="str">
            <v>MEDSURG Registered Nurse</v>
          </cell>
          <cell r="F3255">
            <v>40792</v>
          </cell>
          <cell r="G3255">
            <v>42008</v>
          </cell>
          <cell r="H3255" t="str">
            <v>Hourly</v>
          </cell>
          <cell r="I3255" t="str">
            <v>H</v>
          </cell>
          <cell r="J3255">
            <v>31.99</v>
          </cell>
        </row>
        <row r="3256">
          <cell r="A3256">
            <v>1755</v>
          </cell>
          <cell r="B3256" t="str">
            <v>Patrick, Kerrie A.</v>
          </cell>
          <cell r="C3256" t="str">
            <v>N</v>
          </cell>
          <cell r="D3256" t="str">
            <v>00000520</v>
          </cell>
          <cell r="E3256" t="str">
            <v>RN-Point of Care</v>
          </cell>
          <cell r="F3256">
            <v>40931</v>
          </cell>
          <cell r="G3256">
            <v>42008</v>
          </cell>
          <cell r="H3256" t="str">
            <v>Hourly</v>
          </cell>
          <cell r="I3256" t="str">
            <v>H</v>
          </cell>
          <cell r="J3256">
            <v>31.99</v>
          </cell>
        </row>
        <row r="3257">
          <cell r="A3257">
            <v>1755</v>
          </cell>
          <cell r="B3257" t="str">
            <v>Patrick, Kerrie A.</v>
          </cell>
          <cell r="C3257" t="str">
            <v>N</v>
          </cell>
          <cell r="D3257" t="str">
            <v>00000557</v>
          </cell>
          <cell r="E3257" t="str">
            <v>Clinical Nurse Analyst</v>
          </cell>
          <cell r="F3257">
            <v>42009</v>
          </cell>
          <cell r="G3257">
            <v>42764</v>
          </cell>
          <cell r="H3257" t="str">
            <v>Salaried</v>
          </cell>
          <cell r="I3257" t="str">
            <v>S</v>
          </cell>
          <cell r="J3257">
            <v>38.19</v>
          </cell>
        </row>
        <row r="3258">
          <cell r="A3258">
            <v>1755</v>
          </cell>
          <cell r="B3258" t="str">
            <v>Patrick, Kerrie A.</v>
          </cell>
          <cell r="C3258" t="str">
            <v>Y</v>
          </cell>
          <cell r="D3258" t="str">
            <v>00000597</v>
          </cell>
          <cell r="E3258" t="str">
            <v>Clinical Analyst Per Diem</v>
          </cell>
          <cell r="F3258">
            <v>42765</v>
          </cell>
          <cell r="G3258">
            <v>43073</v>
          </cell>
          <cell r="H3258" t="str">
            <v>Hourly</v>
          </cell>
          <cell r="I3258" t="str">
            <v>H</v>
          </cell>
          <cell r="J3258">
            <v>38.19</v>
          </cell>
        </row>
        <row r="3259">
          <cell r="A3259">
            <v>1756</v>
          </cell>
          <cell r="B3259" t="str">
            <v>Lease, Phillip L.</v>
          </cell>
          <cell r="C3259" t="str">
            <v>Y</v>
          </cell>
          <cell r="D3259" t="str">
            <v>00000459</v>
          </cell>
          <cell r="E3259" t="str">
            <v>NUTS Nutrition Asst 1 Per Diem</v>
          </cell>
          <cell r="F3259">
            <v>40793</v>
          </cell>
          <cell r="G3259">
            <v>41738</v>
          </cell>
          <cell r="H3259" t="str">
            <v>Hourly</v>
          </cell>
          <cell r="I3259" t="str">
            <v>H</v>
          </cell>
          <cell r="J3259">
            <v>9.23</v>
          </cell>
        </row>
        <row r="3260">
          <cell r="A3260">
            <v>1757</v>
          </cell>
          <cell r="B3260" t="str">
            <v>Manning, Samantha J.</v>
          </cell>
          <cell r="C3260" t="str">
            <v>Y</v>
          </cell>
          <cell r="D3260" t="str">
            <v>00000368</v>
          </cell>
          <cell r="E3260" t="str">
            <v>ER LNA</v>
          </cell>
          <cell r="F3260">
            <v>40793</v>
          </cell>
          <cell r="G3260">
            <v>41051</v>
          </cell>
          <cell r="H3260" t="str">
            <v>Hourly</v>
          </cell>
          <cell r="I3260" t="str">
            <v>H</v>
          </cell>
          <cell r="J3260">
            <v>10</v>
          </cell>
        </row>
        <row r="3261">
          <cell r="A3261">
            <v>1758</v>
          </cell>
          <cell r="B3261" t="str">
            <v>Barnett, Patricia L.</v>
          </cell>
          <cell r="C3261" t="str">
            <v>Y</v>
          </cell>
          <cell r="D3261" t="str">
            <v>00000236</v>
          </cell>
          <cell r="E3261" t="str">
            <v>MECU RN Per Diem</v>
          </cell>
          <cell r="F3261">
            <v>40793</v>
          </cell>
          <cell r="G3261">
            <v>41547</v>
          </cell>
          <cell r="H3261" t="str">
            <v>Hourly</v>
          </cell>
          <cell r="I3261" t="str">
            <v>H</v>
          </cell>
          <cell r="J3261">
            <v>35.71</v>
          </cell>
        </row>
        <row r="3262">
          <cell r="A3262">
            <v>1759</v>
          </cell>
          <cell r="B3262" t="str">
            <v>Tracy-Veilleux, Renee C.</v>
          </cell>
          <cell r="C3262" t="str">
            <v>N</v>
          </cell>
          <cell r="D3262" t="str">
            <v>00000058</v>
          </cell>
          <cell r="E3262" t="str">
            <v>MECU Licensed Nurse Aide</v>
          </cell>
          <cell r="F3262">
            <v>40833</v>
          </cell>
          <cell r="G3262">
            <v>41082</v>
          </cell>
          <cell r="H3262" t="str">
            <v>Hourly</v>
          </cell>
          <cell r="I3262" t="str">
            <v>H</v>
          </cell>
          <cell r="J3262">
            <v>10</v>
          </cell>
        </row>
        <row r="3263">
          <cell r="A3263">
            <v>1759</v>
          </cell>
          <cell r="B3263" t="str">
            <v>Tracy-Veilleux, Renee C.</v>
          </cell>
          <cell r="C3263" t="str">
            <v>N</v>
          </cell>
          <cell r="D3263" t="str">
            <v>00000164</v>
          </cell>
          <cell r="E3263" t="str">
            <v>PRIM Medical Secretary</v>
          </cell>
          <cell r="F3263">
            <v>42415</v>
          </cell>
          <cell r="G3263">
            <v>43014</v>
          </cell>
          <cell r="H3263" t="str">
            <v>Hourly</v>
          </cell>
          <cell r="I3263" t="str">
            <v>H</v>
          </cell>
          <cell r="J3263">
            <v>14.35</v>
          </cell>
        </row>
        <row r="3264">
          <cell r="A3264">
            <v>1759</v>
          </cell>
          <cell r="B3264" t="str">
            <v>Tracy-Veilleux, Renee C.</v>
          </cell>
          <cell r="C3264" t="str">
            <v>Y</v>
          </cell>
          <cell r="D3264" t="str">
            <v>00000164</v>
          </cell>
          <cell r="E3264" t="str">
            <v>PRIM Medical Secretary</v>
          </cell>
          <cell r="F3264">
            <v>43173</v>
          </cell>
          <cell r="G3264">
            <v>43427</v>
          </cell>
          <cell r="H3264" t="str">
            <v>Hourly</v>
          </cell>
          <cell r="I3264" t="str">
            <v>H</v>
          </cell>
          <cell r="J3264">
            <v>15</v>
          </cell>
        </row>
        <row r="3265">
          <cell r="A3265">
            <v>1759</v>
          </cell>
          <cell r="B3265" t="str">
            <v>Tracy-Veilleux, Renee C.</v>
          </cell>
          <cell r="C3265" t="str">
            <v>N</v>
          </cell>
          <cell r="D3265" t="str">
            <v>00000235</v>
          </cell>
          <cell r="E3265" t="str">
            <v>MECU LNA Per Diem</v>
          </cell>
          <cell r="F3265">
            <v>40798</v>
          </cell>
          <cell r="G3265">
            <v>40832</v>
          </cell>
          <cell r="H3265" t="str">
            <v>Hourly</v>
          </cell>
          <cell r="I3265" t="str">
            <v>H</v>
          </cell>
          <cell r="J3265">
            <v>10</v>
          </cell>
        </row>
        <row r="3266">
          <cell r="A3266">
            <v>1760</v>
          </cell>
          <cell r="B3266" t="str">
            <v>Bartlett, Crystal M.</v>
          </cell>
          <cell r="C3266" t="str">
            <v>Y</v>
          </cell>
          <cell r="D3266" t="str">
            <v>00000225</v>
          </cell>
          <cell r="E3266" t="str">
            <v>CEC Teacher</v>
          </cell>
          <cell r="F3266">
            <v>40798</v>
          </cell>
          <cell r="G3266">
            <v>41172</v>
          </cell>
          <cell r="H3266" t="str">
            <v>Hourly</v>
          </cell>
          <cell r="I3266" t="str">
            <v>H</v>
          </cell>
          <cell r="J3266">
            <v>14</v>
          </cell>
        </row>
        <row r="3267">
          <cell r="A3267">
            <v>1761</v>
          </cell>
          <cell r="B3267" t="str">
            <v>Morgan, Nisachon T.</v>
          </cell>
          <cell r="C3267" t="str">
            <v>N</v>
          </cell>
          <cell r="D3267" t="str">
            <v>00000197</v>
          </cell>
          <cell r="E3267" t="str">
            <v>ES Associate</v>
          </cell>
          <cell r="F3267">
            <v>40945</v>
          </cell>
          <cell r="G3267">
            <v>41014</v>
          </cell>
          <cell r="H3267" t="str">
            <v>Hourly</v>
          </cell>
          <cell r="I3267" t="str">
            <v>H</v>
          </cell>
          <cell r="J3267">
            <v>12</v>
          </cell>
        </row>
        <row r="3268">
          <cell r="A3268">
            <v>1761</v>
          </cell>
          <cell r="B3268" t="str">
            <v>Morgan, Nisachon T.</v>
          </cell>
          <cell r="C3268" t="str">
            <v>N</v>
          </cell>
          <cell r="D3268" t="str">
            <v>00000264</v>
          </cell>
          <cell r="E3268" t="str">
            <v>ES Worker</v>
          </cell>
          <cell r="F3268">
            <v>40903</v>
          </cell>
          <cell r="G3268">
            <v>40944</v>
          </cell>
          <cell r="H3268" t="str">
            <v>Hourly</v>
          </cell>
          <cell r="I3268" t="str">
            <v>H</v>
          </cell>
          <cell r="J3268">
            <v>12</v>
          </cell>
        </row>
        <row r="3269">
          <cell r="A3269">
            <v>1761</v>
          </cell>
          <cell r="B3269" t="str">
            <v>Morgan, Nisachon T.</v>
          </cell>
          <cell r="C3269" t="str">
            <v>N</v>
          </cell>
          <cell r="D3269" t="str">
            <v>00000472</v>
          </cell>
          <cell r="E3269" t="str">
            <v>ES Associate - Per Diem</v>
          </cell>
          <cell r="F3269">
            <v>40799</v>
          </cell>
          <cell r="G3269">
            <v>40902</v>
          </cell>
          <cell r="H3269" t="str">
            <v>Hourly</v>
          </cell>
          <cell r="I3269" t="str">
            <v>H</v>
          </cell>
          <cell r="J3269">
            <v>12</v>
          </cell>
        </row>
        <row r="3270">
          <cell r="A3270">
            <v>1761</v>
          </cell>
          <cell r="B3270" t="str">
            <v>Morgan, Nisachon T.</v>
          </cell>
          <cell r="C3270" t="str">
            <v>Y</v>
          </cell>
          <cell r="D3270" t="str">
            <v>00000472</v>
          </cell>
          <cell r="E3270" t="str">
            <v>ES Associate - Per Diem</v>
          </cell>
          <cell r="F3270">
            <v>41015</v>
          </cell>
          <cell r="G3270">
            <v>41348</v>
          </cell>
          <cell r="H3270" t="str">
            <v>Hourly</v>
          </cell>
          <cell r="I3270" t="str">
            <v>H</v>
          </cell>
          <cell r="J3270">
            <v>12</v>
          </cell>
        </row>
        <row r="3271">
          <cell r="A3271">
            <v>1762</v>
          </cell>
          <cell r="B3271" t="str">
            <v>Juergens, Kerri A.</v>
          </cell>
          <cell r="C3271" t="str">
            <v>Y</v>
          </cell>
          <cell r="D3271" t="str">
            <v>00000049</v>
          </cell>
          <cell r="E3271" t="str">
            <v>MEDSURG Registered Nurse</v>
          </cell>
          <cell r="F3271">
            <v>40807</v>
          </cell>
          <cell r="G3271">
            <v>41365</v>
          </cell>
          <cell r="H3271" t="str">
            <v>Hourly</v>
          </cell>
          <cell r="I3271" t="str">
            <v>H</v>
          </cell>
          <cell r="J3271">
            <v>23</v>
          </cell>
        </row>
        <row r="3272">
          <cell r="A3272">
            <v>1763</v>
          </cell>
          <cell r="B3272" t="str">
            <v>Brown, Paula S.</v>
          </cell>
          <cell r="C3272" t="str">
            <v>Y</v>
          </cell>
          <cell r="D3272" t="str">
            <v>00000082</v>
          </cell>
          <cell r="E3272" t="str">
            <v>LAB Laboratory Assistant</v>
          </cell>
          <cell r="F3272">
            <v>40973</v>
          </cell>
          <cell r="G3272">
            <v>43331</v>
          </cell>
          <cell r="H3272" t="str">
            <v>Hourly</v>
          </cell>
          <cell r="I3272" t="str">
            <v>H</v>
          </cell>
          <cell r="J3272">
            <v>13.85</v>
          </cell>
        </row>
        <row r="3273">
          <cell r="A3273">
            <v>1763</v>
          </cell>
          <cell r="B3273" t="str">
            <v>Brown, Paula S.</v>
          </cell>
          <cell r="C3273" t="str">
            <v>N</v>
          </cell>
          <cell r="D3273" t="str">
            <v>00000459</v>
          </cell>
          <cell r="E3273" t="str">
            <v>NUTS Nutrition Asst 1 Per Diem</v>
          </cell>
          <cell r="F3273">
            <v>40808</v>
          </cell>
          <cell r="G3273">
            <v>41000</v>
          </cell>
          <cell r="H3273" t="str">
            <v>Hourly</v>
          </cell>
          <cell r="I3273" t="str">
            <v>H</v>
          </cell>
          <cell r="J3273">
            <v>10.25</v>
          </cell>
        </row>
        <row r="3274">
          <cell r="A3274">
            <v>1763</v>
          </cell>
          <cell r="B3274" t="str">
            <v>Brown, Paula S.</v>
          </cell>
          <cell r="C3274" t="str">
            <v>N</v>
          </cell>
          <cell r="D3274" t="str">
            <v>00000471</v>
          </cell>
          <cell r="E3274" t="str">
            <v>LAB Laboratory Asst Per Diem</v>
          </cell>
          <cell r="F3274">
            <v>40917</v>
          </cell>
          <cell r="G3274">
            <v>40972</v>
          </cell>
          <cell r="H3274" t="str">
            <v>Hourly</v>
          </cell>
          <cell r="I3274" t="str">
            <v>H</v>
          </cell>
          <cell r="J3274">
            <v>11.25</v>
          </cell>
        </row>
        <row r="3275">
          <cell r="A3275">
            <v>1764</v>
          </cell>
          <cell r="B3275" t="str">
            <v>Brown, Amy E.</v>
          </cell>
          <cell r="C3275" t="str">
            <v>N</v>
          </cell>
          <cell r="D3275" t="str">
            <v>00000164</v>
          </cell>
          <cell r="E3275" t="str">
            <v>PRIM Medical Secretary</v>
          </cell>
          <cell r="F3275">
            <v>40812</v>
          </cell>
          <cell r="G3275">
            <v>41224</v>
          </cell>
          <cell r="H3275" t="str">
            <v>Hourly</v>
          </cell>
          <cell r="I3275" t="str">
            <v>H</v>
          </cell>
          <cell r="J3275">
            <v>11</v>
          </cell>
        </row>
        <row r="3276">
          <cell r="A3276">
            <v>1764</v>
          </cell>
          <cell r="B3276" t="str">
            <v>Brown, Amy E.</v>
          </cell>
          <cell r="C3276" t="str">
            <v>N</v>
          </cell>
          <cell r="D3276" t="str">
            <v>00000229</v>
          </cell>
          <cell r="E3276" t="str">
            <v>HIM Medical Records Secretary</v>
          </cell>
          <cell r="F3276">
            <v>44529</v>
          </cell>
          <cell r="G3276">
            <v>44682</v>
          </cell>
          <cell r="H3276" t="str">
            <v>Hourly</v>
          </cell>
          <cell r="I3276" t="str">
            <v>H</v>
          </cell>
          <cell r="J3276">
            <v>19.32</v>
          </cell>
        </row>
        <row r="3277">
          <cell r="A3277">
            <v>1764</v>
          </cell>
          <cell r="B3277" t="str">
            <v>Brown, Amy E.</v>
          </cell>
          <cell r="C3277" t="str">
            <v>N</v>
          </cell>
          <cell r="D3277" t="str">
            <v>00000509</v>
          </cell>
          <cell r="E3277" t="str">
            <v>PRIM Chart Room Coordinator</v>
          </cell>
          <cell r="F3277">
            <v>41225</v>
          </cell>
          <cell r="G3277">
            <v>44528</v>
          </cell>
          <cell r="H3277" t="str">
            <v>Hourly</v>
          </cell>
          <cell r="I3277" t="str">
            <v>H</v>
          </cell>
          <cell r="J3277">
            <v>15.2</v>
          </cell>
        </row>
        <row r="3278">
          <cell r="A3278">
            <v>1764</v>
          </cell>
          <cell r="B3278" t="str">
            <v>Brown, Amy E.</v>
          </cell>
          <cell r="C3278" t="str">
            <v>Y</v>
          </cell>
          <cell r="D3278" t="str">
            <v>00000683</v>
          </cell>
          <cell r="E3278" t="str">
            <v>HIM Coordinator</v>
          </cell>
          <cell r="F3278">
            <v>44683</v>
          </cell>
          <cell r="G3278">
            <v>45056</v>
          </cell>
          <cell r="H3278" t="str">
            <v>Hourly</v>
          </cell>
          <cell r="I3278" t="str">
            <v>H</v>
          </cell>
          <cell r="J3278">
            <v>22.17</v>
          </cell>
        </row>
        <row r="3279">
          <cell r="A3279">
            <v>1765</v>
          </cell>
          <cell r="B3279" t="str">
            <v>Beattie, Amanda S.</v>
          </cell>
          <cell r="C3279" t="str">
            <v>Y</v>
          </cell>
          <cell r="D3279" t="str">
            <v>00000225</v>
          </cell>
          <cell r="E3279" t="str">
            <v>CEC Teacher</v>
          </cell>
          <cell r="F3279">
            <v>43507</v>
          </cell>
          <cell r="G3279">
            <v>45056</v>
          </cell>
          <cell r="H3279" t="str">
            <v>Hourly</v>
          </cell>
          <cell r="I3279" t="str">
            <v>H</v>
          </cell>
          <cell r="J3279">
            <v>23.69</v>
          </cell>
        </row>
        <row r="3280">
          <cell r="A3280">
            <v>1765</v>
          </cell>
          <cell r="B3280" t="str">
            <v>Beattie, Amanda S.</v>
          </cell>
          <cell r="C3280" t="str">
            <v>N</v>
          </cell>
          <cell r="D3280" t="str">
            <v>00000226</v>
          </cell>
          <cell r="E3280" t="str">
            <v>CEC Teaching Associate</v>
          </cell>
          <cell r="F3280">
            <v>42485</v>
          </cell>
          <cell r="G3280">
            <v>43506</v>
          </cell>
          <cell r="H3280" t="str">
            <v>Hourly</v>
          </cell>
          <cell r="I3280" t="str">
            <v>H</v>
          </cell>
          <cell r="J3280">
            <v>15.66</v>
          </cell>
        </row>
        <row r="3281">
          <cell r="A3281">
            <v>1765</v>
          </cell>
          <cell r="B3281" t="str">
            <v>Beattie, Amanda S.</v>
          </cell>
          <cell r="C3281" t="str">
            <v>N</v>
          </cell>
          <cell r="D3281" t="str">
            <v>00000227</v>
          </cell>
          <cell r="E3281" t="str">
            <v>CEC Teaching Assistant</v>
          </cell>
          <cell r="F3281">
            <v>41292</v>
          </cell>
          <cell r="G3281">
            <v>42484</v>
          </cell>
          <cell r="H3281" t="str">
            <v>Hourly</v>
          </cell>
          <cell r="I3281" t="str">
            <v>H</v>
          </cell>
          <cell r="J3281">
            <v>13.39</v>
          </cell>
        </row>
        <row r="3282">
          <cell r="A3282">
            <v>1765</v>
          </cell>
          <cell r="B3282" t="str">
            <v>Beattie, Amanda S.</v>
          </cell>
          <cell r="C3282" t="str">
            <v>N</v>
          </cell>
          <cell r="D3282" t="str">
            <v>00000228</v>
          </cell>
          <cell r="E3282" t="str">
            <v>ASP After School Assistant</v>
          </cell>
          <cell r="F3282">
            <v>40813</v>
          </cell>
          <cell r="G3282">
            <v>41291</v>
          </cell>
          <cell r="H3282" t="str">
            <v>Hourly</v>
          </cell>
          <cell r="I3282" t="str">
            <v>H</v>
          </cell>
          <cell r="J3282">
            <v>10</v>
          </cell>
        </row>
        <row r="3283">
          <cell r="A3283">
            <v>1766</v>
          </cell>
          <cell r="B3283" t="str">
            <v>Hayes, Kathy C.</v>
          </cell>
          <cell r="C3283" t="str">
            <v>Y</v>
          </cell>
          <cell r="D3283" t="str">
            <v>00000233</v>
          </cell>
          <cell r="E3283" t="str">
            <v>ER RN Per Diem</v>
          </cell>
          <cell r="F3283">
            <v>40875</v>
          </cell>
          <cell r="G3283">
            <v>43640</v>
          </cell>
          <cell r="H3283" t="str">
            <v>Hourly</v>
          </cell>
          <cell r="I3283" t="str">
            <v>H</v>
          </cell>
          <cell r="J3283">
            <v>36.479999999999997</v>
          </cell>
        </row>
        <row r="3284">
          <cell r="A3284">
            <v>1766</v>
          </cell>
          <cell r="B3284" t="str">
            <v>Hayes, Kathy C.</v>
          </cell>
          <cell r="C3284" t="str">
            <v>N</v>
          </cell>
          <cell r="D3284" t="str">
            <v>00000239</v>
          </cell>
          <cell r="E3284" t="str">
            <v>MEDSURG RN Per Diem</v>
          </cell>
          <cell r="F3284">
            <v>40827</v>
          </cell>
          <cell r="G3284">
            <v>40874</v>
          </cell>
          <cell r="H3284" t="str">
            <v>Hourly</v>
          </cell>
          <cell r="I3284" t="str">
            <v>H</v>
          </cell>
          <cell r="J3284">
            <v>31</v>
          </cell>
        </row>
        <row r="3285">
          <cell r="A3285">
            <v>1767</v>
          </cell>
          <cell r="B3285" t="str">
            <v>LaCroix, Kelsey E.</v>
          </cell>
          <cell r="C3285" t="str">
            <v>N</v>
          </cell>
          <cell r="D3285" t="str">
            <v>00000088</v>
          </cell>
          <cell r="E3285" t="str">
            <v>RAD Radiology Technologist</v>
          </cell>
          <cell r="F3285">
            <v>40959</v>
          </cell>
          <cell r="G3285">
            <v>41644</v>
          </cell>
          <cell r="H3285" t="str">
            <v>Hourly</v>
          </cell>
          <cell r="I3285" t="str">
            <v>H</v>
          </cell>
          <cell r="J3285">
            <v>18.63</v>
          </cell>
        </row>
        <row r="3286">
          <cell r="A3286">
            <v>1767</v>
          </cell>
          <cell r="B3286" t="str">
            <v>LaCroix, Kelsey E.</v>
          </cell>
          <cell r="C3286" t="str">
            <v>N</v>
          </cell>
          <cell r="D3286" t="str">
            <v>00000421</v>
          </cell>
          <cell r="E3286" t="str">
            <v>RAD Radiology Technologist 2</v>
          </cell>
          <cell r="F3286">
            <v>41645</v>
          </cell>
          <cell r="G3286">
            <v>41963</v>
          </cell>
          <cell r="H3286" t="str">
            <v>Hourly</v>
          </cell>
          <cell r="I3286" t="str">
            <v>H</v>
          </cell>
          <cell r="J3286">
            <v>20.83</v>
          </cell>
        </row>
        <row r="3287">
          <cell r="A3287">
            <v>1767</v>
          </cell>
          <cell r="B3287" t="str">
            <v>LaCroix, Kelsey E.</v>
          </cell>
          <cell r="C3287" t="str">
            <v>Y</v>
          </cell>
          <cell r="D3287" t="str">
            <v>00000421</v>
          </cell>
          <cell r="E3287" t="str">
            <v>RAD Radiology Technologist 2</v>
          </cell>
          <cell r="F3287">
            <v>42255</v>
          </cell>
          <cell r="G3287">
            <v>42430</v>
          </cell>
          <cell r="H3287" t="str">
            <v>Hourly</v>
          </cell>
          <cell r="I3287" t="str">
            <v>H</v>
          </cell>
          <cell r="J3287">
            <v>22</v>
          </cell>
        </row>
        <row r="3288">
          <cell r="A3288">
            <v>1767</v>
          </cell>
          <cell r="B3288" t="str">
            <v>LaCroix, Kelsey E.</v>
          </cell>
          <cell r="C3288" t="str">
            <v>N</v>
          </cell>
          <cell r="D3288" t="str">
            <v>00000484</v>
          </cell>
          <cell r="E3288" t="str">
            <v>Radiology Technologist PD</v>
          </cell>
          <cell r="F3288">
            <v>40827</v>
          </cell>
          <cell r="G3288">
            <v>40958</v>
          </cell>
          <cell r="H3288" t="str">
            <v>Hourly</v>
          </cell>
          <cell r="I3288" t="str">
            <v>H</v>
          </cell>
          <cell r="J3288">
            <v>18</v>
          </cell>
        </row>
        <row r="3289">
          <cell r="A3289">
            <v>1768</v>
          </cell>
          <cell r="B3289" t="str">
            <v>Eberhardt, Timothy C.</v>
          </cell>
          <cell r="C3289" t="str">
            <v>Y</v>
          </cell>
          <cell r="D3289" t="str">
            <v>00000232</v>
          </cell>
          <cell r="E3289" t="str">
            <v>Chaplain</v>
          </cell>
          <cell r="F3289">
            <v>40829</v>
          </cell>
          <cell r="G3289">
            <v>45056</v>
          </cell>
          <cell r="H3289" t="str">
            <v>Hourly</v>
          </cell>
          <cell r="I3289" t="str">
            <v>H</v>
          </cell>
          <cell r="J3289">
            <v>29.97</v>
          </cell>
        </row>
        <row r="3290">
          <cell r="A3290">
            <v>1769</v>
          </cell>
          <cell r="B3290" t="str">
            <v>Moss, Gage A.</v>
          </cell>
          <cell r="C3290" t="str">
            <v>N</v>
          </cell>
          <cell r="D3290" t="str">
            <v>00000088</v>
          </cell>
          <cell r="E3290" t="str">
            <v>RAD Radiology Technologist</v>
          </cell>
          <cell r="F3290">
            <v>40834</v>
          </cell>
          <cell r="G3290">
            <v>41309</v>
          </cell>
          <cell r="H3290" t="str">
            <v>Hourly</v>
          </cell>
          <cell r="I3290" t="str">
            <v>H</v>
          </cell>
          <cell r="J3290">
            <v>18</v>
          </cell>
        </row>
        <row r="3291">
          <cell r="A3291">
            <v>1769</v>
          </cell>
          <cell r="B3291" t="str">
            <v>Moss, Gage A.</v>
          </cell>
          <cell r="C3291" t="str">
            <v>Y</v>
          </cell>
          <cell r="D3291" t="str">
            <v>00000484</v>
          </cell>
          <cell r="E3291" t="str">
            <v>Radiology Technologist PD</v>
          </cell>
          <cell r="F3291">
            <v>41309</v>
          </cell>
          <cell r="G3291">
            <v>42675</v>
          </cell>
          <cell r="H3291" t="str">
            <v>Hourly</v>
          </cell>
          <cell r="I3291" t="str">
            <v>H</v>
          </cell>
          <cell r="J3291">
            <v>20.16</v>
          </cell>
        </row>
        <row r="3292">
          <cell r="A3292">
            <v>1770</v>
          </cell>
          <cell r="B3292" t="str">
            <v>Jameson, Elizabeth A.</v>
          </cell>
          <cell r="C3292" t="str">
            <v>Y</v>
          </cell>
          <cell r="D3292" t="str">
            <v>00000498</v>
          </cell>
          <cell r="E3292" t="str">
            <v>RAD Sonographer - PD</v>
          </cell>
          <cell r="F3292">
            <v>40837</v>
          </cell>
          <cell r="G3292">
            <v>41485</v>
          </cell>
          <cell r="H3292" t="str">
            <v>Hourly</v>
          </cell>
          <cell r="I3292" t="str">
            <v>H</v>
          </cell>
          <cell r="J3292">
            <v>20.21</v>
          </cell>
        </row>
        <row r="3293">
          <cell r="A3293">
            <v>1771</v>
          </cell>
          <cell r="B3293" t="str">
            <v>Kapitanski, Louisa A.</v>
          </cell>
          <cell r="C3293" t="str">
            <v>Y</v>
          </cell>
          <cell r="D3293" t="str">
            <v>00000454</v>
          </cell>
          <cell r="E3293" t="str">
            <v>CEC Day Care Sub Per Diem</v>
          </cell>
          <cell r="F3293">
            <v>40840</v>
          </cell>
          <cell r="G3293">
            <v>41508</v>
          </cell>
          <cell r="H3293" t="str">
            <v>Hourly</v>
          </cell>
          <cell r="I3293" t="str">
            <v>H</v>
          </cell>
          <cell r="J3293">
            <v>9.74</v>
          </cell>
        </row>
        <row r="3294">
          <cell r="A3294">
            <v>1772</v>
          </cell>
          <cell r="B3294" t="str">
            <v>Clelia, Martha C.</v>
          </cell>
          <cell r="C3294" t="str">
            <v>N</v>
          </cell>
          <cell r="D3294" t="str">
            <v>00000114</v>
          </cell>
          <cell r="E3294" t="str">
            <v>Non Certified Coder</v>
          </cell>
          <cell r="F3294">
            <v>40841</v>
          </cell>
          <cell r="G3294">
            <v>41322</v>
          </cell>
          <cell r="H3294" t="str">
            <v>Hourly</v>
          </cell>
          <cell r="I3294" t="str">
            <v>H</v>
          </cell>
          <cell r="J3294">
            <v>13</v>
          </cell>
        </row>
        <row r="3295">
          <cell r="A3295">
            <v>1772</v>
          </cell>
          <cell r="B3295" t="str">
            <v>Clelia, Martha C.</v>
          </cell>
          <cell r="C3295" t="str">
            <v>Y</v>
          </cell>
          <cell r="D3295" t="str">
            <v>00000291</v>
          </cell>
          <cell r="E3295" t="str">
            <v>HIM Certified Coder</v>
          </cell>
          <cell r="F3295">
            <v>41323</v>
          </cell>
          <cell r="G3295">
            <v>42004</v>
          </cell>
          <cell r="H3295" t="str">
            <v>Hourly</v>
          </cell>
          <cell r="I3295" t="str">
            <v>H</v>
          </cell>
          <cell r="J3295">
            <v>14.78</v>
          </cell>
        </row>
        <row r="3296">
          <cell r="A3296">
            <v>1773</v>
          </cell>
          <cell r="B3296" t="str">
            <v>Warshavsky, Terry R.</v>
          </cell>
          <cell r="C3296" t="str">
            <v>Y</v>
          </cell>
          <cell r="D3296" t="str">
            <v>00000460</v>
          </cell>
          <cell r="E3296" t="str">
            <v>Pt Reg Receptionist 1 Per Diem</v>
          </cell>
          <cell r="F3296">
            <v>40842</v>
          </cell>
          <cell r="G3296">
            <v>41714</v>
          </cell>
          <cell r="H3296" t="str">
            <v>Hourly</v>
          </cell>
          <cell r="I3296" t="str">
            <v>H</v>
          </cell>
          <cell r="J3296">
            <v>15.38</v>
          </cell>
        </row>
        <row r="3297">
          <cell r="A3297">
            <v>1774</v>
          </cell>
          <cell r="B3297" t="str">
            <v>Matheson, Nicholas J.</v>
          </cell>
          <cell r="C3297" t="str">
            <v>Y</v>
          </cell>
          <cell r="D3297" t="str">
            <v>00000222</v>
          </cell>
          <cell r="E3297" t="str">
            <v>Purchasing Clerk I</v>
          </cell>
          <cell r="F3297">
            <v>40842</v>
          </cell>
          <cell r="G3297">
            <v>41046</v>
          </cell>
          <cell r="H3297" t="str">
            <v>Hourly</v>
          </cell>
          <cell r="I3297" t="str">
            <v>H</v>
          </cell>
          <cell r="J3297">
            <v>10</v>
          </cell>
        </row>
        <row r="3298">
          <cell r="A3298">
            <v>1775</v>
          </cell>
          <cell r="B3298" t="str">
            <v>Snodgrass, Chelsea M.</v>
          </cell>
          <cell r="C3298" t="str">
            <v>N</v>
          </cell>
          <cell r="D3298" t="str">
            <v>00000049</v>
          </cell>
          <cell r="E3298" t="str">
            <v>MEDSURG Registered Nurse</v>
          </cell>
          <cell r="F3298">
            <v>40847</v>
          </cell>
          <cell r="G3298">
            <v>40930</v>
          </cell>
          <cell r="H3298" t="str">
            <v>Hourly</v>
          </cell>
          <cell r="I3298" t="str">
            <v>H</v>
          </cell>
          <cell r="J3298">
            <v>23</v>
          </cell>
        </row>
        <row r="3299">
          <cell r="A3299">
            <v>1775</v>
          </cell>
          <cell r="B3299" t="str">
            <v>Snodgrass, Chelsea M.</v>
          </cell>
          <cell r="C3299" t="str">
            <v>Y</v>
          </cell>
          <cell r="D3299" t="str">
            <v>00000239</v>
          </cell>
          <cell r="E3299" t="str">
            <v>MEDSURG RN Per Diem</v>
          </cell>
          <cell r="F3299">
            <v>40931</v>
          </cell>
          <cell r="G3299">
            <v>41099</v>
          </cell>
          <cell r="H3299" t="str">
            <v>Hourly</v>
          </cell>
          <cell r="I3299" t="str">
            <v>H</v>
          </cell>
          <cell r="J3299">
            <v>23</v>
          </cell>
        </row>
        <row r="3300">
          <cell r="A3300">
            <v>1776</v>
          </cell>
          <cell r="B3300" t="str">
            <v>McCoy, Johanna J.</v>
          </cell>
          <cell r="C3300" t="str">
            <v>Y</v>
          </cell>
          <cell r="D3300" t="str">
            <v>00000239</v>
          </cell>
          <cell r="E3300" t="str">
            <v>MEDSURG RN Per Diem</v>
          </cell>
          <cell r="F3300">
            <v>40848</v>
          </cell>
          <cell r="G3300">
            <v>41450</v>
          </cell>
          <cell r="H3300" t="str">
            <v>Hourly</v>
          </cell>
          <cell r="I3300" t="str">
            <v>H</v>
          </cell>
          <cell r="J3300">
            <v>26.91</v>
          </cell>
        </row>
        <row r="3301">
          <cell r="A3301">
            <v>1777</v>
          </cell>
          <cell r="B3301" t="str">
            <v>Welch, Caitlyn M.</v>
          </cell>
          <cell r="C3301" t="str">
            <v>N</v>
          </cell>
          <cell r="D3301" t="str">
            <v>00000021</v>
          </cell>
          <cell r="E3301" t="str">
            <v>NADM Nurse Mgr Surgical Srvcs</v>
          </cell>
          <cell r="F3301">
            <v>44067</v>
          </cell>
          <cell r="G3301">
            <v>44682</v>
          </cell>
          <cell r="H3301" t="str">
            <v>Hourly</v>
          </cell>
          <cell r="I3301" t="str">
            <v>H</v>
          </cell>
          <cell r="J3301">
            <v>47.64</v>
          </cell>
        </row>
        <row r="3302">
          <cell r="A3302">
            <v>1777</v>
          </cell>
          <cell r="B3302" t="str">
            <v>Welch, Caitlyn M.</v>
          </cell>
          <cell r="C3302" t="str">
            <v>N</v>
          </cell>
          <cell r="D3302" t="str">
            <v>00000063</v>
          </cell>
          <cell r="E3302" t="str">
            <v>OR Registered Nurse</v>
          </cell>
          <cell r="F3302">
            <v>40848</v>
          </cell>
          <cell r="G3302">
            <v>42176</v>
          </cell>
          <cell r="H3302" t="str">
            <v>Hourly</v>
          </cell>
          <cell r="I3302" t="str">
            <v>H</v>
          </cell>
          <cell r="J3302">
            <v>25.75</v>
          </cell>
        </row>
        <row r="3303">
          <cell r="A3303">
            <v>1777</v>
          </cell>
          <cell r="B3303" t="str">
            <v>Welch, Caitlyn M.</v>
          </cell>
          <cell r="C3303" t="str">
            <v>N</v>
          </cell>
          <cell r="D3303" t="str">
            <v>00000121</v>
          </cell>
          <cell r="E3303" t="str">
            <v>NADM Trainer</v>
          </cell>
          <cell r="F3303">
            <v>43684</v>
          </cell>
          <cell r="G3303">
            <v>44066</v>
          </cell>
          <cell r="H3303" t="str">
            <v>Hourly</v>
          </cell>
          <cell r="I3303" t="str">
            <v>H</v>
          </cell>
          <cell r="J3303">
            <v>37</v>
          </cell>
        </row>
        <row r="3304">
          <cell r="A3304">
            <v>1777</v>
          </cell>
          <cell r="B3304" t="str">
            <v>Welch, Caitlyn M.</v>
          </cell>
          <cell r="C3304" t="str">
            <v>N</v>
          </cell>
          <cell r="D3304" t="str">
            <v>00000403</v>
          </cell>
          <cell r="E3304" t="str">
            <v>OR Surgical Services Charge RN</v>
          </cell>
          <cell r="F3304">
            <v>42177</v>
          </cell>
          <cell r="G3304">
            <v>43175</v>
          </cell>
          <cell r="H3304" t="str">
            <v>Hourly</v>
          </cell>
          <cell r="I3304" t="str">
            <v>H</v>
          </cell>
          <cell r="J3304">
            <v>30.24</v>
          </cell>
        </row>
        <row r="3305">
          <cell r="A3305">
            <v>1777</v>
          </cell>
          <cell r="B3305" t="str">
            <v>Welch, Caitlyn M.</v>
          </cell>
          <cell r="C3305" t="str">
            <v>Y</v>
          </cell>
          <cell r="D3305" t="str">
            <v>00000671</v>
          </cell>
          <cell r="E3305" t="str">
            <v>Unit Nurse Manager</v>
          </cell>
          <cell r="F3305">
            <v>44683</v>
          </cell>
          <cell r="G3305">
            <v>45056</v>
          </cell>
          <cell r="H3305" t="str">
            <v>Hourly</v>
          </cell>
          <cell r="I3305" t="str">
            <v>H</v>
          </cell>
          <cell r="J3305">
            <v>48.83</v>
          </cell>
        </row>
        <row r="3306">
          <cell r="A3306">
            <v>1778</v>
          </cell>
          <cell r="B3306" t="str">
            <v>Hoffert, Charles E.</v>
          </cell>
          <cell r="C3306" t="str">
            <v>N</v>
          </cell>
          <cell r="D3306" t="str">
            <v>00000190</v>
          </cell>
          <cell r="E3306" t="str">
            <v>NUTS Cook</v>
          </cell>
          <cell r="F3306">
            <v>40855</v>
          </cell>
          <cell r="G3306">
            <v>41042</v>
          </cell>
          <cell r="H3306" t="str">
            <v>Hourly</v>
          </cell>
          <cell r="I3306" t="str">
            <v>H</v>
          </cell>
          <cell r="J3306">
            <v>15.53</v>
          </cell>
        </row>
        <row r="3307">
          <cell r="A3307">
            <v>1778</v>
          </cell>
          <cell r="B3307" t="str">
            <v>Hoffert, Charles E.</v>
          </cell>
          <cell r="C3307" t="str">
            <v>Y</v>
          </cell>
          <cell r="D3307" t="str">
            <v>00000352</v>
          </cell>
          <cell r="E3307" t="str">
            <v>NUTS Associate Chef</v>
          </cell>
          <cell r="F3307">
            <v>41043</v>
          </cell>
          <cell r="G3307">
            <v>41602</v>
          </cell>
          <cell r="H3307" t="str">
            <v>Salaried</v>
          </cell>
          <cell r="I3307" t="str">
            <v>S</v>
          </cell>
          <cell r="J3307">
            <v>17.11</v>
          </cell>
        </row>
        <row r="3308">
          <cell r="A3308">
            <v>1779</v>
          </cell>
          <cell r="B3308" t="str">
            <v>Scheindel, Stephen W.</v>
          </cell>
          <cell r="C3308" t="str">
            <v>N</v>
          </cell>
          <cell r="D3308" t="str">
            <v>00000197</v>
          </cell>
          <cell r="E3308" t="str">
            <v>ES Associate</v>
          </cell>
          <cell r="F3308">
            <v>43661</v>
          </cell>
          <cell r="G3308">
            <v>44682</v>
          </cell>
          <cell r="H3308" t="str">
            <v>Hourly</v>
          </cell>
          <cell r="I3308" t="str">
            <v>H</v>
          </cell>
          <cell r="J3308">
            <v>18.87</v>
          </cell>
        </row>
        <row r="3309">
          <cell r="A3309">
            <v>1779</v>
          </cell>
          <cell r="B3309" t="str">
            <v>Scheindel, Stephen W.</v>
          </cell>
          <cell r="C3309" t="str">
            <v>N</v>
          </cell>
          <cell r="D3309" t="str">
            <v>00000264</v>
          </cell>
          <cell r="E3309" t="str">
            <v>ES Worker</v>
          </cell>
          <cell r="F3309">
            <v>43661</v>
          </cell>
          <cell r="G3309">
            <v>43674</v>
          </cell>
          <cell r="H3309" t="str">
            <v>Hourly</v>
          </cell>
          <cell r="I3309" t="str">
            <v>H</v>
          </cell>
          <cell r="J3309">
            <v>11.43</v>
          </cell>
        </row>
        <row r="3310">
          <cell r="A3310">
            <v>1779</v>
          </cell>
          <cell r="B3310" t="str">
            <v>Scheindel, Stephen W.</v>
          </cell>
          <cell r="C3310" t="str">
            <v>N</v>
          </cell>
          <cell r="D3310" t="str">
            <v>00000472</v>
          </cell>
          <cell r="E3310" t="str">
            <v>ES Associate - Per Diem</v>
          </cell>
          <cell r="F3310">
            <v>40855</v>
          </cell>
          <cell r="G3310">
            <v>43660</v>
          </cell>
          <cell r="H3310" t="str">
            <v>Hourly</v>
          </cell>
          <cell r="I3310" t="str">
            <v>H</v>
          </cell>
          <cell r="J3310">
            <v>11.43</v>
          </cell>
        </row>
        <row r="3311">
          <cell r="A3311">
            <v>1779</v>
          </cell>
          <cell r="B3311" t="str">
            <v>Scheindel, Stephen W.</v>
          </cell>
          <cell r="C3311" t="str">
            <v>N</v>
          </cell>
          <cell r="D3311" t="str">
            <v>00000659</v>
          </cell>
          <cell r="E3311" t="str">
            <v>ES Technician</v>
          </cell>
          <cell r="F3311">
            <v>44683</v>
          </cell>
          <cell r="G3311">
            <v>44710</v>
          </cell>
          <cell r="H3311" t="str">
            <v>Hourly</v>
          </cell>
          <cell r="I3311" t="str">
            <v>H</v>
          </cell>
          <cell r="J3311">
            <v>18.87</v>
          </cell>
        </row>
        <row r="3312">
          <cell r="A3312">
            <v>1779</v>
          </cell>
          <cell r="B3312" t="str">
            <v>Scheindel, Stephen W.</v>
          </cell>
          <cell r="C3312" t="str">
            <v>Y</v>
          </cell>
          <cell r="D3312" t="str">
            <v>00000660</v>
          </cell>
          <cell r="E3312" t="str">
            <v>Kitchen Assistant</v>
          </cell>
          <cell r="F3312">
            <v>44711</v>
          </cell>
          <cell r="G3312">
            <v>45056</v>
          </cell>
          <cell r="H3312" t="str">
            <v>Hourly</v>
          </cell>
          <cell r="I3312" t="str">
            <v>H</v>
          </cell>
          <cell r="J3312">
            <v>22.79</v>
          </cell>
        </row>
        <row r="3313">
          <cell r="A3313">
            <v>1780</v>
          </cell>
          <cell r="B3313" t="str">
            <v>Henzig, Amy D.</v>
          </cell>
          <cell r="C3313" t="str">
            <v>N</v>
          </cell>
          <cell r="D3313" t="str">
            <v>00000079</v>
          </cell>
          <cell r="E3313" t="str">
            <v>LAB Laboratory Technician 3</v>
          </cell>
          <cell r="F3313">
            <v>40868</v>
          </cell>
          <cell r="G3313">
            <v>40867</v>
          </cell>
          <cell r="H3313" t="str">
            <v>Hourly</v>
          </cell>
          <cell r="I3313" t="str">
            <v>H</v>
          </cell>
          <cell r="J3313">
            <v>20.21</v>
          </cell>
        </row>
        <row r="3314">
          <cell r="A3314">
            <v>1780</v>
          </cell>
          <cell r="B3314" t="str">
            <v>Henzig, Amy D.</v>
          </cell>
          <cell r="C3314" t="str">
            <v>Y</v>
          </cell>
          <cell r="D3314" t="str">
            <v>00000533</v>
          </cell>
          <cell r="E3314" t="str">
            <v>LAB Laboratory Tech Per Diem</v>
          </cell>
          <cell r="F3314">
            <v>40868</v>
          </cell>
          <cell r="G3314">
            <v>42027</v>
          </cell>
          <cell r="H3314" t="str">
            <v>Hourly</v>
          </cell>
          <cell r="I3314" t="str">
            <v>H</v>
          </cell>
          <cell r="J3314">
            <v>21.34</v>
          </cell>
        </row>
        <row r="3315">
          <cell r="A3315">
            <v>1781</v>
          </cell>
          <cell r="B3315" t="str">
            <v>Dorain, Ruth B.</v>
          </cell>
          <cell r="C3315" t="str">
            <v>Y</v>
          </cell>
          <cell r="D3315" t="str">
            <v>00000437</v>
          </cell>
          <cell r="E3315" t="str">
            <v>Medical Secretary PT</v>
          </cell>
          <cell r="F3315">
            <v>40879</v>
          </cell>
          <cell r="G3315">
            <v>44034</v>
          </cell>
          <cell r="H3315" t="str">
            <v>Hourly</v>
          </cell>
          <cell r="I3315" t="str">
            <v>H</v>
          </cell>
          <cell r="J3315">
            <v>17.62</v>
          </cell>
        </row>
        <row r="3316">
          <cell r="A3316">
            <v>1782</v>
          </cell>
          <cell r="B3316" t="str">
            <v>Flyckt, Amanda R.</v>
          </cell>
          <cell r="C3316" t="str">
            <v>N</v>
          </cell>
          <cell r="D3316" t="str">
            <v>00000388</v>
          </cell>
          <cell r="E3316" t="str">
            <v>Hospitalist Physician Assist.</v>
          </cell>
          <cell r="F3316">
            <v>40889</v>
          </cell>
          <cell r="G3316">
            <v>41798</v>
          </cell>
          <cell r="H3316" t="str">
            <v>Salaried</v>
          </cell>
          <cell r="I3316" t="str">
            <v>S</v>
          </cell>
          <cell r="J3316">
            <v>33.653799999999997</v>
          </cell>
        </row>
        <row r="3317">
          <cell r="A3317">
            <v>1782</v>
          </cell>
          <cell r="B3317" t="str">
            <v>Flyckt, Amanda R.</v>
          </cell>
          <cell r="C3317" t="str">
            <v>Y</v>
          </cell>
          <cell r="D3317" t="str">
            <v>00000553</v>
          </cell>
          <cell r="E3317" t="str">
            <v>Nurse Practitioner</v>
          </cell>
          <cell r="F3317">
            <v>41799</v>
          </cell>
          <cell r="G3317">
            <v>41994</v>
          </cell>
          <cell r="H3317" t="str">
            <v>Salaried</v>
          </cell>
          <cell r="I3317" t="str">
            <v>S</v>
          </cell>
          <cell r="J3317">
            <v>33.653798999999999</v>
          </cell>
        </row>
        <row r="3318">
          <cell r="A3318">
            <v>1783</v>
          </cell>
          <cell r="B3318" t="str">
            <v>Rembisz, Lea R.</v>
          </cell>
          <cell r="C3318" t="str">
            <v>Y</v>
          </cell>
          <cell r="D3318" t="str">
            <v>00000300</v>
          </cell>
          <cell r="E3318" t="str">
            <v>PRIM LPN - Provider Practice</v>
          </cell>
          <cell r="F3318">
            <v>40891</v>
          </cell>
          <cell r="G3318">
            <v>41116</v>
          </cell>
          <cell r="H3318" t="str">
            <v>Hourly</v>
          </cell>
          <cell r="I3318" t="str">
            <v>H</v>
          </cell>
          <cell r="J3318">
            <v>15.5</v>
          </cell>
        </row>
        <row r="3319">
          <cell r="A3319">
            <v>1784</v>
          </cell>
          <cell r="B3319" t="str">
            <v>Elmore, Lauren M.</v>
          </cell>
          <cell r="C3319" t="str">
            <v>Y</v>
          </cell>
          <cell r="D3319" t="str">
            <v>00000400</v>
          </cell>
          <cell r="E3319" t="str">
            <v>Sharon Medical Secretary Off</v>
          </cell>
          <cell r="F3319">
            <v>40893</v>
          </cell>
          <cell r="G3319">
            <v>41617</v>
          </cell>
          <cell r="H3319" t="str">
            <v>Hourly</v>
          </cell>
          <cell r="I3319" t="str">
            <v>H</v>
          </cell>
          <cell r="J3319">
            <v>11.28</v>
          </cell>
        </row>
        <row r="3320">
          <cell r="A3320">
            <v>1785</v>
          </cell>
          <cell r="B3320" t="str">
            <v>Boguzewski, Karen A.</v>
          </cell>
          <cell r="C3320" t="str">
            <v>N</v>
          </cell>
          <cell r="D3320" t="str">
            <v>00000058</v>
          </cell>
          <cell r="E3320" t="str">
            <v>MECU Licensed Nurse Aide</v>
          </cell>
          <cell r="F3320">
            <v>40945</v>
          </cell>
          <cell r="G3320">
            <v>41182</v>
          </cell>
          <cell r="H3320" t="str">
            <v>Hourly</v>
          </cell>
          <cell r="I3320" t="str">
            <v>H</v>
          </cell>
          <cell r="J3320">
            <v>10</v>
          </cell>
        </row>
        <row r="3321">
          <cell r="A3321">
            <v>1785</v>
          </cell>
          <cell r="B3321" t="str">
            <v>Boguzewski, Karen A.</v>
          </cell>
          <cell r="C3321" t="str">
            <v>N</v>
          </cell>
          <cell r="D3321" t="str">
            <v>00000226</v>
          </cell>
          <cell r="E3321" t="str">
            <v>CEC Teaching Associate</v>
          </cell>
          <cell r="F3321">
            <v>41911</v>
          </cell>
          <cell r="G3321">
            <v>44696</v>
          </cell>
          <cell r="H3321" t="str">
            <v>Hourly</v>
          </cell>
          <cell r="I3321" t="str">
            <v>H</v>
          </cell>
          <cell r="J3321">
            <v>22.61</v>
          </cell>
        </row>
        <row r="3322">
          <cell r="A3322">
            <v>1785</v>
          </cell>
          <cell r="B3322" t="str">
            <v>Boguzewski, Karen A.</v>
          </cell>
          <cell r="C3322" t="str">
            <v>N</v>
          </cell>
          <cell r="D3322" t="str">
            <v>00000227</v>
          </cell>
          <cell r="E3322" t="str">
            <v>CEC Teaching Assistant</v>
          </cell>
          <cell r="F3322">
            <v>41183</v>
          </cell>
          <cell r="G3322">
            <v>41910</v>
          </cell>
          <cell r="H3322" t="str">
            <v>Hourly</v>
          </cell>
          <cell r="I3322" t="str">
            <v>H</v>
          </cell>
          <cell r="J3322">
            <v>13</v>
          </cell>
        </row>
        <row r="3323">
          <cell r="A3323">
            <v>1785</v>
          </cell>
          <cell r="B3323" t="str">
            <v>Boguzewski, Karen A.</v>
          </cell>
          <cell r="C3323" t="str">
            <v>Y</v>
          </cell>
          <cell r="D3323" t="str">
            <v>00000227</v>
          </cell>
          <cell r="E3323" t="str">
            <v>CEC Teaching Assistant</v>
          </cell>
          <cell r="F3323">
            <v>44697</v>
          </cell>
          <cell r="G3323">
            <v>45056</v>
          </cell>
          <cell r="H3323" t="str">
            <v>Hourly</v>
          </cell>
          <cell r="I3323" t="str">
            <v>H</v>
          </cell>
          <cell r="J3323">
            <v>24.75</v>
          </cell>
        </row>
        <row r="3324">
          <cell r="A3324">
            <v>1785</v>
          </cell>
          <cell r="B3324" t="str">
            <v>Boguzewski, Karen A.</v>
          </cell>
          <cell r="C3324" t="str">
            <v>N</v>
          </cell>
          <cell r="D3324" t="str">
            <v>00000235</v>
          </cell>
          <cell r="E3324" t="str">
            <v>MECU LNA Per Diem</v>
          </cell>
          <cell r="F3324">
            <v>40911</v>
          </cell>
          <cell r="G3324">
            <v>40944</v>
          </cell>
          <cell r="H3324" t="str">
            <v>Hourly</v>
          </cell>
          <cell r="I3324" t="str">
            <v>H</v>
          </cell>
          <cell r="J3324">
            <v>10</v>
          </cell>
        </row>
        <row r="3325">
          <cell r="A3325">
            <v>1785</v>
          </cell>
          <cell r="B3325" t="str">
            <v>Boguzewski, Karen A.</v>
          </cell>
          <cell r="C3325" t="str">
            <v>N</v>
          </cell>
          <cell r="D3325" t="str">
            <v>00000454</v>
          </cell>
          <cell r="E3325" t="str">
            <v>CEC Day Care Sub Per Diem</v>
          </cell>
          <cell r="F3325">
            <v>44697</v>
          </cell>
          <cell r="G3325">
            <v>45056</v>
          </cell>
          <cell r="H3325" t="str">
            <v>Hourly</v>
          </cell>
          <cell r="I3325" t="str">
            <v>H</v>
          </cell>
          <cell r="J3325">
            <v>22.61</v>
          </cell>
        </row>
        <row r="3326">
          <cell r="A3326">
            <v>1786</v>
          </cell>
          <cell r="B3326" t="str">
            <v>Hutchinson, Aaron M.</v>
          </cell>
          <cell r="C3326" t="str">
            <v>N</v>
          </cell>
          <cell r="D3326" t="str">
            <v>00000387</v>
          </cell>
          <cell r="E3326" t="str">
            <v>Primary Care File Clerk</v>
          </cell>
          <cell r="F3326">
            <v>41239</v>
          </cell>
          <cell r="G3326">
            <v>44682</v>
          </cell>
          <cell r="H3326" t="str">
            <v>Hourly</v>
          </cell>
          <cell r="I3326" t="str">
            <v>H</v>
          </cell>
          <cell r="J3326">
            <v>16.61</v>
          </cell>
        </row>
        <row r="3327">
          <cell r="A3327">
            <v>1786</v>
          </cell>
          <cell r="B3327" t="str">
            <v>Hutchinson, Aaron M.</v>
          </cell>
          <cell r="C3327" t="str">
            <v>N</v>
          </cell>
          <cell r="D3327" t="str">
            <v>00000459</v>
          </cell>
          <cell r="E3327" t="str">
            <v>NUTS Nutrition Asst 1 Per Diem</v>
          </cell>
          <cell r="F3327">
            <v>41505</v>
          </cell>
          <cell r="G3327">
            <v>41932</v>
          </cell>
          <cell r="H3327" t="str">
            <v>Hourly</v>
          </cell>
          <cell r="I3327" t="str">
            <v>H</v>
          </cell>
          <cell r="J3327">
            <v>10.3</v>
          </cell>
        </row>
        <row r="3328">
          <cell r="A3328">
            <v>1786</v>
          </cell>
          <cell r="B3328" t="str">
            <v>Hutchinson, Aaron M.</v>
          </cell>
          <cell r="C3328" t="str">
            <v>N</v>
          </cell>
          <cell r="D3328" t="str">
            <v>00000472</v>
          </cell>
          <cell r="E3328" t="str">
            <v>ES Associate - Per Diem</v>
          </cell>
          <cell r="F3328">
            <v>40913</v>
          </cell>
          <cell r="G3328">
            <v>41238</v>
          </cell>
          <cell r="H3328" t="str">
            <v>Hourly</v>
          </cell>
          <cell r="I3328" t="str">
            <v>H</v>
          </cell>
          <cell r="J3328">
            <v>10</v>
          </cell>
        </row>
        <row r="3329">
          <cell r="A3329">
            <v>1786</v>
          </cell>
          <cell r="B3329" t="str">
            <v>Hutchinson, Aaron M.</v>
          </cell>
          <cell r="C3329" t="str">
            <v>Y</v>
          </cell>
          <cell r="D3329" t="str">
            <v>00000673</v>
          </cell>
          <cell r="E3329" t="str">
            <v>HIM Assistant</v>
          </cell>
          <cell r="F3329">
            <v>44683</v>
          </cell>
          <cell r="G3329">
            <v>45056</v>
          </cell>
          <cell r="H3329" t="str">
            <v>Hourly</v>
          </cell>
          <cell r="I3329" t="str">
            <v>H</v>
          </cell>
          <cell r="J3329">
            <v>19.7</v>
          </cell>
        </row>
        <row r="3330">
          <cell r="A3330">
            <v>1787</v>
          </cell>
          <cell r="B3330" t="str">
            <v>Culbertson-Jacques, Dianne L.</v>
          </cell>
          <cell r="C3330" t="str">
            <v>Y</v>
          </cell>
          <cell r="D3330" t="str">
            <v>00000400</v>
          </cell>
          <cell r="E3330" t="str">
            <v>Sharon Medical Secretary Off</v>
          </cell>
          <cell r="F3330">
            <v>40924</v>
          </cell>
          <cell r="G3330">
            <v>41018</v>
          </cell>
          <cell r="H3330" t="str">
            <v>Hourly</v>
          </cell>
          <cell r="I3330" t="str">
            <v>H</v>
          </cell>
          <cell r="J3330">
            <v>13</v>
          </cell>
        </row>
        <row r="3331">
          <cell r="A3331">
            <v>1788</v>
          </cell>
          <cell r="B3331" t="str">
            <v>Cartier, Jennifer L.</v>
          </cell>
          <cell r="C3331" t="str">
            <v>Y</v>
          </cell>
          <cell r="D3331" t="str">
            <v>00000498</v>
          </cell>
          <cell r="E3331" t="str">
            <v>RAD Sonographer - PD</v>
          </cell>
          <cell r="F3331">
            <v>40928</v>
          </cell>
          <cell r="G3331">
            <v>41015</v>
          </cell>
          <cell r="H3331" t="str">
            <v>Hourly</v>
          </cell>
          <cell r="I3331" t="str">
            <v>H</v>
          </cell>
          <cell r="J3331">
            <v>29.48</v>
          </cell>
        </row>
        <row r="3332">
          <cell r="A3332">
            <v>1789</v>
          </cell>
          <cell r="B3332" t="str">
            <v>Pulie, Victoria M.</v>
          </cell>
          <cell r="C3332" t="str">
            <v>N</v>
          </cell>
          <cell r="D3332" t="str">
            <v>00000049</v>
          </cell>
          <cell r="E3332" t="str">
            <v>MEDSURG Registered Nurse</v>
          </cell>
          <cell r="F3332">
            <v>40938</v>
          </cell>
          <cell r="G3332">
            <v>41476</v>
          </cell>
          <cell r="H3332" t="str">
            <v>Hourly</v>
          </cell>
          <cell r="I3332" t="str">
            <v>H</v>
          </cell>
          <cell r="J3332">
            <v>23.58</v>
          </cell>
        </row>
        <row r="3333">
          <cell r="A3333">
            <v>1789</v>
          </cell>
          <cell r="B3333" t="str">
            <v>Pulie, Victoria M.</v>
          </cell>
          <cell r="C3333" t="str">
            <v>N</v>
          </cell>
          <cell r="D3333" t="str">
            <v>00000063</v>
          </cell>
          <cell r="E3333" t="str">
            <v>OR Registered Nurse</v>
          </cell>
          <cell r="F3333">
            <v>41477</v>
          </cell>
          <cell r="G3333">
            <v>41574</v>
          </cell>
          <cell r="H3333" t="str">
            <v>Hourly</v>
          </cell>
          <cell r="I3333" t="str">
            <v>H</v>
          </cell>
          <cell r="J3333">
            <v>23.58</v>
          </cell>
        </row>
        <row r="3334">
          <cell r="A3334">
            <v>1789</v>
          </cell>
          <cell r="B3334" t="str">
            <v>Pulie, Victoria M.</v>
          </cell>
          <cell r="C3334" t="str">
            <v>Y</v>
          </cell>
          <cell r="D3334" t="str">
            <v>00000063</v>
          </cell>
          <cell r="E3334" t="str">
            <v>OR Registered Nurse</v>
          </cell>
          <cell r="F3334">
            <v>41911</v>
          </cell>
          <cell r="G3334">
            <v>42572</v>
          </cell>
          <cell r="H3334" t="str">
            <v>Hourly</v>
          </cell>
          <cell r="I3334" t="str">
            <v>H</v>
          </cell>
          <cell r="J3334">
            <v>26.02</v>
          </cell>
        </row>
        <row r="3335">
          <cell r="A3335">
            <v>1789</v>
          </cell>
          <cell r="B3335" t="str">
            <v>Pulie, Victoria M.</v>
          </cell>
          <cell r="C3335" t="str">
            <v>N</v>
          </cell>
          <cell r="D3335" t="str">
            <v>00000067</v>
          </cell>
          <cell r="E3335" t="str">
            <v>ACC Registered Nurse</v>
          </cell>
          <cell r="F3335">
            <v>41575</v>
          </cell>
          <cell r="G3335">
            <v>41910</v>
          </cell>
          <cell r="H3335" t="str">
            <v>Hourly</v>
          </cell>
          <cell r="I3335" t="str">
            <v>H</v>
          </cell>
          <cell r="J3335">
            <v>24.41</v>
          </cell>
        </row>
        <row r="3336">
          <cell r="A3336">
            <v>1790</v>
          </cell>
          <cell r="B3336" t="str">
            <v>Craig, William A.</v>
          </cell>
          <cell r="C3336" t="str">
            <v>Y</v>
          </cell>
          <cell r="D3336" t="str">
            <v>00000367</v>
          </cell>
          <cell r="E3336" t="str">
            <v>Hospitalist</v>
          </cell>
          <cell r="F3336">
            <v>40953</v>
          </cell>
          <cell r="G3336">
            <v>45056</v>
          </cell>
          <cell r="H3336" t="str">
            <v>Salaried</v>
          </cell>
          <cell r="I3336" t="str">
            <v>S</v>
          </cell>
          <cell r="J3336">
            <v>120.1923</v>
          </cell>
        </row>
        <row r="3337">
          <cell r="A3337">
            <v>1791</v>
          </cell>
          <cell r="B3337" t="str">
            <v>Andress, Savanna L.</v>
          </cell>
          <cell r="C3337" t="str">
            <v>N</v>
          </cell>
          <cell r="D3337" t="str">
            <v>00000051</v>
          </cell>
          <cell r="E3337" t="str">
            <v>MEDSURG LNA</v>
          </cell>
          <cell r="F3337">
            <v>42842</v>
          </cell>
          <cell r="G3337">
            <v>42890</v>
          </cell>
          <cell r="H3337" t="str">
            <v>Hourly</v>
          </cell>
          <cell r="I3337" t="str">
            <v>H</v>
          </cell>
          <cell r="J3337">
            <v>12</v>
          </cell>
        </row>
        <row r="3338">
          <cell r="A3338">
            <v>1791</v>
          </cell>
          <cell r="B3338" t="str">
            <v>Andress, Savanna L.</v>
          </cell>
          <cell r="C3338" t="str">
            <v>N</v>
          </cell>
          <cell r="D3338" t="str">
            <v>00000052</v>
          </cell>
          <cell r="E3338" t="str">
            <v>MEDSURG Unit Coordinator</v>
          </cell>
          <cell r="F3338">
            <v>42891</v>
          </cell>
          <cell r="G3338">
            <v>43380</v>
          </cell>
          <cell r="H3338" t="str">
            <v>Hourly</v>
          </cell>
          <cell r="I3338" t="str">
            <v>H</v>
          </cell>
          <cell r="J3338">
            <v>12</v>
          </cell>
        </row>
        <row r="3339">
          <cell r="A3339">
            <v>1791</v>
          </cell>
          <cell r="B3339" t="str">
            <v>Andress, Savanna L.</v>
          </cell>
          <cell r="C3339" t="str">
            <v>N</v>
          </cell>
          <cell r="D3339" t="str">
            <v>00000157</v>
          </cell>
          <cell r="E3339" t="str">
            <v>NAPS Podiatry Med Secretary</v>
          </cell>
          <cell r="F3339">
            <v>43381</v>
          </cell>
          <cell r="G3339">
            <v>43408</v>
          </cell>
          <cell r="H3339" t="str">
            <v>Hourly</v>
          </cell>
          <cell r="I3339" t="str">
            <v>H</v>
          </cell>
          <cell r="J3339">
            <v>13</v>
          </cell>
        </row>
        <row r="3340">
          <cell r="A3340">
            <v>1791</v>
          </cell>
          <cell r="B3340" t="str">
            <v>Andress, Savanna L.</v>
          </cell>
          <cell r="C3340" t="str">
            <v>N</v>
          </cell>
          <cell r="D3340" t="str">
            <v>00000235</v>
          </cell>
          <cell r="E3340" t="str">
            <v>MECU LNA Per Diem</v>
          </cell>
          <cell r="F3340">
            <v>40959</v>
          </cell>
          <cell r="G3340">
            <v>40973</v>
          </cell>
          <cell r="H3340" t="str">
            <v>Hourly</v>
          </cell>
          <cell r="I3340" t="str">
            <v>H</v>
          </cell>
          <cell r="J3340">
            <v>10</v>
          </cell>
        </row>
        <row r="3341">
          <cell r="A3341">
            <v>1791</v>
          </cell>
          <cell r="B3341" t="str">
            <v>Andress, Savanna L.</v>
          </cell>
          <cell r="C3341" t="str">
            <v>Y</v>
          </cell>
          <cell r="D3341" t="str">
            <v>00000554</v>
          </cell>
          <cell r="E3341" t="str">
            <v>Medical Assistant</v>
          </cell>
          <cell r="F3341">
            <v>43409</v>
          </cell>
          <cell r="G3341">
            <v>44102</v>
          </cell>
          <cell r="H3341" t="str">
            <v>Hourly</v>
          </cell>
          <cell r="I3341" t="str">
            <v>H</v>
          </cell>
          <cell r="J3341">
            <v>15.43</v>
          </cell>
        </row>
        <row r="3342">
          <cell r="A3342">
            <v>1792</v>
          </cell>
          <cell r="B3342" t="str">
            <v>Johns, Jason A.</v>
          </cell>
          <cell r="C3342" t="str">
            <v>Y</v>
          </cell>
          <cell r="D3342" t="str">
            <v>00000237</v>
          </cell>
          <cell r="E3342" t="str">
            <v>MEDSURG LNA Per Diem</v>
          </cell>
          <cell r="F3342">
            <v>40968</v>
          </cell>
          <cell r="G3342">
            <v>41103</v>
          </cell>
          <cell r="H3342" t="str">
            <v>Hourly</v>
          </cell>
          <cell r="I3342" t="str">
            <v>H</v>
          </cell>
          <cell r="J3342">
            <v>10</v>
          </cell>
        </row>
        <row r="3343">
          <cell r="A3343">
            <v>1793</v>
          </cell>
          <cell r="B3343" t="str">
            <v>Dunham, Michael W.</v>
          </cell>
          <cell r="C3343" t="str">
            <v>Y</v>
          </cell>
          <cell r="D3343" t="str">
            <v>00000477</v>
          </cell>
          <cell r="E3343" t="str">
            <v>PHAR Pharmacist Per Diem</v>
          </cell>
          <cell r="F3343">
            <v>40978</v>
          </cell>
          <cell r="G3343">
            <v>42548</v>
          </cell>
          <cell r="H3343" t="str">
            <v>Hourly</v>
          </cell>
          <cell r="I3343" t="str">
            <v>H</v>
          </cell>
          <cell r="J3343">
            <v>48.26</v>
          </cell>
        </row>
        <row r="3344">
          <cell r="A3344">
            <v>1794</v>
          </cell>
          <cell r="B3344" t="str">
            <v>Safford, Marie E.</v>
          </cell>
          <cell r="C3344" t="str">
            <v>Y</v>
          </cell>
          <cell r="D3344" t="str">
            <v>00000079</v>
          </cell>
          <cell r="E3344" t="str">
            <v>LAB Laboratory Technician 3</v>
          </cell>
          <cell r="F3344">
            <v>40987</v>
          </cell>
          <cell r="G3344">
            <v>41074</v>
          </cell>
          <cell r="H3344" t="str">
            <v>Hourly</v>
          </cell>
          <cell r="I3344" t="str">
            <v>H</v>
          </cell>
          <cell r="J3344">
            <v>23</v>
          </cell>
        </row>
        <row r="3345">
          <cell r="A3345">
            <v>1795</v>
          </cell>
          <cell r="B3345" t="str">
            <v>MacAdams, Rachel L.</v>
          </cell>
          <cell r="C3345" t="str">
            <v>N</v>
          </cell>
          <cell r="D3345" t="str">
            <v>00000235</v>
          </cell>
          <cell r="E3345" t="str">
            <v>MECU LNA Per Diem</v>
          </cell>
          <cell r="F3345">
            <v>40988</v>
          </cell>
          <cell r="G3345">
            <v>41687</v>
          </cell>
          <cell r="H3345" t="str">
            <v>Hourly</v>
          </cell>
          <cell r="I3345" t="str">
            <v>H</v>
          </cell>
          <cell r="J3345">
            <v>10.35</v>
          </cell>
        </row>
        <row r="3346">
          <cell r="A3346">
            <v>1795</v>
          </cell>
          <cell r="B3346" t="str">
            <v>MacAdams, Rachel L.</v>
          </cell>
          <cell r="C3346" t="str">
            <v>N</v>
          </cell>
          <cell r="D3346" t="str">
            <v>00000237</v>
          </cell>
          <cell r="E3346" t="str">
            <v>MEDSURG LNA Per Diem</v>
          </cell>
          <cell r="F3346">
            <v>44851</v>
          </cell>
          <cell r="G3346">
            <v>45056</v>
          </cell>
          <cell r="H3346" t="str">
            <v>Hourly</v>
          </cell>
          <cell r="I3346" t="str">
            <v>H</v>
          </cell>
          <cell r="J3346">
            <v>17.440000000000001</v>
          </cell>
        </row>
        <row r="3347">
          <cell r="A3347">
            <v>1795</v>
          </cell>
          <cell r="B3347" t="str">
            <v>MacAdams, Rachel L.</v>
          </cell>
          <cell r="C3347" t="str">
            <v>N</v>
          </cell>
          <cell r="D3347" t="str">
            <v>00000459</v>
          </cell>
          <cell r="E3347" t="str">
            <v>NUTS Nutrition Asst 1 Per Diem</v>
          </cell>
          <cell r="F3347">
            <v>44559</v>
          </cell>
          <cell r="G3347">
            <v>44682</v>
          </cell>
          <cell r="H3347" t="str">
            <v>Hourly</v>
          </cell>
          <cell r="I3347" t="str">
            <v>H</v>
          </cell>
          <cell r="J3347">
            <v>15</v>
          </cell>
        </row>
        <row r="3348">
          <cell r="A3348">
            <v>1795</v>
          </cell>
          <cell r="B3348" t="str">
            <v>MacAdams, Rachel L.</v>
          </cell>
          <cell r="C3348" t="str">
            <v>Y</v>
          </cell>
          <cell r="D3348" t="str">
            <v>00000582</v>
          </cell>
          <cell r="E3348" t="str">
            <v>LNA Retirement Com PD</v>
          </cell>
          <cell r="F3348">
            <v>44823</v>
          </cell>
          <cell r="G3348">
            <v>45056</v>
          </cell>
          <cell r="H3348" t="str">
            <v>Hourly</v>
          </cell>
          <cell r="I3348" t="str">
            <v>H</v>
          </cell>
          <cell r="J3348">
            <v>17.88</v>
          </cell>
        </row>
        <row r="3349">
          <cell r="A3349">
            <v>1795</v>
          </cell>
          <cell r="B3349" t="str">
            <v>MacAdams, Rachel L.</v>
          </cell>
          <cell r="C3349" t="str">
            <v>N</v>
          </cell>
          <cell r="D3349" t="str">
            <v>00000660</v>
          </cell>
          <cell r="E3349" t="str">
            <v>Kitchen Assistant</v>
          </cell>
          <cell r="F3349">
            <v>44725</v>
          </cell>
          <cell r="G3349">
            <v>44822</v>
          </cell>
          <cell r="H3349" t="str">
            <v>Hourly</v>
          </cell>
          <cell r="I3349" t="str">
            <v>H</v>
          </cell>
          <cell r="J3349">
            <v>15.44</v>
          </cell>
        </row>
        <row r="3350">
          <cell r="A3350">
            <v>1795</v>
          </cell>
          <cell r="B3350" t="str">
            <v>MacAdams, Rachel L.</v>
          </cell>
          <cell r="C3350" t="str">
            <v>N</v>
          </cell>
          <cell r="D3350" t="str">
            <v>00000662</v>
          </cell>
          <cell r="E3350" t="str">
            <v>Kitchen Assistant PD</v>
          </cell>
          <cell r="F3350">
            <v>44683</v>
          </cell>
          <cell r="G3350">
            <v>44724</v>
          </cell>
          <cell r="H3350" t="str">
            <v>Hourly</v>
          </cell>
          <cell r="I3350" t="str">
            <v>H</v>
          </cell>
          <cell r="J3350">
            <v>15</v>
          </cell>
        </row>
        <row r="3351">
          <cell r="A3351">
            <v>1796</v>
          </cell>
          <cell r="B3351" t="str">
            <v>Carpenter, Melissa A.</v>
          </cell>
          <cell r="C3351" t="str">
            <v>N</v>
          </cell>
          <cell r="D3351" t="str">
            <v>00000107</v>
          </cell>
          <cell r="E3351" t="str">
            <v>CARE Care Manager</v>
          </cell>
          <cell r="F3351">
            <v>41002</v>
          </cell>
          <cell r="G3351">
            <v>41043</v>
          </cell>
          <cell r="H3351" t="str">
            <v>Hourly</v>
          </cell>
          <cell r="I3351" t="str">
            <v>H</v>
          </cell>
          <cell r="J3351">
            <v>29</v>
          </cell>
        </row>
        <row r="3352">
          <cell r="A3352">
            <v>1796</v>
          </cell>
          <cell r="B3352" t="str">
            <v>Carpenter, Melissa A.</v>
          </cell>
          <cell r="C3352" t="str">
            <v>Y</v>
          </cell>
          <cell r="D3352" t="str">
            <v>00000107</v>
          </cell>
          <cell r="E3352" t="str">
            <v>CARE Care Manager</v>
          </cell>
          <cell r="F3352">
            <v>42177</v>
          </cell>
          <cell r="G3352">
            <v>42246</v>
          </cell>
          <cell r="H3352" t="str">
            <v>Hourly</v>
          </cell>
          <cell r="I3352" t="str">
            <v>H</v>
          </cell>
          <cell r="J3352">
            <v>28</v>
          </cell>
        </row>
        <row r="3353">
          <cell r="A3353">
            <v>1797</v>
          </cell>
          <cell r="B3353" t="str">
            <v>Galante, Anne L.</v>
          </cell>
          <cell r="C3353" t="str">
            <v>N</v>
          </cell>
          <cell r="D3353" t="str">
            <v>00000172</v>
          </cell>
          <cell r="E3353" t="str">
            <v>OBGYN Physician</v>
          </cell>
          <cell r="F3353">
            <v>41004</v>
          </cell>
          <cell r="G3353">
            <v>41346</v>
          </cell>
          <cell r="H3353" t="str">
            <v>Hourly</v>
          </cell>
          <cell r="I3353" t="str">
            <v>H</v>
          </cell>
          <cell r="J3353">
            <v>110.57689999999999</v>
          </cell>
        </row>
        <row r="3354">
          <cell r="A3354">
            <v>1797</v>
          </cell>
          <cell r="B3354" t="str">
            <v>Galante, Anne L.</v>
          </cell>
          <cell r="C3354" t="str">
            <v>N</v>
          </cell>
          <cell r="D3354" t="str">
            <v>00000172</v>
          </cell>
          <cell r="E3354" t="str">
            <v>OBGYN Physician</v>
          </cell>
          <cell r="F3354">
            <v>41477</v>
          </cell>
          <cell r="G3354">
            <v>41490</v>
          </cell>
          <cell r="H3354" t="str">
            <v>Hourly</v>
          </cell>
          <cell r="I3354" t="str">
            <v>H</v>
          </cell>
          <cell r="J3354">
            <v>110.57689999999999</v>
          </cell>
        </row>
        <row r="3355">
          <cell r="A3355">
            <v>1797</v>
          </cell>
          <cell r="B3355" t="str">
            <v>Galante, Anne L.</v>
          </cell>
          <cell r="C3355" t="str">
            <v>Y</v>
          </cell>
          <cell r="D3355" t="str">
            <v>00000172</v>
          </cell>
          <cell r="E3355" t="str">
            <v>OBGYN Physician</v>
          </cell>
          <cell r="F3355">
            <v>41687</v>
          </cell>
          <cell r="G3355">
            <v>41687</v>
          </cell>
          <cell r="H3355" t="str">
            <v>Hourly</v>
          </cell>
          <cell r="I3355" t="str">
            <v>H</v>
          </cell>
          <cell r="J3355">
            <v>110.57689999999999</v>
          </cell>
        </row>
        <row r="3356">
          <cell r="A3356">
            <v>1798</v>
          </cell>
          <cell r="B3356" t="str">
            <v>Mangani, Lindsay C.</v>
          </cell>
          <cell r="C3356" t="str">
            <v>Y</v>
          </cell>
          <cell r="D3356" t="str">
            <v>00000062</v>
          </cell>
          <cell r="E3356" t="str">
            <v>BC Registered Nurse</v>
          </cell>
          <cell r="F3356">
            <v>41008</v>
          </cell>
          <cell r="G3356">
            <v>41336</v>
          </cell>
          <cell r="H3356" t="str">
            <v>Hourly</v>
          </cell>
          <cell r="I3356" t="str">
            <v>H</v>
          </cell>
          <cell r="J3356">
            <v>24</v>
          </cell>
        </row>
        <row r="3357">
          <cell r="A3357">
            <v>1799</v>
          </cell>
          <cell r="B3357" t="str">
            <v>Medved, Samantha B.</v>
          </cell>
          <cell r="C3357" t="str">
            <v>Y</v>
          </cell>
          <cell r="D3357" t="str">
            <v>00000382</v>
          </cell>
          <cell r="E3357" t="str">
            <v>Care Manager  (MSW)</v>
          </cell>
          <cell r="F3357">
            <v>41610</v>
          </cell>
          <cell r="G3357">
            <v>42153</v>
          </cell>
          <cell r="H3357" t="str">
            <v>Salaried</v>
          </cell>
          <cell r="I3357" t="str">
            <v>S</v>
          </cell>
          <cell r="J3357">
            <v>29.18</v>
          </cell>
        </row>
        <row r="3358">
          <cell r="A3358">
            <v>1799</v>
          </cell>
          <cell r="B3358" t="str">
            <v>Medved, Samantha B.</v>
          </cell>
          <cell r="C3358" t="str">
            <v>N</v>
          </cell>
          <cell r="D3358" t="str">
            <v>00000537</v>
          </cell>
          <cell r="E3358" t="str">
            <v>BPH Behavorial Health Spec.</v>
          </cell>
          <cell r="F3358">
            <v>41008</v>
          </cell>
          <cell r="G3358">
            <v>41453</v>
          </cell>
          <cell r="H3358" t="str">
            <v>Salaried</v>
          </cell>
          <cell r="I3358" t="str">
            <v>S</v>
          </cell>
          <cell r="J3358">
            <v>29.87</v>
          </cell>
        </row>
        <row r="3359">
          <cell r="A3359">
            <v>1800</v>
          </cell>
          <cell r="B3359" t="str">
            <v>Davies, Douglas M.</v>
          </cell>
          <cell r="C3359" t="str">
            <v>Y</v>
          </cell>
          <cell r="D3359" t="str">
            <v>00000072</v>
          </cell>
          <cell r="E3359" t="str">
            <v>ER Registered Nurse</v>
          </cell>
          <cell r="F3359">
            <v>41015</v>
          </cell>
          <cell r="G3359">
            <v>41086</v>
          </cell>
          <cell r="H3359" t="str">
            <v>Hourly</v>
          </cell>
          <cell r="I3359" t="str">
            <v>H</v>
          </cell>
          <cell r="J3359">
            <v>27</v>
          </cell>
        </row>
        <row r="3360">
          <cell r="A3360">
            <v>1801</v>
          </cell>
          <cell r="B3360" t="str">
            <v>Gallandt, Janice M.</v>
          </cell>
          <cell r="C3360" t="str">
            <v>Y</v>
          </cell>
          <cell r="D3360" t="str">
            <v>00000058</v>
          </cell>
          <cell r="E3360" t="str">
            <v>MECU Licensed Nurse Aide</v>
          </cell>
          <cell r="F3360">
            <v>41043</v>
          </cell>
          <cell r="G3360">
            <v>42610</v>
          </cell>
          <cell r="H3360" t="str">
            <v>Hourly</v>
          </cell>
          <cell r="I3360" t="str">
            <v>H</v>
          </cell>
          <cell r="J3360">
            <v>18.5</v>
          </cell>
        </row>
        <row r="3361">
          <cell r="A3361">
            <v>1801</v>
          </cell>
          <cell r="B3361" t="str">
            <v>Gallandt, Janice M.</v>
          </cell>
          <cell r="C3361" t="str">
            <v>N</v>
          </cell>
          <cell r="D3361" t="str">
            <v>00000235</v>
          </cell>
          <cell r="E3361" t="str">
            <v>MECU LNA Per Diem</v>
          </cell>
          <cell r="F3361">
            <v>41017</v>
          </cell>
          <cell r="G3361">
            <v>41042</v>
          </cell>
          <cell r="H3361" t="str">
            <v>Hourly</v>
          </cell>
          <cell r="I3361" t="str">
            <v>H</v>
          </cell>
          <cell r="J3361">
            <v>11</v>
          </cell>
        </row>
        <row r="3362">
          <cell r="A3362">
            <v>1802</v>
          </cell>
          <cell r="B3362" t="str">
            <v>Rogers, Ashley C.</v>
          </cell>
          <cell r="C3362" t="str">
            <v>N</v>
          </cell>
          <cell r="D3362" t="str">
            <v>00000284</v>
          </cell>
          <cell r="E3362" t="str">
            <v>FAC Operations Coordinator</v>
          </cell>
          <cell r="F3362">
            <v>43185</v>
          </cell>
          <cell r="G3362">
            <v>43184</v>
          </cell>
          <cell r="H3362" t="str">
            <v>Hourly</v>
          </cell>
          <cell r="I3362" t="str">
            <v>H</v>
          </cell>
          <cell r="J3362">
            <v>15</v>
          </cell>
        </row>
        <row r="3363">
          <cell r="A3363">
            <v>1802</v>
          </cell>
          <cell r="B3363" t="str">
            <v>Rogers, Ashley C.</v>
          </cell>
          <cell r="C3363" t="str">
            <v>N</v>
          </cell>
          <cell r="D3363" t="str">
            <v>00000400</v>
          </cell>
          <cell r="E3363" t="str">
            <v>Sharon Medical Secretary Off</v>
          </cell>
          <cell r="F3363">
            <v>41127</v>
          </cell>
          <cell r="G3363">
            <v>43184</v>
          </cell>
          <cell r="H3363" t="str">
            <v>Hourly</v>
          </cell>
          <cell r="I3363" t="str">
            <v>H</v>
          </cell>
          <cell r="J3363">
            <v>13.39</v>
          </cell>
        </row>
        <row r="3364">
          <cell r="A3364">
            <v>1802</v>
          </cell>
          <cell r="B3364" t="str">
            <v>Rogers, Ashley C.</v>
          </cell>
          <cell r="C3364" t="str">
            <v>Y</v>
          </cell>
          <cell r="D3364" t="str">
            <v>00000400</v>
          </cell>
          <cell r="E3364" t="str">
            <v>Sharon Medical Secretary Off</v>
          </cell>
          <cell r="F3364">
            <v>43437</v>
          </cell>
          <cell r="G3364">
            <v>44441</v>
          </cell>
          <cell r="H3364" t="str">
            <v>Hourly</v>
          </cell>
          <cell r="I3364" t="str">
            <v>H</v>
          </cell>
          <cell r="J3364">
            <v>16.52</v>
          </cell>
        </row>
        <row r="3365">
          <cell r="A3365">
            <v>1802</v>
          </cell>
          <cell r="B3365" t="str">
            <v>Rogers, Ashley C.</v>
          </cell>
          <cell r="C3365" t="str">
            <v>N</v>
          </cell>
          <cell r="D3365" t="str">
            <v>00000460</v>
          </cell>
          <cell r="E3365" t="str">
            <v>Pt Reg Receptionist 1 Per Diem</v>
          </cell>
          <cell r="F3365">
            <v>41022</v>
          </cell>
          <cell r="G3365">
            <v>41126</v>
          </cell>
          <cell r="H3365" t="str">
            <v>Hourly</v>
          </cell>
          <cell r="I3365" t="str">
            <v>H</v>
          </cell>
          <cell r="J3365">
            <v>10</v>
          </cell>
        </row>
        <row r="3366">
          <cell r="A3366">
            <v>1802</v>
          </cell>
          <cell r="B3366" t="str">
            <v>Rogers, Ashley C.</v>
          </cell>
          <cell r="C3366" t="str">
            <v>N</v>
          </cell>
          <cell r="D3366" t="str">
            <v>00000462</v>
          </cell>
          <cell r="E3366" t="str">
            <v>Project Coordinator</v>
          </cell>
          <cell r="F3366">
            <v>43185</v>
          </cell>
          <cell r="G3366">
            <v>43184</v>
          </cell>
          <cell r="H3366" t="str">
            <v>Hourly</v>
          </cell>
          <cell r="I3366" t="str">
            <v>H</v>
          </cell>
          <cell r="J3366">
            <v>15</v>
          </cell>
        </row>
        <row r="3367">
          <cell r="A3367">
            <v>1802</v>
          </cell>
          <cell r="B3367" t="str">
            <v>Rogers, Ashley C.</v>
          </cell>
          <cell r="C3367" t="str">
            <v>N</v>
          </cell>
          <cell r="D3367" t="str">
            <v>00000612</v>
          </cell>
          <cell r="E3367" t="str">
            <v>Operations Coordinator</v>
          </cell>
          <cell r="F3367">
            <v>43185</v>
          </cell>
          <cell r="G3367">
            <v>43436</v>
          </cell>
          <cell r="H3367" t="str">
            <v>Hourly</v>
          </cell>
          <cell r="I3367" t="str">
            <v>H</v>
          </cell>
          <cell r="J3367">
            <v>15</v>
          </cell>
        </row>
        <row r="3368">
          <cell r="A3368">
            <v>1803</v>
          </cell>
          <cell r="B3368" t="str">
            <v>Ketchum, Holly S.</v>
          </cell>
          <cell r="C3368" t="str">
            <v>N</v>
          </cell>
          <cell r="D3368" t="str">
            <v>00000082</v>
          </cell>
          <cell r="E3368" t="str">
            <v>LAB Laboratory Assistant</v>
          </cell>
          <cell r="F3368">
            <v>41603</v>
          </cell>
          <cell r="G3368">
            <v>42013</v>
          </cell>
          <cell r="H3368" t="str">
            <v>Hourly</v>
          </cell>
          <cell r="I3368" t="str">
            <v>H</v>
          </cell>
          <cell r="J3368">
            <v>11.67</v>
          </cell>
        </row>
        <row r="3369">
          <cell r="A3369">
            <v>1803</v>
          </cell>
          <cell r="B3369" t="str">
            <v>Ketchum, Holly S.</v>
          </cell>
          <cell r="C3369" t="str">
            <v>N</v>
          </cell>
          <cell r="D3369" t="str">
            <v>00000082</v>
          </cell>
          <cell r="E3369" t="str">
            <v>LAB Laboratory Assistant</v>
          </cell>
          <cell r="F3369">
            <v>42191</v>
          </cell>
          <cell r="G3369">
            <v>43370</v>
          </cell>
          <cell r="H3369" t="str">
            <v>Hourly</v>
          </cell>
          <cell r="I3369" t="str">
            <v>H</v>
          </cell>
          <cell r="J3369">
            <v>13.14</v>
          </cell>
        </row>
        <row r="3370">
          <cell r="A3370">
            <v>1803</v>
          </cell>
          <cell r="B3370" t="str">
            <v>Ketchum, Holly S.</v>
          </cell>
          <cell r="C3370" t="str">
            <v>Y</v>
          </cell>
          <cell r="D3370" t="str">
            <v>00000082</v>
          </cell>
          <cell r="E3370" t="str">
            <v>LAB Laboratory Assistant</v>
          </cell>
          <cell r="F3370">
            <v>43449</v>
          </cell>
          <cell r="G3370">
            <v>43475</v>
          </cell>
          <cell r="H3370" t="str">
            <v>Hourly</v>
          </cell>
          <cell r="I3370" t="str">
            <v>H</v>
          </cell>
          <cell r="J3370">
            <v>13.14</v>
          </cell>
        </row>
        <row r="3371">
          <cell r="A3371">
            <v>1803</v>
          </cell>
          <cell r="B3371" t="str">
            <v>Ketchum, Holly S.</v>
          </cell>
          <cell r="C3371" t="str">
            <v>N</v>
          </cell>
          <cell r="D3371" t="str">
            <v>00000471</v>
          </cell>
          <cell r="E3371" t="str">
            <v>LAB Laboratory Asst Per Diem</v>
          </cell>
          <cell r="F3371">
            <v>41036</v>
          </cell>
          <cell r="G3371">
            <v>41602</v>
          </cell>
          <cell r="H3371" t="str">
            <v>Hourly</v>
          </cell>
          <cell r="I3371" t="str">
            <v>H</v>
          </cell>
          <cell r="J3371">
            <v>11.28</v>
          </cell>
        </row>
        <row r="3372">
          <cell r="A3372">
            <v>1803</v>
          </cell>
          <cell r="B3372" t="str">
            <v>Ketchum, Holly S.</v>
          </cell>
          <cell r="C3372" t="str">
            <v>N</v>
          </cell>
          <cell r="D3372" t="str">
            <v>00000471</v>
          </cell>
          <cell r="E3372" t="str">
            <v>LAB Laboratory Asst Per Diem</v>
          </cell>
          <cell r="F3372">
            <v>42150</v>
          </cell>
          <cell r="G3372">
            <v>42190</v>
          </cell>
          <cell r="H3372" t="str">
            <v>Hourly</v>
          </cell>
          <cell r="I3372" t="str">
            <v>H</v>
          </cell>
          <cell r="J3372">
            <v>12.5</v>
          </cell>
        </row>
        <row r="3373">
          <cell r="A3373">
            <v>1804</v>
          </cell>
          <cell r="B3373" t="str">
            <v>Bean, Zachary J.</v>
          </cell>
          <cell r="C3373" t="str">
            <v>Y</v>
          </cell>
          <cell r="D3373" t="str">
            <v>00000107</v>
          </cell>
          <cell r="E3373" t="str">
            <v>CARE Care Manager</v>
          </cell>
          <cell r="F3373">
            <v>41659</v>
          </cell>
          <cell r="G3373">
            <v>42220</v>
          </cell>
          <cell r="H3373" t="str">
            <v>Hourly</v>
          </cell>
          <cell r="I3373" t="str">
            <v>H</v>
          </cell>
          <cell r="J3373">
            <v>22.28</v>
          </cell>
        </row>
        <row r="3374">
          <cell r="A3374">
            <v>1804</v>
          </cell>
          <cell r="B3374" t="str">
            <v>Bean, Zachary J.</v>
          </cell>
          <cell r="C3374" t="str">
            <v>N</v>
          </cell>
          <cell r="D3374" t="str">
            <v>00000510</v>
          </cell>
          <cell r="E3374" t="str">
            <v>BPH Care Coordinator</v>
          </cell>
          <cell r="F3374">
            <v>41449</v>
          </cell>
          <cell r="G3374">
            <v>41658</v>
          </cell>
          <cell r="H3374" t="str">
            <v>Salaried</v>
          </cell>
          <cell r="I3374" t="str">
            <v>S</v>
          </cell>
          <cell r="J3374">
            <v>21</v>
          </cell>
        </row>
        <row r="3375">
          <cell r="A3375">
            <v>1804</v>
          </cell>
          <cell r="B3375" t="str">
            <v>Bean, Zachary J.</v>
          </cell>
          <cell r="C3375" t="str">
            <v>N</v>
          </cell>
          <cell r="D3375" t="str">
            <v>00000538</v>
          </cell>
          <cell r="E3375" t="str">
            <v>BHA Patient Access Coordinator</v>
          </cell>
          <cell r="F3375">
            <v>41036</v>
          </cell>
          <cell r="G3375">
            <v>41448</v>
          </cell>
          <cell r="H3375" t="str">
            <v>Hourly</v>
          </cell>
          <cell r="I3375" t="str">
            <v>H</v>
          </cell>
          <cell r="J3375">
            <v>15.97</v>
          </cell>
        </row>
        <row r="3376">
          <cell r="A3376">
            <v>1805</v>
          </cell>
          <cell r="B3376" t="str">
            <v>Ballard, Lindsay M.</v>
          </cell>
          <cell r="C3376" t="str">
            <v>Y</v>
          </cell>
          <cell r="D3376" t="str">
            <v>00000471</v>
          </cell>
          <cell r="E3376" t="str">
            <v>LAB Laboratory Asst Per Diem</v>
          </cell>
          <cell r="F3376">
            <v>41037</v>
          </cell>
          <cell r="G3376">
            <v>41037</v>
          </cell>
          <cell r="H3376" t="str">
            <v>Hourly</v>
          </cell>
          <cell r="I3376" t="str">
            <v>H</v>
          </cell>
          <cell r="J3376">
            <v>11</v>
          </cell>
        </row>
        <row r="3377">
          <cell r="A3377">
            <v>1806</v>
          </cell>
          <cell r="B3377" t="str">
            <v>Tensen, Diane M.</v>
          </cell>
          <cell r="C3377" t="str">
            <v>Y</v>
          </cell>
          <cell r="D3377" t="str">
            <v>00000503</v>
          </cell>
          <cell r="E3377" t="str">
            <v>REH Physical Therapist PD</v>
          </cell>
          <cell r="F3377">
            <v>41043</v>
          </cell>
          <cell r="G3377">
            <v>42474</v>
          </cell>
          <cell r="H3377" t="str">
            <v>Hourly</v>
          </cell>
          <cell r="I3377" t="str">
            <v>H</v>
          </cell>
          <cell r="J3377">
            <v>38.96</v>
          </cell>
        </row>
        <row r="3378">
          <cell r="A3378">
            <v>1807</v>
          </cell>
          <cell r="B3378" t="str">
            <v>Yourell, Eileen M.</v>
          </cell>
          <cell r="C3378" t="str">
            <v>Y</v>
          </cell>
          <cell r="D3378" t="str">
            <v>00000300</v>
          </cell>
          <cell r="E3378" t="str">
            <v>PRIM LPN - Provider Practice</v>
          </cell>
          <cell r="F3378">
            <v>41050</v>
          </cell>
          <cell r="G3378">
            <v>41051</v>
          </cell>
          <cell r="H3378" t="str">
            <v>Hourly</v>
          </cell>
          <cell r="I3378" t="str">
            <v>H</v>
          </cell>
          <cell r="J3378">
            <v>18</v>
          </cell>
        </row>
        <row r="3379">
          <cell r="A3379">
            <v>1808</v>
          </cell>
          <cell r="B3379" t="str">
            <v>Colbeth, Michael A.</v>
          </cell>
          <cell r="C3379" t="str">
            <v>N</v>
          </cell>
          <cell r="D3379" t="str">
            <v>00000072</v>
          </cell>
          <cell r="E3379" t="str">
            <v>ER Registered Nurse</v>
          </cell>
          <cell r="F3379">
            <v>41052</v>
          </cell>
          <cell r="G3379">
            <v>42246</v>
          </cell>
          <cell r="H3379" t="str">
            <v>Hourly</v>
          </cell>
          <cell r="I3379" t="str">
            <v>H</v>
          </cell>
          <cell r="J3379">
            <v>32.35</v>
          </cell>
        </row>
        <row r="3380">
          <cell r="A3380">
            <v>1808</v>
          </cell>
          <cell r="B3380" t="str">
            <v>Colbeth, Michael A.</v>
          </cell>
          <cell r="C3380" t="str">
            <v>Y</v>
          </cell>
          <cell r="D3380" t="str">
            <v>00000072</v>
          </cell>
          <cell r="E3380" t="str">
            <v>ER Registered Nurse</v>
          </cell>
          <cell r="F3380">
            <v>43159</v>
          </cell>
          <cell r="G3380">
            <v>44768</v>
          </cell>
          <cell r="H3380" t="str">
            <v>Hourly</v>
          </cell>
          <cell r="I3380" t="str">
            <v>H</v>
          </cell>
          <cell r="J3380">
            <v>44.05</v>
          </cell>
        </row>
        <row r="3381">
          <cell r="A3381">
            <v>1808</v>
          </cell>
          <cell r="B3381" t="str">
            <v>Colbeth, Michael A.</v>
          </cell>
          <cell r="C3381" t="str">
            <v>N</v>
          </cell>
          <cell r="D3381" t="str">
            <v>00000233</v>
          </cell>
          <cell r="E3381" t="str">
            <v>ER RN Per Diem</v>
          </cell>
          <cell r="F3381">
            <v>42247</v>
          </cell>
          <cell r="G3381">
            <v>42239</v>
          </cell>
          <cell r="H3381" t="str">
            <v>Hourly</v>
          </cell>
          <cell r="I3381" t="str">
            <v>H</v>
          </cell>
          <cell r="J3381">
            <v>32.35</v>
          </cell>
        </row>
        <row r="3382">
          <cell r="A3382">
            <v>1809</v>
          </cell>
          <cell r="B3382" t="str">
            <v>Maurer, Deborah J.</v>
          </cell>
          <cell r="C3382" t="str">
            <v>Y</v>
          </cell>
          <cell r="D3382" t="str">
            <v>00000024</v>
          </cell>
          <cell r="E3382" t="str">
            <v>HR Human Resources Generalist</v>
          </cell>
          <cell r="F3382">
            <v>41058</v>
          </cell>
          <cell r="G3382">
            <v>41758</v>
          </cell>
          <cell r="H3382" t="str">
            <v>Salaried</v>
          </cell>
          <cell r="I3382" t="str">
            <v>S</v>
          </cell>
          <cell r="J3382">
            <v>26.36</v>
          </cell>
        </row>
        <row r="3383">
          <cell r="A3383">
            <v>1810</v>
          </cell>
          <cell r="B3383" t="str">
            <v>Burke, Vicki L.</v>
          </cell>
          <cell r="C3383" t="str">
            <v>N</v>
          </cell>
          <cell r="D3383" t="str">
            <v>00000422</v>
          </cell>
          <cell r="E3383" t="str">
            <v>RAD Radiology Technologist 3</v>
          </cell>
          <cell r="F3383">
            <v>41320</v>
          </cell>
          <cell r="G3383">
            <v>41322</v>
          </cell>
          <cell r="H3383" t="str">
            <v>Hourly</v>
          </cell>
          <cell r="I3383" t="str">
            <v>H</v>
          </cell>
          <cell r="J3383">
            <v>27</v>
          </cell>
        </row>
        <row r="3384">
          <cell r="A3384">
            <v>1810</v>
          </cell>
          <cell r="B3384" t="str">
            <v>Burke, Vicki L.</v>
          </cell>
          <cell r="C3384" t="str">
            <v>N</v>
          </cell>
          <cell r="D3384" t="str">
            <v>00000422</v>
          </cell>
          <cell r="E3384" t="str">
            <v>RAD Radiology Technologist 3</v>
          </cell>
          <cell r="F3384">
            <v>41575</v>
          </cell>
          <cell r="G3384">
            <v>42204</v>
          </cell>
          <cell r="H3384" t="str">
            <v>Hourly</v>
          </cell>
          <cell r="I3384" t="str">
            <v>H</v>
          </cell>
          <cell r="J3384">
            <v>29.22</v>
          </cell>
        </row>
        <row r="3385">
          <cell r="A3385">
            <v>1810</v>
          </cell>
          <cell r="B3385" t="str">
            <v>Burke, Vicki L.</v>
          </cell>
          <cell r="C3385" t="str">
            <v>N</v>
          </cell>
          <cell r="D3385" t="str">
            <v>00000422</v>
          </cell>
          <cell r="E3385" t="str">
            <v>RAD Radiology Technologist 3</v>
          </cell>
          <cell r="F3385">
            <v>42779</v>
          </cell>
          <cell r="G3385">
            <v>42932</v>
          </cell>
          <cell r="H3385" t="str">
            <v>Hourly</v>
          </cell>
          <cell r="I3385" t="str">
            <v>H</v>
          </cell>
          <cell r="J3385">
            <v>30.55</v>
          </cell>
        </row>
        <row r="3386">
          <cell r="A3386">
            <v>1810</v>
          </cell>
          <cell r="B3386" t="str">
            <v>Burke, Vicki L.</v>
          </cell>
          <cell r="C3386" t="str">
            <v>N</v>
          </cell>
          <cell r="D3386" t="str">
            <v>00000484</v>
          </cell>
          <cell r="E3386" t="str">
            <v>Radiology Technologist PD</v>
          </cell>
          <cell r="F3386">
            <v>41058</v>
          </cell>
          <cell r="G3386">
            <v>41319</v>
          </cell>
          <cell r="H3386" t="str">
            <v>Hourly</v>
          </cell>
          <cell r="I3386" t="str">
            <v>H</v>
          </cell>
          <cell r="J3386">
            <v>27</v>
          </cell>
        </row>
        <row r="3387">
          <cell r="A3387">
            <v>1810</v>
          </cell>
          <cell r="B3387" t="str">
            <v>Burke, Vicki L.</v>
          </cell>
          <cell r="C3387" t="str">
            <v>N</v>
          </cell>
          <cell r="D3387" t="str">
            <v>00000484</v>
          </cell>
          <cell r="E3387" t="str">
            <v>Radiology Technologist PD</v>
          </cell>
          <cell r="F3387">
            <v>41323</v>
          </cell>
          <cell r="G3387">
            <v>41574</v>
          </cell>
          <cell r="H3387" t="str">
            <v>Hourly</v>
          </cell>
          <cell r="I3387" t="str">
            <v>H</v>
          </cell>
          <cell r="J3387">
            <v>27.68</v>
          </cell>
        </row>
        <row r="3388">
          <cell r="A3388">
            <v>1810</v>
          </cell>
          <cell r="B3388" t="str">
            <v>Burke, Vicki L.</v>
          </cell>
          <cell r="C3388" t="str">
            <v>N</v>
          </cell>
          <cell r="D3388" t="str">
            <v>00000484</v>
          </cell>
          <cell r="E3388" t="str">
            <v>Radiology Technologist PD</v>
          </cell>
          <cell r="F3388">
            <v>42205</v>
          </cell>
          <cell r="G3388">
            <v>42778</v>
          </cell>
          <cell r="H3388" t="str">
            <v>Hourly</v>
          </cell>
          <cell r="I3388" t="str">
            <v>H</v>
          </cell>
          <cell r="J3388">
            <v>29.95</v>
          </cell>
        </row>
        <row r="3389">
          <cell r="A3389">
            <v>1810</v>
          </cell>
          <cell r="B3389" t="str">
            <v>Burke, Vicki L.</v>
          </cell>
          <cell r="C3389" t="str">
            <v>Y</v>
          </cell>
          <cell r="D3389" t="str">
            <v>00000484</v>
          </cell>
          <cell r="E3389" t="str">
            <v>Radiology Technologist PD</v>
          </cell>
          <cell r="F3389">
            <v>42933</v>
          </cell>
          <cell r="G3389">
            <v>43104</v>
          </cell>
          <cell r="H3389" t="str">
            <v>Hourly</v>
          </cell>
          <cell r="I3389" t="str">
            <v>H</v>
          </cell>
          <cell r="J3389">
            <v>30.55</v>
          </cell>
        </row>
        <row r="3390">
          <cell r="A3390">
            <v>1811</v>
          </cell>
          <cell r="B3390" t="str">
            <v>Hallock, Brittney L.</v>
          </cell>
          <cell r="C3390" t="str">
            <v>Y</v>
          </cell>
          <cell r="D3390" t="str">
            <v>00000235</v>
          </cell>
          <cell r="E3390" t="str">
            <v>MECU LNA Per Diem</v>
          </cell>
          <cell r="F3390">
            <v>41064</v>
          </cell>
          <cell r="G3390">
            <v>41478</v>
          </cell>
          <cell r="H3390" t="str">
            <v>Hourly</v>
          </cell>
          <cell r="I3390" t="str">
            <v>H</v>
          </cell>
          <cell r="J3390">
            <v>11.79</v>
          </cell>
        </row>
        <row r="3391">
          <cell r="A3391">
            <v>1812</v>
          </cell>
          <cell r="B3391" t="str">
            <v>Brown, Tiffany M.</v>
          </cell>
          <cell r="C3391" t="str">
            <v>Y</v>
          </cell>
          <cell r="D3391" t="str">
            <v>00000058</v>
          </cell>
          <cell r="E3391" t="str">
            <v>MECU Licensed Nurse Aide</v>
          </cell>
          <cell r="F3391">
            <v>41064</v>
          </cell>
          <cell r="G3391">
            <v>41128</v>
          </cell>
          <cell r="H3391" t="str">
            <v>Hourly</v>
          </cell>
          <cell r="I3391" t="str">
            <v>H</v>
          </cell>
          <cell r="J3391">
            <v>10</v>
          </cell>
        </row>
        <row r="3392">
          <cell r="A3392">
            <v>1813</v>
          </cell>
          <cell r="B3392" t="str">
            <v>Donahue, Morgan A.</v>
          </cell>
          <cell r="C3392" t="str">
            <v>Y</v>
          </cell>
          <cell r="D3392" t="str">
            <v>00000070</v>
          </cell>
          <cell r="E3392" t="str">
            <v>OR Central Sterile Supply Tech</v>
          </cell>
          <cell r="F3392">
            <v>41064</v>
          </cell>
          <cell r="G3392">
            <v>41117</v>
          </cell>
          <cell r="H3392" t="str">
            <v>Hourly</v>
          </cell>
          <cell r="I3392" t="str">
            <v>H</v>
          </cell>
          <cell r="J3392">
            <v>11</v>
          </cell>
        </row>
        <row r="3393">
          <cell r="A3393">
            <v>1814</v>
          </cell>
          <cell r="B3393" t="str">
            <v>Ashline, Elizabeth A.</v>
          </cell>
          <cell r="C3393" t="str">
            <v>Y</v>
          </cell>
          <cell r="D3393" t="str">
            <v>00000241</v>
          </cell>
          <cell r="E3393" t="str">
            <v>OR LPN Per Diem</v>
          </cell>
          <cell r="F3393">
            <v>41253</v>
          </cell>
          <cell r="G3393">
            <v>41529</v>
          </cell>
          <cell r="H3393" t="str">
            <v>Hourly</v>
          </cell>
          <cell r="I3393" t="str">
            <v>H</v>
          </cell>
          <cell r="J3393">
            <v>16.25</v>
          </cell>
        </row>
        <row r="3394">
          <cell r="A3394">
            <v>1814</v>
          </cell>
          <cell r="B3394" t="str">
            <v>Ashline, Elizabeth A.</v>
          </cell>
          <cell r="C3394" t="str">
            <v>N</v>
          </cell>
          <cell r="D3394" t="str">
            <v>00000329</v>
          </cell>
          <cell r="E3394" t="str">
            <v>NAPS Urology LPNPP</v>
          </cell>
          <cell r="F3394">
            <v>41066</v>
          </cell>
          <cell r="G3394">
            <v>41252</v>
          </cell>
          <cell r="H3394" t="str">
            <v>Hourly</v>
          </cell>
          <cell r="I3394" t="str">
            <v>H</v>
          </cell>
          <cell r="J3394">
            <v>16.25</v>
          </cell>
        </row>
        <row r="3395">
          <cell r="A3395">
            <v>1820</v>
          </cell>
          <cell r="B3395" t="str">
            <v>Clemente, Katherine F.</v>
          </cell>
          <cell r="C3395" t="str">
            <v>N</v>
          </cell>
          <cell r="D3395" t="str">
            <v>00000167</v>
          </cell>
          <cell r="E3395" t="str">
            <v>Physician Assistant</v>
          </cell>
          <cell r="F3395">
            <v>41071</v>
          </cell>
          <cell r="G3395">
            <v>41282</v>
          </cell>
          <cell r="H3395" t="str">
            <v>Salaried</v>
          </cell>
          <cell r="I3395" t="str">
            <v>S</v>
          </cell>
          <cell r="J3395">
            <v>28.125</v>
          </cell>
        </row>
        <row r="3396">
          <cell r="A3396">
            <v>1820</v>
          </cell>
          <cell r="B3396" t="str">
            <v>Clemente, Katherine F.</v>
          </cell>
          <cell r="C3396" t="str">
            <v>Y</v>
          </cell>
          <cell r="D3396" t="str">
            <v>00000167</v>
          </cell>
          <cell r="E3396" t="str">
            <v>Physician Assistant</v>
          </cell>
          <cell r="F3396">
            <v>43395</v>
          </cell>
          <cell r="G3396">
            <v>45056</v>
          </cell>
          <cell r="H3396" t="str">
            <v>Salaried</v>
          </cell>
          <cell r="I3396" t="str">
            <v>S</v>
          </cell>
          <cell r="J3396">
            <v>54.471200000000003</v>
          </cell>
        </row>
        <row r="3397">
          <cell r="A3397">
            <v>1821</v>
          </cell>
          <cell r="B3397" t="str">
            <v>Bartlett, Jacob L.</v>
          </cell>
          <cell r="C3397" t="str">
            <v>Y</v>
          </cell>
          <cell r="D3397" t="str">
            <v>00000194</v>
          </cell>
          <cell r="E3397" t="str">
            <v>FAC General Maintenance Worker</v>
          </cell>
          <cell r="F3397">
            <v>41071</v>
          </cell>
          <cell r="G3397">
            <v>41382</v>
          </cell>
          <cell r="H3397" t="str">
            <v>Hourly</v>
          </cell>
          <cell r="I3397" t="str">
            <v>H</v>
          </cell>
          <cell r="J3397">
            <v>9</v>
          </cell>
        </row>
        <row r="3398">
          <cell r="A3398">
            <v>1822</v>
          </cell>
          <cell r="B3398" t="str">
            <v>McGovern, Krystal M.</v>
          </cell>
          <cell r="C3398" t="str">
            <v>N</v>
          </cell>
          <cell r="D3398" t="str">
            <v>00000049</v>
          </cell>
          <cell r="E3398" t="str">
            <v>MEDSURG Registered Nurse</v>
          </cell>
          <cell r="F3398">
            <v>41071</v>
          </cell>
          <cell r="G3398">
            <v>41503</v>
          </cell>
          <cell r="H3398" t="str">
            <v>Hourly</v>
          </cell>
          <cell r="I3398" t="str">
            <v>H</v>
          </cell>
          <cell r="J3398">
            <v>23.58</v>
          </cell>
        </row>
        <row r="3399">
          <cell r="A3399">
            <v>1822</v>
          </cell>
          <cell r="B3399" t="str">
            <v>McGovern, Krystal M.</v>
          </cell>
          <cell r="C3399" t="str">
            <v>Y</v>
          </cell>
          <cell r="D3399" t="str">
            <v>00000239</v>
          </cell>
          <cell r="E3399" t="str">
            <v>MEDSURG RN Per Diem</v>
          </cell>
          <cell r="F3399">
            <v>41504</v>
          </cell>
          <cell r="G3399">
            <v>41598</v>
          </cell>
          <cell r="H3399" t="str">
            <v>Hourly</v>
          </cell>
          <cell r="I3399" t="str">
            <v>H</v>
          </cell>
          <cell r="J3399">
            <v>23.579999000000001</v>
          </cell>
        </row>
        <row r="3400">
          <cell r="A3400">
            <v>1823</v>
          </cell>
          <cell r="B3400" t="str">
            <v>Venner, Donna L.</v>
          </cell>
          <cell r="C3400" t="str">
            <v>Y</v>
          </cell>
          <cell r="D3400" t="str">
            <v>00000164</v>
          </cell>
          <cell r="E3400" t="str">
            <v>PRIM Medical Secretary</v>
          </cell>
          <cell r="F3400">
            <v>41071</v>
          </cell>
          <cell r="G3400">
            <v>41215</v>
          </cell>
          <cell r="H3400" t="str">
            <v>Hourly</v>
          </cell>
          <cell r="I3400" t="str">
            <v>H</v>
          </cell>
          <cell r="J3400">
            <v>15.5</v>
          </cell>
        </row>
        <row r="3401">
          <cell r="A3401">
            <v>1824</v>
          </cell>
          <cell r="B3401" t="str">
            <v>Woodin, Timothy J.</v>
          </cell>
          <cell r="C3401" t="str">
            <v>Y</v>
          </cell>
          <cell r="D3401" t="str">
            <v>00000237</v>
          </cell>
          <cell r="E3401" t="str">
            <v>MEDSURG LNA Per Diem</v>
          </cell>
          <cell r="F3401">
            <v>41421</v>
          </cell>
          <cell r="G3401">
            <v>42459</v>
          </cell>
          <cell r="H3401" t="str">
            <v>Hourly</v>
          </cell>
          <cell r="I3401" t="str">
            <v>H</v>
          </cell>
          <cell r="J3401">
            <v>11.5</v>
          </cell>
        </row>
        <row r="3402">
          <cell r="A3402">
            <v>1824</v>
          </cell>
          <cell r="B3402" t="str">
            <v>Woodin, Timothy J.</v>
          </cell>
          <cell r="C3402" t="str">
            <v>N</v>
          </cell>
          <cell r="D3402" t="str">
            <v>00000460</v>
          </cell>
          <cell r="E3402" t="str">
            <v>Pt Reg Receptionist 1 Per Diem</v>
          </cell>
          <cell r="F3402">
            <v>41071</v>
          </cell>
          <cell r="G3402">
            <v>41420</v>
          </cell>
          <cell r="H3402" t="str">
            <v>Hourly</v>
          </cell>
          <cell r="I3402" t="str">
            <v>H</v>
          </cell>
          <cell r="J3402">
            <v>10.25</v>
          </cell>
        </row>
        <row r="3403">
          <cell r="A3403">
            <v>1824</v>
          </cell>
          <cell r="B3403" t="str">
            <v>Woodin, Timothy J.</v>
          </cell>
          <cell r="C3403" t="str">
            <v>N</v>
          </cell>
          <cell r="D3403" t="str">
            <v>00000460</v>
          </cell>
          <cell r="E3403" t="str">
            <v>Pt Reg Receptionist 1 Per Diem</v>
          </cell>
          <cell r="F3403">
            <v>41421</v>
          </cell>
          <cell r="G3403">
            <v>42459</v>
          </cell>
          <cell r="H3403" t="str">
            <v>Hourly</v>
          </cell>
          <cell r="I3403" t="str">
            <v>H</v>
          </cell>
          <cell r="J3403">
            <v>10.56</v>
          </cell>
        </row>
        <row r="3404">
          <cell r="A3404">
            <v>1825</v>
          </cell>
          <cell r="B3404" t="str">
            <v>Ladd, Whitney A.</v>
          </cell>
          <cell r="C3404" t="str">
            <v>Y</v>
          </cell>
          <cell r="D3404" t="str">
            <v>00000472</v>
          </cell>
          <cell r="E3404" t="str">
            <v>ES Associate - Per Diem</v>
          </cell>
          <cell r="F3404">
            <v>41078</v>
          </cell>
          <cell r="G3404">
            <v>41796</v>
          </cell>
          <cell r="H3404" t="str">
            <v>Hourly</v>
          </cell>
          <cell r="I3404" t="str">
            <v>H</v>
          </cell>
          <cell r="J3404">
            <v>10.029999999999999</v>
          </cell>
        </row>
        <row r="3405">
          <cell r="A3405">
            <v>1826</v>
          </cell>
          <cell r="B3405" t="str">
            <v>Morse, Shannon L.</v>
          </cell>
          <cell r="C3405" t="str">
            <v>Y</v>
          </cell>
          <cell r="D3405" t="str">
            <v>00000378</v>
          </cell>
          <cell r="E3405" t="str">
            <v>Orthopedic Medical Assistant</v>
          </cell>
          <cell r="F3405">
            <v>41078</v>
          </cell>
          <cell r="G3405">
            <v>41166</v>
          </cell>
          <cell r="H3405" t="str">
            <v>Hourly</v>
          </cell>
          <cell r="I3405" t="str">
            <v>H</v>
          </cell>
          <cell r="J3405">
            <v>12.5</v>
          </cell>
        </row>
        <row r="3406">
          <cell r="A3406">
            <v>1827</v>
          </cell>
          <cell r="B3406" t="str">
            <v>Scott, Kevin D.</v>
          </cell>
          <cell r="C3406" t="str">
            <v>Y</v>
          </cell>
          <cell r="D3406" t="str">
            <v>00000021</v>
          </cell>
          <cell r="E3406" t="str">
            <v>NADM Nurse Mgr Surgical Srvcs</v>
          </cell>
          <cell r="F3406">
            <v>43334</v>
          </cell>
          <cell r="G3406">
            <v>43864</v>
          </cell>
          <cell r="H3406" t="str">
            <v>Salaried</v>
          </cell>
          <cell r="I3406" t="str">
            <v>S</v>
          </cell>
          <cell r="J3406">
            <v>38.11</v>
          </cell>
        </row>
        <row r="3407">
          <cell r="A3407">
            <v>1827</v>
          </cell>
          <cell r="B3407" t="str">
            <v>Scott, Kevin D.</v>
          </cell>
          <cell r="C3407" t="str">
            <v>N</v>
          </cell>
          <cell r="D3407" t="str">
            <v>00000049</v>
          </cell>
          <cell r="E3407" t="str">
            <v>MEDSURG Registered Nurse</v>
          </cell>
          <cell r="F3407">
            <v>41078</v>
          </cell>
          <cell r="G3407">
            <v>41462</v>
          </cell>
          <cell r="H3407" t="str">
            <v>Hourly</v>
          </cell>
          <cell r="I3407" t="str">
            <v>H</v>
          </cell>
          <cell r="J3407">
            <v>23.58</v>
          </cell>
        </row>
        <row r="3408">
          <cell r="A3408">
            <v>1827</v>
          </cell>
          <cell r="B3408" t="str">
            <v>Scott, Kevin D.</v>
          </cell>
          <cell r="C3408" t="str">
            <v>N</v>
          </cell>
          <cell r="D3408" t="str">
            <v>00000239</v>
          </cell>
          <cell r="E3408" t="str">
            <v>MEDSURG RN Per Diem</v>
          </cell>
          <cell r="F3408">
            <v>41435</v>
          </cell>
          <cell r="G3408">
            <v>42584</v>
          </cell>
          <cell r="H3408" t="str">
            <v>Hourly</v>
          </cell>
          <cell r="I3408" t="str">
            <v>H</v>
          </cell>
          <cell r="J3408">
            <v>25.52</v>
          </cell>
        </row>
        <row r="3409">
          <cell r="A3409">
            <v>1828</v>
          </cell>
          <cell r="B3409" t="str">
            <v>Cotnoir, Jessica L.</v>
          </cell>
          <cell r="C3409" t="str">
            <v>Y</v>
          </cell>
          <cell r="D3409" t="str">
            <v>00000063</v>
          </cell>
          <cell r="E3409" t="str">
            <v>OR Registered Nurse</v>
          </cell>
          <cell r="F3409">
            <v>41078</v>
          </cell>
          <cell r="G3409">
            <v>42170</v>
          </cell>
          <cell r="H3409" t="str">
            <v>Hourly</v>
          </cell>
          <cell r="I3409" t="str">
            <v>H</v>
          </cell>
          <cell r="J3409">
            <v>26.61</v>
          </cell>
        </row>
        <row r="3410">
          <cell r="A3410">
            <v>1829</v>
          </cell>
          <cell r="B3410" t="str">
            <v>Perkins, Carol J.</v>
          </cell>
          <cell r="C3410" t="str">
            <v>Y</v>
          </cell>
          <cell r="D3410" t="str">
            <v>00000300</v>
          </cell>
          <cell r="E3410" t="str">
            <v>PRIM LPN - Provider Practice</v>
          </cell>
          <cell r="F3410">
            <v>41085</v>
          </cell>
          <cell r="G3410">
            <v>41530</v>
          </cell>
          <cell r="H3410" t="str">
            <v>Hourly</v>
          </cell>
          <cell r="I3410" t="str">
            <v>H</v>
          </cell>
          <cell r="J3410">
            <v>15.38</v>
          </cell>
        </row>
        <row r="3411">
          <cell r="A3411">
            <v>1830</v>
          </cell>
          <cell r="B3411" t="str">
            <v>Champany, Renee C.</v>
          </cell>
          <cell r="C3411" t="str">
            <v>N</v>
          </cell>
          <cell r="D3411" t="str">
            <v>00000049</v>
          </cell>
          <cell r="E3411" t="str">
            <v>MEDSURG Registered Nurse</v>
          </cell>
          <cell r="F3411">
            <v>41407</v>
          </cell>
          <cell r="G3411">
            <v>41448</v>
          </cell>
          <cell r="H3411" t="str">
            <v>Hourly</v>
          </cell>
          <cell r="I3411" t="str">
            <v>H</v>
          </cell>
          <cell r="J3411">
            <v>23</v>
          </cell>
        </row>
        <row r="3412">
          <cell r="A3412">
            <v>1830</v>
          </cell>
          <cell r="B3412" t="str">
            <v>Champany, Renee C.</v>
          </cell>
          <cell r="C3412" t="str">
            <v>N</v>
          </cell>
          <cell r="D3412" t="str">
            <v>00000049</v>
          </cell>
          <cell r="E3412" t="str">
            <v>MEDSURG Registered Nurse</v>
          </cell>
          <cell r="F3412">
            <v>41687</v>
          </cell>
          <cell r="G3412">
            <v>41938</v>
          </cell>
          <cell r="H3412" t="str">
            <v>Hourly</v>
          </cell>
          <cell r="I3412" t="str">
            <v>H</v>
          </cell>
          <cell r="J3412">
            <v>25</v>
          </cell>
        </row>
        <row r="3413">
          <cell r="A3413">
            <v>1830</v>
          </cell>
          <cell r="B3413" t="str">
            <v>Champany, Renee C.</v>
          </cell>
          <cell r="C3413" t="str">
            <v>N</v>
          </cell>
          <cell r="D3413" t="str">
            <v>00000050</v>
          </cell>
          <cell r="E3413" t="str">
            <v>MEDSURG LPN</v>
          </cell>
          <cell r="F3413">
            <v>41449</v>
          </cell>
          <cell r="G3413">
            <v>41686</v>
          </cell>
          <cell r="H3413" t="str">
            <v>Hourly</v>
          </cell>
          <cell r="I3413" t="str">
            <v>H</v>
          </cell>
          <cell r="J3413">
            <v>16.3</v>
          </cell>
        </row>
        <row r="3414">
          <cell r="A3414">
            <v>1830</v>
          </cell>
          <cell r="B3414" t="str">
            <v>Champany, Renee C.</v>
          </cell>
          <cell r="C3414" t="str">
            <v>Y</v>
          </cell>
          <cell r="D3414" t="str">
            <v>00000239</v>
          </cell>
          <cell r="E3414" t="str">
            <v>MEDSURG RN Per Diem</v>
          </cell>
          <cell r="F3414">
            <v>42023</v>
          </cell>
          <cell r="G3414">
            <v>42190</v>
          </cell>
          <cell r="H3414" t="str">
            <v>Hourly</v>
          </cell>
          <cell r="I3414" t="str">
            <v>H</v>
          </cell>
          <cell r="J3414">
            <v>25</v>
          </cell>
        </row>
        <row r="3415">
          <cell r="A3415">
            <v>1830</v>
          </cell>
          <cell r="B3415" t="str">
            <v>Champany, Renee C.</v>
          </cell>
          <cell r="C3415" t="str">
            <v>N</v>
          </cell>
          <cell r="D3415" t="str">
            <v>00000300</v>
          </cell>
          <cell r="E3415" t="str">
            <v>PRIM LPN - Provider Practice</v>
          </cell>
          <cell r="F3415">
            <v>41085</v>
          </cell>
          <cell r="G3415">
            <v>41406</v>
          </cell>
          <cell r="H3415" t="str">
            <v>Hourly</v>
          </cell>
          <cell r="I3415" t="str">
            <v>H</v>
          </cell>
          <cell r="J3415">
            <v>16.3</v>
          </cell>
        </row>
        <row r="3416">
          <cell r="A3416">
            <v>1830</v>
          </cell>
          <cell r="B3416" t="str">
            <v>Champany, Renee C.</v>
          </cell>
          <cell r="C3416" t="str">
            <v>N</v>
          </cell>
          <cell r="D3416" t="str">
            <v>00000300</v>
          </cell>
          <cell r="E3416" t="str">
            <v>PRIM LPN - Provider Practice</v>
          </cell>
          <cell r="F3416">
            <v>41422</v>
          </cell>
          <cell r="G3416">
            <v>41938</v>
          </cell>
          <cell r="H3416" t="str">
            <v>Salaried</v>
          </cell>
          <cell r="I3416" t="str">
            <v>S</v>
          </cell>
          <cell r="J3416">
            <v>16.3</v>
          </cell>
        </row>
        <row r="3417">
          <cell r="A3417">
            <v>1831</v>
          </cell>
          <cell r="B3417" t="str">
            <v>Shabayek, Nazek R.</v>
          </cell>
          <cell r="C3417" t="str">
            <v>Y</v>
          </cell>
          <cell r="D3417" t="str">
            <v>00000017</v>
          </cell>
          <cell r="E3417" t="str">
            <v>MED Anesthesiologist</v>
          </cell>
          <cell r="F3417">
            <v>41085</v>
          </cell>
          <cell r="G3417">
            <v>41515</v>
          </cell>
          <cell r="H3417" t="str">
            <v>Salaried</v>
          </cell>
          <cell r="I3417" t="str">
            <v>S</v>
          </cell>
          <cell r="J3417">
            <v>144.23079999999999</v>
          </cell>
        </row>
        <row r="3418">
          <cell r="A3418">
            <v>1832</v>
          </cell>
          <cell r="B3418" t="str">
            <v>Doyle, Steven P.</v>
          </cell>
          <cell r="C3418" t="str">
            <v>N</v>
          </cell>
          <cell r="D3418" t="str">
            <v>00000252</v>
          </cell>
          <cell r="E3418" t="str">
            <v>ACC LPN Per Diem</v>
          </cell>
          <cell r="F3418">
            <v>41086</v>
          </cell>
          <cell r="G3418">
            <v>41348</v>
          </cell>
          <cell r="H3418" t="str">
            <v>Hourly</v>
          </cell>
          <cell r="I3418" t="str">
            <v>H</v>
          </cell>
          <cell r="J3418">
            <v>13.95</v>
          </cell>
        </row>
        <row r="3419">
          <cell r="A3419">
            <v>1832</v>
          </cell>
          <cell r="B3419" t="str">
            <v>Doyle, Steven P.</v>
          </cell>
          <cell r="C3419" t="str">
            <v>Y</v>
          </cell>
          <cell r="D3419" t="str">
            <v>00000252</v>
          </cell>
          <cell r="E3419" t="str">
            <v>ACC LPN Per Diem</v>
          </cell>
          <cell r="F3419">
            <v>41376</v>
          </cell>
          <cell r="G3419">
            <v>41547</v>
          </cell>
          <cell r="H3419" t="str">
            <v>Hourly</v>
          </cell>
          <cell r="I3419" t="str">
            <v>H</v>
          </cell>
          <cell r="J3419">
            <v>13.95</v>
          </cell>
        </row>
        <row r="3420">
          <cell r="A3420">
            <v>1833</v>
          </cell>
          <cell r="B3420" t="str">
            <v>Howe, Aidan J.</v>
          </cell>
          <cell r="C3420" t="str">
            <v>N</v>
          </cell>
          <cell r="D3420" t="str">
            <v>00000208</v>
          </cell>
          <cell r="E3420" t="str">
            <v>IS PC Support Technician</v>
          </cell>
          <cell r="F3420">
            <v>41092</v>
          </cell>
          <cell r="G3420">
            <v>41308</v>
          </cell>
          <cell r="H3420" t="str">
            <v>Hourly</v>
          </cell>
          <cell r="I3420" t="str">
            <v>H</v>
          </cell>
          <cell r="J3420">
            <v>17</v>
          </cell>
        </row>
        <row r="3421">
          <cell r="A3421">
            <v>1833</v>
          </cell>
          <cell r="B3421" t="str">
            <v>Howe, Aidan J.</v>
          </cell>
          <cell r="C3421" t="str">
            <v>Y</v>
          </cell>
          <cell r="D3421" t="str">
            <v>00000209</v>
          </cell>
          <cell r="E3421" t="str">
            <v>IS Analyst</v>
          </cell>
          <cell r="F3421">
            <v>41309</v>
          </cell>
          <cell r="G3421">
            <v>41936</v>
          </cell>
          <cell r="H3421" t="str">
            <v>Hourly</v>
          </cell>
          <cell r="I3421" t="str">
            <v>H</v>
          </cell>
          <cell r="J3421">
            <v>21.59</v>
          </cell>
        </row>
        <row r="3422">
          <cell r="A3422">
            <v>1834</v>
          </cell>
          <cell r="B3422" t="str">
            <v>Bushway, Karen A.</v>
          </cell>
          <cell r="C3422" t="str">
            <v>N</v>
          </cell>
          <cell r="D3422" t="str">
            <v>00000197</v>
          </cell>
          <cell r="E3422" t="str">
            <v>ES Associate</v>
          </cell>
          <cell r="F3422">
            <v>41092</v>
          </cell>
          <cell r="G3422">
            <v>44682</v>
          </cell>
          <cell r="H3422" t="str">
            <v>Hourly</v>
          </cell>
          <cell r="I3422" t="str">
            <v>H</v>
          </cell>
          <cell r="J3422">
            <v>18.46</v>
          </cell>
        </row>
        <row r="3423">
          <cell r="A3423">
            <v>1834</v>
          </cell>
          <cell r="B3423" t="str">
            <v>Bushway, Karen A.</v>
          </cell>
          <cell r="C3423" t="str">
            <v>Y</v>
          </cell>
          <cell r="D3423" t="str">
            <v>00000659</v>
          </cell>
          <cell r="E3423" t="str">
            <v>ES Technician</v>
          </cell>
          <cell r="F3423">
            <v>44683</v>
          </cell>
          <cell r="G3423">
            <v>45056</v>
          </cell>
          <cell r="H3423" t="str">
            <v>Hourly</v>
          </cell>
          <cell r="I3423" t="str">
            <v>H</v>
          </cell>
          <cell r="J3423">
            <v>21.96</v>
          </cell>
        </row>
        <row r="3424">
          <cell r="A3424">
            <v>1835</v>
          </cell>
          <cell r="B3424" t="str">
            <v>Lilienthal, Erin B.</v>
          </cell>
          <cell r="C3424" t="str">
            <v>N</v>
          </cell>
          <cell r="D3424" t="str">
            <v>00000518</v>
          </cell>
          <cell r="E3424" t="str">
            <v>CLAD Office Manager</v>
          </cell>
          <cell r="F3424">
            <v>41099</v>
          </cell>
          <cell r="G3424">
            <v>41563</v>
          </cell>
          <cell r="H3424" t="str">
            <v>Salaried</v>
          </cell>
          <cell r="I3424" t="str">
            <v>S</v>
          </cell>
          <cell r="J3424">
            <v>18.89</v>
          </cell>
        </row>
        <row r="3425">
          <cell r="A3425">
            <v>1835</v>
          </cell>
          <cell r="B3425" t="str">
            <v>Lilienthal, Erin B.</v>
          </cell>
          <cell r="C3425" t="str">
            <v>Y</v>
          </cell>
          <cell r="D3425" t="str">
            <v>00000518</v>
          </cell>
          <cell r="E3425" t="str">
            <v>CLAD Office Manager</v>
          </cell>
          <cell r="F3425">
            <v>41575</v>
          </cell>
          <cell r="G3425">
            <v>41575</v>
          </cell>
          <cell r="H3425" t="str">
            <v>Salaried</v>
          </cell>
          <cell r="I3425" t="str">
            <v>S</v>
          </cell>
          <cell r="J3425">
            <v>18.89</v>
          </cell>
        </row>
        <row r="3426">
          <cell r="A3426">
            <v>1836</v>
          </cell>
          <cell r="B3426" t="str">
            <v>VanBoening, Chelsea M.</v>
          </cell>
          <cell r="C3426" t="str">
            <v>Y</v>
          </cell>
          <cell r="D3426" t="str">
            <v>00000049</v>
          </cell>
          <cell r="E3426" t="str">
            <v>MEDSURG Registered Nurse</v>
          </cell>
          <cell r="F3426">
            <v>41638</v>
          </cell>
          <cell r="G3426">
            <v>41917</v>
          </cell>
          <cell r="H3426" t="str">
            <v>Hourly</v>
          </cell>
          <cell r="I3426" t="str">
            <v>H</v>
          </cell>
          <cell r="J3426">
            <v>23</v>
          </cell>
        </row>
        <row r="3427">
          <cell r="A3427">
            <v>1836</v>
          </cell>
          <cell r="B3427" t="str">
            <v>VanBoening, Chelsea M.</v>
          </cell>
          <cell r="C3427" t="str">
            <v>N</v>
          </cell>
          <cell r="D3427" t="str">
            <v>00000056</v>
          </cell>
          <cell r="E3427" t="str">
            <v>MECU Registered Nurse</v>
          </cell>
          <cell r="F3427">
            <v>41407</v>
          </cell>
          <cell r="G3427">
            <v>41637</v>
          </cell>
          <cell r="H3427" t="str">
            <v>Hourly</v>
          </cell>
          <cell r="I3427" t="str">
            <v>H</v>
          </cell>
          <cell r="J3427">
            <v>23</v>
          </cell>
        </row>
        <row r="3428">
          <cell r="A3428">
            <v>1836</v>
          </cell>
          <cell r="B3428" t="str">
            <v>VanBoening, Chelsea M.</v>
          </cell>
          <cell r="C3428" t="str">
            <v>N</v>
          </cell>
          <cell r="D3428" t="str">
            <v>00000251</v>
          </cell>
          <cell r="E3428" t="str">
            <v>MECU LPN Per Diem</v>
          </cell>
          <cell r="F3428">
            <v>41099</v>
          </cell>
          <cell r="G3428">
            <v>41406</v>
          </cell>
          <cell r="H3428" t="str">
            <v>Hourly</v>
          </cell>
          <cell r="I3428" t="str">
            <v>H</v>
          </cell>
          <cell r="J3428">
            <v>15.53</v>
          </cell>
        </row>
        <row r="3429">
          <cell r="A3429">
            <v>1837</v>
          </cell>
          <cell r="B3429" t="str">
            <v>Weydener, Annette L.</v>
          </cell>
          <cell r="C3429" t="str">
            <v>N</v>
          </cell>
          <cell r="D3429" t="str">
            <v>00000056</v>
          </cell>
          <cell r="E3429" t="str">
            <v>MECU Registered Nurse</v>
          </cell>
          <cell r="F3429">
            <v>41099</v>
          </cell>
          <cell r="G3429">
            <v>42764</v>
          </cell>
          <cell r="H3429" t="str">
            <v>Hourly</v>
          </cell>
          <cell r="I3429" t="str">
            <v>H</v>
          </cell>
          <cell r="J3429">
            <v>30.21</v>
          </cell>
        </row>
        <row r="3430">
          <cell r="A3430">
            <v>1837</v>
          </cell>
          <cell r="B3430" t="str">
            <v>Weydener, Annette L.</v>
          </cell>
          <cell r="C3430" t="str">
            <v>Y</v>
          </cell>
          <cell r="D3430" t="str">
            <v>00000591</v>
          </cell>
          <cell r="E3430" t="str">
            <v>RN Retirement Community</v>
          </cell>
          <cell r="F3430">
            <v>42765</v>
          </cell>
          <cell r="G3430">
            <v>44515</v>
          </cell>
          <cell r="H3430" t="str">
            <v>Hourly</v>
          </cell>
          <cell r="I3430" t="str">
            <v>H</v>
          </cell>
          <cell r="J3430">
            <v>34.15</v>
          </cell>
        </row>
        <row r="3431">
          <cell r="A3431">
            <v>1838</v>
          </cell>
          <cell r="B3431" t="str">
            <v>Scott, Andrea L.</v>
          </cell>
          <cell r="C3431" t="str">
            <v>N</v>
          </cell>
          <cell r="D3431" t="str">
            <v>00000063</v>
          </cell>
          <cell r="E3431" t="str">
            <v>OR Registered Nurse</v>
          </cell>
          <cell r="F3431">
            <v>41449</v>
          </cell>
          <cell r="G3431">
            <v>42019</v>
          </cell>
          <cell r="H3431" t="str">
            <v>Hourly</v>
          </cell>
          <cell r="I3431" t="str">
            <v>H</v>
          </cell>
          <cell r="J3431">
            <v>26</v>
          </cell>
        </row>
        <row r="3432">
          <cell r="A3432">
            <v>1838</v>
          </cell>
          <cell r="B3432" t="str">
            <v>Scott, Andrea L.</v>
          </cell>
          <cell r="C3432" t="str">
            <v>N</v>
          </cell>
          <cell r="D3432" t="str">
            <v>00000242</v>
          </cell>
          <cell r="E3432" t="str">
            <v>OR RN Per Diem</v>
          </cell>
          <cell r="F3432">
            <v>42233</v>
          </cell>
          <cell r="G3432">
            <v>42330</v>
          </cell>
          <cell r="H3432" t="str">
            <v>Hourly</v>
          </cell>
          <cell r="I3432" t="str">
            <v>H</v>
          </cell>
          <cell r="J3432">
            <v>26</v>
          </cell>
        </row>
        <row r="3433">
          <cell r="A3433">
            <v>1838</v>
          </cell>
          <cell r="B3433" t="str">
            <v>Scott, Andrea L.</v>
          </cell>
          <cell r="C3433" t="str">
            <v>N</v>
          </cell>
          <cell r="D3433" t="str">
            <v>00000242</v>
          </cell>
          <cell r="E3433" t="str">
            <v>OR RN Per Diem</v>
          </cell>
          <cell r="F3433">
            <v>42331</v>
          </cell>
          <cell r="G3433">
            <v>42821</v>
          </cell>
          <cell r="H3433" t="str">
            <v>Hourly</v>
          </cell>
          <cell r="I3433" t="str">
            <v>H</v>
          </cell>
          <cell r="J3433">
            <v>26</v>
          </cell>
        </row>
        <row r="3434">
          <cell r="A3434">
            <v>1838</v>
          </cell>
          <cell r="B3434" t="str">
            <v>Scott, Andrea L.</v>
          </cell>
          <cell r="C3434" t="str">
            <v>N</v>
          </cell>
          <cell r="D3434" t="str">
            <v>00000242</v>
          </cell>
          <cell r="E3434" t="str">
            <v>OR RN Per Diem</v>
          </cell>
          <cell r="F3434">
            <v>43577</v>
          </cell>
          <cell r="G3434">
            <v>44948</v>
          </cell>
          <cell r="H3434" t="str">
            <v>Hourly</v>
          </cell>
          <cell r="I3434" t="str">
            <v>H</v>
          </cell>
          <cell r="J3434">
            <v>40.82</v>
          </cell>
        </row>
        <row r="3435">
          <cell r="A3435">
            <v>1838</v>
          </cell>
          <cell r="B3435" t="str">
            <v>Scott, Andrea L.</v>
          </cell>
          <cell r="C3435" t="str">
            <v>N</v>
          </cell>
          <cell r="D3435" t="str">
            <v>00000374</v>
          </cell>
          <cell r="E3435" t="str">
            <v>Primary Care RN- Per Diem</v>
          </cell>
          <cell r="F3435">
            <v>43724</v>
          </cell>
          <cell r="G3435">
            <v>44948</v>
          </cell>
          <cell r="H3435" t="str">
            <v>Hourly</v>
          </cell>
          <cell r="I3435" t="str">
            <v>H</v>
          </cell>
          <cell r="J3435">
            <v>37.25</v>
          </cell>
        </row>
        <row r="3436">
          <cell r="A3436">
            <v>1838</v>
          </cell>
          <cell r="B3436" t="str">
            <v>Scott, Andrea L.</v>
          </cell>
          <cell r="C3436" t="str">
            <v>N</v>
          </cell>
          <cell r="D3436" t="str">
            <v>00000380</v>
          </cell>
          <cell r="E3436" t="str">
            <v>NAPS Surgical Cordinator</v>
          </cell>
          <cell r="F3436">
            <v>41435</v>
          </cell>
          <cell r="G3436">
            <v>41448</v>
          </cell>
          <cell r="H3436" t="str">
            <v>Hourly</v>
          </cell>
          <cell r="I3436" t="str">
            <v>H</v>
          </cell>
          <cell r="J3436">
            <v>26</v>
          </cell>
        </row>
        <row r="3437">
          <cell r="A3437">
            <v>1838</v>
          </cell>
          <cell r="B3437" t="str">
            <v>Scott, Andrea L.</v>
          </cell>
          <cell r="C3437" t="str">
            <v>N</v>
          </cell>
          <cell r="D3437" t="str">
            <v>00000430</v>
          </cell>
          <cell r="E3437" t="str">
            <v>Sharon Nurse Practitioner</v>
          </cell>
          <cell r="F3437">
            <v>41099</v>
          </cell>
          <cell r="G3437">
            <v>41448</v>
          </cell>
          <cell r="H3437" t="str">
            <v>Salaried</v>
          </cell>
          <cell r="I3437" t="str">
            <v>S</v>
          </cell>
          <cell r="J3437">
            <v>28.125</v>
          </cell>
        </row>
        <row r="3438">
          <cell r="A3438">
            <v>1838</v>
          </cell>
          <cell r="B3438" t="str">
            <v>Scott, Andrea L.</v>
          </cell>
          <cell r="C3438" t="str">
            <v>Y</v>
          </cell>
          <cell r="D3438" t="str">
            <v>00000556</v>
          </cell>
          <cell r="E3438" t="str">
            <v>RN - Per Diem</v>
          </cell>
          <cell r="F3438">
            <v>44683</v>
          </cell>
          <cell r="G3438">
            <v>45056</v>
          </cell>
          <cell r="H3438" t="str">
            <v>Hourly</v>
          </cell>
          <cell r="I3438" t="str">
            <v>H</v>
          </cell>
          <cell r="J3438">
            <v>38.18</v>
          </cell>
        </row>
        <row r="3439">
          <cell r="A3439">
            <v>1838</v>
          </cell>
          <cell r="B3439" t="str">
            <v>Scott, Andrea L.</v>
          </cell>
          <cell r="C3439" t="str">
            <v>N</v>
          </cell>
          <cell r="D3439" t="str">
            <v>00000557</v>
          </cell>
          <cell r="E3439" t="str">
            <v>Clinical Nurse Analyst</v>
          </cell>
          <cell r="F3439">
            <v>42331</v>
          </cell>
          <cell r="G3439">
            <v>42821</v>
          </cell>
          <cell r="H3439" t="str">
            <v>Hourly</v>
          </cell>
          <cell r="I3439" t="str">
            <v>H</v>
          </cell>
          <cell r="J3439">
            <v>29</v>
          </cell>
        </row>
        <row r="3440">
          <cell r="A3440">
            <v>1839</v>
          </cell>
          <cell r="B3440" t="str">
            <v>Lothridge, Adrienne M.</v>
          </cell>
          <cell r="C3440" t="str">
            <v>N</v>
          </cell>
          <cell r="D3440" t="str">
            <v>00000197</v>
          </cell>
          <cell r="E3440" t="str">
            <v>ES Associate</v>
          </cell>
          <cell r="F3440">
            <v>41099</v>
          </cell>
          <cell r="G3440">
            <v>41922</v>
          </cell>
          <cell r="H3440" t="str">
            <v>Hourly</v>
          </cell>
          <cell r="I3440" t="str">
            <v>H</v>
          </cell>
          <cell r="J3440">
            <v>10.61</v>
          </cell>
        </row>
        <row r="3441">
          <cell r="A3441">
            <v>1839</v>
          </cell>
          <cell r="B3441" t="str">
            <v>Lothridge, Adrienne M.</v>
          </cell>
          <cell r="C3441" t="str">
            <v>Y</v>
          </cell>
          <cell r="D3441" t="str">
            <v>00000197</v>
          </cell>
          <cell r="E3441" t="str">
            <v>ES Associate</v>
          </cell>
          <cell r="F3441">
            <v>41953</v>
          </cell>
          <cell r="G3441">
            <v>42020</v>
          </cell>
          <cell r="H3441" t="str">
            <v>Hourly</v>
          </cell>
          <cell r="I3441" t="str">
            <v>H</v>
          </cell>
          <cell r="J3441">
            <v>12</v>
          </cell>
        </row>
        <row r="3442">
          <cell r="A3442">
            <v>1840</v>
          </cell>
          <cell r="B3442" t="str">
            <v>Needham, Kiersten E.</v>
          </cell>
          <cell r="C3442" t="str">
            <v>Y</v>
          </cell>
          <cell r="D3442" t="str">
            <v>00000058</v>
          </cell>
          <cell r="E3442" t="str">
            <v>MECU Licensed Nurse Aide</v>
          </cell>
          <cell r="F3442">
            <v>41100</v>
          </cell>
          <cell r="G3442">
            <v>41225</v>
          </cell>
          <cell r="H3442" t="str">
            <v>Hourly</v>
          </cell>
          <cell r="I3442" t="str">
            <v>H</v>
          </cell>
          <cell r="J3442">
            <v>10</v>
          </cell>
        </row>
        <row r="3443">
          <cell r="A3443">
            <v>1841</v>
          </cell>
          <cell r="B3443" t="str">
            <v>Baraw, Melissa S.</v>
          </cell>
          <cell r="C3443" t="str">
            <v>Y</v>
          </cell>
          <cell r="D3443" t="str">
            <v>00000226</v>
          </cell>
          <cell r="E3443" t="str">
            <v>CEC Teaching Associate</v>
          </cell>
          <cell r="F3443">
            <v>41911</v>
          </cell>
          <cell r="G3443">
            <v>42517</v>
          </cell>
          <cell r="H3443" t="str">
            <v>Hourly</v>
          </cell>
          <cell r="I3443" t="str">
            <v>H</v>
          </cell>
          <cell r="J3443">
            <v>14.94</v>
          </cell>
        </row>
        <row r="3444">
          <cell r="A3444">
            <v>1841</v>
          </cell>
          <cell r="B3444" t="str">
            <v>Baraw, Melissa S.</v>
          </cell>
          <cell r="C3444" t="str">
            <v>N</v>
          </cell>
          <cell r="D3444" t="str">
            <v>00000227</v>
          </cell>
          <cell r="E3444" t="str">
            <v>CEC Teaching Assistant</v>
          </cell>
          <cell r="F3444">
            <v>41101</v>
          </cell>
          <cell r="G3444">
            <v>41714</v>
          </cell>
          <cell r="H3444" t="str">
            <v>Hourly</v>
          </cell>
          <cell r="I3444" t="str">
            <v>H</v>
          </cell>
          <cell r="J3444">
            <v>10.76</v>
          </cell>
        </row>
        <row r="3445">
          <cell r="A3445">
            <v>1841</v>
          </cell>
          <cell r="B3445" t="str">
            <v>Baraw, Melissa S.</v>
          </cell>
          <cell r="C3445" t="str">
            <v>N</v>
          </cell>
          <cell r="D3445" t="str">
            <v>00000454</v>
          </cell>
          <cell r="E3445" t="str">
            <v>CEC Day Care Sub Per Diem</v>
          </cell>
          <cell r="F3445">
            <v>41715</v>
          </cell>
          <cell r="G3445">
            <v>41910</v>
          </cell>
          <cell r="H3445" t="str">
            <v>Hourly</v>
          </cell>
          <cell r="I3445" t="str">
            <v>H</v>
          </cell>
          <cell r="J3445">
            <v>11.14</v>
          </cell>
        </row>
        <row r="3446">
          <cell r="A3446">
            <v>1842</v>
          </cell>
          <cell r="B3446" t="str">
            <v>Huff, Emily E.</v>
          </cell>
          <cell r="C3446" t="str">
            <v>Y</v>
          </cell>
          <cell r="D3446" t="str">
            <v>00000197</v>
          </cell>
          <cell r="E3446" t="str">
            <v>ES Associate</v>
          </cell>
          <cell r="F3446">
            <v>41939</v>
          </cell>
          <cell r="G3446">
            <v>42013</v>
          </cell>
          <cell r="H3446" t="str">
            <v>Hourly</v>
          </cell>
          <cell r="I3446" t="str">
            <v>H</v>
          </cell>
          <cell r="J3446">
            <v>10.5</v>
          </cell>
        </row>
        <row r="3447">
          <cell r="A3447">
            <v>1842</v>
          </cell>
          <cell r="B3447" t="str">
            <v>Huff, Emily E.</v>
          </cell>
          <cell r="C3447" t="str">
            <v>N</v>
          </cell>
          <cell r="D3447" t="str">
            <v>00000226</v>
          </cell>
          <cell r="E3447" t="str">
            <v>CEC Teaching Associate</v>
          </cell>
          <cell r="F3447">
            <v>41113</v>
          </cell>
          <cell r="G3447">
            <v>41938</v>
          </cell>
          <cell r="H3447" t="str">
            <v>Hourly</v>
          </cell>
          <cell r="I3447" t="str">
            <v>H</v>
          </cell>
          <cell r="J3447">
            <v>13</v>
          </cell>
        </row>
        <row r="3448">
          <cell r="A3448">
            <v>1843</v>
          </cell>
          <cell r="B3448" t="str">
            <v>Glockler, Anna C.</v>
          </cell>
          <cell r="C3448" t="str">
            <v>Y</v>
          </cell>
          <cell r="D3448" t="str">
            <v>00000531</v>
          </cell>
          <cell r="E3448" t="str">
            <v>NAPS Healthcare Assistant</v>
          </cell>
          <cell r="F3448">
            <v>41116</v>
          </cell>
          <cell r="G3448">
            <v>41250</v>
          </cell>
          <cell r="H3448" t="str">
            <v>Hourly</v>
          </cell>
          <cell r="I3448" t="str">
            <v>H</v>
          </cell>
          <cell r="J3448">
            <v>12</v>
          </cell>
        </row>
        <row r="3449">
          <cell r="A3449">
            <v>1844</v>
          </cell>
          <cell r="B3449" t="str">
            <v>Landry, Emma J.</v>
          </cell>
          <cell r="C3449" t="str">
            <v>N</v>
          </cell>
          <cell r="D3449" t="str">
            <v>00000459</v>
          </cell>
          <cell r="E3449" t="str">
            <v>NUTS Nutrition Asst 1 Per Diem</v>
          </cell>
          <cell r="F3449">
            <v>41120</v>
          </cell>
          <cell r="G3449">
            <v>41350</v>
          </cell>
          <cell r="H3449" t="str">
            <v>Hourly</v>
          </cell>
          <cell r="I3449" t="str">
            <v>H</v>
          </cell>
          <cell r="J3449">
            <v>9</v>
          </cell>
        </row>
        <row r="3450">
          <cell r="A3450">
            <v>1844</v>
          </cell>
          <cell r="B3450" t="str">
            <v>Landry, Emma J.</v>
          </cell>
          <cell r="C3450" t="str">
            <v>N</v>
          </cell>
          <cell r="D3450" t="str">
            <v>00000459</v>
          </cell>
          <cell r="E3450" t="str">
            <v>NUTS Nutrition Asst 1 Per Diem</v>
          </cell>
          <cell r="F3450">
            <v>41351</v>
          </cell>
          <cell r="G3450">
            <v>41365</v>
          </cell>
          <cell r="H3450" t="str">
            <v>Hourly</v>
          </cell>
          <cell r="I3450" t="str">
            <v>H</v>
          </cell>
          <cell r="J3450">
            <v>9</v>
          </cell>
        </row>
        <row r="3451">
          <cell r="A3451">
            <v>1844</v>
          </cell>
          <cell r="B3451" t="str">
            <v>Landry, Emma J.</v>
          </cell>
          <cell r="C3451" t="str">
            <v>N</v>
          </cell>
          <cell r="D3451" t="str">
            <v>00000459</v>
          </cell>
          <cell r="E3451" t="str">
            <v>NUTS Nutrition Asst 1 Per Diem</v>
          </cell>
          <cell r="F3451">
            <v>41365</v>
          </cell>
          <cell r="G3451">
            <v>41365</v>
          </cell>
          <cell r="H3451" t="str">
            <v>Hourly</v>
          </cell>
          <cell r="I3451" t="str">
            <v>H</v>
          </cell>
          <cell r="J3451">
            <v>9</v>
          </cell>
        </row>
        <row r="3452">
          <cell r="A3452">
            <v>1844</v>
          </cell>
          <cell r="B3452" t="str">
            <v>Landry, Emma J.</v>
          </cell>
          <cell r="C3452" t="str">
            <v>Y</v>
          </cell>
          <cell r="D3452" t="str">
            <v>00000460</v>
          </cell>
          <cell r="E3452" t="str">
            <v>Pt Reg Receptionist 1 Per Diem</v>
          </cell>
          <cell r="F3452">
            <v>41855</v>
          </cell>
          <cell r="G3452">
            <v>42534</v>
          </cell>
          <cell r="H3452" t="str">
            <v>Hourly</v>
          </cell>
          <cell r="I3452" t="str">
            <v>H</v>
          </cell>
          <cell r="J3452">
            <v>11.33</v>
          </cell>
        </row>
        <row r="3453">
          <cell r="A3453">
            <v>1844</v>
          </cell>
          <cell r="B3453" t="str">
            <v>Landry, Emma J.</v>
          </cell>
          <cell r="C3453" t="str">
            <v>N</v>
          </cell>
          <cell r="D3453" t="str">
            <v>00000550</v>
          </cell>
          <cell r="E3453" t="str">
            <v>Chart Abstractor</v>
          </cell>
          <cell r="F3453">
            <v>41708</v>
          </cell>
          <cell r="G3453">
            <v>41854</v>
          </cell>
          <cell r="H3453" t="str">
            <v>Hourly</v>
          </cell>
          <cell r="I3453" t="str">
            <v>H</v>
          </cell>
          <cell r="J3453">
            <v>10</v>
          </cell>
        </row>
        <row r="3454">
          <cell r="A3454">
            <v>1845</v>
          </cell>
          <cell r="B3454" t="str">
            <v>Atkins, Tammy L.</v>
          </cell>
          <cell r="C3454" t="str">
            <v>N</v>
          </cell>
          <cell r="D3454" t="str">
            <v>00000186</v>
          </cell>
          <cell r="E3454" t="str">
            <v>CLAD RN PP</v>
          </cell>
          <cell r="F3454">
            <v>41120</v>
          </cell>
          <cell r="G3454">
            <v>41238</v>
          </cell>
          <cell r="H3454" t="str">
            <v>Hourly</v>
          </cell>
          <cell r="I3454" t="str">
            <v>H</v>
          </cell>
          <cell r="J3454">
            <v>27</v>
          </cell>
        </row>
        <row r="3455">
          <cell r="A3455">
            <v>1845</v>
          </cell>
          <cell r="B3455" t="str">
            <v>Atkins, Tammy L.</v>
          </cell>
          <cell r="C3455" t="str">
            <v>Y</v>
          </cell>
          <cell r="D3455" t="str">
            <v>00000312</v>
          </cell>
          <cell r="E3455" t="str">
            <v>CHEL Office Manager Offsite</v>
          </cell>
          <cell r="F3455">
            <v>41239</v>
          </cell>
          <cell r="G3455">
            <v>41578</v>
          </cell>
          <cell r="H3455" t="str">
            <v>Salaried</v>
          </cell>
          <cell r="I3455" t="str">
            <v>S</v>
          </cell>
          <cell r="J3455">
            <v>29</v>
          </cell>
        </row>
        <row r="3456">
          <cell r="A3456">
            <v>1846</v>
          </cell>
          <cell r="B3456" t="str">
            <v>Wescott, Chrystal C.</v>
          </cell>
          <cell r="C3456" t="str">
            <v>Y</v>
          </cell>
          <cell r="D3456" t="str">
            <v>00000058</v>
          </cell>
          <cell r="E3456" t="str">
            <v>MECU Licensed Nurse Aide</v>
          </cell>
          <cell r="F3456">
            <v>41120</v>
          </cell>
          <cell r="G3456">
            <v>41136</v>
          </cell>
          <cell r="H3456" t="str">
            <v>Hourly</v>
          </cell>
          <cell r="I3456" t="str">
            <v>H</v>
          </cell>
          <cell r="J3456">
            <v>10.3</v>
          </cell>
        </row>
        <row r="3457">
          <cell r="A3457">
            <v>1847</v>
          </cell>
          <cell r="B3457" t="str">
            <v>Leeson, Thomas A.</v>
          </cell>
          <cell r="C3457" t="str">
            <v>Y</v>
          </cell>
          <cell r="D3457" t="str">
            <v>00000438</v>
          </cell>
          <cell r="E3457" t="str">
            <v>Physician - ER</v>
          </cell>
          <cell r="F3457">
            <v>41120</v>
          </cell>
          <cell r="G3457">
            <v>41515</v>
          </cell>
          <cell r="H3457" t="str">
            <v>Hourly</v>
          </cell>
          <cell r="I3457" t="str">
            <v>H</v>
          </cell>
          <cell r="J3457">
            <v>100</v>
          </cell>
        </row>
        <row r="3458">
          <cell r="A3458">
            <v>1848</v>
          </cell>
          <cell r="B3458" t="str">
            <v>Kadlub, Michaeline A.</v>
          </cell>
          <cell r="C3458" t="str">
            <v>Y</v>
          </cell>
          <cell r="D3458" t="str">
            <v>00000376</v>
          </cell>
          <cell r="E3458" t="str">
            <v>Orthopedics Medical Secretary</v>
          </cell>
          <cell r="F3458">
            <v>41127</v>
          </cell>
          <cell r="G3458">
            <v>42128</v>
          </cell>
          <cell r="H3458" t="str">
            <v>Hourly</v>
          </cell>
          <cell r="I3458" t="str">
            <v>H</v>
          </cell>
          <cell r="J3458">
            <v>13.72</v>
          </cell>
        </row>
        <row r="3459">
          <cell r="A3459">
            <v>1849</v>
          </cell>
          <cell r="B3459" t="str">
            <v>Larocque, Theresa A.</v>
          </cell>
          <cell r="C3459" t="str">
            <v>N</v>
          </cell>
          <cell r="D3459" t="str">
            <v>00000051</v>
          </cell>
          <cell r="E3459" t="str">
            <v>MEDSURG LNA</v>
          </cell>
          <cell r="F3459">
            <v>42079</v>
          </cell>
          <cell r="G3459">
            <v>44836</v>
          </cell>
          <cell r="H3459" t="str">
            <v>Hourly</v>
          </cell>
          <cell r="I3459" t="str">
            <v>H</v>
          </cell>
          <cell r="J3459">
            <v>19.940000000000001</v>
          </cell>
        </row>
        <row r="3460">
          <cell r="A3460">
            <v>1849</v>
          </cell>
          <cell r="B3460" t="str">
            <v>Larocque, Theresa A.</v>
          </cell>
          <cell r="C3460" t="str">
            <v>N</v>
          </cell>
          <cell r="D3460" t="str">
            <v>00000235</v>
          </cell>
          <cell r="E3460" t="str">
            <v>MECU LNA Per Diem</v>
          </cell>
          <cell r="F3460">
            <v>41127</v>
          </cell>
          <cell r="G3460">
            <v>41392</v>
          </cell>
          <cell r="H3460" t="str">
            <v>Hourly</v>
          </cell>
          <cell r="I3460" t="str">
            <v>H</v>
          </cell>
          <cell r="J3460">
            <v>11</v>
          </cell>
        </row>
        <row r="3461">
          <cell r="A3461">
            <v>1849</v>
          </cell>
          <cell r="B3461" t="str">
            <v>Larocque, Theresa A.</v>
          </cell>
          <cell r="C3461" t="str">
            <v>N</v>
          </cell>
          <cell r="D3461" t="str">
            <v>00000237</v>
          </cell>
          <cell r="E3461" t="str">
            <v>MEDSURG LNA Per Diem</v>
          </cell>
          <cell r="F3461">
            <v>41393</v>
          </cell>
          <cell r="G3461">
            <v>42078</v>
          </cell>
          <cell r="H3461" t="str">
            <v>Hourly</v>
          </cell>
          <cell r="I3461" t="str">
            <v>H</v>
          </cell>
          <cell r="J3461">
            <v>12.88</v>
          </cell>
        </row>
        <row r="3462">
          <cell r="A3462">
            <v>1849</v>
          </cell>
          <cell r="B3462" t="str">
            <v>Larocque, Theresa A.</v>
          </cell>
          <cell r="C3462" t="str">
            <v>Y</v>
          </cell>
          <cell r="D3462" t="str">
            <v>00000237</v>
          </cell>
          <cell r="E3462" t="str">
            <v>MEDSURG LNA Per Diem</v>
          </cell>
          <cell r="F3462">
            <v>44837</v>
          </cell>
          <cell r="G3462">
            <v>44935</v>
          </cell>
          <cell r="H3462" t="str">
            <v>Hourly</v>
          </cell>
          <cell r="I3462" t="str">
            <v>H</v>
          </cell>
          <cell r="J3462">
            <v>19.940000000000001</v>
          </cell>
        </row>
        <row r="3463">
          <cell r="A3463">
            <v>1850</v>
          </cell>
          <cell r="B3463" t="str">
            <v>Phelps, Patricia A.</v>
          </cell>
          <cell r="C3463" t="str">
            <v>N</v>
          </cell>
          <cell r="D3463" t="str">
            <v>00000197</v>
          </cell>
          <cell r="E3463" t="str">
            <v>ES Associate</v>
          </cell>
          <cell r="F3463">
            <v>41127</v>
          </cell>
          <cell r="G3463">
            <v>41353</v>
          </cell>
          <cell r="H3463" t="str">
            <v>Hourly</v>
          </cell>
          <cell r="I3463" t="str">
            <v>H</v>
          </cell>
          <cell r="J3463">
            <v>11</v>
          </cell>
        </row>
        <row r="3464">
          <cell r="A3464">
            <v>1850</v>
          </cell>
          <cell r="B3464" t="str">
            <v>Phelps, Patricia A.</v>
          </cell>
          <cell r="C3464" t="str">
            <v>N</v>
          </cell>
          <cell r="D3464" t="str">
            <v>00000197</v>
          </cell>
          <cell r="E3464" t="str">
            <v>ES Associate</v>
          </cell>
          <cell r="F3464">
            <v>42177</v>
          </cell>
          <cell r="G3464">
            <v>44075</v>
          </cell>
          <cell r="H3464" t="str">
            <v>Hourly</v>
          </cell>
          <cell r="I3464" t="str">
            <v>H</v>
          </cell>
          <cell r="J3464">
            <v>13.32</v>
          </cell>
        </row>
        <row r="3465">
          <cell r="A3465">
            <v>1850</v>
          </cell>
          <cell r="B3465" t="str">
            <v>Phelps, Patricia A.</v>
          </cell>
          <cell r="C3465" t="str">
            <v>Y</v>
          </cell>
          <cell r="D3465" t="str">
            <v>00000197</v>
          </cell>
          <cell r="E3465" t="str">
            <v>ES Associate</v>
          </cell>
          <cell r="F3465">
            <v>44076</v>
          </cell>
          <cell r="G3465">
            <v>44076</v>
          </cell>
          <cell r="H3465" t="str">
            <v>Hourly</v>
          </cell>
          <cell r="I3465" t="str">
            <v>H</v>
          </cell>
          <cell r="J3465">
            <v>13.32</v>
          </cell>
        </row>
        <row r="3466">
          <cell r="A3466">
            <v>1850</v>
          </cell>
          <cell r="B3466" t="str">
            <v>Phelps, Patricia A.</v>
          </cell>
          <cell r="C3466" t="str">
            <v>N</v>
          </cell>
          <cell r="D3466" t="str">
            <v>00000197</v>
          </cell>
          <cell r="E3466" t="str">
            <v>ES Associate</v>
          </cell>
          <cell r="F3466">
            <v>44118</v>
          </cell>
          <cell r="G3466">
            <v>44076</v>
          </cell>
          <cell r="H3466" t="str">
            <v>Hourly</v>
          </cell>
          <cell r="I3466" t="str">
            <v>H</v>
          </cell>
          <cell r="J3466">
            <v>13.32</v>
          </cell>
        </row>
        <row r="3467">
          <cell r="A3467">
            <v>1850</v>
          </cell>
          <cell r="B3467" t="str">
            <v>Phelps, Patricia A.</v>
          </cell>
          <cell r="C3467" t="str">
            <v>N</v>
          </cell>
          <cell r="D3467" t="str">
            <v>00000472</v>
          </cell>
          <cell r="E3467" t="str">
            <v>ES Associate - Per Diem</v>
          </cell>
          <cell r="F3467">
            <v>41354</v>
          </cell>
          <cell r="G3467">
            <v>42176</v>
          </cell>
          <cell r="H3467" t="str">
            <v>Hourly</v>
          </cell>
          <cell r="I3467" t="str">
            <v>H</v>
          </cell>
          <cell r="J3467">
            <v>11.61</v>
          </cell>
        </row>
        <row r="3468">
          <cell r="A3468">
            <v>1851</v>
          </cell>
          <cell r="B3468" t="str">
            <v>Silloway, Bethany O.</v>
          </cell>
          <cell r="C3468" t="str">
            <v>N</v>
          </cell>
          <cell r="D3468" t="str">
            <v>00000149</v>
          </cell>
          <cell r="E3468" t="str">
            <v>NAPS Podiatry Office Manager</v>
          </cell>
          <cell r="F3468">
            <v>41134</v>
          </cell>
          <cell r="G3468">
            <v>42939</v>
          </cell>
          <cell r="H3468" t="str">
            <v>Salaried</v>
          </cell>
          <cell r="I3468" t="str">
            <v>S</v>
          </cell>
          <cell r="J3468">
            <v>22.824999999999999</v>
          </cell>
        </row>
        <row r="3469">
          <cell r="A3469">
            <v>1851</v>
          </cell>
          <cell r="B3469" t="str">
            <v>Silloway, Bethany O.</v>
          </cell>
          <cell r="C3469" t="str">
            <v>Y</v>
          </cell>
          <cell r="D3469" t="str">
            <v>00000160</v>
          </cell>
          <cell r="E3469" t="str">
            <v>Office Manager</v>
          </cell>
          <cell r="F3469">
            <v>44879</v>
          </cell>
          <cell r="G3469">
            <v>45056</v>
          </cell>
          <cell r="H3469" t="str">
            <v>Salaried</v>
          </cell>
          <cell r="I3469" t="str">
            <v>S</v>
          </cell>
          <cell r="J3469">
            <v>39.71</v>
          </cell>
        </row>
        <row r="3470">
          <cell r="A3470">
            <v>1851</v>
          </cell>
          <cell r="B3470" t="str">
            <v>Silloway, Bethany O.</v>
          </cell>
          <cell r="C3470" t="str">
            <v>N</v>
          </cell>
          <cell r="D3470" t="str">
            <v>00000545</v>
          </cell>
          <cell r="E3470" t="str">
            <v>Community Relations Coordinato</v>
          </cell>
          <cell r="F3470">
            <v>42940</v>
          </cell>
          <cell r="G3470">
            <v>43534</v>
          </cell>
          <cell r="H3470" t="str">
            <v>Salaried</v>
          </cell>
          <cell r="I3470" t="str">
            <v>S</v>
          </cell>
          <cell r="J3470">
            <v>24.5</v>
          </cell>
        </row>
        <row r="3471">
          <cell r="A3471">
            <v>1851</v>
          </cell>
          <cell r="B3471" t="str">
            <v>Silloway, Bethany O.</v>
          </cell>
          <cell r="C3471" t="str">
            <v>N</v>
          </cell>
          <cell r="D3471" t="str">
            <v>00000599</v>
          </cell>
          <cell r="E3471" t="str">
            <v>Director of Independent  Liv</v>
          </cell>
          <cell r="F3471">
            <v>44179</v>
          </cell>
          <cell r="G3471">
            <v>44906</v>
          </cell>
          <cell r="H3471" t="str">
            <v>Salaried</v>
          </cell>
          <cell r="I3471" t="str">
            <v>S</v>
          </cell>
          <cell r="J3471">
            <v>36.29</v>
          </cell>
        </row>
        <row r="3472">
          <cell r="A3472">
            <v>1851</v>
          </cell>
          <cell r="B3472" t="str">
            <v>Silloway, Bethany O.</v>
          </cell>
          <cell r="C3472" t="str">
            <v>N</v>
          </cell>
          <cell r="D3472" t="str">
            <v>00000626</v>
          </cell>
          <cell r="E3472" t="str">
            <v>Program Manager</v>
          </cell>
          <cell r="F3472">
            <v>43535</v>
          </cell>
          <cell r="G3472">
            <v>44178</v>
          </cell>
          <cell r="H3472" t="str">
            <v>Salaried</v>
          </cell>
          <cell r="I3472" t="str">
            <v>S</v>
          </cell>
          <cell r="J3472">
            <v>26.52</v>
          </cell>
        </row>
        <row r="3473">
          <cell r="A3473">
            <v>1852</v>
          </cell>
          <cell r="B3473" t="str">
            <v>Taylor, Elizabeth C.</v>
          </cell>
          <cell r="C3473" t="str">
            <v>Y</v>
          </cell>
          <cell r="D3473" t="str">
            <v>00000065</v>
          </cell>
          <cell r="E3473" t="str">
            <v>OR Operating Room Technician</v>
          </cell>
          <cell r="F3473">
            <v>41134</v>
          </cell>
          <cell r="G3473">
            <v>41309</v>
          </cell>
          <cell r="H3473" t="str">
            <v>Hourly</v>
          </cell>
          <cell r="I3473" t="str">
            <v>H</v>
          </cell>
          <cell r="J3473">
            <v>17.5</v>
          </cell>
        </row>
        <row r="3474">
          <cell r="A3474">
            <v>1853</v>
          </cell>
          <cell r="B3474" t="str">
            <v>Kannas, Andrea K.</v>
          </cell>
          <cell r="C3474" t="str">
            <v>Y</v>
          </cell>
          <cell r="D3474" t="str">
            <v>00000359</v>
          </cell>
          <cell r="E3474" t="str">
            <v>Sharon Chiropractor</v>
          </cell>
          <cell r="F3474">
            <v>41127</v>
          </cell>
          <cell r="G3474">
            <v>41563</v>
          </cell>
          <cell r="H3474" t="str">
            <v>Salaried</v>
          </cell>
          <cell r="I3474" t="str">
            <v>S</v>
          </cell>
          <cell r="J3474">
            <v>36.057699999999997</v>
          </cell>
        </row>
        <row r="3475">
          <cell r="A3475">
            <v>1854</v>
          </cell>
          <cell r="B3475" t="str">
            <v>Parezo, Wayne C.</v>
          </cell>
          <cell r="C3475" t="str">
            <v>Y</v>
          </cell>
          <cell r="D3475" t="str">
            <v>00000197</v>
          </cell>
          <cell r="E3475" t="str">
            <v>ES Associate</v>
          </cell>
          <cell r="F3475">
            <v>41141</v>
          </cell>
          <cell r="G3475">
            <v>43308</v>
          </cell>
          <cell r="H3475" t="str">
            <v>Hourly</v>
          </cell>
          <cell r="I3475" t="str">
            <v>H</v>
          </cell>
          <cell r="J3475">
            <v>12.7</v>
          </cell>
        </row>
        <row r="3476">
          <cell r="A3476">
            <v>1855</v>
          </cell>
          <cell r="B3476" t="str">
            <v>Giordano, Patrick C.</v>
          </cell>
          <cell r="C3476" t="str">
            <v>Y</v>
          </cell>
          <cell r="D3476" t="str">
            <v>00000009</v>
          </cell>
          <cell r="E3476" t="str">
            <v>Director of Facilities</v>
          </cell>
          <cell r="F3476">
            <v>44361</v>
          </cell>
          <cell r="G3476">
            <v>45056</v>
          </cell>
          <cell r="H3476" t="str">
            <v>Salaried</v>
          </cell>
          <cell r="I3476" t="str">
            <v>S</v>
          </cell>
          <cell r="J3476">
            <v>47</v>
          </cell>
        </row>
        <row r="3477">
          <cell r="A3477">
            <v>1855</v>
          </cell>
          <cell r="B3477" t="str">
            <v>Giordano, Patrick C.</v>
          </cell>
          <cell r="C3477" t="str">
            <v>N</v>
          </cell>
          <cell r="D3477" t="str">
            <v>00000041</v>
          </cell>
          <cell r="E3477" t="str">
            <v>FAC Plant Operations Manager</v>
          </cell>
          <cell r="F3477">
            <v>43031</v>
          </cell>
          <cell r="G3477">
            <v>44360</v>
          </cell>
          <cell r="H3477" t="str">
            <v>Salaried</v>
          </cell>
          <cell r="I3477" t="str">
            <v>S</v>
          </cell>
          <cell r="J3477">
            <v>42.65</v>
          </cell>
        </row>
        <row r="3478">
          <cell r="A3478">
            <v>1855</v>
          </cell>
          <cell r="B3478" t="str">
            <v>Giordano, Patrick C.</v>
          </cell>
          <cell r="C3478" t="str">
            <v>N</v>
          </cell>
          <cell r="D3478" t="str">
            <v>00000193</v>
          </cell>
          <cell r="E3478" t="str">
            <v>FAC Skilled Maintenance</v>
          </cell>
          <cell r="F3478">
            <v>41148</v>
          </cell>
          <cell r="G3478">
            <v>41798</v>
          </cell>
          <cell r="H3478" t="str">
            <v>Hourly</v>
          </cell>
          <cell r="I3478" t="str">
            <v>H</v>
          </cell>
          <cell r="J3478">
            <v>19.149999999999999</v>
          </cell>
        </row>
        <row r="3479">
          <cell r="A3479">
            <v>1855</v>
          </cell>
          <cell r="B3479" t="str">
            <v>Giordano, Patrick C.</v>
          </cell>
          <cell r="C3479" t="str">
            <v>N</v>
          </cell>
          <cell r="D3479" t="str">
            <v>00000486</v>
          </cell>
          <cell r="E3479" t="str">
            <v>FAC Plant Operation Supervisor</v>
          </cell>
          <cell r="F3479">
            <v>41799</v>
          </cell>
          <cell r="G3479">
            <v>43030</v>
          </cell>
          <cell r="H3479" t="str">
            <v>Salaried</v>
          </cell>
          <cell r="I3479" t="str">
            <v>S</v>
          </cell>
          <cell r="J3479">
            <v>29.65</v>
          </cell>
        </row>
        <row r="3480">
          <cell r="A3480">
            <v>1856</v>
          </cell>
          <cell r="B3480" t="str">
            <v>Cahill, Mary Anne</v>
          </cell>
          <cell r="C3480" t="str">
            <v>N</v>
          </cell>
          <cell r="D3480" t="str">
            <v>00000042</v>
          </cell>
          <cell r="E3480" t="str">
            <v>BIL Billing Representative II</v>
          </cell>
          <cell r="F3480">
            <v>44207</v>
          </cell>
          <cell r="G3480">
            <v>44682</v>
          </cell>
          <cell r="H3480" t="str">
            <v>Hourly</v>
          </cell>
          <cell r="I3480" t="str">
            <v>H</v>
          </cell>
          <cell r="J3480">
            <v>19.46</v>
          </cell>
        </row>
        <row r="3481">
          <cell r="A3481">
            <v>1856</v>
          </cell>
          <cell r="B3481" t="str">
            <v>Cahill, Mary Anne</v>
          </cell>
          <cell r="C3481" t="str">
            <v>N</v>
          </cell>
          <cell r="D3481" t="str">
            <v>00000043</v>
          </cell>
          <cell r="E3481" t="str">
            <v>BIL Billing Representative I</v>
          </cell>
          <cell r="F3481">
            <v>43563</v>
          </cell>
          <cell r="G3481">
            <v>44206</v>
          </cell>
          <cell r="H3481" t="str">
            <v>Hourly</v>
          </cell>
          <cell r="I3481" t="str">
            <v>H</v>
          </cell>
          <cell r="J3481">
            <v>15.99</v>
          </cell>
        </row>
        <row r="3482">
          <cell r="A3482">
            <v>1856</v>
          </cell>
          <cell r="B3482" t="str">
            <v>Cahill, Mary Anne</v>
          </cell>
          <cell r="C3482" t="str">
            <v>N</v>
          </cell>
          <cell r="D3482" t="str">
            <v>00000277</v>
          </cell>
          <cell r="E3482" t="str">
            <v>BIL Receptionist</v>
          </cell>
          <cell r="F3482">
            <v>42205</v>
          </cell>
          <cell r="G3482">
            <v>43562</v>
          </cell>
          <cell r="H3482" t="str">
            <v>Hourly</v>
          </cell>
          <cell r="I3482" t="str">
            <v>H</v>
          </cell>
          <cell r="J3482">
            <v>14.71</v>
          </cell>
        </row>
        <row r="3483">
          <cell r="A3483">
            <v>1856</v>
          </cell>
          <cell r="B3483" t="str">
            <v>Cahill, Mary Anne</v>
          </cell>
          <cell r="C3483" t="str">
            <v>N</v>
          </cell>
          <cell r="D3483" t="str">
            <v>00000460</v>
          </cell>
          <cell r="E3483" t="str">
            <v>Pt Reg Receptionist 1 Per Diem</v>
          </cell>
          <cell r="F3483">
            <v>41162</v>
          </cell>
          <cell r="G3483">
            <v>42204</v>
          </cell>
          <cell r="H3483" t="str">
            <v>Hourly</v>
          </cell>
          <cell r="I3483" t="str">
            <v>H</v>
          </cell>
          <cell r="J3483">
            <v>11.46</v>
          </cell>
        </row>
        <row r="3484">
          <cell r="A3484">
            <v>1856</v>
          </cell>
          <cell r="B3484" t="str">
            <v>Cahill, Mary Anne</v>
          </cell>
          <cell r="C3484" t="str">
            <v>Y</v>
          </cell>
          <cell r="D3484" t="str">
            <v>00000697</v>
          </cell>
          <cell r="E3484" t="str">
            <v>Billing Representative</v>
          </cell>
          <cell r="F3484">
            <v>44683</v>
          </cell>
          <cell r="G3484">
            <v>45056</v>
          </cell>
          <cell r="H3484" t="str">
            <v>Hourly</v>
          </cell>
          <cell r="I3484" t="str">
            <v>H</v>
          </cell>
          <cell r="J3484">
            <v>23.1</v>
          </cell>
        </row>
        <row r="3485">
          <cell r="A3485">
            <v>1857</v>
          </cell>
          <cell r="B3485" t="str">
            <v>Smith, Juvy Y.</v>
          </cell>
          <cell r="C3485" t="str">
            <v>N</v>
          </cell>
          <cell r="D3485" t="str">
            <v>00000237</v>
          </cell>
          <cell r="E3485" t="str">
            <v>MEDSURG LNA Per Diem</v>
          </cell>
          <cell r="F3485">
            <v>41162</v>
          </cell>
          <cell r="G3485">
            <v>42053</v>
          </cell>
          <cell r="H3485" t="str">
            <v>Hourly</v>
          </cell>
          <cell r="I3485" t="str">
            <v>H</v>
          </cell>
          <cell r="J3485">
            <v>11.33</v>
          </cell>
        </row>
        <row r="3486">
          <cell r="A3486">
            <v>1857</v>
          </cell>
          <cell r="B3486" t="str">
            <v>Smith, Juvy Y.</v>
          </cell>
          <cell r="C3486" t="str">
            <v>Y</v>
          </cell>
          <cell r="D3486" t="str">
            <v>00000237</v>
          </cell>
          <cell r="E3486" t="str">
            <v>MEDSURG LNA Per Diem</v>
          </cell>
          <cell r="F3486">
            <v>42191</v>
          </cell>
          <cell r="G3486">
            <v>42265</v>
          </cell>
          <cell r="H3486" t="str">
            <v>Hourly</v>
          </cell>
          <cell r="I3486" t="str">
            <v>H</v>
          </cell>
          <cell r="J3486">
            <v>12</v>
          </cell>
        </row>
        <row r="3487">
          <cell r="A3487">
            <v>1858</v>
          </cell>
          <cell r="B3487" t="str">
            <v>Lingham, Shanyse M.</v>
          </cell>
          <cell r="C3487" t="str">
            <v>Y</v>
          </cell>
          <cell r="D3487" t="str">
            <v>00000489</v>
          </cell>
          <cell r="E3487" t="str">
            <v>OR Technician Per Diem</v>
          </cell>
          <cell r="F3487">
            <v>41163</v>
          </cell>
          <cell r="G3487">
            <v>41640</v>
          </cell>
          <cell r="H3487" t="str">
            <v>Hourly</v>
          </cell>
          <cell r="I3487" t="str">
            <v>H</v>
          </cell>
          <cell r="J3487">
            <v>17</v>
          </cell>
        </row>
        <row r="3488">
          <cell r="A3488">
            <v>1859</v>
          </cell>
          <cell r="B3488" t="str">
            <v>Lichty, John B.</v>
          </cell>
          <cell r="C3488" t="str">
            <v>Y</v>
          </cell>
          <cell r="D3488" t="str">
            <v>00000237</v>
          </cell>
          <cell r="E3488" t="str">
            <v>MEDSURG LNA Per Diem</v>
          </cell>
          <cell r="F3488">
            <v>41645</v>
          </cell>
          <cell r="G3488">
            <v>41644</v>
          </cell>
          <cell r="H3488" t="str">
            <v>Hourly</v>
          </cell>
          <cell r="I3488" t="str">
            <v>H</v>
          </cell>
          <cell r="J3488">
            <v>16</v>
          </cell>
        </row>
        <row r="3489">
          <cell r="A3489">
            <v>1859</v>
          </cell>
          <cell r="B3489" t="str">
            <v>Lichty, John B.</v>
          </cell>
          <cell r="C3489" t="str">
            <v>N</v>
          </cell>
          <cell r="D3489" t="str">
            <v>00000368</v>
          </cell>
          <cell r="E3489" t="str">
            <v>ER LNA</v>
          </cell>
          <cell r="F3489">
            <v>41162</v>
          </cell>
          <cell r="G3489">
            <v>41644</v>
          </cell>
          <cell r="H3489" t="str">
            <v>Hourly</v>
          </cell>
          <cell r="I3489" t="str">
            <v>H</v>
          </cell>
          <cell r="J3489">
            <v>16</v>
          </cell>
        </row>
        <row r="3490">
          <cell r="A3490">
            <v>1860</v>
          </cell>
          <cell r="B3490" t="str">
            <v>Bresett, Jessica A.</v>
          </cell>
          <cell r="C3490" t="str">
            <v>Y</v>
          </cell>
          <cell r="D3490" t="str">
            <v>00000049</v>
          </cell>
          <cell r="E3490" t="str">
            <v>MEDSURG Registered Nurse</v>
          </cell>
          <cell r="F3490">
            <v>43647</v>
          </cell>
          <cell r="G3490">
            <v>45056</v>
          </cell>
          <cell r="H3490" t="str">
            <v>Hourly</v>
          </cell>
          <cell r="I3490" t="str">
            <v>H</v>
          </cell>
          <cell r="J3490">
            <v>38.130000000000003</v>
          </cell>
        </row>
        <row r="3491">
          <cell r="A3491">
            <v>1860</v>
          </cell>
          <cell r="B3491" t="str">
            <v>Bresett, Jessica A.</v>
          </cell>
          <cell r="C3491" t="str">
            <v>N</v>
          </cell>
          <cell r="D3491" t="str">
            <v>00000050</v>
          </cell>
          <cell r="E3491" t="str">
            <v>MEDSURG LPN</v>
          </cell>
          <cell r="F3491">
            <v>43311</v>
          </cell>
          <cell r="G3491">
            <v>43646</v>
          </cell>
          <cell r="H3491" t="str">
            <v>Hourly</v>
          </cell>
          <cell r="I3491" t="str">
            <v>H</v>
          </cell>
          <cell r="J3491">
            <v>18.54</v>
          </cell>
        </row>
        <row r="3492">
          <cell r="A3492">
            <v>1860</v>
          </cell>
          <cell r="B3492" t="str">
            <v>Bresett, Jessica A.</v>
          </cell>
          <cell r="C3492" t="str">
            <v>N</v>
          </cell>
          <cell r="D3492" t="str">
            <v>00000051</v>
          </cell>
          <cell r="E3492" t="str">
            <v>MEDSURG LNA</v>
          </cell>
          <cell r="F3492">
            <v>42975</v>
          </cell>
          <cell r="G3492">
            <v>43310</v>
          </cell>
          <cell r="H3492" t="str">
            <v>Hourly</v>
          </cell>
          <cell r="I3492" t="str">
            <v>H</v>
          </cell>
          <cell r="J3492">
            <v>14.5</v>
          </cell>
        </row>
        <row r="3493">
          <cell r="A3493">
            <v>1860</v>
          </cell>
          <cell r="B3493" t="str">
            <v>Bresett, Jessica A.</v>
          </cell>
          <cell r="C3493" t="str">
            <v>N</v>
          </cell>
          <cell r="D3493" t="str">
            <v>00000070</v>
          </cell>
          <cell r="E3493" t="str">
            <v>OR Central Sterile Supply Tech</v>
          </cell>
          <cell r="F3493">
            <v>41169</v>
          </cell>
          <cell r="G3493">
            <v>42974</v>
          </cell>
          <cell r="H3493" t="str">
            <v>Hourly</v>
          </cell>
          <cell r="I3493" t="str">
            <v>H</v>
          </cell>
          <cell r="J3493">
            <v>12.26</v>
          </cell>
        </row>
        <row r="3494">
          <cell r="A3494">
            <v>1861</v>
          </cell>
          <cell r="B3494" t="str">
            <v>Nadeau, Melinda K.</v>
          </cell>
          <cell r="C3494" t="str">
            <v>N</v>
          </cell>
          <cell r="D3494" t="str">
            <v>00000197</v>
          </cell>
          <cell r="E3494" t="str">
            <v>ES Associate</v>
          </cell>
          <cell r="F3494">
            <v>41169</v>
          </cell>
          <cell r="G3494">
            <v>41383</v>
          </cell>
          <cell r="H3494" t="str">
            <v>Hourly</v>
          </cell>
          <cell r="I3494" t="str">
            <v>H</v>
          </cell>
          <cell r="J3494">
            <v>10</v>
          </cell>
        </row>
        <row r="3495">
          <cell r="A3495">
            <v>1861</v>
          </cell>
          <cell r="B3495" t="str">
            <v>Nadeau, Melinda K.</v>
          </cell>
          <cell r="C3495" t="str">
            <v>N</v>
          </cell>
          <cell r="D3495" t="str">
            <v>00000197</v>
          </cell>
          <cell r="E3495" t="str">
            <v>ES Associate</v>
          </cell>
          <cell r="F3495">
            <v>42164</v>
          </cell>
          <cell r="G3495">
            <v>43702</v>
          </cell>
          <cell r="H3495" t="str">
            <v>Hourly</v>
          </cell>
          <cell r="I3495" t="str">
            <v>H</v>
          </cell>
          <cell r="J3495">
            <v>11.31</v>
          </cell>
        </row>
        <row r="3496">
          <cell r="A3496">
            <v>1861</v>
          </cell>
          <cell r="B3496" t="str">
            <v>Nadeau, Melinda K.</v>
          </cell>
          <cell r="C3496" t="str">
            <v>Y</v>
          </cell>
          <cell r="D3496" t="str">
            <v>00000227</v>
          </cell>
          <cell r="E3496" t="str">
            <v>CEC Teaching Assistant</v>
          </cell>
          <cell r="F3496">
            <v>43773</v>
          </cell>
          <cell r="G3496">
            <v>45056</v>
          </cell>
          <cell r="H3496" t="str">
            <v>Hourly</v>
          </cell>
          <cell r="I3496" t="str">
            <v>H</v>
          </cell>
          <cell r="J3496">
            <v>16.66</v>
          </cell>
        </row>
        <row r="3497">
          <cell r="A3497">
            <v>1861</v>
          </cell>
          <cell r="B3497" t="str">
            <v>Nadeau, Melinda K.</v>
          </cell>
          <cell r="C3497" t="str">
            <v>N</v>
          </cell>
          <cell r="D3497" t="str">
            <v>00000472</v>
          </cell>
          <cell r="E3497" t="str">
            <v>ES Associate - Per Diem</v>
          </cell>
          <cell r="F3497">
            <v>43703</v>
          </cell>
          <cell r="G3497">
            <v>44304</v>
          </cell>
          <cell r="H3497" t="str">
            <v>Hourly</v>
          </cell>
          <cell r="I3497" t="str">
            <v>H</v>
          </cell>
          <cell r="J3497">
            <v>11.54</v>
          </cell>
        </row>
        <row r="3498">
          <cell r="A3498">
            <v>1862</v>
          </cell>
          <cell r="B3498" t="str">
            <v>Winauski, Joshua M.</v>
          </cell>
          <cell r="C3498" t="str">
            <v>Y</v>
          </cell>
          <cell r="D3498" t="str">
            <v>00000222</v>
          </cell>
          <cell r="E3498" t="str">
            <v>Purchasing Clerk I</v>
          </cell>
          <cell r="F3498">
            <v>41176</v>
          </cell>
          <cell r="G3498">
            <v>41264</v>
          </cell>
          <cell r="H3498" t="str">
            <v>Hourly</v>
          </cell>
          <cell r="I3498" t="str">
            <v>H</v>
          </cell>
          <cell r="J3498">
            <v>11.5</v>
          </cell>
        </row>
        <row r="3499">
          <cell r="A3499">
            <v>1863</v>
          </cell>
          <cell r="B3499" t="str">
            <v>Leigh, Diane</v>
          </cell>
          <cell r="C3499" t="str">
            <v>N</v>
          </cell>
          <cell r="D3499" t="str">
            <v>00000093</v>
          </cell>
          <cell r="E3499" t="str">
            <v>PHAR Pharmacist</v>
          </cell>
          <cell r="F3499">
            <v>41176</v>
          </cell>
          <cell r="G3499">
            <v>41805</v>
          </cell>
          <cell r="H3499" t="str">
            <v>Salaried</v>
          </cell>
          <cell r="I3499" t="str">
            <v>S</v>
          </cell>
          <cell r="J3499">
            <v>56.93</v>
          </cell>
        </row>
        <row r="3500">
          <cell r="A3500">
            <v>1863</v>
          </cell>
          <cell r="B3500" t="str">
            <v>Leigh, Diane</v>
          </cell>
          <cell r="C3500" t="str">
            <v>N</v>
          </cell>
          <cell r="D3500" t="str">
            <v>00000477</v>
          </cell>
          <cell r="E3500" t="str">
            <v>PHAR Pharmacist Per Diem</v>
          </cell>
          <cell r="F3500">
            <v>41806</v>
          </cell>
          <cell r="G3500">
            <v>41840</v>
          </cell>
          <cell r="H3500" t="str">
            <v>Hourly</v>
          </cell>
          <cell r="I3500" t="str">
            <v>H</v>
          </cell>
          <cell r="J3500">
            <v>56.93</v>
          </cell>
        </row>
        <row r="3501">
          <cell r="A3501">
            <v>1863</v>
          </cell>
          <cell r="B3501" t="str">
            <v>Leigh, Diane</v>
          </cell>
          <cell r="C3501" t="str">
            <v>Y</v>
          </cell>
          <cell r="D3501" t="str">
            <v>00000477</v>
          </cell>
          <cell r="E3501" t="str">
            <v>PHAR Pharmacist Per Diem</v>
          </cell>
          <cell r="F3501">
            <v>42303</v>
          </cell>
          <cell r="G3501">
            <v>44133</v>
          </cell>
          <cell r="H3501" t="str">
            <v>Hourly</v>
          </cell>
          <cell r="I3501" t="str">
            <v>H</v>
          </cell>
          <cell r="J3501">
            <v>61.01</v>
          </cell>
        </row>
        <row r="3502">
          <cell r="A3502">
            <v>1864</v>
          </cell>
          <cell r="B3502" t="str">
            <v>Chicoine, Shelby E.</v>
          </cell>
          <cell r="C3502" t="str">
            <v>Y</v>
          </cell>
          <cell r="D3502" t="str">
            <v>00000300</v>
          </cell>
          <cell r="E3502" t="str">
            <v>PRIM LPN - Provider Practice</v>
          </cell>
          <cell r="F3502">
            <v>41176</v>
          </cell>
          <cell r="G3502">
            <v>41227</v>
          </cell>
          <cell r="H3502" t="str">
            <v>Hourly</v>
          </cell>
          <cell r="I3502" t="str">
            <v>H</v>
          </cell>
          <cell r="J3502">
            <v>16.25</v>
          </cell>
        </row>
        <row r="3503">
          <cell r="A3503">
            <v>1865</v>
          </cell>
          <cell r="B3503" t="str">
            <v>Manning, Meredith T.</v>
          </cell>
          <cell r="C3503" t="str">
            <v>Y</v>
          </cell>
          <cell r="D3503" t="str">
            <v>00000513</v>
          </cell>
          <cell r="E3503" t="str">
            <v>CLAD Healthcare Assist Float</v>
          </cell>
          <cell r="F3503">
            <v>41180</v>
          </cell>
          <cell r="G3503">
            <v>41338</v>
          </cell>
          <cell r="H3503" t="str">
            <v>Hourly</v>
          </cell>
          <cell r="I3503" t="str">
            <v>H</v>
          </cell>
          <cell r="J3503">
            <v>12</v>
          </cell>
        </row>
        <row r="3504">
          <cell r="A3504">
            <v>1866</v>
          </cell>
          <cell r="B3504" t="str">
            <v>Covino, Christine M.</v>
          </cell>
          <cell r="C3504" t="str">
            <v>Y</v>
          </cell>
          <cell r="D3504" t="str">
            <v>00000278</v>
          </cell>
          <cell r="E3504" t="str">
            <v>NAPS Neurology LPN PP</v>
          </cell>
          <cell r="F3504">
            <v>44515</v>
          </cell>
          <cell r="G3504">
            <v>45056</v>
          </cell>
          <cell r="H3504" t="str">
            <v>Hourly</v>
          </cell>
          <cell r="I3504" t="str">
            <v>H</v>
          </cell>
          <cell r="J3504">
            <v>32.979999999999997</v>
          </cell>
        </row>
        <row r="3505">
          <cell r="A3505">
            <v>1866</v>
          </cell>
          <cell r="B3505" t="str">
            <v>Covino, Christine M.</v>
          </cell>
          <cell r="C3505" t="str">
            <v>N</v>
          </cell>
          <cell r="D3505" t="str">
            <v>00000300</v>
          </cell>
          <cell r="E3505" t="str">
            <v>PRIM LPN - Provider Practice</v>
          </cell>
          <cell r="F3505">
            <v>41183</v>
          </cell>
          <cell r="G3505">
            <v>44514</v>
          </cell>
          <cell r="H3505" t="str">
            <v>Hourly</v>
          </cell>
          <cell r="I3505" t="str">
            <v>H</v>
          </cell>
          <cell r="J3505">
            <v>28.94</v>
          </cell>
        </row>
        <row r="3506">
          <cell r="A3506">
            <v>1867</v>
          </cell>
          <cell r="B3506" t="str">
            <v>Buck, Kathleen P.</v>
          </cell>
          <cell r="C3506" t="str">
            <v>Y</v>
          </cell>
          <cell r="D3506" t="str">
            <v>00000164</v>
          </cell>
          <cell r="E3506" t="str">
            <v>PRIM Medical Secretary</v>
          </cell>
          <cell r="F3506">
            <v>41190</v>
          </cell>
          <cell r="G3506">
            <v>41544</v>
          </cell>
          <cell r="H3506" t="str">
            <v>Hourly</v>
          </cell>
          <cell r="I3506" t="str">
            <v>H</v>
          </cell>
          <cell r="J3506">
            <v>13</v>
          </cell>
        </row>
        <row r="3507">
          <cell r="A3507">
            <v>1868</v>
          </cell>
          <cell r="B3507" t="str">
            <v>Koch, Eric R.</v>
          </cell>
          <cell r="C3507" t="str">
            <v>Y</v>
          </cell>
          <cell r="D3507" t="str">
            <v>00000079</v>
          </cell>
          <cell r="E3507" t="str">
            <v>LAB Laboratory Technician 3</v>
          </cell>
          <cell r="F3507">
            <v>41190</v>
          </cell>
          <cell r="G3507">
            <v>45056</v>
          </cell>
          <cell r="H3507" t="str">
            <v>Hourly</v>
          </cell>
          <cell r="I3507" t="str">
            <v>H</v>
          </cell>
          <cell r="J3507">
            <v>34.380000000000003</v>
          </cell>
        </row>
        <row r="3508">
          <cell r="A3508">
            <v>1869</v>
          </cell>
          <cell r="B3508" t="str">
            <v>Gurdak, Tyler J.</v>
          </cell>
          <cell r="C3508" t="str">
            <v>Y</v>
          </cell>
          <cell r="D3508" t="str">
            <v>00000459</v>
          </cell>
          <cell r="E3508" t="str">
            <v>NUTS Nutrition Asst 1 Per Diem</v>
          </cell>
          <cell r="F3508">
            <v>41190</v>
          </cell>
          <cell r="G3508">
            <v>41199</v>
          </cell>
          <cell r="H3508" t="str">
            <v>Hourly</v>
          </cell>
          <cell r="I3508" t="str">
            <v>H</v>
          </cell>
          <cell r="J3508">
            <v>9.25</v>
          </cell>
        </row>
        <row r="3509">
          <cell r="A3509">
            <v>1870</v>
          </cell>
          <cell r="B3509" t="str">
            <v>Powell, Jennifer A.</v>
          </cell>
          <cell r="C3509" t="str">
            <v>Y</v>
          </cell>
          <cell r="D3509" t="str">
            <v>00000233</v>
          </cell>
          <cell r="E3509" t="str">
            <v>ER RN Per Diem</v>
          </cell>
          <cell r="F3509">
            <v>41197</v>
          </cell>
          <cell r="G3509">
            <v>41323</v>
          </cell>
          <cell r="H3509" t="str">
            <v>Hourly</v>
          </cell>
          <cell r="I3509" t="str">
            <v>H</v>
          </cell>
          <cell r="J3509">
            <v>24.5</v>
          </cell>
        </row>
        <row r="3510">
          <cell r="A3510">
            <v>1871</v>
          </cell>
          <cell r="B3510" t="str">
            <v>McConologue, Bonnie E.</v>
          </cell>
          <cell r="C3510" t="str">
            <v>N</v>
          </cell>
          <cell r="D3510" t="str">
            <v>00000049</v>
          </cell>
          <cell r="E3510" t="str">
            <v>MEDSURG Registered Nurse</v>
          </cell>
          <cell r="F3510">
            <v>41197</v>
          </cell>
          <cell r="G3510">
            <v>42176</v>
          </cell>
          <cell r="H3510" t="str">
            <v>Hourly</v>
          </cell>
          <cell r="I3510" t="str">
            <v>H</v>
          </cell>
          <cell r="J3510">
            <v>26.59</v>
          </cell>
        </row>
        <row r="3511">
          <cell r="A3511">
            <v>1871</v>
          </cell>
          <cell r="B3511" t="str">
            <v>McConologue, Bonnie E.</v>
          </cell>
          <cell r="C3511" t="str">
            <v>N</v>
          </cell>
          <cell r="D3511" t="str">
            <v>00000049</v>
          </cell>
          <cell r="E3511" t="str">
            <v>MEDSURG Registered Nurse</v>
          </cell>
          <cell r="F3511">
            <v>42177</v>
          </cell>
          <cell r="G3511">
            <v>42218</v>
          </cell>
          <cell r="H3511" t="str">
            <v>Hourly</v>
          </cell>
          <cell r="I3511" t="str">
            <v>H</v>
          </cell>
          <cell r="J3511">
            <v>26.59</v>
          </cell>
        </row>
        <row r="3512">
          <cell r="A3512">
            <v>1871</v>
          </cell>
          <cell r="B3512" t="str">
            <v>McConologue, Bonnie E.</v>
          </cell>
          <cell r="C3512" t="str">
            <v>Y</v>
          </cell>
          <cell r="D3512" t="str">
            <v>00000239</v>
          </cell>
          <cell r="E3512" t="str">
            <v>MEDSURG RN Per Diem</v>
          </cell>
          <cell r="F3512">
            <v>42177</v>
          </cell>
          <cell r="G3512">
            <v>45056</v>
          </cell>
          <cell r="H3512" t="str">
            <v>Hourly</v>
          </cell>
          <cell r="I3512" t="str">
            <v>H</v>
          </cell>
          <cell r="J3512">
            <v>41.05</v>
          </cell>
        </row>
        <row r="3513">
          <cell r="A3513">
            <v>1872</v>
          </cell>
          <cell r="B3513" t="str">
            <v>LaPlante, Amanda J.</v>
          </cell>
          <cell r="C3513" t="str">
            <v>Y</v>
          </cell>
          <cell r="D3513" t="str">
            <v>00000058</v>
          </cell>
          <cell r="E3513" t="str">
            <v>MECU Licensed Nurse Aide</v>
          </cell>
          <cell r="F3513">
            <v>41199</v>
          </cell>
          <cell r="G3513">
            <v>41327</v>
          </cell>
          <cell r="H3513" t="str">
            <v>Hourly</v>
          </cell>
          <cell r="I3513" t="str">
            <v>H</v>
          </cell>
          <cell r="J3513">
            <v>10.3</v>
          </cell>
        </row>
        <row r="3514">
          <cell r="A3514">
            <v>1873</v>
          </cell>
          <cell r="B3514" t="str">
            <v>Jones, Vivian A.</v>
          </cell>
          <cell r="C3514" t="str">
            <v>N</v>
          </cell>
          <cell r="D3514" t="str">
            <v>00000049</v>
          </cell>
          <cell r="E3514" t="str">
            <v>MEDSURG Registered Nurse</v>
          </cell>
          <cell r="F3514">
            <v>41435</v>
          </cell>
          <cell r="G3514">
            <v>41672</v>
          </cell>
          <cell r="H3514" t="str">
            <v>Hourly</v>
          </cell>
          <cell r="I3514" t="str">
            <v>H</v>
          </cell>
          <cell r="J3514">
            <v>23</v>
          </cell>
        </row>
        <row r="3515">
          <cell r="A3515">
            <v>1873</v>
          </cell>
          <cell r="B3515" t="str">
            <v>Jones, Vivian A.</v>
          </cell>
          <cell r="C3515" t="str">
            <v>N</v>
          </cell>
          <cell r="D3515" t="str">
            <v>00000049</v>
          </cell>
          <cell r="E3515" t="str">
            <v>MEDSURG Registered Nurse</v>
          </cell>
          <cell r="F3515">
            <v>42023</v>
          </cell>
          <cell r="G3515">
            <v>42560</v>
          </cell>
          <cell r="H3515" t="str">
            <v>Hourly</v>
          </cell>
          <cell r="I3515" t="str">
            <v>H</v>
          </cell>
          <cell r="J3515">
            <v>26.4</v>
          </cell>
        </row>
        <row r="3516">
          <cell r="A3516">
            <v>1873</v>
          </cell>
          <cell r="B3516" t="str">
            <v>Jones, Vivian A.</v>
          </cell>
          <cell r="C3516" t="str">
            <v>N</v>
          </cell>
          <cell r="D3516" t="str">
            <v>00000049</v>
          </cell>
          <cell r="E3516" t="str">
            <v>MEDSURG Registered Nurse</v>
          </cell>
          <cell r="F3516">
            <v>42821</v>
          </cell>
          <cell r="G3516">
            <v>44094</v>
          </cell>
          <cell r="H3516" t="str">
            <v>Hourly</v>
          </cell>
          <cell r="I3516" t="str">
            <v>H</v>
          </cell>
          <cell r="J3516">
            <v>30.39</v>
          </cell>
        </row>
        <row r="3517">
          <cell r="A3517">
            <v>1873</v>
          </cell>
          <cell r="B3517" t="str">
            <v>Jones, Vivian A.</v>
          </cell>
          <cell r="C3517" t="str">
            <v>N</v>
          </cell>
          <cell r="D3517" t="str">
            <v>00000239</v>
          </cell>
          <cell r="E3517" t="str">
            <v>MEDSURG RN Per Diem</v>
          </cell>
          <cell r="F3517">
            <v>41673</v>
          </cell>
          <cell r="G3517">
            <v>42022</v>
          </cell>
          <cell r="H3517" t="str">
            <v>Hourly</v>
          </cell>
          <cell r="I3517" t="str">
            <v>H</v>
          </cell>
          <cell r="J3517">
            <v>23.69</v>
          </cell>
        </row>
        <row r="3518">
          <cell r="A3518">
            <v>1873</v>
          </cell>
          <cell r="B3518" t="str">
            <v>Jones, Vivian A.</v>
          </cell>
          <cell r="C3518" t="str">
            <v>N</v>
          </cell>
          <cell r="D3518" t="str">
            <v>00000239</v>
          </cell>
          <cell r="E3518" t="str">
            <v>MEDSURG RN Per Diem</v>
          </cell>
          <cell r="F3518">
            <v>42702</v>
          </cell>
          <cell r="G3518">
            <v>42820</v>
          </cell>
          <cell r="H3518" t="str">
            <v>Hourly</v>
          </cell>
          <cell r="I3518" t="str">
            <v>H</v>
          </cell>
          <cell r="J3518">
            <v>27</v>
          </cell>
        </row>
        <row r="3519">
          <cell r="A3519">
            <v>1873</v>
          </cell>
          <cell r="B3519" t="str">
            <v>Jones, Vivian A.</v>
          </cell>
          <cell r="C3519" t="str">
            <v>N</v>
          </cell>
          <cell r="D3519" t="str">
            <v>00000243</v>
          </cell>
          <cell r="E3519" t="str">
            <v>TCU LNA Per Diem</v>
          </cell>
          <cell r="F3519">
            <v>41201</v>
          </cell>
          <cell r="G3519">
            <v>41434</v>
          </cell>
          <cell r="H3519" t="str">
            <v>Hourly</v>
          </cell>
          <cell r="I3519" t="str">
            <v>H</v>
          </cell>
          <cell r="J3519">
            <v>10.5</v>
          </cell>
        </row>
        <row r="3520">
          <cell r="A3520">
            <v>1873</v>
          </cell>
          <cell r="B3520" t="str">
            <v>Jones, Vivian A.</v>
          </cell>
          <cell r="C3520" t="str">
            <v>Y</v>
          </cell>
          <cell r="D3520" t="str">
            <v>00000556</v>
          </cell>
          <cell r="E3520" t="str">
            <v>RN - Per Diem</v>
          </cell>
          <cell r="F3520">
            <v>44095</v>
          </cell>
          <cell r="G3520">
            <v>45056</v>
          </cell>
          <cell r="H3520" t="str">
            <v>Hourly</v>
          </cell>
          <cell r="I3520" t="str">
            <v>H</v>
          </cell>
          <cell r="J3520">
            <v>40.619999999999997</v>
          </cell>
        </row>
        <row r="3521">
          <cell r="A3521">
            <v>1874</v>
          </cell>
          <cell r="B3521" t="str">
            <v>Boule, Patricia B.</v>
          </cell>
          <cell r="C3521" t="str">
            <v>Y</v>
          </cell>
          <cell r="D3521" t="str">
            <v>00000300</v>
          </cell>
          <cell r="E3521" t="str">
            <v>PRIM LPN - Provider Practice</v>
          </cell>
          <cell r="F3521">
            <v>41225</v>
          </cell>
          <cell r="G3521">
            <v>41467</v>
          </cell>
          <cell r="H3521" t="str">
            <v>Hourly</v>
          </cell>
          <cell r="I3521" t="str">
            <v>H</v>
          </cell>
          <cell r="J3521">
            <v>18</v>
          </cell>
        </row>
        <row r="3522">
          <cell r="A3522">
            <v>1875</v>
          </cell>
          <cell r="B3522" t="str">
            <v>Benedict, Wendy S.</v>
          </cell>
          <cell r="C3522" t="str">
            <v>N</v>
          </cell>
          <cell r="D3522" t="str">
            <v>00000058</v>
          </cell>
          <cell r="E3522" t="str">
            <v>MECU Licensed Nurse Aide</v>
          </cell>
          <cell r="F3522">
            <v>41253</v>
          </cell>
          <cell r="G3522">
            <v>42498</v>
          </cell>
          <cell r="H3522" t="str">
            <v>Hourly</v>
          </cell>
          <cell r="I3522" t="str">
            <v>H</v>
          </cell>
          <cell r="J3522">
            <v>12.67</v>
          </cell>
        </row>
        <row r="3523">
          <cell r="A3523">
            <v>1875</v>
          </cell>
          <cell r="B3523" t="str">
            <v>Benedict, Wendy S.</v>
          </cell>
          <cell r="C3523" t="str">
            <v>Y</v>
          </cell>
          <cell r="D3523" t="str">
            <v>00000105</v>
          </cell>
          <cell r="E3523" t="str">
            <v>CARE Social Worker</v>
          </cell>
          <cell r="F3523">
            <v>44924</v>
          </cell>
          <cell r="G3523">
            <v>45056</v>
          </cell>
          <cell r="H3523" t="str">
            <v>Hourly</v>
          </cell>
          <cell r="I3523" t="str">
            <v>H</v>
          </cell>
          <cell r="J3523">
            <v>31.25</v>
          </cell>
        </row>
        <row r="3524">
          <cell r="A3524">
            <v>1875</v>
          </cell>
          <cell r="B3524" t="str">
            <v>Benedict, Wendy S.</v>
          </cell>
          <cell r="C3524" t="str">
            <v>N</v>
          </cell>
          <cell r="D3524" t="str">
            <v>00000107</v>
          </cell>
          <cell r="E3524" t="str">
            <v>CARE Care Manager</v>
          </cell>
          <cell r="F3524">
            <v>42524</v>
          </cell>
          <cell r="G3524">
            <v>42524</v>
          </cell>
          <cell r="H3524" t="str">
            <v>Salaried</v>
          </cell>
          <cell r="I3524" t="str">
            <v>S</v>
          </cell>
          <cell r="J3524">
            <v>22</v>
          </cell>
        </row>
        <row r="3525">
          <cell r="A3525">
            <v>1875</v>
          </cell>
          <cell r="B3525" t="str">
            <v>Benedict, Wendy S.</v>
          </cell>
          <cell r="C3525" t="str">
            <v>N</v>
          </cell>
          <cell r="D3525" t="str">
            <v>00000107</v>
          </cell>
          <cell r="E3525" t="str">
            <v>CARE Care Manager</v>
          </cell>
          <cell r="F3525">
            <v>42261</v>
          </cell>
          <cell r="G3525">
            <v>42736</v>
          </cell>
          <cell r="H3525" t="str">
            <v>Hourly</v>
          </cell>
          <cell r="I3525" t="str">
            <v>H</v>
          </cell>
          <cell r="J3525">
            <v>21.63</v>
          </cell>
        </row>
        <row r="3526">
          <cell r="A3526">
            <v>1875</v>
          </cell>
          <cell r="B3526" t="str">
            <v>Benedict, Wendy S.</v>
          </cell>
          <cell r="C3526" t="str">
            <v>N</v>
          </cell>
          <cell r="D3526" t="str">
            <v>00000243</v>
          </cell>
          <cell r="E3526" t="str">
            <v>TCU LNA Per Diem</v>
          </cell>
          <cell r="F3526">
            <v>41239</v>
          </cell>
          <cell r="G3526">
            <v>41252</v>
          </cell>
          <cell r="H3526" t="str">
            <v>Hourly</v>
          </cell>
          <cell r="I3526" t="str">
            <v>H</v>
          </cell>
          <cell r="J3526">
            <v>12</v>
          </cell>
        </row>
        <row r="3527">
          <cell r="A3527">
            <v>1875</v>
          </cell>
          <cell r="B3527" t="str">
            <v>Benedict, Wendy S.</v>
          </cell>
          <cell r="C3527" t="str">
            <v>N</v>
          </cell>
          <cell r="D3527" t="str">
            <v>00000510</v>
          </cell>
          <cell r="E3527" t="str">
            <v>BPH Care Coordinator</v>
          </cell>
          <cell r="F3527">
            <v>42513</v>
          </cell>
          <cell r="G3527">
            <v>42526</v>
          </cell>
          <cell r="H3527" t="str">
            <v>Salaried</v>
          </cell>
          <cell r="I3527" t="str">
            <v>S</v>
          </cell>
          <cell r="J3527">
            <v>22</v>
          </cell>
        </row>
        <row r="3528">
          <cell r="A3528">
            <v>1875</v>
          </cell>
          <cell r="B3528" t="str">
            <v>Benedict, Wendy S.</v>
          </cell>
          <cell r="C3528" t="str">
            <v>N</v>
          </cell>
          <cell r="D3528" t="str">
            <v>00000514</v>
          </cell>
          <cell r="E3528" t="str">
            <v>CARE Support Coordinator</v>
          </cell>
          <cell r="F3528">
            <v>41757</v>
          </cell>
          <cell r="G3528">
            <v>42260</v>
          </cell>
          <cell r="H3528" t="str">
            <v>Hourly</v>
          </cell>
          <cell r="I3528" t="str">
            <v>H</v>
          </cell>
          <cell r="J3528">
            <v>14.86</v>
          </cell>
        </row>
        <row r="3529">
          <cell r="A3529">
            <v>1875</v>
          </cell>
          <cell r="B3529" t="str">
            <v>Benedict, Wendy S.</v>
          </cell>
          <cell r="C3529" t="str">
            <v>N</v>
          </cell>
          <cell r="D3529" t="str">
            <v>00000585</v>
          </cell>
          <cell r="E3529" t="str">
            <v>Care MGR Retirement Com</v>
          </cell>
          <cell r="F3529">
            <v>42737</v>
          </cell>
          <cell r="G3529">
            <v>43744</v>
          </cell>
          <cell r="H3529" t="str">
            <v>Hourly</v>
          </cell>
          <cell r="I3529" t="str">
            <v>H</v>
          </cell>
          <cell r="J3529">
            <v>22.84</v>
          </cell>
        </row>
        <row r="3530">
          <cell r="A3530">
            <v>1875</v>
          </cell>
          <cell r="B3530" t="str">
            <v>Benedict, Wendy S.</v>
          </cell>
          <cell r="C3530" t="str">
            <v>N</v>
          </cell>
          <cell r="D3530" t="str">
            <v>00000602</v>
          </cell>
          <cell r="E3530" t="str">
            <v>Counselor/Therapist PD</v>
          </cell>
          <cell r="F3530">
            <v>43745</v>
          </cell>
          <cell r="G3530">
            <v>44193</v>
          </cell>
          <cell r="H3530" t="str">
            <v>Hourly</v>
          </cell>
          <cell r="I3530" t="str">
            <v>H</v>
          </cell>
          <cell r="J3530">
            <v>22.84</v>
          </cell>
        </row>
        <row r="3531">
          <cell r="A3531">
            <v>1876</v>
          </cell>
          <cell r="B3531" t="str">
            <v>Underhill, Meredith J.</v>
          </cell>
          <cell r="C3531" t="str">
            <v>Y</v>
          </cell>
          <cell r="D3531" t="str">
            <v>00000340</v>
          </cell>
          <cell r="E3531" t="str">
            <v>Sharon Healthcare Asst Offsite</v>
          </cell>
          <cell r="F3531">
            <v>41240</v>
          </cell>
          <cell r="G3531">
            <v>41487</v>
          </cell>
          <cell r="H3531" t="str">
            <v>Hourly</v>
          </cell>
          <cell r="I3531" t="str">
            <v>H</v>
          </cell>
          <cell r="J3531">
            <v>13</v>
          </cell>
        </row>
        <row r="3532">
          <cell r="A3532">
            <v>1877</v>
          </cell>
          <cell r="B3532" t="str">
            <v>Morse, Dawn A.</v>
          </cell>
          <cell r="C3532" t="str">
            <v>Y</v>
          </cell>
          <cell r="D3532" t="str">
            <v>00000459</v>
          </cell>
          <cell r="E3532" t="str">
            <v>NUTS Nutrition Asst 1 Per Diem</v>
          </cell>
          <cell r="F3532">
            <v>41239</v>
          </cell>
          <cell r="G3532">
            <v>41933</v>
          </cell>
          <cell r="H3532" t="str">
            <v>Hourly</v>
          </cell>
          <cell r="I3532" t="str">
            <v>H</v>
          </cell>
          <cell r="J3532">
            <v>10.82</v>
          </cell>
        </row>
        <row r="3533">
          <cell r="A3533">
            <v>1878</v>
          </cell>
          <cell r="B3533" t="str">
            <v>Lazar, Barbara B.</v>
          </cell>
          <cell r="C3533" t="str">
            <v>Y</v>
          </cell>
          <cell r="D3533" t="str">
            <v>00000168</v>
          </cell>
          <cell r="E3533" t="str">
            <v>PRIM Physician</v>
          </cell>
          <cell r="F3533">
            <v>41239</v>
          </cell>
          <cell r="G3533">
            <v>42305</v>
          </cell>
          <cell r="H3533" t="str">
            <v>Salaried</v>
          </cell>
          <cell r="I3533" t="str">
            <v>S</v>
          </cell>
          <cell r="J3533">
            <v>66.826899999999995</v>
          </cell>
        </row>
        <row r="3534">
          <cell r="A3534">
            <v>1879</v>
          </cell>
          <cell r="B3534" t="str">
            <v>Pratt, Lauren R.</v>
          </cell>
          <cell r="C3534" t="str">
            <v>Y</v>
          </cell>
          <cell r="D3534" t="str">
            <v>00000235</v>
          </cell>
          <cell r="E3534" t="str">
            <v>MECU LNA Per Diem</v>
          </cell>
          <cell r="F3534">
            <v>41243</v>
          </cell>
          <cell r="G3534">
            <v>41844</v>
          </cell>
          <cell r="H3534" t="str">
            <v>Hourly</v>
          </cell>
          <cell r="I3534" t="str">
            <v>H</v>
          </cell>
          <cell r="J3534">
            <v>10.3</v>
          </cell>
        </row>
        <row r="3535">
          <cell r="A3535">
            <v>1880</v>
          </cell>
          <cell r="B3535" t="str">
            <v>Antiuk, Stephanie A.</v>
          </cell>
          <cell r="C3535" t="str">
            <v>Y</v>
          </cell>
          <cell r="D3535" t="str">
            <v>00000255</v>
          </cell>
          <cell r="E3535" t="str">
            <v>ADM Administrative Assistant</v>
          </cell>
          <cell r="F3535">
            <v>41253</v>
          </cell>
          <cell r="G3535">
            <v>41320</v>
          </cell>
          <cell r="H3535" t="str">
            <v>Hourly</v>
          </cell>
          <cell r="I3535" t="str">
            <v>H</v>
          </cell>
          <cell r="J3535">
            <v>12.5</v>
          </cell>
        </row>
        <row r="3536">
          <cell r="A3536">
            <v>1880</v>
          </cell>
          <cell r="B3536" t="str">
            <v>Antiuk, Stephanie A.</v>
          </cell>
          <cell r="C3536" t="str">
            <v>N</v>
          </cell>
          <cell r="D3536" t="str">
            <v>00000463</v>
          </cell>
          <cell r="E3536" t="str">
            <v>ADM Administrative Assistant 2</v>
          </cell>
          <cell r="F3536">
            <v>41255</v>
          </cell>
          <cell r="G3536">
            <v>41254</v>
          </cell>
          <cell r="H3536" t="str">
            <v>Hourly</v>
          </cell>
          <cell r="I3536" t="str">
            <v>H</v>
          </cell>
          <cell r="J3536">
            <v>12.5</v>
          </cell>
        </row>
        <row r="3537">
          <cell r="A3537">
            <v>1881</v>
          </cell>
          <cell r="B3537" t="str">
            <v>Nickerson, Danielle N.</v>
          </cell>
          <cell r="C3537" t="str">
            <v>N</v>
          </cell>
          <cell r="D3537" t="str">
            <v>00000026</v>
          </cell>
          <cell r="E3537" t="str">
            <v>HR HRIS/Payroll Specialist</v>
          </cell>
          <cell r="F3537">
            <v>42499</v>
          </cell>
          <cell r="G3537">
            <v>42666</v>
          </cell>
          <cell r="H3537" t="str">
            <v>Hourly</v>
          </cell>
          <cell r="I3537" t="str">
            <v>H</v>
          </cell>
          <cell r="J3537">
            <v>19</v>
          </cell>
        </row>
        <row r="3538">
          <cell r="A3538">
            <v>1881</v>
          </cell>
          <cell r="B3538" t="str">
            <v>Nickerson, Danielle N.</v>
          </cell>
          <cell r="C3538" t="str">
            <v>N</v>
          </cell>
          <cell r="D3538" t="str">
            <v>00000164</v>
          </cell>
          <cell r="E3538" t="str">
            <v>PRIM Medical Secretary</v>
          </cell>
          <cell r="F3538">
            <v>41253</v>
          </cell>
          <cell r="G3538">
            <v>41488</v>
          </cell>
          <cell r="H3538" t="str">
            <v>Hourly</v>
          </cell>
          <cell r="I3538" t="str">
            <v>H</v>
          </cell>
          <cell r="J3538">
            <v>11</v>
          </cell>
        </row>
        <row r="3539">
          <cell r="A3539">
            <v>1881</v>
          </cell>
          <cell r="B3539" t="str">
            <v>Nickerson, Danielle N.</v>
          </cell>
          <cell r="C3539" t="str">
            <v>Y</v>
          </cell>
          <cell r="D3539" t="str">
            <v>00000579</v>
          </cell>
          <cell r="E3539" t="str">
            <v>HR Coordinator</v>
          </cell>
          <cell r="F3539">
            <v>42667</v>
          </cell>
          <cell r="G3539">
            <v>42944</v>
          </cell>
          <cell r="H3539" t="str">
            <v>Hourly</v>
          </cell>
          <cell r="I3539" t="str">
            <v>H</v>
          </cell>
          <cell r="J3539">
            <v>20.399999999999999</v>
          </cell>
        </row>
        <row r="3540">
          <cell r="A3540">
            <v>1882</v>
          </cell>
          <cell r="B3540" t="str">
            <v>Pulsifer, Ashley R.</v>
          </cell>
          <cell r="C3540" t="str">
            <v>N</v>
          </cell>
          <cell r="D3540" t="str">
            <v>00000118</v>
          </cell>
          <cell r="E3540" t="str">
            <v>HIM File Clerk</v>
          </cell>
          <cell r="F3540">
            <v>41260</v>
          </cell>
          <cell r="G3540">
            <v>41350</v>
          </cell>
          <cell r="H3540" t="str">
            <v>Hourly</v>
          </cell>
          <cell r="I3540" t="str">
            <v>H</v>
          </cell>
          <cell r="J3540">
            <v>11.25</v>
          </cell>
        </row>
        <row r="3541">
          <cell r="A3541">
            <v>1882</v>
          </cell>
          <cell r="B3541" t="str">
            <v>Pulsifer, Ashley R.</v>
          </cell>
          <cell r="C3541" t="str">
            <v>Y</v>
          </cell>
          <cell r="D3541" t="str">
            <v>00000118</v>
          </cell>
          <cell r="E3541" t="str">
            <v>HIM File Clerk</v>
          </cell>
          <cell r="F3541">
            <v>41729</v>
          </cell>
          <cell r="G3541">
            <v>41969</v>
          </cell>
          <cell r="H3541" t="str">
            <v>Hourly</v>
          </cell>
          <cell r="I3541" t="str">
            <v>H</v>
          </cell>
          <cell r="J3541">
            <v>11.64</v>
          </cell>
        </row>
        <row r="3542">
          <cell r="A3542">
            <v>1882</v>
          </cell>
          <cell r="B3542" t="str">
            <v>Pulsifer, Ashley R.</v>
          </cell>
          <cell r="C3542" t="str">
            <v>N</v>
          </cell>
          <cell r="D3542" t="str">
            <v>00000164</v>
          </cell>
          <cell r="E3542" t="str">
            <v>PRIM Medical Secretary</v>
          </cell>
          <cell r="F3542">
            <v>41351</v>
          </cell>
          <cell r="G3542">
            <v>41728</v>
          </cell>
          <cell r="H3542" t="str">
            <v>Hourly</v>
          </cell>
          <cell r="I3542" t="str">
            <v>H</v>
          </cell>
          <cell r="J3542">
            <v>11.25</v>
          </cell>
        </row>
        <row r="3543">
          <cell r="A3543">
            <v>1883</v>
          </cell>
          <cell r="B3543" t="str">
            <v>Starke, Anke -.</v>
          </cell>
          <cell r="C3543" t="str">
            <v>Y</v>
          </cell>
          <cell r="D3543" t="str">
            <v>00000521</v>
          </cell>
          <cell r="E3543" t="str">
            <v>CHEL RN Offisite</v>
          </cell>
          <cell r="F3543">
            <v>41260</v>
          </cell>
          <cell r="G3543">
            <v>41613</v>
          </cell>
          <cell r="H3543" t="str">
            <v>Hourly</v>
          </cell>
          <cell r="I3543" t="str">
            <v>H</v>
          </cell>
          <cell r="J3543">
            <v>21</v>
          </cell>
        </row>
        <row r="3544">
          <cell r="A3544">
            <v>1884</v>
          </cell>
          <cell r="B3544" t="str">
            <v>Howe, Lynn M.</v>
          </cell>
          <cell r="C3544" t="str">
            <v>N</v>
          </cell>
          <cell r="D3544" t="str">
            <v>00000026</v>
          </cell>
          <cell r="E3544" t="str">
            <v>HR HRIS/Payroll Specialist</v>
          </cell>
          <cell r="F3544">
            <v>41260</v>
          </cell>
          <cell r="G3544">
            <v>41259</v>
          </cell>
          <cell r="H3544" t="str">
            <v>Salaried</v>
          </cell>
          <cell r="I3544" t="str">
            <v>S</v>
          </cell>
          <cell r="J3544">
            <v>17</v>
          </cell>
        </row>
        <row r="3545">
          <cell r="A3545">
            <v>1884</v>
          </cell>
          <cell r="B3545" t="str">
            <v>Howe, Lynn M.</v>
          </cell>
          <cell r="C3545" t="str">
            <v>Y</v>
          </cell>
          <cell r="D3545" t="str">
            <v>00000164</v>
          </cell>
          <cell r="E3545" t="str">
            <v>PRIM Medical Secretary</v>
          </cell>
          <cell r="F3545">
            <v>42366</v>
          </cell>
          <cell r="G3545">
            <v>42479</v>
          </cell>
          <cell r="H3545" t="str">
            <v>Hourly</v>
          </cell>
          <cell r="I3545" t="str">
            <v>H</v>
          </cell>
          <cell r="J3545">
            <v>15</v>
          </cell>
        </row>
        <row r="3546">
          <cell r="A3546">
            <v>1884</v>
          </cell>
          <cell r="B3546" t="str">
            <v>Howe, Lynn M.</v>
          </cell>
          <cell r="C3546" t="str">
            <v>N</v>
          </cell>
          <cell r="D3546" t="str">
            <v>00000274</v>
          </cell>
          <cell r="E3546" t="str">
            <v>HR Human Resources Assistant</v>
          </cell>
          <cell r="F3546">
            <v>41260</v>
          </cell>
          <cell r="G3546">
            <v>41656</v>
          </cell>
          <cell r="H3546" t="str">
            <v>Hourly</v>
          </cell>
          <cell r="I3546" t="str">
            <v>H</v>
          </cell>
          <cell r="J3546">
            <v>17</v>
          </cell>
        </row>
        <row r="3547">
          <cell r="A3547">
            <v>1885</v>
          </cell>
          <cell r="B3547" t="str">
            <v>Klink, Seth T.</v>
          </cell>
          <cell r="C3547" t="str">
            <v>Y</v>
          </cell>
          <cell r="D3547" t="str">
            <v>00000459</v>
          </cell>
          <cell r="E3547" t="str">
            <v>NUTS Nutrition Asst 1 Per Diem</v>
          </cell>
          <cell r="F3547">
            <v>41261</v>
          </cell>
          <cell r="G3547">
            <v>41434</v>
          </cell>
          <cell r="H3547" t="str">
            <v>Hourly</v>
          </cell>
          <cell r="I3547" t="str">
            <v>H</v>
          </cell>
          <cell r="J3547">
            <v>9</v>
          </cell>
        </row>
        <row r="3548">
          <cell r="A3548">
            <v>1886</v>
          </cell>
          <cell r="B3548" t="str">
            <v>Thompson, Carrie A.</v>
          </cell>
          <cell r="C3548" t="str">
            <v>Y</v>
          </cell>
          <cell r="D3548" t="str">
            <v>00000058</v>
          </cell>
          <cell r="E3548" t="str">
            <v>MECU Licensed Nurse Aide</v>
          </cell>
          <cell r="F3548">
            <v>41269</v>
          </cell>
          <cell r="G3548">
            <v>41430</v>
          </cell>
          <cell r="H3548" t="str">
            <v>Hourly</v>
          </cell>
          <cell r="I3548" t="str">
            <v>H</v>
          </cell>
          <cell r="J3548">
            <v>10.3</v>
          </cell>
        </row>
        <row r="3549">
          <cell r="A3549">
            <v>1887</v>
          </cell>
          <cell r="B3549" t="str">
            <v>Slocum, Michelle M.</v>
          </cell>
          <cell r="C3549" t="str">
            <v>N</v>
          </cell>
          <cell r="D3549" t="str">
            <v>00000164</v>
          </cell>
          <cell r="E3549" t="str">
            <v>PRIM Medical Secretary</v>
          </cell>
          <cell r="F3549">
            <v>41276</v>
          </cell>
          <cell r="G3549">
            <v>41910</v>
          </cell>
          <cell r="H3549" t="str">
            <v>Hourly</v>
          </cell>
          <cell r="I3549" t="str">
            <v>H</v>
          </cell>
          <cell r="J3549">
            <v>13.46</v>
          </cell>
        </row>
        <row r="3550">
          <cell r="A3550">
            <v>1887</v>
          </cell>
          <cell r="B3550" t="str">
            <v>Slocum, Michelle M.</v>
          </cell>
          <cell r="C3550" t="str">
            <v>N</v>
          </cell>
          <cell r="D3550" t="str">
            <v>00000530</v>
          </cell>
          <cell r="E3550" t="str">
            <v>NAPS Medical Assistant Offsite</v>
          </cell>
          <cell r="F3550">
            <v>41911</v>
          </cell>
          <cell r="G3550">
            <v>44472</v>
          </cell>
          <cell r="H3550" t="str">
            <v>Hourly</v>
          </cell>
          <cell r="I3550" t="str">
            <v>H</v>
          </cell>
          <cell r="J3550">
            <v>17.440000000000001</v>
          </cell>
        </row>
        <row r="3551">
          <cell r="A3551">
            <v>1887</v>
          </cell>
          <cell r="B3551" t="str">
            <v>Slocum, Michelle M.</v>
          </cell>
          <cell r="C3551" t="str">
            <v>N</v>
          </cell>
          <cell r="D3551" t="str">
            <v>00000612</v>
          </cell>
          <cell r="E3551" t="str">
            <v>Operations Coordinator</v>
          </cell>
          <cell r="F3551">
            <v>44473</v>
          </cell>
          <cell r="G3551">
            <v>44682</v>
          </cell>
          <cell r="H3551" t="str">
            <v>Hourly</v>
          </cell>
          <cell r="I3551" t="str">
            <v>H</v>
          </cell>
          <cell r="J3551">
            <v>20.81</v>
          </cell>
        </row>
        <row r="3552">
          <cell r="A3552">
            <v>1887</v>
          </cell>
          <cell r="B3552" t="str">
            <v>Slocum, Michelle M.</v>
          </cell>
          <cell r="C3552" t="str">
            <v>Y</v>
          </cell>
          <cell r="D3552" t="str">
            <v>00000665</v>
          </cell>
          <cell r="E3552" t="str">
            <v>Lead Office Representative</v>
          </cell>
          <cell r="F3552">
            <v>44683</v>
          </cell>
          <cell r="G3552">
            <v>45044</v>
          </cell>
          <cell r="H3552" t="str">
            <v>Hourly</v>
          </cell>
          <cell r="I3552" t="str">
            <v>H</v>
          </cell>
          <cell r="J3552">
            <v>20.81</v>
          </cell>
        </row>
        <row r="3553">
          <cell r="A3553">
            <v>1888</v>
          </cell>
          <cell r="B3553" t="str">
            <v>Jones, Alyshia C.</v>
          </cell>
          <cell r="C3553" t="str">
            <v>Y</v>
          </cell>
          <cell r="D3553" t="str">
            <v>00000446</v>
          </cell>
          <cell r="E3553" t="str">
            <v>Arch &amp; Engineering Tech Assoc</v>
          </cell>
          <cell r="F3553">
            <v>41276</v>
          </cell>
          <cell r="G3553">
            <v>41395</v>
          </cell>
          <cell r="H3553" t="str">
            <v>Hourly</v>
          </cell>
          <cell r="I3553" t="str">
            <v>H</v>
          </cell>
          <cell r="J3553">
            <v>10</v>
          </cell>
        </row>
        <row r="3554">
          <cell r="A3554">
            <v>1889</v>
          </cell>
          <cell r="B3554" t="str">
            <v>Foz, Jessica A.</v>
          </cell>
          <cell r="C3554" t="str">
            <v>N</v>
          </cell>
          <cell r="D3554" t="str">
            <v>00000049</v>
          </cell>
          <cell r="E3554" t="str">
            <v>MEDSURG Registered Nurse</v>
          </cell>
          <cell r="F3554">
            <v>41276</v>
          </cell>
          <cell r="G3554">
            <v>41882</v>
          </cell>
          <cell r="H3554" t="str">
            <v>Hourly</v>
          </cell>
          <cell r="I3554" t="str">
            <v>H</v>
          </cell>
          <cell r="J3554">
            <v>23.69</v>
          </cell>
        </row>
        <row r="3555">
          <cell r="A3555">
            <v>1889</v>
          </cell>
          <cell r="B3555" t="str">
            <v>Foz, Jessica A.</v>
          </cell>
          <cell r="C3555" t="str">
            <v>Y</v>
          </cell>
          <cell r="D3555" t="str">
            <v>00000239</v>
          </cell>
          <cell r="E3555" t="str">
            <v>MEDSURG RN Per Diem</v>
          </cell>
          <cell r="F3555">
            <v>41883</v>
          </cell>
          <cell r="G3555">
            <v>42611</v>
          </cell>
          <cell r="H3555" t="str">
            <v>Hourly</v>
          </cell>
          <cell r="I3555" t="str">
            <v>H</v>
          </cell>
          <cell r="J3555">
            <v>24.89</v>
          </cell>
        </row>
        <row r="3556">
          <cell r="A3556">
            <v>1890</v>
          </cell>
          <cell r="B3556" t="str">
            <v>Meyer, Tara B.</v>
          </cell>
          <cell r="C3556" t="str">
            <v>Y</v>
          </cell>
          <cell r="D3556" t="str">
            <v>00000166</v>
          </cell>
          <cell r="E3556" t="str">
            <v>PRIM Nurse Practitioner</v>
          </cell>
          <cell r="F3556">
            <v>41288</v>
          </cell>
          <cell r="G3556">
            <v>42223</v>
          </cell>
          <cell r="H3556" t="str">
            <v>Salaried</v>
          </cell>
          <cell r="I3556" t="str">
            <v>S</v>
          </cell>
          <cell r="J3556">
            <v>38.942300000000003</v>
          </cell>
        </row>
        <row r="3557">
          <cell r="A3557">
            <v>1891</v>
          </cell>
          <cell r="B3557" t="str">
            <v>Swanson, Dane A.</v>
          </cell>
          <cell r="C3557" t="str">
            <v>N</v>
          </cell>
          <cell r="D3557" t="str">
            <v>00000058</v>
          </cell>
          <cell r="E3557" t="str">
            <v>MECU Licensed Nurse Aide</v>
          </cell>
          <cell r="F3557">
            <v>41288</v>
          </cell>
          <cell r="G3557">
            <v>41339</v>
          </cell>
          <cell r="H3557" t="str">
            <v>Hourly</v>
          </cell>
          <cell r="I3557" t="str">
            <v>H</v>
          </cell>
          <cell r="J3557">
            <v>10</v>
          </cell>
        </row>
        <row r="3558">
          <cell r="A3558">
            <v>1891</v>
          </cell>
          <cell r="B3558" t="str">
            <v>Swanson, Dane A.</v>
          </cell>
          <cell r="C3558" t="str">
            <v>Y</v>
          </cell>
          <cell r="D3558" t="str">
            <v>00000235</v>
          </cell>
          <cell r="E3558" t="str">
            <v>MECU LNA Per Diem</v>
          </cell>
          <cell r="F3558">
            <v>41340</v>
          </cell>
          <cell r="G3558">
            <v>41379</v>
          </cell>
          <cell r="H3558" t="str">
            <v>Hourly</v>
          </cell>
          <cell r="I3558" t="str">
            <v>H</v>
          </cell>
          <cell r="J3558">
            <v>10</v>
          </cell>
        </row>
        <row r="3559">
          <cell r="A3559">
            <v>1892</v>
          </cell>
          <cell r="B3559" t="str">
            <v>Sargeant, Brook A.</v>
          </cell>
          <cell r="C3559" t="str">
            <v>N</v>
          </cell>
          <cell r="D3559" t="str">
            <v>00000058</v>
          </cell>
          <cell r="E3559" t="str">
            <v>MECU Licensed Nurse Aide</v>
          </cell>
          <cell r="F3559">
            <v>41288</v>
          </cell>
          <cell r="G3559">
            <v>42036</v>
          </cell>
          <cell r="H3559" t="str">
            <v>Hourly</v>
          </cell>
          <cell r="I3559" t="str">
            <v>H</v>
          </cell>
          <cell r="J3559">
            <v>10.3</v>
          </cell>
        </row>
        <row r="3560">
          <cell r="A3560">
            <v>1892</v>
          </cell>
          <cell r="B3560" t="str">
            <v>Sargeant, Brook A.</v>
          </cell>
          <cell r="C3560" t="str">
            <v>N</v>
          </cell>
          <cell r="D3560" t="str">
            <v>00000082</v>
          </cell>
          <cell r="E3560" t="str">
            <v>LAB Laboratory Assistant</v>
          </cell>
          <cell r="F3560">
            <v>42037</v>
          </cell>
          <cell r="G3560">
            <v>42190</v>
          </cell>
          <cell r="H3560" t="str">
            <v>Hourly</v>
          </cell>
          <cell r="I3560" t="str">
            <v>H</v>
          </cell>
          <cell r="J3560">
            <v>11.5</v>
          </cell>
        </row>
        <row r="3561">
          <cell r="A3561">
            <v>1892</v>
          </cell>
          <cell r="B3561" t="str">
            <v>Sargeant, Brook A.</v>
          </cell>
          <cell r="C3561" t="str">
            <v>Y</v>
          </cell>
          <cell r="D3561" t="str">
            <v>00000471</v>
          </cell>
          <cell r="E3561" t="str">
            <v>LAB Laboratory Asst Per Diem</v>
          </cell>
          <cell r="F3561">
            <v>42191</v>
          </cell>
          <cell r="G3561">
            <v>42284</v>
          </cell>
          <cell r="H3561" t="str">
            <v>Hourly</v>
          </cell>
          <cell r="I3561" t="str">
            <v>H</v>
          </cell>
          <cell r="J3561">
            <v>11.5</v>
          </cell>
        </row>
        <row r="3562">
          <cell r="A3562">
            <v>1893</v>
          </cell>
          <cell r="B3562" t="str">
            <v>Brown, Morgan M.</v>
          </cell>
          <cell r="C3562" t="str">
            <v>Y</v>
          </cell>
          <cell r="D3562" t="str">
            <v>00000337</v>
          </cell>
          <cell r="E3562" t="str">
            <v>Marketing Specialist</v>
          </cell>
          <cell r="F3562">
            <v>41302</v>
          </cell>
          <cell r="G3562">
            <v>43154</v>
          </cell>
          <cell r="H3562" t="str">
            <v>Hourly</v>
          </cell>
          <cell r="I3562" t="str">
            <v>H</v>
          </cell>
          <cell r="J3562">
            <v>19</v>
          </cell>
        </row>
        <row r="3563">
          <cell r="A3563">
            <v>1894</v>
          </cell>
          <cell r="B3563" t="str">
            <v>Moulton, Allison K.</v>
          </cell>
          <cell r="C3563" t="str">
            <v>Y</v>
          </cell>
          <cell r="D3563" t="str">
            <v>00000129</v>
          </cell>
          <cell r="E3563" t="str">
            <v>GRANT - Grant Worker</v>
          </cell>
          <cell r="F3563">
            <v>41302</v>
          </cell>
          <cell r="G3563">
            <v>41647</v>
          </cell>
          <cell r="H3563" t="str">
            <v>Hourly</v>
          </cell>
          <cell r="I3563" t="str">
            <v>H</v>
          </cell>
          <cell r="J3563">
            <v>25</v>
          </cell>
        </row>
        <row r="3564">
          <cell r="A3564">
            <v>1895</v>
          </cell>
          <cell r="B3564" t="str">
            <v>Conti, Stephen G.</v>
          </cell>
          <cell r="C3564" t="str">
            <v>Y</v>
          </cell>
          <cell r="D3564" t="str">
            <v>00000035</v>
          </cell>
          <cell r="E3564" t="str">
            <v>FIN Controller</v>
          </cell>
          <cell r="F3564">
            <v>43829</v>
          </cell>
          <cell r="G3564">
            <v>45056</v>
          </cell>
          <cell r="H3564" t="str">
            <v>Salaried</v>
          </cell>
          <cell r="I3564" t="str">
            <v>S</v>
          </cell>
          <cell r="J3564">
            <v>51.74</v>
          </cell>
        </row>
        <row r="3565">
          <cell r="A3565">
            <v>1895</v>
          </cell>
          <cell r="B3565" t="str">
            <v>Conti, Stephen G.</v>
          </cell>
          <cell r="C3565" t="str">
            <v>N</v>
          </cell>
          <cell r="D3565" t="str">
            <v>00000204</v>
          </cell>
          <cell r="E3565" t="str">
            <v>ACCT Accountant</v>
          </cell>
          <cell r="F3565">
            <v>41316</v>
          </cell>
          <cell r="G3565">
            <v>43828</v>
          </cell>
          <cell r="H3565" t="str">
            <v>Salaried</v>
          </cell>
          <cell r="I3565" t="str">
            <v>S</v>
          </cell>
          <cell r="J3565">
            <v>24.62</v>
          </cell>
        </row>
        <row r="3566">
          <cell r="A3566">
            <v>1896</v>
          </cell>
          <cell r="B3566" t="str">
            <v>Fahnestock, Joshua A.</v>
          </cell>
          <cell r="C3566" t="str">
            <v>Y</v>
          </cell>
          <cell r="D3566" t="str">
            <v>00000222</v>
          </cell>
          <cell r="E3566" t="str">
            <v>Purchasing Clerk I</v>
          </cell>
          <cell r="F3566">
            <v>41323</v>
          </cell>
          <cell r="G3566">
            <v>41701</v>
          </cell>
          <cell r="H3566" t="str">
            <v>Hourly</v>
          </cell>
          <cell r="I3566" t="str">
            <v>H</v>
          </cell>
          <cell r="J3566">
            <v>12.5</v>
          </cell>
        </row>
        <row r="3567">
          <cell r="A3567">
            <v>1897</v>
          </cell>
          <cell r="B3567" t="str">
            <v>Tomeny, Hannah M.</v>
          </cell>
          <cell r="C3567" t="str">
            <v>Y</v>
          </cell>
          <cell r="D3567" t="str">
            <v>00000163</v>
          </cell>
          <cell r="E3567" t="str">
            <v>PRIM Medical Assistant</v>
          </cell>
          <cell r="F3567">
            <v>41323</v>
          </cell>
          <cell r="G3567">
            <v>41659</v>
          </cell>
          <cell r="H3567" t="str">
            <v>Hourly</v>
          </cell>
          <cell r="I3567" t="str">
            <v>H</v>
          </cell>
          <cell r="J3567">
            <v>13</v>
          </cell>
        </row>
        <row r="3568">
          <cell r="A3568">
            <v>1898</v>
          </cell>
          <cell r="B3568" t="str">
            <v>Young, Rebecca L.</v>
          </cell>
          <cell r="C3568" t="str">
            <v>Y</v>
          </cell>
          <cell r="D3568" t="str">
            <v>00000529</v>
          </cell>
          <cell r="E3568" t="str">
            <v>NAPS RN Surgical Offsite</v>
          </cell>
          <cell r="F3568">
            <v>41331</v>
          </cell>
          <cell r="G3568">
            <v>41416</v>
          </cell>
          <cell r="H3568" t="str">
            <v>Hourly</v>
          </cell>
          <cell r="I3568" t="str">
            <v>H</v>
          </cell>
          <cell r="J3568">
            <v>20</v>
          </cell>
        </row>
        <row r="3569">
          <cell r="A3569">
            <v>1899</v>
          </cell>
          <cell r="B3569" t="str">
            <v>Salzmann, Bradford R.</v>
          </cell>
          <cell r="C3569" t="str">
            <v>Y</v>
          </cell>
          <cell r="D3569" t="str">
            <v>00000167</v>
          </cell>
          <cell r="E3569" t="str">
            <v>Physician Assistant</v>
          </cell>
          <cell r="F3569">
            <v>41337</v>
          </cell>
          <cell r="G3569">
            <v>45056</v>
          </cell>
          <cell r="H3569" t="str">
            <v>Salaried</v>
          </cell>
          <cell r="I3569" t="str">
            <v>S</v>
          </cell>
          <cell r="J3569">
            <v>56.382199999999997</v>
          </cell>
        </row>
        <row r="3570">
          <cell r="A3570">
            <v>1899</v>
          </cell>
          <cell r="B3570" t="str">
            <v>Salzmann, Bradford R.</v>
          </cell>
          <cell r="C3570" t="str">
            <v>N</v>
          </cell>
          <cell r="D3570" t="str">
            <v>00000405</v>
          </cell>
          <cell r="E3570" t="str">
            <v>Orthopedics PA Offsite</v>
          </cell>
          <cell r="F3570">
            <v>41337</v>
          </cell>
          <cell r="G3570">
            <v>41336</v>
          </cell>
          <cell r="H3570" t="str">
            <v>Salaried</v>
          </cell>
          <cell r="I3570" t="str">
            <v>S</v>
          </cell>
          <cell r="J3570">
            <v>48.076900000000002</v>
          </cell>
        </row>
        <row r="3571">
          <cell r="A3571">
            <v>1900</v>
          </cell>
          <cell r="B3571" t="str">
            <v>Cerasoli-Delyea, Jamie L.</v>
          </cell>
          <cell r="C3571" t="str">
            <v>N</v>
          </cell>
          <cell r="D3571" t="str">
            <v>00000370</v>
          </cell>
          <cell r="E3571" t="str">
            <v>NAPS Surgery Healthcare Asst</v>
          </cell>
          <cell r="F3571">
            <v>41337</v>
          </cell>
          <cell r="G3571">
            <v>42078</v>
          </cell>
          <cell r="H3571" t="str">
            <v>Hourly</v>
          </cell>
          <cell r="I3571" t="str">
            <v>H</v>
          </cell>
          <cell r="J3571">
            <v>12.88</v>
          </cell>
        </row>
        <row r="3572">
          <cell r="A3572">
            <v>1900</v>
          </cell>
          <cell r="B3572" t="str">
            <v>Cerasoli-Delyea, Jamie L.</v>
          </cell>
          <cell r="C3572" t="str">
            <v>Y</v>
          </cell>
          <cell r="D3572" t="str">
            <v>00000530</v>
          </cell>
          <cell r="E3572" t="str">
            <v>NAPS Medical Assistant Offsite</v>
          </cell>
          <cell r="F3572">
            <v>42079</v>
          </cell>
          <cell r="G3572">
            <v>43318</v>
          </cell>
          <cell r="H3572" t="str">
            <v>Hourly</v>
          </cell>
          <cell r="I3572" t="str">
            <v>H</v>
          </cell>
          <cell r="J3572">
            <v>15.17</v>
          </cell>
        </row>
        <row r="3573">
          <cell r="A3573">
            <v>1901</v>
          </cell>
          <cell r="B3573" t="str">
            <v>Nagar, Benjamin J.</v>
          </cell>
          <cell r="C3573" t="str">
            <v>Y</v>
          </cell>
          <cell r="D3573" t="str">
            <v>00000459</v>
          </cell>
          <cell r="E3573" t="str">
            <v>NUTS Nutrition Asst 1 Per Diem</v>
          </cell>
          <cell r="F3573">
            <v>41337</v>
          </cell>
          <cell r="G3573">
            <v>41820</v>
          </cell>
          <cell r="H3573" t="str">
            <v>Hourly</v>
          </cell>
          <cell r="I3573" t="str">
            <v>H</v>
          </cell>
          <cell r="J3573">
            <v>9.27</v>
          </cell>
        </row>
        <row r="3574">
          <cell r="A3574">
            <v>1902</v>
          </cell>
          <cell r="B3574" t="str">
            <v>Swanson, Laurie J.</v>
          </cell>
          <cell r="C3574" t="str">
            <v>Y</v>
          </cell>
          <cell r="D3574" t="str">
            <v>00000024</v>
          </cell>
          <cell r="E3574" t="str">
            <v>HR Human Resources Generalist</v>
          </cell>
          <cell r="F3574">
            <v>41344</v>
          </cell>
          <cell r="G3574">
            <v>42171</v>
          </cell>
          <cell r="H3574" t="str">
            <v>Salaried</v>
          </cell>
          <cell r="I3574" t="str">
            <v>S</v>
          </cell>
          <cell r="J3574">
            <v>24.97</v>
          </cell>
        </row>
        <row r="3575">
          <cell r="A3575">
            <v>1903</v>
          </cell>
          <cell r="B3575" t="str">
            <v>Ryan, Jessica L.</v>
          </cell>
          <cell r="C3575" t="str">
            <v>N</v>
          </cell>
          <cell r="D3575" t="str">
            <v>00000428</v>
          </cell>
          <cell r="E3575" t="str">
            <v>ER Clinical Manager</v>
          </cell>
          <cell r="F3575">
            <v>41344</v>
          </cell>
          <cell r="G3575">
            <v>42246</v>
          </cell>
          <cell r="H3575" t="str">
            <v>Hourly</v>
          </cell>
          <cell r="I3575" t="str">
            <v>H</v>
          </cell>
          <cell r="J3575">
            <v>35.01</v>
          </cell>
        </row>
        <row r="3576">
          <cell r="A3576">
            <v>1903</v>
          </cell>
          <cell r="B3576" t="str">
            <v>Ryan, Jessica L.</v>
          </cell>
          <cell r="C3576" t="str">
            <v>Y</v>
          </cell>
          <cell r="D3576" t="str">
            <v>00000567</v>
          </cell>
          <cell r="E3576" t="str">
            <v>Director of Nursing</v>
          </cell>
          <cell r="F3576">
            <v>42247</v>
          </cell>
          <cell r="G3576">
            <v>42762</v>
          </cell>
          <cell r="H3576" t="str">
            <v>Salaried</v>
          </cell>
          <cell r="I3576" t="str">
            <v>S</v>
          </cell>
          <cell r="J3576">
            <v>58.319699999999997</v>
          </cell>
        </row>
        <row r="3577">
          <cell r="A3577">
            <v>1904</v>
          </cell>
          <cell r="B3577" t="str">
            <v>Marsh, Christopher C.</v>
          </cell>
          <cell r="C3577" t="str">
            <v>Y</v>
          </cell>
          <cell r="D3577" t="str">
            <v>00000459</v>
          </cell>
          <cell r="E3577" t="str">
            <v>NUTS Nutrition Asst 1 Per Diem</v>
          </cell>
          <cell r="F3577">
            <v>41344</v>
          </cell>
          <cell r="G3577">
            <v>41404</v>
          </cell>
          <cell r="H3577" t="str">
            <v>Hourly</v>
          </cell>
          <cell r="I3577" t="str">
            <v>H</v>
          </cell>
          <cell r="J3577">
            <v>10</v>
          </cell>
        </row>
        <row r="3578">
          <cell r="A3578">
            <v>1905</v>
          </cell>
          <cell r="B3578" t="str">
            <v>Chase, Sara L.</v>
          </cell>
          <cell r="C3578" t="str">
            <v>N</v>
          </cell>
          <cell r="D3578" t="str">
            <v>00000235</v>
          </cell>
          <cell r="E3578" t="str">
            <v>MECU LNA Per Diem</v>
          </cell>
          <cell r="F3578">
            <v>41351</v>
          </cell>
          <cell r="G3578">
            <v>41452</v>
          </cell>
          <cell r="H3578" t="str">
            <v>Hourly</v>
          </cell>
          <cell r="I3578" t="str">
            <v>H</v>
          </cell>
          <cell r="J3578">
            <v>12</v>
          </cell>
        </row>
        <row r="3579">
          <cell r="A3579">
            <v>1905</v>
          </cell>
          <cell r="B3579" t="str">
            <v>Chase, Sara L.</v>
          </cell>
          <cell r="C3579" t="str">
            <v>N</v>
          </cell>
          <cell r="D3579" t="str">
            <v>00000237</v>
          </cell>
          <cell r="E3579" t="str">
            <v>MEDSURG LNA Per Diem</v>
          </cell>
          <cell r="F3579">
            <v>44385</v>
          </cell>
          <cell r="G3579">
            <v>44811</v>
          </cell>
          <cell r="H3579" t="str">
            <v>Hourly</v>
          </cell>
          <cell r="I3579" t="str">
            <v>H</v>
          </cell>
          <cell r="J3579">
            <v>20.41</v>
          </cell>
        </row>
        <row r="3580">
          <cell r="A3580">
            <v>1905</v>
          </cell>
          <cell r="B3580" t="str">
            <v>Chase, Sara L.</v>
          </cell>
          <cell r="C3580" t="str">
            <v>N</v>
          </cell>
          <cell r="D3580" t="str">
            <v>00000237</v>
          </cell>
          <cell r="E3580" t="str">
            <v>MEDSURG LNA Per Diem</v>
          </cell>
          <cell r="F3580">
            <v>44865</v>
          </cell>
          <cell r="G3580">
            <v>44941</v>
          </cell>
          <cell r="H3580" t="str">
            <v>Hourly</v>
          </cell>
          <cell r="I3580" t="str">
            <v>H</v>
          </cell>
          <cell r="J3580">
            <v>22.42</v>
          </cell>
        </row>
        <row r="3581">
          <cell r="A3581">
            <v>1905</v>
          </cell>
          <cell r="B3581" t="str">
            <v>Chase, Sara L.</v>
          </cell>
          <cell r="C3581" t="str">
            <v>N</v>
          </cell>
          <cell r="D3581" t="str">
            <v>00000554</v>
          </cell>
          <cell r="E3581" t="str">
            <v>Medical Assistant</v>
          </cell>
          <cell r="F3581">
            <v>44812</v>
          </cell>
          <cell r="G3581">
            <v>44864</v>
          </cell>
          <cell r="H3581" t="str">
            <v>Hourly</v>
          </cell>
          <cell r="I3581" t="str">
            <v>H</v>
          </cell>
          <cell r="J3581">
            <v>22.42</v>
          </cell>
        </row>
        <row r="3582">
          <cell r="A3582">
            <v>1905</v>
          </cell>
          <cell r="B3582" t="str">
            <v>Chase, Sara L.</v>
          </cell>
          <cell r="C3582" t="str">
            <v>N</v>
          </cell>
          <cell r="D3582" t="str">
            <v>00000554</v>
          </cell>
          <cell r="E3582" t="str">
            <v>Medical Assistant</v>
          </cell>
          <cell r="F3582">
            <v>44942</v>
          </cell>
          <cell r="G3582">
            <v>45011</v>
          </cell>
          <cell r="H3582" t="str">
            <v>Hourly</v>
          </cell>
          <cell r="I3582" t="str">
            <v>H</v>
          </cell>
          <cell r="J3582">
            <v>22.42</v>
          </cell>
        </row>
        <row r="3583">
          <cell r="A3583">
            <v>1905</v>
          </cell>
          <cell r="B3583" t="str">
            <v>Chase, Sara L.</v>
          </cell>
          <cell r="C3583" t="str">
            <v>Y</v>
          </cell>
          <cell r="D3583" t="str">
            <v>00000581</v>
          </cell>
          <cell r="E3583" t="str">
            <v>LNA Retirement Community</v>
          </cell>
          <cell r="F3583">
            <v>45012</v>
          </cell>
          <cell r="G3583">
            <v>45056</v>
          </cell>
          <cell r="H3583" t="str">
            <v>Hourly</v>
          </cell>
          <cell r="I3583" t="str">
            <v>H</v>
          </cell>
          <cell r="J3583">
            <v>22.98</v>
          </cell>
        </row>
        <row r="3584">
          <cell r="A3584">
            <v>1906</v>
          </cell>
          <cell r="B3584" t="str">
            <v>Davis, Bobbi J.</v>
          </cell>
          <cell r="C3584" t="str">
            <v>Y</v>
          </cell>
          <cell r="D3584" t="str">
            <v>00000049</v>
          </cell>
          <cell r="E3584" t="str">
            <v>MEDSURG Registered Nurse</v>
          </cell>
          <cell r="F3584">
            <v>41365</v>
          </cell>
          <cell r="G3584">
            <v>43095</v>
          </cell>
          <cell r="H3584" t="str">
            <v>Hourly</v>
          </cell>
          <cell r="I3584" t="str">
            <v>H</v>
          </cell>
          <cell r="J3584">
            <v>28.56</v>
          </cell>
        </row>
        <row r="3585">
          <cell r="A3585">
            <v>1907</v>
          </cell>
          <cell r="B3585" t="str">
            <v>Andrews, Gretchen M.</v>
          </cell>
          <cell r="C3585" t="str">
            <v>Y</v>
          </cell>
          <cell r="D3585" t="str">
            <v>00000438</v>
          </cell>
          <cell r="E3585" t="str">
            <v>Physician - ER</v>
          </cell>
          <cell r="F3585">
            <v>41372</v>
          </cell>
          <cell r="G3585">
            <v>41533</v>
          </cell>
          <cell r="H3585" t="str">
            <v>Hourly</v>
          </cell>
          <cell r="I3585" t="str">
            <v>H</v>
          </cell>
          <cell r="J3585">
            <v>120</v>
          </cell>
        </row>
        <row r="3586">
          <cell r="A3586">
            <v>1908</v>
          </cell>
          <cell r="B3586" t="str">
            <v>Arbogast, Todd A.</v>
          </cell>
          <cell r="C3586" t="str">
            <v>Y</v>
          </cell>
          <cell r="D3586" t="str">
            <v>00000484</v>
          </cell>
          <cell r="E3586" t="str">
            <v>Radiology Technologist PD</v>
          </cell>
          <cell r="F3586">
            <v>41372</v>
          </cell>
          <cell r="G3586">
            <v>41505</v>
          </cell>
          <cell r="H3586" t="str">
            <v>Hourly</v>
          </cell>
          <cell r="I3586" t="str">
            <v>H</v>
          </cell>
          <cell r="J3586">
            <v>30</v>
          </cell>
        </row>
        <row r="3587">
          <cell r="A3587">
            <v>1909</v>
          </cell>
          <cell r="B3587" t="str">
            <v>Lloyd, Patricia L.</v>
          </cell>
          <cell r="C3587" t="str">
            <v>Y</v>
          </cell>
          <cell r="D3587" t="str">
            <v>00000197</v>
          </cell>
          <cell r="E3587" t="str">
            <v>ES Associate</v>
          </cell>
          <cell r="F3587">
            <v>41372</v>
          </cell>
          <cell r="G3587">
            <v>41578</v>
          </cell>
          <cell r="H3587" t="str">
            <v>Hourly</v>
          </cell>
          <cell r="I3587" t="str">
            <v>H</v>
          </cell>
          <cell r="J3587">
            <v>10</v>
          </cell>
        </row>
        <row r="3588">
          <cell r="A3588">
            <v>1910</v>
          </cell>
          <cell r="B3588" t="str">
            <v>Dotzauer, Bernd</v>
          </cell>
          <cell r="C3588" t="str">
            <v>Y</v>
          </cell>
          <cell r="D3588" t="str">
            <v>00000017</v>
          </cell>
          <cell r="E3588" t="str">
            <v>MED Anesthesiologist</v>
          </cell>
          <cell r="F3588">
            <v>41358</v>
          </cell>
          <cell r="G3588">
            <v>42913</v>
          </cell>
          <cell r="H3588" t="str">
            <v>Salaried</v>
          </cell>
          <cell r="I3588" t="str">
            <v>S</v>
          </cell>
          <cell r="J3588">
            <v>144.23079999999999</v>
          </cell>
        </row>
        <row r="3589">
          <cell r="A3589">
            <v>1910</v>
          </cell>
          <cell r="B3589" t="str">
            <v>Dotzauer, Bernd</v>
          </cell>
          <cell r="C3589" t="str">
            <v>N</v>
          </cell>
          <cell r="D3589" t="str">
            <v>00000392</v>
          </cell>
          <cell r="E3589" t="str">
            <v>Anesthesia Support Staff</v>
          </cell>
          <cell r="F3589">
            <v>41366</v>
          </cell>
          <cell r="G3589">
            <v>41365</v>
          </cell>
          <cell r="H3589" t="str">
            <v>Hourly</v>
          </cell>
          <cell r="I3589" t="str">
            <v>H</v>
          </cell>
          <cell r="J3589">
            <v>144.23079999999999</v>
          </cell>
        </row>
        <row r="3590">
          <cell r="A3590">
            <v>1911</v>
          </cell>
          <cell r="B3590" t="str">
            <v>Covino, Kyle G.</v>
          </cell>
          <cell r="C3590" t="str">
            <v>N</v>
          </cell>
          <cell r="D3590" t="str">
            <v>00000208</v>
          </cell>
          <cell r="E3590" t="str">
            <v>IS PC Support Technician</v>
          </cell>
          <cell r="F3590">
            <v>41379</v>
          </cell>
          <cell r="G3590">
            <v>42512</v>
          </cell>
          <cell r="H3590" t="str">
            <v>Hourly</v>
          </cell>
          <cell r="I3590" t="str">
            <v>H</v>
          </cell>
          <cell r="J3590">
            <v>15.3</v>
          </cell>
        </row>
        <row r="3591">
          <cell r="A3591">
            <v>1911</v>
          </cell>
          <cell r="B3591" t="str">
            <v>Covino, Kyle G.</v>
          </cell>
          <cell r="C3591" t="str">
            <v>N</v>
          </cell>
          <cell r="D3591" t="str">
            <v>00000209</v>
          </cell>
          <cell r="E3591" t="str">
            <v>IS Analyst</v>
          </cell>
          <cell r="F3591">
            <v>42513</v>
          </cell>
          <cell r="G3591">
            <v>43520</v>
          </cell>
          <cell r="H3591" t="str">
            <v>Salaried</v>
          </cell>
          <cell r="I3591" t="str">
            <v>S</v>
          </cell>
          <cell r="J3591">
            <v>20.3</v>
          </cell>
        </row>
        <row r="3592">
          <cell r="A3592">
            <v>1911</v>
          </cell>
          <cell r="B3592" t="str">
            <v>Covino, Kyle G.</v>
          </cell>
          <cell r="C3592" t="str">
            <v>N</v>
          </cell>
          <cell r="D3592" t="str">
            <v>00000621</v>
          </cell>
          <cell r="E3592" t="str">
            <v>Desktop Administrator</v>
          </cell>
          <cell r="F3592">
            <v>43521</v>
          </cell>
          <cell r="G3592">
            <v>44682</v>
          </cell>
          <cell r="H3592" t="str">
            <v>Salaried</v>
          </cell>
          <cell r="I3592" t="str">
            <v>S</v>
          </cell>
          <cell r="J3592">
            <v>25.02</v>
          </cell>
        </row>
        <row r="3593">
          <cell r="A3593">
            <v>1911</v>
          </cell>
          <cell r="B3593" t="str">
            <v>Covino, Kyle G.</v>
          </cell>
          <cell r="C3593" t="str">
            <v>Y</v>
          </cell>
          <cell r="D3593" t="str">
            <v>00000684</v>
          </cell>
          <cell r="E3593" t="str">
            <v>IT Support Technician</v>
          </cell>
          <cell r="F3593">
            <v>44683</v>
          </cell>
          <cell r="G3593">
            <v>45056</v>
          </cell>
          <cell r="H3593" t="str">
            <v>Hourly</v>
          </cell>
          <cell r="I3593" t="str">
            <v>H</v>
          </cell>
          <cell r="J3593">
            <v>28.54</v>
          </cell>
        </row>
        <row r="3594">
          <cell r="A3594">
            <v>1912</v>
          </cell>
          <cell r="B3594" t="str">
            <v>Rice, Katie H.</v>
          </cell>
          <cell r="C3594" t="str">
            <v>N</v>
          </cell>
          <cell r="D3594" t="str">
            <v>00000157</v>
          </cell>
          <cell r="E3594" t="str">
            <v>NAPS Podiatry Med Secretary</v>
          </cell>
          <cell r="F3594">
            <v>41380</v>
          </cell>
          <cell r="G3594">
            <v>41756</v>
          </cell>
          <cell r="H3594" t="str">
            <v>Hourly</v>
          </cell>
          <cell r="I3594" t="str">
            <v>H</v>
          </cell>
          <cell r="J3594">
            <v>13</v>
          </cell>
        </row>
        <row r="3595">
          <cell r="A3595">
            <v>1912</v>
          </cell>
          <cell r="B3595" t="str">
            <v>Rice, Katie H.</v>
          </cell>
          <cell r="C3595" t="str">
            <v>N</v>
          </cell>
          <cell r="D3595" t="str">
            <v>00000525</v>
          </cell>
          <cell r="E3595" t="str">
            <v>PRIM Clinic Coordinator</v>
          </cell>
          <cell r="F3595">
            <v>41757</v>
          </cell>
          <cell r="G3595">
            <v>41956</v>
          </cell>
          <cell r="H3595" t="str">
            <v>Hourly</v>
          </cell>
          <cell r="I3595" t="str">
            <v>H</v>
          </cell>
          <cell r="J3595">
            <v>15</v>
          </cell>
        </row>
        <row r="3596">
          <cell r="A3596">
            <v>1912</v>
          </cell>
          <cell r="B3596" t="str">
            <v>Rice, Katie H.</v>
          </cell>
          <cell r="C3596" t="str">
            <v>Y</v>
          </cell>
          <cell r="D3596" t="str">
            <v>00000525</v>
          </cell>
          <cell r="E3596" t="str">
            <v>PRIM Clinic Coordinator</v>
          </cell>
          <cell r="F3596">
            <v>42107</v>
          </cell>
          <cell r="G3596">
            <v>42107</v>
          </cell>
          <cell r="H3596" t="str">
            <v>Hourly</v>
          </cell>
          <cell r="I3596" t="str">
            <v>H</v>
          </cell>
          <cell r="J3596">
            <v>15</v>
          </cell>
        </row>
        <row r="3597">
          <cell r="A3597">
            <v>1913</v>
          </cell>
          <cell r="B3597" t="str">
            <v>Orr, Katie B.</v>
          </cell>
          <cell r="C3597" t="str">
            <v>Y</v>
          </cell>
          <cell r="D3597" t="str">
            <v>00000277</v>
          </cell>
          <cell r="E3597" t="str">
            <v>BIL Receptionist</v>
          </cell>
          <cell r="F3597">
            <v>41379</v>
          </cell>
          <cell r="G3597">
            <v>41402</v>
          </cell>
          <cell r="H3597" t="str">
            <v>Hourly</v>
          </cell>
          <cell r="I3597" t="str">
            <v>H</v>
          </cell>
          <cell r="J3597">
            <v>11</v>
          </cell>
        </row>
        <row r="3598">
          <cell r="A3598">
            <v>1914</v>
          </cell>
          <cell r="B3598" t="str">
            <v>Becker, Diane M.</v>
          </cell>
          <cell r="C3598" t="str">
            <v>Y</v>
          </cell>
          <cell r="D3598" t="str">
            <v>00000161</v>
          </cell>
          <cell r="E3598" t="str">
            <v>PRIM RN Provider Practice</v>
          </cell>
          <cell r="F3598">
            <v>41380</v>
          </cell>
          <cell r="G3598">
            <v>41915</v>
          </cell>
          <cell r="H3598" t="str">
            <v>Hourly</v>
          </cell>
          <cell r="I3598" t="str">
            <v>H</v>
          </cell>
          <cell r="J3598">
            <v>31.05</v>
          </cell>
        </row>
        <row r="3599">
          <cell r="A3599">
            <v>1915</v>
          </cell>
          <cell r="B3599" t="str">
            <v>Whitaker, Jennifer M.</v>
          </cell>
          <cell r="C3599" t="str">
            <v>Y</v>
          </cell>
          <cell r="D3599" t="str">
            <v>00000049</v>
          </cell>
          <cell r="E3599" t="str">
            <v>MEDSURG Registered Nurse</v>
          </cell>
          <cell r="F3599">
            <v>43040</v>
          </cell>
          <cell r="G3599">
            <v>43918</v>
          </cell>
          <cell r="H3599" t="str">
            <v>Hourly</v>
          </cell>
          <cell r="I3599" t="str">
            <v>H</v>
          </cell>
          <cell r="J3599">
            <v>28.33</v>
          </cell>
        </row>
        <row r="3600">
          <cell r="A3600">
            <v>1915</v>
          </cell>
          <cell r="B3600" t="str">
            <v>Whitaker, Jennifer M.</v>
          </cell>
          <cell r="C3600" t="str">
            <v>N</v>
          </cell>
          <cell r="D3600" t="str">
            <v>00000239</v>
          </cell>
          <cell r="E3600" t="str">
            <v>MEDSURG RN Per Diem</v>
          </cell>
          <cell r="F3600">
            <v>41380</v>
          </cell>
          <cell r="G3600">
            <v>42084</v>
          </cell>
          <cell r="H3600" t="str">
            <v>Hourly</v>
          </cell>
          <cell r="I3600" t="str">
            <v>H</v>
          </cell>
          <cell r="J3600">
            <v>23.69</v>
          </cell>
        </row>
        <row r="3601">
          <cell r="A3601">
            <v>1915</v>
          </cell>
          <cell r="B3601" t="str">
            <v>Whitaker, Jennifer M.</v>
          </cell>
          <cell r="C3601" t="str">
            <v>N</v>
          </cell>
          <cell r="D3601" t="str">
            <v>00000239</v>
          </cell>
          <cell r="E3601" t="str">
            <v>MEDSURG RN Per Diem</v>
          </cell>
          <cell r="F3601">
            <v>42514</v>
          </cell>
          <cell r="G3601">
            <v>42720</v>
          </cell>
          <cell r="H3601" t="str">
            <v>Hourly</v>
          </cell>
          <cell r="I3601" t="str">
            <v>H</v>
          </cell>
          <cell r="J3601">
            <v>25.5</v>
          </cell>
        </row>
        <row r="3602">
          <cell r="A3602">
            <v>1916</v>
          </cell>
          <cell r="B3602" t="str">
            <v>Moramarco, Robert</v>
          </cell>
          <cell r="C3602" t="str">
            <v>Y</v>
          </cell>
          <cell r="D3602" t="str">
            <v>00000515</v>
          </cell>
          <cell r="E3602" t="str">
            <v>REH Occupational Therapist PD</v>
          </cell>
          <cell r="F3602">
            <v>41388</v>
          </cell>
          <cell r="G3602">
            <v>44013</v>
          </cell>
          <cell r="H3602" t="str">
            <v>Hourly</v>
          </cell>
          <cell r="I3602" t="str">
            <v>H</v>
          </cell>
          <cell r="J3602">
            <v>34.1</v>
          </cell>
        </row>
        <row r="3603">
          <cell r="A3603">
            <v>1917</v>
          </cell>
          <cell r="B3603" t="str">
            <v>Eaton, Amy K.</v>
          </cell>
          <cell r="C3603" t="str">
            <v>N</v>
          </cell>
          <cell r="D3603" t="str">
            <v>00000164</v>
          </cell>
          <cell r="E3603" t="str">
            <v>PRIM Medical Secretary</v>
          </cell>
          <cell r="F3603">
            <v>41526</v>
          </cell>
          <cell r="G3603">
            <v>41532</v>
          </cell>
          <cell r="H3603" t="str">
            <v>Hourly</v>
          </cell>
          <cell r="I3603" t="str">
            <v>H</v>
          </cell>
          <cell r="J3603">
            <v>13</v>
          </cell>
        </row>
        <row r="3604">
          <cell r="A3604">
            <v>1917</v>
          </cell>
          <cell r="B3604" t="str">
            <v>Eaton, Amy K.</v>
          </cell>
          <cell r="C3604" t="str">
            <v>Y</v>
          </cell>
          <cell r="D3604" t="str">
            <v>00000164</v>
          </cell>
          <cell r="E3604" t="str">
            <v>PRIM Medical Secretary</v>
          </cell>
          <cell r="F3604">
            <v>41547</v>
          </cell>
          <cell r="G3604">
            <v>41669</v>
          </cell>
          <cell r="H3604" t="str">
            <v>Hourly</v>
          </cell>
          <cell r="I3604" t="str">
            <v>H</v>
          </cell>
          <cell r="J3604">
            <v>13</v>
          </cell>
        </row>
        <row r="3605">
          <cell r="A3605">
            <v>1917</v>
          </cell>
          <cell r="B3605" t="str">
            <v>Eaton, Amy K.</v>
          </cell>
          <cell r="C3605" t="str">
            <v>N</v>
          </cell>
          <cell r="D3605" t="str">
            <v>00000513</v>
          </cell>
          <cell r="E3605" t="str">
            <v>CLAD Healthcare Assist Float</v>
          </cell>
          <cell r="F3605">
            <v>41400</v>
          </cell>
          <cell r="G3605">
            <v>41525</v>
          </cell>
          <cell r="H3605" t="str">
            <v>Hourly</v>
          </cell>
          <cell r="I3605" t="str">
            <v>H</v>
          </cell>
          <cell r="J3605">
            <v>13</v>
          </cell>
        </row>
        <row r="3606">
          <cell r="A3606">
            <v>1917</v>
          </cell>
          <cell r="B3606" t="str">
            <v>Eaton, Amy K.</v>
          </cell>
          <cell r="C3606" t="str">
            <v>N</v>
          </cell>
          <cell r="D3606" t="str">
            <v>00000513</v>
          </cell>
          <cell r="E3606" t="str">
            <v>CLAD Healthcare Assist Float</v>
          </cell>
          <cell r="F3606">
            <v>41533</v>
          </cell>
          <cell r="G3606">
            <v>41546</v>
          </cell>
          <cell r="H3606" t="str">
            <v>Hourly</v>
          </cell>
          <cell r="I3606" t="str">
            <v>H</v>
          </cell>
          <cell r="J3606">
            <v>13</v>
          </cell>
        </row>
        <row r="3607">
          <cell r="A3607">
            <v>1918</v>
          </cell>
          <cell r="B3607" t="str">
            <v>Herlihy, Daniel M.</v>
          </cell>
          <cell r="C3607" t="str">
            <v>N</v>
          </cell>
          <cell r="D3607" t="str">
            <v>00000208</v>
          </cell>
          <cell r="E3607" t="str">
            <v>IS PC Support Technician</v>
          </cell>
          <cell r="F3607">
            <v>41407</v>
          </cell>
          <cell r="G3607">
            <v>43787</v>
          </cell>
          <cell r="H3607" t="str">
            <v>Salaried</v>
          </cell>
          <cell r="I3607" t="str">
            <v>S</v>
          </cell>
          <cell r="J3607">
            <v>20.6</v>
          </cell>
        </row>
        <row r="3608">
          <cell r="A3608">
            <v>1918</v>
          </cell>
          <cell r="B3608" t="str">
            <v>Herlihy, Daniel M.</v>
          </cell>
          <cell r="C3608" t="str">
            <v>Y</v>
          </cell>
          <cell r="D3608" t="str">
            <v>00000208</v>
          </cell>
          <cell r="E3608" t="str">
            <v>IS PC Support Technician</v>
          </cell>
          <cell r="F3608">
            <v>43788</v>
          </cell>
          <cell r="G3608">
            <v>43788</v>
          </cell>
          <cell r="H3608" t="str">
            <v>Salaried</v>
          </cell>
          <cell r="I3608" t="str">
            <v>S</v>
          </cell>
          <cell r="J3608">
            <v>20.6</v>
          </cell>
        </row>
        <row r="3609">
          <cell r="A3609">
            <v>1919</v>
          </cell>
          <cell r="B3609" t="str">
            <v>Whipple, Terra B.</v>
          </cell>
          <cell r="C3609" t="str">
            <v>Y</v>
          </cell>
          <cell r="D3609" t="str">
            <v>00000239</v>
          </cell>
          <cell r="E3609" t="str">
            <v>MEDSURG RN Per Diem</v>
          </cell>
          <cell r="F3609">
            <v>41407</v>
          </cell>
          <cell r="G3609">
            <v>41722</v>
          </cell>
          <cell r="H3609" t="str">
            <v>Hourly</v>
          </cell>
          <cell r="I3609" t="str">
            <v>H</v>
          </cell>
          <cell r="J3609">
            <v>24</v>
          </cell>
        </row>
        <row r="3610">
          <cell r="A3610">
            <v>1920</v>
          </cell>
          <cell r="B3610" t="str">
            <v>Giles, Kaitlyn M.</v>
          </cell>
          <cell r="C3610" t="str">
            <v>N</v>
          </cell>
          <cell r="D3610" t="str">
            <v>00000067</v>
          </cell>
          <cell r="E3610" t="str">
            <v>ACC Registered Nurse</v>
          </cell>
          <cell r="F3610">
            <v>43318</v>
          </cell>
          <cell r="G3610">
            <v>44542</v>
          </cell>
          <cell r="H3610" t="str">
            <v>Hourly</v>
          </cell>
          <cell r="I3610" t="str">
            <v>H</v>
          </cell>
          <cell r="J3610">
            <v>29.45</v>
          </cell>
        </row>
        <row r="3611">
          <cell r="A3611">
            <v>1920</v>
          </cell>
          <cell r="B3611" t="str">
            <v>Giles, Kaitlyn M.</v>
          </cell>
          <cell r="C3611" t="str">
            <v>Y</v>
          </cell>
          <cell r="D3611" t="str">
            <v>00000067</v>
          </cell>
          <cell r="E3611" t="str">
            <v>ACC Registered Nurse</v>
          </cell>
          <cell r="F3611">
            <v>44818</v>
          </cell>
          <cell r="G3611">
            <v>45056</v>
          </cell>
          <cell r="H3611" t="str">
            <v>Hourly</v>
          </cell>
          <cell r="I3611" t="str">
            <v>H</v>
          </cell>
          <cell r="J3611">
            <v>39.35</v>
          </cell>
        </row>
        <row r="3612">
          <cell r="A3612">
            <v>1920</v>
          </cell>
          <cell r="B3612" t="str">
            <v>Giles, Kaitlyn M.</v>
          </cell>
          <cell r="C3612" t="str">
            <v>N</v>
          </cell>
          <cell r="D3612" t="str">
            <v>00000460</v>
          </cell>
          <cell r="E3612" t="str">
            <v>Pt Reg Receptionist 1 Per Diem</v>
          </cell>
          <cell r="F3612">
            <v>41407</v>
          </cell>
          <cell r="G3612">
            <v>42348</v>
          </cell>
          <cell r="H3612" t="str">
            <v>Hourly</v>
          </cell>
          <cell r="I3612" t="str">
            <v>H</v>
          </cell>
          <cell r="J3612">
            <v>11.61</v>
          </cell>
        </row>
        <row r="3613">
          <cell r="A3613">
            <v>1921</v>
          </cell>
          <cell r="B3613" t="str">
            <v>Bourassa, Devin R.</v>
          </cell>
          <cell r="C3613" t="str">
            <v>Y</v>
          </cell>
          <cell r="D3613" t="str">
            <v>00000235</v>
          </cell>
          <cell r="E3613" t="str">
            <v>MECU LNA Per Diem</v>
          </cell>
          <cell r="F3613">
            <v>41407</v>
          </cell>
          <cell r="G3613">
            <v>41563</v>
          </cell>
          <cell r="H3613" t="str">
            <v>Hourly</v>
          </cell>
          <cell r="I3613" t="str">
            <v>H</v>
          </cell>
          <cell r="J3613">
            <v>10</v>
          </cell>
        </row>
        <row r="3614">
          <cell r="A3614">
            <v>1922</v>
          </cell>
          <cell r="B3614" t="str">
            <v>Jeka, Anne E.</v>
          </cell>
          <cell r="C3614" t="str">
            <v>Y</v>
          </cell>
          <cell r="D3614" t="str">
            <v>00000506</v>
          </cell>
          <cell r="E3614" t="str">
            <v>RES Echocardiology Tech-PD</v>
          </cell>
          <cell r="F3614">
            <v>41414</v>
          </cell>
          <cell r="G3614">
            <v>45056</v>
          </cell>
          <cell r="H3614" t="str">
            <v>Hourly</v>
          </cell>
          <cell r="I3614" t="str">
            <v>H</v>
          </cell>
          <cell r="J3614">
            <v>45.69</v>
          </cell>
        </row>
        <row r="3615">
          <cell r="A3615">
            <v>1923</v>
          </cell>
          <cell r="B3615" t="str">
            <v>Johnson, Erica M.</v>
          </cell>
          <cell r="C3615" t="str">
            <v>Y</v>
          </cell>
          <cell r="D3615" t="str">
            <v>00000225</v>
          </cell>
          <cell r="E3615" t="str">
            <v>CEC Teacher</v>
          </cell>
          <cell r="F3615">
            <v>41414</v>
          </cell>
          <cell r="G3615">
            <v>41893</v>
          </cell>
          <cell r="H3615" t="str">
            <v>Hourly</v>
          </cell>
          <cell r="I3615" t="str">
            <v>H</v>
          </cell>
          <cell r="J3615">
            <v>15.41</v>
          </cell>
        </row>
        <row r="3616">
          <cell r="A3616">
            <v>1924</v>
          </cell>
          <cell r="B3616" t="str">
            <v>Bingham, Jennifer M.</v>
          </cell>
          <cell r="C3616" t="str">
            <v>N</v>
          </cell>
          <cell r="D3616" t="str">
            <v>00000049</v>
          </cell>
          <cell r="E3616" t="str">
            <v>MEDSURG Registered Nurse</v>
          </cell>
          <cell r="F3616">
            <v>42466</v>
          </cell>
          <cell r="G3616">
            <v>42465</v>
          </cell>
          <cell r="H3616" t="str">
            <v>Hourly</v>
          </cell>
          <cell r="I3616" t="str">
            <v>H</v>
          </cell>
          <cell r="J3616">
            <v>25.63</v>
          </cell>
        </row>
        <row r="3617">
          <cell r="A3617">
            <v>1924</v>
          </cell>
          <cell r="B3617" t="str">
            <v>Bingham, Jennifer M.</v>
          </cell>
          <cell r="C3617" t="str">
            <v>N</v>
          </cell>
          <cell r="D3617" t="str">
            <v>00000049</v>
          </cell>
          <cell r="E3617" t="str">
            <v>MEDSURG Registered Nurse</v>
          </cell>
          <cell r="F3617">
            <v>41428</v>
          </cell>
          <cell r="G3617">
            <v>42466</v>
          </cell>
          <cell r="H3617" t="str">
            <v>Hourly</v>
          </cell>
          <cell r="I3617" t="str">
            <v>H</v>
          </cell>
          <cell r="J3617">
            <v>25.63</v>
          </cell>
        </row>
        <row r="3618">
          <cell r="A3618">
            <v>1924</v>
          </cell>
          <cell r="B3618" t="str">
            <v>Bingham, Jennifer M.</v>
          </cell>
          <cell r="C3618" t="str">
            <v>N</v>
          </cell>
          <cell r="D3618" t="str">
            <v>00000239</v>
          </cell>
          <cell r="E3618" t="str">
            <v>MEDSURG RN Per Diem</v>
          </cell>
          <cell r="F3618">
            <v>42466</v>
          </cell>
          <cell r="G3618">
            <v>42556</v>
          </cell>
          <cell r="H3618" t="str">
            <v>Hourly</v>
          </cell>
          <cell r="I3618" t="str">
            <v>H</v>
          </cell>
          <cell r="J3618">
            <v>25.63</v>
          </cell>
        </row>
        <row r="3619">
          <cell r="A3619">
            <v>1924</v>
          </cell>
          <cell r="B3619" t="str">
            <v>Bingham, Jennifer M.</v>
          </cell>
          <cell r="C3619" t="str">
            <v>N</v>
          </cell>
          <cell r="D3619" t="str">
            <v>00000632</v>
          </cell>
          <cell r="E3619" t="str">
            <v>CHT Care Manager</v>
          </cell>
          <cell r="F3619">
            <v>44166</v>
          </cell>
          <cell r="G3619">
            <v>44309</v>
          </cell>
          <cell r="H3619" t="str">
            <v>Salaried</v>
          </cell>
          <cell r="I3619" t="str">
            <v>S</v>
          </cell>
          <cell r="J3619">
            <v>30</v>
          </cell>
        </row>
        <row r="3620">
          <cell r="A3620">
            <v>1924</v>
          </cell>
          <cell r="B3620" t="str">
            <v>Bingham, Jennifer M.</v>
          </cell>
          <cell r="C3620" t="str">
            <v>Y</v>
          </cell>
          <cell r="D3620" t="str">
            <v>00000632</v>
          </cell>
          <cell r="E3620" t="str">
            <v>CHT Care Manager</v>
          </cell>
          <cell r="F3620">
            <v>44309</v>
          </cell>
          <cell r="G3620">
            <v>44309</v>
          </cell>
          <cell r="H3620" t="str">
            <v>Salaried</v>
          </cell>
          <cell r="I3620" t="str">
            <v>S</v>
          </cell>
          <cell r="J3620">
            <v>30</v>
          </cell>
        </row>
        <row r="3621">
          <cell r="A3621">
            <v>1925</v>
          </cell>
          <cell r="B3621" t="str">
            <v>Panko, Alicia M.</v>
          </cell>
          <cell r="C3621" t="str">
            <v>N</v>
          </cell>
          <cell r="D3621" t="str">
            <v>00000049</v>
          </cell>
          <cell r="E3621" t="str">
            <v>MEDSURG Registered Nurse</v>
          </cell>
          <cell r="F3621">
            <v>41428</v>
          </cell>
          <cell r="G3621">
            <v>42092</v>
          </cell>
          <cell r="H3621" t="str">
            <v>Hourly</v>
          </cell>
          <cell r="I3621" t="str">
            <v>H</v>
          </cell>
          <cell r="J3621">
            <v>25</v>
          </cell>
        </row>
        <row r="3622">
          <cell r="A3622">
            <v>1925</v>
          </cell>
          <cell r="B3622" t="str">
            <v>Panko, Alicia M.</v>
          </cell>
          <cell r="C3622" t="str">
            <v>Y</v>
          </cell>
          <cell r="D3622" t="str">
            <v>00000239</v>
          </cell>
          <cell r="E3622" t="str">
            <v>MEDSURG RN Per Diem</v>
          </cell>
          <cell r="F3622">
            <v>42093</v>
          </cell>
          <cell r="G3622">
            <v>42288</v>
          </cell>
          <cell r="H3622" t="str">
            <v>Hourly</v>
          </cell>
          <cell r="I3622" t="str">
            <v>H</v>
          </cell>
          <cell r="J3622">
            <v>25.63</v>
          </cell>
        </row>
        <row r="3623">
          <cell r="A3623">
            <v>1926</v>
          </cell>
          <cell r="B3623" t="str">
            <v>Benson, Dale E.</v>
          </cell>
          <cell r="C3623" t="str">
            <v>Y</v>
          </cell>
          <cell r="D3623" t="str">
            <v>00000459</v>
          </cell>
          <cell r="E3623" t="str">
            <v>NUTS Nutrition Asst 1 Per Diem</v>
          </cell>
          <cell r="F3623">
            <v>41428</v>
          </cell>
          <cell r="G3623">
            <v>41500</v>
          </cell>
          <cell r="H3623" t="str">
            <v>Hourly</v>
          </cell>
          <cell r="I3623" t="str">
            <v>H</v>
          </cell>
          <cell r="J3623">
            <v>10</v>
          </cell>
        </row>
        <row r="3624">
          <cell r="A3624">
            <v>1927</v>
          </cell>
          <cell r="B3624" t="str">
            <v>Kramer, Kate H.</v>
          </cell>
          <cell r="C3624" t="str">
            <v>N</v>
          </cell>
          <cell r="D3624" t="str">
            <v>00000049</v>
          </cell>
          <cell r="E3624" t="str">
            <v>MEDSURG Registered Nurse</v>
          </cell>
          <cell r="F3624">
            <v>41435</v>
          </cell>
          <cell r="G3624">
            <v>42568</v>
          </cell>
          <cell r="H3624" t="str">
            <v>Hourly</v>
          </cell>
          <cell r="I3624" t="str">
            <v>H</v>
          </cell>
          <cell r="J3624">
            <v>28.49</v>
          </cell>
        </row>
        <row r="3625">
          <cell r="A3625">
            <v>1927</v>
          </cell>
          <cell r="B3625" t="str">
            <v>Kramer, Kate H.</v>
          </cell>
          <cell r="C3625" t="str">
            <v>N</v>
          </cell>
          <cell r="D3625" t="str">
            <v>00000049</v>
          </cell>
          <cell r="E3625" t="str">
            <v>MEDSURG Registered Nurse</v>
          </cell>
          <cell r="F3625">
            <v>42569</v>
          </cell>
          <cell r="G3625">
            <v>42582</v>
          </cell>
          <cell r="H3625" t="str">
            <v>Hourly</v>
          </cell>
          <cell r="I3625" t="str">
            <v>H</v>
          </cell>
          <cell r="J3625">
            <v>28.49</v>
          </cell>
        </row>
        <row r="3626">
          <cell r="A3626">
            <v>1927</v>
          </cell>
          <cell r="B3626" t="str">
            <v>Kramer, Kate H.</v>
          </cell>
          <cell r="C3626" t="str">
            <v>N</v>
          </cell>
          <cell r="D3626" t="str">
            <v>00000239</v>
          </cell>
          <cell r="E3626" t="str">
            <v>MEDSURG RN Per Diem</v>
          </cell>
          <cell r="F3626">
            <v>42569</v>
          </cell>
          <cell r="G3626">
            <v>42568</v>
          </cell>
          <cell r="H3626" t="str">
            <v>Hourly</v>
          </cell>
          <cell r="I3626" t="str">
            <v>H</v>
          </cell>
          <cell r="J3626">
            <v>28.49</v>
          </cell>
        </row>
        <row r="3627">
          <cell r="A3627">
            <v>1927</v>
          </cell>
          <cell r="B3627" t="str">
            <v>Kramer, Kate H.</v>
          </cell>
          <cell r="C3627" t="str">
            <v>Y</v>
          </cell>
          <cell r="D3627" t="str">
            <v>00000239</v>
          </cell>
          <cell r="E3627" t="str">
            <v>MEDSURG RN Per Diem</v>
          </cell>
          <cell r="F3627">
            <v>42583</v>
          </cell>
          <cell r="G3627">
            <v>45056</v>
          </cell>
          <cell r="H3627" t="str">
            <v>Hourly</v>
          </cell>
          <cell r="I3627" t="str">
            <v>H</v>
          </cell>
          <cell r="J3627">
            <v>41.44</v>
          </cell>
        </row>
        <row r="3628">
          <cell r="A3628">
            <v>1927</v>
          </cell>
          <cell r="B3628" t="str">
            <v>Kramer, Kate H.</v>
          </cell>
          <cell r="C3628" t="str">
            <v>N</v>
          </cell>
          <cell r="D3628" t="str">
            <v>00000265</v>
          </cell>
          <cell r="E3628" t="str">
            <v>ACC RN - Per Diem</v>
          </cell>
          <cell r="F3628">
            <v>44837</v>
          </cell>
          <cell r="G3628">
            <v>45056</v>
          </cell>
          <cell r="H3628" t="str">
            <v>Hourly</v>
          </cell>
          <cell r="I3628" t="str">
            <v>H</v>
          </cell>
          <cell r="J3628">
            <v>40.43</v>
          </cell>
        </row>
        <row r="3629">
          <cell r="A3629">
            <v>1928</v>
          </cell>
          <cell r="B3629" t="str">
            <v>Wortman, Joan N.</v>
          </cell>
          <cell r="C3629" t="str">
            <v>N</v>
          </cell>
          <cell r="D3629" t="str">
            <v>00000049</v>
          </cell>
          <cell r="E3629" t="str">
            <v>MEDSURG Registered Nurse</v>
          </cell>
          <cell r="F3629">
            <v>41435</v>
          </cell>
          <cell r="G3629">
            <v>42694</v>
          </cell>
          <cell r="H3629" t="str">
            <v>Hourly</v>
          </cell>
          <cell r="I3629" t="str">
            <v>H</v>
          </cell>
          <cell r="J3629">
            <v>32.619999999999997</v>
          </cell>
        </row>
        <row r="3630">
          <cell r="A3630">
            <v>1928</v>
          </cell>
          <cell r="B3630" t="str">
            <v>Wortman, Joan N.</v>
          </cell>
          <cell r="C3630" t="str">
            <v>Y</v>
          </cell>
          <cell r="D3630" t="str">
            <v>00000239</v>
          </cell>
          <cell r="E3630" t="str">
            <v>MEDSURG RN Per Diem</v>
          </cell>
          <cell r="F3630">
            <v>42695</v>
          </cell>
          <cell r="G3630">
            <v>45056</v>
          </cell>
          <cell r="H3630" t="str">
            <v>Hourly</v>
          </cell>
          <cell r="I3630" t="str">
            <v>H</v>
          </cell>
          <cell r="J3630">
            <v>45.15</v>
          </cell>
        </row>
        <row r="3631">
          <cell r="A3631">
            <v>1929</v>
          </cell>
          <cell r="B3631" t="str">
            <v>Sincyr, George R.</v>
          </cell>
          <cell r="C3631" t="str">
            <v>N</v>
          </cell>
          <cell r="D3631" t="str">
            <v>00000049</v>
          </cell>
          <cell r="E3631" t="str">
            <v>MEDSURG Registered Nurse</v>
          </cell>
          <cell r="F3631">
            <v>44307</v>
          </cell>
          <cell r="G3631">
            <v>44542</v>
          </cell>
          <cell r="H3631" t="str">
            <v>Hourly</v>
          </cell>
          <cell r="I3631" t="str">
            <v>H</v>
          </cell>
          <cell r="J3631">
            <v>40.89</v>
          </cell>
        </row>
        <row r="3632">
          <cell r="A3632">
            <v>1929</v>
          </cell>
          <cell r="B3632" t="str">
            <v>Sincyr, George R.</v>
          </cell>
          <cell r="C3632" t="str">
            <v>Y</v>
          </cell>
          <cell r="D3632" t="str">
            <v>00000067</v>
          </cell>
          <cell r="E3632" t="str">
            <v>ACC Registered Nurse</v>
          </cell>
          <cell r="F3632">
            <v>44543</v>
          </cell>
          <cell r="G3632">
            <v>44638</v>
          </cell>
          <cell r="H3632" t="str">
            <v>Hourly</v>
          </cell>
          <cell r="I3632" t="str">
            <v>H</v>
          </cell>
          <cell r="J3632">
            <v>40.89</v>
          </cell>
        </row>
        <row r="3633">
          <cell r="A3633">
            <v>1929</v>
          </cell>
          <cell r="B3633" t="str">
            <v>Sincyr, George R.</v>
          </cell>
          <cell r="C3633" t="str">
            <v>N</v>
          </cell>
          <cell r="D3633" t="str">
            <v>00000233</v>
          </cell>
          <cell r="E3633" t="str">
            <v>ER RN Per Diem</v>
          </cell>
          <cell r="F3633">
            <v>41438</v>
          </cell>
          <cell r="G3633">
            <v>41644</v>
          </cell>
          <cell r="H3633" t="str">
            <v>Hourly</v>
          </cell>
          <cell r="I3633" t="str">
            <v>H</v>
          </cell>
          <cell r="J3633">
            <v>28</v>
          </cell>
        </row>
        <row r="3634">
          <cell r="A3634">
            <v>1930</v>
          </cell>
          <cell r="B3634" t="str">
            <v>Weischedel, Garry R.</v>
          </cell>
          <cell r="C3634" t="str">
            <v>Y</v>
          </cell>
          <cell r="D3634" t="str">
            <v>00000438</v>
          </cell>
          <cell r="E3634" t="str">
            <v>Physician - ER</v>
          </cell>
          <cell r="F3634">
            <v>41435</v>
          </cell>
          <cell r="G3634">
            <v>41485</v>
          </cell>
          <cell r="H3634" t="str">
            <v>Hourly</v>
          </cell>
          <cell r="I3634" t="str">
            <v>H</v>
          </cell>
          <cell r="J3634">
            <v>125</v>
          </cell>
        </row>
        <row r="3635">
          <cell r="A3635">
            <v>1931</v>
          </cell>
          <cell r="B3635" t="str">
            <v>Quillia, Heather L.</v>
          </cell>
          <cell r="C3635" t="str">
            <v>Y</v>
          </cell>
          <cell r="D3635" t="str">
            <v>00000381</v>
          </cell>
          <cell r="E3635" t="str">
            <v>NUTS Menu Host</v>
          </cell>
          <cell r="F3635">
            <v>41449</v>
          </cell>
          <cell r="G3635">
            <v>41508</v>
          </cell>
          <cell r="H3635" t="str">
            <v>Hourly</v>
          </cell>
          <cell r="I3635" t="str">
            <v>H</v>
          </cell>
          <cell r="J3635">
            <v>10.5</v>
          </cell>
        </row>
        <row r="3636">
          <cell r="A3636">
            <v>1932</v>
          </cell>
          <cell r="B3636" t="str">
            <v>Richards, Carol D.</v>
          </cell>
          <cell r="C3636" t="str">
            <v>Y</v>
          </cell>
          <cell r="D3636" t="str">
            <v>00000236</v>
          </cell>
          <cell r="E3636" t="str">
            <v>MECU RN Per Diem</v>
          </cell>
          <cell r="F3636">
            <v>41449</v>
          </cell>
          <cell r="G3636">
            <v>41450</v>
          </cell>
          <cell r="H3636" t="str">
            <v>Hourly</v>
          </cell>
          <cell r="I3636" t="str">
            <v>H</v>
          </cell>
          <cell r="J3636">
            <v>24</v>
          </cell>
        </row>
        <row r="3637">
          <cell r="A3637">
            <v>1933</v>
          </cell>
          <cell r="B3637" t="str">
            <v>Williams, Hannah E.</v>
          </cell>
          <cell r="C3637" t="str">
            <v>Y</v>
          </cell>
          <cell r="D3637" t="str">
            <v>00000494</v>
          </cell>
          <cell r="E3637" t="str">
            <v>ER LNA Per Diem</v>
          </cell>
          <cell r="F3637">
            <v>41463</v>
          </cell>
          <cell r="G3637">
            <v>41613</v>
          </cell>
          <cell r="H3637" t="str">
            <v>Hourly</v>
          </cell>
          <cell r="I3637" t="str">
            <v>H</v>
          </cell>
          <cell r="J3637">
            <v>11</v>
          </cell>
        </row>
        <row r="3638">
          <cell r="A3638">
            <v>1934</v>
          </cell>
          <cell r="B3638" t="str">
            <v>Cooper, Jessica</v>
          </cell>
          <cell r="C3638" t="str">
            <v>Y</v>
          </cell>
          <cell r="D3638" t="str">
            <v>00000049</v>
          </cell>
          <cell r="E3638" t="str">
            <v>MEDSURG Registered Nurse</v>
          </cell>
          <cell r="F3638">
            <v>42527</v>
          </cell>
          <cell r="G3638">
            <v>43072</v>
          </cell>
          <cell r="H3638" t="str">
            <v>Hourly</v>
          </cell>
          <cell r="I3638" t="str">
            <v>H</v>
          </cell>
          <cell r="J3638">
            <v>25.5</v>
          </cell>
        </row>
        <row r="3639">
          <cell r="A3639">
            <v>1934</v>
          </cell>
          <cell r="B3639" t="str">
            <v>Cooper, Jessica</v>
          </cell>
          <cell r="C3639" t="str">
            <v>N</v>
          </cell>
          <cell r="D3639" t="str">
            <v>00000050</v>
          </cell>
          <cell r="E3639" t="str">
            <v>MEDSURG LPN</v>
          </cell>
          <cell r="F3639">
            <v>42513</v>
          </cell>
          <cell r="G3639">
            <v>42526</v>
          </cell>
          <cell r="H3639" t="str">
            <v>Hourly</v>
          </cell>
          <cell r="I3639" t="str">
            <v>H</v>
          </cell>
          <cell r="J3639">
            <v>16.48</v>
          </cell>
        </row>
        <row r="3640">
          <cell r="A3640">
            <v>1934</v>
          </cell>
          <cell r="B3640" t="str">
            <v>Cooper, Jessica</v>
          </cell>
          <cell r="C3640" t="str">
            <v>N</v>
          </cell>
          <cell r="D3640" t="str">
            <v>00000237</v>
          </cell>
          <cell r="E3640" t="str">
            <v>MEDSURG LNA Per Diem</v>
          </cell>
          <cell r="F3640">
            <v>41464</v>
          </cell>
          <cell r="G3640">
            <v>42218</v>
          </cell>
          <cell r="H3640" t="str">
            <v>Hourly</v>
          </cell>
          <cell r="I3640" t="str">
            <v>H</v>
          </cell>
          <cell r="J3640">
            <v>11.61</v>
          </cell>
        </row>
        <row r="3641">
          <cell r="A3641">
            <v>1934</v>
          </cell>
          <cell r="B3641" t="str">
            <v>Cooper, Jessica</v>
          </cell>
          <cell r="C3641" t="str">
            <v>N</v>
          </cell>
          <cell r="D3641" t="str">
            <v>00000251</v>
          </cell>
          <cell r="E3641" t="str">
            <v>MECU LPN Per Diem</v>
          </cell>
          <cell r="F3641">
            <v>42219</v>
          </cell>
          <cell r="G3641">
            <v>42512</v>
          </cell>
          <cell r="H3641" t="str">
            <v>Hourly</v>
          </cell>
          <cell r="I3641" t="str">
            <v>H</v>
          </cell>
          <cell r="J3641">
            <v>16.48</v>
          </cell>
        </row>
        <row r="3642">
          <cell r="A3642">
            <v>1935</v>
          </cell>
          <cell r="B3642" t="str">
            <v>Waid, Madeline I.</v>
          </cell>
          <cell r="C3642" t="str">
            <v>Y</v>
          </cell>
          <cell r="D3642" t="str">
            <v>00000017</v>
          </cell>
          <cell r="E3642" t="str">
            <v>MED Anesthesiologist</v>
          </cell>
          <cell r="F3642">
            <v>41463</v>
          </cell>
          <cell r="G3642">
            <v>43712</v>
          </cell>
          <cell r="H3642" t="str">
            <v>Salaried</v>
          </cell>
          <cell r="I3642" t="str">
            <v>S</v>
          </cell>
          <cell r="J3642">
            <v>153.84620000000001</v>
          </cell>
        </row>
        <row r="3643">
          <cell r="A3643">
            <v>1936</v>
          </cell>
          <cell r="B3643" t="str">
            <v>Healy, Kate T.</v>
          </cell>
          <cell r="C3643" t="str">
            <v>Y</v>
          </cell>
          <cell r="D3643" t="str">
            <v>00000239</v>
          </cell>
          <cell r="E3643" t="str">
            <v>MEDSURG RN Per Diem</v>
          </cell>
          <cell r="F3643">
            <v>41464</v>
          </cell>
          <cell r="G3643">
            <v>42162</v>
          </cell>
          <cell r="H3643" t="str">
            <v>Hourly</v>
          </cell>
          <cell r="I3643" t="str">
            <v>H</v>
          </cell>
          <cell r="J3643">
            <v>29.53</v>
          </cell>
        </row>
        <row r="3644">
          <cell r="A3644">
            <v>1937</v>
          </cell>
          <cell r="B3644" t="str">
            <v>Smith, Robert A.</v>
          </cell>
          <cell r="C3644" t="str">
            <v>N</v>
          </cell>
          <cell r="D3644" t="str">
            <v>00000168</v>
          </cell>
          <cell r="E3644" t="str">
            <v>PRIM Physician</v>
          </cell>
          <cell r="F3644">
            <v>41463</v>
          </cell>
          <cell r="G3644">
            <v>41889</v>
          </cell>
          <cell r="H3644" t="str">
            <v>Salaried</v>
          </cell>
          <cell r="I3644" t="str">
            <v>S</v>
          </cell>
          <cell r="J3644">
            <v>76.923100000000005</v>
          </cell>
        </row>
        <row r="3645">
          <cell r="A3645">
            <v>1937</v>
          </cell>
          <cell r="B3645" t="str">
            <v>Smith, Robert A.</v>
          </cell>
          <cell r="C3645" t="str">
            <v>Y</v>
          </cell>
          <cell r="D3645" t="str">
            <v>00000168</v>
          </cell>
          <cell r="E3645" t="str">
            <v>PRIM Physician</v>
          </cell>
          <cell r="F3645">
            <v>41967</v>
          </cell>
          <cell r="G3645">
            <v>41967</v>
          </cell>
          <cell r="H3645" t="str">
            <v>Salaried</v>
          </cell>
          <cell r="I3645" t="str">
            <v>S</v>
          </cell>
          <cell r="J3645">
            <v>76.923100000000005</v>
          </cell>
        </row>
        <row r="3646">
          <cell r="A3646">
            <v>1938</v>
          </cell>
          <cell r="B3646" t="str">
            <v>Townsend, Casey B.</v>
          </cell>
          <cell r="C3646" t="str">
            <v>N</v>
          </cell>
          <cell r="D3646" t="str">
            <v>00000531</v>
          </cell>
          <cell r="E3646" t="str">
            <v>NAPS Healthcare Assistant</v>
          </cell>
          <cell r="F3646">
            <v>41470</v>
          </cell>
          <cell r="G3646">
            <v>41476</v>
          </cell>
          <cell r="H3646" t="str">
            <v>Hourly</v>
          </cell>
          <cell r="I3646" t="str">
            <v>H</v>
          </cell>
          <cell r="J3646">
            <v>10.5</v>
          </cell>
        </row>
        <row r="3647">
          <cell r="A3647">
            <v>1938</v>
          </cell>
          <cell r="B3647" t="str">
            <v>Townsend, Casey B.</v>
          </cell>
          <cell r="C3647" t="str">
            <v>Y</v>
          </cell>
          <cell r="D3647" t="str">
            <v>00000542</v>
          </cell>
          <cell r="E3647" t="str">
            <v>LNA General Surgery</v>
          </cell>
          <cell r="F3647">
            <v>41477</v>
          </cell>
          <cell r="G3647">
            <v>42088</v>
          </cell>
          <cell r="H3647" t="str">
            <v>Hourly</v>
          </cell>
          <cell r="I3647" t="str">
            <v>H</v>
          </cell>
          <cell r="J3647">
            <v>10.5</v>
          </cell>
        </row>
        <row r="3648">
          <cell r="A3648">
            <v>1939</v>
          </cell>
          <cell r="B3648" t="str">
            <v>Winot, Aline E.</v>
          </cell>
          <cell r="C3648" t="str">
            <v>N</v>
          </cell>
          <cell r="D3648" t="str">
            <v>00000058</v>
          </cell>
          <cell r="E3648" t="str">
            <v>MECU Licensed Nurse Aide</v>
          </cell>
          <cell r="F3648">
            <v>41470</v>
          </cell>
          <cell r="G3648">
            <v>41704</v>
          </cell>
          <cell r="H3648" t="str">
            <v>Hourly</v>
          </cell>
          <cell r="I3648" t="str">
            <v>H</v>
          </cell>
          <cell r="J3648">
            <v>11</v>
          </cell>
        </row>
        <row r="3649">
          <cell r="A3649">
            <v>1939</v>
          </cell>
          <cell r="B3649" t="str">
            <v>Winot, Aline E.</v>
          </cell>
          <cell r="C3649" t="str">
            <v>Y</v>
          </cell>
          <cell r="D3649" t="str">
            <v>00000235</v>
          </cell>
          <cell r="E3649" t="str">
            <v>MECU LNA Per Diem</v>
          </cell>
          <cell r="F3649">
            <v>41890</v>
          </cell>
          <cell r="G3649">
            <v>41961</v>
          </cell>
          <cell r="H3649" t="str">
            <v>Hourly</v>
          </cell>
          <cell r="I3649" t="str">
            <v>H</v>
          </cell>
          <cell r="J3649">
            <v>11</v>
          </cell>
        </row>
        <row r="3650">
          <cell r="A3650">
            <v>1940</v>
          </cell>
          <cell r="B3650" t="str">
            <v>Owen, Brooke -.</v>
          </cell>
          <cell r="C3650" t="str">
            <v>Y</v>
          </cell>
          <cell r="D3650" t="str">
            <v>00000058</v>
          </cell>
          <cell r="E3650" t="str">
            <v>MECU Licensed Nurse Aide</v>
          </cell>
          <cell r="F3650">
            <v>41470</v>
          </cell>
          <cell r="G3650">
            <v>41580</v>
          </cell>
          <cell r="H3650" t="str">
            <v>Hourly</v>
          </cell>
          <cell r="I3650" t="str">
            <v>H</v>
          </cell>
          <cell r="J3650">
            <v>11</v>
          </cell>
        </row>
        <row r="3651">
          <cell r="A3651">
            <v>1941</v>
          </cell>
          <cell r="B3651" t="str">
            <v>Adugna, Fasika B.</v>
          </cell>
          <cell r="C3651" t="str">
            <v>Y</v>
          </cell>
          <cell r="D3651" t="str">
            <v>00000079</v>
          </cell>
          <cell r="E3651" t="str">
            <v>LAB Laboratory Technician 3</v>
          </cell>
          <cell r="F3651">
            <v>41471</v>
          </cell>
          <cell r="G3651">
            <v>41586</v>
          </cell>
          <cell r="H3651" t="str">
            <v>Hourly</v>
          </cell>
          <cell r="I3651" t="str">
            <v>H</v>
          </cell>
          <cell r="J3651">
            <v>23</v>
          </cell>
        </row>
        <row r="3652">
          <cell r="A3652">
            <v>1942</v>
          </cell>
          <cell r="B3652" t="str">
            <v>Brassard, Brittany M.</v>
          </cell>
          <cell r="C3652" t="str">
            <v>N</v>
          </cell>
          <cell r="D3652" t="str">
            <v>00000058</v>
          </cell>
          <cell r="E3652" t="str">
            <v>MECU Licensed Nurse Aide</v>
          </cell>
          <cell r="F3652">
            <v>42037</v>
          </cell>
          <cell r="G3652">
            <v>42600</v>
          </cell>
          <cell r="H3652" t="str">
            <v>Hourly</v>
          </cell>
          <cell r="I3652" t="str">
            <v>H</v>
          </cell>
          <cell r="J3652">
            <v>14.5</v>
          </cell>
        </row>
        <row r="3653">
          <cell r="A3653">
            <v>1942</v>
          </cell>
          <cell r="B3653" t="str">
            <v>Brassard, Brittany M.</v>
          </cell>
          <cell r="C3653" t="str">
            <v>N</v>
          </cell>
          <cell r="D3653" t="str">
            <v>00000070</v>
          </cell>
          <cell r="E3653" t="str">
            <v>OR Central Sterile Supply Tech</v>
          </cell>
          <cell r="F3653">
            <v>43479</v>
          </cell>
          <cell r="G3653">
            <v>43520</v>
          </cell>
          <cell r="H3653" t="str">
            <v>Hourly</v>
          </cell>
          <cell r="I3653" t="str">
            <v>H</v>
          </cell>
          <cell r="J3653">
            <v>15</v>
          </cell>
        </row>
        <row r="3654">
          <cell r="A3654">
            <v>1942</v>
          </cell>
          <cell r="B3654" t="str">
            <v>Brassard, Brittany M.</v>
          </cell>
          <cell r="C3654" t="str">
            <v>N</v>
          </cell>
          <cell r="D3654" t="str">
            <v>00000070</v>
          </cell>
          <cell r="E3654" t="str">
            <v>OR Central Sterile Supply Tech</v>
          </cell>
          <cell r="F3654">
            <v>43563</v>
          </cell>
          <cell r="G3654">
            <v>44598</v>
          </cell>
          <cell r="H3654" t="str">
            <v>Hourly</v>
          </cell>
          <cell r="I3654" t="str">
            <v>H</v>
          </cell>
          <cell r="J3654">
            <v>16.73</v>
          </cell>
        </row>
        <row r="3655">
          <cell r="A3655">
            <v>1942</v>
          </cell>
          <cell r="B3655" t="str">
            <v>Brassard, Brittany M.</v>
          </cell>
          <cell r="C3655" t="str">
            <v>N</v>
          </cell>
          <cell r="D3655" t="str">
            <v>00000119</v>
          </cell>
          <cell r="E3655" t="str">
            <v>ACTV Activities Specialist</v>
          </cell>
          <cell r="F3655">
            <v>43185</v>
          </cell>
          <cell r="G3655">
            <v>43562</v>
          </cell>
          <cell r="H3655" t="str">
            <v>Hourly</v>
          </cell>
          <cell r="I3655" t="str">
            <v>H</v>
          </cell>
          <cell r="J3655">
            <v>15.23</v>
          </cell>
        </row>
        <row r="3656">
          <cell r="A3656">
            <v>1942</v>
          </cell>
          <cell r="B3656" t="str">
            <v>Brassard, Brittany M.</v>
          </cell>
          <cell r="C3656" t="str">
            <v>N</v>
          </cell>
          <cell r="D3656" t="str">
            <v>00000235</v>
          </cell>
          <cell r="E3656" t="str">
            <v>MECU LNA Per Diem</v>
          </cell>
          <cell r="F3656">
            <v>41477</v>
          </cell>
          <cell r="G3656">
            <v>41518</v>
          </cell>
          <cell r="H3656" t="str">
            <v>Hourly</v>
          </cell>
          <cell r="I3656" t="str">
            <v>H</v>
          </cell>
          <cell r="J3656">
            <v>11</v>
          </cell>
        </row>
        <row r="3657">
          <cell r="A3657">
            <v>1942</v>
          </cell>
          <cell r="B3657" t="str">
            <v>Brassard, Brittany M.</v>
          </cell>
          <cell r="C3657" t="str">
            <v>N</v>
          </cell>
          <cell r="D3657" t="str">
            <v>00000235</v>
          </cell>
          <cell r="E3657" t="str">
            <v>MECU LNA Per Diem</v>
          </cell>
          <cell r="F3657">
            <v>41862</v>
          </cell>
          <cell r="G3657">
            <v>42036</v>
          </cell>
          <cell r="H3657" t="str">
            <v>Hourly</v>
          </cell>
          <cell r="I3657" t="str">
            <v>H</v>
          </cell>
          <cell r="J3657">
            <v>11</v>
          </cell>
        </row>
        <row r="3658">
          <cell r="A3658">
            <v>1942</v>
          </cell>
          <cell r="B3658" t="str">
            <v>Brassard, Brittany M.</v>
          </cell>
          <cell r="C3658" t="str">
            <v>N</v>
          </cell>
          <cell r="D3658" t="str">
            <v>00000235</v>
          </cell>
          <cell r="E3658" t="str">
            <v>MECU LNA Per Diem</v>
          </cell>
          <cell r="F3658">
            <v>42601</v>
          </cell>
          <cell r="G3658">
            <v>42736</v>
          </cell>
          <cell r="H3658" t="str">
            <v>Hourly</v>
          </cell>
          <cell r="I3658" t="str">
            <v>H</v>
          </cell>
          <cell r="J3658">
            <v>14.5</v>
          </cell>
        </row>
        <row r="3659">
          <cell r="A3659">
            <v>1942</v>
          </cell>
          <cell r="B3659" t="str">
            <v>Brassard, Brittany M.</v>
          </cell>
          <cell r="C3659" t="str">
            <v>N</v>
          </cell>
          <cell r="D3659" t="str">
            <v>00000401</v>
          </cell>
          <cell r="E3659" t="str">
            <v>Adult Day Licensed Nurses Aide</v>
          </cell>
          <cell r="F3659">
            <v>43199</v>
          </cell>
          <cell r="G3659">
            <v>43478</v>
          </cell>
          <cell r="H3659" t="str">
            <v>Hourly</v>
          </cell>
          <cell r="I3659" t="str">
            <v>H</v>
          </cell>
          <cell r="J3659">
            <v>14.79</v>
          </cell>
        </row>
        <row r="3660">
          <cell r="A3660">
            <v>1942</v>
          </cell>
          <cell r="B3660" t="str">
            <v>Brassard, Brittany M.</v>
          </cell>
          <cell r="C3660" t="str">
            <v>N</v>
          </cell>
          <cell r="D3660" t="str">
            <v>00000489</v>
          </cell>
          <cell r="E3660" t="str">
            <v>OR Technician Per Diem</v>
          </cell>
          <cell r="F3660">
            <v>44599</v>
          </cell>
          <cell r="G3660">
            <v>44682</v>
          </cell>
          <cell r="H3660" t="str">
            <v>Hourly</v>
          </cell>
          <cell r="I3660" t="str">
            <v>H</v>
          </cell>
          <cell r="J3660">
            <v>17.420000000000002</v>
          </cell>
        </row>
        <row r="3661">
          <cell r="A3661">
            <v>1942</v>
          </cell>
          <cell r="B3661" t="str">
            <v>Brassard, Brittany M.</v>
          </cell>
          <cell r="C3661" t="str">
            <v>N</v>
          </cell>
          <cell r="D3661" t="str">
            <v>00000581</v>
          </cell>
          <cell r="E3661" t="str">
            <v>LNA Retirement Community</v>
          </cell>
          <cell r="F3661">
            <v>42877</v>
          </cell>
          <cell r="G3661">
            <v>43198</v>
          </cell>
          <cell r="H3661" t="str">
            <v>Hourly</v>
          </cell>
          <cell r="I3661" t="str">
            <v>H</v>
          </cell>
          <cell r="J3661">
            <v>14.79</v>
          </cell>
        </row>
        <row r="3662">
          <cell r="A3662">
            <v>1942</v>
          </cell>
          <cell r="B3662" t="str">
            <v>Brassard, Brittany M.</v>
          </cell>
          <cell r="C3662" t="str">
            <v>N</v>
          </cell>
          <cell r="D3662" t="str">
            <v>00000582</v>
          </cell>
          <cell r="E3662" t="str">
            <v>LNA Retirement Com PD</v>
          </cell>
          <cell r="F3662">
            <v>42737</v>
          </cell>
          <cell r="G3662">
            <v>42876</v>
          </cell>
          <cell r="H3662" t="str">
            <v>Hourly</v>
          </cell>
          <cell r="I3662" t="str">
            <v>H</v>
          </cell>
          <cell r="J3662">
            <v>14.79</v>
          </cell>
        </row>
        <row r="3663">
          <cell r="A3663">
            <v>1942</v>
          </cell>
          <cell r="B3663" t="str">
            <v>Brassard, Brittany M.</v>
          </cell>
          <cell r="C3663" t="str">
            <v>N</v>
          </cell>
          <cell r="D3663" t="str">
            <v>00000624</v>
          </cell>
          <cell r="E3663" t="str">
            <v>Surgical Technologist</v>
          </cell>
          <cell r="F3663">
            <v>43521</v>
          </cell>
          <cell r="G3663">
            <v>43562</v>
          </cell>
          <cell r="H3663" t="str">
            <v>Hourly</v>
          </cell>
          <cell r="I3663" t="str">
            <v>H</v>
          </cell>
          <cell r="J3663">
            <v>14.42</v>
          </cell>
        </row>
        <row r="3664">
          <cell r="A3664">
            <v>1942</v>
          </cell>
          <cell r="B3664" t="str">
            <v>Brassard, Brittany M.</v>
          </cell>
          <cell r="C3664" t="str">
            <v>N</v>
          </cell>
          <cell r="D3664" t="str">
            <v>00000685</v>
          </cell>
          <cell r="E3664" t="str">
            <v>Central Sterile Tech PD</v>
          </cell>
          <cell r="F3664">
            <v>44683</v>
          </cell>
          <cell r="G3664">
            <v>44724</v>
          </cell>
          <cell r="H3664" t="str">
            <v>Hourly</v>
          </cell>
          <cell r="I3664" t="str">
            <v>H</v>
          </cell>
          <cell r="J3664">
            <v>17.420000000000002</v>
          </cell>
        </row>
        <row r="3665">
          <cell r="A3665">
            <v>1942</v>
          </cell>
          <cell r="B3665" t="str">
            <v>Brassard, Brittany M.</v>
          </cell>
          <cell r="C3665" t="str">
            <v>Y</v>
          </cell>
          <cell r="D3665" t="str">
            <v>00000686</v>
          </cell>
          <cell r="E3665" t="str">
            <v>Central Sterile Tech</v>
          </cell>
          <cell r="F3665">
            <v>44725</v>
          </cell>
          <cell r="G3665">
            <v>45056</v>
          </cell>
          <cell r="H3665" t="str">
            <v>Hourly</v>
          </cell>
          <cell r="I3665" t="str">
            <v>H</v>
          </cell>
          <cell r="J3665">
            <v>20.63</v>
          </cell>
        </row>
        <row r="3666">
          <cell r="A3666">
            <v>1943</v>
          </cell>
          <cell r="B3666" t="str">
            <v>Spivey, Jennifer R.</v>
          </cell>
          <cell r="C3666" t="str">
            <v>N</v>
          </cell>
          <cell r="D3666" t="str">
            <v>00000051</v>
          </cell>
          <cell r="E3666" t="str">
            <v>MEDSURG LNA</v>
          </cell>
          <cell r="F3666">
            <v>41883</v>
          </cell>
          <cell r="G3666">
            <v>41883</v>
          </cell>
          <cell r="H3666" t="str">
            <v>Salaried</v>
          </cell>
          <cell r="I3666" t="str">
            <v>S</v>
          </cell>
          <cell r="J3666">
            <v>11</v>
          </cell>
        </row>
        <row r="3667">
          <cell r="A3667">
            <v>1943</v>
          </cell>
          <cell r="B3667" t="str">
            <v>Spivey, Jennifer R.</v>
          </cell>
          <cell r="C3667" t="str">
            <v>N</v>
          </cell>
          <cell r="D3667" t="str">
            <v>00000058</v>
          </cell>
          <cell r="E3667" t="str">
            <v>MECU Licensed Nurse Aide</v>
          </cell>
          <cell r="F3667">
            <v>41477</v>
          </cell>
          <cell r="G3667">
            <v>41882</v>
          </cell>
          <cell r="H3667" t="str">
            <v>Hourly</v>
          </cell>
          <cell r="I3667" t="str">
            <v>H</v>
          </cell>
          <cell r="J3667">
            <v>11</v>
          </cell>
        </row>
        <row r="3668">
          <cell r="A3668">
            <v>1943</v>
          </cell>
          <cell r="B3668" t="str">
            <v>Spivey, Jennifer R.</v>
          </cell>
          <cell r="C3668" t="str">
            <v>N</v>
          </cell>
          <cell r="D3668" t="str">
            <v>00000058</v>
          </cell>
          <cell r="E3668" t="str">
            <v>MECU Licensed Nurse Aide</v>
          </cell>
          <cell r="F3668">
            <v>41883</v>
          </cell>
          <cell r="G3668">
            <v>41883</v>
          </cell>
          <cell r="H3668" t="str">
            <v>Salaried</v>
          </cell>
          <cell r="I3668" t="str">
            <v>S</v>
          </cell>
          <cell r="J3668">
            <v>0</v>
          </cell>
        </row>
        <row r="3669">
          <cell r="A3669">
            <v>1943</v>
          </cell>
          <cell r="B3669" t="str">
            <v>Spivey, Jennifer R.</v>
          </cell>
          <cell r="C3669" t="str">
            <v>N</v>
          </cell>
          <cell r="D3669" t="str">
            <v>00000058</v>
          </cell>
          <cell r="E3669" t="str">
            <v>MECU Licensed Nurse Aide</v>
          </cell>
          <cell r="F3669">
            <v>41897</v>
          </cell>
          <cell r="G3669">
            <v>41883</v>
          </cell>
          <cell r="H3669" t="str">
            <v>Hourly</v>
          </cell>
          <cell r="I3669" t="str">
            <v>H</v>
          </cell>
          <cell r="J3669">
            <v>11</v>
          </cell>
        </row>
        <row r="3670">
          <cell r="A3670">
            <v>1943</v>
          </cell>
          <cell r="B3670" t="str">
            <v>Spivey, Jennifer R.</v>
          </cell>
          <cell r="C3670" t="str">
            <v>N</v>
          </cell>
          <cell r="D3670" t="str">
            <v>00000058</v>
          </cell>
          <cell r="E3670" t="str">
            <v>MECU Licensed Nurse Aide</v>
          </cell>
          <cell r="F3670">
            <v>41882</v>
          </cell>
          <cell r="G3670">
            <v>41884</v>
          </cell>
          <cell r="H3670" t="str">
            <v>Hourly</v>
          </cell>
          <cell r="I3670" t="str">
            <v>H</v>
          </cell>
          <cell r="J3670">
            <v>11</v>
          </cell>
        </row>
        <row r="3671">
          <cell r="A3671">
            <v>1943</v>
          </cell>
          <cell r="B3671" t="str">
            <v>Spivey, Jennifer R.</v>
          </cell>
          <cell r="C3671" t="str">
            <v>N</v>
          </cell>
          <cell r="D3671" t="str">
            <v>00000119</v>
          </cell>
          <cell r="E3671" t="str">
            <v>ACTV Activities Specialist</v>
          </cell>
          <cell r="F3671">
            <v>43311</v>
          </cell>
          <cell r="G3671">
            <v>44682</v>
          </cell>
          <cell r="H3671" t="str">
            <v>Hourly</v>
          </cell>
          <cell r="I3671" t="str">
            <v>H</v>
          </cell>
          <cell r="J3671">
            <v>19.8</v>
          </cell>
        </row>
        <row r="3672">
          <cell r="A3672">
            <v>1943</v>
          </cell>
          <cell r="B3672" t="str">
            <v>Spivey, Jennifer R.</v>
          </cell>
          <cell r="C3672" t="str">
            <v>N</v>
          </cell>
          <cell r="D3672" t="str">
            <v>00000235</v>
          </cell>
          <cell r="E3672" t="str">
            <v>MECU LNA Per Diem</v>
          </cell>
          <cell r="F3672">
            <v>42961</v>
          </cell>
          <cell r="G3672">
            <v>43170</v>
          </cell>
          <cell r="H3672" t="str">
            <v>Hourly</v>
          </cell>
          <cell r="I3672" t="str">
            <v>H</v>
          </cell>
          <cell r="J3672">
            <v>11.5</v>
          </cell>
        </row>
        <row r="3673">
          <cell r="A3673">
            <v>1943</v>
          </cell>
          <cell r="B3673" t="str">
            <v>Spivey, Jennifer R.</v>
          </cell>
          <cell r="C3673" t="str">
            <v>N</v>
          </cell>
          <cell r="D3673" t="str">
            <v>00000581</v>
          </cell>
          <cell r="E3673" t="str">
            <v>LNA Retirement Community</v>
          </cell>
          <cell r="F3673">
            <v>43311</v>
          </cell>
          <cell r="G3673">
            <v>45056</v>
          </cell>
          <cell r="H3673" t="str">
            <v>Salaried</v>
          </cell>
          <cell r="I3673" t="str">
            <v>S</v>
          </cell>
          <cell r="J3673">
            <v>19.8</v>
          </cell>
        </row>
        <row r="3674">
          <cell r="A3674">
            <v>1943</v>
          </cell>
          <cell r="B3674" t="str">
            <v>Spivey, Jennifer R.</v>
          </cell>
          <cell r="C3674" t="str">
            <v>N</v>
          </cell>
          <cell r="D3674" t="str">
            <v>00000582</v>
          </cell>
          <cell r="E3674" t="str">
            <v>LNA Retirement Com PD</v>
          </cell>
          <cell r="F3674">
            <v>43171</v>
          </cell>
          <cell r="G3674">
            <v>43310</v>
          </cell>
          <cell r="H3674" t="str">
            <v>Hourly</v>
          </cell>
          <cell r="I3674" t="str">
            <v>H</v>
          </cell>
          <cell r="J3674">
            <v>11.5</v>
          </cell>
        </row>
        <row r="3675">
          <cell r="A3675">
            <v>1943</v>
          </cell>
          <cell r="B3675" t="str">
            <v>Spivey, Jennifer R.</v>
          </cell>
          <cell r="C3675" t="str">
            <v>N</v>
          </cell>
          <cell r="D3675" t="str">
            <v>00000605</v>
          </cell>
          <cell r="E3675" t="str">
            <v>Server</v>
          </cell>
          <cell r="F3675">
            <v>44725</v>
          </cell>
          <cell r="G3675">
            <v>45056</v>
          </cell>
          <cell r="H3675" t="str">
            <v>Salaried</v>
          </cell>
          <cell r="I3675" t="str">
            <v>S</v>
          </cell>
          <cell r="J3675">
            <v>19.8</v>
          </cell>
        </row>
        <row r="3676">
          <cell r="A3676">
            <v>1943</v>
          </cell>
          <cell r="B3676" t="str">
            <v>Spivey, Jennifer R.</v>
          </cell>
          <cell r="C3676" t="str">
            <v>N</v>
          </cell>
          <cell r="D3676" t="str">
            <v>00000615</v>
          </cell>
          <cell r="E3676" t="str">
            <v>Activities Specialist PD</v>
          </cell>
          <cell r="F3676">
            <v>43297</v>
          </cell>
          <cell r="G3676">
            <v>43311</v>
          </cell>
          <cell r="H3676" t="str">
            <v>Salaried</v>
          </cell>
          <cell r="I3676" t="str">
            <v>S</v>
          </cell>
          <cell r="J3676">
            <v>11.5</v>
          </cell>
        </row>
        <row r="3677">
          <cell r="A3677">
            <v>1943</v>
          </cell>
          <cell r="B3677" t="str">
            <v>Spivey, Jennifer R.</v>
          </cell>
          <cell r="C3677" t="str">
            <v>N</v>
          </cell>
          <cell r="D3677" t="str">
            <v>00000668</v>
          </cell>
          <cell r="E3677" t="str">
            <v>Lead Activities Specialist</v>
          </cell>
          <cell r="F3677">
            <v>44683</v>
          </cell>
          <cell r="G3677">
            <v>44906</v>
          </cell>
          <cell r="H3677" t="str">
            <v>Hourly</v>
          </cell>
          <cell r="I3677" t="str">
            <v>H</v>
          </cell>
          <cell r="J3677">
            <v>24.37</v>
          </cell>
        </row>
        <row r="3678">
          <cell r="A3678">
            <v>1943</v>
          </cell>
          <cell r="B3678" t="str">
            <v>Spivey, Jennifer R.</v>
          </cell>
          <cell r="C3678" t="str">
            <v>Y</v>
          </cell>
          <cell r="D3678" t="str">
            <v>00000724</v>
          </cell>
          <cell r="E3678" t="str">
            <v>Activities Supervisor</v>
          </cell>
          <cell r="F3678">
            <v>44907</v>
          </cell>
          <cell r="G3678">
            <v>45056</v>
          </cell>
          <cell r="H3678" t="str">
            <v>Hourly</v>
          </cell>
          <cell r="I3678" t="str">
            <v>H</v>
          </cell>
          <cell r="J3678">
            <v>24.37</v>
          </cell>
        </row>
        <row r="3679">
          <cell r="A3679">
            <v>1944</v>
          </cell>
          <cell r="B3679" t="str">
            <v>Mills, Keith W.</v>
          </cell>
          <cell r="C3679" t="str">
            <v>Y</v>
          </cell>
          <cell r="D3679" t="str">
            <v>00000459</v>
          </cell>
          <cell r="E3679" t="str">
            <v>NUTS Nutrition Asst 1 Per Diem</v>
          </cell>
          <cell r="F3679">
            <v>41477</v>
          </cell>
          <cell r="G3679">
            <v>41583</v>
          </cell>
          <cell r="H3679" t="str">
            <v>Hourly</v>
          </cell>
          <cell r="I3679" t="str">
            <v>H</v>
          </cell>
          <cell r="J3679">
            <v>13</v>
          </cell>
        </row>
        <row r="3680">
          <cell r="A3680">
            <v>1945</v>
          </cell>
          <cell r="B3680" t="str">
            <v>Joseph, Jennifer T.</v>
          </cell>
          <cell r="C3680" t="str">
            <v>Y</v>
          </cell>
          <cell r="D3680" t="str">
            <v>00000235</v>
          </cell>
          <cell r="E3680" t="str">
            <v>MECU LNA Per Diem</v>
          </cell>
          <cell r="F3680">
            <v>41477</v>
          </cell>
          <cell r="G3680">
            <v>41491</v>
          </cell>
          <cell r="H3680" t="str">
            <v>Hourly</v>
          </cell>
          <cell r="I3680" t="str">
            <v>H</v>
          </cell>
          <cell r="J3680">
            <v>10.5</v>
          </cell>
        </row>
        <row r="3681">
          <cell r="A3681">
            <v>1946</v>
          </cell>
          <cell r="B3681" t="str">
            <v>Humphries, Jennifer G.</v>
          </cell>
          <cell r="C3681" t="str">
            <v>Y</v>
          </cell>
          <cell r="D3681" t="str">
            <v>00000049</v>
          </cell>
          <cell r="E3681" t="str">
            <v>MEDSURG Registered Nurse</v>
          </cell>
          <cell r="F3681">
            <v>41484</v>
          </cell>
          <cell r="G3681">
            <v>41656</v>
          </cell>
          <cell r="H3681" t="str">
            <v>Hourly</v>
          </cell>
          <cell r="I3681" t="str">
            <v>H</v>
          </cell>
          <cell r="J3681">
            <v>24</v>
          </cell>
        </row>
        <row r="3682">
          <cell r="A3682">
            <v>1947</v>
          </cell>
          <cell r="B3682" t="str">
            <v>Bento, Brooke E.</v>
          </cell>
          <cell r="C3682" t="str">
            <v>Y</v>
          </cell>
          <cell r="D3682" t="str">
            <v>00000062</v>
          </cell>
          <cell r="E3682" t="str">
            <v>BC Registered Nurse</v>
          </cell>
          <cell r="F3682">
            <v>41485</v>
          </cell>
          <cell r="G3682">
            <v>43030</v>
          </cell>
          <cell r="H3682" t="str">
            <v>Hourly</v>
          </cell>
          <cell r="I3682" t="str">
            <v>H</v>
          </cell>
          <cell r="J3682">
            <v>27.87</v>
          </cell>
        </row>
        <row r="3683">
          <cell r="A3683">
            <v>1948</v>
          </cell>
          <cell r="B3683" t="str">
            <v>Tucker, Toby C.</v>
          </cell>
          <cell r="C3683" t="str">
            <v>Y</v>
          </cell>
          <cell r="D3683" t="str">
            <v>00000072</v>
          </cell>
          <cell r="E3683" t="str">
            <v>ER Registered Nurse</v>
          </cell>
          <cell r="F3683">
            <v>41491</v>
          </cell>
          <cell r="G3683">
            <v>42614</v>
          </cell>
          <cell r="H3683" t="str">
            <v>Hourly</v>
          </cell>
          <cell r="I3683" t="str">
            <v>H</v>
          </cell>
          <cell r="J3683">
            <v>32.83</v>
          </cell>
        </row>
        <row r="3684">
          <cell r="A3684">
            <v>1948</v>
          </cell>
          <cell r="B3684" t="str">
            <v>Tucker, Toby C.</v>
          </cell>
          <cell r="C3684" t="str">
            <v>N</v>
          </cell>
          <cell r="D3684" t="str">
            <v>00000126</v>
          </cell>
          <cell r="E3684" t="str">
            <v>GRANT - Grant Worker</v>
          </cell>
          <cell r="F3684">
            <v>41694</v>
          </cell>
          <cell r="G3684">
            <v>42484</v>
          </cell>
          <cell r="H3684" t="str">
            <v>Salaried</v>
          </cell>
          <cell r="I3684" t="str">
            <v>S</v>
          </cell>
          <cell r="J3684">
            <v>31.82</v>
          </cell>
        </row>
        <row r="3685">
          <cell r="A3685">
            <v>1948</v>
          </cell>
          <cell r="B3685" t="str">
            <v>Tucker, Toby C.</v>
          </cell>
          <cell r="C3685" t="str">
            <v>N</v>
          </cell>
          <cell r="D3685" t="str">
            <v>00000129</v>
          </cell>
          <cell r="E3685" t="str">
            <v>GRANT - Grant Worker</v>
          </cell>
          <cell r="F3685">
            <v>41694</v>
          </cell>
          <cell r="G3685">
            <v>41694</v>
          </cell>
          <cell r="H3685" t="str">
            <v>Salaried</v>
          </cell>
          <cell r="I3685" t="str">
            <v>S</v>
          </cell>
          <cell r="J3685">
            <v>31.5</v>
          </cell>
        </row>
        <row r="3686">
          <cell r="A3686">
            <v>1949</v>
          </cell>
          <cell r="B3686" t="str">
            <v>Hahn, Jesse C.</v>
          </cell>
          <cell r="C3686" t="str">
            <v>Y</v>
          </cell>
          <cell r="D3686" t="str">
            <v>00000379</v>
          </cell>
          <cell r="E3686" t="str">
            <v>Orthopedics Physician</v>
          </cell>
          <cell r="F3686">
            <v>41491</v>
          </cell>
          <cell r="G3686">
            <v>41639</v>
          </cell>
          <cell r="H3686" t="str">
            <v>Hourly</v>
          </cell>
          <cell r="I3686" t="str">
            <v>H</v>
          </cell>
          <cell r="J3686">
            <v>125</v>
          </cell>
        </row>
        <row r="3687">
          <cell r="A3687">
            <v>1950</v>
          </cell>
          <cell r="B3687" t="str">
            <v>Clark, Catherine W.</v>
          </cell>
          <cell r="C3687" t="str">
            <v>N</v>
          </cell>
          <cell r="D3687" t="str">
            <v>00000239</v>
          </cell>
          <cell r="E3687" t="str">
            <v>MEDSURG RN Per Diem</v>
          </cell>
          <cell r="F3687">
            <v>41491</v>
          </cell>
          <cell r="G3687">
            <v>41770</v>
          </cell>
          <cell r="H3687" t="str">
            <v>Hourly</v>
          </cell>
          <cell r="I3687" t="str">
            <v>H</v>
          </cell>
          <cell r="J3687">
            <v>33</v>
          </cell>
        </row>
        <row r="3688">
          <cell r="A3688">
            <v>1950</v>
          </cell>
          <cell r="B3688" t="str">
            <v>Clark, Catherine W.</v>
          </cell>
          <cell r="C3688" t="str">
            <v>N</v>
          </cell>
          <cell r="D3688" t="str">
            <v>00000544</v>
          </cell>
          <cell r="E3688" t="str">
            <v>Registered Nurse</v>
          </cell>
          <cell r="F3688">
            <v>41967</v>
          </cell>
          <cell r="G3688">
            <v>42736</v>
          </cell>
          <cell r="H3688" t="str">
            <v>Hourly</v>
          </cell>
          <cell r="I3688" t="str">
            <v>H</v>
          </cell>
          <cell r="J3688">
            <v>28.7</v>
          </cell>
        </row>
        <row r="3689">
          <cell r="A3689">
            <v>1950</v>
          </cell>
          <cell r="B3689" t="str">
            <v>Clark, Catherine W.</v>
          </cell>
          <cell r="C3689" t="str">
            <v>Y</v>
          </cell>
          <cell r="D3689" t="str">
            <v>00000544</v>
          </cell>
          <cell r="E3689" t="str">
            <v>Registered Nurse</v>
          </cell>
          <cell r="F3689">
            <v>42905</v>
          </cell>
          <cell r="G3689">
            <v>43423</v>
          </cell>
          <cell r="H3689" t="str">
            <v>Hourly</v>
          </cell>
          <cell r="I3689" t="str">
            <v>H</v>
          </cell>
          <cell r="J3689">
            <v>29.27</v>
          </cell>
        </row>
        <row r="3690">
          <cell r="A3690">
            <v>1950</v>
          </cell>
          <cell r="B3690" t="str">
            <v>Clark, Catherine W.</v>
          </cell>
          <cell r="C3690" t="str">
            <v>N</v>
          </cell>
          <cell r="D3690" t="str">
            <v>00000546</v>
          </cell>
          <cell r="E3690" t="str">
            <v>Contracted</v>
          </cell>
          <cell r="F3690">
            <v>41827</v>
          </cell>
          <cell r="G3690">
            <v>43423</v>
          </cell>
          <cell r="H3690" t="str">
            <v>Salaried</v>
          </cell>
          <cell r="I3690" t="str">
            <v>S</v>
          </cell>
          <cell r="J3690">
            <v>30.75</v>
          </cell>
        </row>
        <row r="3691">
          <cell r="A3691">
            <v>1950</v>
          </cell>
          <cell r="B3691" t="str">
            <v>Clark, Catherine W.</v>
          </cell>
          <cell r="C3691" t="str">
            <v>N</v>
          </cell>
          <cell r="D3691" t="str">
            <v>00000552</v>
          </cell>
          <cell r="E3691" t="str">
            <v>Anti Coagulation RN PD</v>
          </cell>
          <cell r="F3691">
            <v>41771</v>
          </cell>
          <cell r="G3691">
            <v>41770</v>
          </cell>
          <cell r="H3691" t="str">
            <v>Hourly</v>
          </cell>
          <cell r="I3691" t="str">
            <v>H</v>
          </cell>
          <cell r="J3691">
            <v>33</v>
          </cell>
        </row>
        <row r="3692">
          <cell r="A3692">
            <v>1950</v>
          </cell>
          <cell r="B3692" t="str">
            <v>Clark, Catherine W.</v>
          </cell>
          <cell r="C3692" t="str">
            <v>N</v>
          </cell>
          <cell r="D3692" t="str">
            <v>00000556</v>
          </cell>
          <cell r="E3692" t="str">
            <v>RN - Per Diem</v>
          </cell>
          <cell r="F3692">
            <v>41771</v>
          </cell>
          <cell r="G3692">
            <v>41966</v>
          </cell>
          <cell r="H3692" t="str">
            <v>Hourly</v>
          </cell>
          <cell r="I3692" t="str">
            <v>H</v>
          </cell>
          <cell r="J3692">
            <v>33</v>
          </cell>
        </row>
        <row r="3693">
          <cell r="A3693">
            <v>1950</v>
          </cell>
          <cell r="B3693" t="str">
            <v>Clark, Catherine W.</v>
          </cell>
          <cell r="C3693" t="str">
            <v>N</v>
          </cell>
          <cell r="D3693" t="str">
            <v>00000556</v>
          </cell>
          <cell r="E3693" t="str">
            <v>RN - Per Diem</v>
          </cell>
          <cell r="F3693">
            <v>41967</v>
          </cell>
          <cell r="G3693">
            <v>42862</v>
          </cell>
          <cell r="H3693" t="str">
            <v>Salaried</v>
          </cell>
          <cell r="I3693" t="str">
            <v>S</v>
          </cell>
          <cell r="J3693">
            <v>33</v>
          </cell>
        </row>
        <row r="3694">
          <cell r="A3694">
            <v>1950</v>
          </cell>
          <cell r="B3694" t="str">
            <v>Clark, Catherine W.</v>
          </cell>
          <cell r="C3694" t="str">
            <v>N</v>
          </cell>
          <cell r="D3694" t="str">
            <v>00000593</v>
          </cell>
          <cell r="E3694" t="str">
            <v>RN Project Ind</v>
          </cell>
          <cell r="F3694">
            <v>42737</v>
          </cell>
          <cell r="G3694">
            <v>42904</v>
          </cell>
          <cell r="H3694" t="str">
            <v>Hourly</v>
          </cell>
          <cell r="I3694" t="str">
            <v>H</v>
          </cell>
          <cell r="J3694">
            <v>29.27</v>
          </cell>
        </row>
        <row r="3695">
          <cell r="A3695">
            <v>1951</v>
          </cell>
          <cell r="B3695" t="str">
            <v>Dion, Morgan R.</v>
          </cell>
          <cell r="C3695" t="str">
            <v>N</v>
          </cell>
          <cell r="D3695" t="str">
            <v>00000105</v>
          </cell>
          <cell r="E3695" t="str">
            <v>CARE Social Worker</v>
          </cell>
          <cell r="F3695">
            <v>41498</v>
          </cell>
          <cell r="G3695">
            <v>41497</v>
          </cell>
          <cell r="H3695" t="str">
            <v>Salaried</v>
          </cell>
          <cell r="I3695" t="str">
            <v>S</v>
          </cell>
          <cell r="J3695">
            <v>17</v>
          </cell>
        </row>
        <row r="3696">
          <cell r="A3696">
            <v>1951</v>
          </cell>
          <cell r="B3696" t="str">
            <v>Dion, Morgan R.</v>
          </cell>
          <cell r="C3696" t="str">
            <v>Y</v>
          </cell>
          <cell r="D3696" t="str">
            <v>00000105</v>
          </cell>
          <cell r="E3696" t="str">
            <v>CARE Social Worker</v>
          </cell>
          <cell r="F3696">
            <v>42401</v>
          </cell>
          <cell r="G3696">
            <v>43035</v>
          </cell>
          <cell r="H3696" t="str">
            <v>Salaried</v>
          </cell>
          <cell r="I3696" t="str">
            <v>S</v>
          </cell>
          <cell r="J3696">
            <v>27.54</v>
          </cell>
        </row>
        <row r="3697">
          <cell r="A3697">
            <v>1951</v>
          </cell>
          <cell r="B3697" t="str">
            <v>Dion, Morgan R.</v>
          </cell>
          <cell r="C3697" t="str">
            <v>N</v>
          </cell>
          <cell r="D3697" t="str">
            <v>00000537</v>
          </cell>
          <cell r="E3697" t="str">
            <v>BPH Behavorial Health Spec.</v>
          </cell>
          <cell r="F3697">
            <v>41498</v>
          </cell>
          <cell r="G3697">
            <v>42400</v>
          </cell>
          <cell r="H3697" t="str">
            <v>Hourly</v>
          </cell>
          <cell r="I3697" t="str">
            <v>H</v>
          </cell>
          <cell r="J3697">
            <v>22</v>
          </cell>
        </row>
        <row r="3698">
          <cell r="A3698">
            <v>1952</v>
          </cell>
          <cell r="B3698" t="str">
            <v>Bruce, Samantha J.</v>
          </cell>
          <cell r="C3698" t="str">
            <v>N</v>
          </cell>
          <cell r="D3698" t="str">
            <v>00000235</v>
          </cell>
          <cell r="E3698" t="str">
            <v>MECU LNA Per Diem</v>
          </cell>
          <cell r="F3698">
            <v>41673</v>
          </cell>
          <cell r="G3698">
            <v>42442</v>
          </cell>
          <cell r="H3698" t="str">
            <v>Hourly</v>
          </cell>
          <cell r="I3698" t="str">
            <v>H</v>
          </cell>
          <cell r="J3698">
            <v>11.28</v>
          </cell>
        </row>
        <row r="3699">
          <cell r="A3699">
            <v>1952</v>
          </cell>
          <cell r="B3699" t="str">
            <v>Bruce, Samantha J.</v>
          </cell>
          <cell r="C3699" t="str">
            <v>N</v>
          </cell>
          <cell r="D3699" t="str">
            <v>00000494</v>
          </cell>
          <cell r="E3699" t="str">
            <v>ER LNA Per Diem</v>
          </cell>
          <cell r="F3699">
            <v>41498</v>
          </cell>
          <cell r="G3699">
            <v>41672</v>
          </cell>
          <cell r="H3699" t="str">
            <v>Hourly</v>
          </cell>
          <cell r="I3699" t="str">
            <v>H</v>
          </cell>
          <cell r="J3699">
            <v>11</v>
          </cell>
        </row>
        <row r="3700">
          <cell r="A3700">
            <v>1952</v>
          </cell>
          <cell r="B3700" t="str">
            <v>Bruce, Samantha J.</v>
          </cell>
          <cell r="C3700" t="str">
            <v>Y</v>
          </cell>
          <cell r="D3700" t="str">
            <v>00000494</v>
          </cell>
          <cell r="E3700" t="str">
            <v>ER LNA Per Diem</v>
          </cell>
          <cell r="F3700">
            <v>42443</v>
          </cell>
          <cell r="G3700">
            <v>45056</v>
          </cell>
          <cell r="H3700" t="str">
            <v>Hourly</v>
          </cell>
          <cell r="I3700" t="str">
            <v>H</v>
          </cell>
          <cell r="J3700">
            <v>22.69</v>
          </cell>
        </row>
        <row r="3701">
          <cell r="A3701">
            <v>1952</v>
          </cell>
          <cell r="B3701" t="str">
            <v>Bruce, Samantha J.</v>
          </cell>
          <cell r="C3701" t="str">
            <v>N</v>
          </cell>
          <cell r="D3701" t="str">
            <v>00000555</v>
          </cell>
          <cell r="E3701" t="str">
            <v>Medical Assistant - PD</v>
          </cell>
          <cell r="F3701">
            <v>43395</v>
          </cell>
          <cell r="G3701">
            <v>44962</v>
          </cell>
          <cell r="H3701" t="str">
            <v>Salaried</v>
          </cell>
          <cell r="I3701" t="str">
            <v>S</v>
          </cell>
          <cell r="J3701">
            <v>19.78</v>
          </cell>
        </row>
        <row r="3702">
          <cell r="A3702">
            <v>1952</v>
          </cell>
          <cell r="B3702" t="str">
            <v>Bruce, Samantha J.</v>
          </cell>
          <cell r="C3702" t="str">
            <v>N</v>
          </cell>
          <cell r="D3702" t="str">
            <v>00000565</v>
          </cell>
          <cell r="E3702" t="str">
            <v>Inpatient Healthcare Atte</v>
          </cell>
          <cell r="F3702">
            <v>42205</v>
          </cell>
          <cell r="G3702">
            <v>43464</v>
          </cell>
          <cell r="H3702" t="str">
            <v>Hourly</v>
          </cell>
          <cell r="I3702" t="str">
            <v>H</v>
          </cell>
          <cell r="J3702">
            <v>11.28</v>
          </cell>
        </row>
        <row r="3703">
          <cell r="A3703">
            <v>1953</v>
          </cell>
          <cell r="B3703" t="str">
            <v>Booth, Casey L.</v>
          </cell>
          <cell r="C3703" t="str">
            <v>N</v>
          </cell>
          <cell r="D3703" t="str">
            <v>00000164</v>
          </cell>
          <cell r="E3703" t="str">
            <v>PRIM Medical Secretary</v>
          </cell>
          <cell r="F3703">
            <v>41505</v>
          </cell>
          <cell r="G3703">
            <v>42050</v>
          </cell>
          <cell r="H3703" t="str">
            <v>Hourly</v>
          </cell>
          <cell r="I3703" t="str">
            <v>H</v>
          </cell>
          <cell r="J3703">
            <v>11</v>
          </cell>
        </row>
        <row r="3704">
          <cell r="A3704">
            <v>1953</v>
          </cell>
          <cell r="B3704" t="str">
            <v>Booth, Casey L.</v>
          </cell>
          <cell r="C3704" t="str">
            <v>N</v>
          </cell>
          <cell r="D3704" t="str">
            <v>00000164</v>
          </cell>
          <cell r="E3704" t="str">
            <v>PRIM Medical Secretary</v>
          </cell>
          <cell r="F3704">
            <v>43269</v>
          </cell>
          <cell r="G3704">
            <v>43772</v>
          </cell>
          <cell r="H3704" t="str">
            <v>Hourly</v>
          </cell>
          <cell r="I3704" t="str">
            <v>H</v>
          </cell>
          <cell r="J3704">
            <v>16.48</v>
          </cell>
        </row>
        <row r="3705">
          <cell r="A3705">
            <v>1953</v>
          </cell>
          <cell r="B3705" t="str">
            <v>Booth, Casey L.</v>
          </cell>
          <cell r="C3705" t="str">
            <v>N</v>
          </cell>
          <cell r="D3705" t="str">
            <v>00000205</v>
          </cell>
          <cell r="E3705" t="str">
            <v>ACCT Accounts Payable Asst</v>
          </cell>
          <cell r="F3705">
            <v>44382</v>
          </cell>
          <cell r="G3705">
            <v>44584</v>
          </cell>
          <cell r="H3705" t="str">
            <v>Hourly</v>
          </cell>
          <cell r="I3705" t="str">
            <v>H</v>
          </cell>
          <cell r="J3705">
            <v>19</v>
          </cell>
        </row>
        <row r="3706">
          <cell r="A3706">
            <v>1953</v>
          </cell>
          <cell r="B3706" t="str">
            <v>Booth, Casey L.</v>
          </cell>
          <cell r="C3706" t="str">
            <v>Y</v>
          </cell>
          <cell r="D3706" t="str">
            <v>00000206</v>
          </cell>
          <cell r="E3706" t="str">
            <v>ACCT Payroll/Billing Assistant</v>
          </cell>
          <cell r="F3706">
            <v>44585</v>
          </cell>
          <cell r="G3706">
            <v>45056</v>
          </cell>
          <cell r="H3706" t="str">
            <v>Hourly</v>
          </cell>
          <cell r="I3706" t="str">
            <v>H</v>
          </cell>
          <cell r="J3706">
            <v>23.27</v>
          </cell>
        </row>
        <row r="3707">
          <cell r="A3707">
            <v>1953</v>
          </cell>
          <cell r="B3707" t="str">
            <v>Booth, Casey L.</v>
          </cell>
          <cell r="C3707" t="str">
            <v>N</v>
          </cell>
          <cell r="D3707" t="str">
            <v>00000525</v>
          </cell>
          <cell r="E3707" t="str">
            <v>PRIM Clinic Coordinator</v>
          </cell>
          <cell r="F3707">
            <v>42051</v>
          </cell>
          <cell r="G3707">
            <v>43268</v>
          </cell>
          <cell r="H3707" t="str">
            <v>Hourly</v>
          </cell>
          <cell r="I3707" t="str">
            <v>H</v>
          </cell>
          <cell r="J3707">
            <v>16</v>
          </cell>
        </row>
        <row r="3708">
          <cell r="A3708">
            <v>1953</v>
          </cell>
          <cell r="B3708" t="str">
            <v>Booth, Casey L.</v>
          </cell>
          <cell r="C3708" t="str">
            <v>N</v>
          </cell>
          <cell r="D3708" t="str">
            <v>00000629</v>
          </cell>
          <cell r="E3708" t="str">
            <v>Medical Secretary Offsite</v>
          </cell>
          <cell r="F3708">
            <v>43773</v>
          </cell>
          <cell r="G3708">
            <v>44381</v>
          </cell>
          <cell r="H3708" t="str">
            <v>Hourly</v>
          </cell>
          <cell r="I3708" t="str">
            <v>H</v>
          </cell>
          <cell r="J3708">
            <v>17.66</v>
          </cell>
        </row>
        <row r="3709">
          <cell r="A3709">
            <v>1954</v>
          </cell>
          <cell r="B3709" t="str">
            <v>Braley, Vicki-Lynn L.</v>
          </cell>
          <cell r="C3709" t="str">
            <v>N</v>
          </cell>
          <cell r="D3709" t="str">
            <v>00000164</v>
          </cell>
          <cell r="E3709" t="str">
            <v>PRIM Medical Secretary</v>
          </cell>
          <cell r="F3709">
            <v>41505</v>
          </cell>
          <cell r="G3709">
            <v>42288</v>
          </cell>
          <cell r="H3709" t="str">
            <v>Hourly</v>
          </cell>
          <cell r="I3709" t="str">
            <v>H</v>
          </cell>
          <cell r="J3709">
            <v>15.53</v>
          </cell>
        </row>
        <row r="3710">
          <cell r="A3710">
            <v>1954</v>
          </cell>
          <cell r="B3710" t="str">
            <v>Braley, Vicki-Lynn L.</v>
          </cell>
          <cell r="C3710" t="str">
            <v>Y</v>
          </cell>
          <cell r="D3710" t="str">
            <v>00000211</v>
          </cell>
          <cell r="E3710" t="str">
            <v>PR Patient Reg Receptionist I</v>
          </cell>
          <cell r="F3710">
            <v>44067</v>
          </cell>
          <cell r="G3710">
            <v>44155</v>
          </cell>
          <cell r="H3710" t="str">
            <v>Hourly</v>
          </cell>
          <cell r="I3710" t="str">
            <v>H</v>
          </cell>
          <cell r="J3710">
            <v>18.03</v>
          </cell>
        </row>
        <row r="3711">
          <cell r="A3711">
            <v>1954</v>
          </cell>
          <cell r="B3711" t="str">
            <v>Braley, Vicki-Lynn L.</v>
          </cell>
          <cell r="C3711" t="str">
            <v>N</v>
          </cell>
          <cell r="D3711" t="str">
            <v>00000400</v>
          </cell>
          <cell r="E3711" t="str">
            <v>Sharon Medical Secretary Off</v>
          </cell>
          <cell r="F3711">
            <v>42457</v>
          </cell>
          <cell r="G3711">
            <v>44066</v>
          </cell>
          <cell r="H3711" t="str">
            <v>Hourly</v>
          </cell>
          <cell r="I3711" t="str">
            <v>H</v>
          </cell>
          <cell r="J3711">
            <v>18.399999999999999</v>
          </cell>
        </row>
        <row r="3712">
          <cell r="A3712">
            <v>1954</v>
          </cell>
          <cell r="B3712" t="str">
            <v>Braley, Vicki-Lynn L.</v>
          </cell>
          <cell r="C3712" t="str">
            <v>N</v>
          </cell>
          <cell r="D3712" t="str">
            <v>00000541</v>
          </cell>
          <cell r="E3712" t="str">
            <v>SADM Lead Central Scheduler</v>
          </cell>
          <cell r="F3712">
            <v>42289</v>
          </cell>
          <cell r="G3712">
            <v>42316</v>
          </cell>
          <cell r="H3712" t="str">
            <v>Hourly</v>
          </cell>
          <cell r="I3712" t="str">
            <v>H</v>
          </cell>
          <cell r="J3712">
            <v>17</v>
          </cell>
        </row>
        <row r="3713">
          <cell r="A3713">
            <v>1954</v>
          </cell>
          <cell r="B3713" t="str">
            <v>Braley, Vicki-Lynn L.</v>
          </cell>
          <cell r="C3713" t="str">
            <v>N</v>
          </cell>
          <cell r="D3713" t="str">
            <v>00000568</v>
          </cell>
          <cell r="E3713" t="str">
            <v>Scheduler</v>
          </cell>
          <cell r="F3713">
            <v>42317</v>
          </cell>
          <cell r="G3713">
            <v>42456</v>
          </cell>
          <cell r="H3713" t="str">
            <v>Hourly</v>
          </cell>
          <cell r="I3713" t="str">
            <v>H</v>
          </cell>
          <cell r="J3713">
            <v>17</v>
          </cell>
        </row>
        <row r="3714">
          <cell r="A3714">
            <v>1955</v>
          </cell>
          <cell r="B3714" t="str">
            <v>Blum, Jared A.</v>
          </cell>
          <cell r="C3714" t="str">
            <v>N</v>
          </cell>
          <cell r="D3714" t="str">
            <v>00000438</v>
          </cell>
          <cell r="E3714" t="str">
            <v>Physician - ER</v>
          </cell>
          <cell r="F3714">
            <v>41511</v>
          </cell>
          <cell r="G3714">
            <v>42722</v>
          </cell>
          <cell r="H3714" t="str">
            <v>Salaried</v>
          </cell>
          <cell r="I3714" t="str">
            <v>S</v>
          </cell>
          <cell r="J3714">
            <v>150</v>
          </cell>
        </row>
        <row r="3715">
          <cell r="A3715">
            <v>1955</v>
          </cell>
          <cell r="B3715" t="str">
            <v>Blum, Jared A.</v>
          </cell>
          <cell r="C3715" t="str">
            <v>Y</v>
          </cell>
          <cell r="D3715" t="str">
            <v>00000438</v>
          </cell>
          <cell r="E3715" t="str">
            <v>Physician - ER</v>
          </cell>
          <cell r="F3715">
            <v>43564</v>
          </cell>
          <cell r="G3715">
            <v>45056</v>
          </cell>
          <cell r="H3715" t="str">
            <v>Salaried</v>
          </cell>
          <cell r="I3715" t="str">
            <v>S</v>
          </cell>
          <cell r="J3715">
            <v>185</v>
          </cell>
        </row>
        <row r="3716">
          <cell r="A3716">
            <v>1956</v>
          </cell>
          <cell r="B3716" t="str">
            <v>Carpenter, Emily A.</v>
          </cell>
          <cell r="C3716" t="str">
            <v>N</v>
          </cell>
          <cell r="D3716" t="str">
            <v>00000049</v>
          </cell>
          <cell r="E3716" t="str">
            <v>MEDSURG Registered Nurse</v>
          </cell>
          <cell r="F3716">
            <v>41512</v>
          </cell>
          <cell r="G3716">
            <v>41812</v>
          </cell>
          <cell r="H3716" t="str">
            <v>Hourly</v>
          </cell>
          <cell r="I3716" t="str">
            <v>H</v>
          </cell>
          <cell r="J3716">
            <v>23.5</v>
          </cell>
        </row>
        <row r="3717">
          <cell r="A3717">
            <v>1956</v>
          </cell>
          <cell r="B3717" t="str">
            <v>Carpenter, Emily A.</v>
          </cell>
          <cell r="C3717" t="str">
            <v>Y</v>
          </cell>
          <cell r="D3717" t="str">
            <v>00000239</v>
          </cell>
          <cell r="E3717" t="str">
            <v>MEDSURG RN Per Diem</v>
          </cell>
          <cell r="F3717">
            <v>41813</v>
          </cell>
          <cell r="G3717">
            <v>42204</v>
          </cell>
          <cell r="H3717" t="str">
            <v>Hourly</v>
          </cell>
          <cell r="I3717" t="str">
            <v>H</v>
          </cell>
          <cell r="J3717">
            <v>27.16</v>
          </cell>
        </row>
        <row r="3718">
          <cell r="A3718">
            <v>1957</v>
          </cell>
          <cell r="B3718" t="str">
            <v>Tucker, Jennifer M.</v>
          </cell>
          <cell r="C3718" t="str">
            <v>N</v>
          </cell>
          <cell r="D3718" t="str">
            <v>00000057</v>
          </cell>
          <cell r="E3718" t="str">
            <v>MECU Licensed Practical Nurse</v>
          </cell>
          <cell r="F3718">
            <v>41631</v>
          </cell>
          <cell r="G3718">
            <v>41686</v>
          </cell>
          <cell r="H3718" t="str">
            <v>Hourly</v>
          </cell>
          <cell r="I3718" t="str">
            <v>H</v>
          </cell>
          <cell r="J3718">
            <v>19</v>
          </cell>
        </row>
        <row r="3719">
          <cell r="A3719">
            <v>1957</v>
          </cell>
          <cell r="B3719" t="str">
            <v>Tucker, Jennifer M.</v>
          </cell>
          <cell r="C3719" t="str">
            <v>N</v>
          </cell>
          <cell r="D3719" t="str">
            <v>00000238</v>
          </cell>
          <cell r="E3719" t="str">
            <v>MEDSURG LPN Per Diem</v>
          </cell>
          <cell r="F3719">
            <v>43775</v>
          </cell>
          <cell r="G3719">
            <v>43774</v>
          </cell>
          <cell r="H3719" t="str">
            <v>Hourly</v>
          </cell>
          <cell r="I3719" t="str">
            <v>H</v>
          </cell>
          <cell r="J3719">
            <v>20.91</v>
          </cell>
        </row>
        <row r="3720">
          <cell r="A3720">
            <v>1957</v>
          </cell>
          <cell r="B3720" t="str">
            <v>Tucker, Jennifer M.</v>
          </cell>
          <cell r="C3720" t="str">
            <v>N</v>
          </cell>
          <cell r="D3720" t="str">
            <v>00000251</v>
          </cell>
          <cell r="E3720" t="str">
            <v>MECU LPN Per Diem</v>
          </cell>
          <cell r="F3720">
            <v>41687</v>
          </cell>
          <cell r="G3720">
            <v>41686</v>
          </cell>
          <cell r="H3720" t="str">
            <v>Hourly</v>
          </cell>
          <cell r="I3720" t="str">
            <v>H</v>
          </cell>
          <cell r="J3720">
            <v>19</v>
          </cell>
        </row>
        <row r="3721">
          <cell r="A3721">
            <v>1957</v>
          </cell>
          <cell r="B3721" t="str">
            <v>Tucker, Jennifer M.</v>
          </cell>
          <cell r="C3721" t="str">
            <v>N</v>
          </cell>
          <cell r="D3721" t="str">
            <v>00000329</v>
          </cell>
          <cell r="E3721" t="str">
            <v>NAPS Urology LPNPP</v>
          </cell>
          <cell r="F3721">
            <v>41520</v>
          </cell>
          <cell r="G3721">
            <v>41630</v>
          </cell>
          <cell r="H3721" t="str">
            <v>Hourly</v>
          </cell>
          <cell r="I3721" t="str">
            <v>H</v>
          </cell>
          <cell r="J3721">
            <v>19</v>
          </cell>
        </row>
        <row r="3722">
          <cell r="A3722">
            <v>1957</v>
          </cell>
          <cell r="B3722" t="str">
            <v>Tucker, Jennifer M.</v>
          </cell>
          <cell r="C3722" t="str">
            <v>N</v>
          </cell>
          <cell r="D3722" t="str">
            <v>00000581</v>
          </cell>
          <cell r="E3722" t="str">
            <v>LNA Retirement Community</v>
          </cell>
          <cell r="F3722">
            <v>43885</v>
          </cell>
          <cell r="G3722">
            <v>44304</v>
          </cell>
          <cell r="H3722" t="str">
            <v>Hourly</v>
          </cell>
          <cell r="I3722" t="str">
            <v>H</v>
          </cell>
          <cell r="J3722">
            <v>23.48</v>
          </cell>
        </row>
        <row r="3723">
          <cell r="A3723">
            <v>1957</v>
          </cell>
          <cell r="B3723" t="str">
            <v>Tucker, Jennifer M.</v>
          </cell>
          <cell r="C3723" t="str">
            <v>N</v>
          </cell>
          <cell r="D3723" t="str">
            <v>00000583</v>
          </cell>
          <cell r="E3723" t="str">
            <v>LPN Retirement Community</v>
          </cell>
          <cell r="F3723">
            <v>43543</v>
          </cell>
          <cell r="G3723">
            <v>43573</v>
          </cell>
          <cell r="H3723" t="str">
            <v>Hourly</v>
          </cell>
          <cell r="I3723" t="str">
            <v>H</v>
          </cell>
          <cell r="J3723">
            <v>20.88</v>
          </cell>
        </row>
        <row r="3724">
          <cell r="A3724">
            <v>1957</v>
          </cell>
          <cell r="B3724" t="str">
            <v>Tucker, Jennifer M.</v>
          </cell>
          <cell r="C3724" t="str">
            <v>Y</v>
          </cell>
          <cell r="D3724" t="str">
            <v>00000583</v>
          </cell>
          <cell r="E3724" t="str">
            <v>LPN Retirement Community</v>
          </cell>
          <cell r="F3724">
            <v>43885</v>
          </cell>
          <cell r="G3724">
            <v>44501</v>
          </cell>
          <cell r="H3724" t="str">
            <v>Hourly</v>
          </cell>
          <cell r="I3724" t="str">
            <v>H</v>
          </cell>
          <cell r="J3724">
            <v>24.18</v>
          </cell>
        </row>
        <row r="3725">
          <cell r="A3725">
            <v>1957</v>
          </cell>
          <cell r="B3725" t="str">
            <v>Tucker, Jennifer M.</v>
          </cell>
          <cell r="C3725" t="str">
            <v>N</v>
          </cell>
          <cell r="D3725" t="str">
            <v>00000584</v>
          </cell>
          <cell r="E3725" t="str">
            <v>LPN Retirement Com PD</v>
          </cell>
          <cell r="F3725">
            <v>43775</v>
          </cell>
          <cell r="G3725">
            <v>43884</v>
          </cell>
          <cell r="H3725" t="str">
            <v>Hourly</v>
          </cell>
          <cell r="I3725" t="str">
            <v>H</v>
          </cell>
          <cell r="J3725">
            <v>20.91</v>
          </cell>
        </row>
        <row r="3726">
          <cell r="A3726">
            <v>1958</v>
          </cell>
          <cell r="B3726" t="str">
            <v>Therrien, Susan M.</v>
          </cell>
          <cell r="C3726" t="str">
            <v>N</v>
          </cell>
          <cell r="D3726" t="str">
            <v>00000537</v>
          </cell>
          <cell r="E3726" t="str">
            <v>BPH Behavorial Health Spec.</v>
          </cell>
          <cell r="F3726">
            <v>41520</v>
          </cell>
          <cell r="G3726">
            <v>41519</v>
          </cell>
          <cell r="H3726" t="str">
            <v>Salaried</v>
          </cell>
          <cell r="I3726" t="str">
            <v>S</v>
          </cell>
          <cell r="J3726">
            <v>30</v>
          </cell>
        </row>
        <row r="3727">
          <cell r="A3727">
            <v>1958</v>
          </cell>
          <cell r="B3727" t="str">
            <v>Therrien, Susan M.</v>
          </cell>
          <cell r="C3727" t="str">
            <v>Y</v>
          </cell>
          <cell r="D3727" t="str">
            <v>00000544</v>
          </cell>
          <cell r="E3727" t="str">
            <v>Registered Nurse</v>
          </cell>
          <cell r="F3727">
            <v>41520</v>
          </cell>
          <cell r="G3727">
            <v>45056</v>
          </cell>
          <cell r="H3727" t="str">
            <v>Hourly</v>
          </cell>
          <cell r="I3727" t="str">
            <v>H</v>
          </cell>
          <cell r="J3727">
            <v>41.21</v>
          </cell>
        </row>
        <row r="3728">
          <cell r="A3728">
            <v>1959</v>
          </cell>
          <cell r="B3728" t="str">
            <v>Herrick, Joanne E.</v>
          </cell>
          <cell r="C3728" t="str">
            <v>Y</v>
          </cell>
          <cell r="D3728" t="str">
            <v>00000225</v>
          </cell>
          <cell r="E3728" t="str">
            <v>CEC Teacher</v>
          </cell>
          <cell r="F3728">
            <v>41520</v>
          </cell>
          <cell r="G3728">
            <v>41817</v>
          </cell>
          <cell r="H3728" t="str">
            <v>Hourly</v>
          </cell>
          <cell r="I3728" t="str">
            <v>H</v>
          </cell>
          <cell r="J3728">
            <v>17</v>
          </cell>
        </row>
        <row r="3729">
          <cell r="A3729">
            <v>1960</v>
          </cell>
          <cell r="B3729" t="str">
            <v>Bearish, Christina M.</v>
          </cell>
          <cell r="C3729" t="str">
            <v>Y</v>
          </cell>
          <cell r="D3729" t="str">
            <v>00000236</v>
          </cell>
          <cell r="E3729" t="str">
            <v>MECU RN Per Diem</v>
          </cell>
          <cell r="F3729">
            <v>41523</v>
          </cell>
          <cell r="G3729">
            <v>42583</v>
          </cell>
          <cell r="H3729" t="str">
            <v>Hourly</v>
          </cell>
          <cell r="I3729" t="str">
            <v>H</v>
          </cell>
          <cell r="J3729">
            <v>25.74</v>
          </cell>
        </row>
        <row r="3730">
          <cell r="A3730">
            <v>1961</v>
          </cell>
          <cell r="B3730" t="str">
            <v>Pfohl, Douglas B.</v>
          </cell>
          <cell r="C3730" t="str">
            <v>N</v>
          </cell>
          <cell r="D3730" t="str">
            <v>00000009</v>
          </cell>
          <cell r="E3730" t="str">
            <v>Director of Facilities</v>
          </cell>
          <cell r="F3730">
            <v>41757</v>
          </cell>
          <cell r="G3730">
            <v>43156</v>
          </cell>
          <cell r="H3730" t="str">
            <v>Salaried</v>
          </cell>
          <cell r="I3730" t="str">
            <v>S</v>
          </cell>
          <cell r="J3730">
            <v>45.673099999999998</v>
          </cell>
        </row>
        <row r="3731">
          <cell r="A3731">
            <v>1961</v>
          </cell>
          <cell r="B3731" t="str">
            <v>Pfohl, Douglas B.</v>
          </cell>
          <cell r="C3731" t="str">
            <v>N</v>
          </cell>
          <cell r="D3731" t="str">
            <v>00000486</v>
          </cell>
          <cell r="E3731" t="str">
            <v>FAC Plant Operation Supervisor</v>
          </cell>
          <cell r="F3731">
            <v>41526</v>
          </cell>
          <cell r="G3731">
            <v>41756</v>
          </cell>
          <cell r="H3731" t="str">
            <v>Salaried</v>
          </cell>
          <cell r="I3731" t="str">
            <v>S</v>
          </cell>
          <cell r="J3731">
            <v>32.211500000000001</v>
          </cell>
        </row>
        <row r="3732">
          <cell r="A3732">
            <v>1961</v>
          </cell>
          <cell r="B3732" t="str">
            <v>Pfohl, Douglas B.</v>
          </cell>
          <cell r="C3732" t="str">
            <v>Y</v>
          </cell>
          <cell r="D3732" t="str">
            <v>00000610</v>
          </cell>
          <cell r="E3732" t="str">
            <v>ADM VP Of Support Services</v>
          </cell>
          <cell r="F3732">
            <v>43157</v>
          </cell>
          <cell r="G3732">
            <v>45056</v>
          </cell>
          <cell r="H3732" t="str">
            <v>Salaried</v>
          </cell>
          <cell r="I3732" t="str">
            <v>S</v>
          </cell>
          <cell r="J3732">
            <v>78.092799999999997</v>
          </cell>
        </row>
        <row r="3733">
          <cell r="A3733">
            <v>1962</v>
          </cell>
          <cell r="B3733" t="str">
            <v>Collins, Jayne D.</v>
          </cell>
          <cell r="C3733" t="str">
            <v>Y</v>
          </cell>
          <cell r="D3733" t="str">
            <v>00000167</v>
          </cell>
          <cell r="E3733" t="str">
            <v>Physician Assistant</v>
          </cell>
          <cell r="F3733">
            <v>41533</v>
          </cell>
          <cell r="G3733">
            <v>43102</v>
          </cell>
          <cell r="H3733" t="str">
            <v>Salaried</v>
          </cell>
          <cell r="I3733" t="str">
            <v>S</v>
          </cell>
          <cell r="J3733">
            <v>33.653799999999997</v>
          </cell>
        </row>
        <row r="3734">
          <cell r="A3734">
            <v>1963</v>
          </cell>
          <cell r="B3734" t="str">
            <v>Williams, Deborah L.</v>
          </cell>
          <cell r="C3734" t="str">
            <v>Y</v>
          </cell>
          <cell r="D3734" t="str">
            <v>00000235</v>
          </cell>
          <cell r="E3734" t="str">
            <v>MECU LNA Per Diem</v>
          </cell>
          <cell r="F3734">
            <v>41533</v>
          </cell>
          <cell r="G3734">
            <v>41609</v>
          </cell>
          <cell r="H3734" t="str">
            <v>Hourly</v>
          </cell>
          <cell r="I3734" t="str">
            <v>H</v>
          </cell>
          <cell r="J3734">
            <v>13</v>
          </cell>
        </row>
        <row r="3735">
          <cell r="A3735">
            <v>1964</v>
          </cell>
          <cell r="B3735" t="str">
            <v>Ketchum, Mandy J.</v>
          </cell>
          <cell r="C3735" t="str">
            <v>Y</v>
          </cell>
          <cell r="D3735" t="str">
            <v>00000361</v>
          </cell>
          <cell r="E3735" t="str">
            <v>NUTS Cashier/Attendant</v>
          </cell>
          <cell r="F3735">
            <v>41540</v>
          </cell>
          <cell r="G3735">
            <v>41572</v>
          </cell>
          <cell r="H3735" t="str">
            <v>Hourly</v>
          </cell>
          <cell r="I3735" t="str">
            <v>H</v>
          </cell>
          <cell r="J3735">
            <v>11</v>
          </cell>
        </row>
        <row r="3736">
          <cell r="A3736">
            <v>1965</v>
          </cell>
          <cell r="B3736" t="str">
            <v>Therrien, Kimberly J.</v>
          </cell>
          <cell r="C3736" t="str">
            <v>Y</v>
          </cell>
          <cell r="D3736" t="str">
            <v>00000537</v>
          </cell>
          <cell r="E3736" t="str">
            <v>BPH Behavorial Health Spec.</v>
          </cell>
          <cell r="F3736">
            <v>41540</v>
          </cell>
          <cell r="G3736">
            <v>42041</v>
          </cell>
          <cell r="H3736" t="str">
            <v>Hourly</v>
          </cell>
          <cell r="I3736" t="str">
            <v>H</v>
          </cell>
          <cell r="J3736">
            <v>27</v>
          </cell>
        </row>
        <row r="3737">
          <cell r="A3737">
            <v>1966</v>
          </cell>
          <cell r="B3737" t="str">
            <v>Jacques, Brooke C.</v>
          </cell>
          <cell r="C3737" t="str">
            <v>N</v>
          </cell>
          <cell r="D3737" t="str">
            <v>00000460</v>
          </cell>
          <cell r="E3737" t="str">
            <v>Pt Reg Receptionist 1 Per Diem</v>
          </cell>
          <cell r="F3737">
            <v>41540</v>
          </cell>
          <cell r="G3737">
            <v>41640</v>
          </cell>
          <cell r="H3737" t="str">
            <v>Hourly</v>
          </cell>
          <cell r="I3737" t="str">
            <v>H</v>
          </cell>
          <cell r="J3737">
            <v>10</v>
          </cell>
        </row>
        <row r="3738">
          <cell r="A3738">
            <v>1966</v>
          </cell>
          <cell r="B3738" t="str">
            <v>Jacques, Brooke C.</v>
          </cell>
          <cell r="C3738" t="str">
            <v>Y</v>
          </cell>
          <cell r="D3738" t="str">
            <v>00000543</v>
          </cell>
          <cell r="E3738" t="str">
            <v>Licensed Nurse Aide - OLD</v>
          </cell>
          <cell r="F3738">
            <v>41939</v>
          </cell>
          <cell r="G3738">
            <v>42104</v>
          </cell>
          <cell r="H3738" t="str">
            <v>Hourly</v>
          </cell>
          <cell r="I3738" t="str">
            <v>H</v>
          </cell>
          <cell r="J3738">
            <v>11</v>
          </cell>
        </row>
        <row r="3739">
          <cell r="A3739">
            <v>1966</v>
          </cell>
          <cell r="B3739" t="str">
            <v>Jacques, Brooke C.</v>
          </cell>
          <cell r="C3739" t="str">
            <v>N</v>
          </cell>
          <cell r="D3739" t="str">
            <v>00000554</v>
          </cell>
          <cell r="E3739" t="str">
            <v>Medical Assistant</v>
          </cell>
          <cell r="F3739">
            <v>41939</v>
          </cell>
          <cell r="G3739">
            <v>41938</v>
          </cell>
          <cell r="H3739" t="str">
            <v>Hourly</v>
          </cell>
          <cell r="I3739" t="str">
            <v>H</v>
          </cell>
          <cell r="J3739">
            <v>11</v>
          </cell>
        </row>
        <row r="3740">
          <cell r="A3740">
            <v>1967</v>
          </cell>
          <cell r="B3740" t="str">
            <v>Lumbra, Carolyn A.</v>
          </cell>
          <cell r="C3740" t="str">
            <v>Y</v>
          </cell>
          <cell r="D3740" t="str">
            <v>00000460</v>
          </cell>
          <cell r="E3740" t="str">
            <v>Pt Reg Receptionist 1 Per Diem</v>
          </cell>
          <cell r="F3740">
            <v>41540</v>
          </cell>
          <cell r="G3740">
            <v>42527</v>
          </cell>
          <cell r="H3740" t="str">
            <v>Hourly</v>
          </cell>
          <cell r="I3740" t="str">
            <v>H</v>
          </cell>
          <cell r="J3740">
            <v>13.66</v>
          </cell>
        </row>
        <row r="3741">
          <cell r="A3741">
            <v>1968</v>
          </cell>
          <cell r="B3741" t="str">
            <v>Colombo, Lisa A.</v>
          </cell>
          <cell r="C3741" t="str">
            <v>Y</v>
          </cell>
          <cell r="D3741" t="str">
            <v>00000098</v>
          </cell>
          <cell r="E3741" t="str">
            <v>REH Physical Therapist</v>
          </cell>
          <cell r="F3741">
            <v>41540</v>
          </cell>
          <cell r="G3741">
            <v>41992</v>
          </cell>
          <cell r="H3741" t="str">
            <v>Hourly</v>
          </cell>
          <cell r="I3741" t="str">
            <v>H</v>
          </cell>
          <cell r="J3741">
            <v>27</v>
          </cell>
        </row>
        <row r="3742">
          <cell r="A3742">
            <v>1969</v>
          </cell>
          <cell r="B3742" t="str">
            <v>Haupt, Patricia M.</v>
          </cell>
          <cell r="C3742" t="str">
            <v>Y</v>
          </cell>
          <cell r="D3742" t="str">
            <v>00000189</v>
          </cell>
          <cell r="E3742" t="str">
            <v>NUTS Chef</v>
          </cell>
          <cell r="F3742">
            <v>42275</v>
          </cell>
          <cell r="G3742">
            <v>42856</v>
          </cell>
          <cell r="H3742" t="str">
            <v>Salaried</v>
          </cell>
          <cell r="I3742" t="str">
            <v>S</v>
          </cell>
          <cell r="J3742">
            <v>19.48</v>
          </cell>
        </row>
        <row r="3743">
          <cell r="A3743">
            <v>1969</v>
          </cell>
          <cell r="B3743" t="str">
            <v>Haupt, Patricia M.</v>
          </cell>
          <cell r="C3743" t="str">
            <v>N</v>
          </cell>
          <cell r="D3743" t="str">
            <v>00000190</v>
          </cell>
          <cell r="E3743" t="str">
            <v>NUTS Cook</v>
          </cell>
          <cell r="F3743">
            <v>41645</v>
          </cell>
          <cell r="G3743">
            <v>42274</v>
          </cell>
          <cell r="H3743" t="str">
            <v>Hourly</v>
          </cell>
          <cell r="I3743" t="str">
            <v>H</v>
          </cell>
          <cell r="J3743">
            <v>15.53</v>
          </cell>
        </row>
        <row r="3744">
          <cell r="A3744">
            <v>1969</v>
          </cell>
          <cell r="B3744" t="str">
            <v>Haupt, Patricia M.</v>
          </cell>
          <cell r="C3744" t="str">
            <v>N</v>
          </cell>
          <cell r="D3744" t="str">
            <v>00000459</v>
          </cell>
          <cell r="E3744" t="str">
            <v>NUTS Nutrition Asst 1 Per Diem</v>
          </cell>
          <cell r="F3744">
            <v>41548</v>
          </cell>
          <cell r="G3744">
            <v>41644</v>
          </cell>
          <cell r="H3744" t="str">
            <v>Hourly</v>
          </cell>
          <cell r="I3744" t="str">
            <v>H</v>
          </cell>
          <cell r="J3744">
            <v>12</v>
          </cell>
        </row>
        <row r="3745">
          <cell r="A3745">
            <v>1970</v>
          </cell>
          <cell r="B3745" t="str">
            <v>Glatzer, Denise F.</v>
          </cell>
          <cell r="C3745" t="str">
            <v>N</v>
          </cell>
          <cell r="D3745" t="str">
            <v>00000058</v>
          </cell>
          <cell r="E3745" t="str">
            <v>MECU Licensed Nurse Aide</v>
          </cell>
          <cell r="F3745">
            <v>41561</v>
          </cell>
          <cell r="G3745">
            <v>42736</v>
          </cell>
          <cell r="H3745" t="str">
            <v>Hourly</v>
          </cell>
          <cell r="I3745" t="str">
            <v>H</v>
          </cell>
          <cell r="J3745">
            <v>20</v>
          </cell>
        </row>
        <row r="3746">
          <cell r="A3746">
            <v>1970</v>
          </cell>
          <cell r="B3746" t="str">
            <v>Glatzer, Denise F.</v>
          </cell>
          <cell r="C3746" t="str">
            <v>Y</v>
          </cell>
          <cell r="D3746" t="str">
            <v>00000119</v>
          </cell>
          <cell r="E3746" t="str">
            <v>ACTV Activities Specialist</v>
          </cell>
          <cell r="F3746">
            <v>43241</v>
          </cell>
          <cell r="G3746">
            <v>45056</v>
          </cell>
          <cell r="H3746" t="str">
            <v>Hourly</v>
          </cell>
          <cell r="I3746" t="str">
            <v>H</v>
          </cell>
          <cell r="J3746">
            <v>23.06</v>
          </cell>
        </row>
        <row r="3747">
          <cell r="A3747">
            <v>1970</v>
          </cell>
          <cell r="B3747" t="str">
            <v>Glatzer, Denise F.</v>
          </cell>
          <cell r="C3747" t="str">
            <v>N</v>
          </cell>
          <cell r="D3747" t="str">
            <v>00000581</v>
          </cell>
          <cell r="E3747" t="str">
            <v>LNA Retirement Community</v>
          </cell>
          <cell r="F3747">
            <v>42737</v>
          </cell>
          <cell r="G3747">
            <v>43240</v>
          </cell>
          <cell r="H3747" t="str">
            <v>Hourly</v>
          </cell>
          <cell r="I3747" t="str">
            <v>H</v>
          </cell>
          <cell r="J3747">
            <v>20.399999999999999</v>
          </cell>
        </row>
        <row r="3748">
          <cell r="A3748">
            <v>1970</v>
          </cell>
          <cell r="B3748" t="str">
            <v>Glatzer, Denise F.</v>
          </cell>
          <cell r="C3748" t="str">
            <v>N</v>
          </cell>
          <cell r="D3748" t="str">
            <v>00000581</v>
          </cell>
          <cell r="E3748" t="str">
            <v>LNA Retirement Community</v>
          </cell>
          <cell r="F3748">
            <v>43241</v>
          </cell>
          <cell r="G3748">
            <v>45056</v>
          </cell>
          <cell r="H3748" t="str">
            <v>Hourly</v>
          </cell>
          <cell r="I3748" t="str">
            <v>H</v>
          </cell>
          <cell r="J3748">
            <v>23.28</v>
          </cell>
        </row>
        <row r="3749">
          <cell r="A3749">
            <v>1971</v>
          </cell>
          <cell r="B3749" t="str">
            <v>Stauff, Alicia M.</v>
          </cell>
          <cell r="C3749" t="str">
            <v>N</v>
          </cell>
          <cell r="D3749" t="str">
            <v>00000163</v>
          </cell>
          <cell r="E3749" t="str">
            <v>PRIM Medical Assistant</v>
          </cell>
          <cell r="F3749">
            <v>41564</v>
          </cell>
          <cell r="G3749">
            <v>41563</v>
          </cell>
          <cell r="H3749" t="str">
            <v>Hourly</v>
          </cell>
          <cell r="I3749" t="str">
            <v>H</v>
          </cell>
          <cell r="J3749">
            <v>12</v>
          </cell>
        </row>
        <row r="3750">
          <cell r="A3750">
            <v>1971</v>
          </cell>
          <cell r="B3750" t="str">
            <v>Stauff, Alicia M.</v>
          </cell>
          <cell r="C3750" t="str">
            <v>Y</v>
          </cell>
          <cell r="D3750" t="str">
            <v>00000543</v>
          </cell>
          <cell r="E3750" t="str">
            <v>Licensed Nurse Aide - OLD</v>
          </cell>
          <cell r="F3750">
            <v>41564</v>
          </cell>
          <cell r="G3750">
            <v>41732</v>
          </cell>
          <cell r="H3750" t="str">
            <v>Hourly</v>
          </cell>
          <cell r="I3750" t="str">
            <v>H</v>
          </cell>
          <cell r="J3750">
            <v>12</v>
          </cell>
        </row>
        <row r="3751">
          <cell r="A3751">
            <v>1972</v>
          </cell>
          <cell r="B3751" t="str">
            <v>Berwick, Jennifer R.</v>
          </cell>
          <cell r="C3751" t="str">
            <v>Y</v>
          </cell>
          <cell r="D3751" t="str">
            <v>00000235</v>
          </cell>
          <cell r="E3751" t="str">
            <v>MECU LNA Per Diem</v>
          </cell>
          <cell r="F3751">
            <v>41568</v>
          </cell>
          <cell r="G3751">
            <v>41809</v>
          </cell>
          <cell r="H3751" t="str">
            <v>Hourly</v>
          </cell>
          <cell r="I3751" t="str">
            <v>H</v>
          </cell>
          <cell r="J3751">
            <v>11</v>
          </cell>
        </row>
        <row r="3752">
          <cell r="A3752">
            <v>1973</v>
          </cell>
          <cell r="B3752" t="str">
            <v>Newton, Paul M.</v>
          </cell>
          <cell r="C3752" t="str">
            <v>Y</v>
          </cell>
          <cell r="D3752" t="str">
            <v>00000438</v>
          </cell>
          <cell r="E3752" t="str">
            <v>Physician - ER</v>
          </cell>
          <cell r="F3752">
            <v>41571</v>
          </cell>
          <cell r="G3752">
            <v>41882</v>
          </cell>
          <cell r="H3752" t="str">
            <v>Hourly</v>
          </cell>
          <cell r="I3752" t="str">
            <v>H</v>
          </cell>
          <cell r="J3752">
            <v>130</v>
          </cell>
        </row>
        <row r="3753">
          <cell r="A3753">
            <v>1974</v>
          </cell>
          <cell r="B3753" t="str">
            <v>Misselbeck, Wayne J.</v>
          </cell>
          <cell r="C3753" t="str">
            <v>Y</v>
          </cell>
          <cell r="D3753" t="str">
            <v>00000438</v>
          </cell>
          <cell r="E3753" t="str">
            <v>Physician - ER</v>
          </cell>
          <cell r="F3753">
            <v>41575</v>
          </cell>
          <cell r="G3753">
            <v>43865</v>
          </cell>
          <cell r="H3753" t="str">
            <v>Salaried</v>
          </cell>
          <cell r="I3753" t="str">
            <v>S</v>
          </cell>
          <cell r="J3753">
            <v>160</v>
          </cell>
        </row>
        <row r="3754">
          <cell r="A3754">
            <v>1975</v>
          </cell>
          <cell r="B3754" t="str">
            <v>Thran, Alexandra N.</v>
          </cell>
          <cell r="C3754" t="str">
            <v>Y</v>
          </cell>
          <cell r="D3754" t="str">
            <v>00000438</v>
          </cell>
          <cell r="E3754" t="str">
            <v>Physician - ER</v>
          </cell>
          <cell r="F3754">
            <v>41576</v>
          </cell>
          <cell r="G3754">
            <v>45056</v>
          </cell>
          <cell r="H3754" t="str">
            <v>Salaried</v>
          </cell>
          <cell r="I3754" t="str">
            <v>S</v>
          </cell>
          <cell r="J3754">
            <v>160</v>
          </cell>
        </row>
        <row r="3755">
          <cell r="A3755">
            <v>1976</v>
          </cell>
          <cell r="B3755" t="str">
            <v>Peck, Brandy G.</v>
          </cell>
          <cell r="C3755" t="str">
            <v>N</v>
          </cell>
          <cell r="D3755" t="str">
            <v>00000197</v>
          </cell>
          <cell r="E3755" t="str">
            <v>ES Associate</v>
          </cell>
          <cell r="F3755">
            <v>41582</v>
          </cell>
          <cell r="G3755">
            <v>41742</v>
          </cell>
          <cell r="H3755" t="str">
            <v>Hourly</v>
          </cell>
          <cell r="I3755" t="str">
            <v>H</v>
          </cell>
          <cell r="J3755">
            <v>10</v>
          </cell>
        </row>
        <row r="3756">
          <cell r="A3756">
            <v>1976</v>
          </cell>
          <cell r="B3756" t="str">
            <v>Peck, Brandy G.</v>
          </cell>
          <cell r="C3756" t="str">
            <v>Y</v>
          </cell>
          <cell r="D3756" t="str">
            <v>00000472</v>
          </cell>
          <cell r="E3756" t="str">
            <v>ES Associate - Per Diem</v>
          </cell>
          <cell r="F3756">
            <v>41743</v>
          </cell>
          <cell r="G3756">
            <v>42220</v>
          </cell>
          <cell r="H3756" t="str">
            <v>Hourly</v>
          </cell>
          <cell r="I3756" t="str">
            <v>H</v>
          </cell>
          <cell r="J3756">
            <v>10.25</v>
          </cell>
        </row>
        <row r="3757">
          <cell r="A3757">
            <v>1977</v>
          </cell>
          <cell r="B3757" t="str">
            <v>Brislin, Kevin J.</v>
          </cell>
          <cell r="C3757" t="str">
            <v>N</v>
          </cell>
          <cell r="D3757" t="str">
            <v>00000057</v>
          </cell>
          <cell r="E3757" t="str">
            <v>MECU Licensed Practical Nurse</v>
          </cell>
          <cell r="F3757">
            <v>41583</v>
          </cell>
          <cell r="G3757">
            <v>41582</v>
          </cell>
          <cell r="H3757" t="str">
            <v>Hourly</v>
          </cell>
          <cell r="I3757" t="str">
            <v>H</v>
          </cell>
          <cell r="J3757">
            <v>21</v>
          </cell>
        </row>
        <row r="3758">
          <cell r="A3758">
            <v>1977</v>
          </cell>
          <cell r="B3758" t="str">
            <v>Brislin, Kevin J.</v>
          </cell>
          <cell r="C3758" t="str">
            <v>Y</v>
          </cell>
          <cell r="D3758" t="str">
            <v>00000251</v>
          </cell>
          <cell r="E3758" t="str">
            <v>MECU LPN Per Diem</v>
          </cell>
          <cell r="F3758">
            <v>41583</v>
          </cell>
          <cell r="G3758">
            <v>41760</v>
          </cell>
          <cell r="H3758" t="str">
            <v>Hourly</v>
          </cell>
          <cell r="I3758" t="str">
            <v>H</v>
          </cell>
          <cell r="J3758">
            <v>21</v>
          </cell>
        </row>
        <row r="3759">
          <cell r="A3759">
            <v>1978</v>
          </cell>
          <cell r="B3759" t="str">
            <v>Beede, Samantha M.</v>
          </cell>
          <cell r="C3759" t="str">
            <v>Y</v>
          </cell>
          <cell r="D3759" t="str">
            <v>00000235</v>
          </cell>
          <cell r="E3759" t="str">
            <v>MECU LNA Per Diem</v>
          </cell>
          <cell r="F3759">
            <v>41589</v>
          </cell>
          <cell r="G3759">
            <v>41712</v>
          </cell>
          <cell r="H3759" t="str">
            <v>Hourly</v>
          </cell>
          <cell r="I3759" t="str">
            <v>H</v>
          </cell>
          <cell r="J3759">
            <v>14.5</v>
          </cell>
        </row>
        <row r="3760">
          <cell r="A3760">
            <v>1979</v>
          </cell>
          <cell r="B3760" t="str">
            <v>Buckley, Bryarlie D.</v>
          </cell>
          <cell r="C3760" t="str">
            <v>Y</v>
          </cell>
          <cell r="D3760" t="str">
            <v>00000235</v>
          </cell>
          <cell r="E3760" t="str">
            <v>MECU LNA Per Diem</v>
          </cell>
          <cell r="F3760">
            <v>41589</v>
          </cell>
          <cell r="G3760">
            <v>41646</v>
          </cell>
          <cell r="H3760" t="str">
            <v>Hourly</v>
          </cell>
          <cell r="I3760" t="str">
            <v>H</v>
          </cell>
          <cell r="J3760">
            <v>11</v>
          </cell>
        </row>
        <row r="3761">
          <cell r="A3761">
            <v>1980</v>
          </cell>
          <cell r="B3761" t="str">
            <v>Sears, Erica K.</v>
          </cell>
          <cell r="C3761" t="str">
            <v>Y</v>
          </cell>
          <cell r="D3761" t="str">
            <v>00000361</v>
          </cell>
          <cell r="E3761" t="str">
            <v>NUTS Cashier/Attendant</v>
          </cell>
          <cell r="F3761">
            <v>41596</v>
          </cell>
          <cell r="G3761">
            <v>42160</v>
          </cell>
          <cell r="H3761" t="str">
            <v>Hourly</v>
          </cell>
          <cell r="I3761" t="str">
            <v>H</v>
          </cell>
          <cell r="J3761">
            <v>10.35</v>
          </cell>
        </row>
        <row r="3762">
          <cell r="A3762">
            <v>1981</v>
          </cell>
          <cell r="B3762" t="str">
            <v>Meesig-LaFave, Robert T.</v>
          </cell>
          <cell r="C3762" t="str">
            <v>Y</v>
          </cell>
          <cell r="D3762" t="str">
            <v>00000190</v>
          </cell>
          <cell r="E3762" t="str">
            <v>NUTS Cook</v>
          </cell>
          <cell r="F3762">
            <v>41841</v>
          </cell>
          <cell r="G3762">
            <v>42587</v>
          </cell>
          <cell r="H3762" t="str">
            <v>Hourly</v>
          </cell>
          <cell r="I3762" t="str">
            <v>H</v>
          </cell>
          <cell r="J3762">
            <v>12.79</v>
          </cell>
        </row>
        <row r="3763">
          <cell r="A3763">
            <v>1981</v>
          </cell>
          <cell r="B3763" t="str">
            <v>Meesig-LaFave, Robert T.</v>
          </cell>
          <cell r="C3763" t="str">
            <v>N</v>
          </cell>
          <cell r="D3763" t="str">
            <v>00000459</v>
          </cell>
          <cell r="E3763" t="str">
            <v>NUTS Nutrition Asst 1 Per Diem</v>
          </cell>
          <cell r="F3763">
            <v>41596</v>
          </cell>
          <cell r="G3763">
            <v>41840</v>
          </cell>
          <cell r="H3763" t="str">
            <v>Hourly</v>
          </cell>
          <cell r="I3763" t="str">
            <v>H</v>
          </cell>
          <cell r="J3763">
            <v>9</v>
          </cell>
        </row>
        <row r="3764">
          <cell r="A3764">
            <v>1982</v>
          </cell>
          <cell r="B3764" t="str">
            <v>Locke, Lisa R.</v>
          </cell>
          <cell r="C3764" t="str">
            <v>N</v>
          </cell>
          <cell r="D3764" t="str">
            <v>00000191</v>
          </cell>
          <cell r="E3764" t="str">
            <v>NUTS Nutrition Assistant</v>
          </cell>
          <cell r="F3764">
            <v>41925</v>
          </cell>
          <cell r="G3764">
            <v>42316</v>
          </cell>
          <cell r="H3764" t="str">
            <v>Hourly</v>
          </cell>
          <cell r="I3764" t="str">
            <v>H</v>
          </cell>
          <cell r="J3764">
            <v>12.3</v>
          </cell>
        </row>
        <row r="3765">
          <cell r="A3765">
            <v>1982</v>
          </cell>
          <cell r="B3765" t="str">
            <v>Locke, Lisa R.</v>
          </cell>
          <cell r="C3765" t="str">
            <v>N</v>
          </cell>
          <cell r="D3765" t="str">
            <v>00000211</v>
          </cell>
          <cell r="E3765" t="str">
            <v>PR Patient Reg Receptionist I</v>
          </cell>
          <cell r="F3765">
            <v>42317</v>
          </cell>
          <cell r="G3765">
            <v>42414</v>
          </cell>
          <cell r="H3765" t="str">
            <v>Hourly</v>
          </cell>
          <cell r="I3765" t="str">
            <v>H</v>
          </cell>
          <cell r="J3765">
            <v>12.3</v>
          </cell>
        </row>
        <row r="3766">
          <cell r="A3766">
            <v>1982</v>
          </cell>
          <cell r="B3766" t="str">
            <v>Locke, Lisa R.</v>
          </cell>
          <cell r="C3766" t="str">
            <v>N</v>
          </cell>
          <cell r="D3766" t="str">
            <v>00000362</v>
          </cell>
          <cell r="E3766" t="str">
            <v>NUTS Food Service Associate</v>
          </cell>
          <cell r="F3766">
            <v>42415</v>
          </cell>
          <cell r="G3766">
            <v>42513</v>
          </cell>
          <cell r="H3766" t="str">
            <v>Hourly</v>
          </cell>
          <cell r="I3766" t="str">
            <v>H</v>
          </cell>
          <cell r="J3766">
            <v>12.3</v>
          </cell>
        </row>
        <row r="3767">
          <cell r="A3767">
            <v>1982</v>
          </cell>
          <cell r="B3767" t="str">
            <v>Locke, Lisa R.</v>
          </cell>
          <cell r="C3767" t="str">
            <v>N</v>
          </cell>
          <cell r="D3767" t="str">
            <v>00000381</v>
          </cell>
          <cell r="E3767" t="str">
            <v>NUTS Menu Host</v>
          </cell>
          <cell r="F3767">
            <v>42513</v>
          </cell>
          <cell r="G3767">
            <v>44673</v>
          </cell>
          <cell r="H3767" t="str">
            <v>Hourly</v>
          </cell>
          <cell r="I3767" t="str">
            <v>H</v>
          </cell>
          <cell r="J3767">
            <v>16.37</v>
          </cell>
        </row>
        <row r="3768">
          <cell r="A3768">
            <v>1982</v>
          </cell>
          <cell r="B3768" t="str">
            <v>Locke, Lisa R.</v>
          </cell>
          <cell r="C3768" t="str">
            <v>Y</v>
          </cell>
          <cell r="D3768" t="str">
            <v>00000381</v>
          </cell>
          <cell r="E3768" t="str">
            <v>NUTS Menu Host</v>
          </cell>
          <cell r="F3768">
            <v>44683</v>
          </cell>
          <cell r="G3768">
            <v>45056</v>
          </cell>
          <cell r="H3768" t="str">
            <v>Hourly</v>
          </cell>
          <cell r="I3768" t="str">
            <v>H</v>
          </cell>
          <cell r="J3768">
            <v>19.03</v>
          </cell>
        </row>
        <row r="3769">
          <cell r="A3769">
            <v>1982</v>
          </cell>
          <cell r="B3769" t="str">
            <v>Locke, Lisa R.</v>
          </cell>
          <cell r="C3769" t="str">
            <v>N</v>
          </cell>
          <cell r="D3769" t="str">
            <v>00000459</v>
          </cell>
          <cell r="E3769" t="str">
            <v>NUTS Nutrition Asst 1 Per Diem</v>
          </cell>
          <cell r="F3769">
            <v>41596</v>
          </cell>
          <cell r="G3769">
            <v>41924</v>
          </cell>
          <cell r="H3769" t="str">
            <v>Hourly</v>
          </cell>
          <cell r="I3769" t="str">
            <v>H</v>
          </cell>
          <cell r="J3769">
            <v>11</v>
          </cell>
        </row>
        <row r="3770">
          <cell r="A3770">
            <v>1983</v>
          </cell>
          <cell r="B3770" t="str">
            <v>Breer, Kaysie M.</v>
          </cell>
          <cell r="C3770" t="str">
            <v>Y</v>
          </cell>
          <cell r="D3770" t="str">
            <v>00000300</v>
          </cell>
          <cell r="E3770" t="str">
            <v>PRIM LPN - Provider Practice</v>
          </cell>
          <cell r="F3770">
            <v>41598</v>
          </cell>
          <cell r="G3770">
            <v>42321</v>
          </cell>
          <cell r="H3770" t="str">
            <v>Hourly</v>
          </cell>
          <cell r="I3770" t="str">
            <v>H</v>
          </cell>
          <cell r="J3770">
            <v>20.2</v>
          </cell>
        </row>
        <row r="3771">
          <cell r="A3771">
            <v>1984</v>
          </cell>
          <cell r="B3771" t="str">
            <v>Fullam, Chelsea M.</v>
          </cell>
          <cell r="C3771" t="str">
            <v>Y</v>
          </cell>
          <cell r="D3771" t="str">
            <v>00000114</v>
          </cell>
          <cell r="E3771" t="str">
            <v>Non Certified Coder</v>
          </cell>
          <cell r="F3771">
            <v>44529</v>
          </cell>
          <cell r="G3771">
            <v>45056</v>
          </cell>
          <cell r="H3771" t="str">
            <v>Hourly</v>
          </cell>
          <cell r="I3771" t="str">
            <v>H</v>
          </cell>
          <cell r="J3771">
            <v>19.829999999999998</v>
          </cell>
        </row>
        <row r="3772">
          <cell r="A3772">
            <v>1984</v>
          </cell>
          <cell r="B3772" t="str">
            <v>Fullam, Chelsea M.</v>
          </cell>
          <cell r="C3772" t="str">
            <v>N</v>
          </cell>
          <cell r="D3772" t="str">
            <v>00000116</v>
          </cell>
          <cell r="E3772" t="str">
            <v>HIM Lead Med Transcriptionist</v>
          </cell>
          <cell r="F3772">
            <v>42317</v>
          </cell>
          <cell r="G3772">
            <v>44528</v>
          </cell>
          <cell r="H3772" t="str">
            <v>Hourly</v>
          </cell>
          <cell r="I3772" t="str">
            <v>H</v>
          </cell>
          <cell r="J3772">
            <v>18.64</v>
          </cell>
        </row>
        <row r="3773">
          <cell r="A3773">
            <v>1984</v>
          </cell>
          <cell r="B3773" t="str">
            <v>Fullam, Chelsea M.</v>
          </cell>
          <cell r="C3773" t="str">
            <v>N</v>
          </cell>
          <cell r="D3773" t="str">
            <v>00000117</v>
          </cell>
          <cell r="E3773" t="str">
            <v>HIM Medical Transcriptionist</v>
          </cell>
          <cell r="F3773">
            <v>41610</v>
          </cell>
          <cell r="G3773">
            <v>42317</v>
          </cell>
          <cell r="H3773" t="str">
            <v>Hourly</v>
          </cell>
          <cell r="I3773" t="str">
            <v>H</v>
          </cell>
          <cell r="J3773">
            <v>13.84</v>
          </cell>
        </row>
        <row r="3774">
          <cell r="A3774">
            <v>1985</v>
          </cell>
          <cell r="B3774" t="str">
            <v>Cameron, Jeremy R.</v>
          </cell>
          <cell r="C3774" t="str">
            <v>N</v>
          </cell>
          <cell r="D3774" t="str">
            <v>00000056</v>
          </cell>
          <cell r="E3774" t="str">
            <v>MECU Registered Nurse</v>
          </cell>
          <cell r="F3774">
            <v>42555</v>
          </cell>
          <cell r="G3774">
            <v>44305</v>
          </cell>
          <cell r="H3774" t="str">
            <v>Hourly</v>
          </cell>
          <cell r="I3774" t="str">
            <v>H</v>
          </cell>
          <cell r="J3774">
            <v>27.61</v>
          </cell>
        </row>
        <row r="3775">
          <cell r="A3775">
            <v>1985</v>
          </cell>
          <cell r="B3775" t="str">
            <v>Cameron, Jeremy R.</v>
          </cell>
          <cell r="C3775" t="str">
            <v>N</v>
          </cell>
          <cell r="D3775" t="str">
            <v>00000300</v>
          </cell>
          <cell r="E3775" t="str">
            <v>PRIM LPN - Provider Practice</v>
          </cell>
          <cell r="F3775">
            <v>41610</v>
          </cell>
          <cell r="G3775">
            <v>42554</v>
          </cell>
          <cell r="H3775" t="str">
            <v>Hourly</v>
          </cell>
          <cell r="I3775" t="str">
            <v>H</v>
          </cell>
          <cell r="J3775">
            <v>18.91</v>
          </cell>
        </row>
        <row r="3776">
          <cell r="A3776">
            <v>1985</v>
          </cell>
          <cell r="B3776" t="str">
            <v>Cameron, Jeremy R.</v>
          </cell>
          <cell r="C3776" t="str">
            <v>Y</v>
          </cell>
          <cell r="D3776" t="str">
            <v>00000536</v>
          </cell>
          <cell r="E3776" t="str">
            <v>RN - OB/GYN Clinic</v>
          </cell>
          <cell r="F3776">
            <v>42555</v>
          </cell>
          <cell r="G3776">
            <v>45056</v>
          </cell>
          <cell r="H3776" t="str">
            <v>Hourly</v>
          </cell>
          <cell r="I3776" t="str">
            <v>H</v>
          </cell>
          <cell r="J3776">
            <v>36.299999999999997</v>
          </cell>
        </row>
        <row r="3777">
          <cell r="A3777">
            <v>1986</v>
          </cell>
          <cell r="B3777" t="str">
            <v>Blomquist, Jill</v>
          </cell>
          <cell r="C3777" t="str">
            <v>N</v>
          </cell>
          <cell r="D3777" t="str">
            <v>00000042</v>
          </cell>
          <cell r="E3777" t="str">
            <v>BIL Billing Representative II</v>
          </cell>
          <cell r="F3777">
            <v>42331</v>
          </cell>
          <cell r="G3777">
            <v>44682</v>
          </cell>
          <cell r="H3777" t="str">
            <v>Hourly</v>
          </cell>
          <cell r="I3777" t="str">
            <v>H</v>
          </cell>
          <cell r="J3777">
            <v>22.38</v>
          </cell>
        </row>
        <row r="3778">
          <cell r="A3778">
            <v>1986</v>
          </cell>
          <cell r="B3778" t="str">
            <v>Blomquist, Jill</v>
          </cell>
          <cell r="C3778" t="str">
            <v>N</v>
          </cell>
          <cell r="D3778" t="str">
            <v>00000043</v>
          </cell>
          <cell r="E3778" t="str">
            <v>BIL Billing Representative I</v>
          </cell>
          <cell r="F3778">
            <v>41617</v>
          </cell>
          <cell r="G3778">
            <v>42330</v>
          </cell>
          <cell r="H3778" t="str">
            <v>Hourly</v>
          </cell>
          <cell r="I3778" t="str">
            <v>H</v>
          </cell>
          <cell r="J3778">
            <v>15.53</v>
          </cell>
        </row>
        <row r="3779">
          <cell r="A3779">
            <v>1986</v>
          </cell>
          <cell r="B3779" t="str">
            <v>Blomquist, Jill</v>
          </cell>
          <cell r="C3779" t="str">
            <v>N</v>
          </cell>
          <cell r="D3779" t="str">
            <v>00000697</v>
          </cell>
          <cell r="E3779" t="str">
            <v>Billing Representative</v>
          </cell>
          <cell r="F3779">
            <v>44683</v>
          </cell>
          <cell r="G3779">
            <v>44778</v>
          </cell>
          <cell r="H3779" t="str">
            <v>Hourly</v>
          </cell>
          <cell r="I3779" t="str">
            <v>H</v>
          </cell>
          <cell r="J3779">
            <v>22.38</v>
          </cell>
        </row>
        <row r="3780">
          <cell r="A3780">
            <v>1986</v>
          </cell>
          <cell r="B3780" t="str">
            <v>Blomquist, Jill</v>
          </cell>
          <cell r="C3780" t="str">
            <v>Y</v>
          </cell>
          <cell r="D3780" t="str">
            <v>00000697</v>
          </cell>
          <cell r="E3780" t="str">
            <v>Billing Representative</v>
          </cell>
          <cell r="F3780">
            <v>44903</v>
          </cell>
          <cell r="G3780">
            <v>44903</v>
          </cell>
          <cell r="H3780" t="str">
            <v>Hourly</v>
          </cell>
          <cell r="I3780" t="str">
            <v>H</v>
          </cell>
          <cell r="J3780">
            <v>22.38</v>
          </cell>
        </row>
        <row r="3781">
          <cell r="A3781">
            <v>1987</v>
          </cell>
          <cell r="B3781" t="str">
            <v>Duprey, Katelyn M.</v>
          </cell>
          <cell r="C3781" t="str">
            <v>Y</v>
          </cell>
          <cell r="D3781" t="str">
            <v>00000049</v>
          </cell>
          <cell r="E3781" t="str">
            <v>MEDSURG Registered Nurse</v>
          </cell>
          <cell r="F3781">
            <v>41617</v>
          </cell>
          <cell r="G3781">
            <v>45056</v>
          </cell>
          <cell r="H3781" t="str">
            <v>Hourly</v>
          </cell>
          <cell r="I3781" t="str">
            <v>H</v>
          </cell>
          <cell r="J3781">
            <v>41.05</v>
          </cell>
        </row>
        <row r="3782">
          <cell r="A3782">
            <v>1988</v>
          </cell>
          <cell r="B3782" t="str">
            <v>Dorson, Richard H.</v>
          </cell>
          <cell r="C3782" t="str">
            <v>N</v>
          </cell>
          <cell r="D3782" t="str">
            <v>00000222</v>
          </cell>
          <cell r="E3782" t="str">
            <v>Purchasing Clerk I</v>
          </cell>
          <cell r="F3782">
            <v>42471</v>
          </cell>
          <cell r="G3782">
            <v>44682</v>
          </cell>
          <cell r="H3782" t="str">
            <v>Hourly</v>
          </cell>
          <cell r="I3782" t="str">
            <v>H</v>
          </cell>
          <cell r="J3782">
            <v>17.52</v>
          </cell>
        </row>
        <row r="3783">
          <cell r="A3783">
            <v>1988</v>
          </cell>
          <cell r="B3783" t="str">
            <v>Dorson, Richard H.</v>
          </cell>
          <cell r="C3783" t="str">
            <v>N</v>
          </cell>
          <cell r="D3783" t="str">
            <v>00000381</v>
          </cell>
          <cell r="E3783" t="str">
            <v>NUTS Menu Host</v>
          </cell>
          <cell r="F3783">
            <v>41617</v>
          </cell>
          <cell r="G3783">
            <v>42470</v>
          </cell>
          <cell r="H3783" t="str">
            <v>Hourly</v>
          </cell>
          <cell r="I3783" t="str">
            <v>H</v>
          </cell>
          <cell r="J3783">
            <v>13.97</v>
          </cell>
        </row>
        <row r="3784">
          <cell r="A3784">
            <v>1988</v>
          </cell>
          <cell r="B3784" t="str">
            <v>Dorson, Richard H.</v>
          </cell>
          <cell r="C3784" t="str">
            <v>N</v>
          </cell>
          <cell r="D3784" t="str">
            <v>00000687</v>
          </cell>
          <cell r="E3784" t="str">
            <v>Courier</v>
          </cell>
          <cell r="F3784">
            <v>44683</v>
          </cell>
          <cell r="G3784">
            <v>44876</v>
          </cell>
          <cell r="H3784" t="str">
            <v>Hourly</v>
          </cell>
          <cell r="I3784" t="str">
            <v>H</v>
          </cell>
          <cell r="J3784">
            <v>17.52</v>
          </cell>
        </row>
        <row r="3785">
          <cell r="A3785">
            <v>1988</v>
          </cell>
          <cell r="B3785" t="str">
            <v>Dorson, Richard H.</v>
          </cell>
          <cell r="C3785" t="str">
            <v>Y</v>
          </cell>
          <cell r="D3785" t="str">
            <v>00000687</v>
          </cell>
          <cell r="E3785" t="str">
            <v>Courier</v>
          </cell>
          <cell r="F3785">
            <v>44876</v>
          </cell>
          <cell r="G3785">
            <v>44876</v>
          </cell>
          <cell r="H3785" t="str">
            <v>Hourly</v>
          </cell>
          <cell r="I3785" t="str">
            <v>H</v>
          </cell>
          <cell r="J3785">
            <v>17.52</v>
          </cell>
        </row>
        <row r="3786">
          <cell r="A3786">
            <v>1989</v>
          </cell>
          <cell r="B3786" t="str">
            <v>Jacques, Danice N.</v>
          </cell>
          <cell r="C3786" t="str">
            <v>N</v>
          </cell>
          <cell r="D3786" t="str">
            <v>00000291</v>
          </cell>
          <cell r="E3786" t="str">
            <v>HIM Certified Coder</v>
          </cell>
          <cell r="F3786">
            <v>41624</v>
          </cell>
          <cell r="G3786">
            <v>42554</v>
          </cell>
          <cell r="H3786" t="str">
            <v>Hourly</v>
          </cell>
          <cell r="I3786" t="str">
            <v>H</v>
          </cell>
          <cell r="J3786">
            <v>21.74</v>
          </cell>
        </row>
        <row r="3787">
          <cell r="A3787">
            <v>1989</v>
          </cell>
          <cell r="B3787" t="str">
            <v>Jacques, Danice N.</v>
          </cell>
          <cell r="C3787" t="str">
            <v>Y</v>
          </cell>
          <cell r="D3787" t="str">
            <v>00000576</v>
          </cell>
          <cell r="E3787" t="str">
            <v>Coder Per Diem</v>
          </cell>
          <cell r="F3787">
            <v>42555</v>
          </cell>
          <cell r="G3787">
            <v>43511</v>
          </cell>
          <cell r="H3787" t="str">
            <v>Hourly</v>
          </cell>
          <cell r="I3787" t="str">
            <v>H</v>
          </cell>
          <cell r="J3787">
            <v>22.28</v>
          </cell>
        </row>
        <row r="3788">
          <cell r="A3788">
            <v>1990</v>
          </cell>
          <cell r="B3788" t="str">
            <v>Tubens, Sean R.</v>
          </cell>
          <cell r="C3788" t="str">
            <v>N</v>
          </cell>
          <cell r="D3788" t="str">
            <v>00000172</v>
          </cell>
          <cell r="E3788" t="str">
            <v>OBGYN Physician</v>
          </cell>
          <cell r="F3788">
            <v>41617</v>
          </cell>
          <cell r="G3788">
            <v>41635</v>
          </cell>
          <cell r="H3788" t="str">
            <v>Hourly</v>
          </cell>
          <cell r="I3788" t="str">
            <v>H</v>
          </cell>
          <cell r="J3788">
            <v>125</v>
          </cell>
        </row>
        <row r="3789">
          <cell r="A3789">
            <v>1990</v>
          </cell>
          <cell r="B3789" t="str">
            <v>Tubens, Sean R.</v>
          </cell>
          <cell r="C3789" t="str">
            <v>N</v>
          </cell>
          <cell r="D3789" t="str">
            <v>00000172</v>
          </cell>
          <cell r="E3789" t="str">
            <v>OBGYN Physician</v>
          </cell>
          <cell r="F3789">
            <v>41659</v>
          </cell>
          <cell r="G3789">
            <v>41673</v>
          </cell>
          <cell r="H3789" t="str">
            <v>Hourly</v>
          </cell>
          <cell r="I3789" t="str">
            <v>H</v>
          </cell>
          <cell r="J3789">
            <v>125</v>
          </cell>
        </row>
        <row r="3790">
          <cell r="A3790">
            <v>1990</v>
          </cell>
          <cell r="B3790" t="str">
            <v>Tubens, Sean R.</v>
          </cell>
          <cell r="C3790" t="str">
            <v>Y</v>
          </cell>
          <cell r="D3790" t="str">
            <v>00000172</v>
          </cell>
          <cell r="E3790" t="str">
            <v>OBGYN Physician</v>
          </cell>
          <cell r="F3790">
            <v>41858</v>
          </cell>
          <cell r="G3790">
            <v>42692</v>
          </cell>
          <cell r="H3790" t="str">
            <v>Salaried</v>
          </cell>
          <cell r="I3790" t="str">
            <v>S</v>
          </cell>
          <cell r="J3790">
            <v>125</v>
          </cell>
        </row>
        <row r="3791">
          <cell r="A3791">
            <v>1991</v>
          </cell>
          <cell r="B3791" t="str">
            <v>Savidge, Rebecca D.</v>
          </cell>
          <cell r="C3791" t="str">
            <v>Y</v>
          </cell>
          <cell r="D3791" t="str">
            <v>00000316</v>
          </cell>
          <cell r="E3791" t="str">
            <v>CHEL Physician Asst Offsite</v>
          </cell>
          <cell r="F3791">
            <v>41638</v>
          </cell>
          <cell r="G3791">
            <v>45056</v>
          </cell>
          <cell r="H3791" t="str">
            <v>Salaried</v>
          </cell>
          <cell r="I3791" t="str">
            <v>S</v>
          </cell>
          <cell r="J3791">
            <v>55.206099999999999</v>
          </cell>
        </row>
        <row r="3792">
          <cell r="A3792">
            <v>1992</v>
          </cell>
          <cell r="B3792" t="str">
            <v>Stratton, Whitney A.</v>
          </cell>
          <cell r="C3792" t="str">
            <v>Y</v>
          </cell>
          <cell r="D3792" t="str">
            <v>00000118</v>
          </cell>
          <cell r="E3792" t="str">
            <v>HIM File Clerk</v>
          </cell>
          <cell r="F3792">
            <v>41883</v>
          </cell>
          <cell r="G3792">
            <v>41885</v>
          </cell>
          <cell r="H3792" t="str">
            <v>Hourly</v>
          </cell>
          <cell r="I3792" t="str">
            <v>H</v>
          </cell>
          <cell r="J3792">
            <v>10.5</v>
          </cell>
        </row>
        <row r="3793">
          <cell r="A3793">
            <v>1992</v>
          </cell>
          <cell r="B3793" t="str">
            <v>Stratton, Whitney A.</v>
          </cell>
          <cell r="C3793" t="str">
            <v>N</v>
          </cell>
          <cell r="D3793" t="str">
            <v>00000346</v>
          </cell>
          <cell r="E3793" t="str">
            <v>HIM Chart Analyst</v>
          </cell>
          <cell r="F3793">
            <v>41645</v>
          </cell>
          <cell r="G3793">
            <v>41644</v>
          </cell>
          <cell r="H3793" t="str">
            <v>Hourly</v>
          </cell>
          <cell r="I3793" t="str">
            <v>H</v>
          </cell>
          <cell r="J3793">
            <v>10.5</v>
          </cell>
        </row>
        <row r="3794">
          <cell r="A3794">
            <v>1992</v>
          </cell>
          <cell r="B3794" t="str">
            <v>Stratton, Whitney A.</v>
          </cell>
          <cell r="C3794" t="str">
            <v>N</v>
          </cell>
          <cell r="D3794" t="str">
            <v>00000550</v>
          </cell>
          <cell r="E3794" t="str">
            <v>Chart Abstractor</v>
          </cell>
          <cell r="F3794">
            <v>41645</v>
          </cell>
          <cell r="G3794">
            <v>41882</v>
          </cell>
          <cell r="H3794" t="str">
            <v>Hourly</v>
          </cell>
          <cell r="I3794" t="str">
            <v>H</v>
          </cell>
          <cell r="J3794">
            <v>10.5</v>
          </cell>
        </row>
        <row r="3795">
          <cell r="A3795">
            <v>1993</v>
          </cell>
          <cell r="B3795" t="str">
            <v>Evangelista, Sandra L.</v>
          </cell>
          <cell r="C3795" t="str">
            <v>N</v>
          </cell>
          <cell r="D3795" t="str">
            <v>00000346</v>
          </cell>
          <cell r="E3795" t="str">
            <v>HIM Chart Analyst</v>
          </cell>
          <cell r="F3795">
            <v>41645</v>
          </cell>
          <cell r="G3795">
            <v>41644</v>
          </cell>
          <cell r="H3795" t="str">
            <v>Hourly</v>
          </cell>
          <cell r="I3795" t="str">
            <v>H</v>
          </cell>
          <cell r="J3795">
            <v>14</v>
          </cell>
        </row>
        <row r="3796">
          <cell r="A3796">
            <v>1993</v>
          </cell>
          <cell r="B3796" t="str">
            <v>Evangelista, Sandra L.</v>
          </cell>
          <cell r="C3796" t="str">
            <v>Y</v>
          </cell>
          <cell r="D3796" t="str">
            <v>00000550</v>
          </cell>
          <cell r="E3796" t="str">
            <v>Chart Abstractor</v>
          </cell>
          <cell r="F3796">
            <v>41645</v>
          </cell>
          <cell r="G3796">
            <v>41963</v>
          </cell>
          <cell r="H3796" t="str">
            <v>Hourly</v>
          </cell>
          <cell r="I3796" t="str">
            <v>H</v>
          </cell>
          <cell r="J3796">
            <v>14</v>
          </cell>
        </row>
        <row r="3797">
          <cell r="A3797">
            <v>1994</v>
          </cell>
          <cell r="B3797" t="str">
            <v>Porter, Patricia E.</v>
          </cell>
          <cell r="C3797" t="str">
            <v>Y</v>
          </cell>
          <cell r="D3797" t="str">
            <v>00000109</v>
          </cell>
          <cell r="E3797" t="str">
            <v>QA Medical Staff Coordinator</v>
          </cell>
          <cell r="F3797">
            <v>41645</v>
          </cell>
          <cell r="G3797">
            <v>42157</v>
          </cell>
          <cell r="H3797" t="str">
            <v>Hourly</v>
          </cell>
          <cell r="I3797" t="str">
            <v>H</v>
          </cell>
          <cell r="J3797">
            <v>20.5</v>
          </cell>
        </row>
        <row r="3798">
          <cell r="A3798">
            <v>1995</v>
          </cell>
          <cell r="B3798" t="str">
            <v>Bailey, Elizabeth A.</v>
          </cell>
          <cell r="C3798" t="str">
            <v>N</v>
          </cell>
          <cell r="D3798" t="str">
            <v>00000236</v>
          </cell>
          <cell r="E3798" t="str">
            <v>MECU RN Per Diem</v>
          </cell>
          <cell r="F3798">
            <v>41652</v>
          </cell>
          <cell r="G3798">
            <v>42764</v>
          </cell>
          <cell r="H3798" t="str">
            <v>Hourly</v>
          </cell>
          <cell r="I3798" t="str">
            <v>H</v>
          </cell>
          <cell r="J3798">
            <v>26.79</v>
          </cell>
        </row>
        <row r="3799">
          <cell r="A3799">
            <v>1995</v>
          </cell>
          <cell r="B3799" t="str">
            <v>Bailey, Elizabeth A.</v>
          </cell>
          <cell r="C3799" t="str">
            <v>Y</v>
          </cell>
          <cell r="D3799" t="str">
            <v>00000592</v>
          </cell>
          <cell r="E3799" t="str">
            <v>RN Retirement Com PD</v>
          </cell>
          <cell r="F3799">
            <v>42765</v>
          </cell>
          <cell r="G3799">
            <v>42776</v>
          </cell>
          <cell r="H3799" t="str">
            <v>Hourly</v>
          </cell>
          <cell r="I3799" t="str">
            <v>H</v>
          </cell>
          <cell r="J3799">
            <v>26.79</v>
          </cell>
        </row>
        <row r="3800">
          <cell r="A3800">
            <v>1996</v>
          </cell>
          <cell r="B3800" t="str">
            <v>White, Alison B.</v>
          </cell>
          <cell r="C3800" t="str">
            <v>N</v>
          </cell>
          <cell r="D3800" t="str">
            <v>00000004</v>
          </cell>
          <cell r="E3800" t="str">
            <v>ADM VP of Patient Care Service</v>
          </cell>
          <cell r="F3800">
            <v>41659</v>
          </cell>
          <cell r="G3800">
            <v>42932</v>
          </cell>
          <cell r="H3800" t="str">
            <v>Salaried</v>
          </cell>
          <cell r="I3800" t="str">
            <v>S</v>
          </cell>
          <cell r="J3800">
            <v>84.615399999999994</v>
          </cell>
        </row>
        <row r="3801">
          <cell r="A3801">
            <v>1996</v>
          </cell>
          <cell r="B3801" t="str">
            <v>White, Alison B.</v>
          </cell>
          <cell r="C3801" t="str">
            <v>Y</v>
          </cell>
          <cell r="D3801" t="str">
            <v>00000601</v>
          </cell>
          <cell r="E3801" t="str">
            <v>Spec Projects Coordinator</v>
          </cell>
          <cell r="F3801">
            <v>42933</v>
          </cell>
          <cell r="G3801">
            <v>43198</v>
          </cell>
          <cell r="H3801" t="str">
            <v>Hourly</v>
          </cell>
          <cell r="I3801" t="str">
            <v>H</v>
          </cell>
          <cell r="J3801">
            <v>50</v>
          </cell>
        </row>
        <row r="3802">
          <cell r="A3802">
            <v>1997</v>
          </cell>
          <cell r="B3802" t="str">
            <v>Turinetti, William D.</v>
          </cell>
          <cell r="C3802" t="str">
            <v>N</v>
          </cell>
          <cell r="D3802" t="str">
            <v>00000051</v>
          </cell>
          <cell r="E3802" t="str">
            <v>MEDSURG LNA</v>
          </cell>
          <cell r="F3802">
            <v>42247</v>
          </cell>
          <cell r="G3802">
            <v>44682</v>
          </cell>
          <cell r="H3802" t="str">
            <v>Hourly</v>
          </cell>
          <cell r="I3802" t="str">
            <v>H</v>
          </cell>
          <cell r="J3802">
            <v>18.36</v>
          </cell>
        </row>
        <row r="3803">
          <cell r="A3803">
            <v>1997</v>
          </cell>
          <cell r="B3803" t="str">
            <v>Turinetti, William D.</v>
          </cell>
          <cell r="C3803" t="str">
            <v>N</v>
          </cell>
          <cell r="D3803" t="str">
            <v>00000235</v>
          </cell>
          <cell r="E3803" t="str">
            <v>MECU LNA Per Diem</v>
          </cell>
          <cell r="F3803">
            <v>41659</v>
          </cell>
          <cell r="G3803">
            <v>41938</v>
          </cell>
          <cell r="H3803" t="str">
            <v>Hourly</v>
          </cell>
          <cell r="I3803" t="str">
            <v>H</v>
          </cell>
          <cell r="J3803">
            <v>11</v>
          </cell>
        </row>
        <row r="3804">
          <cell r="A3804">
            <v>1997</v>
          </cell>
          <cell r="B3804" t="str">
            <v>Turinetti, William D.</v>
          </cell>
          <cell r="C3804" t="str">
            <v>N</v>
          </cell>
          <cell r="D3804" t="str">
            <v>00000237</v>
          </cell>
          <cell r="E3804" t="str">
            <v>MEDSURG LNA Per Diem</v>
          </cell>
          <cell r="F3804">
            <v>41939</v>
          </cell>
          <cell r="G3804">
            <v>42246</v>
          </cell>
          <cell r="H3804" t="str">
            <v>Hourly</v>
          </cell>
          <cell r="I3804" t="str">
            <v>H</v>
          </cell>
          <cell r="J3804">
            <v>11.28</v>
          </cell>
        </row>
        <row r="3805">
          <cell r="A3805">
            <v>1997</v>
          </cell>
          <cell r="B3805" t="str">
            <v>Turinetti, William D.</v>
          </cell>
          <cell r="C3805" t="str">
            <v>Y</v>
          </cell>
          <cell r="D3805" t="str">
            <v>00000688</v>
          </cell>
          <cell r="E3805" t="str">
            <v>Unit Clerk</v>
          </cell>
          <cell r="F3805">
            <v>44683</v>
          </cell>
          <cell r="G3805">
            <v>45056</v>
          </cell>
          <cell r="H3805" t="str">
            <v>Hourly</v>
          </cell>
          <cell r="I3805" t="str">
            <v>H</v>
          </cell>
          <cell r="J3805">
            <v>20.63</v>
          </cell>
        </row>
        <row r="3806">
          <cell r="A3806">
            <v>1998</v>
          </cell>
          <cell r="B3806" t="str">
            <v>Gardner, Eleanor M.</v>
          </cell>
          <cell r="C3806" t="str">
            <v>N</v>
          </cell>
          <cell r="D3806" t="str">
            <v>00000171</v>
          </cell>
          <cell r="E3806" t="str">
            <v>OBGYN Nurse Midwife</v>
          </cell>
          <cell r="F3806">
            <v>41666</v>
          </cell>
          <cell r="G3806">
            <v>42004</v>
          </cell>
          <cell r="H3806" t="str">
            <v>Salaried</v>
          </cell>
          <cell r="I3806" t="str">
            <v>S</v>
          </cell>
          <cell r="J3806">
            <v>36</v>
          </cell>
        </row>
        <row r="3807">
          <cell r="A3807">
            <v>1998</v>
          </cell>
          <cell r="B3807" t="str">
            <v>Gardner, Eleanor M.</v>
          </cell>
          <cell r="C3807" t="str">
            <v>Y</v>
          </cell>
          <cell r="D3807" t="str">
            <v>00000171</v>
          </cell>
          <cell r="E3807" t="str">
            <v>OBGYN Nurse Midwife</v>
          </cell>
          <cell r="F3807">
            <v>42005</v>
          </cell>
          <cell r="G3807">
            <v>42692</v>
          </cell>
          <cell r="H3807" t="str">
            <v>Hourly</v>
          </cell>
          <cell r="I3807" t="str">
            <v>H</v>
          </cell>
          <cell r="J3807">
            <v>44</v>
          </cell>
        </row>
        <row r="3808">
          <cell r="A3808">
            <v>1999</v>
          </cell>
          <cell r="B3808" t="str">
            <v>Lamie, Sara D.</v>
          </cell>
          <cell r="C3808" t="str">
            <v>Y</v>
          </cell>
          <cell r="D3808" t="str">
            <v>00000098</v>
          </cell>
          <cell r="E3808" t="str">
            <v>REH Physical Therapist</v>
          </cell>
          <cell r="F3808">
            <v>41666</v>
          </cell>
          <cell r="G3808">
            <v>43545</v>
          </cell>
          <cell r="H3808" t="str">
            <v>Hourly</v>
          </cell>
          <cell r="I3808" t="str">
            <v>H</v>
          </cell>
          <cell r="J3808">
            <v>30.45</v>
          </cell>
        </row>
        <row r="3809">
          <cell r="A3809">
            <v>2000</v>
          </cell>
          <cell r="B3809" t="str">
            <v>La Torre, Megan M.</v>
          </cell>
          <cell r="C3809" t="str">
            <v>Y</v>
          </cell>
          <cell r="D3809" t="str">
            <v>00000197</v>
          </cell>
          <cell r="E3809" t="str">
            <v>ES Associate</v>
          </cell>
          <cell r="F3809">
            <v>41666</v>
          </cell>
          <cell r="G3809">
            <v>42369</v>
          </cell>
          <cell r="H3809" t="str">
            <v>Hourly</v>
          </cell>
          <cell r="I3809" t="str">
            <v>H</v>
          </cell>
          <cell r="J3809">
            <v>11.39</v>
          </cell>
        </row>
        <row r="3810">
          <cell r="A3810">
            <v>2001</v>
          </cell>
          <cell r="B3810" t="str">
            <v>Forrest, Michael D.</v>
          </cell>
          <cell r="C3810" t="str">
            <v>N</v>
          </cell>
          <cell r="D3810" t="str">
            <v>00000189</v>
          </cell>
          <cell r="E3810" t="str">
            <v>NUTS Chef</v>
          </cell>
          <cell r="F3810">
            <v>42051</v>
          </cell>
          <cell r="G3810">
            <v>42050</v>
          </cell>
          <cell r="H3810" t="str">
            <v>Salaried</v>
          </cell>
          <cell r="I3810" t="str">
            <v>S</v>
          </cell>
          <cell r="J3810">
            <v>21</v>
          </cell>
        </row>
        <row r="3811">
          <cell r="A3811">
            <v>2001</v>
          </cell>
          <cell r="B3811" t="str">
            <v>Forrest, Michael D.</v>
          </cell>
          <cell r="C3811" t="str">
            <v>Y</v>
          </cell>
          <cell r="D3811" t="str">
            <v>00000189</v>
          </cell>
          <cell r="E3811" t="str">
            <v>NUTS Chef</v>
          </cell>
          <cell r="F3811">
            <v>42065</v>
          </cell>
          <cell r="G3811">
            <v>43791</v>
          </cell>
          <cell r="H3811" t="str">
            <v>Salaried</v>
          </cell>
          <cell r="I3811" t="str">
            <v>S</v>
          </cell>
          <cell r="J3811">
            <v>23.27</v>
          </cell>
        </row>
        <row r="3812">
          <cell r="A3812">
            <v>2001</v>
          </cell>
          <cell r="B3812" t="str">
            <v>Forrest, Michael D.</v>
          </cell>
          <cell r="C3812" t="str">
            <v>N</v>
          </cell>
          <cell r="D3812" t="str">
            <v>00000352</v>
          </cell>
          <cell r="E3812" t="str">
            <v>NUTS Associate Chef</v>
          </cell>
          <cell r="F3812">
            <v>41666</v>
          </cell>
          <cell r="G3812">
            <v>42050</v>
          </cell>
          <cell r="H3812" t="str">
            <v>Salaried</v>
          </cell>
          <cell r="I3812" t="str">
            <v>S</v>
          </cell>
          <cell r="J3812">
            <v>19.5</v>
          </cell>
        </row>
        <row r="3813">
          <cell r="A3813">
            <v>2001</v>
          </cell>
          <cell r="B3813" t="str">
            <v>Forrest, Michael D.</v>
          </cell>
          <cell r="C3813" t="str">
            <v>N</v>
          </cell>
          <cell r="D3813" t="str">
            <v>00000352</v>
          </cell>
          <cell r="E3813" t="str">
            <v>NUTS Associate Chef</v>
          </cell>
          <cell r="F3813">
            <v>42051</v>
          </cell>
          <cell r="G3813">
            <v>42064</v>
          </cell>
          <cell r="H3813" t="str">
            <v>Salaried</v>
          </cell>
          <cell r="I3813" t="str">
            <v>S</v>
          </cell>
          <cell r="J3813">
            <v>19.5</v>
          </cell>
        </row>
        <row r="3814">
          <cell r="A3814">
            <v>2002</v>
          </cell>
          <cell r="B3814" t="str">
            <v>Cochrane, Robert T.</v>
          </cell>
          <cell r="C3814" t="str">
            <v>Y</v>
          </cell>
          <cell r="D3814" t="str">
            <v>00000367</v>
          </cell>
          <cell r="E3814" t="str">
            <v>Hospitalist</v>
          </cell>
          <cell r="F3814">
            <v>41669</v>
          </cell>
          <cell r="G3814">
            <v>43387</v>
          </cell>
          <cell r="H3814" t="str">
            <v>Salaried</v>
          </cell>
          <cell r="I3814" t="str">
            <v>S</v>
          </cell>
          <cell r="J3814">
            <v>113.70189999999999</v>
          </cell>
        </row>
        <row r="3815">
          <cell r="A3815">
            <v>2003</v>
          </cell>
          <cell r="B3815" t="str">
            <v>Holbrook, Anne T.</v>
          </cell>
          <cell r="C3815" t="str">
            <v>Y</v>
          </cell>
          <cell r="D3815" t="str">
            <v>00000211</v>
          </cell>
          <cell r="E3815" t="str">
            <v>PR Patient Reg Receptionist I</v>
          </cell>
          <cell r="F3815">
            <v>41673</v>
          </cell>
          <cell r="G3815">
            <v>43247</v>
          </cell>
          <cell r="H3815" t="str">
            <v>Hourly</v>
          </cell>
          <cell r="I3815" t="str">
            <v>H</v>
          </cell>
          <cell r="J3815">
            <v>14.78</v>
          </cell>
        </row>
        <row r="3816">
          <cell r="A3816">
            <v>2004</v>
          </cell>
          <cell r="B3816" t="str">
            <v>Watts-Cooney, Susan E.</v>
          </cell>
          <cell r="C3816" t="str">
            <v>N</v>
          </cell>
          <cell r="D3816" t="str">
            <v>00000057</v>
          </cell>
          <cell r="E3816" t="str">
            <v>MECU Licensed Practical Nurse</v>
          </cell>
          <cell r="F3816">
            <v>41673</v>
          </cell>
          <cell r="G3816">
            <v>42652</v>
          </cell>
          <cell r="H3816" t="str">
            <v>Hourly</v>
          </cell>
          <cell r="I3816" t="str">
            <v>H</v>
          </cell>
          <cell r="J3816">
            <v>23.23</v>
          </cell>
        </row>
        <row r="3817">
          <cell r="A3817">
            <v>2004</v>
          </cell>
          <cell r="B3817" t="str">
            <v>Watts-Cooney, Susan E.</v>
          </cell>
          <cell r="C3817" t="str">
            <v>Y</v>
          </cell>
          <cell r="D3817" t="str">
            <v>00000251</v>
          </cell>
          <cell r="E3817" t="str">
            <v>MECU LPN Per Diem</v>
          </cell>
          <cell r="F3817">
            <v>42653</v>
          </cell>
          <cell r="G3817">
            <v>42803</v>
          </cell>
          <cell r="H3817" t="str">
            <v>Hourly</v>
          </cell>
          <cell r="I3817" t="str">
            <v>H</v>
          </cell>
          <cell r="J3817">
            <v>23.23</v>
          </cell>
        </row>
        <row r="3818">
          <cell r="A3818">
            <v>2005</v>
          </cell>
          <cell r="B3818" t="str">
            <v>Ingraham, Corinne G.</v>
          </cell>
          <cell r="C3818" t="str">
            <v>Y</v>
          </cell>
          <cell r="D3818" t="str">
            <v>00000307</v>
          </cell>
          <cell r="E3818" t="str">
            <v>BETH Medical Secretary Offsite</v>
          </cell>
          <cell r="F3818">
            <v>42513</v>
          </cell>
          <cell r="G3818">
            <v>44235</v>
          </cell>
          <cell r="H3818" t="str">
            <v>Hourly</v>
          </cell>
          <cell r="I3818" t="str">
            <v>H</v>
          </cell>
          <cell r="J3818">
            <v>15.15</v>
          </cell>
        </row>
        <row r="3819">
          <cell r="A3819">
            <v>2005</v>
          </cell>
          <cell r="B3819" t="str">
            <v>Ingraham, Corinne G.</v>
          </cell>
          <cell r="C3819" t="str">
            <v>N</v>
          </cell>
          <cell r="D3819" t="str">
            <v>00000550</v>
          </cell>
          <cell r="E3819" t="str">
            <v>Chart Abstractor</v>
          </cell>
          <cell r="F3819">
            <v>41680</v>
          </cell>
          <cell r="G3819">
            <v>42512</v>
          </cell>
          <cell r="H3819" t="str">
            <v>Hourly</v>
          </cell>
          <cell r="I3819" t="str">
            <v>H</v>
          </cell>
          <cell r="J3819">
            <v>14</v>
          </cell>
        </row>
        <row r="3820">
          <cell r="A3820">
            <v>2006</v>
          </cell>
          <cell r="B3820" t="str">
            <v>Perine, Katherine</v>
          </cell>
          <cell r="C3820" t="str">
            <v>N</v>
          </cell>
          <cell r="D3820" t="str">
            <v>00000164</v>
          </cell>
          <cell r="E3820" t="str">
            <v>PRIM Medical Secretary</v>
          </cell>
          <cell r="F3820">
            <v>41843</v>
          </cell>
          <cell r="G3820">
            <v>42405</v>
          </cell>
          <cell r="H3820" t="str">
            <v>Hourly</v>
          </cell>
          <cell r="I3820" t="str">
            <v>H</v>
          </cell>
          <cell r="J3820">
            <v>14</v>
          </cell>
        </row>
        <row r="3821">
          <cell r="A3821">
            <v>2006</v>
          </cell>
          <cell r="B3821" t="str">
            <v>Perine, Katherine</v>
          </cell>
          <cell r="C3821" t="str">
            <v>Y</v>
          </cell>
          <cell r="D3821" t="str">
            <v>00000164</v>
          </cell>
          <cell r="E3821" t="str">
            <v>PRIM Medical Secretary</v>
          </cell>
          <cell r="F3821">
            <v>42416</v>
          </cell>
          <cell r="G3821">
            <v>42416</v>
          </cell>
          <cell r="H3821" t="str">
            <v>Hourly</v>
          </cell>
          <cell r="I3821" t="str">
            <v>H</v>
          </cell>
          <cell r="J3821">
            <v>14</v>
          </cell>
        </row>
        <row r="3822">
          <cell r="A3822">
            <v>2006</v>
          </cell>
          <cell r="B3822" t="str">
            <v>Perine, Katherine</v>
          </cell>
          <cell r="C3822" t="str">
            <v>N</v>
          </cell>
          <cell r="D3822" t="str">
            <v>00000550</v>
          </cell>
          <cell r="E3822" t="str">
            <v>Chart Abstractor</v>
          </cell>
          <cell r="F3822">
            <v>41680</v>
          </cell>
          <cell r="G3822">
            <v>41842</v>
          </cell>
          <cell r="H3822" t="str">
            <v>Hourly</v>
          </cell>
          <cell r="I3822" t="str">
            <v>H</v>
          </cell>
          <cell r="J3822">
            <v>12</v>
          </cell>
        </row>
        <row r="3823">
          <cell r="A3823">
            <v>2007</v>
          </cell>
          <cell r="B3823" t="str">
            <v>Snelling, Jolene N.</v>
          </cell>
          <cell r="C3823" t="str">
            <v>N</v>
          </cell>
          <cell r="D3823" t="str">
            <v>00000058</v>
          </cell>
          <cell r="E3823" t="str">
            <v>MECU Licensed Nurse Aide</v>
          </cell>
          <cell r="F3823">
            <v>41680</v>
          </cell>
          <cell r="G3823">
            <v>42736</v>
          </cell>
          <cell r="H3823" t="str">
            <v>Hourly</v>
          </cell>
          <cell r="I3823" t="str">
            <v>H</v>
          </cell>
          <cell r="J3823">
            <v>15.5</v>
          </cell>
        </row>
        <row r="3824">
          <cell r="A3824">
            <v>2007</v>
          </cell>
          <cell r="B3824" t="str">
            <v>Snelling, Jolene N.</v>
          </cell>
          <cell r="C3824" t="str">
            <v>N</v>
          </cell>
          <cell r="D3824" t="str">
            <v>00000119</v>
          </cell>
          <cell r="E3824" t="str">
            <v>ACTV Activities Specialist</v>
          </cell>
          <cell r="F3824">
            <v>43689</v>
          </cell>
          <cell r="G3824">
            <v>43936</v>
          </cell>
          <cell r="H3824" t="str">
            <v>Salaried</v>
          </cell>
          <cell r="I3824" t="str">
            <v>S</v>
          </cell>
          <cell r="J3824">
            <v>16.28</v>
          </cell>
        </row>
        <row r="3825">
          <cell r="A3825">
            <v>2007</v>
          </cell>
          <cell r="B3825" t="str">
            <v>Snelling, Jolene N.</v>
          </cell>
          <cell r="C3825" t="str">
            <v>N</v>
          </cell>
          <cell r="D3825" t="str">
            <v>00000401</v>
          </cell>
          <cell r="E3825" t="str">
            <v>Adult Day Licensed Nurses Aide</v>
          </cell>
          <cell r="F3825">
            <v>42975</v>
          </cell>
          <cell r="G3825">
            <v>43912</v>
          </cell>
          <cell r="H3825" t="str">
            <v>Hourly</v>
          </cell>
          <cell r="I3825" t="str">
            <v>H</v>
          </cell>
          <cell r="J3825">
            <v>16.28</v>
          </cell>
        </row>
        <row r="3826">
          <cell r="A3826">
            <v>2007</v>
          </cell>
          <cell r="B3826" t="str">
            <v>Snelling, Jolene N.</v>
          </cell>
          <cell r="C3826" t="str">
            <v>N</v>
          </cell>
          <cell r="D3826" t="str">
            <v>00000401</v>
          </cell>
          <cell r="E3826" t="str">
            <v>Adult Day Licensed Nurses Aide</v>
          </cell>
          <cell r="F3826">
            <v>43913</v>
          </cell>
          <cell r="G3826">
            <v>43936</v>
          </cell>
          <cell r="H3826" t="str">
            <v>Hourly</v>
          </cell>
          <cell r="I3826" t="str">
            <v>H</v>
          </cell>
          <cell r="J3826">
            <v>16.28</v>
          </cell>
        </row>
        <row r="3827">
          <cell r="A3827">
            <v>2007</v>
          </cell>
          <cell r="B3827" t="str">
            <v>Snelling, Jolene N.</v>
          </cell>
          <cell r="C3827" t="str">
            <v>Y</v>
          </cell>
          <cell r="D3827" t="str">
            <v>00000554</v>
          </cell>
          <cell r="E3827" t="str">
            <v>Medical Assistant</v>
          </cell>
          <cell r="F3827">
            <v>43913</v>
          </cell>
          <cell r="G3827">
            <v>43936</v>
          </cell>
          <cell r="H3827" t="str">
            <v>Hourly</v>
          </cell>
          <cell r="I3827" t="str">
            <v>H</v>
          </cell>
          <cell r="J3827">
            <v>16</v>
          </cell>
        </row>
        <row r="3828">
          <cell r="A3828">
            <v>2007</v>
          </cell>
          <cell r="B3828" t="str">
            <v>Snelling, Jolene N.</v>
          </cell>
          <cell r="C3828" t="str">
            <v>N</v>
          </cell>
          <cell r="D3828" t="str">
            <v>00000581</v>
          </cell>
          <cell r="E3828" t="str">
            <v>LNA Retirement Community</v>
          </cell>
          <cell r="F3828">
            <v>42737</v>
          </cell>
          <cell r="G3828">
            <v>43936</v>
          </cell>
          <cell r="H3828" t="str">
            <v>Hourly</v>
          </cell>
          <cell r="I3828" t="str">
            <v>H</v>
          </cell>
          <cell r="J3828">
            <v>15.81</v>
          </cell>
        </row>
        <row r="3829">
          <cell r="A3829">
            <v>2008</v>
          </cell>
          <cell r="B3829" t="str">
            <v>Greene, Kristen A.</v>
          </cell>
          <cell r="C3829" t="str">
            <v>N</v>
          </cell>
          <cell r="D3829" t="str">
            <v>00000372</v>
          </cell>
          <cell r="E3829" t="str">
            <v>Bethel Healthcare Asst Offsite</v>
          </cell>
          <cell r="F3829">
            <v>41687</v>
          </cell>
          <cell r="G3829">
            <v>41686</v>
          </cell>
          <cell r="H3829" t="str">
            <v>Hourly</v>
          </cell>
          <cell r="I3829" t="str">
            <v>H</v>
          </cell>
          <cell r="J3829">
            <v>10.5</v>
          </cell>
        </row>
        <row r="3830">
          <cell r="A3830">
            <v>2008</v>
          </cell>
          <cell r="B3830" t="str">
            <v>Greene, Kristen A.</v>
          </cell>
          <cell r="C3830" t="str">
            <v>N</v>
          </cell>
          <cell r="D3830" t="str">
            <v>00000487</v>
          </cell>
          <cell r="E3830" t="str">
            <v>Healthcare Assistant</v>
          </cell>
          <cell r="F3830">
            <v>41687</v>
          </cell>
          <cell r="G3830">
            <v>41686</v>
          </cell>
          <cell r="H3830" t="str">
            <v>Hourly</v>
          </cell>
          <cell r="I3830" t="str">
            <v>H</v>
          </cell>
          <cell r="J3830">
            <v>10.5</v>
          </cell>
        </row>
        <row r="3831">
          <cell r="A3831">
            <v>2008</v>
          </cell>
          <cell r="B3831" t="str">
            <v>Greene, Kristen A.</v>
          </cell>
          <cell r="C3831" t="str">
            <v>Y</v>
          </cell>
          <cell r="D3831" t="str">
            <v>00000543</v>
          </cell>
          <cell r="E3831" t="str">
            <v>Licensed Nurse Aide - OLD</v>
          </cell>
          <cell r="F3831">
            <v>41687</v>
          </cell>
          <cell r="G3831">
            <v>41778</v>
          </cell>
          <cell r="H3831" t="str">
            <v>Hourly</v>
          </cell>
          <cell r="I3831" t="str">
            <v>H</v>
          </cell>
          <cell r="J3831">
            <v>10.5</v>
          </cell>
        </row>
        <row r="3832">
          <cell r="A3832">
            <v>2009</v>
          </cell>
          <cell r="B3832" t="str">
            <v>Farrell, Cody L.</v>
          </cell>
          <cell r="C3832" t="str">
            <v>Y</v>
          </cell>
          <cell r="D3832" t="str">
            <v>00000274</v>
          </cell>
          <cell r="E3832" t="str">
            <v>HR Human Resources Assistant</v>
          </cell>
          <cell r="F3832">
            <v>41694</v>
          </cell>
          <cell r="G3832">
            <v>41809</v>
          </cell>
          <cell r="H3832" t="str">
            <v>Hourly</v>
          </cell>
          <cell r="I3832" t="str">
            <v>H</v>
          </cell>
          <cell r="J3832">
            <v>15.5</v>
          </cell>
        </row>
        <row r="3833">
          <cell r="A3833">
            <v>2010</v>
          </cell>
          <cell r="B3833" t="str">
            <v>Jacques, Ashley A.</v>
          </cell>
          <cell r="C3833" t="str">
            <v>N</v>
          </cell>
          <cell r="D3833" t="str">
            <v>00000255</v>
          </cell>
          <cell r="E3833" t="str">
            <v>ADM Administrative Assistant</v>
          </cell>
          <cell r="F3833">
            <v>41694</v>
          </cell>
          <cell r="G3833">
            <v>41956</v>
          </cell>
          <cell r="H3833" t="str">
            <v>Hourly</v>
          </cell>
          <cell r="I3833" t="str">
            <v>H</v>
          </cell>
          <cell r="J3833">
            <v>15.5</v>
          </cell>
        </row>
        <row r="3834">
          <cell r="A3834">
            <v>2010</v>
          </cell>
          <cell r="B3834" t="str">
            <v>Jacques, Ashley A.</v>
          </cell>
          <cell r="C3834" t="str">
            <v>Y</v>
          </cell>
          <cell r="D3834" t="str">
            <v>00000419</v>
          </cell>
          <cell r="E3834" t="str">
            <v>Medical Staff Opps Coordinator</v>
          </cell>
          <cell r="F3834">
            <v>42933</v>
          </cell>
          <cell r="G3834">
            <v>43326</v>
          </cell>
          <cell r="H3834" t="str">
            <v>Hourly</v>
          </cell>
          <cell r="I3834" t="str">
            <v>H</v>
          </cell>
          <cell r="J3834">
            <v>16</v>
          </cell>
        </row>
        <row r="3835">
          <cell r="A3835">
            <v>2010</v>
          </cell>
          <cell r="B3835" t="str">
            <v>Jacques, Ashley A.</v>
          </cell>
          <cell r="C3835" t="str">
            <v>N</v>
          </cell>
          <cell r="D3835" t="str">
            <v>00000469</v>
          </cell>
          <cell r="E3835" t="str">
            <v>NADM PT Reg Recep Surg Svcs</v>
          </cell>
          <cell r="F3835">
            <v>42023</v>
          </cell>
          <cell r="G3835">
            <v>42932</v>
          </cell>
          <cell r="H3835" t="str">
            <v>Hourly</v>
          </cell>
          <cell r="I3835" t="str">
            <v>H</v>
          </cell>
          <cell r="J3835">
            <v>14.26</v>
          </cell>
        </row>
        <row r="3836">
          <cell r="A3836">
            <v>2011</v>
          </cell>
          <cell r="B3836" t="str">
            <v>Butler, Sharon M.</v>
          </cell>
          <cell r="C3836" t="str">
            <v>N</v>
          </cell>
          <cell r="D3836" t="str">
            <v>00000170</v>
          </cell>
          <cell r="E3836" t="str">
            <v>OBGYN Medical Secretary</v>
          </cell>
          <cell r="F3836">
            <v>41694</v>
          </cell>
          <cell r="G3836">
            <v>42736</v>
          </cell>
          <cell r="H3836" t="str">
            <v>Hourly</v>
          </cell>
          <cell r="I3836" t="str">
            <v>H</v>
          </cell>
          <cell r="J3836">
            <v>18.91</v>
          </cell>
        </row>
        <row r="3837">
          <cell r="A3837">
            <v>2011</v>
          </cell>
          <cell r="B3837" t="str">
            <v>Butler, Sharon M.</v>
          </cell>
          <cell r="C3837" t="str">
            <v>N</v>
          </cell>
          <cell r="D3837" t="str">
            <v>00000589</v>
          </cell>
          <cell r="E3837" t="str">
            <v>Medical Secretary Spec</v>
          </cell>
          <cell r="F3837">
            <v>42737</v>
          </cell>
          <cell r="G3837">
            <v>44682</v>
          </cell>
          <cell r="H3837" t="str">
            <v>Hourly</v>
          </cell>
          <cell r="I3837" t="str">
            <v>H</v>
          </cell>
          <cell r="J3837">
            <v>21.29</v>
          </cell>
        </row>
        <row r="3838">
          <cell r="A3838">
            <v>2011</v>
          </cell>
          <cell r="B3838" t="str">
            <v>Butler, Sharon M.</v>
          </cell>
          <cell r="C3838" t="str">
            <v>N</v>
          </cell>
          <cell r="D3838" t="str">
            <v>00000657</v>
          </cell>
          <cell r="E3838" t="str">
            <v>Office Representative</v>
          </cell>
          <cell r="F3838">
            <v>44683</v>
          </cell>
          <cell r="G3838">
            <v>44813</v>
          </cell>
          <cell r="H3838" t="str">
            <v>Hourly</v>
          </cell>
          <cell r="I3838" t="str">
            <v>H</v>
          </cell>
          <cell r="J3838">
            <v>21.29</v>
          </cell>
        </row>
        <row r="3839">
          <cell r="A3839">
            <v>2011</v>
          </cell>
          <cell r="B3839" t="str">
            <v>Butler, Sharon M.</v>
          </cell>
          <cell r="C3839" t="str">
            <v>Y</v>
          </cell>
          <cell r="D3839" t="str">
            <v>00000657</v>
          </cell>
          <cell r="E3839" t="str">
            <v>Office Representative</v>
          </cell>
          <cell r="F3839">
            <v>44993</v>
          </cell>
          <cell r="G3839">
            <v>45056</v>
          </cell>
          <cell r="H3839" t="str">
            <v>Hourly</v>
          </cell>
          <cell r="I3839" t="str">
            <v>H</v>
          </cell>
          <cell r="J3839">
            <v>24.15</v>
          </cell>
        </row>
        <row r="3840">
          <cell r="A3840">
            <v>2012</v>
          </cell>
          <cell r="B3840" t="str">
            <v>Braley-Winkle, Danielle R.</v>
          </cell>
          <cell r="C3840" t="str">
            <v>Y</v>
          </cell>
          <cell r="D3840" t="str">
            <v>00000400</v>
          </cell>
          <cell r="E3840" t="str">
            <v>Sharon Medical Secretary Off</v>
          </cell>
          <cell r="F3840">
            <v>41701</v>
          </cell>
          <cell r="G3840">
            <v>42426</v>
          </cell>
          <cell r="H3840" t="str">
            <v>Hourly</v>
          </cell>
          <cell r="I3840" t="str">
            <v>H</v>
          </cell>
          <cell r="J3840">
            <v>15.38</v>
          </cell>
        </row>
        <row r="3841">
          <cell r="A3841">
            <v>2013</v>
          </cell>
          <cell r="B3841" t="str">
            <v>Chamberland, Michael J.</v>
          </cell>
          <cell r="C3841" t="str">
            <v>Y</v>
          </cell>
          <cell r="D3841" t="str">
            <v>00000359</v>
          </cell>
          <cell r="E3841" t="str">
            <v>Sharon Chiropractor</v>
          </cell>
          <cell r="F3841">
            <v>43171</v>
          </cell>
          <cell r="G3841">
            <v>45056</v>
          </cell>
          <cell r="H3841" t="str">
            <v>Salaried</v>
          </cell>
          <cell r="I3841" t="str">
            <v>S</v>
          </cell>
          <cell r="J3841">
            <v>62.5</v>
          </cell>
        </row>
        <row r="3842">
          <cell r="A3842">
            <v>2014</v>
          </cell>
          <cell r="B3842" t="str">
            <v>Therrien, Ileene R.</v>
          </cell>
          <cell r="C3842" t="str">
            <v>N</v>
          </cell>
          <cell r="D3842" t="str">
            <v>00000164</v>
          </cell>
          <cell r="E3842" t="str">
            <v>PRIM Medical Secretary</v>
          </cell>
          <cell r="F3842">
            <v>41702</v>
          </cell>
          <cell r="G3842">
            <v>41854</v>
          </cell>
          <cell r="H3842" t="str">
            <v>Hourly</v>
          </cell>
          <cell r="I3842" t="str">
            <v>H</v>
          </cell>
          <cell r="J3842">
            <v>14.5</v>
          </cell>
        </row>
        <row r="3843">
          <cell r="A3843">
            <v>2014</v>
          </cell>
          <cell r="B3843" t="str">
            <v>Therrien, Ileene R.</v>
          </cell>
          <cell r="C3843" t="str">
            <v>Y</v>
          </cell>
          <cell r="D3843" t="str">
            <v>00000291</v>
          </cell>
          <cell r="E3843" t="str">
            <v>HIM Certified Coder</v>
          </cell>
          <cell r="F3843">
            <v>41855</v>
          </cell>
          <cell r="G3843">
            <v>41929</v>
          </cell>
          <cell r="H3843" t="str">
            <v>Hourly</v>
          </cell>
          <cell r="I3843" t="str">
            <v>H</v>
          </cell>
          <cell r="J3843">
            <v>14.5</v>
          </cell>
        </row>
        <row r="3844">
          <cell r="A3844">
            <v>2015</v>
          </cell>
          <cell r="B3844" t="str">
            <v>Hart, Karen Z.</v>
          </cell>
          <cell r="C3844" t="str">
            <v>N</v>
          </cell>
          <cell r="D3844" t="str">
            <v>00000049</v>
          </cell>
          <cell r="E3844" t="str">
            <v>MEDSURG Registered Nurse</v>
          </cell>
          <cell r="F3844">
            <v>41708</v>
          </cell>
          <cell r="G3844">
            <v>41966</v>
          </cell>
          <cell r="H3844" t="str">
            <v>Hourly</v>
          </cell>
          <cell r="I3844" t="str">
            <v>H</v>
          </cell>
          <cell r="J3844">
            <v>25</v>
          </cell>
        </row>
        <row r="3845">
          <cell r="A3845">
            <v>2015</v>
          </cell>
          <cell r="B3845" t="str">
            <v>Hart, Karen Z.</v>
          </cell>
          <cell r="C3845" t="str">
            <v>N</v>
          </cell>
          <cell r="D3845" t="str">
            <v>00000063</v>
          </cell>
          <cell r="E3845" t="str">
            <v>OR Registered Nurse</v>
          </cell>
          <cell r="F3845">
            <v>41967</v>
          </cell>
          <cell r="G3845">
            <v>41980</v>
          </cell>
          <cell r="H3845" t="str">
            <v>Hourly</v>
          </cell>
          <cell r="I3845" t="str">
            <v>H</v>
          </cell>
          <cell r="J3845">
            <v>22</v>
          </cell>
        </row>
        <row r="3846">
          <cell r="A3846">
            <v>2015</v>
          </cell>
          <cell r="B3846" t="str">
            <v>Hart, Karen Z.</v>
          </cell>
          <cell r="C3846" t="str">
            <v>Y</v>
          </cell>
          <cell r="D3846" t="str">
            <v>00000067</v>
          </cell>
          <cell r="E3846" t="str">
            <v>ACC Registered Nurse</v>
          </cell>
          <cell r="F3846">
            <v>41981</v>
          </cell>
          <cell r="G3846">
            <v>42258</v>
          </cell>
          <cell r="H3846" t="str">
            <v>Hourly</v>
          </cell>
          <cell r="I3846" t="str">
            <v>H</v>
          </cell>
          <cell r="J3846">
            <v>22.77</v>
          </cell>
        </row>
        <row r="3847">
          <cell r="A3847">
            <v>2016</v>
          </cell>
          <cell r="B3847" t="str">
            <v>Wilkie, Michele L.</v>
          </cell>
          <cell r="C3847" t="str">
            <v>Y</v>
          </cell>
          <cell r="D3847" t="str">
            <v>00000079</v>
          </cell>
          <cell r="E3847" t="str">
            <v>LAB Laboratory Technician 3</v>
          </cell>
          <cell r="F3847">
            <v>41708</v>
          </cell>
          <cell r="G3847">
            <v>43952</v>
          </cell>
          <cell r="H3847" t="str">
            <v>Hourly</v>
          </cell>
          <cell r="I3847" t="str">
            <v>H</v>
          </cell>
          <cell r="J3847">
            <v>29.25</v>
          </cell>
        </row>
        <row r="3848">
          <cell r="A3848">
            <v>2017</v>
          </cell>
          <cell r="B3848" t="str">
            <v>Lewis, Jason R.</v>
          </cell>
          <cell r="C3848" t="str">
            <v>N</v>
          </cell>
          <cell r="D3848" t="str">
            <v>00000392</v>
          </cell>
          <cell r="E3848" t="str">
            <v>Anesthesia Support Staff</v>
          </cell>
          <cell r="F3848">
            <v>41708</v>
          </cell>
          <cell r="G3848">
            <v>43982</v>
          </cell>
          <cell r="H3848" t="str">
            <v>Hourly</v>
          </cell>
          <cell r="I3848" t="str">
            <v>H</v>
          </cell>
          <cell r="J3848">
            <v>17.829999999999998</v>
          </cell>
        </row>
        <row r="3849">
          <cell r="A3849">
            <v>2017</v>
          </cell>
          <cell r="B3849" t="str">
            <v>Lewis, Jason R.</v>
          </cell>
          <cell r="C3849" t="str">
            <v>Y</v>
          </cell>
          <cell r="D3849" t="str">
            <v>00000624</v>
          </cell>
          <cell r="E3849" t="str">
            <v>Surgical Technologist</v>
          </cell>
          <cell r="F3849">
            <v>43983</v>
          </cell>
          <cell r="G3849">
            <v>44145</v>
          </cell>
          <cell r="H3849" t="str">
            <v>Hourly</v>
          </cell>
          <cell r="I3849" t="str">
            <v>H</v>
          </cell>
          <cell r="J3849">
            <v>18.54</v>
          </cell>
        </row>
        <row r="3850">
          <cell r="A3850">
            <v>2018</v>
          </cell>
          <cell r="B3850" t="str">
            <v>Hepler, Amanda J.</v>
          </cell>
          <cell r="C3850" t="str">
            <v>Y</v>
          </cell>
          <cell r="D3850" t="str">
            <v>00000315</v>
          </cell>
          <cell r="E3850" t="str">
            <v>CHEL Physician Offsite</v>
          </cell>
          <cell r="F3850">
            <v>41709</v>
          </cell>
          <cell r="G3850">
            <v>41957</v>
          </cell>
          <cell r="H3850" t="str">
            <v>Hourly</v>
          </cell>
          <cell r="I3850" t="str">
            <v>H</v>
          </cell>
          <cell r="J3850">
            <v>64.903800000000004</v>
          </cell>
        </row>
        <row r="3851">
          <cell r="A3851">
            <v>2019</v>
          </cell>
          <cell r="B3851" t="str">
            <v>Farnham, Terrie L.</v>
          </cell>
          <cell r="C3851" t="str">
            <v>N</v>
          </cell>
          <cell r="D3851" t="str">
            <v>00000072</v>
          </cell>
          <cell r="E3851" t="str">
            <v>ER Registered Nurse</v>
          </cell>
          <cell r="F3851">
            <v>41827</v>
          </cell>
          <cell r="G3851">
            <v>42582</v>
          </cell>
          <cell r="H3851" t="str">
            <v>Hourly</v>
          </cell>
          <cell r="I3851" t="str">
            <v>H</v>
          </cell>
          <cell r="J3851">
            <v>34.28</v>
          </cell>
        </row>
        <row r="3852">
          <cell r="A3852">
            <v>2019</v>
          </cell>
          <cell r="B3852" t="str">
            <v>Farnham, Terrie L.</v>
          </cell>
          <cell r="C3852" t="str">
            <v>N</v>
          </cell>
          <cell r="D3852" t="str">
            <v>00000121</v>
          </cell>
          <cell r="E3852" t="str">
            <v>NADM Trainer</v>
          </cell>
          <cell r="F3852">
            <v>42583</v>
          </cell>
          <cell r="G3852">
            <v>44080</v>
          </cell>
          <cell r="H3852" t="str">
            <v>Hourly</v>
          </cell>
          <cell r="I3852" t="str">
            <v>H</v>
          </cell>
          <cell r="J3852">
            <v>45.23</v>
          </cell>
        </row>
        <row r="3853">
          <cell r="A3853">
            <v>2019</v>
          </cell>
          <cell r="B3853" t="str">
            <v>Farnham, Terrie L.</v>
          </cell>
          <cell r="C3853" t="str">
            <v>N</v>
          </cell>
          <cell r="D3853" t="str">
            <v>00000233</v>
          </cell>
          <cell r="E3853" t="str">
            <v>ER RN Per Diem</v>
          </cell>
          <cell r="F3853">
            <v>41710</v>
          </cell>
          <cell r="G3853">
            <v>41826</v>
          </cell>
          <cell r="H3853" t="str">
            <v>Hourly</v>
          </cell>
          <cell r="I3853" t="str">
            <v>H</v>
          </cell>
          <cell r="J3853">
            <v>27</v>
          </cell>
        </row>
        <row r="3854">
          <cell r="A3854">
            <v>2019</v>
          </cell>
          <cell r="B3854" t="str">
            <v>Farnham, Terrie L.</v>
          </cell>
          <cell r="C3854" t="str">
            <v>Y</v>
          </cell>
          <cell r="D3854" t="str">
            <v>00000556</v>
          </cell>
          <cell r="E3854" t="str">
            <v>RN - Per Diem</v>
          </cell>
          <cell r="F3854">
            <v>44081</v>
          </cell>
          <cell r="G3854">
            <v>44113</v>
          </cell>
          <cell r="H3854" t="str">
            <v>Hourly</v>
          </cell>
          <cell r="I3854" t="str">
            <v>H</v>
          </cell>
          <cell r="J3854">
            <v>45.23</v>
          </cell>
        </row>
        <row r="3855">
          <cell r="A3855">
            <v>2020</v>
          </cell>
          <cell r="B3855" t="str">
            <v>Vanderveer, April E.</v>
          </cell>
          <cell r="C3855" t="str">
            <v>Y</v>
          </cell>
          <cell r="D3855" t="str">
            <v>00000171</v>
          </cell>
          <cell r="E3855" t="str">
            <v>OBGYN Nurse Midwife</v>
          </cell>
          <cell r="F3855">
            <v>41715</v>
          </cell>
          <cell r="G3855">
            <v>42495</v>
          </cell>
          <cell r="H3855" t="str">
            <v>Salaried</v>
          </cell>
          <cell r="I3855" t="str">
            <v>S</v>
          </cell>
          <cell r="J3855">
            <v>39</v>
          </cell>
        </row>
        <row r="3856">
          <cell r="A3856">
            <v>2021</v>
          </cell>
          <cell r="B3856" t="str">
            <v>Cooper, Bonnie L.</v>
          </cell>
          <cell r="C3856" t="str">
            <v>Y</v>
          </cell>
          <cell r="D3856" t="str">
            <v>00000510</v>
          </cell>
          <cell r="E3856" t="str">
            <v>BPH Care Coordinator</v>
          </cell>
          <cell r="F3856">
            <v>41715</v>
          </cell>
          <cell r="G3856">
            <v>42369</v>
          </cell>
          <cell r="H3856" t="str">
            <v>Salaried</v>
          </cell>
          <cell r="I3856" t="str">
            <v>S</v>
          </cell>
          <cell r="J3856">
            <v>20</v>
          </cell>
        </row>
        <row r="3857">
          <cell r="A3857">
            <v>2022</v>
          </cell>
          <cell r="B3857" t="str">
            <v>Pettingell, Danielle M.</v>
          </cell>
          <cell r="C3857" t="str">
            <v>Y</v>
          </cell>
          <cell r="D3857" t="str">
            <v>00000471</v>
          </cell>
          <cell r="E3857" t="str">
            <v>LAB Laboratory Asst Per Diem</v>
          </cell>
          <cell r="F3857">
            <v>41722</v>
          </cell>
          <cell r="G3857">
            <v>42534</v>
          </cell>
          <cell r="H3857" t="str">
            <v>Hourly</v>
          </cell>
          <cell r="I3857" t="str">
            <v>H</v>
          </cell>
          <cell r="J3857">
            <v>12.46</v>
          </cell>
        </row>
        <row r="3858">
          <cell r="A3858">
            <v>2023</v>
          </cell>
          <cell r="B3858" t="str">
            <v>Colton, Mona M.</v>
          </cell>
          <cell r="C3858" t="str">
            <v>Y</v>
          </cell>
          <cell r="D3858" t="str">
            <v>00000006</v>
          </cell>
          <cell r="E3858" t="str">
            <v>ADM Director of Human Resource</v>
          </cell>
          <cell r="F3858">
            <v>42723</v>
          </cell>
          <cell r="G3858">
            <v>43350</v>
          </cell>
          <cell r="H3858" t="str">
            <v>Salaried</v>
          </cell>
          <cell r="I3858" t="str">
            <v>S</v>
          </cell>
          <cell r="J3858">
            <v>45.673099999999998</v>
          </cell>
        </row>
        <row r="3859">
          <cell r="A3859">
            <v>2023</v>
          </cell>
          <cell r="B3859" t="str">
            <v>Colton, Mona M.</v>
          </cell>
          <cell r="C3859" t="str">
            <v>N</v>
          </cell>
          <cell r="D3859" t="str">
            <v>00000024</v>
          </cell>
          <cell r="E3859" t="str">
            <v>HR Human Resources Generalist</v>
          </cell>
          <cell r="F3859">
            <v>41729</v>
          </cell>
          <cell r="G3859">
            <v>42722</v>
          </cell>
          <cell r="H3859" t="str">
            <v>Salaried</v>
          </cell>
          <cell r="I3859" t="str">
            <v>S</v>
          </cell>
          <cell r="J3859">
            <v>28.65</v>
          </cell>
        </row>
        <row r="3860">
          <cell r="A3860">
            <v>2024</v>
          </cell>
          <cell r="B3860" t="str">
            <v>Taylor, Kelsie E.</v>
          </cell>
          <cell r="C3860" t="str">
            <v>Y</v>
          </cell>
          <cell r="D3860" t="str">
            <v>00000164</v>
          </cell>
          <cell r="E3860" t="str">
            <v>PRIM Medical Secretary</v>
          </cell>
          <cell r="F3860">
            <v>41729</v>
          </cell>
          <cell r="G3860">
            <v>41808</v>
          </cell>
          <cell r="H3860" t="str">
            <v>Hourly</v>
          </cell>
          <cell r="I3860" t="str">
            <v>H</v>
          </cell>
          <cell r="J3860">
            <v>11</v>
          </cell>
        </row>
        <row r="3861">
          <cell r="A3861">
            <v>2025</v>
          </cell>
          <cell r="B3861" t="str">
            <v>White, Wanda L.</v>
          </cell>
          <cell r="C3861" t="str">
            <v>N</v>
          </cell>
          <cell r="D3861" t="str">
            <v>00000058</v>
          </cell>
          <cell r="E3861" t="str">
            <v>MECU Licensed Nurse Aide</v>
          </cell>
          <cell r="F3861">
            <v>41729</v>
          </cell>
          <cell r="G3861">
            <v>42736</v>
          </cell>
          <cell r="H3861" t="str">
            <v>Hourly</v>
          </cell>
          <cell r="I3861" t="str">
            <v>H</v>
          </cell>
          <cell r="J3861">
            <v>17.95</v>
          </cell>
        </row>
        <row r="3862">
          <cell r="A3862">
            <v>2025</v>
          </cell>
          <cell r="B3862" t="str">
            <v>White, Wanda L.</v>
          </cell>
          <cell r="C3862" t="str">
            <v>N</v>
          </cell>
          <cell r="D3862" t="str">
            <v>00000581</v>
          </cell>
          <cell r="E3862" t="str">
            <v>LNA Retirement Community</v>
          </cell>
          <cell r="F3862">
            <v>42737</v>
          </cell>
          <cell r="G3862">
            <v>44488</v>
          </cell>
          <cell r="H3862" t="str">
            <v>Hourly</v>
          </cell>
          <cell r="I3862" t="str">
            <v>H</v>
          </cell>
          <cell r="J3862">
            <v>22.51</v>
          </cell>
        </row>
        <row r="3863">
          <cell r="A3863">
            <v>2025</v>
          </cell>
          <cell r="B3863" t="str">
            <v>White, Wanda L.</v>
          </cell>
          <cell r="C3863" t="str">
            <v>Y</v>
          </cell>
          <cell r="D3863" t="str">
            <v>00000581</v>
          </cell>
          <cell r="E3863" t="str">
            <v>LNA Retirement Community</v>
          </cell>
          <cell r="F3863">
            <v>44523</v>
          </cell>
          <cell r="G3863">
            <v>44524</v>
          </cell>
          <cell r="H3863" t="str">
            <v>Hourly</v>
          </cell>
          <cell r="I3863" t="str">
            <v>H</v>
          </cell>
          <cell r="J3863">
            <v>22.51</v>
          </cell>
        </row>
        <row r="3864">
          <cell r="A3864">
            <v>2026</v>
          </cell>
          <cell r="B3864" t="str">
            <v>Buckley, Paula M.</v>
          </cell>
          <cell r="C3864" t="str">
            <v>Y</v>
          </cell>
          <cell r="D3864" t="str">
            <v>00000057</v>
          </cell>
          <cell r="E3864" t="str">
            <v>MECU Licensed Practical Nurse</v>
          </cell>
          <cell r="F3864">
            <v>41813</v>
          </cell>
          <cell r="G3864">
            <v>42243</v>
          </cell>
          <cell r="H3864" t="str">
            <v>Hourly</v>
          </cell>
          <cell r="I3864" t="str">
            <v>H</v>
          </cell>
          <cell r="J3864">
            <v>16.399999999999999</v>
          </cell>
        </row>
        <row r="3865">
          <cell r="A3865">
            <v>2026</v>
          </cell>
          <cell r="B3865" t="str">
            <v>Buckley, Paula M.</v>
          </cell>
          <cell r="C3865" t="str">
            <v>N</v>
          </cell>
          <cell r="D3865" t="str">
            <v>00000058</v>
          </cell>
          <cell r="E3865" t="str">
            <v>MECU Licensed Nurse Aide</v>
          </cell>
          <cell r="F3865">
            <v>41729</v>
          </cell>
          <cell r="G3865">
            <v>41812</v>
          </cell>
          <cell r="H3865" t="str">
            <v>Hourly</v>
          </cell>
          <cell r="I3865" t="str">
            <v>H</v>
          </cell>
          <cell r="J3865">
            <v>12</v>
          </cell>
        </row>
        <row r="3866">
          <cell r="A3866">
            <v>2027</v>
          </cell>
          <cell r="B3866" t="str">
            <v>Perkins, Stephanie R.</v>
          </cell>
          <cell r="C3866" t="str">
            <v>Y</v>
          </cell>
          <cell r="D3866" t="str">
            <v>00000225</v>
          </cell>
          <cell r="E3866" t="str">
            <v>CEC Teacher</v>
          </cell>
          <cell r="F3866">
            <v>41771</v>
          </cell>
          <cell r="G3866">
            <v>42006</v>
          </cell>
          <cell r="H3866" t="str">
            <v>Hourly</v>
          </cell>
          <cell r="I3866" t="str">
            <v>H</v>
          </cell>
          <cell r="J3866">
            <v>13</v>
          </cell>
        </row>
        <row r="3867">
          <cell r="A3867">
            <v>2027</v>
          </cell>
          <cell r="B3867" t="str">
            <v>Perkins, Stephanie R.</v>
          </cell>
          <cell r="C3867" t="str">
            <v>N</v>
          </cell>
          <cell r="D3867" t="str">
            <v>00000227</v>
          </cell>
          <cell r="E3867" t="str">
            <v>CEC Teaching Assistant</v>
          </cell>
          <cell r="F3867">
            <v>41730</v>
          </cell>
          <cell r="G3867">
            <v>41770</v>
          </cell>
          <cell r="H3867" t="str">
            <v>Hourly</v>
          </cell>
          <cell r="I3867" t="str">
            <v>H</v>
          </cell>
          <cell r="J3867">
            <v>11</v>
          </cell>
        </row>
        <row r="3868">
          <cell r="A3868">
            <v>2028</v>
          </cell>
          <cell r="B3868" t="str">
            <v>Bell, Ashley L.</v>
          </cell>
          <cell r="C3868" t="str">
            <v>Y</v>
          </cell>
          <cell r="D3868" t="str">
            <v>00000163</v>
          </cell>
          <cell r="E3868" t="str">
            <v>PRIM Medical Assistant</v>
          </cell>
          <cell r="F3868">
            <v>41736</v>
          </cell>
          <cell r="G3868">
            <v>41751</v>
          </cell>
          <cell r="H3868" t="str">
            <v>Hourly</v>
          </cell>
          <cell r="I3868" t="str">
            <v>H</v>
          </cell>
          <cell r="J3868">
            <v>13</v>
          </cell>
        </row>
        <row r="3869">
          <cell r="A3869">
            <v>2029</v>
          </cell>
          <cell r="B3869" t="str">
            <v>Blanchard, Gabrielle E.</v>
          </cell>
          <cell r="C3869" t="str">
            <v>Y</v>
          </cell>
          <cell r="D3869" t="str">
            <v>00000227</v>
          </cell>
          <cell r="E3869" t="str">
            <v>CEC Teaching Assistant</v>
          </cell>
          <cell r="F3869">
            <v>41743</v>
          </cell>
          <cell r="G3869">
            <v>41786</v>
          </cell>
          <cell r="H3869" t="str">
            <v>Hourly</v>
          </cell>
          <cell r="I3869" t="str">
            <v>H</v>
          </cell>
          <cell r="J3869">
            <v>10.5</v>
          </cell>
        </row>
        <row r="3870">
          <cell r="A3870">
            <v>2030</v>
          </cell>
          <cell r="B3870" t="str">
            <v>Perkins, Amanda M.</v>
          </cell>
          <cell r="C3870" t="str">
            <v>N</v>
          </cell>
          <cell r="D3870" t="str">
            <v>00000233</v>
          </cell>
          <cell r="E3870" t="str">
            <v>ER RN Per Diem</v>
          </cell>
          <cell r="F3870">
            <v>41745</v>
          </cell>
          <cell r="G3870">
            <v>42792</v>
          </cell>
          <cell r="H3870" t="str">
            <v>Hourly</v>
          </cell>
          <cell r="I3870" t="str">
            <v>H</v>
          </cell>
          <cell r="J3870">
            <v>28.37</v>
          </cell>
        </row>
        <row r="3871">
          <cell r="A3871">
            <v>2030</v>
          </cell>
          <cell r="B3871" t="str">
            <v>Perkins, Amanda M.</v>
          </cell>
          <cell r="C3871" t="str">
            <v>Y</v>
          </cell>
          <cell r="D3871" t="str">
            <v>00000239</v>
          </cell>
          <cell r="E3871" t="str">
            <v>MEDSURG RN Per Diem</v>
          </cell>
          <cell r="F3871">
            <v>42793</v>
          </cell>
          <cell r="G3871">
            <v>45056</v>
          </cell>
          <cell r="H3871" t="str">
            <v>Hourly</v>
          </cell>
          <cell r="I3871" t="str">
            <v>H</v>
          </cell>
          <cell r="J3871">
            <v>41.84</v>
          </cell>
        </row>
        <row r="3872">
          <cell r="A3872">
            <v>2030</v>
          </cell>
          <cell r="B3872" t="str">
            <v>Perkins, Amanda M.</v>
          </cell>
          <cell r="C3872" t="str">
            <v>N</v>
          </cell>
          <cell r="D3872" t="str">
            <v>00000592</v>
          </cell>
          <cell r="E3872" t="str">
            <v>RN Retirement Com PD</v>
          </cell>
          <cell r="F3872">
            <v>43423</v>
          </cell>
          <cell r="G3872">
            <v>44305</v>
          </cell>
          <cell r="H3872" t="str">
            <v>Hourly</v>
          </cell>
          <cell r="I3872" t="str">
            <v>H</v>
          </cell>
          <cell r="J3872">
            <v>30.41</v>
          </cell>
        </row>
        <row r="3873">
          <cell r="A3873">
            <v>2031</v>
          </cell>
          <cell r="B3873" t="str">
            <v>Baxter, Jennifer M.</v>
          </cell>
          <cell r="C3873" t="str">
            <v>Y</v>
          </cell>
          <cell r="D3873" t="str">
            <v>00000204</v>
          </cell>
          <cell r="E3873" t="str">
            <v>ACCT Accountant</v>
          </cell>
          <cell r="F3873">
            <v>41750</v>
          </cell>
          <cell r="G3873">
            <v>41940</v>
          </cell>
          <cell r="H3873" t="str">
            <v>Salaried</v>
          </cell>
          <cell r="I3873" t="str">
            <v>S</v>
          </cell>
          <cell r="J3873">
            <v>26.442299999999999</v>
          </cell>
        </row>
        <row r="3874">
          <cell r="A3874">
            <v>2032</v>
          </cell>
          <cell r="B3874" t="str">
            <v>Couture, Rachel E.</v>
          </cell>
          <cell r="C3874" t="str">
            <v>Y</v>
          </cell>
          <cell r="D3874" t="str">
            <v>00000058</v>
          </cell>
          <cell r="E3874" t="str">
            <v>MECU Licensed Nurse Aide</v>
          </cell>
          <cell r="F3874">
            <v>42009</v>
          </cell>
          <cell r="G3874">
            <v>42216</v>
          </cell>
          <cell r="H3874" t="str">
            <v>Hourly</v>
          </cell>
          <cell r="I3874" t="str">
            <v>H</v>
          </cell>
          <cell r="J3874">
            <v>12.81</v>
          </cell>
        </row>
        <row r="3875">
          <cell r="A3875">
            <v>2032</v>
          </cell>
          <cell r="B3875" t="str">
            <v>Couture, Rachel E.</v>
          </cell>
          <cell r="C3875" t="str">
            <v>N</v>
          </cell>
          <cell r="D3875" t="str">
            <v>00000235</v>
          </cell>
          <cell r="E3875" t="str">
            <v>MECU LNA Per Diem</v>
          </cell>
          <cell r="F3875">
            <v>41757</v>
          </cell>
          <cell r="G3875">
            <v>42008</v>
          </cell>
          <cell r="H3875" t="str">
            <v>Hourly</v>
          </cell>
          <cell r="I3875" t="str">
            <v>H</v>
          </cell>
          <cell r="J3875">
            <v>11.5</v>
          </cell>
        </row>
        <row r="3876">
          <cell r="A3876">
            <v>2033</v>
          </cell>
          <cell r="B3876" t="str">
            <v>Miller, Noah D.</v>
          </cell>
          <cell r="C3876" t="str">
            <v>Y</v>
          </cell>
          <cell r="D3876" t="str">
            <v>00000459</v>
          </cell>
          <cell r="E3876" t="str">
            <v>NUTS Nutrition Asst 1 Per Diem</v>
          </cell>
          <cell r="F3876">
            <v>41757</v>
          </cell>
          <cell r="G3876">
            <v>42082</v>
          </cell>
          <cell r="H3876" t="str">
            <v>Hourly</v>
          </cell>
          <cell r="I3876" t="str">
            <v>H</v>
          </cell>
          <cell r="J3876">
            <v>9.15</v>
          </cell>
        </row>
        <row r="3877">
          <cell r="A3877">
            <v>2034</v>
          </cell>
          <cell r="B3877" t="str">
            <v>Choiniere, Lindsay A.</v>
          </cell>
          <cell r="C3877" t="str">
            <v>Y</v>
          </cell>
          <cell r="D3877" t="str">
            <v>00000220</v>
          </cell>
          <cell r="E3877" t="str">
            <v>Purchasing Specialist</v>
          </cell>
          <cell r="F3877">
            <v>42079</v>
          </cell>
          <cell r="G3877">
            <v>42888</v>
          </cell>
          <cell r="H3877" t="str">
            <v>Hourly</v>
          </cell>
          <cell r="I3877" t="str">
            <v>H</v>
          </cell>
          <cell r="J3877">
            <v>17.02</v>
          </cell>
        </row>
        <row r="3878">
          <cell r="A3878">
            <v>2034</v>
          </cell>
          <cell r="B3878" t="str">
            <v>Choiniere, Lindsay A.</v>
          </cell>
          <cell r="C3878" t="str">
            <v>N</v>
          </cell>
          <cell r="D3878" t="str">
            <v>00000222</v>
          </cell>
          <cell r="E3878" t="str">
            <v>Purchasing Clerk I</v>
          </cell>
          <cell r="F3878">
            <v>41757</v>
          </cell>
          <cell r="G3878">
            <v>42078</v>
          </cell>
          <cell r="H3878" t="str">
            <v>Hourly</v>
          </cell>
          <cell r="I3878" t="str">
            <v>H</v>
          </cell>
          <cell r="J3878">
            <v>14</v>
          </cell>
        </row>
        <row r="3879">
          <cell r="A3879">
            <v>2035</v>
          </cell>
          <cell r="B3879" t="str">
            <v>Aucoin, Tara G.</v>
          </cell>
          <cell r="C3879" t="str">
            <v>N</v>
          </cell>
          <cell r="D3879" t="str">
            <v>00000049</v>
          </cell>
          <cell r="E3879" t="str">
            <v>MEDSURG Registered Nurse</v>
          </cell>
          <cell r="F3879">
            <v>41778</v>
          </cell>
          <cell r="G3879">
            <v>42120</v>
          </cell>
          <cell r="H3879" t="str">
            <v>Hourly</v>
          </cell>
          <cell r="I3879" t="str">
            <v>H</v>
          </cell>
          <cell r="J3879">
            <v>25.63</v>
          </cell>
        </row>
        <row r="3880">
          <cell r="A3880">
            <v>2035</v>
          </cell>
          <cell r="B3880" t="str">
            <v>Aucoin, Tara G.</v>
          </cell>
          <cell r="C3880" t="str">
            <v>N</v>
          </cell>
          <cell r="D3880" t="str">
            <v>00000239</v>
          </cell>
          <cell r="E3880" t="str">
            <v>MEDSURG RN Per Diem</v>
          </cell>
          <cell r="F3880">
            <v>42121</v>
          </cell>
          <cell r="G3880">
            <v>42571</v>
          </cell>
          <cell r="H3880" t="str">
            <v>Hourly</v>
          </cell>
          <cell r="I3880" t="str">
            <v>H</v>
          </cell>
          <cell r="J3880">
            <v>26.27</v>
          </cell>
        </row>
        <row r="3881">
          <cell r="A3881">
            <v>2035</v>
          </cell>
          <cell r="B3881" t="str">
            <v>Aucoin, Tara G.</v>
          </cell>
          <cell r="C3881" t="str">
            <v>Y</v>
          </cell>
          <cell r="D3881" t="str">
            <v>00000239</v>
          </cell>
          <cell r="E3881" t="str">
            <v>MEDSURG RN Per Diem</v>
          </cell>
          <cell r="F3881">
            <v>42739</v>
          </cell>
          <cell r="G3881">
            <v>42870</v>
          </cell>
          <cell r="H3881" t="str">
            <v>Hourly</v>
          </cell>
          <cell r="I3881" t="str">
            <v>H</v>
          </cell>
          <cell r="J3881">
            <v>27</v>
          </cell>
        </row>
        <row r="3882">
          <cell r="A3882">
            <v>2036</v>
          </cell>
          <cell r="B3882" t="str">
            <v>Clayton, Matthew E.</v>
          </cell>
          <cell r="C3882" t="str">
            <v>Y</v>
          </cell>
          <cell r="D3882" t="str">
            <v>00000031</v>
          </cell>
          <cell r="E3882" t="str">
            <v>LAB Laboratory Manager</v>
          </cell>
          <cell r="F3882">
            <v>43031</v>
          </cell>
          <cell r="G3882">
            <v>45056</v>
          </cell>
          <cell r="H3882" t="str">
            <v>Salaried</v>
          </cell>
          <cell r="I3882" t="str">
            <v>S</v>
          </cell>
          <cell r="J3882">
            <v>45.69</v>
          </cell>
        </row>
        <row r="3883">
          <cell r="A3883">
            <v>2036</v>
          </cell>
          <cell r="B3883" t="str">
            <v>Clayton, Matthew E.</v>
          </cell>
          <cell r="C3883" t="str">
            <v>N</v>
          </cell>
          <cell r="D3883" t="str">
            <v>00000079</v>
          </cell>
          <cell r="E3883" t="str">
            <v>LAB Laboratory Technician 3</v>
          </cell>
          <cell r="F3883">
            <v>41786</v>
          </cell>
          <cell r="G3883">
            <v>42596</v>
          </cell>
          <cell r="H3883" t="str">
            <v>Hourly</v>
          </cell>
          <cell r="I3883" t="str">
            <v>H</v>
          </cell>
          <cell r="J3883">
            <v>24.08</v>
          </cell>
        </row>
        <row r="3884">
          <cell r="A3884">
            <v>2036</v>
          </cell>
          <cell r="B3884" t="str">
            <v>Clayton, Matthew E.</v>
          </cell>
          <cell r="C3884" t="str">
            <v>N</v>
          </cell>
          <cell r="D3884" t="str">
            <v>00000417</v>
          </cell>
          <cell r="E3884" t="str">
            <v>Laboratory 4</v>
          </cell>
          <cell r="F3884">
            <v>42597</v>
          </cell>
          <cell r="G3884">
            <v>43030</v>
          </cell>
          <cell r="H3884" t="str">
            <v>Hourly</v>
          </cell>
          <cell r="I3884" t="str">
            <v>H</v>
          </cell>
          <cell r="J3884">
            <v>26.78</v>
          </cell>
        </row>
        <row r="3885">
          <cell r="A3885">
            <v>2037</v>
          </cell>
          <cell r="B3885" t="str">
            <v>Jensen, Rebekah A.</v>
          </cell>
          <cell r="C3885" t="str">
            <v>N</v>
          </cell>
          <cell r="D3885" t="str">
            <v>00000235</v>
          </cell>
          <cell r="E3885" t="str">
            <v>MECU LNA Per Diem</v>
          </cell>
          <cell r="F3885">
            <v>41792</v>
          </cell>
          <cell r="G3885">
            <v>42190</v>
          </cell>
          <cell r="H3885" t="str">
            <v>Hourly</v>
          </cell>
          <cell r="I3885" t="str">
            <v>H</v>
          </cell>
          <cell r="J3885">
            <v>11.28</v>
          </cell>
        </row>
        <row r="3886">
          <cell r="A3886">
            <v>2037</v>
          </cell>
          <cell r="B3886" t="str">
            <v>Jensen, Rebekah A.</v>
          </cell>
          <cell r="C3886" t="str">
            <v>N</v>
          </cell>
          <cell r="D3886" t="str">
            <v>00000236</v>
          </cell>
          <cell r="E3886" t="str">
            <v>MECU RN Per Diem</v>
          </cell>
          <cell r="F3886">
            <v>42548</v>
          </cell>
          <cell r="G3886">
            <v>42764</v>
          </cell>
          <cell r="H3886" t="str">
            <v>Hourly</v>
          </cell>
          <cell r="I3886" t="str">
            <v>H</v>
          </cell>
          <cell r="J3886">
            <v>25</v>
          </cell>
        </row>
        <row r="3887">
          <cell r="A3887">
            <v>2037</v>
          </cell>
          <cell r="B3887" t="str">
            <v>Jensen, Rebekah A.</v>
          </cell>
          <cell r="C3887" t="str">
            <v>Y</v>
          </cell>
          <cell r="D3887" t="str">
            <v>00000592</v>
          </cell>
          <cell r="E3887" t="str">
            <v>RN Retirement Com PD</v>
          </cell>
          <cell r="F3887">
            <v>42765</v>
          </cell>
          <cell r="G3887">
            <v>43077</v>
          </cell>
          <cell r="H3887" t="str">
            <v>Hourly</v>
          </cell>
          <cell r="I3887" t="str">
            <v>H</v>
          </cell>
          <cell r="J3887">
            <v>25.5</v>
          </cell>
        </row>
        <row r="3888">
          <cell r="A3888">
            <v>2038</v>
          </cell>
          <cell r="B3888" t="str">
            <v>Greenslit, Jamie L.</v>
          </cell>
          <cell r="C3888" t="str">
            <v>Y</v>
          </cell>
          <cell r="D3888" t="str">
            <v>00000227</v>
          </cell>
          <cell r="E3888" t="str">
            <v>CEC Teaching Assistant</v>
          </cell>
          <cell r="F3888">
            <v>41792</v>
          </cell>
          <cell r="G3888">
            <v>42228</v>
          </cell>
          <cell r="H3888" t="str">
            <v>Hourly</v>
          </cell>
          <cell r="I3888" t="str">
            <v>H</v>
          </cell>
          <cell r="J3888">
            <v>12.12</v>
          </cell>
        </row>
        <row r="3889">
          <cell r="A3889">
            <v>2039</v>
          </cell>
          <cell r="B3889" t="str">
            <v>McKnight, Blake C.</v>
          </cell>
          <cell r="C3889" t="str">
            <v>N</v>
          </cell>
          <cell r="D3889" t="str">
            <v>00000056</v>
          </cell>
          <cell r="E3889" t="str">
            <v>MECU Registered Nurse</v>
          </cell>
          <cell r="F3889">
            <v>41799</v>
          </cell>
          <cell r="G3889">
            <v>42106</v>
          </cell>
          <cell r="H3889" t="str">
            <v>Hourly</v>
          </cell>
          <cell r="I3889" t="str">
            <v>H</v>
          </cell>
          <cell r="J3889">
            <v>25</v>
          </cell>
        </row>
        <row r="3890">
          <cell r="A3890">
            <v>2039</v>
          </cell>
          <cell r="B3890" t="str">
            <v>McKnight, Blake C.</v>
          </cell>
          <cell r="C3890" t="str">
            <v>Y</v>
          </cell>
          <cell r="D3890" t="str">
            <v>00000236</v>
          </cell>
          <cell r="E3890" t="str">
            <v>MECU RN Per Diem</v>
          </cell>
          <cell r="F3890">
            <v>42107</v>
          </cell>
          <cell r="G3890">
            <v>42241</v>
          </cell>
          <cell r="H3890" t="str">
            <v>Hourly</v>
          </cell>
          <cell r="I3890" t="str">
            <v>H</v>
          </cell>
          <cell r="J3890">
            <v>25.63</v>
          </cell>
        </row>
        <row r="3891">
          <cell r="A3891">
            <v>2040</v>
          </cell>
          <cell r="B3891" t="str">
            <v>Shodunke, Brandy L.</v>
          </cell>
          <cell r="C3891" t="str">
            <v>Y</v>
          </cell>
          <cell r="D3891" t="str">
            <v>00000521</v>
          </cell>
          <cell r="E3891" t="str">
            <v>CHEL RN Offisite</v>
          </cell>
          <cell r="F3891">
            <v>41799</v>
          </cell>
          <cell r="G3891">
            <v>42474</v>
          </cell>
          <cell r="H3891" t="str">
            <v>Hourly</v>
          </cell>
          <cell r="I3891" t="str">
            <v>H</v>
          </cell>
          <cell r="J3891">
            <v>21.53</v>
          </cell>
        </row>
        <row r="3892">
          <cell r="A3892">
            <v>2041</v>
          </cell>
          <cell r="B3892" t="str">
            <v>Gilbert, Caroline E.</v>
          </cell>
          <cell r="C3892" t="str">
            <v>N</v>
          </cell>
          <cell r="D3892" t="str">
            <v>00000056</v>
          </cell>
          <cell r="E3892" t="str">
            <v>MECU Registered Nurse</v>
          </cell>
          <cell r="F3892">
            <v>41799</v>
          </cell>
          <cell r="G3892">
            <v>41956</v>
          </cell>
          <cell r="H3892" t="str">
            <v>Hourly</v>
          </cell>
          <cell r="I3892" t="str">
            <v>H</v>
          </cell>
          <cell r="J3892">
            <v>25</v>
          </cell>
        </row>
        <row r="3893">
          <cell r="A3893">
            <v>2041</v>
          </cell>
          <cell r="B3893" t="str">
            <v>Gilbert, Caroline E.</v>
          </cell>
          <cell r="C3893" t="str">
            <v>N</v>
          </cell>
          <cell r="D3893" t="str">
            <v>00000056</v>
          </cell>
          <cell r="E3893" t="str">
            <v>MECU Registered Nurse</v>
          </cell>
          <cell r="F3893">
            <v>42121</v>
          </cell>
          <cell r="G3893">
            <v>42652</v>
          </cell>
          <cell r="H3893" t="str">
            <v>Hourly</v>
          </cell>
          <cell r="I3893" t="str">
            <v>H</v>
          </cell>
          <cell r="J3893">
            <v>25.63</v>
          </cell>
        </row>
        <row r="3894">
          <cell r="A3894">
            <v>2041</v>
          </cell>
          <cell r="B3894" t="str">
            <v>Gilbert, Caroline E.</v>
          </cell>
          <cell r="C3894" t="str">
            <v>Y</v>
          </cell>
          <cell r="D3894" t="str">
            <v>00000239</v>
          </cell>
          <cell r="E3894" t="str">
            <v>MEDSURG RN Per Diem</v>
          </cell>
          <cell r="F3894">
            <v>42653</v>
          </cell>
          <cell r="G3894">
            <v>42910</v>
          </cell>
          <cell r="H3894" t="str">
            <v>Hourly</v>
          </cell>
          <cell r="I3894" t="str">
            <v>H</v>
          </cell>
          <cell r="J3894">
            <v>26.14</v>
          </cell>
        </row>
        <row r="3895">
          <cell r="A3895">
            <v>2042</v>
          </cell>
          <cell r="B3895" t="str">
            <v>Savidge, Webster W.</v>
          </cell>
          <cell r="C3895" t="str">
            <v>Y</v>
          </cell>
          <cell r="D3895" t="str">
            <v>00000197</v>
          </cell>
          <cell r="E3895" t="str">
            <v>ES Associate</v>
          </cell>
          <cell r="F3895">
            <v>41799</v>
          </cell>
          <cell r="G3895">
            <v>41856</v>
          </cell>
          <cell r="H3895" t="str">
            <v>Hourly</v>
          </cell>
          <cell r="I3895" t="str">
            <v>H</v>
          </cell>
          <cell r="J3895">
            <v>10</v>
          </cell>
        </row>
        <row r="3896">
          <cell r="A3896">
            <v>2043</v>
          </cell>
          <cell r="B3896" t="str">
            <v>Daly, Judy A.</v>
          </cell>
          <cell r="C3896" t="str">
            <v>Y</v>
          </cell>
          <cell r="D3896" t="str">
            <v>00000472</v>
          </cell>
          <cell r="E3896" t="str">
            <v>ES Associate - Per Diem</v>
          </cell>
          <cell r="F3896">
            <v>41799</v>
          </cell>
          <cell r="G3896">
            <v>42897</v>
          </cell>
          <cell r="H3896" t="str">
            <v>Hourly</v>
          </cell>
          <cell r="I3896" t="str">
            <v>H</v>
          </cell>
          <cell r="J3896">
            <v>12.86</v>
          </cell>
        </row>
        <row r="3897">
          <cell r="A3897">
            <v>2044</v>
          </cell>
          <cell r="B3897" t="str">
            <v>Badger, Dakotah J.</v>
          </cell>
          <cell r="C3897" t="str">
            <v>Y</v>
          </cell>
          <cell r="D3897" t="str">
            <v>00000194</v>
          </cell>
          <cell r="E3897" t="str">
            <v>FAC General Maintenance Worker</v>
          </cell>
          <cell r="F3897">
            <v>41806</v>
          </cell>
          <cell r="G3897">
            <v>41894</v>
          </cell>
          <cell r="H3897" t="str">
            <v>Hourly</v>
          </cell>
          <cell r="I3897" t="str">
            <v>H</v>
          </cell>
          <cell r="J3897">
            <v>10</v>
          </cell>
        </row>
        <row r="3898">
          <cell r="A3898">
            <v>2045</v>
          </cell>
          <cell r="B3898" t="str">
            <v>Kaplan, Brian M.</v>
          </cell>
          <cell r="C3898" t="str">
            <v>Y</v>
          </cell>
          <cell r="D3898" t="str">
            <v>00000239</v>
          </cell>
          <cell r="E3898" t="str">
            <v>MEDSURG RN Per Diem</v>
          </cell>
          <cell r="F3898">
            <v>41807</v>
          </cell>
          <cell r="G3898">
            <v>41974</v>
          </cell>
          <cell r="H3898" t="str">
            <v>Hourly</v>
          </cell>
          <cell r="I3898" t="str">
            <v>H</v>
          </cell>
          <cell r="J3898">
            <v>24</v>
          </cell>
        </row>
        <row r="3899">
          <cell r="A3899">
            <v>2046</v>
          </cell>
          <cell r="B3899" t="str">
            <v>Brock, Judith</v>
          </cell>
          <cell r="C3899" t="str">
            <v>Y</v>
          </cell>
          <cell r="D3899" t="str">
            <v>00000171</v>
          </cell>
          <cell r="E3899" t="str">
            <v>OBGYN Nurse Midwife</v>
          </cell>
          <cell r="F3899">
            <v>41821</v>
          </cell>
          <cell r="G3899">
            <v>43100</v>
          </cell>
          <cell r="H3899" t="str">
            <v>Salaried</v>
          </cell>
          <cell r="I3899" t="str">
            <v>S</v>
          </cell>
          <cell r="J3899">
            <v>44</v>
          </cell>
        </row>
        <row r="3900">
          <cell r="A3900">
            <v>2047</v>
          </cell>
          <cell r="B3900" t="str">
            <v>Morris, Bryanna L.</v>
          </cell>
          <cell r="C3900" t="str">
            <v>N</v>
          </cell>
          <cell r="D3900" t="str">
            <v>00000300</v>
          </cell>
          <cell r="E3900" t="str">
            <v>PRIM LPN - Provider Practice</v>
          </cell>
          <cell r="F3900">
            <v>41827</v>
          </cell>
          <cell r="G3900">
            <v>42062</v>
          </cell>
          <cell r="H3900" t="str">
            <v>Hourly</v>
          </cell>
          <cell r="I3900" t="str">
            <v>H</v>
          </cell>
          <cell r="J3900">
            <v>16</v>
          </cell>
        </row>
        <row r="3901">
          <cell r="A3901">
            <v>2047</v>
          </cell>
          <cell r="B3901" t="str">
            <v>Morris, Bryanna L.</v>
          </cell>
          <cell r="C3901" t="str">
            <v>Y</v>
          </cell>
          <cell r="D3901" t="str">
            <v>00000479</v>
          </cell>
          <cell r="E3901" t="str">
            <v>PRIM Office Manager Offsite</v>
          </cell>
          <cell r="F3901">
            <v>42877</v>
          </cell>
          <cell r="G3901">
            <v>43830</v>
          </cell>
          <cell r="H3901" t="str">
            <v>Salaried</v>
          </cell>
          <cell r="I3901" t="str">
            <v>S</v>
          </cell>
          <cell r="J3901">
            <v>25</v>
          </cell>
        </row>
        <row r="3902">
          <cell r="A3902">
            <v>2048</v>
          </cell>
          <cell r="B3902" t="str">
            <v>Harris, Samantha Y.</v>
          </cell>
          <cell r="C3902" t="str">
            <v>N</v>
          </cell>
          <cell r="D3902" t="str">
            <v>00000158</v>
          </cell>
          <cell r="E3902" t="str">
            <v>NAPS Podiatry Physician</v>
          </cell>
          <cell r="F3902">
            <v>41827</v>
          </cell>
          <cell r="G3902">
            <v>42736</v>
          </cell>
          <cell r="H3902" t="str">
            <v>Salaried</v>
          </cell>
          <cell r="I3902" t="str">
            <v>S</v>
          </cell>
          <cell r="J3902">
            <v>64.903800000000004</v>
          </cell>
        </row>
        <row r="3903">
          <cell r="A3903">
            <v>2048</v>
          </cell>
          <cell r="B3903" t="str">
            <v>Harris, Samantha Y.</v>
          </cell>
          <cell r="C3903" t="str">
            <v>Y</v>
          </cell>
          <cell r="D3903" t="str">
            <v>00000590</v>
          </cell>
          <cell r="E3903" t="str">
            <v>Physician Specialty Clin</v>
          </cell>
          <cell r="F3903">
            <v>42737</v>
          </cell>
          <cell r="G3903">
            <v>42988</v>
          </cell>
          <cell r="H3903" t="str">
            <v>Hourly</v>
          </cell>
          <cell r="I3903" t="str">
            <v>H</v>
          </cell>
          <cell r="J3903">
            <v>64.903800000000004</v>
          </cell>
        </row>
        <row r="3904">
          <cell r="A3904">
            <v>2049</v>
          </cell>
          <cell r="B3904" t="str">
            <v>Burnham, Alexis J.</v>
          </cell>
          <cell r="C3904" t="str">
            <v>N</v>
          </cell>
          <cell r="D3904" t="str">
            <v>00000058</v>
          </cell>
          <cell r="E3904" t="str">
            <v>MECU Licensed Nurse Aide</v>
          </cell>
          <cell r="F3904">
            <v>42485</v>
          </cell>
          <cell r="G3904">
            <v>42624</v>
          </cell>
          <cell r="H3904" t="str">
            <v>Hourly</v>
          </cell>
          <cell r="I3904" t="str">
            <v>H</v>
          </cell>
          <cell r="J3904">
            <v>14.5</v>
          </cell>
        </row>
        <row r="3905">
          <cell r="A3905">
            <v>2049</v>
          </cell>
          <cell r="B3905" t="str">
            <v>Burnham, Alexis J.</v>
          </cell>
          <cell r="C3905" t="str">
            <v>N</v>
          </cell>
          <cell r="D3905" t="str">
            <v>00000235</v>
          </cell>
          <cell r="E3905" t="str">
            <v>MECU LNA Per Diem</v>
          </cell>
          <cell r="F3905">
            <v>41827</v>
          </cell>
          <cell r="G3905">
            <v>42484</v>
          </cell>
          <cell r="H3905" t="str">
            <v>Hourly</v>
          </cell>
          <cell r="I3905" t="str">
            <v>H</v>
          </cell>
          <cell r="J3905">
            <v>11.28</v>
          </cell>
        </row>
        <row r="3906">
          <cell r="A3906">
            <v>2049</v>
          </cell>
          <cell r="B3906" t="str">
            <v>Burnham, Alexis J.</v>
          </cell>
          <cell r="C3906" t="str">
            <v>N</v>
          </cell>
          <cell r="D3906" t="str">
            <v>00000235</v>
          </cell>
          <cell r="E3906" t="str">
            <v>MECU LNA Per Diem</v>
          </cell>
          <cell r="F3906">
            <v>42625</v>
          </cell>
          <cell r="G3906">
            <v>42736</v>
          </cell>
          <cell r="H3906" t="str">
            <v>Hourly</v>
          </cell>
          <cell r="I3906" t="str">
            <v>H</v>
          </cell>
          <cell r="J3906">
            <v>14.5</v>
          </cell>
        </row>
        <row r="3907">
          <cell r="A3907">
            <v>2049</v>
          </cell>
          <cell r="B3907" t="str">
            <v>Burnham, Alexis J.</v>
          </cell>
          <cell r="C3907" t="str">
            <v>N</v>
          </cell>
          <cell r="D3907" t="str">
            <v>00000581</v>
          </cell>
          <cell r="E3907" t="str">
            <v>LNA Retirement Community</v>
          </cell>
          <cell r="F3907">
            <v>43178</v>
          </cell>
          <cell r="G3907">
            <v>43338</v>
          </cell>
          <cell r="H3907" t="str">
            <v>Hourly</v>
          </cell>
          <cell r="I3907" t="str">
            <v>H</v>
          </cell>
          <cell r="J3907">
            <v>14.5</v>
          </cell>
        </row>
        <row r="3908">
          <cell r="A3908">
            <v>2049</v>
          </cell>
          <cell r="B3908" t="str">
            <v>Burnham, Alexis J.</v>
          </cell>
          <cell r="C3908" t="str">
            <v>N</v>
          </cell>
          <cell r="D3908" t="str">
            <v>00000582</v>
          </cell>
          <cell r="E3908" t="str">
            <v>LNA Retirement Com PD</v>
          </cell>
          <cell r="F3908">
            <v>42737</v>
          </cell>
          <cell r="G3908">
            <v>42754</v>
          </cell>
          <cell r="H3908" t="str">
            <v>Hourly</v>
          </cell>
          <cell r="I3908" t="str">
            <v>H</v>
          </cell>
          <cell r="J3908">
            <v>14.5</v>
          </cell>
        </row>
        <row r="3909">
          <cell r="A3909">
            <v>2049</v>
          </cell>
          <cell r="B3909" t="str">
            <v>Burnham, Alexis J.</v>
          </cell>
          <cell r="C3909" t="str">
            <v>N</v>
          </cell>
          <cell r="D3909" t="str">
            <v>00000582</v>
          </cell>
          <cell r="E3909" t="str">
            <v>LNA Retirement Com PD</v>
          </cell>
          <cell r="F3909">
            <v>43178</v>
          </cell>
          <cell r="G3909">
            <v>43177</v>
          </cell>
          <cell r="H3909" t="str">
            <v>Hourly</v>
          </cell>
          <cell r="I3909" t="str">
            <v>H</v>
          </cell>
          <cell r="J3909">
            <v>14.5</v>
          </cell>
        </row>
        <row r="3910">
          <cell r="A3910">
            <v>2049</v>
          </cell>
          <cell r="B3910" t="str">
            <v>Burnham, Alexis J.</v>
          </cell>
          <cell r="C3910" t="str">
            <v>N</v>
          </cell>
          <cell r="D3910" t="str">
            <v>00000582</v>
          </cell>
          <cell r="E3910" t="str">
            <v>LNA Retirement Com PD</v>
          </cell>
          <cell r="F3910">
            <v>43339</v>
          </cell>
          <cell r="G3910">
            <v>43674</v>
          </cell>
          <cell r="H3910" t="str">
            <v>Hourly</v>
          </cell>
          <cell r="I3910" t="str">
            <v>H</v>
          </cell>
          <cell r="J3910">
            <v>14.94</v>
          </cell>
        </row>
        <row r="3911">
          <cell r="A3911">
            <v>2049</v>
          </cell>
          <cell r="B3911" t="str">
            <v>Burnham, Alexis J.</v>
          </cell>
          <cell r="C3911" t="str">
            <v>N</v>
          </cell>
          <cell r="D3911" t="str">
            <v>00000583</v>
          </cell>
          <cell r="E3911" t="str">
            <v>LPN Retirement Community</v>
          </cell>
          <cell r="F3911">
            <v>43675</v>
          </cell>
          <cell r="G3911">
            <v>43968</v>
          </cell>
          <cell r="H3911" t="str">
            <v>Hourly</v>
          </cell>
          <cell r="I3911" t="str">
            <v>H</v>
          </cell>
          <cell r="J3911">
            <v>19</v>
          </cell>
        </row>
        <row r="3912">
          <cell r="A3912">
            <v>2049</v>
          </cell>
          <cell r="B3912" t="str">
            <v>Burnham, Alexis J.</v>
          </cell>
          <cell r="C3912" t="str">
            <v>N</v>
          </cell>
          <cell r="D3912" t="str">
            <v>00000591</v>
          </cell>
          <cell r="E3912" t="str">
            <v>RN Retirement Community</v>
          </cell>
          <cell r="F3912">
            <v>43969</v>
          </cell>
          <cell r="G3912">
            <v>44305</v>
          </cell>
          <cell r="H3912" t="str">
            <v>Hourly</v>
          </cell>
          <cell r="I3912" t="str">
            <v>H</v>
          </cell>
          <cell r="J3912">
            <v>25</v>
          </cell>
        </row>
        <row r="3913">
          <cell r="A3913">
            <v>2049</v>
          </cell>
          <cell r="B3913" t="str">
            <v>Burnham, Alexis J.</v>
          </cell>
          <cell r="C3913" t="str">
            <v>Y</v>
          </cell>
          <cell r="D3913" t="str">
            <v>00000591</v>
          </cell>
          <cell r="E3913" t="str">
            <v>RN Retirement Community</v>
          </cell>
          <cell r="F3913">
            <v>44879</v>
          </cell>
          <cell r="G3913">
            <v>45056</v>
          </cell>
          <cell r="H3913" t="str">
            <v>Hourly</v>
          </cell>
          <cell r="I3913" t="str">
            <v>H</v>
          </cell>
          <cell r="J3913">
            <v>37.729999999999997</v>
          </cell>
        </row>
        <row r="3914">
          <cell r="A3914">
            <v>2049</v>
          </cell>
          <cell r="B3914" t="str">
            <v>Burnham, Alexis J.</v>
          </cell>
          <cell r="C3914" t="str">
            <v>N</v>
          </cell>
          <cell r="D3914" t="str">
            <v>00000592</v>
          </cell>
          <cell r="E3914" t="str">
            <v>RN Retirement Com PD</v>
          </cell>
          <cell r="F3914">
            <v>44095</v>
          </cell>
          <cell r="G3914">
            <v>44878</v>
          </cell>
          <cell r="H3914" t="str">
            <v>Hourly</v>
          </cell>
          <cell r="I3914" t="str">
            <v>H</v>
          </cell>
          <cell r="J3914">
            <v>36.81</v>
          </cell>
        </row>
        <row r="3915">
          <cell r="A3915">
            <v>2049</v>
          </cell>
          <cell r="B3915" t="str">
            <v>Burnham, Alexis J.</v>
          </cell>
          <cell r="C3915" t="str">
            <v>N</v>
          </cell>
          <cell r="D3915" t="str">
            <v>00000721</v>
          </cell>
          <cell r="E3915" t="str">
            <v>Infection Prevention Spec</v>
          </cell>
          <cell r="F3915">
            <v>44893</v>
          </cell>
          <cell r="G3915">
            <v>45056</v>
          </cell>
          <cell r="H3915" t="str">
            <v>Hourly</v>
          </cell>
          <cell r="I3915" t="str">
            <v>H</v>
          </cell>
          <cell r="J3915">
            <v>36.81</v>
          </cell>
        </row>
        <row r="3916">
          <cell r="A3916">
            <v>2050</v>
          </cell>
          <cell r="B3916" t="str">
            <v>Walker, Jared M.</v>
          </cell>
          <cell r="C3916" t="str">
            <v>Y</v>
          </cell>
          <cell r="D3916" t="str">
            <v>00000079</v>
          </cell>
          <cell r="E3916" t="str">
            <v>LAB Laboratory Technician 3</v>
          </cell>
          <cell r="F3916">
            <v>41828</v>
          </cell>
          <cell r="G3916">
            <v>45056</v>
          </cell>
          <cell r="H3916" t="str">
            <v>Hourly</v>
          </cell>
          <cell r="I3916" t="str">
            <v>H</v>
          </cell>
          <cell r="J3916">
            <v>32.56</v>
          </cell>
        </row>
        <row r="3917">
          <cell r="A3917">
            <v>2050</v>
          </cell>
          <cell r="B3917" t="str">
            <v>Walker, Jared M.</v>
          </cell>
          <cell r="C3917" t="str">
            <v>N</v>
          </cell>
          <cell r="D3917" t="str">
            <v>00000081</v>
          </cell>
          <cell r="E3917" t="str">
            <v>LAB Laboratory Technician 1</v>
          </cell>
          <cell r="F3917">
            <v>41828</v>
          </cell>
          <cell r="G3917">
            <v>41827</v>
          </cell>
          <cell r="H3917" t="str">
            <v>Hourly</v>
          </cell>
          <cell r="I3917" t="str">
            <v>H</v>
          </cell>
          <cell r="J3917">
            <v>22</v>
          </cell>
        </row>
        <row r="3918">
          <cell r="A3918">
            <v>2051</v>
          </cell>
          <cell r="B3918" t="str">
            <v>LaPerle, Megan E.</v>
          </cell>
          <cell r="C3918" t="str">
            <v>N</v>
          </cell>
          <cell r="D3918" t="str">
            <v>00000118</v>
          </cell>
          <cell r="E3918" t="str">
            <v>HIM File Clerk</v>
          </cell>
          <cell r="F3918">
            <v>41834</v>
          </cell>
          <cell r="G3918">
            <v>42008</v>
          </cell>
          <cell r="H3918" t="str">
            <v>Hourly</v>
          </cell>
          <cell r="I3918" t="str">
            <v>H</v>
          </cell>
          <cell r="J3918">
            <v>9.15</v>
          </cell>
        </row>
        <row r="3919">
          <cell r="A3919">
            <v>2051</v>
          </cell>
          <cell r="B3919" t="str">
            <v>LaPerle, Megan E.</v>
          </cell>
          <cell r="C3919" t="str">
            <v>Y</v>
          </cell>
          <cell r="D3919" t="str">
            <v>00000346</v>
          </cell>
          <cell r="E3919" t="str">
            <v>HIM Chart Analyst</v>
          </cell>
          <cell r="F3919">
            <v>42177</v>
          </cell>
          <cell r="G3919">
            <v>44071</v>
          </cell>
          <cell r="H3919" t="str">
            <v>Hourly</v>
          </cell>
          <cell r="I3919" t="str">
            <v>H</v>
          </cell>
          <cell r="J3919">
            <v>12.51</v>
          </cell>
        </row>
        <row r="3920">
          <cell r="A3920">
            <v>2051</v>
          </cell>
          <cell r="B3920" t="str">
            <v>LaPerle, Megan E.</v>
          </cell>
          <cell r="C3920" t="str">
            <v>N</v>
          </cell>
          <cell r="D3920" t="str">
            <v>00000558</v>
          </cell>
          <cell r="E3920" t="str">
            <v>File Clerk</v>
          </cell>
          <cell r="F3920">
            <v>42009</v>
          </cell>
          <cell r="G3920">
            <v>42008</v>
          </cell>
          <cell r="H3920" t="str">
            <v>Hourly</v>
          </cell>
          <cell r="I3920" t="str">
            <v>H</v>
          </cell>
          <cell r="J3920">
            <v>9.15</v>
          </cell>
        </row>
        <row r="3921">
          <cell r="A3921">
            <v>2051</v>
          </cell>
          <cell r="B3921" t="str">
            <v>LaPerle, Megan E.</v>
          </cell>
          <cell r="C3921" t="str">
            <v>N</v>
          </cell>
          <cell r="D3921" t="str">
            <v>00000559</v>
          </cell>
          <cell r="E3921" t="str">
            <v>File Clerk PD</v>
          </cell>
          <cell r="F3921">
            <v>42009</v>
          </cell>
          <cell r="G3921">
            <v>42176</v>
          </cell>
          <cell r="H3921" t="str">
            <v>Hourly</v>
          </cell>
          <cell r="I3921" t="str">
            <v>H</v>
          </cell>
          <cell r="J3921">
            <v>9.15</v>
          </cell>
        </row>
        <row r="3922">
          <cell r="A3922">
            <v>2052</v>
          </cell>
          <cell r="B3922" t="str">
            <v>Doolittle, Joshua D.</v>
          </cell>
          <cell r="C3922" t="str">
            <v>N</v>
          </cell>
          <cell r="D3922" t="str">
            <v>00000193</v>
          </cell>
          <cell r="E3922" t="str">
            <v>FAC Skilled Maintenance</v>
          </cell>
          <cell r="F3922">
            <v>41834</v>
          </cell>
          <cell r="G3922">
            <v>42666</v>
          </cell>
          <cell r="H3922" t="str">
            <v>Hourly</v>
          </cell>
          <cell r="I3922" t="str">
            <v>H</v>
          </cell>
          <cell r="J3922">
            <v>25</v>
          </cell>
        </row>
        <row r="3923">
          <cell r="A3923">
            <v>2052</v>
          </cell>
          <cell r="B3923" t="str">
            <v>Doolittle, Joshua D.</v>
          </cell>
          <cell r="C3923" t="str">
            <v>Y</v>
          </cell>
          <cell r="D3923" t="str">
            <v>00000486</v>
          </cell>
          <cell r="E3923" t="str">
            <v>FAC Plant Operation Supervisor</v>
          </cell>
          <cell r="F3923">
            <v>44361</v>
          </cell>
          <cell r="G3923">
            <v>45056</v>
          </cell>
          <cell r="H3923" t="str">
            <v>Hourly</v>
          </cell>
          <cell r="I3923" t="str">
            <v>H</v>
          </cell>
          <cell r="J3923">
            <v>33.36</v>
          </cell>
        </row>
        <row r="3924">
          <cell r="A3924">
            <v>2052</v>
          </cell>
          <cell r="B3924" t="str">
            <v>Doolittle, Joshua D.</v>
          </cell>
          <cell r="C3924" t="str">
            <v>N</v>
          </cell>
          <cell r="D3924" t="str">
            <v>00000578</v>
          </cell>
          <cell r="E3924" t="str">
            <v>Master Electician</v>
          </cell>
          <cell r="F3924">
            <v>42667</v>
          </cell>
          <cell r="G3924">
            <v>44360</v>
          </cell>
          <cell r="H3924" t="str">
            <v>Hourly</v>
          </cell>
          <cell r="I3924" t="str">
            <v>H</v>
          </cell>
          <cell r="J3924">
            <v>28.41</v>
          </cell>
        </row>
        <row r="3925">
          <cell r="A3925">
            <v>2053</v>
          </cell>
          <cell r="B3925" t="str">
            <v>Odonahoe, Sarah A.</v>
          </cell>
          <cell r="C3925" t="str">
            <v>N</v>
          </cell>
          <cell r="D3925" t="str">
            <v>00000291</v>
          </cell>
          <cell r="E3925" t="str">
            <v>HIM Certified Coder</v>
          </cell>
          <cell r="F3925">
            <v>41841</v>
          </cell>
          <cell r="G3925">
            <v>42811</v>
          </cell>
          <cell r="H3925" t="str">
            <v>Hourly</v>
          </cell>
          <cell r="I3925" t="str">
            <v>H</v>
          </cell>
          <cell r="J3925">
            <v>20.5</v>
          </cell>
        </row>
        <row r="3926">
          <cell r="A3926">
            <v>2053</v>
          </cell>
          <cell r="B3926" t="str">
            <v>Odonahoe, Sarah A.</v>
          </cell>
          <cell r="C3926" t="str">
            <v>N</v>
          </cell>
          <cell r="D3926" t="str">
            <v>00000291</v>
          </cell>
          <cell r="E3926" t="str">
            <v>HIM Certified Coder</v>
          </cell>
          <cell r="F3926">
            <v>43185</v>
          </cell>
          <cell r="G3926">
            <v>44643</v>
          </cell>
          <cell r="H3926" t="str">
            <v>Hourly</v>
          </cell>
          <cell r="I3926" t="str">
            <v>H</v>
          </cell>
          <cell r="J3926">
            <v>26.49</v>
          </cell>
        </row>
        <row r="3927">
          <cell r="A3927">
            <v>2053</v>
          </cell>
          <cell r="B3927" t="str">
            <v>Odonahoe, Sarah A.</v>
          </cell>
          <cell r="C3927" t="str">
            <v>Y</v>
          </cell>
          <cell r="D3927" t="str">
            <v>00000291</v>
          </cell>
          <cell r="E3927" t="str">
            <v>HIM Certified Coder</v>
          </cell>
          <cell r="F3927">
            <v>44827</v>
          </cell>
          <cell r="G3927">
            <v>45056</v>
          </cell>
          <cell r="H3927" t="str">
            <v>Hourly</v>
          </cell>
          <cell r="I3927" t="str">
            <v>H</v>
          </cell>
          <cell r="J3927">
            <v>26.49</v>
          </cell>
        </row>
        <row r="3928">
          <cell r="A3928">
            <v>2054</v>
          </cell>
          <cell r="B3928" t="str">
            <v>Cassinell, Anissa K.</v>
          </cell>
          <cell r="C3928" t="str">
            <v>Y</v>
          </cell>
          <cell r="D3928" t="str">
            <v>00000459</v>
          </cell>
          <cell r="E3928" t="str">
            <v>NUTS Nutrition Asst 1 Per Diem</v>
          </cell>
          <cell r="F3928">
            <v>41841</v>
          </cell>
          <cell r="G3928">
            <v>41875</v>
          </cell>
          <cell r="H3928" t="str">
            <v>Hourly</v>
          </cell>
          <cell r="I3928" t="str">
            <v>H</v>
          </cell>
          <cell r="J3928">
            <v>10</v>
          </cell>
        </row>
        <row r="3929">
          <cell r="A3929">
            <v>2055</v>
          </cell>
          <cell r="B3929" t="str">
            <v>Putney, Diana</v>
          </cell>
          <cell r="C3929" t="str">
            <v>Y</v>
          </cell>
          <cell r="D3929" t="str">
            <v>00000093</v>
          </cell>
          <cell r="E3929" t="str">
            <v>PHAR Pharmacist</v>
          </cell>
          <cell r="F3929">
            <v>41843</v>
          </cell>
          <cell r="G3929">
            <v>45056</v>
          </cell>
          <cell r="H3929" t="str">
            <v>Salaried</v>
          </cell>
          <cell r="I3929" t="str">
            <v>S</v>
          </cell>
          <cell r="J3929">
            <v>71.55</v>
          </cell>
        </row>
        <row r="3930">
          <cell r="A3930">
            <v>2056</v>
          </cell>
          <cell r="B3930" t="str">
            <v>Blaisdell, Katelyn M.</v>
          </cell>
          <cell r="C3930" t="str">
            <v>N</v>
          </cell>
          <cell r="D3930" t="str">
            <v>00000164</v>
          </cell>
          <cell r="E3930" t="str">
            <v>PRIM Medical Secretary</v>
          </cell>
          <cell r="F3930">
            <v>41855</v>
          </cell>
          <cell r="G3930">
            <v>42526</v>
          </cell>
          <cell r="H3930" t="str">
            <v>Hourly</v>
          </cell>
          <cell r="I3930" t="str">
            <v>H</v>
          </cell>
          <cell r="J3930">
            <v>12.88</v>
          </cell>
        </row>
        <row r="3931">
          <cell r="A3931">
            <v>2056</v>
          </cell>
          <cell r="B3931" t="str">
            <v>Blaisdell, Katelyn M.</v>
          </cell>
          <cell r="C3931" t="str">
            <v>N</v>
          </cell>
          <cell r="D3931" t="str">
            <v>00000535</v>
          </cell>
          <cell r="E3931" t="str">
            <v>REH Operations Coordinator</v>
          </cell>
          <cell r="F3931">
            <v>42527</v>
          </cell>
          <cell r="G3931">
            <v>44682</v>
          </cell>
          <cell r="H3931" t="str">
            <v>Hourly</v>
          </cell>
          <cell r="I3931" t="str">
            <v>H</v>
          </cell>
          <cell r="J3931">
            <v>20.76</v>
          </cell>
        </row>
        <row r="3932">
          <cell r="A3932">
            <v>2056</v>
          </cell>
          <cell r="B3932" t="str">
            <v>Blaisdell, Katelyn M.</v>
          </cell>
          <cell r="C3932" t="str">
            <v>Y</v>
          </cell>
          <cell r="D3932" t="str">
            <v>00000665</v>
          </cell>
          <cell r="E3932" t="str">
            <v>Lead Office Representative</v>
          </cell>
          <cell r="F3932">
            <v>44683</v>
          </cell>
          <cell r="G3932">
            <v>45056</v>
          </cell>
          <cell r="H3932" t="str">
            <v>Hourly</v>
          </cell>
          <cell r="I3932" t="str">
            <v>H</v>
          </cell>
          <cell r="J3932">
            <v>24.46</v>
          </cell>
        </row>
        <row r="3933">
          <cell r="A3933">
            <v>2057</v>
          </cell>
          <cell r="B3933" t="str">
            <v>Isaacson, Michael J.</v>
          </cell>
          <cell r="C3933" t="str">
            <v>Y</v>
          </cell>
          <cell r="D3933" t="str">
            <v>00000189</v>
          </cell>
          <cell r="E3933" t="str">
            <v>NUTS Chef</v>
          </cell>
          <cell r="F3933">
            <v>41855</v>
          </cell>
          <cell r="G3933">
            <v>42291</v>
          </cell>
          <cell r="H3933" t="str">
            <v>Salaried</v>
          </cell>
          <cell r="I3933" t="str">
            <v>S</v>
          </cell>
          <cell r="J3933">
            <v>24</v>
          </cell>
        </row>
        <row r="3934">
          <cell r="A3934">
            <v>2058</v>
          </cell>
          <cell r="B3934" t="str">
            <v>Norman, Kenyatta D.</v>
          </cell>
          <cell r="C3934" t="str">
            <v>Y</v>
          </cell>
          <cell r="D3934" t="str">
            <v>00000379</v>
          </cell>
          <cell r="E3934" t="str">
            <v>Orthopedics Physician</v>
          </cell>
          <cell r="F3934">
            <v>41855</v>
          </cell>
          <cell r="G3934">
            <v>42678</v>
          </cell>
          <cell r="H3934" t="str">
            <v>Salaried</v>
          </cell>
          <cell r="I3934" t="str">
            <v>S</v>
          </cell>
          <cell r="J3934">
            <v>204.32689999999999</v>
          </cell>
        </row>
        <row r="3935">
          <cell r="A3935">
            <v>2059</v>
          </cell>
          <cell r="B3935" t="str">
            <v>Aruzza, Tyler J.</v>
          </cell>
          <cell r="C3935" t="str">
            <v>Y</v>
          </cell>
          <cell r="D3935" t="str">
            <v>00000098</v>
          </cell>
          <cell r="E3935" t="str">
            <v>REH Physical Therapist</v>
          </cell>
          <cell r="F3935">
            <v>41862</v>
          </cell>
          <cell r="G3935">
            <v>42146</v>
          </cell>
          <cell r="H3935" t="str">
            <v>Hourly</v>
          </cell>
          <cell r="I3935" t="str">
            <v>H</v>
          </cell>
          <cell r="J3935">
            <v>26</v>
          </cell>
        </row>
        <row r="3936">
          <cell r="A3936">
            <v>2060</v>
          </cell>
          <cell r="B3936" t="str">
            <v>Teetsel, Diane M.</v>
          </cell>
          <cell r="C3936" t="str">
            <v>N</v>
          </cell>
          <cell r="D3936" t="str">
            <v>00000056</v>
          </cell>
          <cell r="E3936" t="str">
            <v>MECU Registered Nurse</v>
          </cell>
          <cell r="F3936">
            <v>41869</v>
          </cell>
          <cell r="G3936">
            <v>42764</v>
          </cell>
          <cell r="H3936" t="str">
            <v>Hourly</v>
          </cell>
          <cell r="I3936" t="str">
            <v>H</v>
          </cell>
          <cell r="J3936">
            <v>29.73</v>
          </cell>
        </row>
        <row r="3937">
          <cell r="A3937">
            <v>2060</v>
          </cell>
          <cell r="B3937" t="str">
            <v>Teetsel, Diane M.</v>
          </cell>
          <cell r="C3937" t="str">
            <v>Y</v>
          </cell>
          <cell r="D3937" t="str">
            <v>00000591</v>
          </cell>
          <cell r="E3937" t="str">
            <v>RN Retirement Community</v>
          </cell>
          <cell r="F3937">
            <v>42765</v>
          </cell>
          <cell r="G3937">
            <v>43843</v>
          </cell>
          <cell r="H3937" t="str">
            <v>Hourly</v>
          </cell>
          <cell r="I3937" t="str">
            <v>H</v>
          </cell>
          <cell r="J3937">
            <v>31.23</v>
          </cell>
        </row>
        <row r="3938">
          <cell r="A3938">
            <v>2061</v>
          </cell>
          <cell r="B3938" t="str">
            <v>Thurston, Kara B.</v>
          </cell>
          <cell r="C3938" t="str">
            <v>Y</v>
          </cell>
          <cell r="D3938" t="str">
            <v>00000049</v>
          </cell>
          <cell r="E3938" t="str">
            <v>MEDSURG Registered Nurse</v>
          </cell>
          <cell r="F3938">
            <v>41876</v>
          </cell>
          <cell r="G3938">
            <v>42561</v>
          </cell>
          <cell r="H3938" t="str">
            <v>Hourly</v>
          </cell>
          <cell r="I3938" t="str">
            <v>H</v>
          </cell>
          <cell r="J3938">
            <v>25.63</v>
          </cell>
        </row>
        <row r="3939">
          <cell r="A3939">
            <v>2062</v>
          </cell>
          <cell r="B3939" t="str">
            <v>Fitzgerald, Stefaine M.</v>
          </cell>
          <cell r="C3939" t="str">
            <v>N</v>
          </cell>
          <cell r="D3939" t="str">
            <v>00000052</v>
          </cell>
          <cell r="E3939" t="str">
            <v>MEDSURG Unit Coordinator</v>
          </cell>
          <cell r="F3939">
            <v>41876</v>
          </cell>
          <cell r="G3939">
            <v>42176</v>
          </cell>
          <cell r="H3939" t="str">
            <v>Hourly</v>
          </cell>
          <cell r="I3939" t="str">
            <v>H</v>
          </cell>
          <cell r="J3939">
            <v>15.5</v>
          </cell>
        </row>
        <row r="3940">
          <cell r="A3940">
            <v>2062</v>
          </cell>
          <cell r="B3940" t="str">
            <v>Fitzgerald, Stefaine M.</v>
          </cell>
          <cell r="C3940" t="str">
            <v>Y</v>
          </cell>
          <cell r="D3940" t="str">
            <v>00000237</v>
          </cell>
          <cell r="E3940" t="str">
            <v>MEDSURG LNA Per Diem</v>
          </cell>
          <cell r="F3940">
            <v>42177</v>
          </cell>
          <cell r="G3940">
            <v>42547</v>
          </cell>
          <cell r="H3940" t="str">
            <v>Hourly</v>
          </cell>
          <cell r="I3940" t="str">
            <v>H</v>
          </cell>
          <cell r="J3940">
            <v>15.89</v>
          </cell>
        </row>
        <row r="3941">
          <cell r="A3941">
            <v>2063</v>
          </cell>
          <cell r="B3941" t="str">
            <v>Scalera, Melissa M.</v>
          </cell>
          <cell r="C3941" t="str">
            <v>N</v>
          </cell>
          <cell r="D3941" t="str">
            <v>00000172</v>
          </cell>
          <cell r="E3941" t="str">
            <v>OBGYN Physician</v>
          </cell>
          <cell r="F3941">
            <v>41878</v>
          </cell>
          <cell r="G3941">
            <v>42736</v>
          </cell>
          <cell r="H3941" t="str">
            <v>Salaried</v>
          </cell>
          <cell r="I3941" t="str">
            <v>S</v>
          </cell>
          <cell r="J3941">
            <v>120.1923</v>
          </cell>
        </row>
        <row r="3942">
          <cell r="A3942">
            <v>2063</v>
          </cell>
          <cell r="B3942" t="str">
            <v>Scalera, Melissa M.</v>
          </cell>
          <cell r="C3942" t="str">
            <v>Y</v>
          </cell>
          <cell r="D3942" t="str">
            <v>00000590</v>
          </cell>
          <cell r="E3942" t="str">
            <v>Physician Specialty Clin</v>
          </cell>
          <cell r="F3942">
            <v>42737</v>
          </cell>
          <cell r="G3942">
            <v>43555</v>
          </cell>
          <cell r="H3942" t="str">
            <v>Hourly</v>
          </cell>
          <cell r="I3942" t="str">
            <v>H</v>
          </cell>
          <cell r="J3942">
            <v>123.79810000000001</v>
          </cell>
        </row>
        <row r="3943">
          <cell r="A3943">
            <v>2064</v>
          </cell>
          <cell r="B3943" t="str">
            <v>McConnell, Kierstan C.</v>
          </cell>
          <cell r="C3943" t="str">
            <v>Y</v>
          </cell>
          <cell r="D3943" t="str">
            <v>00000225</v>
          </cell>
          <cell r="E3943" t="str">
            <v>CEC Teacher</v>
          </cell>
          <cell r="F3943">
            <v>41884</v>
          </cell>
          <cell r="G3943">
            <v>41885</v>
          </cell>
          <cell r="H3943" t="str">
            <v>Hourly</v>
          </cell>
          <cell r="I3943" t="str">
            <v>H</v>
          </cell>
          <cell r="J3943">
            <v>13</v>
          </cell>
        </row>
        <row r="3944">
          <cell r="A3944">
            <v>2065</v>
          </cell>
          <cell r="B3944" t="str">
            <v>Zapletal, Casey L.</v>
          </cell>
          <cell r="C3944" t="str">
            <v>Y</v>
          </cell>
          <cell r="D3944" t="str">
            <v>00000233</v>
          </cell>
          <cell r="E3944" t="str">
            <v>ER RN Per Diem</v>
          </cell>
          <cell r="F3944">
            <v>41885</v>
          </cell>
          <cell r="G3944">
            <v>42675</v>
          </cell>
          <cell r="H3944" t="str">
            <v>Hourly</v>
          </cell>
          <cell r="I3944" t="str">
            <v>H</v>
          </cell>
          <cell r="J3944">
            <v>25.11</v>
          </cell>
        </row>
        <row r="3945">
          <cell r="A3945">
            <v>2066</v>
          </cell>
          <cell r="B3945" t="str">
            <v>Mugford, Leah J.</v>
          </cell>
          <cell r="C3945" t="str">
            <v>N</v>
          </cell>
          <cell r="D3945" t="str">
            <v>00000049</v>
          </cell>
          <cell r="E3945" t="str">
            <v>MEDSURG Registered Nurse</v>
          </cell>
          <cell r="F3945">
            <v>41890</v>
          </cell>
          <cell r="G3945">
            <v>42176</v>
          </cell>
          <cell r="H3945" t="str">
            <v>Hourly</v>
          </cell>
          <cell r="I3945" t="str">
            <v>H</v>
          </cell>
          <cell r="J3945">
            <v>25</v>
          </cell>
        </row>
        <row r="3946">
          <cell r="A3946">
            <v>2066</v>
          </cell>
          <cell r="B3946" t="str">
            <v>Mugford, Leah J.</v>
          </cell>
          <cell r="C3946" t="str">
            <v>Y</v>
          </cell>
          <cell r="D3946" t="str">
            <v>00000239</v>
          </cell>
          <cell r="E3946" t="str">
            <v>MEDSURG RN Per Diem</v>
          </cell>
          <cell r="F3946">
            <v>42177</v>
          </cell>
          <cell r="G3946">
            <v>42454</v>
          </cell>
          <cell r="H3946" t="str">
            <v>Hourly</v>
          </cell>
          <cell r="I3946" t="str">
            <v>H</v>
          </cell>
          <cell r="J3946">
            <v>25</v>
          </cell>
        </row>
        <row r="3947">
          <cell r="A3947">
            <v>2067</v>
          </cell>
          <cell r="B3947" t="str">
            <v>Young, Jasmine E.</v>
          </cell>
          <cell r="C3947" t="str">
            <v>N</v>
          </cell>
          <cell r="D3947" t="str">
            <v>00000049</v>
          </cell>
          <cell r="E3947" t="str">
            <v>MEDSURG Registered Nurse</v>
          </cell>
          <cell r="F3947">
            <v>41890</v>
          </cell>
          <cell r="G3947">
            <v>42526</v>
          </cell>
          <cell r="H3947" t="str">
            <v>Hourly</v>
          </cell>
          <cell r="I3947" t="str">
            <v>H</v>
          </cell>
          <cell r="J3947">
            <v>25.63</v>
          </cell>
        </row>
        <row r="3948">
          <cell r="A3948">
            <v>2067</v>
          </cell>
          <cell r="B3948" t="str">
            <v>Young, Jasmine E.</v>
          </cell>
          <cell r="C3948" t="str">
            <v>N</v>
          </cell>
          <cell r="D3948" t="str">
            <v>00000049</v>
          </cell>
          <cell r="E3948" t="str">
            <v>MEDSURG Registered Nurse</v>
          </cell>
          <cell r="F3948">
            <v>42639</v>
          </cell>
          <cell r="G3948">
            <v>43002</v>
          </cell>
          <cell r="H3948" t="str">
            <v>Hourly</v>
          </cell>
          <cell r="I3948" t="str">
            <v>H</v>
          </cell>
          <cell r="J3948">
            <v>27.68</v>
          </cell>
        </row>
        <row r="3949">
          <cell r="A3949">
            <v>2067</v>
          </cell>
          <cell r="B3949" t="str">
            <v>Young, Jasmine E.</v>
          </cell>
          <cell r="C3949" t="str">
            <v>N</v>
          </cell>
          <cell r="D3949" t="str">
            <v>00000239</v>
          </cell>
          <cell r="E3949" t="str">
            <v>MEDSURG RN Per Diem</v>
          </cell>
          <cell r="F3949">
            <v>42527</v>
          </cell>
          <cell r="G3949">
            <v>42638</v>
          </cell>
          <cell r="H3949" t="str">
            <v>Hourly</v>
          </cell>
          <cell r="I3949" t="str">
            <v>H</v>
          </cell>
          <cell r="J3949">
            <v>25.63</v>
          </cell>
        </row>
        <row r="3950">
          <cell r="A3950">
            <v>2067</v>
          </cell>
          <cell r="B3950" t="str">
            <v>Young, Jasmine E.</v>
          </cell>
          <cell r="C3950" t="str">
            <v>N</v>
          </cell>
          <cell r="D3950" t="str">
            <v>00000239</v>
          </cell>
          <cell r="E3950" t="str">
            <v>MEDSURG RN Per Diem</v>
          </cell>
          <cell r="F3950">
            <v>43003</v>
          </cell>
          <cell r="G3950">
            <v>43381</v>
          </cell>
          <cell r="H3950" t="str">
            <v>Hourly</v>
          </cell>
          <cell r="I3950" t="str">
            <v>H</v>
          </cell>
          <cell r="J3950">
            <v>27.68</v>
          </cell>
        </row>
        <row r="3951">
          <cell r="A3951">
            <v>2067</v>
          </cell>
          <cell r="B3951" t="str">
            <v>Young, Jasmine E.</v>
          </cell>
          <cell r="C3951" t="str">
            <v>Y</v>
          </cell>
          <cell r="D3951" t="str">
            <v>00000239</v>
          </cell>
          <cell r="E3951" t="str">
            <v>MEDSURG RN Per Diem</v>
          </cell>
          <cell r="F3951">
            <v>45054</v>
          </cell>
          <cell r="G3951">
            <v>45056</v>
          </cell>
          <cell r="H3951" t="str">
            <v>Hourly</v>
          </cell>
          <cell r="I3951" t="str">
            <v>H</v>
          </cell>
          <cell r="J3951">
            <v>39.630000000000003</v>
          </cell>
        </row>
        <row r="3952">
          <cell r="A3952">
            <v>2068</v>
          </cell>
          <cell r="B3952" t="str">
            <v>Gallandt, Shannon P.</v>
          </cell>
          <cell r="C3952" t="str">
            <v>Y</v>
          </cell>
          <cell r="D3952" t="str">
            <v>00000472</v>
          </cell>
          <cell r="E3952" t="str">
            <v>ES Associate - Per Diem</v>
          </cell>
          <cell r="F3952">
            <v>41890</v>
          </cell>
          <cell r="G3952">
            <v>41894</v>
          </cell>
          <cell r="H3952" t="str">
            <v>Hourly</v>
          </cell>
          <cell r="I3952" t="str">
            <v>H</v>
          </cell>
          <cell r="J3952">
            <v>10</v>
          </cell>
        </row>
        <row r="3953">
          <cell r="A3953">
            <v>2069</v>
          </cell>
          <cell r="B3953" t="str">
            <v>Persons, William D.</v>
          </cell>
          <cell r="C3953" t="str">
            <v>N</v>
          </cell>
          <cell r="D3953" t="str">
            <v>00000057</v>
          </cell>
          <cell r="E3953" t="str">
            <v>MECU Licensed Practical Nurse</v>
          </cell>
          <cell r="F3953">
            <v>42569</v>
          </cell>
          <cell r="G3953">
            <v>42638</v>
          </cell>
          <cell r="H3953" t="str">
            <v>Hourly</v>
          </cell>
          <cell r="I3953" t="str">
            <v>H</v>
          </cell>
          <cell r="J3953">
            <v>16</v>
          </cell>
        </row>
        <row r="3954">
          <cell r="A3954">
            <v>2069</v>
          </cell>
          <cell r="B3954" t="str">
            <v>Persons, William D.</v>
          </cell>
          <cell r="C3954" t="str">
            <v>N</v>
          </cell>
          <cell r="D3954" t="str">
            <v>00000064</v>
          </cell>
          <cell r="E3954" t="str">
            <v>OR Licensed Practical Nurse</v>
          </cell>
          <cell r="F3954">
            <v>42639</v>
          </cell>
          <cell r="G3954">
            <v>43128</v>
          </cell>
          <cell r="H3954" t="str">
            <v>Hourly</v>
          </cell>
          <cell r="I3954" t="str">
            <v>H</v>
          </cell>
          <cell r="J3954">
            <v>16.829999999999998</v>
          </cell>
        </row>
        <row r="3955">
          <cell r="A3955">
            <v>2069</v>
          </cell>
          <cell r="B3955" t="str">
            <v>Persons, William D.</v>
          </cell>
          <cell r="C3955" t="str">
            <v>N</v>
          </cell>
          <cell r="D3955" t="str">
            <v>00000071</v>
          </cell>
          <cell r="E3955" t="str">
            <v>OR Central Sterile LPN</v>
          </cell>
          <cell r="F3955">
            <v>43129</v>
          </cell>
          <cell r="G3955">
            <v>44038</v>
          </cell>
          <cell r="H3955" t="str">
            <v>Hourly</v>
          </cell>
          <cell r="I3955" t="str">
            <v>H</v>
          </cell>
          <cell r="J3955">
            <v>18.54</v>
          </cell>
        </row>
        <row r="3956">
          <cell r="A3956">
            <v>2069</v>
          </cell>
          <cell r="B3956" t="str">
            <v>Persons, William D.</v>
          </cell>
          <cell r="C3956" t="str">
            <v>N</v>
          </cell>
          <cell r="D3956" t="str">
            <v>00000235</v>
          </cell>
          <cell r="E3956" t="str">
            <v>MECU LNA Per Diem</v>
          </cell>
          <cell r="F3956">
            <v>41892</v>
          </cell>
          <cell r="G3956">
            <v>42568</v>
          </cell>
          <cell r="H3956" t="str">
            <v>Hourly</v>
          </cell>
          <cell r="I3956" t="str">
            <v>H</v>
          </cell>
          <cell r="J3956">
            <v>11.33</v>
          </cell>
        </row>
        <row r="3957">
          <cell r="A3957">
            <v>2069</v>
          </cell>
          <cell r="B3957" t="str">
            <v>Persons, William D.</v>
          </cell>
          <cell r="C3957" t="str">
            <v>Y</v>
          </cell>
          <cell r="D3957" t="str">
            <v>00000549</v>
          </cell>
          <cell r="E3957" t="str">
            <v>LPN Per Diem</v>
          </cell>
          <cell r="F3957">
            <v>44039</v>
          </cell>
          <cell r="G3957">
            <v>44575</v>
          </cell>
          <cell r="H3957" t="str">
            <v>Hourly</v>
          </cell>
          <cell r="I3957" t="str">
            <v>H</v>
          </cell>
          <cell r="J3957">
            <v>19.29</v>
          </cell>
        </row>
        <row r="3958">
          <cell r="A3958">
            <v>2069</v>
          </cell>
          <cell r="B3958" t="str">
            <v>Persons, William D.</v>
          </cell>
          <cell r="C3958" t="str">
            <v>N</v>
          </cell>
          <cell r="D3958" t="str">
            <v>00000583</v>
          </cell>
          <cell r="E3958" t="str">
            <v>LPN Retirement Community</v>
          </cell>
          <cell r="F3958">
            <v>43017</v>
          </cell>
          <cell r="G3958">
            <v>44305</v>
          </cell>
          <cell r="H3958" t="str">
            <v>Salaried</v>
          </cell>
          <cell r="I3958" t="str">
            <v>S</v>
          </cell>
          <cell r="J3958">
            <v>17.68</v>
          </cell>
        </row>
        <row r="3959">
          <cell r="A3959">
            <v>2070</v>
          </cell>
          <cell r="B3959" t="str">
            <v>Brown, Kenneth E.</v>
          </cell>
          <cell r="C3959" t="str">
            <v>Y</v>
          </cell>
          <cell r="D3959" t="str">
            <v>00000028</v>
          </cell>
          <cell r="E3959" t="str">
            <v>HR Administrative Assist</v>
          </cell>
          <cell r="F3959">
            <v>41897</v>
          </cell>
          <cell r="G3959">
            <v>42453</v>
          </cell>
          <cell r="H3959" t="str">
            <v>Hourly</v>
          </cell>
          <cell r="I3959" t="str">
            <v>H</v>
          </cell>
          <cell r="J3959">
            <v>14.5</v>
          </cell>
        </row>
        <row r="3960">
          <cell r="A3960">
            <v>2071</v>
          </cell>
          <cell r="B3960" t="str">
            <v>Colon, Elizabeth H.</v>
          </cell>
          <cell r="C3960" t="str">
            <v>Y</v>
          </cell>
          <cell r="D3960" t="str">
            <v>00000049</v>
          </cell>
          <cell r="E3960" t="str">
            <v>MEDSURG Registered Nurse</v>
          </cell>
          <cell r="F3960">
            <v>41897</v>
          </cell>
          <cell r="G3960">
            <v>45056</v>
          </cell>
          <cell r="H3960" t="str">
            <v>Hourly</v>
          </cell>
          <cell r="I3960" t="str">
            <v>H</v>
          </cell>
          <cell r="J3960">
            <v>43.46</v>
          </cell>
        </row>
        <row r="3961">
          <cell r="A3961">
            <v>2072</v>
          </cell>
          <cell r="B3961" t="str">
            <v>Noyes, Sarah K.</v>
          </cell>
          <cell r="C3961" t="str">
            <v>N</v>
          </cell>
          <cell r="D3961" t="str">
            <v>00000049</v>
          </cell>
          <cell r="E3961" t="str">
            <v>MEDSURG Registered Nurse</v>
          </cell>
          <cell r="F3961">
            <v>41897</v>
          </cell>
          <cell r="G3961">
            <v>42148</v>
          </cell>
          <cell r="H3961" t="str">
            <v>Hourly</v>
          </cell>
          <cell r="I3961" t="str">
            <v>H</v>
          </cell>
          <cell r="J3961">
            <v>25</v>
          </cell>
        </row>
        <row r="3962">
          <cell r="A3962">
            <v>2072</v>
          </cell>
          <cell r="B3962" t="str">
            <v>Noyes, Sarah K.</v>
          </cell>
          <cell r="C3962" t="str">
            <v>Y</v>
          </cell>
          <cell r="D3962" t="str">
            <v>00000239</v>
          </cell>
          <cell r="E3962" t="str">
            <v>MEDSURG RN Per Diem</v>
          </cell>
          <cell r="F3962">
            <v>42149</v>
          </cell>
          <cell r="G3962">
            <v>42870</v>
          </cell>
          <cell r="H3962" t="str">
            <v>Hourly</v>
          </cell>
          <cell r="I3962" t="str">
            <v>H</v>
          </cell>
          <cell r="J3962">
            <v>26.14</v>
          </cell>
        </row>
        <row r="3963">
          <cell r="A3963">
            <v>2073</v>
          </cell>
          <cell r="B3963" t="str">
            <v>Harlow, Christina R.</v>
          </cell>
          <cell r="C3963" t="str">
            <v>N</v>
          </cell>
          <cell r="D3963" t="str">
            <v>00000166</v>
          </cell>
          <cell r="E3963" t="str">
            <v>PRIM Nurse Practitioner</v>
          </cell>
          <cell r="F3963">
            <v>41897</v>
          </cell>
          <cell r="G3963">
            <v>43954</v>
          </cell>
          <cell r="H3963" t="str">
            <v>Salaried</v>
          </cell>
          <cell r="I3963" t="str">
            <v>S</v>
          </cell>
          <cell r="J3963">
            <v>44.38</v>
          </cell>
        </row>
        <row r="3964">
          <cell r="A3964">
            <v>2073</v>
          </cell>
          <cell r="B3964" t="str">
            <v>Harlow, Christina R.</v>
          </cell>
          <cell r="C3964" t="str">
            <v>Y</v>
          </cell>
          <cell r="D3964" t="str">
            <v>00000553</v>
          </cell>
          <cell r="E3964" t="str">
            <v>Nurse Practitioner</v>
          </cell>
          <cell r="F3964">
            <v>43955</v>
          </cell>
          <cell r="G3964">
            <v>45056</v>
          </cell>
          <cell r="H3964" t="str">
            <v>Salaried</v>
          </cell>
          <cell r="I3964" t="str">
            <v>S</v>
          </cell>
          <cell r="J3964">
            <v>79.567300000000003</v>
          </cell>
        </row>
        <row r="3965">
          <cell r="A3965">
            <v>2074</v>
          </cell>
          <cell r="B3965" t="str">
            <v>Harlow, Nathaniel E.</v>
          </cell>
          <cell r="C3965" t="str">
            <v>Y</v>
          </cell>
          <cell r="D3965" t="str">
            <v>00000344</v>
          </cell>
          <cell r="E3965" t="str">
            <v>Sharon Physician</v>
          </cell>
          <cell r="F3965">
            <v>41897</v>
          </cell>
          <cell r="G3965">
            <v>44001</v>
          </cell>
          <cell r="H3965" t="str">
            <v>Salaried</v>
          </cell>
          <cell r="I3965" t="str">
            <v>S</v>
          </cell>
          <cell r="J3965">
            <v>93.75</v>
          </cell>
        </row>
        <row r="3966">
          <cell r="A3966">
            <v>2075</v>
          </cell>
          <cell r="B3966" t="str">
            <v>Nunn, Shannon L.</v>
          </cell>
          <cell r="C3966" t="str">
            <v>Y</v>
          </cell>
          <cell r="D3966" t="str">
            <v>00000043</v>
          </cell>
          <cell r="E3966" t="str">
            <v>BIL Billing Representative I</v>
          </cell>
          <cell r="F3966">
            <v>41904</v>
          </cell>
          <cell r="G3966">
            <v>42929</v>
          </cell>
          <cell r="H3966" t="str">
            <v>Hourly</v>
          </cell>
          <cell r="I3966" t="str">
            <v>H</v>
          </cell>
          <cell r="J3966">
            <v>15.84</v>
          </cell>
        </row>
        <row r="3967">
          <cell r="A3967">
            <v>2076</v>
          </cell>
          <cell r="B3967" t="str">
            <v>Lourie, Jeffrey W.</v>
          </cell>
          <cell r="C3967" t="str">
            <v>Y</v>
          </cell>
          <cell r="D3967" t="str">
            <v>00000166</v>
          </cell>
          <cell r="E3967" t="str">
            <v>PRIM Nurse Practitioner</v>
          </cell>
          <cell r="F3967">
            <v>41904</v>
          </cell>
          <cell r="G3967">
            <v>43245</v>
          </cell>
          <cell r="H3967" t="str">
            <v>Salaried</v>
          </cell>
          <cell r="I3967" t="str">
            <v>S</v>
          </cell>
          <cell r="J3967">
            <v>43.269199999999998</v>
          </cell>
        </row>
        <row r="3968">
          <cell r="A3968">
            <v>2077</v>
          </cell>
          <cell r="B3968" t="str">
            <v>Clark, Barbara J.</v>
          </cell>
          <cell r="C3968" t="str">
            <v>N</v>
          </cell>
          <cell r="D3968" t="str">
            <v>00000255</v>
          </cell>
          <cell r="E3968" t="str">
            <v>ADM Administrative Assistant</v>
          </cell>
          <cell r="F3968">
            <v>41913</v>
          </cell>
          <cell r="G3968">
            <v>42736</v>
          </cell>
          <cell r="H3968" t="str">
            <v>Hourly</v>
          </cell>
          <cell r="I3968" t="str">
            <v>H</v>
          </cell>
          <cell r="J3968">
            <v>20.6</v>
          </cell>
        </row>
        <row r="3969">
          <cell r="A3969">
            <v>2077</v>
          </cell>
          <cell r="B3969" t="str">
            <v>Clark, Barbara J.</v>
          </cell>
          <cell r="C3969" t="str">
            <v>Y</v>
          </cell>
          <cell r="D3969" t="str">
            <v>00000586</v>
          </cell>
          <cell r="E3969" t="str">
            <v>Admin Assistant PI</v>
          </cell>
          <cell r="F3969">
            <v>42737</v>
          </cell>
          <cell r="G3969">
            <v>43889</v>
          </cell>
          <cell r="H3969" t="str">
            <v>Hourly</v>
          </cell>
          <cell r="I3969" t="str">
            <v>H</v>
          </cell>
          <cell r="J3969">
            <v>21.75</v>
          </cell>
        </row>
        <row r="3970">
          <cell r="A3970">
            <v>2078</v>
          </cell>
          <cell r="B3970" t="str">
            <v>Mattote, Tammy R.</v>
          </cell>
          <cell r="C3970" t="str">
            <v>N</v>
          </cell>
          <cell r="D3970" t="str">
            <v>00000401</v>
          </cell>
          <cell r="E3970" t="str">
            <v>Adult Day Licensed Nurses Aide</v>
          </cell>
          <cell r="F3970">
            <v>43283</v>
          </cell>
          <cell r="G3970">
            <v>43993</v>
          </cell>
          <cell r="H3970" t="str">
            <v>Salaried</v>
          </cell>
          <cell r="I3970" t="str">
            <v>S</v>
          </cell>
          <cell r="J3970">
            <v>19.38</v>
          </cell>
        </row>
        <row r="3971">
          <cell r="A3971">
            <v>2078</v>
          </cell>
          <cell r="B3971" t="str">
            <v>Mattote, Tammy R.</v>
          </cell>
          <cell r="C3971" t="str">
            <v>Y</v>
          </cell>
          <cell r="D3971" t="str">
            <v>00000543</v>
          </cell>
          <cell r="E3971" t="str">
            <v>Licensed Nurse Aide - OLD</v>
          </cell>
          <cell r="F3971">
            <v>41913</v>
          </cell>
          <cell r="G3971">
            <v>43993</v>
          </cell>
          <cell r="H3971" t="str">
            <v>Hourly</v>
          </cell>
          <cell r="I3971" t="str">
            <v>H</v>
          </cell>
          <cell r="J3971">
            <v>19.38</v>
          </cell>
        </row>
        <row r="3972">
          <cell r="A3972">
            <v>2078</v>
          </cell>
          <cell r="B3972" t="str">
            <v>Mattote, Tammy R.</v>
          </cell>
          <cell r="C3972" t="str">
            <v>N</v>
          </cell>
          <cell r="D3972" t="str">
            <v>00000581</v>
          </cell>
          <cell r="E3972" t="str">
            <v>LNA Retirement Community</v>
          </cell>
          <cell r="F3972">
            <v>43017</v>
          </cell>
          <cell r="G3972">
            <v>43993</v>
          </cell>
          <cell r="H3972" t="str">
            <v>Hourly</v>
          </cell>
          <cell r="I3972" t="str">
            <v>H</v>
          </cell>
          <cell r="J3972">
            <v>19.38</v>
          </cell>
        </row>
        <row r="3973">
          <cell r="A3973">
            <v>2079</v>
          </cell>
          <cell r="B3973" t="str">
            <v>Rollins, Delores A.</v>
          </cell>
          <cell r="C3973" t="str">
            <v>Y</v>
          </cell>
          <cell r="D3973" t="str">
            <v>00000423</v>
          </cell>
          <cell r="E3973" t="str">
            <v>Director of Senior Services</v>
          </cell>
          <cell r="F3973">
            <v>41913</v>
          </cell>
          <cell r="G3973">
            <v>42608</v>
          </cell>
          <cell r="H3973" t="str">
            <v>Salaried</v>
          </cell>
          <cell r="I3973" t="str">
            <v>S</v>
          </cell>
          <cell r="J3973">
            <v>37.5</v>
          </cell>
        </row>
        <row r="3974">
          <cell r="A3974">
            <v>2080</v>
          </cell>
          <cell r="B3974" t="str">
            <v>Bresette, Pamela R.</v>
          </cell>
          <cell r="C3974" t="str">
            <v>Y</v>
          </cell>
          <cell r="D3974" t="str">
            <v>00000189</v>
          </cell>
          <cell r="E3974" t="str">
            <v>NUTS Chef</v>
          </cell>
          <cell r="F3974">
            <v>41913</v>
          </cell>
          <cell r="G3974">
            <v>42244</v>
          </cell>
          <cell r="H3974" t="str">
            <v>Hourly</v>
          </cell>
          <cell r="I3974" t="str">
            <v>H</v>
          </cell>
          <cell r="J3974">
            <v>17.079999999999998</v>
          </cell>
        </row>
        <row r="3975">
          <cell r="A3975">
            <v>2081</v>
          </cell>
          <cell r="B3975" t="str">
            <v>Koledo, Amanda L.</v>
          </cell>
          <cell r="C3975" t="str">
            <v>N</v>
          </cell>
          <cell r="D3975" t="str">
            <v>00000119</v>
          </cell>
          <cell r="E3975" t="str">
            <v>ACTV Activities Specialist</v>
          </cell>
          <cell r="F3975">
            <v>43913</v>
          </cell>
          <cell r="G3975">
            <v>44305</v>
          </cell>
          <cell r="H3975" t="str">
            <v>Hourly</v>
          </cell>
          <cell r="I3975" t="str">
            <v>H</v>
          </cell>
          <cell r="J3975">
            <v>19.809999999999999</v>
          </cell>
        </row>
        <row r="3976">
          <cell r="A3976">
            <v>2081</v>
          </cell>
          <cell r="B3976" t="str">
            <v>Koledo, Amanda L.</v>
          </cell>
          <cell r="C3976" t="str">
            <v>N</v>
          </cell>
          <cell r="D3976" t="str">
            <v>00000383</v>
          </cell>
          <cell r="E3976" t="str">
            <v>Activity Assistant</v>
          </cell>
          <cell r="F3976">
            <v>43913</v>
          </cell>
          <cell r="G3976">
            <v>43913</v>
          </cell>
          <cell r="H3976" t="str">
            <v>Hourly</v>
          </cell>
          <cell r="I3976" t="str">
            <v>H</v>
          </cell>
          <cell r="J3976">
            <v>19.14</v>
          </cell>
        </row>
        <row r="3977">
          <cell r="A3977">
            <v>2081</v>
          </cell>
          <cell r="B3977" t="str">
            <v>Koledo, Amanda L.</v>
          </cell>
          <cell r="C3977" t="str">
            <v>N</v>
          </cell>
          <cell r="D3977" t="str">
            <v>00000487</v>
          </cell>
          <cell r="E3977" t="str">
            <v>Healthcare Assistant</v>
          </cell>
          <cell r="F3977">
            <v>41913</v>
          </cell>
          <cell r="G3977">
            <v>41912</v>
          </cell>
          <cell r="H3977" t="str">
            <v>Hourly</v>
          </cell>
          <cell r="I3977" t="str">
            <v>H</v>
          </cell>
          <cell r="J3977">
            <v>17.600000000000001</v>
          </cell>
        </row>
        <row r="3978">
          <cell r="A3978">
            <v>2081</v>
          </cell>
          <cell r="B3978" t="str">
            <v>Koledo, Amanda L.</v>
          </cell>
          <cell r="C3978" t="str">
            <v>N</v>
          </cell>
          <cell r="D3978" t="str">
            <v>00000543</v>
          </cell>
          <cell r="E3978" t="str">
            <v>Licensed Nurse Aide - OLD</v>
          </cell>
          <cell r="F3978">
            <v>41913</v>
          </cell>
          <cell r="G3978">
            <v>43982</v>
          </cell>
          <cell r="H3978" t="str">
            <v>Hourly</v>
          </cell>
          <cell r="I3978" t="str">
            <v>H</v>
          </cell>
          <cell r="J3978">
            <v>19.14</v>
          </cell>
        </row>
        <row r="3979">
          <cell r="A3979">
            <v>2081</v>
          </cell>
          <cell r="B3979" t="str">
            <v>Koledo, Amanda L.</v>
          </cell>
          <cell r="C3979" t="str">
            <v>Y</v>
          </cell>
          <cell r="D3979" t="str">
            <v>00000554</v>
          </cell>
          <cell r="E3979" t="str">
            <v>Medical Assistant</v>
          </cell>
          <cell r="F3979">
            <v>44683</v>
          </cell>
          <cell r="G3979">
            <v>45056</v>
          </cell>
          <cell r="H3979" t="str">
            <v>Hourly</v>
          </cell>
          <cell r="I3979" t="str">
            <v>H</v>
          </cell>
          <cell r="J3979">
            <v>23.28</v>
          </cell>
        </row>
        <row r="3980">
          <cell r="A3980">
            <v>2081</v>
          </cell>
          <cell r="B3980" t="str">
            <v>Koledo, Amanda L.</v>
          </cell>
          <cell r="C3980" t="str">
            <v>N</v>
          </cell>
          <cell r="D3980" t="str">
            <v>00000581</v>
          </cell>
          <cell r="E3980" t="str">
            <v>LNA Retirement Community</v>
          </cell>
          <cell r="F3980">
            <v>43899</v>
          </cell>
          <cell r="G3980">
            <v>44305</v>
          </cell>
          <cell r="H3980" t="str">
            <v>Hourly</v>
          </cell>
          <cell r="I3980" t="str">
            <v>H</v>
          </cell>
          <cell r="J3980">
            <v>19.809999999999999</v>
          </cell>
        </row>
        <row r="3981">
          <cell r="A3981">
            <v>2081</v>
          </cell>
          <cell r="B3981" t="str">
            <v>Koledo, Amanda L.</v>
          </cell>
          <cell r="C3981" t="str">
            <v>N</v>
          </cell>
          <cell r="D3981" t="str">
            <v>00000633</v>
          </cell>
          <cell r="E3981" t="str">
            <v>Medical Assistant Offsite</v>
          </cell>
          <cell r="F3981">
            <v>43983</v>
          </cell>
          <cell r="G3981">
            <v>44682</v>
          </cell>
          <cell r="H3981" t="str">
            <v>Hourly</v>
          </cell>
          <cell r="I3981" t="str">
            <v>H</v>
          </cell>
          <cell r="J3981">
            <v>21.61</v>
          </cell>
        </row>
        <row r="3982">
          <cell r="A3982">
            <v>2082</v>
          </cell>
          <cell r="B3982" t="str">
            <v>Catto, Mellene S.</v>
          </cell>
          <cell r="C3982" t="str">
            <v>N</v>
          </cell>
          <cell r="D3982" t="str">
            <v>00000255</v>
          </cell>
          <cell r="E3982" t="str">
            <v>ADM Administrative Assistant</v>
          </cell>
          <cell r="F3982">
            <v>41913</v>
          </cell>
          <cell r="G3982">
            <v>42736</v>
          </cell>
          <cell r="H3982" t="str">
            <v>Hourly</v>
          </cell>
          <cell r="I3982" t="str">
            <v>H</v>
          </cell>
          <cell r="J3982">
            <v>17.510000000000002</v>
          </cell>
        </row>
        <row r="3983">
          <cell r="A3983">
            <v>2082</v>
          </cell>
          <cell r="B3983" t="str">
            <v>Catto, Mellene S.</v>
          </cell>
          <cell r="C3983" t="str">
            <v>Y</v>
          </cell>
          <cell r="D3983" t="str">
            <v>00000586</v>
          </cell>
          <cell r="E3983" t="str">
            <v>Admin Assistant PI</v>
          </cell>
          <cell r="F3983">
            <v>42737</v>
          </cell>
          <cell r="G3983">
            <v>43889</v>
          </cell>
          <cell r="H3983" t="str">
            <v>Hourly</v>
          </cell>
          <cell r="I3983" t="str">
            <v>H</v>
          </cell>
          <cell r="J3983">
            <v>18.489999999999998</v>
          </cell>
        </row>
        <row r="3984">
          <cell r="A3984">
            <v>2083</v>
          </cell>
          <cell r="B3984" t="str">
            <v>Kamont, Carrie A.</v>
          </cell>
          <cell r="C3984" t="str">
            <v>N</v>
          </cell>
          <cell r="D3984" t="str">
            <v>00000119</v>
          </cell>
          <cell r="E3984" t="str">
            <v>ACTV Activities Specialist</v>
          </cell>
          <cell r="F3984">
            <v>43913</v>
          </cell>
          <cell r="G3984">
            <v>43957</v>
          </cell>
          <cell r="H3984" t="str">
            <v>Hourly</v>
          </cell>
          <cell r="I3984" t="str">
            <v>H</v>
          </cell>
          <cell r="J3984">
            <v>16.16</v>
          </cell>
        </row>
        <row r="3985">
          <cell r="A3985">
            <v>2083</v>
          </cell>
          <cell r="B3985" t="str">
            <v>Kamont, Carrie A.</v>
          </cell>
          <cell r="C3985" t="str">
            <v>Y</v>
          </cell>
          <cell r="D3985" t="str">
            <v>00000543</v>
          </cell>
          <cell r="E3985" t="str">
            <v>Licensed Nurse Aide - OLD</v>
          </cell>
          <cell r="F3985">
            <v>41913</v>
          </cell>
          <cell r="G3985">
            <v>43957</v>
          </cell>
          <cell r="H3985" t="str">
            <v>Hourly</v>
          </cell>
          <cell r="I3985" t="str">
            <v>H</v>
          </cell>
          <cell r="J3985">
            <v>16.16</v>
          </cell>
        </row>
        <row r="3986">
          <cell r="A3986">
            <v>2083</v>
          </cell>
          <cell r="B3986" t="str">
            <v>Kamont, Carrie A.</v>
          </cell>
          <cell r="C3986" t="str">
            <v>N</v>
          </cell>
          <cell r="D3986" t="str">
            <v>00000581</v>
          </cell>
          <cell r="E3986" t="str">
            <v>LNA Retirement Community</v>
          </cell>
          <cell r="F3986">
            <v>43290</v>
          </cell>
          <cell r="G3986">
            <v>43282</v>
          </cell>
          <cell r="H3986" t="str">
            <v>Salaried</v>
          </cell>
          <cell r="I3986" t="str">
            <v>S</v>
          </cell>
          <cell r="J3986">
            <v>0</v>
          </cell>
        </row>
        <row r="3987">
          <cell r="A3987">
            <v>2083</v>
          </cell>
          <cell r="B3987" t="str">
            <v>Kamont, Carrie A.</v>
          </cell>
          <cell r="C3987" t="str">
            <v>N</v>
          </cell>
          <cell r="D3987" t="str">
            <v>00000581</v>
          </cell>
          <cell r="E3987" t="str">
            <v>LNA Retirement Community</v>
          </cell>
          <cell r="F3987">
            <v>43283</v>
          </cell>
          <cell r="G3987">
            <v>43957</v>
          </cell>
          <cell r="H3987" t="str">
            <v>Hourly</v>
          </cell>
          <cell r="I3987" t="str">
            <v>H</v>
          </cell>
          <cell r="J3987">
            <v>16.16</v>
          </cell>
        </row>
        <row r="3988">
          <cell r="A3988">
            <v>2084</v>
          </cell>
          <cell r="B3988" t="str">
            <v>Blouin, Elizabeth T.</v>
          </cell>
          <cell r="C3988" t="str">
            <v>Y</v>
          </cell>
          <cell r="D3988" t="str">
            <v>00000487</v>
          </cell>
          <cell r="E3988" t="str">
            <v>Healthcare Assistant</v>
          </cell>
          <cell r="F3988">
            <v>41913</v>
          </cell>
          <cell r="G3988">
            <v>42890</v>
          </cell>
          <cell r="H3988" t="str">
            <v>Hourly</v>
          </cell>
          <cell r="I3988" t="str">
            <v>H</v>
          </cell>
          <cell r="J3988">
            <v>16.11</v>
          </cell>
        </row>
        <row r="3989">
          <cell r="A3989">
            <v>2085</v>
          </cell>
          <cell r="B3989" t="str">
            <v>Ehrman, Shelly A.</v>
          </cell>
          <cell r="C3989" t="str">
            <v>N</v>
          </cell>
          <cell r="D3989" t="str">
            <v>00000544</v>
          </cell>
          <cell r="E3989" t="str">
            <v>Registered Nurse</v>
          </cell>
          <cell r="F3989">
            <v>41913</v>
          </cell>
          <cell r="G3989">
            <v>42736</v>
          </cell>
          <cell r="H3989" t="str">
            <v>Hourly</v>
          </cell>
          <cell r="I3989" t="str">
            <v>H</v>
          </cell>
          <cell r="J3989">
            <v>36.049999999999997</v>
          </cell>
        </row>
        <row r="3990">
          <cell r="A3990">
            <v>2085</v>
          </cell>
          <cell r="B3990" t="str">
            <v>Ehrman, Shelly A.</v>
          </cell>
          <cell r="C3990" t="str">
            <v>N</v>
          </cell>
          <cell r="D3990" t="str">
            <v>00000556</v>
          </cell>
          <cell r="E3990" t="str">
            <v>RN - Per Diem</v>
          </cell>
          <cell r="F3990">
            <v>41913</v>
          </cell>
          <cell r="G3990">
            <v>41912</v>
          </cell>
          <cell r="H3990" t="str">
            <v>Hourly</v>
          </cell>
          <cell r="I3990" t="str">
            <v>H</v>
          </cell>
          <cell r="J3990">
            <v>35</v>
          </cell>
        </row>
        <row r="3991">
          <cell r="A3991">
            <v>2085</v>
          </cell>
          <cell r="B3991" t="str">
            <v>Ehrman, Shelly A.</v>
          </cell>
          <cell r="C3991" t="str">
            <v>Y</v>
          </cell>
          <cell r="D3991" t="str">
            <v>00000593</v>
          </cell>
          <cell r="E3991" t="str">
            <v>RN Project Ind</v>
          </cell>
          <cell r="F3991">
            <v>42737</v>
          </cell>
          <cell r="G3991">
            <v>43894</v>
          </cell>
          <cell r="H3991" t="str">
            <v>Hourly</v>
          </cell>
          <cell r="I3991" t="str">
            <v>H</v>
          </cell>
          <cell r="J3991">
            <v>38.06</v>
          </cell>
        </row>
        <row r="3992">
          <cell r="A3992">
            <v>2086</v>
          </cell>
          <cell r="B3992" t="str">
            <v>Benoit, Claire M.</v>
          </cell>
          <cell r="C3992" t="str">
            <v>Y</v>
          </cell>
          <cell r="D3992" t="str">
            <v>00000487</v>
          </cell>
          <cell r="E3992" t="str">
            <v>Healthcare Assistant</v>
          </cell>
          <cell r="F3992">
            <v>41913</v>
          </cell>
          <cell r="G3992">
            <v>42034</v>
          </cell>
          <cell r="H3992" t="str">
            <v>Hourly</v>
          </cell>
          <cell r="I3992" t="str">
            <v>H</v>
          </cell>
          <cell r="J3992">
            <v>16.2</v>
          </cell>
        </row>
        <row r="3993">
          <cell r="A3993">
            <v>2087</v>
          </cell>
          <cell r="B3993" t="str">
            <v>Landon, Michael S.</v>
          </cell>
          <cell r="C3993" t="str">
            <v>Y</v>
          </cell>
          <cell r="D3993" t="str">
            <v>00000500</v>
          </cell>
          <cell r="E3993" t="str">
            <v>BPH MA Grant Manager</v>
          </cell>
          <cell r="F3993">
            <v>41925</v>
          </cell>
          <cell r="G3993">
            <v>42062</v>
          </cell>
          <cell r="H3993" t="str">
            <v>Salaried</v>
          </cell>
          <cell r="I3993" t="str">
            <v>S</v>
          </cell>
          <cell r="J3993">
            <v>26.442299999999999</v>
          </cell>
        </row>
        <row r="3994">
          <cell r="A3994">
            <v>2088</v>
          </cell>
          <cell r="B3994" t="str">
            <v>Holmes, Wendy L.</v>
          </cell>
          <cell r="C3994" t="str">
            <v>Y</v>
          </cell>
          <cell r="D3994" t="str">
            <v>00000099</v>
          </cell>
          <cell r="E3994" t="str">
            <v>REH Physical Therapy Assistan</v>
          </cell>
          <cell r="F3994">
            <v>41925</v>
          </cell>
          <cell r="G3994">
            <v>42139</v>
          </cell>
          <cell r="H3994" t="str">
            <v>Hourly</v>
          </cell>
          <cell r="I3994" t="str">
            <v>H</v>
          </cell>
          <cell r="J3994">
            <v>23</v>
          </cell>
        </row>
        <row r="3995">
          <cell r="A3995">
            <v>2089</v>
          </cell>
          <cell r="B3995" t="str">
            <v>Campbell, Jacqueline J.</v>
          </cell>
          <cell r="C3995" t="str">
            <v>Y</v>
          </cell>
          <cell r="D3995" t="str">
            <v>00000460</v>
          </cell>
          <cell r="E3995" t="str">
            <v>Pt Reg Receptionist 1 Per Diem</v>
          </cell>
          <cell r="F3995">
            <v>41925</v>
          </cell>
          <cell r="G3995">
            <v>42114</v>
          </cell>
          <cell r="H3995" t="str">
            <v>Hourly</v>
          </cell>
          <cell r="I3995" t="str">
            <v>H</v>
          </cell>
          <cell r="J3995">
            <v>10</v>
          </cell>
        </row>
        <row r="3996">
          <cell r="A3996">
            <v>2090</v>
          </cell>
          <cell r="B3996" t="str">
            <v>Sweet, Danielle B.</v>
          </cell>
          <cell r="C3996" t="str">
            <v>Y</v>
          </cell>
          <cell r="D3996" t="str">
            <v>00000161</v>
          </cell>
          <cell r="E3996" t="str">
            <v>PRIM RN Provider Practice</v>
          </cell>
          <cell r="F3996">
            <v>41925</v>
          </cell>
          <cell r="G3996">
            <v>45019</v>
          </cell>
          <cell r="H3996" t="str">
            <v>Hourly</v>
          </cell>
          <cell r="I3996" t="str">
            <v>H</v>
          </cell>
          <cell r="J3996">
            <v>35.78</v>
          </cell>
        </row>
        <row r="3997">
          <cell r="A3997">
            <v>2090</v>
          </cell>
          <cell r="B3997" t="str">
            <v>Sweet, Danielle B.</v>
          </cell>
          <cell r="C3997" t="str">
            <v>N</v>
          </cell>
          <cell r="D3997" t="str">
            <v>00000490</v>
          </cell>
          <cell r="E3997" t="str">
            <v>Registered Nurse-Cardiac Rehab</v>
          </cell>
          <cell r="F3997">
            <v>42807</v>
          </cell>
          <cell r="G3997">
            <v>43143</v>
          </cell>
          <cell r="H3997" t="str">
            <v>Salaried</v>
          </cell>
          <cell r="I3997" t="str">
            <v>S</v>
          </cell>
          <cell r="J3997">
            <v>25.5</v>
          </cell>
        </row>
        <row r="3998">
          <cell r="A3998">
            <v>2091</v>
          </cell>
          <cell r="B3998" t="str">
            <v>Clark Ziske, Virginia L.</v>
          </cell>
          <cell r="C3998" t="str">
            <v>Y</v>
          </cell>
          <cell r="D3998" t="str">
            <v>00000157</v>
          </cell>
          <cell r="E3998" t="str">
            <v>NAPS Podiatry Med Secretary</v>
          </cell>
          <cell r="F3998">
            <v>41925</v>
          </cell>
          <cell r="G3998">
            <v>42529</v>
          </cell>
          <cell r="H3998" t="str">
            <v>Hourly</v>
          </cell>
          <cell r="I3998" t="str">
            <v>H</v>
          </cell>
          <cell r="J3998">
            <v>18.45</v>
          </cell>
        </row>
        <row r="3999">
          <cell r="A3999">
            <v>2092</v>
          </cell>
          <cell r="B3999" t="str">
            <v>McKinnon, Thomas H.</v>
          </cell>
          <cell r="C3999" t="str">
            <v>N</v>
          </cell>
          <cell r="D3999" t="str">
            <v>00000058</v>
          </cell>
          <cell r="E3999" t="str">
            <v>MECU Licensed Nurse Aide</v>
          </cell>
          <cell r="F3999">
            <v>41925</v>
          </cell>
          <cell r="G3999">
            <v>41966</v>
          </cell>
          <cell r="H3999" t="str">
            <v>Hourly</v>
          </cell>
          <cell r="I3999" t="str">
            <v>H</v>
          </cell>
          <cell r="J3999">
            <v>13</v>
          </cell>
        </row>
        <row r="4000">
          <cell r="A4000">
            <v>2092</v>
          </cell>
          <cell r="B4000" t="str">
            <v>McKinnon, Thomas H.</v>
          </cell>
          <cell r="C4000" t="str">
            <v>Y</v>
          </cell>
          <cell r="D4000" t="str">
            <v>00000235</v>
          </cell>
          <cell r="E4000" t="str">
            <v>MECU LNA Per Diem</v>
          </cell>
          <cell r="F4000">
            <v>41967</v>
          </cell>
          <cell r="G4000">
            <v>42158</v>
          </cell>
          <cell r="H4000" t="str">
            <v>Hourly</v>
          </cell>
          <cell r="I4000" t="str">
            <v>H</v>
          </cell>
          <cell r="J4000">
            <v>13</v>
          </cell>
        </row>
        <row r="4001">
          <cell r="A4001">
            <v>2093</v>
          </cell>
          <cell r="B4001" t="str">
            <v>Maynard, Myranda A.</v>
          </cell>
          <cell r="C4001" t="str">
            <v>Y</v>
          </cell>
          <cell r="D4001" t="str">
            <v>00000376</v>
          </cell>
          <cell r="E4001" t="str">
            <v>Orthopedics Medical Secretary</v>
          </cell>
          <cell r="F4001">
            <v>41932</v>
          </cell>
          <cell r="G4001">
            <v>41941</v>
          </cell>
          <cell r="H4001" t="str">
            <v>Hourly</v>
          </cell>
          <cell r="I4001" t="str">
            <v>H</v>
          </cell>
          <cell r="J4001">
            <v>12</v>
          </cell>
        </row>
        <row r="4002">
          <cell r="A4002">
            <v>2094</v>
          </cell>
          <cell r="B4002" t="str">
            <v>Smith, Morgan E.</v>
          </cell>
          <cell r="C4002" t="str">
            <v>Y</v>
          </cell>
          <cell r="D4002" t="str">
            <v>00000228</v>
          </cell>
          <cell r="E4002" t="str">
            <v>ASP After School Assistant</v>
          </cell>
          <cell r="F4002">
            <v>41932</v>
          </cell>
          <cell r="G4002">
            <v>42258</v>
          </cell>
          <cell r="H4002" t="str">
            <v>Hourly</v>
          </cell>
          <cell r="I4002" t="str">
            <v>H</v>
          </cell>
          <cell r="J4002">
            <v>9.15</v>
          </cell>
        </row>
        <row r="4003">
          <cell r="A4003">
            <v>2095</v>
          </cell>
          <cell r="B4003" t="str">
            <v>Nelson, Cassidy E.</v>
          </cell>
          <cell r="C4003" t="str">
            <v>Y</v>
          </cell>
          <cell r="D4003" t="str">
            <v>00000228</v>
          </cell>
          <cell r="E4003" t="str">
            <v>ASP After School Assistant</v>
          </cell>
          <cell r="F4003">
            <v>41932</v>
          </cell>
          <cell r="G4003">
            <v>42594</v>
          </cell>
          <cell r="H4003" t="str">
            <v>Hourly</v>
          </cell>
          <cell r="I4003" t="str">
            <v>H</v>
          </cell>
          <cell r="J4003">
            <v>9.84</v>
          </cell>
        </row>
        <row r="4004">
          <cell r="A4004">
            <v>2096</v>
          </cell>
          <cell r="B4004" t="str">
            <v>Frattini, Jonathan N.</v>
          </cell>
          <cell r="C4004" t="str">
            <v>N</v>
          </cell>
          <cell r="D4004" t="str">
            <v>00000197</v>
          </cell>
          <cell r="E4004" t="str">
            <v>ES Associate</v>
          </cell>
          <cell r="F4004">
            <v>41939</v>
          </cell>
          <cell r="G4004">
            <v>43030</v>
          </cell>
          <cell r="H4004" t="str">
            <v>Hourly</v>
          </cell>
          <cell r="I4004" t="str">
            <v>H</v>
          </cell>
          <cell r="J4004">
            <v>12.39</v>
          </cell>
        </row>
        <row r="4005">
          <cell r="A4005">
            <v>2096</v>
          </cell>
          <cell r="B4005" t="str">
            <v>Frattini, Jonathan N.</v>
          </cell>
          <cell r="C4005" t="str">
            <v>Y</v>
          </cell>
          <cell r="D4005" t="str">
            <v>00000472</v>
          </cell>
          <cell r="E4005" t="str">
            <v>ES Associate - Per Diem</v>
          </cell>
          <cell r="F4005">
            <v>43031</v>
          </cell>
          <cell r="G4005">
            <v>43362</v>
          </cell>
          <cell r="H4005" t="str">
            <v>Hourly</v>
          </cell>
          <cell r="I4005" t="str">
            <v>H</v>
          </cell>
          <cell r="J4005">
            <v>12.39</v>
          </cell>
        </row>
        <row r="4006">
          <cell r="A4006">
            <v>2097</v>
          </cell>
          <cell r="B4006" t="str">
            <v>Chism, Thomas R.</v>
          </cell>
          <cell r="C4006" t="str">
            <v>N</v>
          </cell>
          <cell r="D4006" t="str">
            <v>00000189</v>
          </cell>
          <cell r="E4006" t="str">
            <v>NUTS Chef</v>
          </cell>
          <cell r="F4006">
            <v>41946</v>
          </cell>
          <cell r="G4006">
            <v>42923</v>
          </cell>
          <cell r="H4006" t="str">
            <v>Salaried</v>
          </cell>
          <cell r="I4006" t="str">
            <v>S</v>
          </cell>
          <cell r="J4006">
            <v>23.28</v>
          </cell>
        </row>
        <row r="4007">
          <cell r="A4007">
            <v>2097</v>
          </cell>
          <cell r="B4007" t="str">
            <v>Chism, Thomas R.</v>
          </cell>
          <cell r="C4007" t="str">
            <v>Y</v>
          </cell>
          <cell r="D4007" t="str">
            <v>00000189</v>
          </cell>
          <cell r="E4007" t="str">
            <v>NUTS Chef</v>
          </cell>
          <cell r="F4007">
            <v>43634</v>
          </cell>
          <cell r="G4007">
            <v>44503</v>
          </cell>
          <cell r="H4007" t="str">
            <v>Salaried</v>
          </cell>
          <cell r="I4007" t="str">
            <v>S</v>
          </cell>
          <cell r="J4007">
            <v>28.33</v>
          </cell>
        </row>
        <row r="4008">
          <cell r="A4008">
            <v>2098</v>
          </cell>
          <cell r="B4008" t="str">
            <v>Thompson, Scott A.</v>
          </cell>
          <cell r="C4008" t="str">
            <v>N</v>
          </cell>
          <cell r="D4008" t="str">
            <v>00000097</v>
          </cell>
          <cell r="E4008" t="str">
            <v>RES Respiratory Therapist RRT</v>
          </cell>
          <cell r="F4008">
            <v>41946</v>
          </cell>
          <cell r="G4008">
            <v>41945</v>
          </cell>
          <cell r="H4008" t="str">
            <v>Hourly</v>
          </cell>
          <cell r="I4008" t="str">
            <v>H</v>
          </cell>
          <cell r="J4008">
            <v>30</v>
          </cell>
        </row>
        <row r="4009">
          <cell r="A4009">
            <v>2098</v>
          </cell>
          <cell r="B4009" t="str">
            <v>Thompson, Scott A.</v>
          </cell>
          <cell r="C4009" t="str">
            <v>N</v>
          </cell>
          <cell r="D4009" t="str">
            <v>00000097</v>
          </cell>
          <cell r="E4009" t="str">
            <v>RES Respiratory Therapist RRT</v>
          </cell>
          <cell r="F4009">
            <v>43927</v>
          </cell>
          <cell r="G4009">
            <v>44864</v>
          </cell>
          <cell r="H4009" t="str">
            <v>Hourly</v>
          </cell>
          <cell r="I4009" t="str">
            <v>H</v>
          </cell>
          <cell r="J4009">
            <v>37.130000000000003</v>
          </cell>
        </row>
        <row r="4010">
          <cell r="A4010">
            <v>2098</v>
          </cell>
          <cell r="B4010" t="str">
            <v>Thompson, Scott A.</v>
          </cell>
          <cell r="C4010" t="str">
            <v>N</v>
          </cell>
          <cell r="D4010" t="str">
            <v>00000470</v>
          </cell>
          <cell r="E4010" t="str">
            <v>RES Respiratory Therapist PD</v>
          </cell>
          <cell r="F4010">
            <v>41946</v>
          </cell>
          <cell r="G4010">
            <v>43926</v>
          </cell>
          <cell r="H4010" t="str">
            <v>Hourly</v>
          </cell>
          <cell r="I4010" t="str">
            <v>H</v>
          </cell>
          <cell r="J4010">
            <v>32.31</v>
          </cell>
        </row>
        <row r="4011">
          <cell r="A4011">
            <v>2098</v>
          </cell>
          <cell r="B4011" t="str">
            <v>Thompson, Scott A.</v>
          </cell>
          <cell r="C4011" t="str">
            <v>Y</v>
          </cell>
          <cell r="D4011" t="str">
            <v>00000470</v>
          </cell>
          <cell r="E4011" t="str">
            <v>RES Respiratory Therapist PD</v>
          </cell>
          <cell r="F4011">
            <v>44865</v>
          </cell>
          <cell r="G4011">
            <v>45056</v>
          </cell>
          <cell r="H4011" t="str">
            <v>Hourly</v>
          </cell>
          <cell r="I4011" t="str">
            <v>H</v>
          </cell>
          <cell r="J4011">
            <v>38.06</v>
          </cell>
        </row>
        <row r="4012">
          <cell r="A4012">
            <v>2099</v>
          </cell>
          <cell r="B4012" t="str">
            <v>Eko Agbodenou, N' Bouke</v>
          </cell>
          <cell r="C4012" t="str">
            <v>Y</v>
          </cell>
          <cell r="D4012" t="str">
            <v>00000459</v>
          </cell>
          <cell r="E4012" t="str">
            <v>NUTS Nutrition Asst 1 Per Diem</v>
          </cell>
          <cell r="F4012">
            <v>41946</v>
          </cell>
          <cell r="G4012">
            <v>42825</v>
          </cell>
          <cell r="H4012" t="str">
            <v>Hourly</v>
          </cell>
          <cell r="I4012" t="str">
            <v>H</v>
          </cell>
          <cell r="J4012">
            <v>10.5</v>
          </cell>
        </row>
        <row r="4013">
          <cell r="A4013">
            <v>2100</v>
          </cell>
          <cell r="B4013" t="str">
            <v>Young, Shania A.</v>
          </cell>
          <cell r="C4013" t="str">
            <v>N</v>
          </cell>
          <cell r="D4013" t="str">
            <v>00000227</v>
          </cell>
          <cell r="E4013" t="str">
            <v>CEC Teaching Assistant</v>
          </cell>
          <cell r="F4013">
            <v>42275</v>
          </cell>
          <cell r="G4013">
            <v>43402</v>
          </cell>
          <cell r="H4013" t="str">
            <v>Hourly</v>
          </cell>
          <cell r="I4013" t="str">
            <v>H</v>
          </cell>
          <cell r="J4013">
            <v>10.98</v>
          </cell>
        </row>
        <row r="4014">
          <cell r="A4014">
            <v>2100</v>
          </cell>
          <cell r="B4014" t="str">
            <v>Young, Shania A.</v>
          </cell>
          <cell r="C4014" t="str">
            <v>Y</v>
          </cell>
          <cell r="D4014" t="str">
            <v>00000227</v>
          </cell>
          <cell r="E4014" t="str">
            <v>CEC Teaching Assistant</v>
          </cell>
          <cell r="F4014">
            <v>44223</v>
          </cell>
          <cell r="G4014">
            <v>44454</v>
          </cell>
          <cell r="H4014" t="str">
            <v>Hourly</v>
          </cell>
          <cell r="I4014" t="str">
            <v>H</v>
          </cell>
          <cell r="J4014">
            <v>13.54</v>
          </cell>
        </row>
        <row r="4015">
          <cell r="A4015">
            <v>2100</v>
          </cell>
          <cell r="B4015" t="str">
            <v>Young, Shania A.</v>
          </cell>
          <cell r="C4015" t="str">
            <v>N</v>
          </cell>
          <cell r="D4015" t="str">
            <v>00000228</v>
          </cell>
          <cell r="E4015" t="str">
            <v>ASP After School Assistant</v>
          </cell>
          <cell r="F4015">
            <v>41946</v>
          </cell>
          <cell r="G4015">
            <v>42274</v>
          </cell>
          <cell r="H4015" t="str">
            <v>Hourly</v>
          </cell>
          <cell r="I4015" t="str">
            <v>H</v>
          </cell>
          <cell r="J4015">
            <v>9.15</v>
          </cell>
        </row>
        <row r="4016">
          <cell r="A4016">
            <v>2101</v>
          </cell>
          <cell r="B4016" t="str">
            <v>Coyle, Rebecca J.</v>
          </cell>
          <cell r="C4016" t="str">
            <v>Y</v>
          </cell>
          <cell r="D4016" t="str">
            <v>00000418</v>
          </cell>
          <cell r="E4016" t="str">
            <v>Clinic Admin Office Manager</v>
          </cell>
          <cell r="F4016">
            <v>41953</v>
          </cell>
          <cell r="G4016">
            <v>42237</v>
          </cell>
          <cell r="H4016" t="str">
            <v>Salaried</v>
          </cell>
          <cell r="I4016" t="str">
            <v>S</v>
          </cell>
          <cell r="J4016">
            <v>21</v>
          </cell>
        </row>
        <row r="4017">
          <cell r="A4017">
            <v>2102</v>
          </cell>
          <cell r="B4017" t="str">
            <v>Nielsen, Chad A.</v>
          </cell>
          <cell r="C4017" t="str">
            <v>Y</v>
          </cell>
          <cell r="D4017" t="str">
            <v>00000190</v>
          </cell>
          <cell r="E4017" t="str">
            <v>NUTS Cook</v>
          </cell>
          <cell r="F4017">
            <v>42051</v>
          </cell>
          <cell r="G4017">
            <v>43147</v>
          </cell>
          <cell r="H4017" t="str">
            <v>Hourly</v>
          </cell>
          <cell r="I4017" t="str">
            <v>H</v>
          </cell>
          <cell r="J4017">
            <v>16.21</v>
          </cell>
        </row>
        <row r="4018">
          <cell r="A4018">
            <v>2102</v>
          </cell>
          <cell r="B4018" t="str">
            <v>Nielsen, Chad A.</v>
          </cell>
          <cell r="C4018" t="str">
            <v>N</v>
          </cell>
          <cell r="D4018" t="str">
            <v>00000459</v>
          </cell>
          <cell r="E4018" t="str">
            <v>NUTS Nutrition Asst 1 Per Diem</v>
          </cell>
          <cell r="F4018">
            <v>41953</v>
          </cell>
          <cell r="G4018">
            <v>42050</v>
          </cell>
          <cell r="H4018" t="str">
            <v>Hourly</v>
          </cell>
          <cell r="I4018" t="str">
            <v>H</v>
          </cell>
          <cell r="J4018">
            <v>14.5</v>
          </cell>
        </row>
        <row r="4019">
          <cell r="A4019">
            <v>2103</v>
          </cell>
          <cell r="B4019" t="str">
            <v>Poljacik, Timothy A.</v>
          </cell>
          <cell r="C4019" t="str">
            <v>Y</v>
          </cell>
          <cell r="D4019" t="str">
            <v>00000472</v>
          </cell>
          <cell r="E4019" t="str">
            <v>ES Associate - Per Diem</v>
          </cell>
          <cell r="F4019">
            <v>41960</v>
          </cell>
          <cell r="G4019">
            <v>42314</v>
          </cell>
          <cell r="H4019" t="str">
            <v>Hourly</v>
          </cell>
          <cell r="I4019" t="str">
            <v>H</v>
          </cell>
          <cell r="J4019">
            <v>11</v>
          </cell>
        </row>
        <row r="4020">
          <cell r="A4020">
            <v>2104</v>
          </cell>
          <cell r="B4020" t="str">
            <v>Romano, Ashley M.</v>
          </cell>
          <cell r="C4020" t="str">
            <v>Y</v>
          </cell>
          <cell r="D4020" t="str">
            <v>00000227</v>
          </cell>
          <cell r="E4020" t="str">
            <v>CEC Teaching Assistant</v>
          </cell>
          <cell r="F4020">
            <v>41975</v>
          </cell>
          <cell r="G4020">
            <v>42122</v>
          </cell>
          <cell r="H4020" t="str">
            <v>Hourly</v>
          </cell>
          <cell r="I4020" t="str">
            <v>H</v>
          </cell>
          <cell r="J4020">
            <v>10.5</v>
          </cell>
        </row>
        <row r="4021">
          <cell r="A4021">
            <v>2105</v>
          </cell>
          <cell r="B4021" t="str">
            <v>Flint, Lori L.</v>
          </cell>
          <cell r="C4021" t="str">
            <v>Y</v>
          </cell>
          <cell r="D4021" t="str">
            <v>00000205</v>
          </cell>
          <cell r="E4021" t="str">
            <v>ACCT Accounts Payable Asst</v>
          </cell>
          <cell r="F4021">
            <v>41981</v>
          </cell>
          <cell r="G4021">
            <v>44358</v>
          </cell>
          <cell r="H4021" t="str">
            <v>Hourly</v>
          </cell>
          <cell r="I4021" t="str">
            <v>H</v>
          </cell>
          <cell r="J4021">
            <v>20.190000000000001</v>
          </cell>
        </row>
        <row r="4022">
          <cell r="A4022">
            <v>2106</v>
          </cell>
          <cell r="B4022" t="str">
            <v>Dutcher, Robin E.</v>
          </cell>
          <cell r="C4022" t="str">
            <v>Y</v>
          </cell>
          <cell r="D4022" t="str">
            <v>00000365</v>
          </cell>
          <cell r="E4022" t="str">
            <v>Communications Specialist</v>
          </cell>
          <cell r="F4022">
            <v>41988</v>
          </cell>
          <cell r="G4022">
            <v>43196</v>
          </cell>
          <cell r="H4022" t="str">
            <v>Hourly</v>
          </cell>
          <cell r="I4022" t="str">
            <v>H</v>
          </cell>
          <cell r="J4022">
            <v>31</v>
          </cell>
        </row>
        <row r="4023">
          <cell r="A4023">
            <v>2107</v>
          </cell>
          <cell r="B4023" t="str">
            <v>Pearson, Molly A.</v>
          </cell>
          <cell r="C4023" t="str">
            <v>N</v>
          </cell>
          <cell r="D4023" t="str">
            <v>00000422</v>
          </cell>
          <cell r="E4023" t="str">
            <v>RAD Radiology Technologist 3</v>
          </cell>
          <cell r="F4023">
            <v>41988</v>
          </cell>
          <cell r="G4023">
            <v>42330</v>
          </cell>
          <cell r="H4023" t="str">
            <v>Hourly</v>
          </cell>
          <cell r="I4023" t="str">
            <v>H</v>
          </cell>
          <cell r="J4023">
            <v>26</v>
          </cell>
        </row>
        <row r="4024">
          <cell r="A4024">
            <v>2107</v>
          </cell>
          <cell r="B4024" t="str">
            <v>Pearson, Molly A.</v>
          </cell>
          <cell r="C4024" t="str">
            <v>Y</v>
          </cell>
          <cell r="D4024" t="str">
            <v>00000484</v>
          </cell>
          <cell r="E4024" t="str">
            <v>Radiology Technologist PD</v>
          </cell>
          <cell r="F4024">
            <v>42331</v>
          </cell>
          <cell r="G4024">
            <v>42640</v>
          </cell>
          <cell r="H4024" t="str">
            <v>Hourly</v>
          </cell>
          <cell r="I4024" t="str">
            <v>H</v>
          </cell>
          <cell r="J4024">
            <v>26.65</v>
          </cell>
        </row>
        <row r="4025">
          <cell r="A4025">
            <v>2108</v>
          </cell>
          <cell r="B4025" t="str">
            <v>Achee, Jeanelle A.</v>
          </cell>
          <cell r="C4025" t="str">
            <v>N</v>
          </cell>
          <cell r="D4025" t="str">
            <v>00000049</v>
          </cell>
          <cell r="E4025" t="str">
            <v>MEDSURG Registered Nurse</v>
          </cell>
          <cell r="F4025">
            <v>42009</v>
          </cell>
          <cell r="G4025">
            <v>42246</v>
          </cell>
          <cell r="H4025" t="str">
            <v>Hourly</v>
          </cell>
          <cell r="I4025" t="str">
            <v>H</v>
          </cell>
          <cell r="J4025">
            <v>25</v>
          </cell>
        </row>
        <row r="4026">
          <cell r="A4026">
            <v>2108</v>
          </cell>
          <cell r="B4026" t="str">
            <v>Achee, Jeanelle A.</v>
          </cell>
          <cell r="C4026" t="str">
            <v>N</v>
          </cell>
          <cell r="D4026" t="str">
            <v>00000067</v>
          </cell>
          <cell r="E4026" t="str">
            <v>ACC Registered Nurse</v>
          </cell>
          <cell r="F4026">
            <v>42247</v>
          </cell>
          <cell r="G4026">
            <v>42610</v>
          </cell>
          <cell r="H4026" t="str">
            <v>Hourly</v>
          </cell>
          <cell r="I4026" t="str">
            <v>H</v>
          </cell>
          <cell r="J4026">
            <v>25</v>
          </cell>
        </row>
        <row r="4027">
          <cell r="A4027">
            <v>2108</v>
          </cell>
          <cell r="B4027" t="str">
            <v>Achee, Jeanelle A.</v>
          </cell>
          <cell r="C4027" t="str">
            <v>Y</v>
          </cell>
          <cell r="D4027" t="str">
            <v>00000242</v>
          </cell>
          <cell r="E4027" t="str">
            <v>OR RN Per Diem</v>
          </cell>
          <cell r="F4027">
            <v>43357</v>
          </cell>
          <cell r="G4027">
            <v>44103</v>
          </cell>
          <cell r="H4027" t="str">
            <v>Hourly</v>
          </cell>
          <cell r="I4027" t="str">
            <v>H</v>
          </cell>
          <cell r="J4027">
            <v>29.74</v>
          </cell>
        </row>
        <row r="4028">
          <cell r="A4028">
            <v>2108</v>
          </cell>
          <cell r="B4028" t="str">
            <v>Achee, Jeanelle A.</v>
          </cell>
          <cell r="C4028" t="str">
            <v>N</v>
          </cell>
          <cell r="D4028" t="str">
            <v>00000265</v>
          </cell>
          <cell r="E4028" t="str">
            <v>ACC RN - Per Diem</v>
          </cell>
          <cell r="F4028">
            <v>42611</v>
          </cell>
          <cell r="G4028">
            <v>43157</v>
          </cell>
          <cell r="H4028" t="str">
            <v>Hourly</v>
          </cell>
          <cell r="I4028" t="str">
            <v>H</v>
          </cell>
          <cell r="J4028">
            <v>28.57</v>
          </cell>
        </row>
        <row r="4029">
          <cell r="A4029">
            <v>2109</v>
          </cell>
          <cell r="B4029" t="str">
            <v>Dunk-Nolan, Melissa M.</v>
          </cell>
          <cell r="C4029" t="str">
            <v>Y</v>
          </cell>
          <cell r="D4029" t="str">
            <v>00000058</v>
          </cell>
          <cell r="E4029" t="str">
            <v>MECU Licensed Nurse Aide</v>
          </cell>
          <cell r="F4029">
            <v>42009</v>
          </cell>
          <cell r="G4029">
            <v>42439</v>
          </cell>
          <cell r="H4029" t="str">
            <v>Hourly</v>
          </cell>
          <cell r="I4029" t="str">
            <v>H</v>
          </cell>
          <cell r="J4029">
            <v>13</v>
          </cell>
        </row>
        <row r="4030">
          <cell r="A4030">
            <v>2110</v>
          </cell>
          <cell r="B4030" t="str">
            <v>Koran, Jillian E.</v>
          </cell>
          <cell r="C4030" t="str">
            <v>Y</v>
          </cell>
          <cell r="D4030" t="str">
            <v>00000049</v>
          </cell>
          <cell r="E4030" t="str">
            <v>MEDSURG Registered Nurse</v>
          </cell>
          <cell r="F4030">
            <v>42009</v>
          </cell>
          <cell r="G4030">
            <v>42038</v>
          </cell>
          <cell r="H4030" t="str">
            <v>Hourly</v>
          </cell>
          <cell r="I4030" t="str">
            <v>H</v>
          </cell>
          <cell r="J4030">
            <v>25</v>
          </cell>
        </row>
        <row r="4031">
          <cell r="A4031">
            <v>2111</v>
          </cell>
          <cell r="B4031" t="str">
            <v>Lambert, Abigail L.</v>
          </cell>
          <cell r="C4031" t="str">
            <v>N</v>
          </cell>
          <cell r="D4031" t="str">
            <v>00000056</v>
          </cell>
          <cell r="E4031" t="str">
            <v>MECU Registered Nurse</v>
          </cell>
          <cell r="F4031">
            <v>43017</v>
          </cell>
          <cell r="G4031">
            <v>44304</v>
          </cell>
          <cell r="H4031" t="str">
            <v>Hourly</v>
          </cell>
          <cell r="I4031" t="str">
            <v>H</v>
          </cell>
          <cell r="J4031">
            <v>28.84</v>
          </cell>
        </row>
        <row r="4032">
          <cell r="A4032">
            <v>2111</v>
          </cell>
          <cell r="B4032" t="str">
            <v>Lambert, Abigail L.</v>
          </cell>
          <cell r="C4032" t="str">
            <v>Y</v>
          </cell>
          <cell r="D4032" t="str">
            <v>00000067</v>
          </cell>
          <cell r="E4032" t="str">
            <v>ACC Registered Nurse</v>
          </cell>
          <cell r="F4032">
            <v>42969</v>
          </cell>
          <cell r="G4032">
            <v>45056</v>
          </cell>
          <cell r="H4032" t="str">
            <v>Hourly</v>
          </cell>
          <cell r="I4032" t="str">
            <v>H</v>
          </cell>
          <cell r="J4032">
            <v>38.94</v>
          </cell>
        </row>
        <row r="4033">
          <cell r="A4033">
            <v>2111</v>
          </cell>
          <cell r="B4033" t="str">
            <v>Lambert, Abigail L.</v>
          </cell>
          <cell r="C4033" t="str">
            <v>N</v>
          </cell>
          <cell r="D4033" t="str">
            <v>00000235</v>
          </cell>
          <cell r="E4033" t="str">
            <v>MECU LNA Per Diem</v>
          </cell>
          <cell r="F4033">
            <v>42009</v>
          </cell>
          <cell r="G4033">
            <v>42367</v>
          </cell>
          <cell r="H4033" t="str">
            <v>Hourly</v>
          </cell>
          <cell r="I4033" t="str">
            <v>H</v>
          </cell>
          <cell r="J4033">
            <v>13</v>
          </cell>
        </row>
        <row r="4034">
          <cell r="A4034">
            <v>2111</v>
          </cell>
          <cell r="B4034" t="str">
            <v>Lambert, Abigail L.</v>
          </cell>
          <cell r="C4034" t="str">
            <v>N</v>
          </cell>
          <cell r="D4034" t="str">
            <v>00000237</v>
          </cell>
          <cell r="E4034" t="str">
            <v>MEDSURG LNA Per Diem</v>
          </cell>
          <cell r="F4034">
            <v>42368</v>
          </cell>
          <cell r="G4034">
            <v>42568</v>
          </cell>
          <cell r="H4034" t="str">
            <v>Hourly</v>
          </cell>
          <cell r="I4034" t="str">
            <v>H</v>
          </cell>
          <cell r="J4034">
            <v>13.33</v>
          </cell>
        </row>
        <row r="4035">
          <cell r="A4035">
            <v>2111</v>
          </cell>
          <cell r="B4035" t="str">
            <v>Lambert, Abigail L.</v>
          </cell>
          <cell r="C4035" t="str">
            <v>N</v>
          </cell>
          <cell r="D4035" t="str">
            <v>00000251</v>
          </cell>
          <cell r="E4035" t="str">
            <v>MECU LPN Per Diem</v>
          </cell>
          <cell r="F4035">
            <v>42566</v>
          </cell>
          <cell r="G4035">
            <v>42569</v>
          </cell>
          <cell r="H4035" t="str">
            <v>Salaried</v>
          </cell>
          <cell r="I4035" t="str">
            <v>S</v>
          </cell>
          <cell r="J4035">
            <v>16</v>
          </cell>
        </row>
        <row r="4036">
          <cell r="A4036">
            <v>2111</v>
          </cell>
          <cell r="B4036" t="str">
            <v>Lambert, Abigail L.</v>
          </cell>
          <cell r="C4036" t="str">
            <v>N</v>
          </cell>
          <cell r="D4036" t="str">
            <v>00000251</v>
          </cell>
          <cell r="E4036" t="str">
            <v>MECU LPN Per Diem</v>
          </cell>
          <cell r="F4036">
            <v>42569</v>
          </cell>
          <cell r="G4036">
            <v>42904</v>
          </cell>
          <cell r="H4036" t="str">
            <v>Hourly</v>
          </cell>
          <cell r="I4036" t="str">
            <v>H</v>
          </cell>
          <cell r="J4036">
            <v>17.940000000000001</v>
          </cell>
        </row>
        <row r="4037">
          <cell r="A4037">
            <v>2111</v>
          </cell>
          <cell r="B4037" t="str">
            <v>Lambert, Abigail L.</v>
          </cell>
          <cell r="C4037" t="str">
            <v>N</v>
          </cell>
          <cell r="D4037" t="str">
            <v>00000592</v>
          </cell>
          <cell r="E4037" t="str">
            <v>RN Retirement Com PD</v>
          </cell>
          <cell r="F4037">
            <v>42905</v>
          </cell>
          <cell r="G4037">
            <v>42968</v>
          </cell>
          <cell r="H4037" t="str">
            <v>Hourly</v>
          </cell>
          <cell r="I4037" t="str">
            <v>H</v>
          </cell>
          <cell r="J4037">
            <v>25</v>
          </cell>
        </row>
        <row r="4038">
          <cell r="A4038">
            <v>2112</v>
          </cell>
          <cell r="B4038" t="str">
            <v>Wegner, Wendy A.</v>
          </cell>
          <cell r="C4038" t="str">
            <v>Y</v>
          </cell>
          <cell r="D4038" t="str">
            <v>00000161</v>
          </cell>
          <cell r="E4038" t="str">
            <v>PRIM RN Provider Practice</v>
          </cell>
          <cell r="F4038">
            <v>42009</v>
          </cell>
          <cell r="G4038">
            <v>42111</v>
          </cell>
          <cell r="H4038" t="str">
            <v>Hourly</v>
          </cell>
          <cell r="I4038" t="str">
            <v>H</v>
          </cell>
          <cell r="J4038">
            <v>21</v>
          </cell>
        </row>
        <row r="4039">
          <cell r="A4039">
            <v>2113</v>
          </cell>
          <cell r="B4039" t="str">
            <v>Standish, Kara M.</v>
          </cell>
          <cell r="C4039" t="str">
            <v>N</v>
          </cell>
          <cell r="D4039" t="str">
            <v>00000094</v>
          </cell>
          <cell r="E4039" t="str">
            <v>PHAR Pharmacy Technician</v>
          </cell>
          <cell r="F4039">
            <v>42016</v>
          </cell>
          <cell r="G4039">
            <v>42064</v>
          </cell>
          <cell r="H4039" t="str">
            <v>Hourly</v>
          </cell>
          <cell r="I4039" t="str">
            <v>H</v>
          </cell>
          <cell r="J4039">
            <v>12.5</v>
          </cell>
        </row>
        <row r="4040">
          <cell r="A4040">
            <v>2113</v>
          </cell>
          <cell r="B4040" t="str">
            <v>Standish, Kara M.</v>
          </cell>
          <cell r="C4040" t="str">
            <v>N</v>
          </cell>
          <cell r="D4040" t="str">
            <v>00000094</v>
          </cell>
          <cell r="E4040" t="str">
            <v>PHAR Pharmacy Technician</v>
          </cell>
          <cell r="F4040">
            <v>42191</v>
          </cell>
          <cell r="G4040">
            <v>42260</v>
          </cell>
          <cell r="H4040" t="str">
            <v>Hourly</v>
          </cell>
          <cell r="I4040" t="str">
            <v>H</v>
          </cell>
          <cell r="J4040">
            <v>12.5</v>
          </cell>
        </row>
        <row r="4041">
          <cell r="A4041">
            <v>2113</v>
          </cell>
          <cell r="B4041" t="str">
            <v>Standish, Kara M.</v>
          </cell>
          <cell r="C4041" t="str">
            <v>N</v>
          </cell>
          <cell r="D4041" t="str">
            <v>00000094</v>
          </cell>
          <cell r="E4041" t="str">
            <v>PHAR Pharmacy Technician</v>
          </cell>
          <cell r="F4041">
            <v>42345</v>
          </cell>
          <cell r="G4041">
            <v>42750</v>
          </cell>
          <cell r="H4041" t="str">
            <v>Hourly</v>
          </cell>
          <cell r="I4041" t="str">
            <v>H</v>
          </cell>
          <cell r="J4041">
            <v>12.81</v>
          </cell>
        </row>
        <row r="4042">
          <cell r="A4042">
            <v>2113</v>
          </cell>
          <cell r="B4042" t="str">
            <v>Standish, Kara M.</v>
          </cell>
          <cell r="C4042" t="str">
            <v>N</v>
          </cell>
          <cell r="D4042" t="str">
            <v>00000094</v>
          </cell>
          <cell r="E4042" t="str">
            <v>PHAR Pharmacy Technician</v>
          </cell>
          <cell r="F4042">
            <v>42751</v>
          </cell>
          <cell r="G4042">
            <v>43112</v>
          </cell>
          <cell r="H4042" t="str">
            <v>Hourly</v>
          </cell>
          <cell r="I4042" t="str">
            <v>H</v>
          </cell>
          <cell r="J4042">
            <v>13.07</v>
          </cell>
        </row>
        <row r="4043">
          <cell r="A4043">
            <v>2113</v>
          </cell>
          <cell r="B4043" t="str">
            <v>Standish, Kara M.</v>
          </cell>
          <cell r="C4043" t="str">
            <v>Y</v>
          </cell>
          <cell r="D4043" t="str">
            <v>00000227</v>
          </cell>
          <cell r="E4043" t="str">
            <v>CEC Teaching Assistant</v>
          </cell>
          <cell r="F4043">
            <v>42751</v>
          </cell>
          <cell r="G4043">
            <v>43112</v>
          </cell>
          <cell r="H4043" t="str">
            <v>Hourly</v>
          </cell>
          <cell r="I4043" t="str">
            <v>H</v>
          </cell>
          <cell r="J4043">
            <v>11.22</v>
          </cell>
        </row>
        <row r="4044">
          <cell r="A4044">
            <v>2113</v>
          </cell>
          <cell r="B4044" t="str">
            <v>Standish, Kara M.</v>
          </cell>
          <cell r="C4044" t="str">
            <v>N</v>
          </cell>
          <cell r="D4044" t="str">
            <v>00000228</v>
          </cell>
          <cell r="E4044" t="str">
            <v>ASP After School Assistant</v>
          </cell>
          <cell r="F4044">
            <v>42065</v>
          </cell>
          <cell r="G4044">
            <v>42190</v>
          </cell>
          <cell r="H4044" t="str">
            <v>Hourly</v>
          </cell>
          <cell r="I4044" t="str">
            <v>H</v>
          </cell>
          <cell r="J4044">
            <v>9.5</v>
          </cell>
        </row>
        <row r="4045">
          <cell r="A4045">
            <v>2113</v>
          </cell>
          <cell r="B4045" t="str">
            <v>Standish, Kara M.</v>
          </cell>
          <cell r="C4045" t="str">
            <v>N</v>
          </cell>
          <cell r="D4045" t="str">
            <v>00000228</v>
          </cell>
          <cell r="E4045" t="str">
            <v>ASP After School Assistant</v>
          </cell>
          <cell r="F4045">
            <v>42261</v>
          </cell>
          <cell r="G4045">
            <v>42344</v>
          </cell>
          <cell r="H4045" t="str">
            <v>Hourly</v>
          </cell>
          <cell r="I4045" t="str">
            <v>H</v>
          </cell>
          <cell r="J4045">
            <v>9.5</v>
          </cell>
        </row>
        <row r="4046">
          <cell r="A4046">
            <v>2113</v>
          </cell>
          <cell r="B4046" t="str">
            <v>Standish, Kara M.</v>
          </cell>
          <cell r="C4046" t="str">
            <v>N</v>
          </cell>
          <cell r="D4046" t="str">
            <v>00000228</v>
          </cell>
          <cell r="E4046" t="str">
            <v>ASP After School Assistant</v>
          </cell>
          <cell r="F4046">
            <v>42681</v>
          </cell>
          <cell r="G4046">
            <v>42750</v>
          </cell>
          <cell r="H4046" t="str">
            <v>Hourly</v>
          </cell>
          <cell r="I4046" t="str">
            <v>H</v>
          </cell>
          <cell r="J4046">
            <v>11</v>
          </cell>
        </row>
        <row r="4047">
          <cell r="A4047">
            <v>2113</v>
          </cell>
          <cell r="B4047" t="str">
            <v>Standish, Kara M.</v>
          </cell>
          <cell r="C4047" t="str">
            <v>N</v>
          </cell>
          <cell r="D4047" t="str">
            <v>00000459</v>
          </cell>
          <cell r="E4047" t="str">
            <v>NUTS Nutrition Asst 1 Per Diem</v>
          </cell>
          <cell r="F4047">
            <v>42037</v>
          </cell>
          <cell r="G4047">
            <v>42050</v>
          </cell>
          <cell r="H4047" t="str">
            <v>Hourly</v>
          </cell>
          <cell r="I4047" t="str">
            <v>H</v>
          </cell>
          <cell r="J4047">
            <v>11</v>
          </cell>
        </row>
        <row r="4048">
          <cell r="A4048">
            <v>2114</v>
          </cell>
          <cell r="B4048" t="str">
            <v>Holcomb-Gravel, Julie D.</v>
          </cell>
          <cell r="C4048" t="str">
            <v>Y</v>
          </cell>
          <cell r="D4048" t="str">
            <v>00000157</v>
          </cell>
          <cell r="E4048" t="str">
            <v>NAPS Podiatry Med Secretary</v>
          </cell>
          <cell r="F4048">
            <v>42030</v>
          </cell>
          <cell r="G4048">
            <v>42713</v>
          </cell>
          <cell r="H4048" t="str">
            <v>Hourly</v>
          </cell>
          <cell r="I4048" t="str">
            <v>H</v>
          </cell>
          <cell r="J4048">
            <v>12.3</v>
          </cell>
        </row>
        <row r="4049">
          <cell r="A4049">
            <v>2115</v>
          </cell>
          <cell r="B4049" t="str">
            <v>Ertel-Hickory, Jennifer M.</v>
          </cell>
          <cell r="C4049" t="str">
            <v>N</v>
          </cell>
          <cell r="D4049" t="str">
            <v>00000282</v>
          </cell>
          <cell r="E4049" t="str">
            <v>NADM Operations Coordinator</v>
          </cell>
          <cell r="F4049">
            <v>42037</v>
          </cell>
          <cell r="G4049">
            <v>42036</v>
          </cell>
          <cell r="H4049" t="str">
            <v>Salaried</v>
          </cell>
          <cell r="I4049" t="str">
            <v>S</v>
          </cell>
          <cell r="J4049">
            <v>25</v>
          </cell>
        </row>
        <row r="4050">
          <cell r="A4050">
            <v>2115</v>
          </cell>
          <cell r="B4050" t="str">
            <v>Ertel-Hickory, Jennifer M.</v>
          </cell>
          <cell r="C4050" t="str">
            <v>Y</v>
          </cell>
          <cell r="D4050" t="str">
            <v>00000534</v>
          </cell>
          <cell r="E4050" t="str">
            <v>ADM Project Coordinator</v>
          </cell>
          <cell r="F4050">
            <v>42555</v>
          </cell>
          <cell r="G4050">
            <v>43525</v>
          </cell>
          <cell r="H4050" t="str">
            <v>Salaried</v>
          </cell>
          <cell r="I4050" t="str">
            <v>S</v>
          </cell>
          <cell r="J4050">
            <v>30.75</v>
          </cell>
        </row>
        <row r="4051">
          <cell r="A4051">
            <v>2115</v>
          </cell>
          <cell r="B4051" t="str">
            <v>Ertel-Hickory, Jennifer M.</v>
          </cell>
          <cell r="C4051" t="str">
            <v>N</v>
          </cell>
          <cell r="D4051" t="str">
            <v>00000560</v>
          </cell>
          <cell r="E4051" t="str">
            <v>Office Manager - OLD</v>
          </cell>
          <cell r="F4051">
            <v>42037</v>
          </cell>
          <cell r="G4051">
            <v>42554</v>
          </cell>
          <cell r="H4051" t="str">
            <v>Salaried</v>
          </cell>
          <cell r="I4051" t="str">
            <v>S</v>
          </cell>
          <cell r="J4051">
            <v>25.63</v>
          </cell>
        </row>
        <row r="4052">
          <cell r="A4052">
            <v>2116</v>
          </cell>
          <cell r="B4052" t="str">
            <v>Ach, Sarah A.</v>
          </cell>
          <cell r="C4052" t="str">
            <v>N</v>
          </cell>
          <cell r="D4052" t="str">
            <v>00000088</v>
          </cell>
          <cell r="E4052" t="str">
            <v>RAD Radiology Technologist</v>
          </cell>
          <cell r="F4052">
            <v>42107</v>
          </cell>
          <cell r="G4052">
            <v>42215</v>
          </cell>
          <cell r="H4052" t="str">
            <v>Hourly</v>
          </cell>
          <cell r="I4052" t="str">
            <v>H</v>
          </cell>
          <cell r="J4052">
            <v>22.5</v>
          </cell>
        </row>
        <row r="4053">
          <cell r="A4053">
            <v>2116</v>
          </cell>
          <cell r="B4053" t="str">
            <v>Ach, Sarah A.</v>
          </cell>
          <cell r="C4053" t="str">
            <v>Y</v>
          </cell>
          <cell r="D4053" t="str">
            <v>00000421</v>
          </cell>
          <cell r="E4053" t="str">
            <v>RAD Radiology Technologist 2</v>
          </cell>
          <cell r="F4053">
            <v>42051</v>
          </cell>
          <cell r="G4053">
            <v>42215</v>
          </cell>
          <cell r="H4053" t="str">
            <v>Hourly</v>
          </cell>
          <cell r="I4053" t="str">
            <v>H</v>
          </cell>
          <cell r="J4053">
            <v>19.5</v>
          </cell>
        </row>
        <row r="4054">
          <cell r="A4054">
            <v>2117</v>
          </cell>
          <cell r="B4054" t="str">
            <v>Belanger, Amanda L.</v>
          </cell>
          <cell r="C4054" t="str">
            <v>N</v>
          </cell>
          <cell r="D4054" t="str">
            <v>00000187</v>
          </cell>
          <cell r="E4054" t="str">
            <v>CLAD Medical Secretary</v>
          </cell>
          <cell r="F4054">
            <v>42051</v>
          </cell>
          <cell r="G4054">
            <v>44682</v>
          </cell>
          <cell r="H4054" t="str">
            <v>Hourly</v>
          </cell>
          <cell r="I4054" t="str">
            <v>H</v>
          </cell>
          <cell r="J4054">
            <v>21.55</v>
          </cell>
        </row>
        <row r="4055">
          <cell r="A4055">
            <v>2117</v>
          </cell>
          <cell r="B4055" t="str">
            <v>Belanger, Amanda L.</v>
          </cell>
          <cell r="C4055" t="str">
            <v>Y</v>
          </cell>
          <cell r="D4055" t="str">
            <v>00000657</v>
          </cell>
          <cell r="E4055" t="str">
            <v>Office Representative</v>
          </cell>
          <cell r="F4055">
            <v>44683</v>
          </cell>
          <cell r="G4055">
            <v>45056</v>
          </cell>
          <cell r="H4055" t="str">
            <v>Hourly</v>
          </cell>
          <cell r="I4055" t="str">
            <v>H</v>
          </cell>
          <cell r="J4055">
            <v>24.46</v>
          </cell>
        </row>
        <row r="4056">
          <cell r="A4056">
            <v>2118</v>
          </cell>
          <cell r="B4056" t="str">
            <v>Winslow, Debra A.</v>
          </cell>
          <cell r="C4056" t="str">
            <v>Y</v>
          </cell>
          <cell r="D4056" t="str">
            <v>00000160</v>
          </cell>
          <cell r="E4056" t="str">
            <v>Office Manager</v>
          </cell>
          <cell r="F4056">
            <v>42051</v>
          </cell>
          <cell r="G4056">
            <v>43770</v>
          </cell>
          <cell r="H4056" t="str">
            <v>Salaried</v>
          </cell>
          <cell r="I4056" t="str">
            <v>S</v>
          </cell>
          <cell r="J4056">
            <v>52.03</v>
          </cell>
        </row>
        <row r="4057">
          <cell r="A4057">
            <v>2119</v>
          </cell>
          <cell r="B4057" t="str">
            <v>Hubert, Jennifer M.</v>
          </cell>
          <cell r="C4057" t="str">
            <v>N</v>
          </cell>
          <cell r="D4057" t="str">
            <v>00000421</v>
          </cell>
          <cell r="E4057" t="str">
            <v>RAD Radiology Technologist 2</v>
          </cell>
          <cell r="F4057">
            <v>42059</v>
          </cell>
          <cell r="G4057">
            <v>42666</v>
          </cell>
          <cell r="H4057" t="str">
            <v>Hourly</v>
          </cell>
          <cell r="I4057" t="str">
            <v>H</v>
          </cell>
          <cell r="J4057">
            <v>28.84</v>
          </cell>
        </row>
        <row r="4058">
          <cell r="A4058">
            <v>2119</v>
          </cell>
          <cell r="B4058" t="str">
            <v>Hubert, Jennifer M.</v>
          </cell>
          <cell r="C4058" t="str">
            <v>N</v>
          </cell>
          <cell r="D4058" t="str">
            <v>00000422</v>
          </cell>
          <cell r="E4058" t="str">
            <v>RAD Radiology Technologist 3</v>
          </cell>
          <cell r="F4058">
            <v>42667</v>
          </cell>
          <cell r="G4058">
            <v>42696</v>
          </cell>
          <cell r="H4058" t="str">
            <v>Hourly</v>
          </cell>
          <cell r="I4058" t="str">
            <v>H</v>
          </cell>
          <cell r="J4058">
            <v>31</v>
          </cell>
        </row>
        <row r="4059">
          <cell r="A4059">
            <v>2119</v>
          </cell>
          <cell r="B4059" t="str">
            <v>Hubert, Jennifer M.</v>
          </cell>
          <cell r="C4059" t="str">
            <v>N</v>
          </cell>
          <cell r="D4059" t="str">
            <v>00000422</v>
          </cell>
          <cell r="E4059" t="str">
            <v>RAD Radiology Technologist 3</v>
          </cell>
          <cell r="F4059">
            <v>43927</v>
          </cell>
          <cell r="G4059">
            <v>44318</v>
          </cell>
          <cell r="H4059" t="str">
            <v>Hourly</v>
          </cell>
          <cell r="I4059" t="str">
            <v>H</v>
          </cell>
          <cell r="J4059">
            <v>35.19</v>
          </cell>
        </row>
        <row r="4060">
          <cell r="A4060">
            <v>2119</v>
          </cell>
          <cell r="B4060" t="str">
            <v>Hubert, Jennifer M.</v>
          </cell>
          <cell r="C4060" t="str">
            <v>N</v>
          </cell>
          <cell r="D4060" t="str">
            <v>00000514</v>
          </cell>
          <cell r="E4060" t="str">
            <v>CARE Support Coordinator</v>
          </cell>
          <cell r="F4060">
            <v>44109</v>
          </cell>
          <cell r="G4060">
            <v>45056</v>
          </cell>
          <cell r="H4060" t="str">
            <v>Hourly</v>
          </cell>
          <cell r="I4060" t="str">
            <v>H</v>
          </cell>
          <cell r="J4060">
            <v>37.65</v>
          </cell>
        </row>
        <row r="4061">
          <cell r="A4061">
            <v>2119</v>
          </cell>
          <cell r="B4061" t="str">
            <v>Hubert, Jennifer M.</v>
          </cell>
          <cell r="C4061" t="str">
            <v>Y</v>
          </cell>
          <cell r="D4061" t="str">
            <v>00000609</v>
          </cell>
          <cell r="E4061" t="str">
            <v>RAD Radiology Technologist 4</v>
          </cell>
          <cell r="F4061">
            <v>44319</v>
          </cell>
          <cell r="G4061">
            <v>45056</v>
          </cell>
          <cell r="H4061" t="str">
            <v>Hourly</v>
          </cell>
          <cell r="I4061" t="str">
            <v>H</v>
          </cell>
          <cell r="J4061">
            <v>38.590000000000003</v>
          </cell>
        </row>
        <row r="4062">
          <cell r="A4062">
            <v>2120</v>
          </cell>
          <cell r="B4062" t="str">
            <v>Nigrini, Elisabeth</v>
          </cell>
          <cell r="C4062" t="str">
            <v>N</v>
          </cell>
          <cell r="D4062" t="str">
            <v>00000172</v>
          </cell>
          <cell r="E4062" t="str">
            <v>OBGYN Physician</v>
          </cell>
          <cell r="F4062">
            <v>42065</v>
          </cell>
          <cell r="G4062">
            <v>42736</v>
          </cell>
          <cell r="H4062" t="str">
            <v>Salaried</v>
          </cell>
          <cell r="I4062" t="str">
            <v>S</v>
          </cell>
          <cell r="J4062">
            <v>125</v>
          </cell>
        </row>
        <row r="4063">
          <cell r="A4063">
            <v>2120</v>
          </cell>
          <cell r="B4063" t="str">
            <v>Nigrini, Elisabeth</v>
          </cell>
          <cell r="C4063" t="str">
            <v>N</v>
          </cell>
          <cell r="D4063" t="str">
            <v>00000590</v>
          </cell>
          <cell r="E4063" t="str">
            <v>Physician Specialty Clin</v>
          </cell>
          <cell r="F4063">
            <v>42737</v>
          </cell>
          <cell r="G4063">
            <v>44449</v>
          </cell>
          <cell r="H4063" t="str">
            <v>Hourly</v>
          </cell>
          <cell r="I4063" t="str">
            <v>H</v>
          </cell>
          <cell r="J4063">
            <v>130.3056</v>
          </cell>
        </row>
        <row r="4064">
          <cell r="A4064">
            <v>2120</v>
          </cell>
          <cell r="B4064" t="str">
            <v>Nigrini, Elisabeth</v>
          </cell>
          <cell r="C4064" t="str">
            <v>Y</v>
          </cell>
          <cell r="D4064" t="str">
            <v>00000590</v>
          </cell>
          <cell r="E4064" t="str">
            <v>Physician Specialty Clin</v>
          </cell>
          <cell r="F4064">
            <v>44449</v>
          </cell>
          <cell r="G4064">
            <v>44449</v>
          </cell>
          <cell r="H4064" t="str">
            <v>Hourly</v>
          </cell>
          <cell r="I4064" t="str">
            <v>H</v>
          </cell>
          <cell r="J4064">
            <v>130.3056</v>
          </cell>
        </row>
        <row r="4065">
          <cell r="A4065">
            <v>2121</v>
          </cell>
          <cell r="B4065" t="str">
            <v>Thomashow, Peter M.</v>
          </cell>
          <cell r="C4065" t="str">
            <v>N</v>
          </cell>
          <cell r="D4065" t="str">
            <v>00000168</v>
          </cell>
          <cell r="E4065" t="str">
            <v>PRIM Physician</v>
          </cell>
          <cell r="F4065">
            <v>42062</v>
          </cell>
          <cell r="G4065">
            <v>43714</v>
          </cell>
          <cell r="H4065" t="str">
            <v>Salaried</v>
          </cell>
          <cell r="I4065" t="str">
            <v>S</v>
          </cell>
          <cell r="J4065">
            <v>129.82310000000001</v>
          </cell>
        </row>
        <row r="4066">
          <cell r="A4066">
            <v>2121</v>
          </cell>
          <cell r="B4066" t="str">
            <v>Thomashow, Peter M.</v>
          </cell>
          <cell r="C4066" t="str">
            <v>Y</v>
          </cell>
          <cell r="D4066" t="str">
            <v>00000168</v>
          </cell>
          <cell r="E4066" t="str">
            <v>PRIM Physician</v>
          </cell>
          <cell r="F4066">
            <v>43717</v>
          </cell>
          <cell r="G4066">
            <v>43885</v>
          </cell>
          <cell r="H4066" t="str">
            <v>Hourly</v>
          </cell>
          <cell r="I4066" t="str">
            <v>H</v>
          </cell>
          <cell r="J4066">
            <v>130</v>
          </cell>
        </row>
        <row r="4067">
          <cell r="A4067">
            <v>2122</v>
          </cell>
          <cell r="B4067" t="str">
            <v>White, Kaitlin M.</v>
          </cell>
          <cell r="C4067" t="str">
            <v>Y</v>
          </cell>
          <cell r="D4067" t="str">
            <v>00000477</v>
          </cell>
          <cell r="E4067" t="str">
            <v>PHAR Pharmacist Per Diem</v>
          </cell>
          <cell r="F4067">
            <v>42067</v>
          </cell>
          <cell r="G4067">
            <v>45056</v>
          </cell>
          <cell r="H4067" t="str">
            <v>Hourly</v>
          </cell>
          <cell r="I4067" t="str">
            <v>H</v>
          </cell>
          <cell r="J4067">
            <v>64.209999999999994</v>
          </cell>
        </row>
        <row r="4068">
          <cell r="A4068">
            <v>2123</v>
          </cell>
          <cell r="B4068" t="str">
            <v>Caouette, Sherri L.</v>
          </cell>
          <cell r="C4068" t="str">
            <v>Y</v>
          </cell>
          <cell r="D4068" t="str">
            <v>00000170</v>
          </cell>
          <cell r="E4068" t="str">
            <v>OBGYN Medical Secretary</v>
          </cell>
          <cell r="F4068">
            <v>42072</v>
          </cell>
          <cell r="G4068">
            <v>42319</v>
          </cell>
          <cell r="H4068" t="str">
            <v>Hourly</v>
          </cell>
          <cell r="I4068" t="str">
            <v>H</v>
          </cell>
          <cell r="J4068">
            <v>16</v>
          </cell>
        </row>
        <row r="4069">
          <cell r="A4069">
            <v>2124</v>
          </cell>
          <cell r="B4069" t="str">
            <v>Maxfield, Julie J.</v>
          </cell>
          <cell r="C4069" t="str">
            <v>Y</v>
          </cell>
          <cell r="D4069" t="str">
            <v>00000049</v>
          </cell>
          <cell r="E4069" t="str">
            <v>MEDSURG Registered Nurse</v>
          </cell>
          <cell r="F4069">
            <v>42072</v>
          </cell>
          <cell r="G4069">
            <v>42551</v>
          </cell>
          <cell r="H4069" t="str">
            <v>Hourly</v>
          </cell>
          <cell r="I4069" t="str">
            <v>H</v>
          </cell>
          <cell r="J4069">
            <v>25.63</v>
          </cell>
        </row>
        <row r="4070">
          <cell r="A4070">
            <v>2125</v>
          </cell>
          <cell r="B4070" t="str">
            <v>Mugford, Tyler E.</v>
          </cell>
          <cell r="C4070" t="str">
            <v>N</v>
          </cell>
          <cell r="D4070" t="str">
            <v>00000197</v>
          </cell>
          <cell r="E4070" t="str">
            <v>ES Associate</v>
          </cell>
          <cell r="F4070">
            <v>42072</v>
          </cell>
          <cell r="G4070">
            <v>44682</v>
          </cell>
          <cell r="H4070" t="str">
            <v>Hourly</v>
          </cell>
          <cell r="I4070" t="str">
            <v>H</v>
          </cell>
          <cell r="J4070">
            <v>16.84</v>
          </cell>
        </row>
        <row r="4071">
          <cell r="A4071">
            <v>2125</v>
          </cell>
          <cell r="B4071" t="str">
            <v>Mugford, Tyler E.</v>
          </cell>
          <cell r="C4071" t="str">
            <v>Y</v>
          </cell>
          <cell r="D4071" t="str">
            <v>00000659</v>
          </cell>
          <cell r="E4071" t="str">
            <v>ES Technician</v>
          </cell>
          <cell r="F4071">
            <v>44683</v>
          </cell>
          <cell r="G4071">
            <v>45056</v>
          </cell>
          <cell r="H4071" t="str">
            <v>Hourly</v>
          </cell>
          <cell r="I4071" t="str">
            <v>H</v>
          </cell>
          <cell r="J4071">
            <v>20.18</v>
          </cell>
        </row>
        <row r="4072">
          <cell r="A4072">
            <v>2126</v>
          </cell>
          <cell r="B4072" t="str">
            <v>Nichols, Morgan S.</v>
          </cell>
          <cell r="C4072" t="str">
            <v>N</v>
          </cell>
          <cell r="D4072" t="str">
            <v>00000063</v>
          </cell>
          <cell r="E4072" t="str">
            <v>OR Registered Nurse</v>
          </cell>
          <cell r="F4072">
            <v>42072</v>
          </cell>
          <cell r="G4072">
            <v>43002</v>
          </cell>
          <cell r="H4072" t="str">
            <v>Hourly</v>
          </cell>
          <cell r="I4072" t="str">
            <v>H</v>
          </cell>
          <cell r="J4072">
            <v>28.62</v>
          </cell>
        </row>
        <row r="4073">
          <cell r="A4073">
            <v>2126</v>
          </cell>
          <cell r="B4073" t="str">
            <v>Nichols, Morgan S.</v>
          </cell>
          <cell r="C4073" t="str">
            <v>N</v>
          </cell>
          <cell r="D4073" t="str">
            <v>00000242</v>
          </cell>
          <cell r="E4073" t="str">
            <v>OR RN Per Diem</v>
          </cell>
          <cell r="F4073">
            <v>43003</v>
          </cell>
          <cell r="G4073">
            <v>43185</v>
          </cell>
          <cell r="H4073" t="str">
            <v>Hourly</v>
          </cell>
          <cell r="I4073" t="str">
            <v>H</v>
          </cell>
          <cell r="J4073">
            <v>28.62</v>
          </cell>
        </row>
        <row r="4074">
          <cell r="A4074">
            <v>2126</v>
          </cell>
          <cell r="B4074" t="str">
            <v>Nichols, Morgan S.</v>
          </cell>
          <cell r="C4074" t="str">
            <v>Y</v>
          </cell>
          <cell r="D4074" t="str">
            <v>00000242</v>
          </cell>
          <cell r="E4074" t="str">
            <v>OR RN Per Diem</v>
          </cell>
          <cell r="F4074">
            <v>43357</v>
          </cell>
          <cell r="G4074">
            <v>44531</v>
          </cell>
          <cell r="H4074" t="str">
            <v>Hourly</v>
          </cell>
          <cell r="I4074" t="str">
            <v>H</v>
          </cell>
          <cell r="J4074">
            <v>35.42</v>
          </cell>
        </row>
        <row r="4075">
          <cell r="A4075">
            <v>2127</v>
          </cell>
          <cell r="B4075" t="str">
            <v>Bath, Jeffrey J.</v>
          </cell>
          <cell r="C4075" t="str">
            <v>Y</v>
          </cell>
          <cell r="D4075" t="str">
            <v>00000563</v>
          </cell>
          <cell r="E4075" t="str">
            <v>Radiologist</v>
          </cell>
          <cell r="F4075">
            <v>42072</v>
          </cell>
          <cell r="G4075">
            <v>45056</v>
          </cell>
          <cell r="H4075" t="str">
            <v>Salaried</v>
          </cell>
          <cell r="I4075" t="str">
            <v>S</v>
          </cell>
          <cell r="J4075">
            <v>216.34620000000001</v>
          </cell>
        </row>
        <row r="4076">
          <cell r="A4076">
            <v>2128</v>
          </cell>
          <cell r="B4076" t="str">
            <v>Floyd, Careen W.</v>
          </cell>
          <cell r="C4076" t="str">
            <v>N</v>
          </cell>
          <cell r="D4076" t="str">
            <v>00000286</v>
          </cell>
          <cell r="E4076" t="str">
            <v>ADM Decision Support Analyst</v>
          </cell>
          <cell r="F4076">
            <v>42079</v>
          </cell>
          <cell r="G4076">
            <v>42526</v>
          </cell>
          <cell r="H4076" t="str">
            <v>Salaried</v>
          </cell>
          <cell r="I4076" t="str">
            <v>S</v>
          </cell>
          <cell r="J4076">
            <v>28.98</v>
          </cell>
        </row>
        <row r="4077">
          <cell r="A4077">
            <v>2128</v>
          </cell>
          <cell r="B4077" t="str">
            <v>Floyd, Careen W.</v>
          </cell>
          <cell r="C4077" t="str">
            <v>N</v>
          </cell>
          <cell r="D4077" t="str">
            <v>00000557</v>
          </cell>
          <cell r="E4077" t="str">
            <v>Clinical Nurse Analyst</v>
          </cell>
          <cell r="F4077">
            <v>42079</v>
          </cell>
          <cell r="G4077">
            <v>42078</v>
          </cell>
          <cell r="H4077" t="str">
            <v>Hourly</v>
          </cell>
          <cell r="I4077" t="str">
            <v>H</v>
          </cell>
          <cell r="J4077">
            <v>28</v>
          </cell>
        </row>
        <row r="4078">
          <cell r="A4078">
            <v>2128</v>
          </cell>
          <cell r="B4078" t="str">
            <v>Floyd, Careen W.</v>
          </cell>
          <cell r="C4078" t="str">
            <v>N</v>
          </cell>
          <cell r="D4078" t="str">
            <v>00000572</v>
          </cell>
          <cell r="E4078" t="str">
            <v>EMR PROJECT MANAGER</v>
          </cell>
          <cell r="F4078">
            <v>42527</v>
          </cell>
          <cell r="G4078">
            <v>42540</v>
          </cell>
          <cell r="H4078" t="str">
            <v>Salaried</v>
          </cell>
          <cell r="I4078" t="str">
            <v>S</v>
          </cell>
          <cell r="J4078">
            <v>40.229999999999997</v>
          </cell>
        </row>
        <row r="4079">
          <cell r="A4079">
            <v>2128</v>
          </cell>
          <cell r="B4079" t="str">
            <v>Floyd, Careen W.</v>
          </cell>
          <cell r="C4079" t="str">
            <v>Y</v>
          </cell>
          <cell r="D4079" t="str">
            <v>00000574</v>
          </cell>
          <cell r="E4079" t="str">
            <v>Clinical Informatics Mana</v>
          </cell>
          <cell r="F4079">
            <v>42541</v>
          </cell>
          <cell r="G4079">
            <v>45056</v>
          </cell>
          <cell r="H4079" t="str">
            <v>Salaried</v>
          </cell>
          <cell r="I4079" t="str">
            <v>S</v>
          </cell>
          <cell r="J4079">
            <v>49.85</v>
          </cell>
        </row>
        <row r="4080">
          <cell r="A4080">
            <v>2129</v>
          </cell>
          <cell r="B4080" t="str">
            <v>Gibson, Genevieve R.</v>
          </cell>
          <cell r="C4080" t="str">
            <v>Y</v>
          </cell>
          <cell r="D4080" t="str">
            <v>00000204</v>
          </cell>
          <cell r="E4080" t="str">
            <v>ACCT Accountant</v>
          </cell>
          <cell r="F4080">
            <v>42079</v>
          </cell>
          <cell r="G4080">
            <v>42440</v>
          </cell>
          <cell r="H4080" t="str">
            <v>Salaried</v>
          </cell>
          <cell r="I4080" t="str">
            <v>S</v>
          </cell>
          <cell r="J4080">
            <v>25</v>
          </cell>
        </row>
        <row r="4081">
          <cell r="A4081">
            <v>2130</v>
          </cell>
          <cell r="B4081" t="str">
            <v>Philbrick, Taniesha L.</v>
          </cell>
          <cell r="C4081" t="str">
            <v>N</v>
          </cell>
          <cell r="D4081" t="str">
            <v>00000051</v>
          </cell>
          <cell r="E4081" t="str">
            <v>MEDSURG LNA</v>
          </cell>
          <cell r="F4081">
            <v>42681</v>
          </cell>
          <cell r="G4081">
            <v>43072</v>
          </cell>
          <cell r="H4081" t="str">
            <v>Hourly</v>
          </cell>
          <cell r="I4081" t="str">
            <v>H</v>
          </cell>
          <cell r="J4081">
            <v>12.24</v>
          </cell>
        </row>
        <row r="4082">
          <cell r="A4082">
            <v>2130</v>
          </cell>
          <cell r="B4082" t="str">
            <v>Philbrick, Taniesha L.</v>
          </cell>
          <cell r="C4082" t="str">
            <v>N</v>
          </cell>
          <cell r="D4082" t="str">
            <v>00000235</v>
          </cell>
          <cell r="E4082" t="str">
            <v>MECU LNA Per Diem</v>
          </cell>
          <cell r="F4082">
            <v>42079</v>
          </cell>
          <cell r="G4082">
            <v>42302</v>
          </cell>
          <cell r="H4082" t="str">
            <v>Hourly</v>
          </cell>
          <cell r="I4082" t="str">
            <v>H</v>
          </cell>
          <cell r="J4082">
            <v>11</v>
          </cell>
        </row>
        <row r="4083">
          <cell r="A4083">
            <v>2130</v>
          </cell>
          <cell r="B4083" t="str">
            <v>Philbrick, Taniesha L.</v>
          </cell>
          <cell r="C4083" t="str">
            <v>N</v>
          </cell>
          <cell r="D4083" t="str">
            <v>00000237</v>
          </cell>
          <cell r="E4083" t="str">
            <v>MEDSURG LNA Per Diem</v>
          </cell>
          <cell r="F4083">
            <v>42303</v>
          </cell>
          <cell r="G4083">
            <v>42680</v>
          </cell>
          <cell r="H4083" t="str">
            <v>Hourly</v>
          </cell>
          <cell r="I4083" t="str">
            <v>H</v>
          </cell>
          <cell r="J4083">
            <v>11.28</v>
          </cell>
        </row>
        <row r="4084">
          <cell r="A4084">
            <v>2130</v>
          </cell>
          <cell r="B4084" t="str">
            <v>Philbrick, Taniesha L.</v>
          </cell>
          <cell r="C4084" t="str">
            <v>Y</v>
          </cell>
          <cell r="D4084" t="str">
            <v>00000237</v>
          </cell>
          <cell r="E4084" t="str">
            <v>MEDSURG LNA Per Diem</v>
          </cell>
          <cell r="F4084">
            <v>43692</v>
          </cell>
          <cell r="G4084">
            <v>44585</v>
          </cell>
          <cell r="H4084" t="str">
            <v>Hourly</v>
          </cell>
          <cell r="I4084" t="str">
            <v>H</v>
          </cell>
          <cell r="J4084">
            <v>16.3</v>
          </cell>
        </row>
        <row r="4085">
          <cell r="A4085">
            <v>2130</v>
          </cell>
          <cell r="B4085" t="str">
            <v>Philbrick, Taniesha L.</v>
          </cell>
          <cell r="C4085" t="str">
            <v>N</v>
          </cell>
          <cell r="D4085" t="str">
            <v>00000368</v>
          </cell>
          <cell r="E4085" t="str">
            <v>ER LNA</v>
          </cell>
          <cell r="F4085">
            <v>43073</v>
          </cell>
          <cell r="G4085">
            <v>43436</v>
          </cell>
          <cell r="H4085" t="str">
            <v>Hourly</v>
          </cell>
          <cell r="I4085" t="str">
            <v>H</v>
          </cell>
          <cell r="J4085">
            <v>12.24</v>
          </cell>
        </row>
        <row r="4086">
          <cell r="A4086">
            <v>2131</v>
          </cell>
          <cell r="B4086" t="str">
            <v>Trudeau, Joshua B.</v>
          </cell>
          <cell r="C4086" t="str">
            <v>N</v>
          </cell>
          <cell r="D4086" t="str">
            <v>00000193</v>
          </cell>
          <cell r="E4086" t="str">
            <v>FAC Skilled Maintenance</v>
          </cell>
          <cell r="F4086">
            <v>42079</v>
          </cell>
          <cell r="G4086">
            <v>42596</v>
          </cell>
          <cell r="H4086" t="str">
            <v>Hourly</v>
          </cell>
          <cell r="I4086" t="str">
            <v>H</v>
          </cell>
          <cell r="J4086">
            <v>19.989999999999998</v>
          </cell>
        </row>
        <row r="4087">
          <cell r="A4087">
            <v>2131</v>
          </cell>
          <cell r="B4087" t="str">
            <v>Trudeau, Joshua B.</v>
          </cell>
          <cell r="C4087" t="str">
            <v>N</v>
          </cell>
          <cell r="D4087" t="str">
            <v>00000207</v>
          </cell>
          <cell r="E4087" t="str">
            <v>IS Network Administrator</v>
          </cell>
          <cell r="F4087">
            <v>43838</v>
          </cell>
          <cell r="G4087">
            <v>43912</v>
          </cell>
          <cell r="H4087" t="str">
            <v>Salaried</v>
          </cell>
          <cell r="I4087" t="str">
            <v>S</v>
          </cell>
          <cell r="J4087">
            <v>33.653799999999997</v>
          </cell>
        </row>
        <row r="4088">
          <cell r="A4088">
            <v>2131</v>
          </cell>
          <cell r="B4088" t="str">
            <v>Trudeau, Joshua B.</v>
          </cell>
          <cell r="C4088" t="str">
            <v>N</v>
          </cell>
          <cell r="D4088" t="str">
            <v>00000208</v>
          </cell>
          <cell r="E4088" t="str">
            <v>IS PC Support Technician</v>
          </cell>
          <cell r="F4088">
            <v>42597</v>
          </cell>
          <cell r="G4088">
            <v>43223</v>
          </cell>
          <cell r="H4088" t="str">
            <v>Hourly</v>
          </cell>
          <cell r="I4088" t="str">
            <v>H</v>
          </cell>
          <cell r="J4088">
            <v>19.989999999999998</v>
          </cell>
        </row>
        <row r="4089">
          <cell r="A4089">
            <v>2131</v>
          </cell>
          <cell r="B4089" t="str">
            <v>Trudeau, Joshua B.</v>
          </cell>
          <cell r="C4089" t="str">
            <v>Y</v>
          </cell>
          <cell r="D4089" t="str">
            <v>00000597</v>
          </cell>
          <cell r="E4089" t="str">
            <v>Clinical Analyst Per Diem</v>
          </cell>
          <cell r="F4089">
            <v>44414</v>
          </cell>
          <cell r="G4089">
            <v>44795</v>
          </cell>
          <cell r="H4089" t="str">
            <v>Hourly</v>
          </cell>
          <cell r="I4089" t="str">
            <v>H</v>
          </cell>
          <cell r="J4089">
            <v>41.386499999999998</v>
          </cell>
        </row>
        <row r="4090">
          <cell r="A4090">
            <v>2131</v>
          </cell>
          <cell r="B4090" t="str">
            <v>Trudeau, Joshua B.</v>
          </cell>
          <cell r="C4090" t="str">
            <v>N</v>
          </cell>
          <cell r="D4090" t="str">
            <v>00000636</v>
          </cell>
          <cell r="E4090" t="str">
            <v>Infrast &amp; Syst Architect</v>
          </cell>
          <cell r="F4090">
            <v>43913</v>
          </cell>
          <cell r="G4090">
            <v>44318</v>
          </cell>
          <cell r="H4090" t="str">
            <v>Salaried</v>
          </cell>
          <cell r="I4090" t="str">
            <v>S</v>
          </cell>
          <cell r="J4090">
            <v>41.386499999999998</v>
          </cell>
        </row>
        <row r="4091">
          <cell r="A4091">
            <v>2131</v>
          </cell>
          <cell r="B4091" t="str">
            <v>Trudeau, Joshua B.</v>
          </cell>
          <cell r="C4091" t="str">
            <v>N</v>
          </cell>
          <cell r="D4091" t="str">
            <v>00000647</v>
          </cell>
          <cell r="E4091" t="str">
            <v>MGR of Infrastructure and syst</v>
          </cell>
          <cell r="F4091">
            <v>44319</v>
          </cell>
          <cell r="G4091">
            <v>44414</v>
          </cell>
          <cell r="H4091" t="str">
            <v>Salaried</v>
          </cell>
          <cell r="I4091" t="str">
            <v>S</v>
          </cell>
          <cell r="J4091">
            <v>41.386499999999998</v>
          </cell>
        </row>
        <row r="4092">
          <cell r="A4092">
            <v>2132</v>
          </cell>
          <cell r="B4092" t="str">
            <v>Tubens, Susan P.</v>
          </cell>
          <cell r="C4092" t="str">
            <v>Y</v>
          </cell>
          <cell r="D4092" t="str">
            <v>00000167</v>
          </cell>
          <cell r="E4092" t="str">
            <v>Physician Assistant</v>
          </cell>
          <cell r="F4092">
            <v>42079</v>
          </cell>
          <cell r="G4092">
            <v>42722</v>
          </cell>
          <cell r="H4092" t="str">
            <v>Salaried</v>
          </cell>
          <cell r="I4092" t="str">
            <v>S</v>
          </cell>
          <cell r="J4092">
            <v>40.865400000000001</v>
          </cell>
        </row>
        <row r="4093">
          <cell r="A4093">
            <v>2133</v>
          </cell>
          <cell r="B4093" t="str">
            <v>Smith, Julie P.</v>
          </cell>
          <cell r="C4093" t="str">
            <v>Y</v>
          </cell>
          <cell r="D4093" t="str">
            <v>00000067</v>
          </cell>
          <cell r="E4093" t="str">
            <v>ACC Registered Nurse</v>
          </cell>
          <cell r="F4093">
            <v>42080</v>
          </cell>
          <cell r="G4093">
            <v>42103</v>
          </cell>
          <cell r="H4093" t="str">
            <v>Hourly</v>
          </cell>
          <cell r="I4093" t="str">
            <v>H</v>
          </cell>
          <cell r="J4093">
            <v>28</v>
          </cell>
        </row>
        <row r="4094">
          <cell r="A4094">
            <v>2134</v>
          </cell>
          <cell r="B4094" t="str">
            <v>Felhazy, Rachel L.</v>
          </cell>
          <cell r="C4094" t="str">
            <v>Y</v>
          </cell>
          <cell r="D4094" t="str">
            <v>00000164</v>
          </cell>
          <cell r="E4094" t="str">
            <v>PRIM Medical Secretary</v>
          </cell>
          <cell r="F4094">
            <v>42093</v>
          </cell>
          <cell r="G4094">
            <v>42277</v>
          </cell>
          <cell r="H4094" t="str">
            <v>Hourly</v>
          </cell>
          <cell r="I4094" t="str">
            <v>H</v>
          </cell>
          <cell r="J4094">
            <v>14</v>
          </cell>
        </row>
        <row r="4095">
          <cell r="A4095">
            <v>2135</v>
          </cell>
          <cell r="B4095" t="str">
            <v>Erickson, Andrew J.</v>
          </cell>
          <cell r="C4095" t="str">
            <v>Y</v>
          </cell>
          <cell r="D4095" t="str">
            <v>00000152</v>
          </cell>
          <cell r="E4095" t="str">
            <v>NAPS Surgery Physician</v>
          </cell>
          <cell r="F4095">
            <v>42096</v>
          </cell>
          <cell r="G4095">
            <v>43303</v>
          </cell>
          <cell r="H4095" t="str">
            <v>Salaried</v>
          </cell>
          <cell r="I4095" t="str">
            <v>S</v>
          </cell>
          <cell r="J4095">
            <v>137.01920000000001</v>
          </cell>
        </row>
        <row r="4096">
          <cell r="A4096">
            <v>2136</v>
          </cell>
          <cell r="B4096" t="str">
            <v>Dewey, Victoria A.</v>
          </cell>
          <cell r="C4096" t="str">
            <v>Y</v>
          </cell>
          <cell r="D4096" t="str">
            <v>00000040</v>
          </cell>
          <cell r="E4096" t="str">
            <v>ES Environmental Services Mgr</v>
          </cell>
          <cell r="F4096">
            <v>43563</v>
          </cell>
          <cell r="G4096">
            <v>45056</v>
          </cell>
          <cell r="H4096" t="str">
            <v>Salaried</v>
          </cell>
          <cell r="I4096" t="str">
            <v>S</v>
          </cell>
          <cell r="J4096">
            <v>30.99</v>
          </cell>
        </row>
        <row r="4097">
          <cell r="A4097">
            <v>2136</v>
          </cell>
          <cell r="B4097" t="str">
            <v>Dewey, Victoria A.</v>
          </cell>
          <cell r="C4097" t="str">
            <v>N</v>
          </cell>
          <cell r="D4097" t="str">
            <v>00000197</v>
          </cell>
          <cell r="E4097" t="str">
            <v>ES Associate</v>
          </cell>
          <cell r="F4097">
            <v>42100</v>
          </cell>
          <cell r="G4097">
            <v>42932</v>
          </cell>
          <cell r="H4097" t="str">
            <v>Hourly</v>
          </cell>
          <cell r="I4097" t="str">
            <v>H</v>
          </cell>
          <cell r="J4097">
            <v>11.51</v>
          </cell>
        </row>
        <row r="4098">
          <cell r="A4098">
            <v>2136</v>
          </cell>
          <cell r="B4098" t="str">
            <v>Dewey, Victoria A.</v>
          </cell>
          <cell r="C4098" t="str">
            <v>N</v>
          </cell>
          <cell r="D4098" t="str">
            <v>00000220</v>
          </cell>
          <cell r="E4098" t="str">
            <v>Purchasing Specialist</v>
          </cell>
          <cell r="F4098">
            <v>42933</v>
          </cell>
          <cell r="G4098">
            <v>43562</v>
          </cell>
          <cell r="H4098" t="str">
            <v>Hourly</v>
          </cell>
          <cell r="I4098" t="str">
            <v>H</v>
          </cell>
          <cell r="J4098">
            <v>15</v>
          </cell>
        </row>
        <row r="4099">
          <cell r="A4099">
            <v>2137</v>
          </cell>
          <cell r="B4099" t="str">
            <v>Hook, Pauline A.</v>
          </cell>
          <cell r="C4099" t="str">
            <v>Y</v>
          </cell>
          <cell r="D4099" t="str">
            <v>00000191</v>
          </cell>
          <cell r="E4099" t="str">
            <v>NUTS Nutrition Assistant</v>
          </cell>
          <cell r="F4099">
            <v>42100</v>
          </cell>
          <cell r="G4099">
            <v>42216</v>
          </cell>
          <cell r="H4099" t="str">
            <v>Hourly</v>
          </cell>
          <cell r="I4099" t="str">
            <v>H</v>
          </cell>
          <cell r="J4099">
            <v>11</v>
          </cell>
        </row>
        <row r="4100">
          <cell r="A4100">
            <v>2138</v>
          </cell>
          <cell r="B4100" t="str">
            <v>Blake, Jennifer L.</v>
          </cell>
          <cell r="C4100" t="str">
            <v>N</v>
          </cell>
          <cell r="D4100" t="str">
            <v>00000300</v>
          </cell>
          <cell r="E4100" t="str">
            <v>PRIM LPN - Provider Practice</v>
          </cell>
          <cell r="F4100">
            <v>42107</v>
          </cell>
          <cell r="G4100">
            <v>42228</v>
          </cell>
          <cell r="H4100" t="str">
            <v>Hourly</v>
          </cell>
          <cell r="I4100" t="str">
            <v>H</v>
          </cell>
          <cell r="J4100">
            <v>19.5</v>
          </cell>
        </row>
        <row r="4101">
          <cell r="A4101">
            <v>2138</v>
          </cell>
          <cell r="B4101" t="str">
            <v>Blake, Jennifer L.</v>
          </cell>
          <cell r="C4101" t="str">
            <v>N</v>
          </cell>
          <cell r="D4101" t="str">
            <v>00000300</v>
          </cell>
          <cell r="E4101" t="str">
            <v>PRIM LPN - Provider Practice</v>
          </cell>
          <cell r="F4101">
            <v>42261</v>
          </cell>
          <cell r="G4101">
            <v>42247</v>
          </cell>
          <cell r="H4101" t="str">
            <v>Hourly</v>
          </cell>
          <cell r="I4101" t="str">
            <v>H</v>
          </cell>
          <cell r="J4101">
            <v>19.5</v>
          </cell>
        </row>
        <row r="4102">
          <cell r="A4102">
            <v>2138</v>
          </cell>
          <cell r="B4102" t="str">
            <v>Blake, Jennifer L.</v>
          </cell>
          <cell r="C4102" t="str">
            <v>Y</v>
          </cell>
          <cell r="D4102" t="str">
            <v>00000300</v>
          </cell>
          <cell r="E4102" t="str">
            <v>PRIM LPN - Provider Practice</v>
          </cell>
          <cell r="F4102">
            <v>42247</v>
          </cell>
          <cell r="G4102">
            <v>42261</v>
          </cell>
          <cell r="H4102" t="str">
            <v>Hourly</v>
          </cell>
          <cell r="I4102" t="str">
            <v>H</v>
          </cell>
          <cell r="J4102">
            <v>19.5</v>
          </cell>
        </row>
        <row r="4103">
          <cell r="A4103">
            <v>2139</v>
          </cell>
          <cell r="B4103" t="str">
            <v>Cloud, Alexis R.</v>
          </cell>
          <cell r="C4103" t="str">
            <v>Y</v>
          </cell>
          <cell r="D4103" t="str">
            <v>00000381</v>
          </cell>
          <cell r="E4103" t="str">
            <v>NUTS Menu Host</v>
          </cell>
          <cell r="F4103">
            <v>42471</v>
          </cell>
          <cell r="G4103">
            <v>42510</v>
          </cell>
          <cell r="H4103" t="str">
            <v>Hourly</v>
          </cell>
          <cell r="I4103" t="str">
            <v>H</v>
          </cell>
          <cell r="J4103">
            <v>11.5</v>
          </cell>
        </row>
        <row r="4104">
          <cell r="A4104">
            <v>2139</v>
          </cell>
          <cell r="B4104" t="str">
            <v>Cloud, Alexis R.</v>
          </cell>
          <cell r="C4104" t="str">
            <v>N</v>
          </cell>
          <cell r="D4104" t="str">
            <v>00000459</v>
          </cell>
          <cell r="E4104" t="str">
            <v>NUTS Nutrition Asst 1 Per Diem</v>
          </cell>
          <cell r="F4104">
            <v>42107</v>
          </cell>
          <cell r="G4104">
            <v>42470</v>
          </cell>
          <cell r="H4104" t="str">
            <v>Hourly</v>
          </cell>
          <cell r="I4104" t="str">
            <v>H</v>
          </cell>
          <cell r="J4104">
            <v>9.6</v>
          </cell>
        </row>
        <row r="4105">
          <cell r="A4105">
            <v>2140</v>
          </cell>
          <cell r="B4105" t="str">
            <v>Giroux, Marjorie M.</v>
          </cell>
          <cell r="C4105" t="str">
            <v>Y</v>
          </cell>
          <cell r="D4105" t="str">
            <v>00000197</v>
          </cell>
          <cell r="E4105" t="str">
            <v>ES Associate</v>
          </cell>
          <cell r="F4105">
            <v>42107</v>
          </cell>
          <cell r="G4105">
            <v>43147</v>
          </cell>
          <cell r="H4105" t="str">
            <v>Hourly</v>
          </cell>
          <cell r="I4105" t="str">
            <v>H</v>
          </cell>
          <cell r="J4105">
            <v>14.64</v>
          </cell>
        </row>
        <row r="4106">
          <cell r="A4106">
            <v>2141</v>
          </cell>
          <cell r="B4106" t="str">
            <v>DiNicola, Christina I.</v>
          </cell>
          <cell r="C4106" t="str">
            <v>Y</v>
          </cell>
          <cell r="D4106" t="str">
            <v>00000168</v>
          </cell>
          <cell r="E4106" t="str">
            <v>PRIM Physician</v>
          </cell>
          <cell r="F4106">
            <v>42114</v>
          </cell>
          <cell r="G4106">
            <v>45056</v>
          </cell>
          <cell r="H4106" t="str">
            <v>Salaried</v>
          </cell>
          <cell r="I4106" t="str">
            <v>S</v>
          </cell>
          <cell r="J4106">
            <v>105.7692</v>
          </cell>
        </row>
        <row r="4107">
          <cell r="A4107">
            <v>2142</v>
          </cell>
          <cell r="B4107" t="str">
            <v>Kreis, Sara A.</v>
          </cell>
          <cell r="C4107" t="str">
            <v>Y</v>
          </cell>
          <cell r="D4107" t="str">
            <v>00000535</v>
          </cell>
          <cell r="E4107" t="str">
            <v>REH Operations Coordinator</v>
          </cell>
          <cell r="F4107">
            <v>42114</v>
          </cell>
          <cell r="G4107">
            <v>42475</v>
          </cell>
          <cell r="H4107" t="str">
            <v>Hourly</v>
          </cell>
          <cell r="I4107" t="str">
            <v>H</v>
          </cell>
          <cell r="J4107">
            <v>19</v>
          </cell>
        </row>
        <row r="4108">
          <cell r="A4108">
            <v>2143</v>
          </cell>
          <cell r="B4108" t="str">
            <v>Wilkerson, Deborah K.</v>
          </cell>
          <cell r="C4108" t="str">
            <v>Y</v>
          </cell>
          <cell r="D4108" t="str">
            <v>00000237</v>
          </cell>
          <cell r="E4108" t="str">
            <v>MEDSURG LNA Per Diem</v>
          </cell>
          <cell r="F4108">
            <v>42114</v>
          </cell>
          <cell r="G4108">
            <v>42439</v>
          </cell>
          <cell r="H4108" t="str">
            <v>Hourly</v>
          </cell>
          <cell r="I4108" t="str">
            <v>H</v>
          </cell>
          <cell r="J4108">
            <v>11</v>
          </cell>
        </row>
        <row r="4109">
          <cell r="A4109">
            <v>2144</v>
          </cell>
          <cell r="B4109" t="str">
            <v>Osterman, Leslie A.</v>
          </cell>
          <cell r="C4109" t="str">
            <v>Y</v>
          </cell>
          <cell r="D4109" t="str">
            <v>00000167</v>
          </cell>
          <cell r="E4109" t="str">
            <v>Physician Assistant</v>
          </cell>
          <cell r="F4109">
            <v>42121</v>
          </cell>
          <cell r="G4109">
            <v>45056</v>
          </cell>
          <cell r="H4109" t="str">
            <v>Salaried</v>
          </cell>
          <cell r="I4109" t="str">
            <v>S</v>
          </cell>
          <cell r="J4109">
            <v>53.480200000000004</v>
          </cell>
        </row>
        <row r="4110">
          <cell r="A4110">
            <v>2145</v>
          </cell>
          <cell r="B4110" t="str">
            <v>Mustoe, Steven S.</v>
          </cell>
          <cell r="C4110" t="str">
            <v>Y</v>
          </cell>
          <cell r="D4110" t="str">
            <v>00000359</v>
          </cell>
          <cell r="E4110" t="str">
            <v>Sharon Chiropractor</v>
          </cell>
          <cell r="F4110">
            <v>42121</v>
          </cell>
          <cell r="G4110">
            <v>45056</v>
          </cell>
          <cell r="H4110" t="str">
            <v>Salaried</v>
          </cell>
          <cell r="I4110" t="str">
            <v>S</v>
          </cell>
          <cell r="J4110">
            <v>70.536699999999996</v>
          </cell>
        </row>
        <row r="4111">
          <cell r="A4111">
            <v>2146</v>
          </cell>
          <cell r="B4111" t="str">
            <v>Copeland, Neil D.</v>
          </cell>
          <cell r="C4111" t="str">
            <v>N</v>
          </cell>
          <cell r="D4111" t="str">
            <v>00000192</v>
          </cell>
          <cell r="E4111" t="str">
            <v>NUTS Catering Coordinator</v>
          </cell>
          <cell r="F4111">
            <v>44088</v>
          </cell>
          <cell r="G4111">
            <v>44344</v>
          </cell>
          <cell r="H4111" t="str">
            <v>Hourly</v>
          </cell>
          <cell r="I4111" t="str">
            <v>H</v>
          </cell>
          <cell r="J4111">
            <v>17.45</v>
          </cell>
        </row>
        <row r="4112">
          <cell r="A4112">
            <v>2146</v>
          </cell>
          <cell r="B4112" t="str">
            <v>Copeland, Neil D.</v>
          </cell>
          <cell r="C4112" t="str">
            <v>Y</v>
          </cell>
          <cell r="D4112" t="str">
            <v>00000361</v>
          </cell>
          <cell r="E4112" t="str">
            <v>NUTS Cashier/Attendant</v>
          </cell>
          <cell r="F4112">
            <v>42177</v>
          </cell>
          <cell r="G4112">
            <v>44344</v>
          </cell>
          <cell r="H4112" t="str">
            <v>Hourly</v>
          </cell>
          <cell r="I4112" t="str">
            <v>H</v>
          </cell>
          <cell r="J4112">
            <v>16.09</v>
          </cell>
        </row>
        <row r="4113">
          <cell r="A4113">
            <v>2146</v>
          </cell>
          <cell r="B4113" t="str">
            <v>Copeland, Neil D.</v>
          </cell>
          <cell r="C4113" t="str">
            <v>N</v>
          </cell>
          <cell r="D4113" t="str">
            <v>00000459</v>
          </cell>
          <cell r="E4113" t="str">
            <v>NUTS Nutrition Asst 1 Per Diem</v>
          </cell>
          <cell r="F4113">
            <v>42121</v>
          </cell>
          <cell r="G4113">
            <v>42176</v>
          </cell>
          <cell r="H4113" t="str">
            <v>Hourly</v>
          </cell>
          <cell r="I4113" t="str">
            <v>H</v>
          </cell>
          <cell r="J4113">
            <v>12</v>
          </cell>
        </row>
        <row r="4114">
          <cell r="A4114">
            <v>2147</v>
          </cell>
          <cell r="B4114" t="str">
            <v>Robbins, Kathleen E.</v>
          </cell>
          <cell r="C4114" t="str">
            <v>Y</v>
          </cell>
          <cell r="D4114" t="str">
            <v>00000239</v>
          </cell>
          <cell r="E4114" t="str">
            <v>MEDSURG RN Per Diem</v>
          </cell>
          <cell r="F4114">
            <v>42345</v>
          </cell>
          <cell r="G4114">
            <v>42868</v>
          </cell>
          <cell r="H4114" t="str">
            <v>Hourly</v>
          </cell>
          <cell r="I4114" t="str">
            <v>H</v>
          </cell>
          <cell r="J4114">
            <v>32.64</v>
          </cell>
        </row>
        <row r="4115">
          <cell r="A4115">
            <v>2147</v>
          </cell>
          <cell r="B4115" t="str">
            <v>Robbins, Kathleen E.</v>
          </cell>
          <cell r="C4115" t="str">
            <v>N</v>
          </cell>
          <cell r="D4115" t="str">
            <v>00000374</v>
          </cell>
          <cell r="E4115" t="str">
            <v>Primary Care RN- Per Diem</v>
          </cell>
          <cell r="F4115">
            <v>42121</v>
          </cell>
          <cell r="G4115">
            <v>42344</v>
          </cell>
          <cell r="H4115" t="str">
            <v>Hourly</v>
          </cell>
          <cell r="I4115" t="str">
            <v>H</v>
          </cell>
          <cell r="J4115">
            <v>32</v>
          </cell>
        </row>
        <row r="4116">
          <cell r="A4116">
            <v>2148</v>
          </cell>
          <cell r="B4116" t="str">
            <v>Tautfest, James R.</v>
          </cell>
          <cell r="C4116" t="str">
            <v>N</v>
          </cell>
          <cell r="D4116" t="str">
            <v>00000166</v>
          </cell>
          <cell r="E4116" t="str">
            <v>PRIM Nurse Practitioner</v>
          </cell>
          <cell r="F4116">
            <v>42123</v>
          </cell>
          <cell r="G4116">
            <v>44656</v>
          </cell>
          <cell r="H4116" t="str">
            <v>Salaried</v>
          </cell>
          <cell r="I4116" t="str">
            <v>S</v>
          </cell>
          <cell r="J4116">
            <v>71.61</v>
          </cell>
        </row>
        <row r="4117">
          <cell r="A4117">
            <v>2148</v>
          </cell>
          <cell r="B4117" t="str">
            <v>Tautfest, James R.</v>
          </cell>
          <cell r="C4117" t="str">
            <v>Y</v>
          </cell>
          <cell r="D4117" t="str">
            <v>00000166</v>
          </cell>
          <cell r="E4117" t="str">
            <v>PRIM Nurse Practitioner</v>
          </cell>
          <cell r="F4117">
            <v>44725</v>
          </cell>
          <cell r="G4117">
            <v>44725</v>
          </cell>
          <cell r="H4117" t="str">
            <v>Salaried</v>
          </cell>
          <cell r="I4117" t="str">
            <v>S</v>
          </cell>
          <cell r="J4117">
            <v>71.61</v>
          </cell>
        </row>
        <row r="4118">
          <cell r="A4118">
            <v>2149</v>
          </cell>
          <cell r="B4118" t="str">
            <v>Brinkman, Taylor A.</v>
          </cell>
          <cell r="C4118" t="str">
            <v>Y</v>
          </cell>
          <cell r="D4118" t="str">
            <v>00000472</v>
          </cell>
          <cell r="E4118" t="str">
            <v>ES Associate - Per Diem</v>
          </cell>
          <cell r="F4118">
            <v>42135</v>
          </cell>
          <cell r="G4118">
            <v>42236</v>
          </cell>
          <cell r="H4118" t="str">
            <v>Hourly</v>
          </cell>
          <cell r="I4118" t="str">
            <v>H</v>
          </cell>
          <cell r="J4118">
            <v>10</v>
          </cell>
        </row>
        <row r="4119">
          <cell r="A4119">
            <v>2150</v>
          </cell>
          <cell r="B4119" t="str">
            <v>Wonkka, Nancy E.</v>
          </cell>
          <cell r="C4119" t="str">
            <v>N</v>
          </cell>
          <cell r="D4119" t="str">
            <v>00000211</v>
          </cell>
          <cell r="E4119" t="str">
            <v>PR Patient Reg Receptionist I</v>
          </cell>
          <cell r="F4119">
            <v>42135</v>
          </cell>
          <cell r="G4119">
            <v>42134</v>
          </cell>
          <cell r="H4119" t="str">
            <v>Hourly</v>
          </cell>
          <cell r="I4119" t="str">
            <v>H</v>
          </cell>
          <cell r="J4119">
            <v>14</v>
          </cell>
        </row>
        <row r="4120">
          <cell r="A4120">
            <v>2150</v>
          </cell>
          <cell r="B4120" t="str">
            <v>Wonkka, Nancy E.</v>
          </cell>
          <cell r="C4120" t="str">
            <v>N</v>
          </cell>
          <cell r="D4120" t="str">
            <v>00000211</v>
          </cell>
          <cell r="E4120" t="str">
            <v>PR Patient Reg Receptionist I</v>
          </cell>
          <cell r="F4120">
            <v>42527</v>
          </cell>
          <cell r="G4120">
            <v>44682</v>
          </cell>
          <cell r="H4120" t="str">
            <v>Hourly</v>
          </cell>
          <cell r="I4120" t="str">
            <v>H</v>
          </cell>
          <cell r="J4120">
            <v>21.1</v>
          </cell>
        </row>
        <row r="4121">
          <cell r="A4121">
            <v>2150</v>
          </cell>
          <cell r="B4121" t="str">
            <v>Wonkka, Nancy E.</v>
          </cell>
          <cell r="C4121" t="str">
            <v>N</v>
          </cell>
          <cell r="D4121" t="str">
            <v>00000460</v>
          </cell>
          <cell r="E4121" t="str">
            <v>Pt Reg Receptionist 1 Per Diem</v>
          </cell>
          <cell r="F4121">
            <v>42135</v>
          </cell>
          <cell r="G4121">
            <v>42526</v>
          </cell>
          <cell r="H4121" t="str">
            <v>Hourly</v>
          </cell>
          <cell r="I4121" t="str">
            <v>H</v>
          </cell>
          <cell r="J4121">
            <v>14.35</v>
          </cell>
        </row>
        <row r="4122">
          <cell r="A4122">
            <v>2150</v>
          </cell>
          <cell r="B4122" t="str">
            <v>Wonkka, Nancy E.</v>
          </cell>
          <cell r="C4122" t="str">
            <v>Y</v>
          </cell>
          <cell r="D4122" t="str">
            <v>00000658</v>
          </cell>
          <cell r="E4122" t="str">
            <v>Patient Access Representative</v>
          </cell>
          <cell r="F4122">
            <v>44683</v>
          </cell>
          <cell r="G4122">
            <v>45056</v>
          </cell>
          <cell r="H4122" t="str">
            <v>Hourly</v>
          </cell>
          <cell r="I4122" t="str">
            <v>H</v>
          </cell>
          <cell r="J4122">
            <v>24.75</v>
          </cell>
        </row>
        <row r="4123">
          <cell r="A4123">
            <v>2151</v>
          </cell>
          <cell r="B4123" t="str">
            <v>Brazier, Michelle N.</v>
          </cell>
          <cell r="C4123" t="str">
            <v>Y</v>
          </cell>
          <cell r="D4123" t="str">
            <v>00000237</v>
          </cell>
          <cell r="E4123" t="str">
            <v>MEDSURG LNA Per Diem</v>
          </cell>
          <cell r="F4123">
            <v>42137</v>
          </cell>
          <cell r="G4123">
            <v>42464</v>
          </cell>
          <cell r="H4123" t="str">
            <v>Hourly</v>
          </cell>
          <cell r="I4123" t="str">
            <v>H</v>
          </cell>
          <cell r="J4123">
            <v>11</v>
          </cell>
        </row>
        <row r="4124">
          <cell r="A4124">
            <v>2152</v>
          </cell>
          <cell r="B4124" t="str">
            <v>Magee, Kara A.</v>
          </cell>
          <cell r="C4124" t="str">
            <v>Y</v>
          </cell>
          <cell r="D4124" t="str">
            <v>00000422</v>
          </cell>
          <cell r="E4124" t="str">
            <v>RAD Radiology Technologist 3</v>
          </cell>
          <cell r="F4124">
            <v>42142</v>
          </cell>
          <cell r="G4124">
            <v>43769</v>
          </cell>
          <cell r="H4124" t="str">
            <v>Hourly</v>
          </cell>
          <cell r="I4124" t="str">
            <v>H</v>
          </cell>
          <cell r="J4124">
            <v>30.3</v>
          </cell>
        </row>
        <row r="4125">
          <cell r="A4125">
            <v>2153</v>
          </cell>
          <cell r="B4125" t="str">
            <v>Mancini, Kelsey E.</v>
          </cell>
          <cell r="C4125" t="str">
            <v>Y</v>
          </cell>
          <cell r="D4125" t="str">
            <v>00000063</v>
          </cell>
          <cell r="E4125" t="str">
            <v>OR Registered Nurse</v>
          </cell>
          <cell r="F4125">
            <v>42150</v>
          </cell>
          <cell r="G4125">
            <v>42468</v>
          </cell>
          <cell r="H4125" t="str">
            <v>Hourly</v>
          </cell>
          <cell r="I4125" t="str">
            <v>H</v>
          </cell>
          <cell r="J4125">
            <v>22</v>
          </cell>
        </row>
        <row r="4126">
          <cell r="A4126">
            <v>2153</v>
          </cell>
          <cell r="B4126" t="str">
            <v>Mancini, Kelsey E.</v>
          </cell>
          <cell r="C4126" t="str">
            <v>N</v>
          </cell>
          <cell r="D4126" t="str">
            <v>00000067</v>
          </cell>
          <cell r="E4126" t="str">
            <v>ACC Registered Nurse</v>
          </cell>
          <cell r="F4126">
            <v>42150</v>
          </cell>
          <cell r="G4126">
            <v>42149</v>
          </cell>
          <cell r="H4126" t="str">
            <v>Hourly</v>
          </cell>
          <cell r="I4126" t="str">
            <v>H</v>
          </cell>
          <cell r="J4126">
            <v>22</v>
          </cell>
        </row>
        <row r="4127">
          <cell r="A4127">
            <v>2154</v>
          </cell>
          <cell r="B4127" t="str">
            <v>Ericksen, Alan S.</v>
          </cell>
          <cell r="C4127" t="str">
            <v>Y</v>
          </cell>
          <cell r="D4127" t="str">
            <v>00000563</v>
          </cell>
          <cell r="E4127" t="str">
            <v>Radiologist</v>
          </cell>
          <cell r="F4127">
            <v>42150</v>
          </cell>
          <cell r="G4127">
            <v>43585</v>
          </cell>
          <cell r="H4127" t="str">
            <v>Salaried</v>
          </cell>
          <cell r="I4127" t="str">
            <v>S</v>
          </cell>
          <cell r="J4127">
            <v>182.69229999999999</v>
          </cell>
        </row>
        <row r="4128">
          <cell r="A4128">
            <v>2155</v>
          </cell>
          <cell r="B4128" t="str">
            <v>Mills, Silver B.</v>
          </cell>
          <cell r="C4128" t="str">
            <v>Y</v>
          </cell>
          <cell r="D4128" t="str">
            <v>00000235</v>
          </cell>
          <cell r="E4128" t="str">
            <v>MECU LNA Per Diem</v>
          </cell>
          <cell r="F4128">
            <v>42150</v>
          </cell>
          <cell r="G4128">
            <v>42394</v>
          </cell>
          <cell r="H4128" t="str">
            <v>Hourly</v>
          </cell>
          <cell r="I4128" t="str">
            <v>H</v>
          </cell>
          <cell r="J4128">
            <v>11</v>
          </cell>
        </row>
        <row r="4129">
          <cell r="A4129">
            <v>2156</v>
          </cell>
          <cell r="B4129" t="str">
            <v>Bresett, Vicki J.</v>
          </cell>
          <cell r="C4129" t="str">
            <v>Y</v>
          </cell>
          <cell r="D4129" t="str">
            <v>00000164</v>
          </cell>
          <cell r="E4129" t="str">
            <v>PRIM Medical Secretary</v>
          </cell>
          <cell r="F4129">
            <v>42156</v>
          </cell>
          <cell r="G4129">
            <v>42310</v>
          </cell>
          <cell r="H4129" t="str">
            <v>Hourly</v>
          </cell>
          <cell r="I4129" t="str">
            <v>H</v>
          </cell>
          <cell r="J4129">
            <v>16.5</v>
          </cell>
        </row>
        <row r="4130">
          <cell r="A4130">
            <v>2157</v>
          </cell>
          <cell r="B4130" t="str">
            <v>Choquette, Scott E.</v>
          </cell>
          <cell r="C4130" t="str">
            <v>Y</v>
          </cell>
          <cell r="D4130" t="str">
            <v>00000189</v>
          </cell>
          <cell r="E4130" t="str">
            <v>NUTS Chef</v>
          </cell>
          <cell r="F4130">
            <v>42156</v>
          </cell>
          <cell r="G4130">
            <v>42265</v>
          </cell>
          <cell r="H4130" t="str">
            <v>Salaried</v>
          </cell>
          <cell r="I4130" t="str">
            <v>S</v>
          </cell>
          <cell r="J4130">
            <v>20</v>
          </cell>
        </row>
        <row r="4131">
          <cell r="A4131">
            <v>2158</v>
          </cell>
          <cell r="B4131" t="str">
            <v>Foster, Lynn M.</v>
          </cell>
          <cell r="C4131" t="str">
            <v>N</v>
          </cell>
          <cell r="D4131" t="str">
            <v>00000068</v>
          </cell>
          <cell r="E4131" t="str">
            <v>ACC Licensed Practical Nurse</v>
          </cell>
          <cell r="F4131">
            <v>42156</v>
          </cell>
          <cell r="G4131">
            <v>42176</v>
          </cell>
          <cell r="H4131" t="str">
            <v>Hourly</v>
          </cell>
          <cell r="I4131" t="str">
            <v>H</v>
          </cell>
          <cell r="J4131">
            <v>17.5</v>
          </cell>
        </row>
        <row r="4132">
          <cell r="A4132">
            <v>2158</v>
          </cell>
          <cell r="B4132" t="str">
            <v>Foster, Lynn M.</v>
          </cell>
          <cell r="C4132" t="str">
            <v>N</v>
          </cell>
          <cell r="D4132" t="str">
            <v>00000068</v>
          </cell>
          <cell r="E4132" t="str">
            <v>ACC Licensed Practical Nurse</v>
          </cell>
          <cell r="F4132">
            <v>42177</v>
          </cell>
          <cell r="G4132">
            <v>42232</v>
          </cell>
          <cell r="H4132" t="str">
            <v>Hourly</v>
          </cell>
          <cell r="I4132" t="str">
            <v>H</v>
          </cell>
          <cell r="J4132">
            <v>17.5</v>
          </cell>
        </row>
        <row r="4133">
          <cell r="A4133">
            <v>2158</v>
          </cell>
          <cell r="B4133" t="str">
            <v>Foster, Lynn M.</v>
          </cell>
          <cell r="C4133" t="str">
            <v>N</v>
          </cell>
          <cell r="D4133" t="str">
            <v>00000252</v>
          </cell>
          <cell r="E4133" t="str">
            <v>ACC LPN Per Diem</v>
          </cell>
          <cell r="F4133">
            <v>42233</v>
          </cell>
          <cell r="G4133">
            <v>42657</v>
          </cell>
          <cell r="H4133" t="str">
            <v>Hourly</v>
          </cell>
          <cell r="I4133" t="str">
            <v>H</v>
          </cell>
          <cell r="J4133">
            <v>17.940000000000001</v>
          </cell>
        </row>
        <row r="4134">
          <cell r="A4134">
            <v>2158</v>
          </cell>
          <cell r="B4134" t="str">
            <v>Foster, Lynn M.</v>
          </cell>
          <cell r="C4134" t="str">
            <v>Y</v>
          </cell>
          <cell r="D4134" t="str">
            <v>00000265</v>
          </cell>
          <cell r="E4134" t="str">
            <v>ACC RN - Per Diem</v>
          </cell>
          <cell r="F4134">
            <v>44228</v>
          </cell>
          <cell r="G4134">
            <v>44532</v>
          </cell>
          <cell r="H4134" t="str">
            <v>Hourly</v>
          </cell>
          <cell r="I4134" t="str">
            <v>H</v>
          </cell>
          <cell r="J4134">
            <v>30</v>
          </cell>
        </row>
        <row r="4135">
          <cell r="A4135">
            <v>2158</v>
          </cell>
          <cell r="B4135" t="str">
            <v>Foster, Lynn M.</v>
          </cell>
          <cell r="C4135" t="str">
            <v>N</v>
          </cell>
          <cell r="D4135" t="str">
            <v>00000297</v>
          </cell>
          <cell r="E4135" t="str">
            <v>NAPS Surgery LPN PP</v>
          </cell>
          <cell r="F4135">
            <v>42177</v>
          </cell>
          <cell r="G4135">
            <v>42176</v>
          </cell>
          <cell r="H4135" t="str">
            <v>Hourly</v>
          </cell>
          <cell r="I4135" t="str">
            <v>H</v>
          </cell>
          <cell r="J4135">
            <v>17.5</v>
          </cell>
        </row>
        <row r="4136">
          <cell r="A4136">
            <v>2158</v>
          </cell>
          <cell r="B4136" t="str">
            <v>Foster, Lynn M.</v>
          </cell>
          <cell r="C4136" t="str">
            <v>N</v>
          </cell>
          <cell r="D4136" t="str">
            <v>00000549</v>
          </cell>
          <cell r="E4136" t="str">
            <v>LPN Per Diem</v>
          </cell>
          <cell r="F4136">
            <v>42177</v>
          </cell>
          <cell r="G4136">
            <v>42176</v>
          </cell>
          <cell r="H4136" t="str">
            <v>Hourly</v>
          </cell>
          <cell r="I4136" t="str">
            <v>H</v>
          </cell>
          <cell r="J4136">
            <v>17.5</v>
          </cell>
        </row>
        <row r="4137">
          <cell r="A4137">
            <v>2159</v>
          </cell>
          <cell r="B4137" t="str">
            <v>Redden, Joshua D.</v>
          </cell>
          <cell r="C4137" t="str">
            <v>N</v>
          </cell>
          <cell r="D4137" t="str">
            <v>00000067</v>
          </cell>
          <cell r="E4137" t="str">
            <v>ACC Registered Nurse</v>
          </cell>
          <cell r="F4137">
            <v>42275</v>
          </cell>
          <cell r="G4137">
            <v>42610</v>
          </cell>
          <cell r="H4137" t="str">
            <v>Hourly</v>
          </cell>
          <cell r="I4137" t="str">
            <v>H</v>
          </cell>
          <cell r="J4137">
            <v>26.65</v>
          </cell>
        </row>
        <row r="4138">
          <cell r="A4138">
            <v>2159</v>
          </cell>
          <cell r="B4138" t="str">
            <v>Redden, Joshua D.</v>
          </cell>
          <cell r="C4138" t="str">
            <v>N</v>
          </cell>
          <cell r="D4138" t="str">
            <v>00000161</v>
          </cell>
          <cell r="E4138" t="str">
            <v>PRIM RN Provider Practice</v>
          </cell>
          <cell r="F4138">
            <v>42156</v>
          </cell>
          <cell r="G4138">
            <v>42274</v>
          </cell>
          <cell r="H4138" t="str">
            <v>Hourly</v>
          </cell>
          <cell r="I4138" t="str">
            <v>H</v>
          </cell>
          <cell r="J4138">
            <v>26</v>
          </cell>
        </row>
        <row r="4139">
          <cell r="A4139">
            <v>2159</v>
          </cell>
          <cell r="B4139" t="str">
            <v>Redden, Joshua D.</v>
          </cell>
          <cell r="C4139" t="str">
            <v>Y</v>
          </cell>
          <cell r="D4139" t="str">
            <v>00000265</v>
          </cell>
          <cell r="E4139" t="str">
            <v>ACC RN - Per Diem</v>
          </cell>
          <cell r="F4139">
            <v>42611</v>
          </cell>
          <cell r="G4139">
            <v>43185</v>
          </cell>
          <cell r="H4139" t="str">
            <v>Hourly</v>
          </cell>
          <cell r="I4139" t="str">
            <v>H</v>
          </cell>
          <cell r="J4139">
            <v>28.89</v>
          </cell>
        </row>
        <row r="4140">
          <cell r="A4140">
            <v>2160</v>
          </cell>
          <cell r="B4140" t="str">
            <v>Wallace, Jennifer K.</v>
          </cell>
          <cell r="C4140" t="str">
            <v>Y</v>
          </cell>
          <cell r="D4140" t="str">
            <v>00000500</v>
          </cell>
          <cell r="E4140" t="str">
            <v>BPH MA Grant Manager</v>
          </cell>
          <cell r="F4140">
            <v>42156</v>
          </cell>
          <cell r="G4140">
            <v>42531</v>
          </cell>
          <cell r="H4140" t="str">
            <v>Salaried</v>
          </cell>
          <cell r="I4140" t="str">
            <v>S</v>
          </cell>
          <cell r="J4140">
            <v>27.16</v>
          </cell>
        </row>
        <row r="4141">
          <cell r="A4141">
            <v>2161</v>
          </cell>
          <cell r="B4141" t="str">
            <v>Jones, Sharon A.</v>
          </cell>
          <cell r="C4141" t="str">
            <v>N</v>
          </cell>
          <cell r="D4141" t="str">
            <v>00000288</v>
          </cell>
          <cell r="E4141" t="str">
            <v>NAPS Surgery RN PP</v>
          </cell>
          <cell r="F4141">
            <v>42163</v>
          </cell>
          <cell r="G4141">
            <v>42652</v>
          </cell>
          <cell r="H4141" t="str">
            <v>Hourly</v>
          </cell>
          <cell r="I4141" t="str">
            <v>H</v>
          </cell>
          <cell r="J4141">
            <v>22.55</v>
          </cell>
        </row>
        <row r="4142">
          <cell r="A4142">
            <v>2161</v>
          </cell>
          <cell r="B4142" t="str">
            <v>Jones, Sharon A.</v>
          </cell>
          <cell r="C4142" t="str">
            <v>N</v>
          </cell>
          <cell r="D4142" t="str">
            <v>00000289</v>
          </cell>
          <cell r="E4142" t="str">
            <v>NAPS Podiatry RN PP</v>
          </cell>
          <cell r="F4142">
            <v>42653</v>
          </cell>
          <cell r="G4142">
            <v>43056</v>
          </cell>
          <cell r="H4142" t="str">
            <v>Hourly</v>
          </cell>
          <cell r="I4142" t="str">
            <v>H</v>
          </cell>
          <cell r="J4142">
            <v>25.5</v>
          </cell>
        </row>
        <row r="4143">
          <cell r="A4143">
            <v>2161</v>
          </cell>
          <cell r="B4143" t="str">
            <v>Jones, Sharon A.</v>
          </cell>
          <cell r="C4143" t="str">
            <v>N</v>
          </cell>
          <cell r="D4143" t="str">
            <v>00000297</v>
          </cell>
          <cell r="E4143" t="str">
            <v>NAPS Surgery LPN PP</v>
          </cell>
          <cell r="F4143">
            <v>42163</v>
          </cell>
          <cell r="G4143">
            <v>42162</v>
          </cell>
          <cell r="H4143" t="str">
            <v>Hourly</v>
          </cell>
          <cell r="I4143" t="str">
            <v>H</v>
          </cell>
          <cell r="J4143">
            <v>17</v>
          </cell>
        </row>
        <row r="4144">
          <cell r="A4144">
            <v>2161</v>
          </cell>
          <cell r="B4144" t="str">
            <v>Jones, Sharon A.</v>
          </cell>
          <cell r="C4144" t="str">
            <v>N</v>
          </cell>
          <cell r="D4144" t="str">
            <v>00000544</v>
          </cell>
          <cell r="E4144" t="str">
            <v>Registered Nurse</v>
          </cell>
          <cell r="F4144">
            <v>43950</v>
          </cell>
          <cell r="G4144">
            <v>44469</v>
          </cell>
          <cell r="H4144" t="str">
            <v>Hourly</v>
          </cell>
          <cell r="I4144" t="str">
            <v>H</v>
          </cell>
          <cell r="J4144">
            <v>28.84</v>
          </cell>
        </row>
        <row r="4145">
          <cell r="A4145">
            <v>2161</v>
          </cell>
          <cell r="B4145" t="str">
            <v>Jones, Sharon A.</v>
          </cell>
          <cell r="C4145" t="str">
            <v>Y</v>
          </cell>
          <cell r="D4145" t="str">
            <v>00000544</v>
          </cell>
          <cell r="E4145" t="str">
            <v>Registered Nurse</v>
          </cell>
          <cell r="F4145">
            <v>44469</v>
          </cell>
          <cell r="G4145">
            <v>44469</v>
          </cell>
          <cell r="H4145" t="str">
            <v>Hourly</v>
          </cell>
          <cell r="I4145" t="str">
            <v>H</v>
          </cell>
          <cell r="J4145">
            <v>28.84</v>
          </cell>
        </row>
        <row r="4146">
          <cell r="A4146">
            <v>2162</v>
          </cell>
          <cell r="B4146" t="str">
            <v>Maxham, Angie E.</v>
          </cell>
          <cell r="C4146" t="str">
            <v>Y</v>
          </cell>
          <cell r="D4146" t="str">
            <v>00000225</v>
          </cell>
          <cell r="E4146" t="str">
            <v>CEC Teacher</v>
          </cell>
          <cell r="F4146">
            <v>42289</v>
          </cell>
          <cell r="G4146">
            <v>45056</v>
          </cell>
          <cell r="H4146" t="str">
            <v>Hourly</v>
          </cell>
          <cell r="I4146" t="str">
            <v>H</v>
          </cell>
          <cell r="J4146">
            <v>24.55</v>
          </cell>
        </row>
        <row r="4147">
          <cell r="A4147">
            <v>2162</v>
          </cell>
          <cell r="B4147" t="str">
            <v>Maxham, Angie E.</v>
          </cell>
          <cell r="C4147" t="str">
            <v>N</v>
          </cell>
          <cell r="D4147" t="str">
            <v>00000227</v>
          </cell>
          <cell r="E4147" t="str">
            <v>CEC Teaching Assistant</v>
          </cell>
          <cell r="F4147">
            <v>42163</v>
          </cell>
          <cell r="G4147">
            <v>42288</v>
          </cell>
          <cell r="H4147" t="str">
            <v>Hourly</v>
          </cell>
          <cell r="I4147" t="str">
            <v>H</v>
          </cell>
          <cell r="J4147">
            <v>11</v>
          </cell>
        </row>
        <row r="4148">
          <cell r="A4148">
            <v>2163</v>
          </cell>
          <cell r="B4148" t="str">
            <v>Crane, Sarah J.</v>
          </cell>
          <cell r="C4148" t="str">
            <v>Y</v>
          </cell>
          <cell r="D4148" t="str">
            <v>00000360</v>
          </cell>
          <cell r="E4148" t="str">
            <v>Adult Day Supervisor</v>
          </cell>
          <cell r="F4148">
            <v>42471</v>
          </cell>
          <cell r="G4148">
            <v>43882</v>
          </cell>
          <cell r="H4148" t="str">
            <v>Hourly</v>
          </cell>
          <cell r="I4148" t="str">
            <v>H</v>
          </cell>
          <cell r="J4148">
            <v>28.51</v>
          </cell>
        </row>
        <row r="4149">
          <cell r="A4149">
            <v>2163</v>
          </cell>
          <cell r="B4149" t="str">
            <v>Crane, Sarah J.</v>
          </cell>
          <cell r="C4149" t="str">
            <v>N</v>
          </cell>
          <cell r="D4149" t="str">
            <v>00000544</v>
          </cell>
          <cell r="E4149" t="str">
            <v>Registered Nurse</v>
          </cell>
          <cell r="F4149">
            <v>42170</v>
          </cell>
          <cell r="G4149">
            <v>42470</v>
          </cell>
          <cell r="H4149" t="str">
            <v>Hourly</v>
          </cell>
          <cell r="I4149" t="str">
            <v>H</v>
          </cell>
          <cell r="J4149">
            <v>23</v>
          </cell>
        </row>
        <row r="4150">
          <cell r="A4150">
            <v>2164</v>
          </cell>
          <cell r="B4150" t="str">
            <v>Hackett, Mariah N.</v>
          </cell>
          <cell r="C4150" t="str">
            <v>Y</v>
          </cell>
          <cell r="D4150" t="str">
            <v>00000459</v>
          </cell>
          <cell r="E4150" t="str">
            <v>NUTS Nutrition Asst 1 Per Diem</v>
          </cell>
          <cell r="F4150">
            <v>42170</v>
          </cell>
          <cell r="G4150">
            <v>42281</v>
          </cell>
          <cell r="H4150" t="str">
            <v>Hourly</v>
          </cell>
          <cell r="I4150" t="str">
            <v>H</v>
          </cell>
          <cell r="J4150">
            <v>10</v>
          </cell>
        </row>
        <row r="4151">
          <cell r="A4151">
            <v>2165</v>
          </cell>
          <cell r="B4151" t="str">
            <v>Erwin, Elizabeth W.</v>
          </cell>
          <cell r="C4151" t="str">
            <v>Y</v>
          </cell>
          <cell r="D4151" t="str">
            <v>00000024</v>
          </cell>
          <cell r="E4151" t="str">
            <v>HR Human Resources Generalist</v>
          </cell>
          <cell r="F4151">
            <v>42177</v>
          </cell>
          <cell r="G4151">
            <v>42263</v>
          </cell>
          <cell r="H4151" t="str">
            <v>Salaried</v>
          </cell>
          <cell r="I4151" t="str">
            <v>S</v>
          </cell>
          <cell r="J4151">
            <v>26</v>
          </cell>
        </row>
        <row r="4152">
          <cell r="A4152">
            <v>2166</v>
          </cell>
          <cell r="B4152" t="str">
            <v>Whitaker, Crystal G.</v>
          </cell>
          <cell r="C4152" t="str">
            <v>N</v>
          </cell>
          <cell r="D4152" t="str">
            <v>00000024</v>
          </cell>
          <cell r="E4152" t="str">
            <v>HR Human Resources Generalist</v>
          </cell>
          <cell r="F4152">
            <v>42177</v>
          </cell>
          <cell r="G4152">
            <v>42666</v>
          </cell>
          <cell r="H4152" t="str">
            <v>Salaried</v>
          </cell>
          <cell r="I4152" t="str">
            <v>S</v>
          </cell>
          <cell r="J4152">
            <v>22.66</v>
          </cell>
        </row>
        <row r="4153">
          <cell r="A4153">
            <v>2166</v>
          </cell>
          <cell r="B4153" t="str">
            <v>Whitaker, Crystal G.</v>
          </cell>
          <cell r="C4153" t="str">
            <v>Y</v>
          </cell>
          <cell r="D4153" t="str">
            <v>00000292</v>
          </cell>
          <cell r="E4153" t="str">
            <v>HR Benefits Manager</v>
          </cell>
          <cell r="F4153">
            <v>42765</v>
          </cell>
          <cell r="G4153">
            <v>45044</v>
          </cell>
          <cell r="H4153" t="str">
            <v>Salaried</v>
          </cell>
          <cell r="I4153" t="str">
            <v>S</v>
          </cell>
          <cell r="J4153">
            <v>37.15</v>
          </cell>
        </row>
        <row r="4154">
          <cell r="A4154">
            <v>2166</v>
          </cell>
          <cell r="B4154" t="str">
            <v>Whitaker, Crystal G.</v>
          </cell>
          <cell r="C4154" t="str">
            <v>N</v>
          </cell>
          <cell r="D4154" t="str">
            <v>00000580</v>
          </cell>
          <cell r="E4154" t="str">
            <v>HR Benefits/HRIS Manager</v>
          </cell>
          <cell r="F4154">
            <v>42667</v>
          </cell>
          <cell r="G4154">
            <v>42764</v>
          </cell>
          <cell r="H4154" t="str">
            <v>Salaried</v>
          </cell>
          <cell r="I4154" t="str">
            <v>S</v>
          </cell>
          <cell r="J4154">
            <v>24.038499999999999</v>
          </cell>
        </row>
        <row r="4155">
          <cell r="A4155">
            <v>2167</v>
          </cell>
          <cell r="B4155" t="str">
            <v>Stillinger, Susan</v>
          </cell>
          <cell r="C4155" t="str">
            <v>N</v>
          </cell>
          <cell r="D4155" t="str">
            <v>00000072</v>
          </cell>
          <cell r="E4155" t="str">
            <v>ER Registered Nurse</v>
          </cell>
          <cell r="F4155">
            <v>42184</v>
          </cell>
          <cell r="G4155">
            <v>43842</v>
          </cell>
          <cell r="H4155" t="str">
            <v>Hourly</v>
          </cell>
          <cell r="I4155" t="str">
            <v>H</v>
          </cell>
          <cell r="J4155">
            <v>39.15</v>
          </cell>
        </row>
        <row r="4156">
          <cell r="A4156">
            <v>2167</v>
          </cell>
          <cell r="B4156" t="str">
            <v>Stillinger, Susan</v>
          </cell>
          <cell r="C4156" t="str">
            <v>Y</v>
          </cell>
          <cell r="D4156" t="str">
            <v>00000233</v>
          </cell>
          <cell r="E4156" t="str">
            <v>ER RN Per Diem</v>
          </cell>
          <cell r="F4156">
            <v>43843</v>
          </cell>
          <cell r="G4156">
            <v>44067</v>
          </cell>
          <cell r="H4156" t="str">
            <v>Hourly</v>
          </cell>
          <cell r="I4156" t="str">
            <v>H</v>
          </cell>
          <cell r="J4156">
            <v>39.15</v>
          </cell>
        </row>
        <row r="4157">
          <cell r="A4157">
            <v>2168</v>
          </cell>
          <cell r="B4157" t="str">
            <v>Klock, Cheryl L.</v>
          </cell>
          <cell r="C4157" t="str">
            <v>Y</v>
          </cell>
          <cell r="D4157" t="str">
            <v>00000161</v>
          </cell>
          <cell r="E4157" t="str">
            <v>PRIM RN Provider Practice</v>
          </cell>
          <cell r="F4157">
            <v>42184</v>
          </cell>
          <cell r="G4157">
            <v>42348</v>
          </cell>
          <cell r="H4157" t="str">
            <v>Hourly</v>
          </cell>
          <cell r="I4157" t="str">
            <v>H</v>
          </cell>
          <cell r="J4157">
            <v>33</v>
          </cell>
        </row>
        <row r="4158">
          <cell r="A4158">
            <v>2169</v>
          </cell>
          <cell r="B4158" t="str">
            <v>Richter, Deborah A.</v>
          </cell>
          <cell r="C4158" t="str">
            <v>Y</v>
          </cell>
          <cell r="D4158" t="str">
            <v>00000168</v>
          </cell>
          <cell r="E4158" t="str">
            <v>PRIM Physician</v>
          </cell>
          <cell r="F4158">
            <v>42184</v>
          </cell>
          <cell r="G4158">
            <v>42735</v>
          </cell>
          <cell r="H4158" t="str">
            <v>Salaried</v>
          </cell>
          <cell r="I4158" t="str">
            <v>S</v>
          </cell>
          <cell r="J4158">
            <v>86.538499999999999</v>
          </cell>
        </row>
        <row r="4159">
          <cell r="A4159">
            <v>2170</v>
          </cell>
          <cell r="B4159" t="str">
            <v>Dean, Dana A.</v>
          </cell>
          <cell r="C4159" t="str">
            <v>N</v>
          </cell>
          <cell r="D4159" t="str">
            <v>00000286</v>
          </cell>
          <cell r="E4159" t="str">
            <v>ADM Decision Support Analyst</v>
          </cell>
          <cell r="F4159">
            <v>42191</v>
          </cell>
          <cell r="G4159">
            <v>44052</v>
          </cell>
          <cell r="H4159" t="str">
            <v>Salaried</v>
          </cell>
          <cell r="I4159" t="str">
            <v>S</v>
          </cell>
          <cell r="J4159">
            <v>36.057699999999997</v>
          </cell>
        </row>
        <row r="4160">
          <cell r="A4160">
            <v>2170</v>
          </cell>
          <cell r="B4160" t="str">
            <v>Dean, Dana A.</v>
          </cell>
          <cell r="C4160" t="str">
            <v>Y</v>
          </cell>
          <cell r="D4160" t="str">
            <v>00000597</v>
          </cell>
          <cell r="E4160" t="str">
            <v>Clinical Analyst Per Diem</v>
          </cell>
          <cell r="F4160">
            <v>44053</v>
          </cell>
          <cell r="G4160">
            <v>44069</v>
          </cell>
          <cell r="H4160" t="str">
            <v>Hourly</v>
          </cell>
          <cell r="I4160" t="str">
            <v>H</v>
          </cell>
          <cell r="J4160">
            <v>37.32</v>
          </cell>
        </row>
        <row r="4161">
          <cell r="A4161">
            <v>2171</v>
          </cell>
          <cell r="B4161" t="str">
            <v>Tabor, Melanie B.</v>
          </cell>
          <cell r="C4161" t="str">
            <v>Y</v>
          </cell>
          <cell r="D4161" t="str">
            <v>00000376</v>
          </cell>
          <cell r="E4161" t="str">
            <v>Orthopedics Medical Secretary</v>
          </cell>
          <cell r="F4161">
            <v>42191</v>
          </cell>
          <cell r="G4161">
            <v>43223</v>
          </cell>
          <cell r="H4161" t="str">
            <v>Hourly</v>
          </cell>
          <cell r="I4161" t="str">
            <v>H</v>
          </cell>
          <cell r="J4161">
            <v>17.78</v>
          </cell>
        </row>
        <row r="4162">
          <cell r="A4162">
            <v>2172</v>
          </cell>
          <cell r="B4162" t="str">
            <v>Wheatley, Adam C.</v>
          </cell>
          <cell r="C4162" t="str">
            <v>Y</v>
          </cell>
          <cell r="D4162" t="str">
            <v>00000193</v>
          </cell>
          <cell r="E4162" t="str">
            <v>FAC Skilled Maintenance</v>
          </cell>
          <cell r="F4162">
            <v>42898</v>
          </cell>
          <cell r="G4162">
            <v>43280</v>
          </cell>
          <cell r="H4162" t="str">
            <v>Hourly</v>
          </cell>
          <cell r="I4162" t="str">
            <v>H</v>
          </cell>
          <cell r="J4162">
            <v>16</v>
          </cell>
        </row>
        <row r="4163">
          <cell r="A4163">
            <v>2172</v>
          </cell>
          <cell r="B4163" t="str">
            <v>Wheatley, Adam C.</v>
          </cell>
          <cell r="C4163" t="str">
            <v>N</v>
          </cell>
          <cell r="D4163" t="str">
            <v>00000194</v>
          </cell>
          <cell r="E4163" t="str">
            <v>FAC General Maintenance Worker</v>
          </cell>
          <cell r="F4163">
            <v>42198</v>
          </cell>
          <cell r="G4163">
            <v>42247</v>
          </cell>
          <cell r="H4163" t="str">
            <v>Hourly</v>
          </cell>
          <cell r="I4163" t="str">
            <v>H</v>
          </cell>
          <cell r="J4163">
            <v>11</v>
          </cell>
        </row>
        <row r="4164">
          <cell r="A4164">
            <v>2173</v>
          </cell>
          <cell r="B4164" t="str">
            <v>Rantus, Sierra M.</v>
          </cell>
          <cell r="C4164" t="str">
            <v>N</v>
          </cell>
          <cell r="D4164" t="str">
            <v>00000119</v>
          </cell>
          <cell r="E4164" t="str">
            <v>ACTV Activities Specialist</v>
          </cell>
          <cell r="F4164">
            <v>43283</v>
          </cell>
          <cell r="G4164">
            <v>43282</v>
          </cell>
          <cell r="H4164" t="str">
            <v>Salaried</v>
          </cell>
          <cell r="I4164" t="str">
            <v>S</v>
          </cell>
          <cell r="J4164">
            <v>13</v>
          </cell>
        </row>
        <row r="4165">
          <cell r="A4165">
            <v>2173</v>
          </cell>
          <cell r="B4165" t="str">
            <v>Rantus, Sierra M.</v>
          </cell>
          <cell r="C4165" t="str">
            <v>N</v>
          </cell>
          <cell r="D4165" t="str">
            <v>00000235</v>
          </cell>
          <cell r="E4165" t="str">
            <v>MECU LNA Per Diem</v>
          </cell>
          <cell r="F4165">
            <v>42198</v>
          </cell>
          <cell r="G4165">
            <v>42442</v>
          </cell>
          <cell r="H4165" t="str">
            <v>Hourly</v>
          </cell>
          <cell r="I4165" t="str">
            <v>H</v>
          </cell>
          <cell r="J4165">
            <v>11</v>
          </cell>
        </row>
        <row r="4166">
          <cell r="A4166">
            <v>2173</v>
          </cell>
          <cell r="B4166" t="str">
            <v>Rantus, Sierra M.</v>
          </cell>
          <cell r="C4166" t="str">
            <v>N</v>
          </cell>
          <cell r="D4166" t="str">
            <v>00000543</v>
          </cell>
          <cell r="E4166" t="str">
            <v>Licensed Nurse Aide - OLD</v>
          </cell>
          <cell r="F4166">
            <v>42443</v>
          </cell>
          <cell r="G4166">
            <v>42484</v>
          </cell>
          <cell r="H4166" t="str">
            <v>Hourly</v>
          </cell>
          <cell r="I4166" t="str">
            <v>H</v>
          </cell>
          <cell r="J4166">
            <v>11</v>
          </cell>
        </row>
        <row r="4167">
          <cell r="A4167">
            <v>2173</v>
          </cell>
          <cell r="B4167" t="str">
            <v>Rantus, Sierra M.</v>
          </cell>
          <cell r="C4167" t="str">
            <v>N</v>
          </cell>
          <cell r="D4167" t="str">
            <v>00000581</v>
          </cell>
          <cell r="E4167" t="str">
            <v>LNA Retirement Community</v>
          </cell>
          <cell r="F4167">
            <v>43129</v>
          </cell>
          <cell r="G4167">
            <v>43268</v>
          </cell>
          <cell r="H4167" t="str">
            <v>Hourly</v>
          </cell>
          <cell r="I4167" t="str">
            <v>H</v>
          </cell>
          <cell r="J4167">
            <v>13</v>
          </cell>
        </row>
        <row r="4168">
          <cell r="A4168">
            <v>2173</v>
          </cell>
          <cell r="B4168" t="str">
            <v>Rantus, Sierra M.</v>
          </cell>
          <cell r="C4168" t="str">
            <v>Y</v>
          </cell>
          <cell r="D4168" t="str">
            <v>00000581</v>
          </cell>
          <cell r="E4168" t="str">
            <v>LNA Retirement Community</v>
          </cell>
          <cell r="F4168">
            <v>43801</v>
          </cell>
          <cell r="G4168">
            <v>44081</v>
          </cell>
          <cell r="H4168" t="str">
            <v>Hourly</v>
          </cell>
          <cell r="I4168" t="str">
            <v>H</v>
          </cell>
          <cell r="J4168">
            <v>15.75</v>
          </cell>
        </row>
        <row r="4169">
          <cell r="A4169">
            <v>2173</v>
          </cell>
          <cell r="B4169" t="str">
            <v>Rantus, Sierra M.</v>
          </cell>
          <cell r="C4169" t="str">
            <v>N</v>
          </cell>
          <cell r="D4169" t="str">
            <v>00000582</v>
          </cell>
          <cell r="E4169" t="str">
            <v>LNA Retirement Com PD</v>
          </cell>
          <cell r="F4169">
            <v>42821</v>
          </cell>
          <cell r="G4169">
            <v>43128</v>
          </cell>
          <cell r="H4169" t="str">
            <v>Hourly</v>
          </cell>
          <cell r="I4169" t="str">
            <v>H</v>
          </cell>
          <cell r="J4169">
            <v>11</v>
          </cell>
        </row>
        <row r="4170">
          <cell r="A4170">
            <v>2173</v>
          </cell>
          <cell r="B4170" t="str">
            <v>Rantus, Sierra M.</v>
          </cell>
          <cell r="C4170" t="str">
            <v>N</v>
          </cell>
          <cell r="D4170" t="str">
            <v>00000582</v>
          </cell>
          <cell r="E4170" t="str">
            <v>LNA Retirement Com PD</v>
          </cell>
          <cell r="F4170">
            <v>43269</v>
          </cell>
          <cell r="G4170">
            <v>43465</v>
          </cell>
          <cell r="H4170" t="str">
            <v>Hourly</v>
          </cell>
          <cell r="I4170" t="str">
            <v>H</v>
          </cell>
          <cell r="J4170">
            <v>13</v>
          </cell>
        </row>
        <row r="4171">
          <cell r="A4171">
            <v>2173</v>
          </cell>
          <cell r="B4171" t="str">
            <v>Rantus, Sierra M.</v>
          </cell>
          <cell r="C4171" t="str">
            <v>N</v>
          </cell>
          <cell r="D4171" t="str">
            <v>00000582</v>
          </cell>
          <cell r="E4171" t="str">
            <v>LNA Retirement Com PD</v>
          </cell>
          <cell r="F4171">
            <v>43593</v>
          </cell>
          <cell r="G4171">
            <v>43800</v>
          </cell>
          <cell r="H4171" t="str">
            <v>Hourly</v>
          </cell>
          <cell r="I4171" t="str">
            <v>H</v>
          </cell>
          <cell r="J4171">
            <v>14.5</v>
          </cell>
        </row>
        <row r="4172">
          <cell r="A4172">
            <v>2173</v>
          </cell>
          <cell r="B4172" t="str">
            <v>Rantus, Sierra M.</v>
          </cell>
          <cell r="C4172" t="str">
            <v>N</v>
          </cell>
          <cell r="D4172" t="str">
            <v>00000615</v>
          </cell>
          <cell r="E4172" t="str">
            <v>Activities Specialist PD</v>
          </cell>
          <cell r="F4172">
            <v>43185</v>
          </cell>
          <cell r="G4172">
            <v>43465</v>
          </cell>
          <cell r="H4172" t="str">
            <v>Hourly</v>
          </cell>
          <cell r="I4172" t="str">
            <v>H</v>
          </cell>
          <cell r="J4172">
            <v>13</v>
          </cell>
        </row>
        <row r="4173">
          <cell r="A4173">
            <v>2174</v>
          </cell>
          <cell r="B4173" t="str">
            <v>Despault, Paula L.</v>
          </cell>
          <cell r="C4173" t="str">
            <v>N</v>
          </cell>
          <cell r="D4173" t="str">
            <v>00000105</v>
          </cell>
          <cell r="E4173" t="str">
            <v>CARE Social Worker</v>
          </cell>
          <cell r="F4173">
            <v>42345</v>
          </cell>
          <cell r="G4173">
            <v>42797</v>
          </cell>
          <cell r="H4173" t="str">
            <v>Salaried</v>
          </cell>
          <cell r="I4173" t="str">
            <v>S</v>
          </cell>
          <cell r="J4173">
            <v>29</v>
          </cell>
        </row>
        <row r="4174">
          <cell r="A4174">
            <v>2174</v>
          </cell>
          <cell r="B4174" t="str">
            <v>Despault, Paula L.</v>
          </cell>
          <cell r="C4174" t="str">
            <v>N</v>
          </cell>
          <cell r="D4174" t="str">
            <v>00000105</v>
          </cell>
          <cell r="E4174" t="str">
            <v>CARE Social Worker</v>
          </cell>
          <cell r="F4174">
            <v>42947</v>
          </cell>
          <cell r="G4174">
            <v>42946</v>
          </cell>
          <cell r="H4174" t="str">
            <v>Hourly</v>
          </cell>
          <cell r="I4174" t="str">
            <v>H</v>
          </cell>
          <cell r="J4174">
            <v>29</v>
          </cell>
        </row>
        <row r="4175">
          <cell r="A4175">
            <v>2174</v>
          </cell>
          <cell r="B4175" t="str">
            <v>Despault, Paula L.</v>
          </cell>
          <cell r="C4175" t="str">
            <v>N</v>
          </cell>
          <cell r="D4175" t="str">
            <v>00000382</v>
          </cell>
          <cell r="E4175" t="str">
            <v>Care Manager  (MSW)</v>
          </cell>
          <cell r="F4175">
            <v>42205</v>
          </cell>
          <cell r="G4175">
            <v>42344</v>
          </cell>
          <cell r="H4175" t="str">
            <v>Salaried</v>
          </cell>
          <cell r="I4175" t="str">
            <v>S</v>
          </cell>
          <cell r="J4175">
            <v>29</v>
          </cell>
        </row>
        <row r="4176">
          <cell r="A4176">
            <v>2174</v>
          </cell>
          <cell r="B4176" t="str">
            <v>Despault, Paula L.</v>
          </cell>
          <cell r="C4176" t="str">
            <v>Y</v>
          </cell>
          <cell r="D4176" t="str">
            <v>00000602</v>
          </cell>
          <cell r="E4176" t="str">
            <v>Counselor/Therapist PD</v>
          </cell>
          <cell r="F4176">
            <v>42947</v>
          </cell>
          <cell r="G4176">
            <v>43193</v>
          </cell>
          <cell r="H4176" t="str">
            <v>Hourly</v>
          </cell>
          <cell r="I4176" t="str">
            <v>H</v>
          </cell>
          <cell r="J4176">
            <v>29</v>
          </cell>
        </row>
        <row r="4177">
          <cell r="A4177">
            <v>2175</v>
          </cell>
          <cell r="B4177" t="str">
            <v>Wheeler, Patricia A.</v>
          </cell>
          <cell r="C4177" t="str">
            <v>N</v>
          </cell>
          <cell r="D4177" t="str">
            <v>00000010</v>
          </cell>
          <cell r="E4177" t="str">
            <v>ADM Executive Assistant</v>
          </cell>
          <cell r="F4177">
            <v>42338</v>
          </cell>
          <cell r="G4177">
            <v>42426</v>
          </cell>
          <cell r="H4177" t="str">
            <v>Salaried</v>
          </cell>
          <cell r="I4177" t="str">
            <v>S</v>
          </cell>
          <cell r="J4177">
            <v>24</v>
          </cell>
        </row>
        <row r="4178">
          <cell r="A4178">
            <v>2175</v>
          </cell>
          <cell r="B4178" t="str">
            <v>Wheeler, Patricia A.</v>
          </cell>
          <cell r="C4178" t="str">
            <v>Y</v>
          </cell>
          <cell r="D4178" t="str">
            <v>00000010</v>
          </cell>
          <cell r="E4178" t="str">
            <v>ADM Executive Assistant</v>
          </cell>
          <cell r="F4178">
            <v>42446</v>
          </cell>
          <cell r="G4178">
            <v>42446</v>
          </cell>
          <cell r="H4178" t="str">
            <v>Salaried</v>
          </cell>
          <cell r="I4178" t="str">
            <v>S</v>
          </cell>
          <cell r="J4178">
            <v>24</v>
          </cell>
        </row>
        <row r="4179">
          <cell r="A4179">
            <v>2175</v>
          </cell>
          <cell r="B4179" t="str">
            <v>Wheeler, Patricia A.</v>
          </cell>
          <cell r="C4179" t="str">
            <v>N</v>
          </cell>
          <cell r="D4179" t="str">
            <v>00000164</v>
          </cell>
          <cell r="E4179" t="str">
            <v>PRIM Medical Secretary</v>
          </cell>
          <cell r="F4179">
            <v>42212</v>
          </cell>
          <cell r="G4179">
            <v>42211</v>
          </cell>
          <cell r="H4179" t="str">
            <v>Hourly</v>
          </cell>
          <cell r="I4179" t="str">
            <v>H</v>
          </cell>
          <cell r="J4179">
            <v>15.5</v>
          </cell>
        </row>
        <row r="4180">
          <cell r="A4180">
            <v>2175</v>
          </cell>
          <cell r="B4180" t="str">
            <v>Wheeler, Patricia A.</v>
          </cell>
          <cell r="C4180" t="str">
            <v>N</v>
          </cell>
          <cell r="D4180" t="str">
            <v>00000518</v>
          </cell>
          <cell r="E4180" t="str">
            <v>CLAD Office Manager</v>
          </cell>
          <cell r="F4180">
            <v>42247</v>
          </cell>
          <cell r="G4180">
            <v>42337</v>
          </cell>
          <cell r="H4180" t="str">
            <v>Salaried</v>
          </cell>
          <cell r="I4180" t="str">
            <v>S</v>
          </cell>
          <cell r="J4180">
            <v>20</v>
          </cell>
        </row>
        <row r="4181">
          <cell r="A4181">
            <v>2175</v>
          </cell>
          <cell r="B4181" t="str">
            <v>Wheeler, Patricia A.</v>
          </cell>
          <cell r="C4181" t="str">
            <v>N</v>
          </cell>
          <cell r="D4181" t="str">
            <v>00000564</v>
          </cell>
          <cell r="E4181" t="str">
            <v>Medical Scribe</v>
          </cell>
          <cell r="F4181">
            <v>42212</v>
          </cell>
          <cell r="G4181">
            <v>42246</v>
          </cell>
          <cell r="H4181" t="str">
            <v>Hourly</v>
          </cell>
          <cell r="I4181" t="str">
            <v>H</v>
          </cell>
          <cell r="J4181">
            <v>15.5</v>
          </cell>
        </row>
        <row r="4182">
          <cell r="A4182">
            <v>2176</v>
          </cell>
          <cell r="B4182" t="str">
            <v>Kimball, Julie L.</v>
          </cell>
          <cell r="C4182" t="str">
            <v>Y</v>
          </cell>
          <cell r="D4182" t="str">
            <v>00000109</v>
          </cell>
          <cell r="E4182" t="str">
            <v>QA Medical Staff Coordinator</v>
          </cell>
          <cell r="F4182">
            <v>42219</v>
          </cell>
          <cell r="G4182">
            <v>42223</v>
          </cell>
          <cell r="H4182" t="str">
            <v>Salaried</v>
          </cell>
          <cell r="I4182" t="str">
            <v>S</v>
          </cell>
          <cell r="J4182">
            <v>22</v>
          </cell>
        </row>
        <row r="4183">
          <cell r="A4183">
            <v>2177</v>
          </cell>
          <cell r="B4183" t="str">
            <v>Fly, Timothy</v>
          </cell>
          <cell r="C4183" t="str">
            <v>Y</v>
          </cell>
          <cell r="D4183" t="str">
            <v>00000099</v>
          </cell>
          <cell r="E4183" t="str">
            <v>REH Physical Therapy Assistan</v>
          </cell>
          <cell r="F4183">
            <v>42219</v>
          </cell>
          <cell r="G4183">
            <v>42538</v>
          </cell>
          <cell r="H4183" t="str">
            <v>Hourly</v>
          </cell>
          <cell r="I4183" t="str">
            <v>H</v>
          </cell>
          <cell r="J4183">
            <v>24</v>
          </cell>
        </row>
        <row r="4184">
          <cell r="A4184">
            <v>2178</v>
          </cell>
          <cell r="B4184" t="str">
            <v>Harrison, Rebecca J.</v>
          </cell>
          <cell r="C4184" t="str">
            <v>Y</v>
          </cell>
          <cell r="D4184" t="str">
            <v>00000191</v>
          </cell>
          <cell r="E4184" t="str">
            <v>NUTS Nutrition Assistant</v>
          </cell>
          <cell r="F4184">
            <v>42219</v>
          </cell>
          <cell r="G4184">
            <v>42367</v>
          </cell>
          <cell r="H4184" t="str">
            <v>Hourly</v>
          </cell>
          <cell r="I4184" t="str">
            <v>H</v>
          </cell>
          <cell r="J4184">
            <v>10</v>
          </cell>
        </row>
        <row r="4185">
          <cell r="A4185">
            <v>2179</v>
          </cell>
          <cell r="B4185" t="str">
            <v>Barber, Laura A.</v>
          </cell>
          <cell r="C4185" t="str">
            <v>Y</v>
          </cell>
          <cell r="D4185" t="str">
            <v>00000315</v>
          </cell>
          <cell r="E4185" t="str">
            <v>CHEL Physician Offsite</v>
          </cell>
          <cell r="F4185">
            <v>42219</v>
          </cell>
          <cell r="G4185">
            <v>45056</v>
          </cell>
          <cell r="H4185" t="str">
            <v>Salaried</v>
          </cell>
          <cell r="I4185" t="str">
            <v>S</v>
          </cell>
          <cell r="J4185">
            <v>105.7692</v>
          </cell>
        </row>
        <row r="4186">
          <cell r="A4186">
            <v>2180</v>
          </cell>
          <cell r="B4186" t="str">
            <v>Bjork, Jonathan E.</v>
          </cell>
          <cell r="C4186" t="str">
            <v>N</v>
          </cell>
          <cell r="D4186" t="str">
            <v>00000158</v>
          </cell>
          <cell r="E4186" t="str">
            <v>NAPS Podiatry Physician</v>
          </cell>
          <cell r="F4186">
            <v>42221</v>
          </cell>
          <cell r="G4186">
            <v>42736</v>
          </cell>
          <cell r="H4186" t="str">
            <v>Salaried</v>
          </cell>
          <cell r="I4186" t="str">
            <v>S</v>
          </cell>
          <cell r="J4186">
            <v>62.5</v>
          </cell>
        </row>
        <row r="4187">
          <cell r="A4187">
            <v>2180</v>
          </cell>
          <cell r="B4187" t="str">
            <v>Bjork, Jonathan E.</v>
          </cell>
          <cell r="C4187" t="str">
            <v>Y</v>
          </cell>
          <cell r="D4187" t="str">
            <v>00000590</v>
          </cell>
          <cell r="E4187" t="str">
            <v>Physician Specialty Clin</v>
          </cell>
          <cell r="F4187">
            <v>42737</v>
          </cell>
          <cell r="G4187">
            <v>45056</v>
          </cell>
          <cell r="H4187" t="str">
            <v>Salaried</v>
          </cell>
          <cell r="I4187" t="str">
            <v>S</v>
          </cell>
          <cell r="J4187">
            <v>96.153800000000004</v>
          </cell>
        </row>
        <row r="4188">
          <cell r="A4188">
            <v>2181</v>
          </cell>
          <cell r="B4188" t="str">
            <v>Liese, Chelsea G.</v>
          </cell>
          <cell r="C4188" t="str">
            <v>N</v>
          </cell>
          <cell r="D4188" t="str">
            <v>00000049</v>
          </cell>
          <cell r="E4188" t="str">
            <v>MEDSURG Registered Nurse</v>
          </cell>
          <cell r="F4188">
            <v>42226</v>
          </cell>
          <cell r="G4188">
            <v>44262</v>
          </cell>
          <cell r="H4188" t="str">
            <v>Hourly</v>
          </cell>
          <cell r="I4188" t="str">
            <v>H</v>
          </cell>
          <cell r="J4188">
            <v>28.28</v>
          </cell>
        </row>
        <row r="4189">
          <cell r="A4189">
            <v>2181</v>
          </cell>
          <cell r="B4189" t="str">
            <v>Liese, Chelsea G.</v>
          </cell>
          <cell r="C4189" t="str">
            <v>N</v>
          </cell>
          <cell r="D4189" t="str">
            <v>00000049</v>
          </cell>
          <cell r="E4189" t="str">
            <v>MEDSURG Registered Nurse</v>
          </cell>
          <cell r="F4189">
            <v>44263</v>
          </cell>
          <cell r="G4189">
            <v>44374</v>
          </cell>
          <cell r="H4189" t="str">
            <v>Hourly</v>
          </cell>
          <cell r="I4189" t="str">
            <v>H</v>
          </cell>
          <cell r="J4189">
            <v>29.27</v>
          </cell>
        </row>
        <row r="4190">
          <cell r="A4190">
            <v>2181</v>
          </cell>
          <cell r="B4190" t="str">
            <v>Liese, Chelsea G.</v>
          </cell>
          <cell r="C4190" t="str">
            <v>Y</v>
          </cell>
          <cell r="D4190" t="str">
            <v>00000062</v>
          </cell>
          <cell r="E4190" t="str">
            <v>BC Registered Nurse</v>
          </cell>
          <cell r="F4190">
            <v>44263</v>
          </cell>
          <cell r="G4190">
            <v>45056</v>
          </cell>
          <cell r="H4190" t="str">
            <v>Hourly</v>
          </cell>
          <cell r="I4190" t="str">
            <v>H</v>
          </cell>
          <cell r="J4190">
            <v>39.770000000000003</v>
          </cell>
        </row>
        <row r="4191">
          <cell r="A4191">
            <v>2182</v>
          </cell>
          <cell r="B4191" t="str">
            <v>Upham, Vicki L.</v>
          </cell>
          <cell r="C4191" t="str">
            <v>Y</v>
          </cell>
          <cell r="D4191" t="str">
            <v>00000197</v>
          </cell>
          <cell r="E4191" t="str">
            <v>ES Associate</v>
          </cell>
          <cell r="F4191">
            <v>42226</v>
          </cell>
          <cell r="G4191">
            <v>44071</v>
          </cell>
          <cell r="H4191" t="str">
            <v>Hourly</v>
          </cell>
          <cell r="I4191" t="str">
            <v>H</v>
          </cell>
          <cell r="J4191">
            <v>11.1</v>
          </cell>
        </row>
        <row r="4192">
          <cell r="A4192">
            <v>2183</v>
          </cell>
          <cell r="B4192" t="str">
            <v>Beaudry, Melissa A.</v>
          </cell>
          <cell r="C4192" t="str">
            <v>N</v>
          </cell>
          <cell r="D4192" t="str">
            <v>00000553</v>
          </cell>
          <cell r="E4192" t="str">
            <v>Nurse Practitioner</v>
          </cell>
          <cell r="F4192">
            <v>42217</v>
          </cell>
          <cell r="G4192">
            <v>42655</v>
          </cell>
          <cell r="H4192" t="str">
            <v>Salaried</v>
          </cell>
          <cell r="I4192" t="str">
            <v>S</v>
          </cell>
          <cell r="J4192">
            <v>39</v>
          </cell>
        </row>
        <row r="4193">
          <cell r="A4193">
            <v>2183</v>
          </cell>
          <cell r="B4193" t="str">
            <v>Beaudry, Melissa A.</v>
          </cell>
          <cell r="C4193" t="str">
            <v>Y</v>
          </cell>
          <cell r="D4193" t="str">
            <v>00000553</v>
          </cell>
          <cell r="E4193" t="str">
            <v>Nurse Practitioner</v>
          </cell>
          <cell r="F4193">
            <v>42708</v>
          </cell>
          <cell r="G4193">
            <v>42708</v>
          </cell>
          <cell r="H4193" t="str">
            <v>Salaried</v>
          </cell>
          <cell r="I4193" t="str">
            <v>S</v>
          </cell>
          <cell r="J4193">
            <v>39</v>
          </cell>
        </row>
        <row r="4194">
          <cell r="A4194">
            <v>2184</v>
          </cell>
          <cell r="B4194" t="str">
            <v>Hathaway, Amanda L.</v>
          </cell>
          <cell r="C4194" t="str">
            <v>Y</v>
          </cell>
          <cell r="D4194" t="str">
            <v>00000058</v>
          </cell>
          <cell r="E4194" t="str">
            <v>MECU Licensed Nurse Aide</v>
          </cell>
          <cell r="F4194">
            <v>42233</v>
          </cell>
          <cell r="G4194">
            <v>42304</v>
          </cell>
          <cell r="H4194" t="str">
            <v>Hourly</v>
          </cell>
          <cell r="I4194" t="str">
            <v>H</v>
          </cell>
          <cell r="J4194">
            <v>14</v>
          </cell>
        </row>
        <row r="4195">
          <cell r="A4195">
            <v>2185</v>
          </cell>
          <cell r="B4195" t="str">
            <v>Willey, Morgan B.</v>
          </cell>
          <cell r="C4195" t="str">
            <v>N</v>
          </cell>
          <cell r="D4195" t="str">
            <v>00000235</v>
          </cell>
          <cell r="E4195" t="str">
            <v>MECU LNA Per Diem</v>
          </cell>
          <cell r="F4195">
            <v>42233</v>
          </cell>
          <cell r="G4195">
            <v>42582</v>
          </cell>
          <cell r="H4195" t="str">
            <v>Hourly</v>
          </cell>
          <cell r="I4195" t="str">
            <v>H</v>
          </cell>
          <cell r="J4195">
            <v>11</v>
          </cell>
        </row>
        <row r="4196">
          <cell r="A4196">
            <v>2185</v>
          </cell>
          <cell r="B4196" t="str">
            <v>Willey, Morgan B.</v>
          </cell>
          <cell r="C4196" t="str">
            <v>Y</v>
          </cell>
          <cell r="D4196" t="str">
            <v>00000251</v>
          </cell>
          <cell r="E4196" t="str">
            <v>MECU LPN Per Diem</v>
          </cell>
          <cell r="F4196">
            <v>42583</v>
          </cell>
          <cell r="G4196">
            <v>42723</v>
          </cell>
          <cell r="H4196" t="str">
            <v>Hourly</v>
          </cell>
          <cell r="I4196" t="str">
            <v>H</v>
          </cell>
          <cell r="J4196">
            <v>17</v>
          </cell>
        </row>
        <row r="4197">
          <cell r="A4197">
            <v>2186</v>
          </cell>
          <cell r="B4197" t="str">
            <v>Worth, Ann M.</v>
          </cell>
          <cell r="C4197" t="str">
            <v>Y</v>
          </cell>
          <cell r="D4197" t="str">
            <v>00000197</v>
          </cell>
          <cell r="E4197" t="str">
            <v>ES Associate</v>
          </cell>
          <cell r="F4197">
            <v>42261</v>
          </cell>
          <cell r="G4197">
            <v>43543</v>
          </cell>
          <cell r="H4197" t="str">
            <v>Hourly</v>
          </cell>
          <cell r="I4197" t="str">
            <v>H</v>
          </cell>
          <cell r="J4197">
            <v>10.78</v>
          </cell>
        </row>
        <row r="4198">
          <cell r="A4198">
            <v>2186</v>
          </cell>
          <cell r="B4198" t="str">
            <v>Worth, Ann M.</v>
          </cell>
          <cell r="C4198" t="str">
            <v>N</v>
          </cell>
          <cell r="D4198" t="str">
            <v>00000472</v>
          </cell>
          <cell r="E4198" t="str">
            <v>ES Associate - Per Diem</v>
          </cell>
          <cell r="F4198">
            <v>42233</v>
          </cell>
          <cell r="G4198">
            <v>42260</v>
          </cell>
          <cell r="H4198" t="str">
            <v>Hourly</v>
          </cell>
          <cell r="I4198" t="str">
            <v>H</v>
          </cell>
          <cell r="J4198">
            <v>10</v>
          </cell>
        </row>
        <row r="4199">
          <cell r="A4199">
            <v>2187</v>
          </cell>
          <cell r="B4199" t="str">
            <v>Quillia, Robert E.</v>
          </cell>
          <cell r="C4199" t="str">
            <v>Y</v>
          </cell>
          <cell r="D4199" t="str">
            <v>00000565</v>
          </cell>
          <cell r="E4199" t="str">
            <v>Inpatient Healthcare Atte</v>
          </cell>
          <cell r="F4199">
            <v>42235</v>
          </cell>
          <cell r="G4199">
            <v>42988</v>
          </cell>
          <cell r="H4199" t="str">
            <v>Hourly</v>
          </cell>
          <cell r="I4199" t="str">
            <v>H</v>
          </cell>
          <cell r="J4199">
            <v>13.26</v>
          </cell>
        </row>
        <row r="4200">
          <cell r="A4200">
            <v>2188</v>
          </cell>
          <cell r="B4200" t="str">
            <v>Taylor, Jenna M.</v>
          </cell>
          <cell r="C4200" t="str">
            <v>N</v>
          </cell>
          <cell r="D4200" t="str">
            <v>00000049</v>
          </cell>
          <cell r="E4200" t="str">
            <v>MEDSURG Registered Nurse</v>
          </cell>
          <cell r="F4200">
            <v>42240</v>
          </cell>
          <cell r="G4200">
            <v>42554</v>
          </cell>
          <cell r="H4200" t="str">
            <v>Hourly</v>
          </cell>
          <cell r="I4200" t="str">
            <v>H</v>
          </cell>
          <cell r="J4200">
            <v>25</v>
          </cell>
        </row>
        <row r="4201">
          <cell r="A4201">
            <v>2188</v>
          </cell>
          <cell r="B4201" t="str">
            <v>Taylor, Jenna M.</v>
          </cell>
          <cell r="C4201" t="str">
            <v>N</v>
          </cell>
          <cell r="D4201" t="str">
            <v>00000063</v>
          </cell>
          <cell r="E4201" t="str">
            <v>OR Registered Nurse</v>
          </cell>
          <cell r="F4201">
            <v>42555</v>
          </cell>
          <cell r="G4201">
            <v>43891</v>
          </cell>
          <cell r="H4201" t="str">
            <v>Hourly</v>
          </cell>
          <cell r="I4201" t="str">
            <v>H</v>
          </cell>
          <cell r="J4201">
            <v>28.81</v>
          </cell>
        </row>
        <row r="4202">
          <cell r="A4202">
            <v>2188</v>
          </cell>
          <cell r="B4202" t="str">
            <v>Taylor, Jenna M.</v>
          </cell>
          <cell r="C4202" t="str">
            <v>N</v>
          </cell>
          <cell r="D4202" t="str">
            <v>00000239</v>
          </cell>
          <cell r="E4202" t="str">
            <v>MEDSURG RN Per Diem</v>
          </cell>
          <cell r="F4202">
            <v>43199</v>
          </cell>
          <cell r="G4202">
            <v>43891</v>
          </cell>
          <cell r="H4202" t="str">
            <v>Hourly</v>
          </cell>
          <cell r="I4202" t="str">
            <v>H</v>
          </cell>
          <cell r="J4202">
            <v>27.09</v>
          </cell>
        </row>
        <row r="4203">
          <cell r="A4203">
            <v>2188</v>
          </cell>
          <cell r="B4203" t="str">
            <v>Taylor, Jenna M.</v>
          </cell>
          <cell r="C4203" t="str">
            <v>Y</v>
          </cell>
          <cell r="D4203" t="str">
            <v>00000265</v>
          </cell>
          <cell r="E4203" t="str">
            <v>ACC RN - Per Diem</v>
          </cell>
          <cell r="F4203">
            <v>44370</v>
          </cell>
          <cell r="G4203">
            <v>44740</v>
          </cell>
          <cell r="H4203" t="str">
            <v>Hourly</v>
          </cell>
          <cell r="I4203" t="str">
            <v>H</v>
          </cell>
          <cell r="J4203">
            <v>38.799999999999997</v>
          </cell>
        </row>
        <row r="4204">
          <cell r="A4204">
            <v>2189</v>
          </cell>
          <cell r="B4204" t="str">
            <v>Warren, Angela L.</v>
          </cell>
          <cell r="C4204" t="str">
            <v>N</v>
          </cell>
          <cell r="D4204" t="str">
            <v>00000161</v>
          </cell>
          <cell r="E4204" t="str">
            <v>PRIM RN Provider Practice</v>
          </cell>
          <cell r="F4204">
            <v>42240</v>
          </cell>
          <cell r="G4204">
            <v>43128</v>
          </cell>
          <cell r="H4204" t="str">
            <v>Hourly</v>
          </cell>
          <cell r="I4204" t="str">
            <v>H</v>
          </cell>
          <cell r="J4204">
            <v>28</v>
          </cell>
        </row>
        <row r="4205">
          <cell r="A4205">
            <v>2189</v>
          </cell>
          <cell r="B4205" t="str">
            <v>Warren, Angela L.</v>
          </cell>
          <cell r="C4205" t="str">
            <v>Y</v>
          </cell>
          <cell r="D4205" t="str">
            <v>00000556</v>
          </cell>
          <cell r="E4205" t="str">
            <v>RN - Per Diem</v>
          </cell>
          <cell r="F4205">
            <v>43129</v>
          </cell>
          <cell r="G4205">
            <v>43779</v>
          </cell>
          <cell r="H4205" t="str">
            <v>Hourly</v>
          </cell>
          <cell r="I4205" t="str">
            <v>H</v>
          </cell>
          <cell r="J4205">
            <v>28.84</v>
          </cell>
        </row>
        <row r="4206">
          <cell r="A4206">
            <v>2190</v>
          </cell>
          <cell r="B4206" t="str">
            <v>Swanson, Alethia L.</v>
          </cell>
          <cell r="C4206" t="str">
            <v>Y</v>
          </cell>
          <cell r="D4206" t="str">
            <v>00000171</v>
          </cell>
          <cell r="E4206" t="str">
            <v>OBGYN Nurse Midwife</v>
          </cell>
          <cell r="F4206">
            <v>42240</v>
          </cell>
          <cell r="G4206">
            <v>42873</v>
          </cell>
          <cell r="H4206" t="str">
            <v>Salaried</v>
          </cell>
          <cell r="I4206" t="str">
            <v>S</v>
          </cell>
          <cell r="J4206">
            <v>41</v>
          </cell>
        </row>
        <row r="4207">
          <cell r="A4207">
            <v>2191</v>
          </cell>
          <cell r="B4207" t="str">
            <v>Bando, Ellen M.</v>
          </cell>
          <cell r="C4207" t="str">
            <v>Y</v>
          </cell>
          <cell r="D4207" t="str">
            <v>00000167</v>
          </cell>
          <cell r="E4207" t="str">
            <v>Physician Assistant</v>
          </cell>
          <cell r="F4207">
            <v>42247</v>
          </cell>
          <cell r="G4207">
            <v>43121</v>
          </cell>
          <cell r="H4207" t="str">
            <v>Salaried</v>
          </cell>
          <cell r="I4207" t="str">
            <v>S</v>
          </cell>
          <cell r="J4207">
            <v>44.711500000000001</v>
          </cell>
        </row>
        <row r="4208">
          <cell r="A4208">
            <v>2192</v>
          </cell>
          <cell r="B4208" t="str">
            <v>Zitterkopf, Rebecca W.</v>
          </cell>
          <cell r="C4208" t="str">
            <v>N</v>
          </cell>
          <cell r="D4208" t="str">
            <v>00000161</v>
          </cell>
          <cell r="E4208" t="str">
            <v>PRIM RN Provider Practice</v>
          </cell>
          <cell r="F4208">
            <v>42247</v>
          </cell>
          <cell r="G4208">
            <v>43030</v>
          </cell>
          <cell r="H4208" t="str">
            <v>Hourly</v>
          </cell>
          <cell r="I4208" t="str">
            <v>H</v>
          </cell>
          <cell r="J4208">
            <v>24.6</v>
          </cell>
        </row>
        <row r="4209">
          <cell r="A4209">
            <v>2192</v>
          </cell>
          <cell r="B4209" t="str">
            <v>Zitterkopf, Rebecca W.</v>
          </cell>
          <cell r="C4209" t="str">
            <v>N</v>
          </cell>
          <cell r="D4209" t="str">
            <v>00000161</v>
          </cell>
          <cell r="E4209" t="str">
            <v>PRIM RN Provider Practice</v>
          </cell>
          <cell r="F4209">
            <v>43031</v>
          </cell>
          <cell r="G4209">
            <v>43058</v>
          </cell>
          <cell r="H4209" t="str">
            <v>Hourly</v>
          </cell>
          <cell r="I4209" t="str">
            <v>H</v>
          </cell>
          <cell r="J4209">
            <v>24.6</v>
          </cell>
        </row>
        <row r="4210">
          <cell r="A4210">
            <v>2192</v>
          </cell>
          <cell r="B4210" t="str">
            <v>Zitterkopf, Rebecca W.</v>
          </cell>
          <cell r="C4210" t="str">
            <v>Y</v>
          </cell>
          <cell r="D4210" t="str">
            <v>00000161</v>
          </cell>
          <cell r="E4210" t="str">
            <v>PRIM RN Provider Practice</v>
          </cell>
          <cell r="F4210">
            <v>43241</v>
          </cell>
          <cell r="G4210">
            <v>43679</v>
          </cell>
          <cell r="H4210" t="str">
            <v>Hourly</v>
          </cell>
          <cell r="I4210" t="str">
            <v>H</v>
          </cell>
          <cell r="J4210">
            <v>27.81</v>
          </cell>
        </row>
        <row r="4211">
          <cell r="A4211">
            <v>2192</v>
          </cell>
          <cell r="B4211" t="str">
            <v>Zitterkopf, Rebecca W.</v>
          </cell>
          <cell r="C4211" t="str">
            <v>N</v>
          </cell>
          <cell r="D4211" t="str">
            <v>00000374</v>
          </cell>
          <cell r="E4211" t="str">
            <v>Primary Care RN- Per Diem</v>
          </cell>
          <cell r="F4211">
            <v>43031</v>
          </cell>
          <cell r="G4211">
            <v>43030</v>
          </cell>
          <cell r="H4211" t="str">
            <v>Hourly</v>
          </cell>
          <cell r="I4211" t="str">
            <v>H</v>
          </cell>
          <cell r="J4211">
            <v>24.6</v>
          </cell>
        </row>
        <row r="4212">
          <cell r="A4212">
            <v>2192</v>
          </cell>
          <cell r="B4212" t="str">
            <v>Zitterkopf, Rebecca W.</v>
          </cell>
          <cell r="C4212" t="str">
            <v>N</v>
          </cell>
          <cell r="D4212" t="str">
            <v>00000374</v>
          </cell>
          <cell r="E4212" t="str">
            <v>Primary Care RN- Per Diem</v>
          </cell>
          <cell r="F4212">
            <v>43059</v>
          </cell>
          <cell r="G4212">
            <v>43058</v>
          </cell>
          <cell r="H4212" t="str">
            <v>Hourly</v>
          </cell>
          <cell r="I4212" t="str">
            <v>H</v>
          </cell>
          <cell r="J4212">
            <v>24.6</v>
          </cell>
        </row>
        <row r="4213">
          <cell r="A4213">
            <v>2192</v>
          </cell>
          <cell r="B4213" t="str">
            <v>Zitterkopf, Rebecca W.</v>
          </cell>
          <cell r="C4213" t="str">
            <v>N</v>
          </cell>
          <cell r="D4213" t="str">
            <v>00000556</v>
          </cell>
          <cell r="E4213" t="str">
            <v>RN - Per Diem</v>
          </cell>
          <cell r="F4213">
            <v>43059</v>
          </cell>
          <cell r="G4213">
            <v>43240</v>
          </cell>
          <cell r="H4213" t="str">
            <v>Hourly</v>
          </cell>
          <cell r="I4213" t="str">
            <v>H</v>
          </cell>
          <cell r="J4213">
            <v>24.6</v>
          </cell>
        </row>
        <row r="4214">
          <cell r="A4214">
            <v>2193</v>
          </cell>
          <cell r="B4214" t="str">
            <v>Thibault, Kayla D.</v>
          </cell>
          <cell r="C4214" t="str">
            <v>N</v>
          </cell>
          <cell r="D4214" t="str">
            <v>00000510</v>
          </cell>
          <cell r="E4214" t="str">
            <v>BPH Care Coordinator</v>
          </cell>
          <cell r="F4214">
            <v>42248</v>
          </cell>
          <cell r="G4214">
            <v>43856</v>
          </cell>
          <cell r="H4214" t="str">
            <v>Salaried</v>
          </cell>
          <cell r="I4214" t="str">
            <v>S</v>
          </cell>
          <cell r="J4214">
            <v>23.11</v>
          </cell>
        </row>
        <row r="4215">
          <cell r="A4215">
            <v>2193</v>
          </cell>
          <cell r="B4215" t="str">
            <v>Thibault, Kayla D.</v>
          </cell>
          <cell r="C4215" t="str">
            <v>N</v>
          </cell>
          <cell r="D4215" t="str">
            <v>00000631</v>
          </cell>
          <cell r="E4215" t="str">
            <v>CHT Care Coordinator- OLD</v>
          </cell>
          <cell r="F4215">
            <v>43857</v>
          </cell>
          <cell r="G4215">
            <v>44682</v>
          </cell>
          <cell r="H4215" t="str">
            <v>Hourly</v>
          </cell>
          <cell r="I4215" t="str">
            <v>H</v>
          </cell>
          <cell r="J4215">
            <v>27.75</v>
          </cell>
        </row>
        <row r="4216">
          <cell r="A4216">
            <v>2193</v>
          </cell>
          <cell r="B4216" t="str">
            <v>Thibault, Kayla D.</v>
          </cell>
          <cell r="C4216" t="str">
            <v>Y</v>
          </cell>
          <cell r="D4216" t="str">
            <v>00000698</v>
          </cell>
          <cell r="E4216" t="str">
            <v>CHT Care Coordinator</v>
          </cell>
          <cell r="F4216">
            <v>44683</v>
          </cell>
          <cell r="G4216">
            <v>45056</v>
          </cell>
          <cell r="H4216" t="str">
            <v>Hourly</v>
          </cell>
          <cell r="I4216" t="str">
            <v>H</v>
          </cell>
          <cell r="J4216">
            <v>30.23</v>
          </cell>
        </row>
        <row r="4217">
          <cell r="A4217">
            <v>2194</v>
          </cell>
          <cell r="B4217" t="str">
            <v>Beauchemin, Tammy S.</v>
          </cell>
          <cell r="C4217" t="str">
            <v>Y</v>
          </cell>
          <cell r="D4217" t="str">
            <v>00000565</v>
          </cell>
          <cell r="E4217" t="str">
            <v>Inpatient Healthcare Atte</v>
          </cell>
          <cell r="F4217">
            <v>42255</v>
          </cell>
          <cell r="G4217">
            <v>42779</v>
          </cell>
          <cell r="H4217" t="str">
            <v>Hourly</v>
          </cell>
          <cell r="I4217" t="str">
            <v>H</v>
          </cell>
          <cell r="J4217">
            <v>11</v>
          </cell>
        </row>
        <row r="4218">
          <cell r="A4218">
            <v>2195</v>
          </cell>
          <cell r="B4218" t="str">
            <v>Paris, Susan L.</v>
          </cell>
          <cell r="C4218" t="str">
            <v>Y</v>
          </cell>
          <cell r="D4218" t="str">
            <v>00000171</v>
          </cell>
          <cell r="E4218" t="str">
            <v>OBGYN Nurse Midwife</v>
          </cell>
          <cell r="F4218">
            <v>42255</v>
          </cell>
          <cell r="G4218">
            <v>44547</v>
          </cell>
          <cell r="H4218" t="str">
            <v>Salaried</v>
          </cell>
          <cell r="I4218" t="str">
            <v>S</v>
          </cell>
          <cell r="J4218">
            <v>61.76</v>
          </cell>
        </row>
        <row r="4219">
          <cell r="A4219">
            <v>2196</v>
          </cell>
          <cell r="B4219" t="str">
            <v>Frye, Krysta C.</v>
          </cell>
          <cell r="C4219" t="str">
            <v>Y</v>
          </cell>
          <cell r="D4219" t="str">
            <v>00000529</v>
          </cell>
          <cell r="E4219" t="str">
            <v>NAPS RN Surgical Offsite</v>
          </cell>
          <cell r="F4219">
            <v>42256</v>
          </cell>
          <cell r="G4219">
            <v>42913</v>
          </cell>
          <cell r="H4219" t="str">
            <v>Hourly</v>
          </cell>
          <cell r="I4219" t="str">
            <v>H</v>
          </cell>
          <cell r="J4219">
            <v>30.6</v>
          </cell>
        </row>
        <row r="4220">
          <cell r="A4220">
            <v>2197</v>
          </cell>
          <cell r="B4220" t="str">
            <v>Larabee, Erin E.</v>
          </cell>
          <cell r="C4220" t="str">
            <v>Y</v>
          </cell>
          <cell r="D4220" t="str">
            <v>00000543</v>
          </cell>
          <cell r="E4220" t="str">
            <v>Licensed Nurse Aide - OLD</v>
          </cell>
          <cell r="F4220">
            <v>42261</v>
          </cell>
          <cell r="G4220">
            <v>42313</v>
          </cell>
          <cell r="H4220" t="str">
            <v>Hourly</v>
          </cell>
          <cell r="I4220" t="str">
            <v>H</v>
          </cell>
          <cell r="J4220">
            <v>11.5</v>
          </cell>
        </row>
        <row r="4221">
          <cell r="A4221">
            <v>2198</v>
          </cell>
          <cell r="B4221" t="str">
            <v>Nolet, Joseph A.</v>
          </cell>
          <cell r="C4221" t="str">
            <v>N</v>
          </cell>
          <cell r="D4221" t="str">
            <v>00000286</v>
          </cell>
          <cell r="E4221" t="str">
            <v>ADM Decision Support Analyst</v>
          </cell>
          <cell r="F4221">
            <v>42786</v>
          </cell>
          <cell r="G4221">
            <v>44682</v>
          </cell>
          <cell r="H4221" t="str">
            <v>Salaried</v>
          </cell>
          <cell r="I4221" t="str">
            <v>S</v>
          </cell>
          <cell r="J4221">
            <v>29.74</v>
          </cell>
        </row>
        <row r="4222">
          <cell r="A4222">
            <v>2198</v>
          </cell>
          <cell r="B4222" t="str">
            <v>Nolet, Joseph A.</v>
          </cell>
          <cell r="C4222" t="str">
            <v>N</v>
          </cell>
          <cell r="D4222" t="str">
            <v>00000543</v>
          </cell>
          <cell r="E4222" t="str">
            <v>Licensed Nurse Aide - OLD</v>
          </cell>
          <cell r="F4222">
            <v>42261</v>
          </cell>
          <cell r="G4222">
            <v>42400</v>
          </cell>
          <cell r="H4222" t="str">
            <v>Hourly</v>
          </cell>
          <cell r="I4222" t="str">
            <v>H</v>
          </cell>
          <cell r="J4222">
            <v>14</v>
          </cell>
        </row>
        <row r="4223">
          <cell r="A4223">
            <v>2198</v>
          </cell>
          <cell r="B4223" t="str">
            <v>Nolet, Joseph A.</v>
          </cell>
          <cell r="C4223" t="str">
            <v>N</v>
          </cell>
          <cell r="D4223" t="str">
            <v>00000554</v>
          </cell>
          <cell r="E4223" t="str">
            <v>Medical Assistant</v>
          </cell>
          <cell r="F4223">
            <v>42401</v>
          </cell>
          <cell r="G4223">
            <v>42785</v>
          </cell>
          <cell r="H4223" t="str">
            <v>Hourly</v>
          </cell>
          <cell r="I4223" t="str">
            <v>H</v>
          </cell>
          <cell r="J4223">
            <v>16</v>
          </cell>
        </row>
        <row r="4224">
          <cell r="A4224">
            <v>2198</v>
          </cell>
          <cell r="B4224" t="str">
            <v>Nolet, Joseph A.</v>
          </cell>
          <cell r="C4224" t="str">
            <v>N</v>
          </cell>
          <cell r="D4224" t="str">
            <v>00000564</v>
          </cell>
          <cell r="E4224" t="str">
            <v>Medical Scribe</v>
          </cell>
          <cell r="F4224">
            <v>42261</v>
          </cell>
          <cell r="G4224">
            <v>42785</v>
          </cell>
          <cell r="H4224" t="str">
            <v>Hourly</v>
          </cell>
          <cell r="I4224" t="str">
            <v>H</v>
          </cell>
          <cell r="J4224">
            <v>16</v>
          </cell>
        </row>
        <row r="4225">
          <cell r="A4225">
            <v>2198</v>
          </cell>
          <cell r="B4225" t="str">
            <v>Nolet, Joseph A.</v>
          </cell>
          <cell r="C4225" t="str">
            <v>Y</v>
          </cell>
          <cell r="D4225" t="str">
            <v>00000699</v>
          </cell>
          <cell r="E4225" t="str">
            <v>Clinical Applications Analyst</v>
          </cell>
          <cell r="F4225">
            <v>44683</v>
          </cell>
          <cell r="G4225">
            <v>45056</v>
          </cell>
          <cell r="H4225" t="str">
            <v>Salaried</v>
          </cell>
          <cell r="I4225" t="str">
            <v>S</v>
          </cell>
          <cell r="J4225">
            <v>34.44</v>
          </cell>
        </row>
        <row r="4226">
          <cell r="A4226">
            <v>2199</v>
          </cell>
          <cell r="B4226" t="str">
            <v>Sargeant, Lyndsay R.</v>
          </cell>
          <cell r="C4226" t="str">
            <v>Y</v>
          </cell>
          <cell r="D4226" t="str">
            <v>00000487</v>
          </cell>
          <cell r="E4226" t="str">
            <v>Healthcare Assistant</v>
          </cell>
          <cell r="F4226">
            <v>42261</v>
          </cell>
          <cell r="G4226">
            <v>42580</v>
          </cell>
          <cell r="H4226" t="str">
            <v>Hourly</v>
          </cell>
          <cell r="I4226" t="str">
            <v>H</v>
          </cell>
          <cell r="J4226">
            <v>12</v>
          </cell>
        </row>
        <row r="4227">
          <cell r="A4227">
            <v>2200</v>
          </cell>
          <cell r="B4227" t="str">
            <v>Vermette, Brenda L.</v>
          </cell>
          <cell r="C4227" t="str">
            <v>N</v>
          </cell>
          <cell r="D4227" t="str">
            <v>00000543</v>
          </cell>
          <cell r="E4227" t="str">
            <v>Licensed Nurse Aide - OLD</v>
          </cell>
          <cell r="F4227">
            <v>42261</v>
          </cell>
          <cell r="G4227">
            <v>42376</v>
          </cell>
          <cell r="H4227" t="str">
            <v>Hourly</v>
          </cell>
          <cell r="I4227" t="str">
            <v>H</v>
          </cell>
          <cell r="J4227">
            <v>17.5</v>
          </cell>
        </row>
        <row r="4228">
          <cell r="A4228">
            <v>2200</v>
          </cell>
          <cell r="B4228" t="str">
            <v>Vermette, Brenda L.</v>
          </cell>
          <cell r="C4228" t="str">
            <v>Y</v>
          </cell>
          <cell r="D4228" t="str">
            <v>00000554</v>
          </cell>
          <cell r="E4228" t="str">
            <v>Medical Assistant</v>
          </cell>
          <cell r="F4228">
            <v>42345</v>
          </cell>
          <cell r="G4228">
            <v>45056</v>
          </cell>
          <cell r="H4228" t="str">
            <v>Hourly</v>
          </cell>
          <cell r="I4228" t="str">
            <v>H</v>
          </cell>
          <cell r="J4228">
            <v>24.75</v>
          </cell>
        </row>
        <row r="4229">
          <cell r="A4229">
            <v>2201</v>
          </cell>
          <cell r="B4229" t="str">
            <v>Higgins, Carolyn A.</v>
          </cell>
          <cell r="C4229" t="str">
            <v>N</v>
          </cell>
          <cell r="D4229" t="str">
            <v>00000510</v>
          </cell>
          <cell r="E4229" t="str">
            <v>BPH Care Coordinator</v>
          </cell>
          <cell r="F4229">
            <v>42262</v>
          </cell>
          <cell r="G4229">
            <v>43856</v>
          </cell>
          <cell r="H4229" t="str">
            <v>Salaried</v>
          </cell>
          <cell r="I4229" t="str">
            <v>S</v>
          </cell>
          <cell r="J4229">
            <v>23.23</v>
          </cell>
        </row>
        <row r="4230">
          <cell r="A4230">
            <v>2201</v>
          </cell>
          <cell r="B4230" t="str">
            <v>Higgins, Carolyn A.</v>
          </cell>
          <cell r="C4230" t="str">
            <v>N</v>
          </cell>
          <cell r="D4230" t="str">
            <v>00000631</v>
          </cell>
          <cell r="E4230" t="str">
            <v>CHT Care Coordinator- OLD</v>
          </cell>
          <cell r="F4230">
            <v>43857</v>
          </cell>
          <cell r="G4230">
            <v>44682</v>
          </cell>
          <cell r="H4230" t="str">
            <v>Hourly</v>
          </cell>
          <cell r="I4230" t="str">
            <v>H</v>
          </cell>
          <cell r="J4230">
            <v>26.15</v>
          </cell>
        </row>
        <row r="4231">
          <cell r="A4231">
            <v>2201</v>
          </cell>
          <cell r="B4231" t="str">
            <v>Higgins, Carolyn A.</v>
          </cell>
          <cell r="C4231" t="str">
            <v>Y</v>
          </cell>
          <cell r="D4231" t="str">
            <v>00000698</v>
          </cell>
          <cell r="E4231" t="str">
            <v>CHT Care Coordinator</v>
          </cell>
          <cell r="F4231">
            <v>44683</v>
          </cell>
          <cell r="G4231">
            <v>45056</v>
          </cell>
          <cell r="H4231" t="str">
            <v>Hourly</v>
          </cell>
          <cell r="I4231" t="str">
            <v>H</v>
          </cell>
          <cell r="J4231">
            <v>26.8</v>
          </cell>
        </row>
        <row r="4232">
          <cell r="A4232">
            <v>2202</v>
          </cell>
          <cell r="B4232" t="str">
            <v>Martin, Emily P.</v>
          </cell>
          <cell r="C4232" t="str">
            <v>N</v>
          </cell>
          <cell r="D4232" t="str">
            <v>00000088</v>
          </cell>
          <cell r="E4232" t="str">
            <v>RAD Radiology Technologist</v>
          </cell>
          <cell r="F4232">
            <v>42268</v>
          </cell>
          <cell r="G4232">
            <v>42652</v>
          </cell>
          <cell r="H4232" t="str">
            <v>Hourly</v>
          </cell>
          <cell r="I4232" t="str">
            <v>H</v>
          </cell>
          <cell r="J4232">
            <v>18</v>
          </cell>
        </row>
        <row r="4233">
          <cell r="A4233">
            <v>2202</v>
          </cell>
          <cell r="B4233" t="str">
            <v>Martin, Emily P.</v>
          </cell>
          <cell r="C4233" t="str">
            <v>Y</v>
          </cell>
          <cell r="D4233" t="str">
            <v>00000484</v>
          </cell>
          <cell r="E4233" t="str">
            <v>Radiology Technologist PD</v>
          </cell>
          <cell r="F4233">
            <v>42653</v>
          </cell>
          <cell r="G4233">
            <v>43287</v>
          </cell>
          <cell r="H4233" t="str">
            <v>Hourly</v>
          </cell>
          <cell r="I4233" t="str">
            <v>H</v>
          </cell>
          <cell r="J4233">
            <v>18.36</v>
          </cell>
        </row>
        <row r="4234">
          <cell r="A4234">
            <v>2203</v>
          </cell>
          <cell r="B4234" t="str">
            <v>Pazdro, Averill C.</v>
          </cell>
          <cell r="C4234" t="str">
            <v>Y</v>
          </cell>
          <cell r="D4234" t="str">
            <v>00000098</v>
          </cell>
          <cell r="E4234" t="str">
            <v>REH Physical Therapist</v>
          </cell>
          <cell r="F4234">
            <v>42268</v>
          </cell>
          <cell r="G4234">
            <v>45056</v>
          </cell>
          <cell r="H4234" t="str">
            <v>Hourly</v>
          </cell>
          <cell r="I4234" t="str">
            <v>H</v>
          </cell>
          <cell r="J4234">
            <v>41.12</v>
          </cell>
        </row>
        <row r="4235">
          <cell r="A4235">
            <v>2204</v>
          </cell>
          <cell r="B4235" t="str">
            <v>Pierpont, Rebecca J.</v>
          </cell>
          <cell r="C4235" t="str">
            <v>Y</v>
          </cell>
          <cell r="D4235" t="str">
            <v>00000049</v>
          </cell>
          <cell r="E4235" t="str">
            <v>MEDSURG Registered Nurse</v>
          </cell>
          <cell r="F4235">
            <v>42268</v>
          </cell>
          <cell r="G4235">
            <v>42607</v>
          </cell>
          <cell r="H4235" t="str">
            <v>Hourly</v>
          </cell>
          <cell r="I4235" t="str">
            <v>H</v>
          </cell>
          <cell r="J4235">
            <v>25</v>
          </cell>
        </row>
        <row r="4236">
          <cell r="A4236">
            <v>2205</v>
          </cell>
          <cell r="B4236" t="str">
            <v>Russell, Emily J.</v>
          </cell>
          <cell r="C4236" t="str">
            <v>N</v>
          </cell>
          <cell r="D4236" t="str">
            <v>00000049</v>
          </cell>
          <cell r="E4236" t="str">
            <v>MEDSURG Registered Nurse</v>
          </cell>
          <cell r="F4236">
            <v>42583</v>
          </cell>
          <cell r="G4236">
            <v>43254</v>
          </cell>
          <cell r="H4236" t="str">
            <v>Hourly</v>
          </cell>
          <cell r="I4236" t="str">
            <v>H</v>
          </cell>
          <cell r="J4236">
            <v>25.85</v>
          </cell>
        </row>
        <row r="4237">
          <cell r="A4237">
            <v>2205</v>
          </cell>
          <cell r="B4237" t="str">
            <v>Russell, Emily J.</v>
          </cell>
          <cell r="C4237" t="str">
            <v>N</v>
          </cell>
          <cell r="D4237" t="str">
            <v>00000049</v>
          </cell>
          <cell r="E4237" t="str">
            <v>MEDSURG Registered Nurse</v>
          </cell>
          <cell r="F4237">
            <v>43367</v>
          </cell>
          <cell r="G4237">
            <v>43534</v>
          </cell>
          <cell r="H4237" t="str">
            <v>Hourly</v>
          </cell>
          <cell r="I4237" t="str">
            <v>H</v>
          </cell>
          <cell r="J4237">
            <v>25.85</v>
          </cell>
        </row>
        <row r="4238">
          <cell r="A4238">
            <v>2205</v>
          </cell>
          <cell r="B4238" t="str">
            <v>Russell, Emily J.</v>
          </cell>
          <cell r="C4238" t="str">
            <v>N</v>
          </cell>
          <cell r="D4238" t="str">
            <v>00000056</v>
          </cell>
          <cell r="E4238" t="str">
            <v>MECU Registered Nurse</v>
          </cell>
          <cell r="F4238">
            <v>42541</v>
          </cell>
          <cell r="G4238">
            <v>42568</v>
          </cell>
          <cell r="H4238" t="str">
            <v>Hourly</v>
          </cell>
          <cell r="I4238" t="str">
            <v>H</v>
          </cell>
          <cell r="J4238">
            <v>25</v>
          </cell>
        </row>
        <row r="4239">
          <cell r="A4239">
            <v>2205</v>
          </cell>
          <cell r="B4239" t="str">
            <v>Russell, Emily J.</v>
          </cell>
          <cell r="C4239" t="str">
            <v>N</v>
          </cell>
          <cell r="D4239" t="str">
            <v>00000236</v>
          </cell>
          <cell r="E4239" t="str">
            <v>MECU RN Per Diem</v>
          </cell>
          <cell r="F4239">
            <v>42569</v>
          </cell>
          <cell r="G4239">
            <v>42582</v>
          </cell>
          <cell r="H4239" t="str">
            <v>Hourly</v>
          </cell>
          <cell r="I4239" t="str">
            <v>H</v>
          </cell>
          <cell r="J4239">
            <v>25</v>
          </cell>
        </row>
        <row r="4240">
          <cell r="A4240">
            <v>2205</v>
          </cell>
          <cell r="B4240" t="str">
            <v>Russell, Emily J.</v>
          </cell>
          <cell r="C4240" t="str">
            <v>N</v>
          </cell>
          <cell r="D4240" t="str">
            <v>00000239</v>
          </cell>
          <cell r="E4240" t="str">
            <v>MEDSURG RN Per Diem</v>
          </cell>
          <cell r="F4240">
            <v>43255</v>
          </cell>
          <cell r="G4240">
            <v>43366</v>
          </cell>
          <cell r="H4240" t="str">
            <v>Hourly</v>
          </cell>
          <cell r="I4240" t="str">
            <v>H</v>
          </cell>
          <cell r="J4240">
            <v>25.85</v>
          </cell>
        </row>
        <row r="4241">
          <cell r="A4241">
            <v>2205</v>
          </cell>
          <cell r="B4241" t="str">
            <v>Russell, Emily J.</v>
          </cell>
          <cell r="C4241" t="str">
            <v>N</v>
          </cell>
          <cell r="D4241" t="str">
            <v>00000239</v>
          </cell>
          <cell r="E4241" t="str">
            <v>MEDSURG RN Per Diem</v>
          </cell>
          <cell r="F4241">
            <v>43535</v>
          </cell>
          <cell r="G4241">
            <v>43703</v>
          </cell>
          <cell r="H4241" t="str">
            <v>Salaried</v>
          </cell>
          <cell r="I4241" t="str">
            <v>S</v>
          </cell>
          <cell r="J4241">
            <v>26.63</v>
          </cell>
        </row>
        <row r="4242">
          <cell r="A4242">
            <v>2205</v>
          </cell>
          <cell r="B4242" t="str">
            <v>Russell, Emily J.</v>
          </cell>
          <cell r="C4242" t="str">
            <v>N</v>
          </cell>
          <cell r="D4242" t="str">
            <v>00000251</v>
          </cell>
          <cell r="E4242" t="str">
            <v>MECU LPN Per Diem</v>
          </cell>
          <cell r="F4242">
            <v>42269</v>
          </cell>
          <cell r="G4242">
            <v>42540</v>
          </cell>
          <cell r="H4242" t="str">
            <v>Hourly</v>
          </cell>
          <cell r="I4242" t="str">
            <v>H</v>
          </cell>
          <cell r="J4242">
            <v>16</v>
          </cell>
        </row>
        <row r="4243">
          <cell r="A4243">
            <v>2205</v>
          </cell>
          <cell r="B4243" t="str">
            <v>Russell, Emily J.</v>
          </cell>
          <cell r="C4243" t="str">
            <v>N</v>
          </cell>
          <cell r="D4243" t="str">
            <v>00000341</v>
          </cell>
          <cell r="E4243" t="str">
            <v>Sharon RN Offsite</v>
          </cell>
          <cell r="F4243">
            <v>43535</v>
          </cell>
          <cell r="G4243">
            <v>43956</v>
          </cell>
          <cell r="H4243" t="str">
            <v>Hourly</v>
          </cell>
          <cell r="I4243" t="str">
            <v>H</v>
          </cell>
          <cell r="J4243">
            <v>26.06</v>
          </cell>
        </row>
        <row r="4244">
          <cell r="A4244">
            <v>2205</v>
          </cell>
          <cell r="B4244" t="str">
            <v>Russell, Emily J.</v>
          </cell>
          <cell r="C4244" t="str">
            <v>Y</v>
          </cell>
          <cell r="D4244" t="str">
            <v>00000544</v>
          </cell>
          <cell r="E4244" t="str">
            <v>Registered Nurse</v>
          </cell>
          <cell r="F4244">
            <v>44657</v>
          </cell>
          <cell r="G4244">
            <v>45056</v>
          </cell>
          <cell r="H4244" t="str">
            <v>Hourly</v>
          </cell>
          <cell r="I4244" t="str">
            <v>H</v>
          </cell>
          <cell r="J4244">
            <v>35.17</v>
          </cell>
        </row>
        <row r="4245">
          <cell r="A4245">
            <v>2206</v>
          </cell>
          <cell r="B4245" t="str">
            <v>Bazile, Kara I.</v>
          </cell>
          <cell r="C4245" t="str">
            <v>Y</v>
          </cell>
          <cell r="D4245" t="str">
            <v>00000459</v>
          </cell>
          <cell r="E4245" t="str">
            <v>NUTS Nutrition Asst 1 Per Diem</v>
          </cell>
          <cell r="F4245">
            <v>42275</v>
          </cell>
          <cell r="G4245">
            <v>42275</v>
          </cell>
          <cell r="H4245" t="str">
            <v>Hourly</v>
          </cell>
          <cell r="I4245" t="str">
            <v>H</v>
          </cell>
          <cell r="J4245">
            <v>10</v>
          </cell>
        </row>
        <row r="4246">
          <cell r="A4246">
            <v>2207</v>
          </cell>
          <cell r="B4246" t="str">
            <v>Singh, Tricia N.</v>
          </cell>
          <cell r="C4246" t="str">
            <v>Y</v>
          </cell>
          <cell r="D4246" t="str">
            <v>00000233</v>
          </cell>
          <cell r="E4246" t="str">
            <v>ER RN Per Diem</v>
          </cell>
          <cell r="F4246">
            <v>42275</v>
          </cell>
          <cell r="G4246">
            <v>45056</v>
          </cell>
          <cell r="H4246" t="str">
            <v>Hourly</v>
          </cell>
          <cell r="I4246" t="str">
            <v>H</v>
          </cell>
          <cell r="J4246">
            <v>45.15</v>
          </cell>
        </row>
        <row r="4247">
          <cell r="A4247">
            <v>2208</v>
          </cell>
          <cell r="B4247" t="str">
            <v>Tirella, Tricia N.</v>
          </cell>
          <cell r="C4247" t="str">
            <v>Y</v>
          </cell>
          <cell r="D4247" t="str">
            <v>00000049</v>
          </cell>
          <cell r="E4247" t="str">
            <v>MEDSURG Registered Nurse</v>
          </cell>
          <cell r="F4247">
            <v>42275</v>
          </cell>
          <cell r="G4247">
            <v>43972</v>
          </cell>
          <cell r="H4247" t="str">
            <v>Hourly</v>
          </cell>
          <cell r="I4247" t="str">
            <v>H</v>
          </cell>
          <cell r="J4247">
            <v>28.37</v>
          </cell>
        </row>
        <row r="4248">
          <cell r="A4248">
            <v>2209</v>
          </cell>
          <cell r="B4248" t="str">
            <v>West, Vicki L.</v>
          </cell>
          <cell r="C4248" t="str">
            <v>Y</v>
          </cell>
          <cell r="D4248" t="str">
            <v>00000170</v>
          </cell>
          <cell r="E4248" t="str">
            <v>OBGYN Medical Secretary</v>
          </cell>
          <cell r="F4248">
            <v>42366</v>
          </cell>
          <cell r="G4248">
            <v>42496</v>
          </cell>
          <cell r="H4248" t="str">
            <v>Hourly</v>
          </cell>
          <cell r="I4248" t="str">
            <v>H</v>
          </cell>
          <cell r="J4248">
            <v>15</v>
          </cell>
        </row>
        <row r="4249">
          <cell r="A4249">
            <v>2209</v>
          </cell>
          <cell r="B4249" t="str">
            <v>West, Vicki L.</v>
          </cell>
          <cell r="C4249" t="str">
            <v>N</v>
          </cell>
          <cell r="D4249" t="str">
            <v>00000564</v>
          </cell>
          <cell r="E4249" t="str">
            <v>Medical Scribe</v>
          </cell>
          <cell r="F4249">
            <v>42275</v>
          </cell>
          <cell r="G4249">
            <v>42365</v>
          </cell>
          <cell r="H4249" t="str">
            <v>Hourly</v>
          </cell>
          <cell r="I4249" t="str">
            <v>H</v>
          </cell>
          <cell r="J4249">
            <v>14</v>
          </cell>
        </row>
        <row r="4250">
          <cell r="A4250">
            <v>2210</v>
          </cell>
          <cell r="B4250" t="str">
            <v>Ennis, Andrew J.</v>
          </cell>
          <cell r="C4250" t="str">
            <v>Y</v>
          </cell>
          <cell r="D4250" t="str">
            <v>00000228</v>
          </cell>
          <cell r="E4250" t="str">
            <v>ASP After School Assistant</v>
          </cell>
          <cell r="F4250">
            <v>42282</v>
          </cell>
          <cell r="G4250">
            <v>42692</v>
          </cell>
          <cell r="H4250" t="str">
            <v>Hourly</v>
          </cell>
          <cell r="I4250" t="str">
            <v>H</v>
          </cell>
          <cell r="J4250">
            <v>12</v>
          </cell>
        </row>
        <row r="4251">
          <cell r="A4251">
            <v>2211</v>
          </cell>
          <cell r="B4251" t="str">
            <v>Lacaillade, Richard D.</v>
          </cell>
          <cell r="C4251" t="str">
            <v>N</v>
          </cell>
          <cell r="D4251" t="str">
            <v>00000211</v>
          </cell>
          <cell r="E4251" t="str">
            <v>PR Patient Reg Receptionist I</v>
          </cell>
          <cell r="F4251">
            <v>42282</v>
          </cell>
          <cell r="G4251">
            <v>42281</v>
          </cell>
          <cell r="H4251" t="str">
            <v>Hourly</v>
          </cell>
          <cell r="I4251" t="str">
            <v>H</v>
          </cell>
          <cell r="J4251">
            <v>15</v>
          </cell>
        </row>
        <row r="4252">
          <cell r="A4252">
            <v>2211</v>
          </cell>
          <cell r="B4252" t="str">
            <v>Lacaillade, Richard D.</v>
          </cell>
          <cell r="C4252" t="str">
            <v>N</v>
          </cell>
          <cell r="D4252" t="str">
            <v>00000460</v>
          </cell>
          <cell r="E4252" t="str">
            <v>Pt Reg Receptionist 1 Per Diem</v>
          </cell>
          <cell r="F4252">
            <v>42282</v>
          </cell>
          <cell r="G4252">
            <v>44682</v>
          </cell>
          <cell r="H4252" t="str">
            <v>Hourly</v>
          </cell>
          <cell r="I4252" t="str">
            <v>H</v>
          </cell>
          <cell r="J4252">
            <v>20.27</v>
          </cell>
        </row>
        <row r="4253">
          <cell r="A4253">
            <v>2211</v>
          </cell>
          <cell r="B4253" t="str">
            <v>Lacaillade, Richard D.</v>
          </cell>
          <cell r="C4253" t="str">
            <v>Y</v>
          </cell>
          <cell r="D4253" t="str">
            <v>00000663</v>
          </cell>
          <cell r="E4253" t="str">
            <v>Patient Access Rep PD</v>
          </cell>
          <cell r="F4253">
            <v>44683</v>
          </cell>
          <cell r="G4253">
            <v>45056</v>
          </cell>
          <cell r="H4253" t="str">
            <v>Hourly</v>
          </cell>
          <cell r="I4253" t="str">
            <v>H</v>
          </cell>
          <cell r="J4253">
            <v>24.75</v>
          </cell>
        </row>
        <row r="4254">
          <cell r="A4254">
            <v>2212</v>
          </cell>
          <cell r="B4254" t="str">
            <v>White, Kyla L.</v>
          </cell>
          <cell r="C4254" t="str">
            <v>Y</v>
          </cell>
          <cell r="D4254" t="str">
            <v>00000460</v>
          </cell>
          <cell r="E4254" t="str">
            <v>Pt Reg Receptionist 1 Per Diem</v>
          </cell>
          <cell r="F4254">
            <v>42283</v>
          </cell>
          <cell r="G4254">
            <v>42460</v>
          </cell>
          <cell r="H4254" t="str">
            <v>Hourly</v>
          </cell>
          <cell r="I4254" t="str">
            <v>H</v>
          </cell>
          <cell r="J4254">
            <v>10</v>
          </cell>
        </row>
        <row r="4255">
          <cell r="A4255">
            <v>2213</v>
          </cell>
          <cell r="B4255" t="str">
            <v>LaFave, Hailey M.</v>
          </cell>
          <cell r="C4255" t="str">
            <v>N</v>
          </cell>
          <cell r="D4255" t="str">
            <v>00000056</v>
          </cell>
          <cell r="E4255" t="str">
            <v>MECU Registered Nurse</v>
          </cell>
          <cell r="F4255">
            <v>42541</v>
          </cell>
          <cell r="G4255">
            <v>42540</v>
          </cell>
          <cell r="H4255" t="str">
            <v>Hourly</v>
          </cell>
          <cell r="I4255" t="str">
            <v>H</v>
          </cell>
          <cell r="J4255">
            <v>25</v>
          </cell>
        </row>
        <row r="4256">
          <cell r="A4256">
            <v>2213</v>
          </cell>
          <cell r="B4256" t="str">
            <v>LaFave, Hailey M.</v>
          </cell>
          <cell r="C4256" t="str">
            <v>N</v>
          </cell>
          <cell r="D4256" t="str">
            <v>00000057</v>
          </cell>
          <cell r="E4256" t="str">
            <v>MECU Licensed Practical Nurse</v>
          </cell>
          <cell r="F4256">
            <v>42283</v>
          </cell>
          <cell r="G4256">
            <v>42540</v>
          </cell>
          <cell r="H4256" t="str">
            <v>Hourly</v>
          </cell>
          <cell r="I4256" t="str">
            <v>H</v>
          </cell>
          <cell r="J4256">
            <v>16</v>
          </cell>
        </row>
        <row r="4257">
          <cell r="A4257">
            <v>2213</v>
          </cell>
          <cell r="B4257" t="str">
            <v>LaFave, Hailey M.</v>
          </cell>
          <cell r="C4257" t="str">
            <v>Y</v>
          </cell>
          <cell r="D4257" t="str">
            <v>00000057</v>
          </cell>
          <cell r="E4257" t="str">
            <v>MECU Licensed Practical Nurse</v>
          </cell>
          <cell r="F4257">
            <v>42541</v>
          </cell>
          <cell r="G4257">
            <v>42590</v>
          </cell>
          <cell r="H4257" t="str">
            <v>Hourly</v>
          </cell>
          <cell r="I4257" t="str">
            <v>H</v>
          </cell>
          <cell r="J4257">
            <v>16</v>
          </cell>
        </row>
        <row r="4258">
          <cell r="A4258">
            <v>2214</v>
          </cell>
          <cell r="B4258" t="str">
            <v>Fazzone, Anthony B.</v>
          </cell>
          <cell r="C4258" t="str">
            <v>Y</v>
          </cell>
          <cell r="D4258" t="str">
            <v>00000017</v>
          </cell>
          <cell r="E4258" t="str">
            <v>MED Anesthesiologist</v>
          </cell>
          <cell r="F4258">
            <v>42282</v>
          </cell>
          <cell r="G4258">
            <v>44388</v>
          </cell>
          <cell r="H4258" t="str">
            <v>Salaried</v>
          </cell>
          <cell r="I4258" t="str">
            <v>S</v>
          </cell>
          <cell r="J4258">
            <v>157.69229999999999</v>
          </cell>
        </row>
        <row r="4259">
          <cell r="A4259">
            <v>2215</v>
          </cell>
          <cell r="B4259" t="str">
            <v>Aldrighetti, Brie-Anne A.</v>
          </cell>
          <cell r="C4259" t="str">
            <v>N</v>
          </cell>
          <cell r="D4259" t="str">
            <v>00000082</v>
          </cell>
          <cell r="E4259" t="str">
            <v>LAB Laboratory Assistant</v>
          </cell>
          <cell r="F4259">
            <v>42283</v>
          </cell>
          <cell r="G4259">
            <v>42779</v>
          </cell>
          <cell r="H4259" t="str">
            <v>Hourly</v>
          </cell>
          <cell r="I4259" t="str">
            <v>H</v>
          </cell>
          <cell r="J4259">
            <v>12.5</v>
          </cell>
        </row>
        <row r="4260">
          <cell r="A4260">
            <v>2215</v>
          </cell>
          <cell r="B4260" t="str">
            <v>Aldrighetti, Brie-Anne A.</v>
          </cell>
          <cell r="C4260" t="str">
            <v>N</v>
          </cell>
          <cell r="D4260" t="str">
            <v>00000114</v>
          </cell>
          <cell r="E4260" t="str">
            <v>Non Certified Coder</v>
          </cell>
          <cell r="F4260">
            <v>42961</v>
          </cell>
          <cell r="G4260">
            <v>44318</v>
          </cell>
          <cell r="H4260" t="str">
            <v>Hourly</v>
          </cell>
          <cell r="I4260" t="str">
            <v>H</v>
          </cell>
          <cell r="J4260">
            <v>16.489999999999998</v>
          </cell>
        </row>
        <row r="4261">
          <cell r="A4261">
            <v>2215</v>
          </cell>
          <cell r="B4261" t="str">
            <v>Aldrighetti, Brie-Anne A.</v>
          </cell>
          <cell r="C4261" t="str">
            <v>N</v>
          </cell>
          <cell r="D4261" t="str">
            <v>00000118</v>
          </cell>
          <cell r="E4261" t="str">
            <v>HIM File Clerk</v>
          </cell>
          <cell r="F4261">
            <v>42681</v>
          </cell>
          <cell r="G4261">
            <v>42960</v>
          </cell>
          <cell r="H4261" t="str">
            <v>Hourly</v>
          </cell>
          <cell r="I4261" t="str">
            <v>H</v>
          </cell>
          <cell r="J4261">
            <v>11.22</v>
          </cell>
        </row>
        <row r="4262">
          <cell r="A4262">
            <v>2215</v>
          </cell>
          <cell r="B4262" t="str">
            <v>Aldrighetti, Brie-Anne A.</v>
          </cell>
          <cell r="C4262" t="str">
            <v>N</v>
          </cell>
          <cell r="D4262" t="str">
            <v>00000471</v>
          </cell>
          <cell r="E4262" t="str">
            <v>LAB Laboratory Asst Per Diem</v>
          </cell>
          <cell r="F4262">
            <v>43367</v>
          </cell>
          <cell r="G4262">
            <v>44164</v>
          </cell>
          <cell r="H4262" t="str">
            <v>Hourly</v>
          </cell>
          <cell r="I4262" t="str">
            <v>H</v>
          </cell>
          <cell r="J4262">
            <v>15.24</v>
          </cell>
        </row>
        <row r="4263">
          <cell r="A4263">
            <v>2215</v>
          </cell>
          <cell r="B4263" t="str">
            <v>Aldrighetti, Brie-Anne A.</v>
          </cell>
          <cell r="C4263" t="str">
            <v>Y</v>
          </cell>
          <cell r="D4263" t="str">
            <v>00000576</v>
          </cell>
          <cell r="E4263" t="str">
            <v>Coder Per Diem</v>
          </cell>
          <cell r="F4263">
            <v>44319</v>
          </cell>
          <cell r="G4263">
            <v>44365</v>
          </cell>
          <cell r="H4263" t="str">
            <v>Hourly</v>
          </cell>
          <cell r="I4263" t="str">
            <v>H</v>
          </cell>
          <cell r="J4263">
            <v>16.489999999999998</v>
          </cell>
        </row>
        <row r="4264">
          <cell r="A4264">
            <v>2216</v>
          </cell>
          <cell r="B4264" t="str">
            <v>Doon, John R.</v>
          </cell>
          <cell r="C4264" t="str">
            <v>Y</v>
          </cell>
          <cell r="D4264" t="str">
            <v>00000190</v>
          </cell>
          <cell r="E4264" t="str">
            <v>NUTS Cook</v>
          </cell>
          <cell r="F4264">
            <v>42289</v>
          </cell>
          <cell r="G4264">
            <v>43343</v>
          </cell>
          <cell r="H4264" t="str">
            <v>Hourly</v>
          </cell>
          <cell r="I4264" t="str">
            <v>H</v>
          </cell>
          <cell r="J4264">
            <v>14.79</v>
          </cell>
        </row>
        <row r="4265">
          <cell r="A4265">
            <v>2217</v>
          </cell>
          <cell r="B4265" t="str">
            <v>Mattison, Deana M.</v>
          </cell>
          <cell r="C4265" t="str">
            <v>N</v>
          </cell>
          <cell r="D4265" t="str">
            <v>00000058</v>
          </cell>
          <cell r="E4265" t="str">
            <v>MECU Licensed Nurse Aide</v>
          </cell>
          <cell r="F4265">
            <v>42291</v>
          </cell>
          <cell r="G4265">
            <v>42722</v>
          </cell>
          <cell r="H4265" t="str">
            <v>Hourly</v>
          </cell>
          <cell r="I4265" t="str">
            <v>H</v>
          </cell>
          <cell r="J4265">
            <v>14.5</v>
          </cell>
        </row>
        <row r="4266">
          <cell r="A4266">
            <v>2217</v>
          </cell>
          <cell r="B4266" t="str">
            <v>Mattison, Deana M.</v>
          </cell>
          <cell r="C4266" t="str">
            <v>N</v>
          </cell>
          <cell r="D4266" t="str">
            <v>00000235</v>
          </cell>
          <cell r="E4266" t="str">
            <v>MECU LNA Per Diem</v>
          </cell>
          <cell r="F4266">
            <v>42723</v>
          </cell>
          <cell r="G4266">
            <v>42736</v>
          </cell>
          <cell r="H4266" t="str">
            <v>Hourly</v>
          </cell>
          <cell r="I4266" t="str">
            <v>H</v>
          </cell>
          <cell r="J4266">
            <v>14.5</v>
          </cell>
        </row>
        <row r="4267">
          <cell r="A4267">
            <v>2217</v>
          </cell>
          <cell r="B4267" t="str">
            <v>Mattison, Deana M.</v>
          </cell>
          <cell r="C4267" t="str">
            <v>Y</v>
          </cell>
          <cell r="D4267" t="str">
            <v>00000582</v>
          </cell>
          <cell r="E4267" t="str">
            <v>LNA Retirement Com PD</v>
          </cell>
          <cell r="F4267">
            <v>42737</v>
          </cell>
          <cell r="G4267">
            <v>42873</v>
          </cell>
          <cell r="H4267" t="str">
            <v>Hourly</v>
          </cell>
          <cell r="I4267" t="str">
            <v>H</v>
          </cell>
          <cell r="J4267">
            <v>14.5</v>
          </cell>
        </row>
        <row r="4268">
          <cell r="A4268">
            <v>2218</v>
          </cell>
          <cell r="B4268" t="str">
            <v>Palmer, Codie N.</v>
          </cell>
          <cell r="C4268" t="str">
            <v>Y</v>
          </cell>
          <cell r="D4268" t="str">
            <v>00000227</v>
          </cell>
          <cell r="E4268" t="str">
            <v>CEC Teaching Assistant</v>
          </cell>
          <cell r="F4268">
            <v>42296</v>
          </cell>
          <cell r="G4268">
            <v>42524</v>
          </cell>
          <cell r="H4268" t="str">
            <v>Hourly</v>
          </cell>
          <cell r="I4268" t="str">
            <v>H</v>
          </cell>
          <cell r="J4268">
            <v>12.5</v>
          </cell>
        </row>
        <row r="4269">
          <cell r="A4269">
            <v>2219</v>
          </cell>
          <cell r="B4269" t="str">
            <v>Reiter, Dawn M.</v>
          </cell>
          <cell r="C4269" t="str">
            <v>N</v>
          </cell>
          <cell r="D4269" t="str">
            <v>00000164</v>
          </cell>
          <cell r="E4269" t="str">
            <v>PRIM Medical Secretary</v>
          </cell>
          <cell r="F4269">
            <v>42296</v>
          </cell>
          <cell r="G4269">
            <v>42750</v>
          </cell>
          <cell r="H4269" t="str">
            <v>Hourly</v>
          </cell>
          <cell r="I4269" t="str">
            <v>H</v>
          </cell>
          <cell r="J4269">
            <v>15</v>
          </cell>
        </row>
        <row r="4270">
          <cell r="A4270">
            <v>2219</v>
          </cell>
          <cell r="B4270" t="str">
            <v>Reiter, Dawn M.</v>
          </cell>
          <cell r="C4270" t="str">
            <v>Y</v>
          </cell>
          <cell r="D4270" t="str">
            <v>00000376</v>
          </cell>
          <cell r="E4270" t="str">
            <v>Orthopedics Medical Secretary</v>
          </cell>
          <cell r="F4270">
            <v>42751</v>
          </cell>
          <cell r="G4270">
            <v>43633</v>
          </cell>
          <cell r="H4270" t="str">
            <v>Hourly</v>
          </cell>
          <cell r="I4270" t="str">
            <v>H</v>
          </cell>
          <cell r="J4270">
            <v>15.76</v>
          </cell>
        </row>
        <row r="4271">
          <cell r="A4271">
            <v>2220</v>
          </cell>
          <cell r="B4271" t="str">
            <v>Slayton, David M.</v>
          </cell>
          <cell r="C4271" t="str">
            <v>N</v>
          </cell>
          <cell r="D4271" t="str">
            <v>00000189</v>
          </cell>
          <cell r="E4271" t="str">
            <v>NUTS Chef</v>
          </cell>
          <cell r="F4271">
            <v>42296</v>
          </cell>
          <cell r="G4271">
            <v>44136</v>
          </cell>
          <cell r="H4271" t="str">
            <v>Salaried</v>
          </cell>
          <cell r="I4271" t="str">
            <v>S</v>
          </cell>
          <cell r="J4271">
            <v>25</v>
          </cell>
        </row>
        <row r="4272">
          <cell r="A4272">
            <v>2220</v>
          </cell>
          <cell r="B4272" t="str">
            <v>Slayton, David M.</v>
          </cell>
          <cell r="C4272" t="str">
            <v>N</v>
          </cell>
          <cell r="D4272" t="str">
            <v>00000334</v>
          </cell>
          <cell r="E4272" t="str">
            <v>NUTS Hospitality &amp; FS Manager</v>
          </cell>
          <cell r="F4272">
            <v>44137</v>
          </cell>
          <cell r="G4272">
            <v>44500</v>
          </cell>
          <cell r="H4272" t="str">
            <v>Salaried</v>
          </cell>
          <cell r="I4272" t="str">
            <v>S</v>
          </cell>
          <cell r="J4272">
            <v>25.88</v>
          </cell>
        </row>
        <row r="4273">
          <cell r="A4273">
            <v>2220</v>
          </cell>
          <cell r="B4273" t="str">
            <v>Slayton, David M.</v>
          </cell>
          <cell r="C4273" t="str">
            <v>Y</v>
          </cell>
          <cell r="D4273" t="str">
            <v>00000652</v>
          </cell>
          <cell r="E4273" t="str">
            <v>Head Chef</v>
          </cell>
          <cell r="F4273">
            <v>44501</v>
          </cell>
          <cell r="G4273">
            <v>44554</v>
          </cell>
          <cell r="H4273" t="str">
            <v>Salaried</v>
          </cell>
          <cell r="I4273" t="str">
            <v>S</v>
          </cell>
          <cell r="J4273">
            <v>25.88</v>
          </cell>
        </row>
        <row r="4274">
          <cell r="A4274">
            <v>2221</v>
          </cell>
          <cell r="B4274" t="str">
            <v>Bertrand, Maureen</v>
          </cell>
          <cell r="C4274" t="str">
            <v>Y</v>
          </cell>
          <cell r="D4274" t="str">
            <v>00000423</v>
          </cell>
          <cell r="E4274" t="str">
            <v>Director of Senior Services</v>
          </cell>
          <cell r="F4274">
            <v>42303</v>
          </cell>
          <cell r="G4274">
            <v>42333</v>
          </cell>
          <cell r="H4274" t="str">
            <v>Salaried</v>
          </cell>
          <cell r="I4274" t="str">
            <v>S</v>
          </cell>
          <cell r="J4274">
            <v>55.288499999999999</v>
          </cell>
        </row>
        <row r="4275">
          <cell r="A4275">
            <v>2222</v>
          </cell>
          <cell r="B4275" t="str">
            <v>Andreson, Jean E.</v>
          </cell>
          <cell r="C4275" t="str">
            <v>Y</v>
          </cell>
          <cell r="D4275" t="str">
            <v>00000536</v>
          </cell>
          <cell r="E4275" t="str">
            <v>RN - OB/GYN Clinic</v>
          </cell>
          <cell r="F4275">
            <v>42310</v>
          </cell>
          <cell r="G4275">
            <v>42471</v>
          </cell>
          <cell r="H4275" t="str">
            <v>Hourly</v>
          </cell>
          <cell r="I4275" t="str">
            <v>H</v>
          </cell>
          <cell r="J4275">
            <v>35</v>
          </cell>
        </row>
        <row r="4276">
          <cell r="A4276">
            <v>2223</v>
          </cell>
          <cell r="B4276" t="str">
            <v>Gendron-Gigure, Kyle A.</v>
          </cell>
          <cell r="C4276" t="str">
            <v>Y</v>
          </cell>
          <cell r="D4276" t="str">
            <v>00000189</v>
          </cell>
          <cell r="E4276" t="str">
            <v>NUTS Chef</v>
          </cell>
          <cell r="F4276">
            <v>42310</v>
          </cell>
          <cell r="G4276">
            <v>42445</v>
          </cell>
          <cell r="H4276" t="str">
            <v>Salaried</v>
          </cell>
          <cell r="I4276" t="str">
            <v>S</v>
          </cell>
          <cell r="J4276">
            <v>17.5</v>
          </cell>
        </row>
        <row r="4277">
          <cell r="A4277">
            <v>2224</v>
          </cell>
          <cell r="B4277" t="str">
            <v>Largent, Nicholas D.</v>
          </cell>
          <cell r="C4277" t="str">
            <v>N</v>
          </cell>
          <cell r="D4277" t="str">
            <v>00000051</v>
          </cell>
          <cell r="E4277" t="str">
            <v>MEDSURG LNA</v>
          </cell>
          <cell r="F4277">
            <v>42310</v>
          </cell>
          <cell r="G4277">
            <v>42538</v>
          </cell>
          <cell r="H4277" t="str">
            <v>Hourly</v>
          </cell>
          <cell r="I4277" t="str">
            <v>H</v>
          </cell>
          <cell r="J4277">
            <v>14</v>
          </cell>
        </row>
        <row r="4278">
          <cell r="A4278">
            <v>2224</v>
          </cell>
          <cell r="B4278" t="str">
            <v>Largent, Nicholas D.</v>
          </cell>
          <cell r="C4278" t="str">
            <v>N</v>
          </cell>
          <cell r="D4278" t="str">
            <v>00000237</v>
          </cell>
          <cell r="E4278" t="str">
            <v>MEDSURG LNA Per Diem</v>
          </cell>
          <cell r="F4278">
            <v>42310</v>
          </cell>
          <cell r="G4278">
            <v>42330</v>
          </cell>
          <cell r="H4278" t="str">
            <v>Hourly</v>
          </cell>
          <cell r="I4278" t="str">
            <v>H</v>
          </cell>
          <cell r="J4278">
            <v>14</v>
          </cell>
        </row>
        <row r="4279">
          <cell r="A4279">
            <v>2224</v>
          </cell>
          <cell r="B4279" t="str">
            <v>Largent, Nicholas D.</v>
          </cell>
          <cell r="C4279" t="str">
            <v>N</v>
          </cell>
          <cell r="D4279" t="str">
            <v>00000368</v>
          </cell>
          <cell r="E4279" t="str">
            <v>ER LNA</v>
          </cell>
          <cell r="F4279">
            <v>42331</v>
          </cell>
          <cell r="G4279">
            <v>42538</v>
          </cell>
          <cell r="H4279" t="str">
            <v>Hourly</v>
          </cell>
          <cell r="I4279" t="str">
            <v>H</v>
          </cell>
          <cell r="J4279">
            <v>15</v>
          </cell>
        </row>
        <row r="4280">
          <cell r="A4280">
            <v>2224</v>
          </cell>
          <cell r="B4280" t="str">
            <v>Largent, Nicholas D.</v>
          </cell>
          <cell r="C4280" t="str">
            <v>Y</v>
          </cell>
          <cell r="D4280" t="str">
            <v>00000368</v>
          </cell>
          <cell r="E4280" t="str">
            <v>ER LNA</v>
          </cell>
          <cell r="F4280">
            <v>42583</v>
          </cell>
          <cell r="G4280">
            <v>42583</v>
          </cell>
          <cell r="H4280" t="str">
            <v>Hourly</v>
          </cell>
          <cell r="I4280" t="str">
            <v>H</v>
          </cell>
          <cell r="J4280">
            <v>15</v>
          </cell>
        </row>
        <row r="4281">
          <cell r="A4281">
            <v>2224</v>
          </cell>
          <cell r="B4281" t="str">
            <v>Largent, Nicholas D.</v>
          </cell>
          <cell r="C4281" t="str">
            <v>N</v>
          </cell>
          <cell r="D4281" t="str">
            <v>00000368</v>
          </cell>
          <cell r="E4281" t="str">
            <v>ER LNA</v>
          </cell>
          <cell r="F4281">
            <v>42600</v>
          </cell>
          <cell r="G4281">
            <v>42583</v>
          </cell>
          <cell r="H4281" t="str">
            <v>Hourly</v>
          </cell>
          <cell r="I4281" t="str">
            <v>H</v>
          </cell>
          <cell r="J4281">
            <v>15</v>
          </cell>
        </row>
        <row r="4282">
          <cell r="A4282">
            <v>2225</v>
          </cell>
          <cell r="B4282" t="str">
            <v>Hedding, Karen A.</v>
          </cell>
          <cell r="C4282" t="str">
            <v>Y</v>
          </cell>
          <cell r="D4282" t="str">
            <v>00000190</v>
          </cell>
          <cell r="E4282" t="str">
            <v>NUTS Cook</v>
          </cell>
          <cell r="F4282">
            <v>44977</v>
          </cell>
          <cell r="G4282">
            <v>45056</v>
          </cell>
          <cell r="H4282" t="str">
            <v>Hourly</v>
          </cell>
          <cell r="I4282" t="str">
            <v>H</v>
          </cell>
          <cell r="J4282">
            <v>22.24</v>
          </cell>
        </row>
        <row r="4283">
          <cell r="A4283">
            <v>2225</v>
          </cell>
          <cell r="B4283" t="str">
            <v>Hedding, Karen A.</v>
          </cell>
          <cell r="C4283" t="str">
            <v>N</v>
          </cell>
          <cell r="D4283" t="str">
            <v>00000191</v>
          </cell>
          <cell r="E4283" t="str">
            <v>NUTS Nutrition Assistant</v>
          </cell>
          <cell r="F4283">
            <v>42317</v>
          </cell>
          <cell r="G4283">
            <v>44682</v>
          </cell>
          <cell r="H4283" t="str">
            <v>Hourly</v>
          </cell>
          <cell r="I4283" t="str">
            <v>H</v>
          </cell>
          <cell r="J4283">
            <v>19.71</v>
          </cell>
        </row>
        <row r="4284">
          <cell r="A4284">
            <v>2225</v>
          </cell>
          <cell r="B4284" t="str">
            <v>Hedding, Karen A.</v>
          </cell>
          <cell r="C4284" t="str">
            <v>N</v>
          </cell>
          <cell r="D4284" t="str">
            <v>00000660</v>
          </cell>
          <cell r="E4284" t="str">
            <v>Kitchen Assistant</v>
          </cell>
          <cell r="F4284">
            <v>44683</v>
          </cell>
          <cell r="G4284">
            <v>44976</v>
          </cell>
          <cell r="H4284" t="str">
            <v>Hourly</v>
          </cell>
          <cell r="I4284" t="str">
            <v>H</v>
          </cell>
          <cell r="J4284">
            <v>19.71</v>
          </cell>
        </row>
        <row r="4285">
          <cell r="A4285">
            <v>2226</v>
          </cell>
          <cell r="B4285" t="str">
            <v>O'Neill, Cheri L.</v>
          </cell>
          <cell r="C4285" t="str">
            <v>Y</v>
          </cell>
          <cell r="D4285" t="str">
            <v>00000026</v>
          </cell>
          <cell r="E4285" t="str">
            <v>HR HRIS/Payroll Specialist</v>
          </cell>
          <cell r="F4285">
            <v>42317</v>
          </cell>
          <cell r="G4285">
            <v>42457</v>
          </cell>
          <cell r="H4285" t="str">
            <v>Salaried</v>
          </cell>
          <cell r="I4285" t="str">
            <v>S</v>
          </cell>
          <cell r="J4285">
            <v>18</v>
          </cell>
        </row>
        <row r="4286">
          <cell r="A4286">
            <v>2227</v>
          </cell>
          <cell r="B4286" t="str">
            <v>Potter, Melinda M.</v>
          </cell>
          <cell r="C4286" t="str">
            <v>N</v>
          </cell>
          <cell r="D4286" t="str">
            <v>00000541</v>
          </cell>
          <cell r="E4286" t="str">
            <v>SADM Lead Central Scheduler</v>
          </cell>
          <cell r="F4286">
            <v>42317</v>
          </cell>
          <cell r="G4286">
            <v>42316</v>
          </cell>
          <cell r="H4286" t="str">
            <v>Hourly</v>
          </cell>
          <cell r="I4286" t="str">
            <v>H</v>
          </cell>
          <cell r="J4286">
            <v>14</v>
          </cell>
        </row>
        <row r="4287">
          <cell r="A4287">
            <v>2227</v>
          </cell>
          <cell r="B4287" t="str">
            <v>Potter, Melinda M.</v>
          </cell>
          <cell r="C4287" t="str">
            <v>Y</v>
          </cell>
          <cell r="D4287" t="str">
            <v>00000568</v>
          </cell>
          <cell r="E4287" t="str">
            <v>Scheduler</v>
          </cell>
          <cell r="F4287">
            <v>42317</v>
          </cell>
          <cell r="G4287">
            <v>42461</v>
          </cell>
          <cell r="H4287" t="str">
            <v>Hourly</v>
          </cell>
          <cell r="I4287" t="str">
            <v>H</v>
          </cell>
          <cell r="J4287">
            <v>14</v>
          </cell>
        </row>
        <row r="4288">
          <cell r="A4288">
            <v>2228</v>
          </cell>
          <cell r="B4288" t="str">
            <v>Halasz, Annette</v>
          </cell>
          <cell r="C4288" t="str">
            <v>Y</v>
          </cell>
          <cell r="D4288" t="str">
            <v>00000418</v>
          </cell>
          <cell r="E4288" t="str">
            <v>Clinic Admin Office Manager</v>
          </cell>
          <cell r="F4288">
            <v>42317</v>
          </cell>
          <cell r="G4288">
            <v>42522</v>
          </cell>
          <cell r="H4288" t="str">
            <v>Salaried</v>
          </cell>
          <cell r="I4288" t="str">
            <v>S</v>
          </cell>
          <cell r="J4288">
            <v>45</v>
          </cell>
        </row>
        <row r="4289">
          <cell r="A4289">
            <v>2229</v>
          </cell>
          <cell r="B4289" t="str">
            <v>Smyth, Nancy M.</v>
          </cell>
          <cell r="C4289" t="str">
            <v>Y</v>
          </cell>
          <cell r="D4289" t="str">
            <v>00000102</v>
          </cell>
          <cell r="E4289" t="str">
            <v>REH Occupational Therapist</v>
          </cell>
          <cell r="F4289">
            <v>42317</v>
          </cell>
          <cell r="G4289">
            <v>44208</v>
          </cell>
          <cell r="H4289" t="str">
            <v>Hourly</v>
          </cell>
          <cell r="I4289" t="str">
            <v>H</v>
          </cell>
          <cell r="J4289">
            <v>48.7</v>
          </cell>
        </row>
        <row r="4290">
          <cell r="A4290">
            <v>2230</v>
          </cell>
          <cell r="B4290" t="str">
            <v>St. Denis, Zoey A.</v>
          </cell>
          <cell r="C4290" t="str">
            <v>N</v>
          </cell>
          <cell r="D4290" t="str">
            <v>00000228</v>
          </cell>
          <cell r="E4290" t="str">
            <v>ASP After School Assistant</v>
          </cell>
          <cell r="F4290">
            <v>42317</v>
          </cell>
          <cell r="G4290">
            <v>42384</v>
          </cell>
          <cell r="H4290" t="str">
            <v>Hourly</v>
          </cell>
          <cell r="I4290" t="str">
            <v>H</v>
          </cell>
          <cell r="J4290">
            <v>9.6</v>
          </cell>
        </row>
        <row r="4291">
          <cell r="A4291">
            <v>2230</v>
          </cell>
          <cell r="B4291" t="str">
            <v>St. Denis, Zoey A.</v>
          </cell>
          <cell r="C4291" t="str">
            <v>Y</v>
          </cell>
          <cell r="D4291" t="str">
            <v>00000228</v>
          </cell>
          <cell r="E4291" t="str">
            <v>ASP After School Assistant</v>
          </cell>
          <cell r="F4291">
            <v>42387</v>
          </cell>
          <cell r="G4291">
            <v>42387</v>
          </cell>
          <cell r="H4291" t="str">
            <v>Hourly</v>
          </cell>
          <cell r="I4291" t="str">
            <v>H</v>
          </cell>
          <cell r="J4291">
            <v>9.6</v>
          </cell>
        </row>
        <row r="4292">
          <cell r="A4292">
            <v>2231</v>
          </cell>
          <cell r="B4292" t="str">
            <v>Avery, Samantha G.</v>
          </cell>
          <cell r="C4292" t="str">
            <v>Y</v>
          </cell>
          <cell r="D4292" t="str">
            <v>00000459</v>
          </cell>
          <cell r="E4292" t="str">
            <v>NUTS Nutrition Asst 1 Per Diem</v>
          </cell>
          <cell r="F4292">
            <v>42318</v>
          </cell>
          <cell r="G4292">
            <v>42541</v>
          </cell>
          <cell r="H4292" t="str">
            <v>Hourly</v>
          </cell>
          <cell r="I4292" t="str">
            <v>H</v>
          </cell>
          <cell r="J4292">
            <v>10.5</v>
          </cell>
        </row>
        <row r="4293">
          <cell r="A4293">
            <v>2232</v>
          </cell>
          <cell r="B4293" t="str">
            <v>Ellis, Tracy E.</v>
          </cell>
          <cell r="C4293" t="str">
            <v>N</v>
          </cell>
          <cell r="D4293" t="str">
            <v>00000056</v>
          </cell>
          <cell r="E4293" t="str">
            <v>MECU Registered Nurse</v>
          </cell>
          <cell r="F4293">
            <v>42541</v>
          </cell>
          <cell r="G4293">
            <v>42666</v>
          </cell>
          <cell r="H4293" t="str">
            <v>Hourly</v>
          </cell>
          <cell r="I4293" t="str">
            <v>H</v>
          </cell>
          <cell r="J4293">
            <v>25</v>
          </cell>
        </row>
        <row r="4294">
          <cell r="A4294">
            <v>2232</v>
          </cell>
          <cell r="B4294" t="str">
            <v>Ellis, Tracy E.</v>
          </cell>
          <cell r="C4294" t="str">
            <v>Y</v>
          </cell>
          <cell r="D4294" t="str">
            <v>00000236</v>
          </cell>
          <cell r="E4294" t="str">
            <v>MECU RN Per Diem</v>
          </cell>
          <cell r="F4294">
            <v>42667</v>
          </cell>
          <cell r="G4294">
            <v>42673</v>
          </cell>
          <cell r="H4294" t="str">
            <v>Hourly</v>
          </cell>
          <cell r="I4294" t="str">
            <v>H</v>
          </cell>
          <cell r="J4294">
            <v>25</v>
          </cell>
        </row>
        <row r="4295">
          <cell r="A4295">
            <v>2232</v>
          </cell>
          <cell r="B4295" t="str">
            <v>Ellis, Tracy E.</v>
          </cell>
          <cell r="C4295" t="str">
            <v>N</v>
          </cell>
          <cell r="D4295" t="str">
            <v>00000251</v>
          </cell>
          <cell r="E4295" t="str">
            <v>MECU LPN Per Diem</v>
          </cell>
          <cell r="F4295">
            <v>42318</v>
          </cell>
          <cell r="G4295">
            <v>42540</v>
          </cell>
          <cell r="H4295" t="str">
            <v>Hourly</v>
          </cell>
          <cell r="I4295" t="str">
            <v>H</v>
          </cell>
          <cell r="J4295">
            <v>16</v>
          </cell>
        </row>
        <row r="4296">
          <cell r="A4296">
            <v>2233</v>
          </cell>
          <cell r="B4296" t="str">
            <v>Rouillard, Joan C.</v>
          </cell>
          <cell r="C4296" t="str">
            <v>Y</v>
          </cell>
          <cell r="D4296" t="str">
            <v>00000164</v>
          </cell>
          <cell r="E4296" t="str">
            <v>PRIM Medical Secretary</v>
          </cell>
          <cell r="F4296">
            <v>42324</v>
          </cell>
          <cell r="G4296">
            <v>42341</v>
          </cell>
          <cell r="H4296" t="str">
            <v>Hourly</v>
          </cell>
          <cell r="I4296" t="str">
            <v>H</v>
          </cell>
          <cell r="J4296">
            <v>17</v>
          </cell>
        </row>
        <row r="4297">
          <cell r="A4297">
            <v>2234</v>
          </cell>
          <cell r="B4297" t="str">
            <v>Ensminger, Stacy A.</v>
          </cell>
          <cell r="C4297" t="str">
            <v>Y</v>
          </cell>
          <cell r="D4297" t="str">
            <v>00000368</v>
          </cell>
          <cell r="E4297" t="str">
            <v>ER LNA</v>
          </cell>
          <cell r="F4297">
            <v>42338</v>
          </cell>
          <cell r="G4297">
            <v>45056</v>
          </cell>
          <cell r="H4297" t="str">
            <v>Hourly</v>
          </cell>
          <cell r="I4297" t="str">
            <v>H</v>
          </cell>
          <cell r="J4297">
            <v>23.57</v>
          </cell>
        </row>
        <row r="4298">
          <cell r="A4298">
            <v>2235</v>
          </cell>
          <cell r="B4298" t="str">
            <v>Quealy, Barbara E.</v>
          </cell>
          <cell r="C4298" t="str">
            <v>Y</v>
          </cell>
          <cell r="D4298" t="str">
            <v>00000569</v>
          </cell>
          <cell r="E4298" t="str">
            <v>Chief Operating Officer</v>
          </cell>
          <cell r="F4298">
            <v>42338</v>
          </cell>
          <cell r="G4298">
            <v>43404</v>
          </cell>
          <cell r="H4298" t="str">
            <v>Salaried</v>
          </cell>
          <cell r="I4298" t="str">
            <v>S</v>
          </cell>
          <cell r="J4298">
            <v>105.7692</v>
          </cell>
        </row>
        <row r="4299">
          <cell r="A4299">
            <v>2236</v>
          </cell>
          <cell r="B4299" t="str">
            <v>Harris, Evelyn E.</v>
          </cell>
          <cell r="C4299" t="str">
            <v>N</v>
          </cell>
          <cell r="D4299" t="str">
            <v>00000208</v>
          </cell>
          <cell r="E4299" t="str">
            <v>IS PC Support Technician</v>
          </cell>
          <cell r="F4299">
            <v>42345</v>
          </cell>
          <cell r="G4299">
            <v>42510</v>
          </cell>
          <cell r="H4299" t="str">
            <v>Salaried</v>
          </cell>
          <cell r="I4299" t="str">
            <v>S</v>
          </cell>
          <cell r="J4299">
            <v>25</v>
          </cell>
        </row>
        <row r="4300">
          <cell r="A4300">
            <v>2236</v>
          </cell>
          <cell r="B4300" t="str">
            <v>Harris, Evelyn E.</v>
          </cell>
          <cell r="C4300" t="str">
            <v>N</v>
          </cell>
          <cell r="D4300" t="str">
            <v>00000208</v>
          </cell>
          <cell r="E4300" t="str">
            <v>IS PC Support Technician</v>
          </cell>
          <cell r="F4300">
            <v>44594</v>
          </cell>
          <cell r="G4300">
            <v>44682</v>
          </cell>
          <cell r="H4300" t="str">
            <v>Salaried</v>
          </cell>
          <cell r="I4300" t="str">
            <v>S</v>
          </cell>
          <cell r="J4300">
            <v>24.34</v>
          </cell>
        </row>
        <row r="4301">
          <cell r="A4301">
            <v>2236</v>
          </cell>
          <cell r="B4301" t="str">
            <v>Harris, Evelyn E.</v>
          </cell>
          <cell r="C4301" t="str">
            <v>N</v>
          </cell>
          <cell r="D4301" t="str">
            <v>00000286</v>
          </cell>
          <cell r="E4301" t="str">
            <v>ADM Decision Support Analyst</v>
          </cell>
          <cell r="F4301">
            <v>42345</v>
          </cell>
          <cell r="G4301">
            <v>42510</v>
          </cell>
          <cell r="H4301" t="str">
            <v>Salaried</v>
          </cell>
          <cell r="I4301" t="str">
            <v>S</v>
          </cell>
          <cell r="J4301">
            <v>25</v>
          </cell>
        </row>
        <row r="4302">
          <cell r="A4302">
            <v>2236</v>
          </cell>
          <cell r="B4302" t="str">
            <v>Harris, Evelyn E.</v>
          </cell>
          <cell r="C4302" t="str">
            <v>N</v>
          </cell>
          <cell r="D4302" t="str">
            <v>00000684</v>
          </cell>
          <cell r="E4302" t="str">
            <v>IT Support Technician</v>
          </cell>
          <cell r="F4302">
            <v>44683</v>
          </cell>
          <cell r="G4302">
            <v>44925</v>
          </cell>
          <cell r="H4302" t="str">
            <v>Salaried</v>
          </cell>
          <cell r="I4302" t="str">
            <v>S</v>
          </cell>
          <cell r="J4302">
            <v>24.34</v>
          </cell>
        </row>
        <row r="4303">
          <cell r="A4303">
            <v>2236</v>
          </cell>
          <cell r="B4303" t="str">
            <v>Harris, Evelyn E.</v>
          </cell>
          <cell r="C4303" t="str">
            <v>Y</v>
          </cell>
          <cell r="D4303" t="str">
            <v>00000684</v>
          </cell>
          <cell r="E4303" t="str">
            <v>IT Support Technician</v>
          </cell>
          <cell r="F4303">
            <v>44927</v>
          </cell>
          <cell r="G4303">
            <v>44927</v>
          </cell>
          <cell r="H4303" t="str">
            <v>Salaried</v>
          </cell>
          <cell r="I4303" t="str">
            <v>S</v>
          </cell>
          <cell r="J4303">
            <v>24.34</v>
          </cell>
        </row>
        <row r="4304">
          <cell r="A4304">
            <v>2237</v>
          </cell>
          <cell r="B4304" t="str">
            <v>Houghton, Donna M.</v>
          </cell>
          <cell r="C4304" t="str">
            <v>N</v>
          </cell>
          <cell r="D4304" t="str">
            <v>00000114</v>
          </cell>
          <cell r="E4304" t="str">
            <v>Non Certified Coder</v>
          </cell>
          <cell r="F4304">
            <v>42345</v>
          </cell>
          <cell r="G4304">
            <v>43449</v>
          </cell>
          <cell r="H4304" t="str">
            <v>Hourly</v>
          </cell>
          <cell r="I4304" t="str">
            <v>H</v>
          </cell>
          <cell r="J4304">
            <v>15.38</v>
          </cell>
        </row>
        <row r="4305">
          <cell r="A4305">
            <v>2237</v>
          </cell>
          <cell r="B4305" t="str">
            <v>Houghton, Donna M.</v>
          </cell>
          <cell r="C4305" t="str">
            <v>Y</v>
          </cell>
          <cell r="D4305" t="str">
            <v>00000291</v>
          </cell>
          <cell r="E4305" t="str">
            <v>HIM Certified Coder</v>
          </cell>
          <cell r="F4305">
            <v>43450</v>
          </cell>
          <cell r="G4305">
            <v>43795</v>
          </cell>
          <cell r="H4305" t="str">
            <v>Hourly</v>
          </cell>
          <cell r="I4305" t="str">
            <v>H</v>
          </cell>
          <cell r="J4305">
            <v>16</v>
          </cell>
        </row>
        <row r="4306">
          <cell r="A4306">
            <v>2238</v>
          </cell>
          <cell r="B4306" t="str">
            <v>Todd, Michele D.</v>
          </cell>
          <cell r="C4306" t="str">
            <v>Y</v>
          </cell>
          <cell r="D4306" t="str">
            <v>00000057</v>
          </cell>
          <cell r="E4306" t="str">
            <v>MECU Licensed Practical Nurse</v>
          </cell>
          <cell r="F4306">
            <v>42345</v>
          </cell>
          <cell r="G4306">
            <v>42421</v>
          </cell>
          <cell r="H4306" t="str">
            <v>Hourly</v>
          </cell>
          <cell r="I4306" t="str">
            <v>H</v>
          </cell>
          <cell r="J4306">
            <v>18.5</v>
          </cell>
        </row>
        <row r="4307">
          <cell r="A4307">
            <v>2239</v>
          </cell>
          <cell r="B4307" t="str">
            <v>Gates, Robin L.</v>
          </cell>
          <cell r="C4307" t="str">
            <v>Y</v>
          </cell>
          <cell r="D4307" t="str">
            <v>00000161</v>
          </cell>
          <cell r="E4307" t="str">
            <v>PRIM RN Provider Practice</v>
          </cell>
          <cell r="F4307">
            <v>42352</v>
          </cell>
          <cell r="G4307">
            <v>42423</v>
          </cell>
          <cell r="H4307" t="str">
            <v>Hourly</v>
          </cell>
          <cell r="I4307" t="str">
            <v>H</v>
          </cell>
          <cell r="J4307">
            <v>28</v>
          </cell>
        </row>
        <row r="4308">
          <cell r="A4308">
            <v>2240</v>
          </cell>
          <cell r="B4308" t="str">
            <v>Relation, Keera M.</v>
          </cell>
          <cell r="C4308" t="str">
            <v>Y</v>
          </cell>
          <cell r="D4308" t="str">
            <v>00000163</v>
          </cell>
          <cell r="E4308" t="str">
            <v>PRIM Medical Assistant</v>
          </cell>
          <cell r="F4308">
            <v>43731</v>
          </cell>
          <cell r="G4308">
            <v>44189</v>
          </cell>
          <cell r="H4308" t="str">
            <v>Hourly</v>
          </cell>
          <cell r="I4308" t="str">
            <v>H</v>
          </cell>
          <cell r="J4308">
            <v>18.54</v>
          </cell>
        </row>
        <row r="4309">
          <cell r="A4309">
            <v>2240</v>
          </cell>
          <cell r="B4309" t="str">
            <v>Relation, Keera M.</v>
          </cell>
          <cell r="C4309" t="str">
            <v>N</v>
          </cell>
          <cell r="D4309" t="str">
            <v>00000164</v>
          </cell>
          <cell r="E4309" t="str">
            <v>PRIM Medical Secretary</v>
          </cell>
          <cell r="F4309">
            <v>42352</v>
          </cell>
          <cell r="G4309">
            <v>43730</v>
          </cell>
          <cell r="H4309" t="str">
            <v>Hourly</v>
          </cell>
          <cell r="I4309" t="str">
            <v>H</v>
          </cell>
          <cell r="J4309">
            <v>17.329999999999998</v>
          </cell>
        </row>
        <row r="4310">
          <cell r="A4310">
            <v>2241</v>
          </cell>
          <cell r="B4310" t="str">
            <v>Patten, Joanne K.</v>
          </cell>
          <cell r="C4310" t="str">
            <v>N</v>
          </cell>
          <cell r="D4310" t="str">
            <v>00000098</v>
          </cell>
          <cell r="E4310" t="str">
            <v>REH Physical Therapist</v>
          </cell>
          <cell r="F4310">
            <v>42359</v>
          </cell>
          <cell r="G4310">
            <v>42358</v>
          </cell>
          <cell r="H4310" t="str">
            <v>Hourly</v>
          </cell>
          <cell r="I4310" t="str">
            <v>H</v>
          </cell>
          <cell r="J4310">
            <v>29</v>
          </cell>
        </row>
        <row r="4311">
          <cell r="A4311">
            <v>2241</v>
          </cell>
          <cell r="B4311" t="str">
            <v>Patten, Joanne K.</v>
          </cell>
          <cell r="C4311" t="str">
            <v>Y</v>
          </cell>
          <cell r="D4311" t="str">
            <v>00000099</v>
          </cell>
          <cell r="E4311" t="str">
            <v>REH Physical Therapy Assistan</v>
          </cell>
          <cell r="F4311">
            <v>42359</v>
          </cell>
          <cell r="G4311">
            <v>43557</v>
          </cell>
          <cell r="H4311" t="str">
            <v>Hourly</v>
          </cell>
          <cell r="I4311" t="str">
            <v>H</v>
          </cell>
          <cell r="J4311">
            <v>29.58</v>
          </cell>
        </row>
        <row r="4312">
          <cell r="A4312">
            <v>2242</v>
          </cell>
          <cell r="B4312" t="str">
            <v>Pettersen, Nicole M.</v>
          </cell>
          <cell r="C4312" t="str">
            <v>Y</v>
          </cell>
          <cell r="D4312" t="str">
            <v>00000063</v>
          </cell>
          <cell r="E4312" t="str">
            <v>OR Registered Nurse</v>
          </cell>
          <cell r="F4312">
            <v>44622</v>
          </cell>
          <cell r="G4312">
            <v>45056</v>
          </cell>
          <cell r="H4312" t="str">
            <v>Hourly</v>
          </cell>
          <cell r="I4312" t="str">
            <v>H</v>
          </cell>
          <cell r="J4312">
            <v>37.33</v>
          </cell>
        </row>
        <row r="4313">
          <cell r="A4313">
            <v>2242</v>
          </cell>
          <cell r="B4313" t="str">
            <v>Pettersen, Nicole M.</v>
          </cell>
          <cell r="C4313" t="str">
            <v>N</v>
          </cell>
          <cell r="D4313" t="str">
            <v>00000163</v>
          </cell>
          <cell r="E4313" t="str">
            <v>PRIM Medical Assistant</v>
          </cell>
          <cell r="F4313">
            <v>42653</v>
          </cell>
          <cell r="G4313">
            <v>42974</v>
          </cell>
          <cell r="H4313" t="str">
            <v>Hourly</v>
          </cell>
          <cell r="I4313" t="str">
            <v>H</v>
          </cell>
          <cell r="J4313">
            <v>14.86</v>
          </cell>
        </row>
        <row r="4314">
          <cell r="A4314">
            <v>2242</v>
          </cell>
          <cell r="B4314" t="str">
            <v>Pettersen, Nicole M.</v>
          </cell>
          <cell r="C4314" t="str">
            <v>N</v>
          </cell>
          <cell r="D4314" t="str">
            <v>00000499</v>
          </cell>
          <cell r="E4314" t="str">
            <v>PRIM Medical Assistant - PD</v>
          </cell>
          <cell r="F4314">
            <v>42359</v>
          </cell>
          <cell r="G4314">
            <v>42652</v>
          </cell>
          <cell r="H4314" t="str">
            <v>Hourly</v>
          </cell>
          <cell r="I4314" t="str">
            <v>H</v>
          </cell>
          <cell r="J4314">
            <v>14</v>
          </cell>
        </row>
        <row r="4315">
          <cell r="A4315">
            <v>2242</v>
          </cell>
          <cell r="B4315" t="str">
            <v>Pettersen, Nicole M.</v>
          </cell>
          <cell r="C4315" t="str">
            <v>N</v>
          </cell>
          <cell r="D4315" t="str">
            <v>00000555</v>
          </cell>
          <cell r="E4315" t="str">
            <v>Medical Assistant - PD</v>
          </cell>
          <cell r="F4315">
            <v>42975</v>
          </cell>
          <cell r="G4315">
            <v>43198</v>
          </cell>
          <cell r="H4315" t="str">
            <v>Hourly</v>
          </cell>
          <cell r="I4315" t="str">
            <v>H</v>
          </cell>
          <cell r="J4315">
            <v>14.86</v>
          </cell>
        </row>
        <row r="4316">
          <cell r="A4316">
            <v>2243</v>
          </cell>
          <cell r="B4316" t="str">
            <v>Sargeant II, Brian S.</v>
          </cell>
          <cell r="C4316" t="str">
            <v>Y</v>
          </cell>
          <cell r="D4316" t="str">
            <v>00000222</v>
          </cell>
          <cell r="E4316" t="str">
            <v>Purchasing Clerk I</v>
          </cell>
          <cell r="F4316">
            <v>42366</v>
          </cell>
          <cell r="G4316">
            <v>42431</v>
          </cell>
          <cell r="H4316" t="str">
            <v>Hourly</v>
          </cell>
          <cell r="I4316" t="str">
            <v>H</v>
          </cell>
          <cell r="J4316">
            <v>15</v>
          </cell>
        </row>
        <row r="4317">
          <cell r="A4317">
            <v>2244</v>
          </cell>
          <cell r="B4317" t="str">
            <v>Borst, Linsey L.</v>
          </cell>
          <cell r="C4317" t="str">
            <v>N</v>
          </cell>
          <cell r="D4317" t="str">
            <v>00000049</v>
          </cell>
          <cell r="E4317" t="str">
            <v>MEDSURG Registered Nurse</v>
          </cell>
          <cell r="F4317">
            <v>42569</v>
          </cell>
          <cell r="G4317">
            <v>42708</v>
          </cell>
          <cell r="H4317" t="str">
            <v>Hourly</v>
          </cell>
          <cell r="I4317" t="str">
            <v>H</v>
          </cell>
          <cell r="J4317">
            <v>25</v>
          </cell>
        </row>
        <row r="4318">
          <cell r="A4318">
            <v>2244</v>
          </cell>
          <cell r="B4318" t="str">
            <v>Borst, Linsey L.</v>
          </cell>
          <cell r="C4318" t="str">
            <v>N</v>
          </cell>
          <cell r="D4318" t="str">
            <v>00000239</v>
          </cell>
          <cell r="E4318" t="str">
            <v>MEDSURG RN Per Diem</v>
          </cell>
          <cell r="F4318">
            <v>42373</v>
          </cell>
          <cell r="G4318">
            <v>42568</v>
          </cell>
          <cell r="H4318" t="str">
            <v>Hourly</v>
          </cell>
          <cell r="I4318" t="str">
            <v>H</v>
          </cell>
          <cell r="J4318">
            <v>25</v>
          </cell>
        </row>
        <row r="4319">
          <cell r="A4319">
            <v>2244</v>
          </cell>
          <cell r="B4319" t="str">
            <v>Borst, Linsey L.</v>
          </cell>
          <cell r="C4319" t="str">
            <v>Y</v>
          </cell>
          <cell r="D4319" t="str">
            <v>00000239</v>
          </cell>
          <cell r="E4319" t="str">
            <v>MEDSURG RN Per Diem</v>
          </cell>
          <cell r="F4319">
            <v>42709</v>
          </cell>
          <cell r="G4319">
            <v>43660</v>
          </cell>
          <cell r="H4319" t="str">
            <v>Hourly</v>
          </cell>
          <cell r="I4319" t="str">
            <v>H</v>
          </cell>
          <cell r="J4319">
            <v>26.88</v>
          </cell>
        </row>
        <row r="4320">
          <cell r="A4320">
            <v>2245</v>
          </cell>
          <cell r="B4320" t="str">
            <v>Bourassa, Desiree M.</v>
          </cell>
          <cell r="C4320" t="str">
            <v>N</v>
          </cell>
          <cell r="D4320" t="str">
            <v>00000161</v>
          </cell>
          <cell r="E4320" t="str">
            <v>PRIM RN Provider Practice</v>
          </cell>
          <cell r="F4320">
            <v>42373</v>
          </cell>
          <cell r="G4320">
            <v>43030</v>
          </cell>
          <cell r="H4320" t="str">
            <v>Hourly</v>
          </cell>
          <cell r="I4320" t="str">
            <v>H</v>
          </cell>
          <cell r="J4320">
            <v>22.55</v>
          </cell>
        </row>
        <row r="4321">
          <cell r="A4321">
            <v>2245</v>
          </cell>
          <cell r="B4321" t="str">
            <v>Bourassa, Desiree M.</v>
          </cell>
          <cell r="C4321" t="str">
            <v>Y</v>
          </cell>
          <cell r="D4321" t="str">
            <v>00000556</v>
          </cell>
          <cell r="E4321" t="str">
            <v>RN - Per Diem</v>
          </cell>
          <cell r="F4321">
            <v>43031</v>
          </cell>
          <cell r="G4321">
            <v>43268</v>
          </cell>
          <cell r="H4321" t="str">
            <v>Hourly</v>
          </cell>
          <cell r="I4321" t="str">
            <v>H</v>
          </cell>
          <cell r="J4321">
            <v>25.06</v>
          </cell>
        </row>
        <row r="4322">
          <cell r="A4322">
            <v>2246</v>
          </cell>
          <cell r="B4322" t="str">
            <v>Cyphers, Leanne S.</v>
          </cell>
          <cell r="C4322" t="str">
            <v>N</v>
          </cell>
          <cell r="D4322" t="str">
            <v>00000291</v>
          </cell>
          <cell r="E4322" t="str">
            <v>HIM Certified Coder</v>
          </cell>
          <cell r="F4322">
            <v>43572</v>
          </cell>
          <cell r="G4322">
            <v>44682</v>
          </cell>
          <cell r="H4322" t="str">
            <v>Hourly</v>
          </cell>
          <cell r="I4322" t="str">
            <v>H</v>
          </cell>
          <cell r="J4322">
            <v>23.89</v>
          </cell>
        </row>
        <row r="4323">
          <cell r="A4323">
            <v>2246</v>
          </cell>
          <cell r="B4323" t="str">
            <v>Cyphers, Leanne S.</v>
          </cell>
          <cell r="C4323" t="str">
            <v>Y</v>
          </cell>
          <cell r="D4323" t="str">
            <v>00000291</v>
          </cell>
          <cell r="E4323" t="str">
            <v>HIM Certified Coder</v>
          </cell>
          <cell r="F4323">
            <v>44774</v>
          </cell>
          <cell r="G4323">
            <v>45056</v>
          </cell>
          <cell r="H4323" t="str">
            <v>Hourly</v>
          </cell>
          <cell r="I4323" t="str">
            <v>H</v>
          </cell>
          <cell r="J4323">
            <v>24.49</v>
          </cell>
        </row>
        <row r="4324">
          <cell r="A4324">
            <v>2246</v>
          </cell>
          <cell r="B4324" t="str">
            <v>Cyphers, Leanne S.</v>
          </cell>
          <cell r="C4324" t="str">
            <v>N</v>
          </cell>
          <cell r="D4324" t="str">
            <v>00000460</v>
          </cell>
          <cell r="E4324" t="str">
            <v>Pt Reg Receptionist 1 Per Diem</v>
          </cell>
          <cell r="F4324">
            <v>42373</v>
          </cell>
          <cell r="G4324">
            <v>42948</v>
          </cell>
          <cell r="H4324" t="str">
            <v>Hourly</v>
          </cell>
          <cell r="I4324" t="str">
            <v>H</v>
          </cell>
          <cell r="J4324">
            <v>12.24</v>
          </cell>
        </row>
        <row r="4325">
          <cell r="A4325">
            <v>2246</v>
          </cell>
          <cell r="B4325" t="str">
            <v>Cyphers, Leanne S.</v>
          </cell>
          <cell r="C4325" t="str">
            <v>N</v>
          </cell>
          <cell r="D4325" t="str">
            <v>00000669</v>
          </cell>
          <cell r="E4325" t="str">
            <v>Lead Certified Coder</v>
          </cell>
          <cell r="F4325">
            <v>44683</v>
          </cell>
          <cell r="G4325">
            <v>44773</v>
          </cell>
          <cell r="H4325" t="str">
            <v>Hourly</v>
          </cell>
          <cell r="I4325" t="str">
            <v>H</v>
          </cell>
          <cell r="J4325">
            <v>23.89</v>
          </cell>
        </row>
        <row r="4326">
          <cell r="A4326">
            <v>2247</v>
          </cell>
          <cell r="B4326" t="str">
            <v>Potvin, Mario J.</v>
          </cell>
          <cell r="C4326" t="str">
            <v>Y</v>
          </cell>
          <cell r="D4326" t="str">
            <v>00000152</v>
          </cell>
          <cell r="E4326" t="str">
            <v>NAPS Surgery Physician</v>
          </cell>
          <cell r="F4326">
            <v>42373</v>
          </cell>
          <cell r="G4326">
            <v>43086</v>
          </cell>
          <cell r="H4326" t="str">
            <v>Salaried</v>
          </cell>
          <cell r="I4326" t="str">
            <v>S</v>
          </cell>
          <cell r="J4326">
            <v>156.25</v>
          </cell>
        </row>
        <row r="4327">
          <cell r="A4327">
            <v>2248</v>
          </cell>
          <cell r="B4327" t="str">
            <v>Slocum, Amy L.</v>
          </cell>
          <cell r="C4327" t="str">
            <v>Y</v>
          </cell>
          <cell r="D4327" t="str">
            <v>00000459</v>
          </cell>
          <cell r="E4327" t="str">
            <v>NUTS Nutrition Asst 1 Per Diem</v>
          </cell>
          <cell r="F4327">
            <v>42374</v>
          </cell>
          <cell r="G4327">
            <v>42412</v>
          </cell>
          <cell r="H4327" t="str">
            <v>Hourly</v>
          </cell>
          <cell r="I4327" t="str">
            <v>H</v>
          </cell>
          <cell r="J4327">
            <v>12</v>
          </cell>
        </row>
        <row r="4328">
          <cell r="A4328">
            <v>2249</v>
          </cell>
          <cell r="B4328" t="str">
            <v>DeMara, Marielle R.</v>
          </cell>
          <cell r="C4328" t="str">
            <v>N</v>
          </cell>
          <cell r="D4328" t="str">
            <v>00000164</v>
          </cell>
          <cell r="E4328" t="str">
            <v>PRIM Medical Secretary</v>
          </cell>
          <cell r="F4328">
            <v>42375</v>
          </cell>
          <cell r="G4328">
            <v>42582</v>
          </cell>
          <cell r="H4328" t="str">
            <v>Hourly</v>
          </cell>
          <cell r="I4328" t="str">
            <v>H</v>
          </cell>
          <cell r="J4328">
            <v>9.6</v>
          </cell>
        </row>
        <row r="4329">
          <cell r="A4329">
            <v>2249</v>
          </cell>
          <cell r="B4329" t="str">
            <v>DeMara, Marielle R.</v>
          </cell>
          <cell r="C4329" t="str">
            <v>Y</v>
          </cell>
          <cell r="D4329" t="str">
            <v>00000461</v>
          </cell>
          <cell r="E4329" t="str">
            <v>PRIM MedicalSecretary Per Diem</v>
          </cell>
          <cell r="F4329">
            <v>42583</v>
          </cell>
          <cell r="G4329">
            <v>43066</v>
          </cell>
          <cell r="H4329" t="str">
            <v>Hourly</v>
          </cell>
          <cell r="I4329" t="str">
            <v>H</v>
          </cell>
          <cell r="J4329">
            <v>10</v>
          </cell>
        </row>
        <row r="4330">
          <cell r="A4330">
            <v>2250</v>
          </cell>
          <cell r="B4330" t="str">
            <v>Stevens, Selina A.</v>
          </cell>
          <cell r="C4330" t="str">
            <v>N</v>
          </cell>
          <cell r="D4330" t="str">
            <v>00000058</v>
          </cell>
          <cell r="E4330" t="str">
            <v>MECU Licensed Nurse Aide</v>
          </cell>
          <cell r="F4330">
            <v>42380</v>
          </cell>
          <cell r="G4330">
            <v>42736</v>
          </cell>
          <cell r="H4330" t="str">
            <v>Hourly</v>
          </cell>
          <cell r="I4330" t="str">
            <v>H</v>
          </cell>
          <cell r="J4330">
            <v>19.5</v>
          </cell>
        </row>
        <row r="4331">
          <cell r="A4331">
            <v>2250</v>
          </cell>
          <cell r="B4331" t="str">
            <v>Stevens, Selina A.</v>
          </cell>
          <cell r="C4331" t="str">
            <v>Y</v>
          </cell>
          <cell r="D4331" t="str">
            <v>00000581</v>
          </cell>
          <cell r="E4331" t="str">
            <v>LNA Retirement Community</v>
          </cell>
          <cell r="F4331">
            <v>42737</v>
          </cell>
          <cell r="G4331">
            <v>43069</v>
          </cell>
          <cell r="H4331" t="str">
            <v>Hourly</v>
          </cell>
          <cell r="I4331" t="str">
            <v>H</v>
          </cell>
          <cell r="J4331">
            <v>19.89</v>
          </cell>
        </row>
        <row r="4332">
          <cell r="A4332">
            <v>2251</v>
          </cell>
          <cell r="B4332" t="str">
            <v>Garner, Jacob R.</v>
          </cell>
          <cell r="C4332" t="str">
            <v>N</v>
          </cell>
          <cell r="D4332" t="str">
            <v>00000235</v>
          </cell>
          <cell r="E4332" t="str">
            <v>MECU LNA Per Diem</v>
          </cell>
          <cell r="F4332">
            <v>42387</v>
          </cell>
          <cell r="G4332">
            <v>42736</v>
          </cell>
          <cell r="H4332" t="str">
            <v>Hourly</v>
          </cell>
          <cell r="I4332" t="str">
            <v>H</v>
          </cell>
          <cell r="J4332">
            <v>11.25</v>
          </cell>
        </row>
        <row r="4333">
          <cell r="A4333">
            <v>2251</v>
          </cell>
          <cell r="B4333" t="str">
            <v>Garner, Jacob R.</v>
          </cell>
          <cell r="C4333" t="str">
            <v>Y</v>
          </cell>
          <cell r="D4333" t="str">
            <v>00000582</v>
          </cell>
          <cell r="E4333" t="str">
            <v>LNA Retirement Com PD</v>
          </cell>
          <cell r="F4333">
            <v>42737</v>
          </cell>
          <cell r="G4333">
            <v>42776</v>
          </cell>
          <cell r="H4333" t="str">
            <v>Hourly</v>
          </cell>
          <cell r="I4333" t="str">
            <v>H</v>
          </cell>
          <cell r="J4333">
            <v>11.25</v>
          </cell>
        </row>
        <row r="4334">
          <cell r="A4334">
            <v>2252</v>
          </cell>
          <cell r="B4334" t="str">
            <v>Haskell, Ashley M.</v>
          </cell>
          <cell r="C4334" t="str">
            <v>Y</v>
          </cell>
          <cell r="D4334" t="str">
            <v>00000459</v>
          </cell>
          <cell r="E4334" t="str">
            <v>NUTS Nutrition Asst 1 Per Diem</v>
          </cell>
          <cell r="F4334">
            <v>42387</v>
          </cell>
          <cell r="G4334">
            <v>42387</v>
          </cell>
          <cell r="H4334" t="str">
            <v>Hourly</v>
          </cell>
          <cell r="I4334" t="str">
            <v>H</v>
          </cell>
          <cell r="J4334">
            <v>9.6</v>
          </cell>
        </row>
        <row r="4335">
          <cell r="A4335">
            <v>2253</v>
          </cell>
          <cell r="B4335" t="str">
            <v>Warren, Daniel S.</v>
          </cell>
          <cell r="C4335" t="str">
            <v>N</v>
          </cell>
          <cell r="D4335" t="str">
            <v>00000235</v>
          </cell>
          <cell r="E4335" t="str">
            <v>MECU LNA Per Diem</v>
          </cell>
          <cell r="F4335">
            <v>42387</v>
          </cell>
          <cell r="G4335">
            <v>42638</v>
          </cell>
          <cell r="H4335" t="str">
            <v>Hourly</v>
          </cell>
          <cell r="I4335" t="str">
            <v>H</v>
          </cell>
          <cell r="J4335">
            <v>11</v>
          </cell>
        </row>
        <row r="4336">
          <cell r="A4336">
            <v>2253</v>
          </cell>
          <cell r="B4336" t="str">
            <v>Warren, Daniel S.</v>
          </cell>
          <cell r="C4336" t="str">
            <v>N</v>
          </cell>
          <cell r="D4336" t="str">
            <v>00000235</v>
          </cell>
          <cell r="E4336" t="str">
            <v>MECU LNA Per Diem</v>
          </cell>
          <cell r="F4336">
            <v>44090</v>
          </cell>
          <cell r="G4336">
            <v>44089</v>
          </cell>
          <cell r="H4336" t="str">
            <v>Hourly</v>
          </cell>
          <cell r="I4336" t="str">
            <v>H</v>
          </cell>
          <cell r="J4336">
            <v>14.7</v>
          </cell>
        </row>
        <row r="4337">
          <cell r="A4337">
            <v>2253</v>
          </cell>
          <cell r="B4337" t="str">
            <v>Warren, Daniel S.</v>
          </cell>
          <cell r="C4337" t="str">
            <v>Y</v>
          </cell>
          <cell r="D4337" t="str">
            <v>00000582</v>
          </cell>
          <cell r="E4337" t="str">
            <v>LNA Retirement Com PD</v>
          </cell>
          <cell r="F4337">
            <v>44090</v>
          </cell>
          <cell r="G4337">
            <v>44543</v>
          </cell>
          <cell r="H4337" t="str">
            <v>Hourly</v>
          </cell>
          <cell r="I4337" t="str">
            <v>H</v>
          </cell>
          <cell r="J4337">
            <v>15.5</v>
          </cell>
        </row>
        <row r="4338">
          <cell r="A4338">
            <v>2254</v>
          </cell>
          <cell r="B4338" t="str">
            <v>Zeno, Frederick H.</v>
          </cell>
          <cell r="C4338" t="str">
            <v>Y</v>
          </cell>
          <cell r="D4338" t="str">
            <v>00000472</v>
          </cell>
          <cell r="E4338" t="str">
            <v>ES Associate - Per Diem</v>
          </cell>
          <cell r="F4338">
            <v>42394</v>
          </cell>
          <cell r="G4338">
            <v>42494</v>
          </cell>
          <cell r="H4338" t="str">
            <v>Hourly</v>
          </cell>
          <cell r="I4338" t="str">
            <v>H</v>
          </cell>
          <cell r="J4338">
            <v>10</v>
          </cell>
        </row>
        <row r="4339">
          <cell r="A4339">
            <v>2255</v>
          </cell>
          <cell r="B4339" t="str">
            <v>Saxton, Elizabeth A.</v>
          </cell>
          <cell r="C4339" t="str">
            <v>Y</v>
          </cell>
          <cell r="D4339" t="str">
            <v>00000166</v>
          </cell>
          <cell r="E4339" t="str">
            <v>PRIM Nurse Practitioner</v>
          </cell>
          <cell r="F4339">
            <v>42401</v>
          </cell>
          <cell r="G4339">
            <v>42598</v>
          </cell>
          <cell r="H4339" t="str">
            <v>Salaried</v>
          </cell>
          <cell r="I4339" t="str">
            <v>S</v>
          </cell>
          <cell r="J4339">
            <v>38.461500000000001</v>
          </cell>
        </row>
        <row r="4340">
          <cell r="A4340">
            <v>2256</v>
          </cell>
          <cell r="B4340" t="str">
            <v>Allen, Margaret M.</v>
          </cell>
          <cell r="C4340" t="str">
            <v>N</v>
          </cell>
          <cell r="D4340" t="str">
            <v>00000164</v>
          </cell>
          <cell r="E4340" t="str">
            <v>PRIM Medical Secretary</v>
          </cell>
          <cell r="F4340">
            <v>42415</v>
          </cell>
          <cell r="G4340">
            <v>42736</v>
          </cell>
          <cell r="H4340" t="str">
            <v>Hourly</v>
          </cell>
          <cell r="I4340" t="str">
            <v>H</v>
          </cell>
          <cell r="J4340">
            <v>18</v>
          </cell>
        </row>
        <row r="4341">
          <cell r="A4341">
            <v>2256</v>
          </cell>
          <cell r="B4341" t="str">
            <v>Allen, Margaret M.</v>
          </cell>
          <cell r="C4341" t="str">
            <v>Y</v>
          </cell>
          <cell r="D4341" t="str">
            <v>00000589</v>
          </cell>
          <cell r="E4341" t="str">
            <v>Medical Secretary Spec</v>
          </cell>
          <cell r="F4341">
            <v>42737</v>
          </cell>
          <cell r="G4341">
            <v>42860</v>
          </cell>
          <cell r="H4341" t="str">
            <v>Hourly</v>
          </cell>
          <cell r="I4341" t="str">
            <v>H</v>
          </cell>
          <cell r="J4341">
            <v>18</v>
          </cell>
        </row>
        <row r="4342">
          <cell r="A4342">
            <v>2257</v>
          </cell>
          <cell r="B4342" t="str">
            <v>Mugford, Heather M.</v>
          </cell>
          <cell r="C4342" t="str">
            <v>Y</v>
          </cell>
          <cell r="D4342" t="str">
            <v>00000067</v>
          </cell>
          <cell r="E4342" t="str">
            <v>ACC Registered Nurse</v>
          </cell>
          <cell r="F4342">
            <v>42415</v>
          </cell>
          <cell r="G4342">
            <v>43185</v>
          </cell>
          <cell r="H4342" t="str">
            <v>Hourly</v>
          </cell>
          <cell r="I4342" t="str">
            <v>H</v>
          </cell>
          <cell r="J4342">
            <v>28.57</v>
          </cell>
        </row>
        <row r="4343">
          <cell r="A4343">
            <v>2258</v>
          </cell>
          <cell r="B4343" t="str">
            <v>Pratson, James P.</v>
          </cell>
          <cell r="C4343" t="str">
            <v>Y</v>
          </cell>
          <cell r="D4343" t="str">
            <v>00000098</v>
          </cell>
          <cell r="E4343" t="str">
            <v>REH Physical Therapist</v>
          </cell>
          <cell r="F4343">
            <v>42422</v>
          </cell>
          <cell r="G4343">
            <v>45056</v>
          </cell>
          <cell r="H4343" t="str">
            <v>Hourly</v>
          </cell>
          <cell r="I4343" t="str">
            <v>H</v>
          </cell>
          <cell r="J4343">
            <v>46.39</v>
          </cell>
        </row>
        <row r="4344">
          <cell r="A4344">
            <v>2259</v>
          </cell>
          <cell r="B4344" t="str">
            <v>Lange, Erwin</v>
          </cell>
          <cell r="C4344" t="str">
            <v>N</v>
          </cell>
          <cell r="D4344" t="str">
            <v>00000168</v>
          </cell>
          <cell r="E4344" t="str">
            <v>PRIM Physician</v>
          </cell>
          <cell r="F4344">
            <v>42429</v>
          </cell>
          <cell r="G4344">
            <v>42736</v>
          </cell>
          <cell r="H4344" t="str">
            <v>Salaried</v>
          </cell>
          <cell r="I4344" t="str">
            <v>S</v>
          </cell>
          <cell r="J4344">
            <v>88.942300000000003</v>
          </cell>
        </row>
        <row r="4345">
          <cell r="A4345">
            <v>2259</v>
          </cell>
          <cell r="B4345" t="str">
            <v>Lange, Erwin</v>
          </cell>
          <cell r="C4345" t="str">
            <v>Y</v>
          </cell>
          <cell r="D4345" t="str">
            <v>00000321</v>
          </cell>
          <cell r="E4345" t="str">
            <v>ROCH Physician Offsite</v>
          </cell>
          <cell r="F4345">
            <v>43353</v>
          </cell>
          <cell r="G4345">
            <v>45056</v>
          </cell>
          <cell r="H4345" t="str">
            <v>Hourly</v>
          </cell>
          <cell r="I4345" t="str">
            <v>H</v>
          </cell>
          <cell r="J4345">
            <v>97.012699999999995</v>
          </cell>
        </row>
        <row r="4346">
          <cell r="A4346">
            <v>2259</v>
          </cell>
          <cell r="B4346" t="str">
            <v>Lange, Erwin</v>
          </cell>
          <cell r="C4346" t="str">
            <v>N</v>
          </cell>
          <cell r="D4346" t="str">
            <v>00000590</v>
          </cell>
          <cell r="E4346" t="str">
            <v>Physician Specialty Clin</v>
          </cell>
          <cell r="F4346">
            <v>42737</v>
          </cell>
          <cell r="G4346">
            <v>43352</v>
          </cell>
          <cell r="H4346" t="str">
            <v>Hourly</v>
          </cell>
          <cell r="I4346" t="str">
            <v>H</v>
          </cell>
          <cell r="J4346">
            <v>88.942300000000003</v>
          </cell>
        </row>
        <row r="4347">
          <cell r="A4347">
            <v>2260</v>
          </cell>
          <cell r="B4347" t="str">
            <v>Duggan, Maria L.</v>
          </cell>
          <cell r="C4347" t="str">
            <v>N</v>
          </cell>
          <cell r="D4347" t="str">
            <v>00000058</v>
          </cell>
          <cell r="E4347" t="str">
            <v>MECU Licensed Nurse Aide</v>
          </cell>
          <cell r="F4347">
            <v>42583</v>
          </cell>
          <cell r="G4347">
            <v>42582</v>
          </cell>
          <cell r="H4347" t="str">
            <v>Hourly</v>
          </cell>
          <cell r="I4347" t="str">
            <v>H</v>
          </cell>
          <cell r="J4347">
            <v>11.5</v>
          </cell>
        </row>
        <row r="4348">
          <cell r="A4348">
            <v>2260</v>
          </cell>
          <cell r="B4348" t="str">
            <v>Duggan, Maria L.</v>
          </cell>
          <cell r="C4348" t="str">
            <v>N</v>
          </cell>
          <cell r="D4348" t="str">
            <v>00000235</v>
          </cell>
          <cell r="E4348" t="str">
            <v>MECU LNA Per Diem</v>
          </cell>
          <cell r="F4348">
            <v>42429</v>
          </cell>
          <cell r="G4348">
            <v>42582</v>
          </cell>
          <cell r="H4348" t="str">
            <v>Hourly</v>
          </cell>
          <cell r="I4348" t="str">
            <v>H</v>
          </cell>
          <cell r="J4348">
            <v>11.5</v>
          </cell>
        </row>
        <row r="4349">
          <cell r="A4349">
            <v>2260</v>
          </cell>
          <cell r="B4349" t="str">
            <v>Duggan, Maria L.</v>
          </cell>
          <cell r="C4349" t="str">
            <v>N</v>
          </cell>
          <cell r="D4349" t="str">
            <v>00000235</v>
          </cell>
          <cell r="E4349" t="str">
            <v>MECU LNA Per Diem</v>
          </cell>
          <cell r="F4349">
            <v>42583</v>
          </cell>
          <cell r="G4349">
            <v>42736</v>
          </cell>
          <cell r="H4349" t="str">
            <v>Hourly</v>
          </cell>
          <cell r="I4349" t="str">
            <v>H</v>
          </cell>
          <cell r="J4349">
            <v>11.5</v>
          </cell>
        </row>
        <row r="4350">
          <cell r="A4350">
            <v>2260</v>
          </cell>
          <cell r="B4350" t="str">
            <v>Duggan, Maria L.</v>
          </cell>
          <cell r="C4350" t="str">
            <v>Y</v>
          </cell>
          <cell r="D4350" t="str">
            <v>00000582</v>
          </cell>
          <cell r="E4350" t="str">
            <v>LNA Retirement Com PD</v>
          </cell>
          <cell r="F4350">
            <v>42737</v>
          </cell>
          <cell r="G4350">
            <v>43171</v>
          </cell>
          <cell r="H4350" t="str">
            <v>Hourly</v>
          </cell>
          <cell r="I4350" t="str">
            <v>H</v>
          </cell>
          <cell r="J4350">
            <v>11.73</v>
          </cell>
        </row>
        <row r="4351">
          <cell r="A4351">
            <v>2261</v>
          </cell>
          <cell r="B4351" t="str">
            <v>Rossignol-Lange, Marianne</v>
          </cell>
          <cell r="C4351" t="str">
            <v>Y</v>
          </cell>
          <cell r="D4351" t="str">
            <v>00000161</v>
          </cell>
          <cell r="E4351" t="str">
            <v>PRIM RN Provider Practice</v>
          </cell>
          <cell r="F4351">
            <v>42429</v>
          </cell>
          <cell r="G4351">
            <v>44356</v>
          </cell>
          <cell r="H4351" t="str">
            <v>Hourly</v>
          </cell>
          <cell r="I4351" t="str">
            <v>H</v>
          </cell>
          <cell r="J4351">
            <v>37.32</v>
          </cell>
        </row>
        <row r="4352">
          <cell r="A4352">
            <v>2262</v>
          </cell>
          <cell r="B4352" t="str">
            <v>Djalayer, Kasra</v>
          </cell>
          <cell r="C4352" t="str">
            <v>Y</v>
          </cell>
          <cell r="D4352" t="str">
            <v>00000168</v>
          </cell>
          <cell r="E4352" t="str">
            <v>PRIM Physician</v>
          </cell>
          <cell r="F4352">
            <v>42429</v>
          </cell>
          <cell r="G4352">
            <v>42884</v>
          </cell>
          <cell r="H4352" t="str">
            <v>Salaried</v>
          </cell>
          <cell r="I4352" t="str">
            <v>S</v>
          </cell>
          <cell r="J4352">
            <v>86.538499999999999</v>
          </cell>
        </row>
        <row r="4353">
          <cell r="A4353">
            <v>2263</v>
          </cell>
          <cell r="B4353" t="str">
            <v>Gujabidze, Nino</v>
          </cell>
          <cell r="C4353" t="str">
            <v>Y</v>
          </cell>
          <cell r="D4353" t="str">
            <v>00000239</v>
          </cell>
          <cell r="E4353" t="str">
            <v>MEDSURG RN Per Diem</v>
          </cell>
          <cell r="F4353">
            <v>42436</v>
          </cell>
          <cell r="G4353">
            <v>45056</v>
          </cell>
          <cell r="H4353" t="str">
            <v>Hourly</v>
          </cell>
          <cell r="I4353" t="str">
            <v>H</v>
          </cell>
          <cell r="J4353">
            <v>39.770000000000003</v>
          </cell>
        </row>
        <row r="4354">
          <cell r="A4354">
            <v>2264</v>
          </cell>
          <cell r="B4354" t="str">
            <v>Larocque, Cheryn</v>
          </cell>
          <cell r="C4354" t="str">
            <v>Y</v>
          </cell>
          <cell r="D4354" t="str">
            <v>00000472</v>
          </cell>
          <cell r="E4354" t="str">
            <v>ES Associate - Per Diem</v>
          </cell>
          <cell r="F4354">
            <v>42443</v>
          </cell>
          <cell r="G4354">
            <v>42447</v>
          </cell>
          <cell r="H4354" t="str">
            <v>Hourly</v>
          </cell>
          <cell r="I4354" t="str">
            <v>H</v>
          </cell>
          <cell r="J4354">
            <v>10</v>
          </cell>
        </row>
        <row r="4355">
          <cell r="A4355">
            <v>2265</v>
          </cell>
          <cell r="B4355" t="str">
            <v>Pearce, Nancy L.</v>
          </cell>
          <cell r="C4355" t="str">
            <v>N</v>
          </cell>
          <cell r="D4355" t="str">
            <v>00000161</v>
          </cell>
          <cell r="E4355" t="str">
            <v>PRIM RN Provider Practice</v>
          </cell>
          <cell r="F4355">
            <v>42443</v>
          </cell>
          <cell r="G4355">
            <v>42568</v>
          </cell>
          <cell r="H4355" t="str">
            <v>Hourly</v>
          </cell>
          <cell r="I4355" t="str">
            <v>H</v>
          </cell>
          <cell r="J4355">
            <v>35</v>
          </cell>
        </row>
        <row r="4356">
          <cell r="A4356">
            <v>2265</v>
          </cell>
          <cell r="B4356" t="str">
            <v>Pearce, Nancy L.</v>
          </cell>
          <cell r="C4356" t="str">
            <v>Y</v>
          </cell>
          <cell r="D4356" t="str">
            <v>00000479</v>
          </cell>
          <cell r="E4356" t="str">
            <v>PRIM Office Manager Offsite</v>
          </cell>
          <cell r="F4356">
            <v>42569</v>
          </cell>
          <cell r="G4356">
            <v>42790</v>
          </cell>
          <cell r="H4356" t="str">
            <v>Hourly</v>
          </cell>
          <cell r="I4356" t="str">
            <v>H</v>
          </cell>
          <cell r="J4356">
            <v>40</v>
          </cell>
        </row>
        <row r="4357">
          <cell r="A4357">
            <v>2266</v>
          </cell>
          <cell r="B4357" t="str">
            <v>Lawson, Jessica J.</v>
          </cell>
          <cell r="C4357" t="str">
            <v>Y</v>
          </cell>
          <cell r="D4357" t="str">
            <v>00000191</v>
          </cell>
          <cell r="E4357" t="str">
            <v>NUTS Nutrition Assistant</v>
          </cell>
          <cell r="F4357">
            <v>42450</v>
          </cell>
          <cell r="G4357">
            <v>42748</v>
          </cell>
          <cell r="H4357" t="str">
            <v>Hourly</v>
          </cell>
          <cell r="I4357" t="str">
            <v>H</v>
          </cell>
          <cell r="J4357">
            <v>10.5</v>
          </cell>
        </row>
        <row r="4358">
          <cell r="A4358">
            <v>2267</v>
          </cell>
          <cell r="B4358" t="str">
            <v>Barnaby, Alison L.</v>
          </cell>
          <cell r="C4358" t="str">
            <v>Y</v>
          </cell>
          <cell r="D4358" t="str">
            <v>00000472</v>
          </cell>
          <cell r="E4358" t="str">
            <v>ES Associate - Per Diem</v>
          </cell>
          <cell r="F4358">
            <v>42457</v>
          </cell>
          <cell r="G4358">
            <v>42752</v>
          </cell>
          <cell r="H4358" t="str">
            <v>Hourly</v>
          </cell>
          <cell r="I4358" t="str">
            <v>H</v>
          </cell>
          <cell r="J4358">
            <v>10</v>
          </cell>
        </row>
        <row r="4359">
          <cell r="A4359">
            <v>2268</v>
          </cell>
          <cell r="B4359" t="str">
            <v>Cook, Julia H.</v>
          </cell>
          <cell r="C4359" t="str">
            <v>Y</v>
          </cell>
          <cell r="D4359" t="str">
            <v>00000171</v>
          </cell>
          <cell r="E4359" t="str">
            <v>OBGYN Nurse Midwife</v>
          </cell>
          <cell r="F4359">
            <v>42457</v>
          </cell>
          <cell r="G4359">
            <v>45056</v>
          </cell>
          <cell r="H4359" t="str">
            <v>Salaried</v>
          </cell>
          <cell r="I4359" t="str">
            <v>S</v>
          </cell>
          <cell r="J4359">
            <v>63.613</v>
          </cell>
        </row>
        <row r="4360">
          <cell r="A4360">
            <v>2269</v>
          </cell>
          <cell r="B4360" t="str">
            <v>Gilbert, Melissa F.</v>
          </cell>
          <cell r="C4360" t="str">
            <v>N</v>
          </cell>
          <cell r="D4360" t="str">
            <v>00000422</v>
          </cell>
          <cell r="E4360" t="str">
            <v>RAD Radiology Technologist 3</v>
          </cell>
          <cell r="F4360">
            <v>42457</v>
          </cell>
          <cell r="G4360">
            <v>43072</v>
          </cell>
          <cell r="H4360" t="str">
            <v>Hourly</v>
          </cell>
          <cell r="I4360" t="str">
            <v>H</v>
          </cell>
          <cell r="J4360">
            <v>33.83</v>
          </cell>
        </row>
        <row r="4361">
          <cell r="A4361">
            <v>2269</v>
          </cell>
          <cell r="B4361" t="str">
            <v>Gilbert, Melissa F.</v>
          </cell>
          <cell r="C4361" t="str">
            <v>Y</v>
          </cell>
          <cell r="D4361" t="str">
            <v>00000484</v>
          </cell>
          <cell r="E4361" t="str">
            <v>Radiology Technologist PD</v>
          </cell>
          <cell r="F4361">
            <v>43073</v>
          </cell>
          <cell r="G4361">
            <v>43283</v>
          </cell>
          <cell r="H4361" t="str">
            <v>Hourly</v>
          </cell>
          <cell r="I4361" t="str">
            <v>H</v>
          </cell>
          <cell r="J4361">
            <v>33.83</v>
          </cell>
        </row>
        <row r="4362">
          <cell r="A4362">
            <v>2270</v>
          </cell>
          <cell r="B4362" t="str">
            <v>Hodgdon, Grace S.</v>
          </cell>
          <cell r="C4362" t="str">
            <v>N</v>
          </cell>
          <cell r="D4362" t="str">
            <v>00000082</v>
          </cell>
          <cell r="E4362" t="str">
            <v>LAB Laboratory Assistant</v>
          </cell>
          <cell r="F4362">
            <v>44767</v>
          </cell>
          <cell r="G4362">
            <v>44836</v>
          </cell>
          <cell r="H4362" t="str">
            <v>Hourly</v>
          </cell>
          <cell r="I4362" t="str">
            <v>H</v>
          </cell>
          <cell r="J4362">
            <v>17.61</v>
          </cell>
        </row>
        <row r="4363">
          <cell r="A4363">
            <v>2270</v>
          </cell>
          <cell r="B4363" t="str">
            <v>Hodgdon, Grace S.</v>
          </cell>
          <cell r="C4363" t="str">
            <v>N</v>
          </cell>
          <cell r="D4363" t="str">
            <v>00000235</v>
          </cell>
          <cell r="E4363" t="str">
            <v>MECU LNA Per Diem</v>
          </cell>
          <cell r="F4363">
            <v>42456</v>
          </cell>
          <cell r="G4363">
            <v>42736</v>
          </cell>
          <cell r="H4363" t="str">
            <v>Hourly</v>
          </cell>
          <cell r="I4363" t="str">
            <v>H</v>
          </cell>
          <cell r="J4363">
            <v>11</v>
          </cell>
        </row>
        <row r="4364">
          <cell r="A4364">
            <v>2270</v>
          </cell>
          <cell r="B4364" t="str">
            <v>Hodgdon, Grace S.</v>
          </cell>
          <cell r="C4364" t="str">
            <v>N</v>
          </cell>
          <cell r="D4364" t="str">
            <v>00000237</v>
          </cell>
          <cell r="E4364" t="str">
            <v>MEDSURG LNA Per Diem</v>
          </cell>
          <cell r="F4364">
            <v>43157</v>
          </cell>
          <cell r="G4364">
            <v>43716</v>
          </cell>
          <cell r="H4364" t="str">
            <v>Hourly</v>
          </cell>
          <cell r="I4364" t="str">
            <v>H</v>
          </cell>
          <cell r="J4364">
            <v>11.56</v>
          </cell>
        </row>
        <row r="4365">
          <cell r="A4365">
            <v>2270</v>
          </cell>
          <cell r="B4365" t="str">
            <v>Hodgdon, Grace S.</v>
          </cell>
          <cell r="C4365" t="str">
            <v>N</v>
          </cell>
          <cell r="D4365" t="str">
            <v>00000237</v>
          </cell>
          <cell r="E4365" t="str">
            <v>MEDSURG LNA Per Diem</v>
          </cell>
          <cell r="F4365">
            <v>43731</v>
          </cell>
          <cell r="G4365">
            <v>43731</v>
          </cell>
          <cell r="H4365" t="str">
            <v>Hourly</v>
          </cell>
          <cell r="I4365" t="str">
            <v>H</v>
          </cell>
          <cell r="J4365">
            <v>11.56</v>
          </cell>
        </row>
        <row r="4366">
          <cell r="A4366">
            <v>2270</v>
          </cell>
          <cell r="B4366" t="str">
            <v>Hodgdon, Grace S.</v>
          </cell>
          <cell r="C4366" t="str">
            <v>N</v>
          </cell>
          <cell r="D4366" t="str">
            <v>00000471</v>
          </cell>
          <cell r="E4366" t="str">
            <v>LAB Laboratory Asst Per Diem</v>
          </cell>
          <cell r="F4366">
            <v>44837</v>
          </cell>
          <cell r="G4366">
            <v>45056</v>
          </cell>
          <cell r="H4366" t="str">
            <v>Hourly</v>
          </cell>
          <cell r="I4366" t="str">
            <v>H</v>
          </cell>
          <cell r="J4366">
            <v>17.61</v>
          </cell>
        </row>
        <row r="4367">
          <cell r="A4367">
            <v>2270</v>
          </cell>
          <cell r="B4367" t="str">
            <v>Hodgdon, Grace S.</v>
          </cell>
          <cell r="C4367" t="str">
            <v>N</v>
          </cell>
          <cell r="D4367" t="str">
            <v>00000554</v>
          </cell>
          <cell r="E4367" t="str">
            <v>Medical Assistant</v>
          </cell>
          <cell r="F4367">
            <v>43717</v>
          </cell>
          <cell r="G4367">
            <v>44542</v>
          </cell>
          <cell r="H4367" t="str">
            <v>Hourly</v>
          </cell>
          <cell r="I4367" t="str">
            <v>H</v>
          </cell>
          <cell r="J4367">
            <v>16.11</v>
          </cell>
        </row>
        <row r="4368">
          <cell r="A4368">
            <v>2270</v>
          </cell>
          <cell r="B4368" t="str">
            <v>Hodgdon, Grace S.</v>
          </cell>
          <cell r="C4368" t="str">
            <v>Y</v>
          </cell>
          <cell r="D4368" t="str">
            <v>00000554</v>
          </cell>
          <cell r="E4368" t="str">
            <v>Medical Assistant</v>
          </cell>
          <cell r="F4368">
            <v>44683</v>
          </cell>
          <cell r="G4368">
            <v>45056</v>
          </cell>
          <cell r="H4368" t="str">
            <v>Hourly</v>
          </cell>
          <cell r="I4368" t="str">
            <v>H</v>
          </cell>
          <cell r="J4368">
            <v>19.600000000000001</v>
          </cell>
        </row>
        <row r="4369">
          <cell r="A4369">
            <v>2270</v>
          </cell>
          <cell r="B4369" t="str">
            <v>Hodgdon, Grace S.</v>
          </cell>
          <cell r="C4369" t="str">
            <v>N</v>
          </cell>
          <cell r="D4369" t="str">
            <v>00000582</v>
          </cell>
          <cell r="E4369" t="str">
            <v>LNA Retirement Com PD</v>
          </cell>
          <cell r="F4369">
            <v>42737</v>
          </cell>
          <cell r="G4369">
            <v>43156</v>
          </cell>
          <cell r="H4369" t="str">
            <v>Hourly</v>
          </cell>
          <cell r="I4369" t="str">
            <v>H</v>
          </cell>
          <cell r="J4369">
            <v>11.22</v>
          </cell>
        </row>
        <row r="4370">
          <cell r="A4370">
            <v>2270</v>
          </cell>
          <cell r="B4370" t="str">
            <v>Hodgdon, Grace S.</v>
          </cell>
          <cell r="C4370" t="str">
            <v>N</v>
          </cell>
          <cell r="D4370" t="str">
            <v>00000587</v>
          </cell>
          <cell r="E4370" t="str">
            <v>Medical Asst Specialty</v>
          </cell>
          <cell r="F4370">
            <v>44543</v>
          </cell>
          <cell r="G4370">
            <v>44682</v>
          </cell>
          <cell r="H4370" t="str">
            <v>Hourly</v>
          </cell>
          <cell r="I4370" t="str">
            <v>H</v>
          </cell>
          <cell r="J4370">
            <v>17.61</v>
          </cell>
        </row>
        <row r="4371">
          <cell r="A4371">
            <v>2271</v>
          </cell>
          <cell r="B4371" t="str">
            <v>Alves, Kathleen A.</v>
          </cell>
          <cell r="C4371" t="str">
            <v>Y</v>
          </cell>
          <cell r="D4371" t="str">
            <v>00000187</v>
          </cell>
          <cell r="E4371" t="str">
            <v>CLAD Medical Secretary</v>
          </cell>
          <cell r="F4371">
            <v>42471</v>
          </cell>
          <cell r="G4371">
            <v>43616</v>
          </cell>
          <cell r="H4371" t="str">
            <v>Hourly</v>
          </cell>
          <cell r="I4371" t="str">
            <v>H</v>
          </cell>
          <cell r="J4371">
            <v>18.91</v>
          </cell>
        </row>
        <row r="4372">
          <cell r="A4372">
            <v>2272</v>
          </cell>
          <cell r="B4372" t="str">
            <v>Blandin, Forrest S.</v>
          </cell>
          <cell r="C4372" t="str">
            <v>N</v>
          </cell>
          <cell r="D4372" t="str">
            <v>00000058</v>
          </cell>
          <cell r="E4372" t="str">
            <v>MECU Licensed Nurse Aide</v>
          </cell>
          <cell r="F4372">
            <v>42474</v>
          </cell>
          <cell r="G4372">
            <v>42736</v>
          </cell>
          <cell r="H4372" t="str">
            <v>Hourly</v>
          </cell>
          <cell r="I4372" t="str">
            <v>H</v>
          </cell>
          <cell r="J4372">
            <v>13.5</v>
          </cell>
        </row>
        <row r="4373">
          <cell r="A4373">
            <v>2272</v>
          </cell>
          <cell r="B4373" t="str">
            <v>Blandin, Forrest S.</v>
          </cell>
          <cell r="C4373" t="str">
            <v>N</v>
          </cell>
          <cell r="D4373" t="str">
            <v>00000581</v>
          </cell>
          <cell r="E4373" t="str">
            <v>LNA Retirement Community</v>
          </cell>
          <cell r="F4373">
            <v>42737</v>
          </cell>
          <cell r="G4373">
            <v>42787</v>
          </cell>
          <cell r="H4373" t="str">
            <v>Hourly</v>
          </cell>
          <cell r="I4373" t="str">
            <v>H</v>
          </cell>
          <cell r="J4373">
            <v>13.5</v>
          </cell>
        </row>
        <row r="4374">
          <cell r="A4374">
            <v>2272</v>
          </cell>
          <cell r="B4374" t="str">
            <v>Blandin, Forrest S.</v>
          </cell>
          <cell r="C4374" t="str">
            <v>Y</v>
          </cell>
          <cell r="D4374" t="str">
            <v>00000582</v>
          </cell>
          <cell r="E4374" t="str">
            <v>LNA Retirement Com PD</v>
          </cell>
          <cell r="F4374">
            <v>42926</v>
          </cell>
          <cell r="G4374">
            <v>42996</v>
          </cell>
          <cell r="H4374" t="str">
            <v>Hourly</v>
          </cell>
          <cell r="I4374" t="str">
            <v>H</v>
          </cell>
          <cell r="J4374">
            <v>11</v>
          </cell>
        </row>
        <row r="4375">
          <cell r="A4375">
            <v>2273</v>
          </cell>
          <cell r="B4375" t="str">
            <v>Quealy, Paul M.</v>
          </cell>
          <cell r="C4375" t="str">
            <v>Y</v>
          </cell>
          <cell r="D4375" t="str">
            <v>00000126</v>
          </cell>
          <cell r="E4375" t="str">
            <v>GRANT - Grant Worker</v>
          </cell>
          <cell r="F4375">
            <v>42478</v>
          </cell>
          <cell r="G4375">
            <v>42915</v>
          </cell>
          <cell r="H4375" t="str">
            <v>Hourly</v>
          </cell>
          <cell r="I4375" t="str">
            <v>H</v>
          </cell>
          <cell r="J4375">
            <v>23.46</v>
          </cell>
        </row>
        <row r="4376">
          <cell r="A4376">
            <v>2274</v>
          </cell>
          <cell r="B4376" t="str">
            <v>Standish, Keith B.</v>
          </cell>
          <cell r="C4376" t="str">
            <v>N</v>
          </cell>
          <cell r="D4376" t="str">
            <v>00000164</v>
          </cell>
          <cell r="E4376" t="str">
            <v>PRIM Medical Secretary</v>
          </cell>
          <cell r="F4376">
            <v>42478</v>
          </cell>
          <cell r="G4376">
            <v>42498</v>
          </cell>
          <cell r="H4376" t="str">
            <v>Hourly</v>
          </cell>
          <cell r="I4376" t="str">
            <v>H</v>
          </cell>
          <cell r="J4376">
            <v>12</v>
          </cell>
        </row>
        <row r="4377">
          <cell r="A4377">
            <v>2274</v>
          </cell>
          <cell r="B4377" t="str">
            <v>Standish, Keith B.</v>
          </cell>
          <cell r="C4377" t="str">
            <v>Y</v>
          </cell>
          <cell r="D4377" t="str">
            <v>00000374</v>
          </cell>
          <cell r="E4377" t="str">
            <v>Primary Care RN- Per Diem</v>
          </cell>
          <cell r="F4377">
            <v>44405</v>
          </cell>
          <cell r="G4377">
            <v>45056</v>
          </cell>
          <cell r="H4377" t="str">
            <v>Hourly</v>
          </cell>
          <cell r="I4377" t="str">
            <v>H</v>
          </cell>
          <cell r="J4377">
            <v>34.07</v>
          </cell>
        </row>
        <row r="4378">
          <cell r="A4378">
            <v>2274</v>
          </cell>
          <cell r="B4378" t="str">
            <v>Standish, Keith B.</v>
          </cell>
          <cell r="C4378" t="str">
            <v>N</v>
          </cell>
          <cell r="D4378" t="str">
            <v>00000549</v>
          </cell>
          <cell r="E4378" t="str">
            <v>LPN Per Diem</v>
          </cell>
          <cell r="F4378">
            <v>44011</v>
          </cell>
          <cell r="G4378">
            <v>44683</v>
          </cell>
          <cell r="H4378" t="str">
            <v>Hourly</v>
          </cell>
          <cell r="I4378" t="str">
            <v>H</v>
          </cell>
          <cell r="J4378">
            <v>19.3</v>
          </cell>
        </row>
        <row r="4379">
          <cell r="A4379">
            <v>2274</v>
          </cell>
          <cell r="B4379" t="str">
            <v>Standish, Keith B.</v>
          </cell>
          <cell r="C4379" t="str">
            <v>N</v>
          </cell>
          <cell r="D4379" t="str">
            <v>00000554</v>
          </cell>
          <cell r="E4379" t="str">
            <v>Medical Assistant</v>
          </cell>
          <cell r="F4379">
            <v>42499</v>
          </cell>
          <cell r="G4379">
            <v>43702</v>
          </cell>
          <cell r="H4379" t="str">
            <v>Hourly</v>
          </cell>
          <cell r="I4379" t="str">
            <v>H</v>
          </cell>
          <cell r="J4379">
            <v>14.57</v>
          </cell>
        </row>
        <row r="4380">
          <cell r="A4380">
            <v>2274</v>
          </cell>
          <cell r="B4380" t="str">
            <v>Standish, Keith B.</v>
          </cell>
          <cell r="C4380" t="str">
            <v>N</v>
          </cell>
          <cell r="D4380" t="str">
            <v>00000555</v>
          </cell>
          <cell r="E4380" t="str">
            <v>Medical Assistant - PD</v>
          </cell>
          <cell r="F4380">
            <v>43703</v>
          </cell>
          <cell r="G4380">
            <v>44010</v>
          </cell>
          <cell r="H4380" t="str">
            <v>Hourly</v>
          </cell>
          <cell r="I4380" t="str">
            <v>H</v>
          </cell>
          <cell r="J4380">
            <v>15.06</v>
          </cell>
        </row>
        <row r="4381">
          <cell r="A4381">
            <v>2275</v>
          </cell>
          <cell r="B4381" t="str">
            <v>Illsley, Ashley</v>
          </cell>
          <cell r="C4381" t="str">
            <v>N</v>
          </cell>
          <cell r="D4381" t="str">
            <v>00000049</v>
          </cell>
          <cell r="E4381" t="str">
            <v>MEDSURG Registered Nurse</v>
          </cell>
          <cell r="F4381">
            <v>42485</v>
          </cell>
          <cell r="G4381">
            <v>43786</v>
          </cell>
          <cell r="H4381" t="str">
            <v>Hourly</v>
          </cell>
          <cell r="I4381" t="str">
            <v>H</v>
          </cell>
          <cell r="J4381">
            <v>31.52</v>
          </cell>
        </row>
        <row r="4382">
          <cell r="A4382">
            <v>2275</v>
          </cell>
          <cell r="B4382" t="str">
            <v>Illsley, Ashley</v>
          </cell>
          <cell r="C4382" t="str">
            <v>Y</v>
          </cell>
          <cell r="D4382" t="str">
            <v>00000062</v>
          </cell>
          <cell r="E4382" t="str">
            <v>BC Registered Nurse</v>
          </cell>
          <cell r="F4382">
            <v>43787</v>
          </cell>
          <cell r="G4382">
            <v>45056</v>
          </cell>
          <cell r="H4382" t="str">
            <v>Hourly</v>
          </cell>
          <cell r="I4382" t="str">
            <v>H</v>
          </cell>
          <cell r="J4382">
            <v>41.44</v>
          </cell>
        </row>
        <row r="4383">
          <cell r="A4383">
            <v>2275</v>
          </cell>
          <cell r="B4383" t="str">
            <v>Illsley, Ashley</v>
          </cell>
          <cell r="C4383" t="str">
            <v>N</v>
          </cell>
          <cell r="D4383" t="str">
            <v>00000231</v>
          </cell>
          <cell r="E4383" t="str">
            <v>BC RN - Per Diem</v>
          </cell>
          <cell r="F4383">
            <v>43787</v>
          </cell>
          <cell r="G4383">
            <v>43786</v>
          </cell>
          <cell r="H4383" t="str">
            <v>Hourly</v>
          </cell>
          <cell r="I4383" t="str">
            <v>H</v>
          </cell>
          <cell r="J4383">
            <v>31.52</v>
          </cell>
        </row>
        <row r="4384">
          <cell r="A4384">
            <v>2275</v>
          </cell>
          <cell r="B4384" t="str">
            <v>Illsley, Ashley</v>
          </cell>
          <cell r="C4384" t="str">
            <v>N</v>
          </cell>
          <cell r="D4384" t="str">
            <v>00000239</v>
          </cell>
          <cell r="E4384" t="str">
            <v>MEDSURG RN Per Diem</v>
          </cell>
          <cell r="F4384">
            <v>43791</v>
          </cell>
          <cell r="G4384">
            <v>44374</v>
          </cell>
          <cell r="H4384" t="str">
            <v>Hourly</v>
          </cell>
          <cell r="I4384" t="str">
            <v>H</v>
          </cell>
          <cell r="J4384">
            <v>32.79</v>
          </cell>
        </row>
        <row r="4385">
          <cell r="A4385">
            <v>2276</v>
          </cell>
          <cell r="B4385" t="str">
            <v>Gillich, Claire L.</v>
          </cell>
          <cell r="C4385" t="str">
            <v>N</v>
          </cell>
          <cell r="D4385" t="str">
            <v>00000211</v>
          </cell>
          <cell r="E4385" t="str">
            <v>PR Patient Reg Receptionist I</v>
          </cell>
          <cell r="F4385">
            <v>42485</v>
          </cell>
          <cell r="G4385">
            <v>44514</v>
          </cell>
          <cell r="H4385" t="str">
            <v>Hourly</v>
          </cell>
          <cell r="I4385" t="str">
            <v>H</v>
          </cell>
          <cell r="J4385">
            <v>16.22</v>
          </cell>
        </row>
        <row r="4386">
          <cell r="A4386">
            <v>2276</v>
          </cell>
          <cell r="B4386" t="str">
            <v>Gillich, Claire L.</v>
          </cell>
          <cell r="C4386" t="str">
            <v>N</v>
          </cell>
          <cell r="D4386" t="str">
            <v>00000469</v>
          </cell>
          <cell r="E4386" t="str">
            <v>NADM PT Reg Recep Surg Svcs</v>
          </cell>
          <cell r="F4386">
            <v>44515</v>
          </cell>
          <cell r="G4386">
            <v>44682</v>
          </cell>
          <cell r="H4386" t="str">
            <v>Hourly</v>
          </cell>
          <cell r="I4386" t="str">
            <v>H</v>
          </cell>
          <cell r="J4386">
            <v>20.21</v>
          </cell>
        </row>
        <row r="4387">
          <cell r="A4387">
            <v>2276</v>
          </cell>
          <cell r="B4387" t="str">
            <v>Gillich, Claire L.</v>
          </cell>
          <cell r="C4387" t="str">
            <v>Y</v>
          </cell>
          <cell r="D4387" t="str">
            <v>00000658</v>
          </cell>
          <cell r="E4387" t="str">
            <v>Patient Access Representative</v>
          </cell>
          <cell r="F4387">
            <v>44683</v>
          </cell>
          <cell r="G4387">
            <v>45056</v>
          </cell>
          <cell r="H4387" t="str">
            <v>Hourly</v>
          </cell>
          <cell r="I4387" t="str">
            <v>H</v>
          </cell>
          <cell r="J4387">
            <v>22.98</v>
          </cell>
        </row>
        <row r="4388">
          <cell r="A4388">
            <v>2277</v>
          </cell>
          <cell r="B4388" t="str">
            <v>Chapman, Virginia M.</v>
          </cell>
          <cell r="C4388" t="str">
            <v>Y</v>
          </cell>
          <cell r="D4388" t="str">
            <v>00000418</v>
          </cell>
          <cell r="E4388" t="str">
            <v>Clinic Admin Office Manager</v>
          </cell>
          <cell r="F4388">
            <v>42485</v>
          </cell>
          <cell r="G4388">
            <v>42871</v>
          </cell>
          <cell r="H4388" t="str">
            <v>Salaried</v>
          </cell>
          <cell r="I4388" t="str">
            <v>S</v>
          </cell>
          <cell r="J4388">
            <v>45</v>
          </cell>
        </row>
        <row r="4389">
          <cell r="A4389">
            <v>2278</v>
          </cell>
          <cell r="B4389" t="str">
            <v>Bartlett-Hardy, Jenny</v>
          </cell>
          <cell r="C4389" t="str">
            <v>Y</v>
          </cell>
          <cell r="D4389" t="str">
            <v>00000225</v>
          </cell>
          <cell r="E4389" t="str">
            <v>CEC Teacher</v>
          </cell>
          <cell r="F4389">
            <v>42709</v>
          </cell>
          <cell r="G4389">
            <v>43643</v>
          </cell>
          <cell r="H4389" t="str">
            <v>Hourly</v>
          </cell>
          <cell r="I4389" t="str">
            <v>H</v>
          </cell>
          <cell r="J4389">
            <v>15.76</v>
          </cell>
        </row>
        <row r="4390">
          <cell r="A4390">
            <v>2278</v>
          </cell>
          <cell r="B4390" t="str">
            <v>Bartlett-Hardy, Jenny</v>
          </cell>
          <cell r="C4390" t="str">
            <v>N</v>
          </cell>
          <cell r="D4390" t="str">
            <v>00000227</v>
          </cell>
          <cell r="E4390" t="str">
            <v>CEC Teaching Assistant</v>
          </cell>
          <cell r="F4390">
            <v>42492</v>
          </cell>
          <cell r="G4390">
            <v>42708</v>
          </cell>
          <cell r="H4390" t="str">
            <v>Hourly</v>
          </cell>
          <cell r="I4390" t="str">
            <v>H</v>
          </cell>
          <cell r="J4390">
            <v>13</v>
          </cell>
        </row>
        <row r="4391">
          <cell r="A4391">
            <v>2279</v>
          </cell>
          <cell r="B4391" t="str">
            <v>Sherwin, Robert D.</v>
          </cell>
          <cell r="C4391" t="str">
            <v>Y</v>
          </cell>
          <cell r="D4391" t="str">
            <v>00000189</v>
          </cell>
          <cell r="E4391" t="str">
            <v>NUTS Chef</v>
          </cell>
          <cell r="F4391">
            <v>42499</v>
          </cell>
          <cell r="G4391">
            <v>43471</v>
          </cell>
          <cell r="H4391" t="str">
            <v>Salaried</v>
          </cell>
          <cell r="I4391" t="str">
            <v>S</v>
          </cell>
          <cell r="J4391">
            <v>19.38</v>
          </cell>
        </row>
        <row r="4392">
          <cell r="A4392">
            <v>2280</v>
          </cell>
          <cell r="B4392" t="str">
            <v>Roberts, Sarah K.</v>
          </cell>
          <cell r="C4392" t="str">
            <v>N</v>
          </cell>
          <cell r="D4392" t="str">
            <v>00000105</v>
          </cell>
          <cell r="E4392" t="str">
            <v>CARE Social Worker</v>
          </cell>
          <cell r="F4392">
            <v>42499</v>
          </cell>
          <cell r="G4392">
            <v>44234</v>
          </cell>
          <cell r="H4392" t="str">
            <v>Salaried</v>
          </cell>
          <cell r="I4392" t="str">
            <v>S</v>
          </cell>
          <cell r="J4392">
            <v>32</v>
          </cell>
        </row>
        <row r="4393">
          <cell r="A4393">
            <v>2280</v>
          </cell>
          <cell r="B4393" t="str">
            <v>Roberts, Sarah K.</v>
          </cell>
          <cell r="C4393" t="str">
            <v>Y</v>
          </cell>
          <cell r="D4393" t="str">
            <v>00000641</v>
          </cell>
          <cell r="E4393" t="str">
            <v>Counselor</v>
          </cell>
          <cell r="F4393">
            <v>44235</v>
          </cell>
          <cell r="G4393">
            <v>44526</v>
          </cell>
          <cell r="H4393" t="str">
            <v>Salaried</v>
          </cell>
          <cell r="I4393" t="str">
            <v>S</v>
          </cell>
          <cell r="J4393">
            <v>33.119999999999997</v>
          </cell>
        </row>
        <row r="4394">
          <cell r="A4394">
            <v>2281</v>
          </cell>
          <cell r="B4394" t="str">
            <v>Pettersen, Joann E.</v>
          </cell>
          <cell r="C4394" t="str">
            <v>Y</v>
          </cell>
          <cell r="D4394" t="str">
            <v>00000161</v>
          </cell>
          <cell r="E4394" t="str">
            <v>PRIM RN Provider Practice</v>
          </cell>
          <cell r="F4394">
            <v>42500</v>
          </cell>
          <cell r="G4394">
            <v>43168</v>
          </cell>
          <cell r="H4394" t="str">
            <v>Hourly</v>
          </cell>
          <cell r="I4394" t="str">
            <v>H</v>
          </cell>
          <cell r="J4394">
            <v>36.72</v>
          </cell>
        </row>
        <row r="4395">
          <cell r="A4395">
            <v>2282</v>
          </cell>
          <cell r="B4395" t="str">
            <v>McGinty, Karen D.</v>
          </cell>
          <cell r="C4395" t="str">
            <v>Y</v>
          </cell>
          <cell r="D4395" t="str">
            <v>00000510</v>
          </cell>
          <cell r="E4395" t="str">
            <v>BPH Care Coordinator</v>
          </cell>
          <cell r="F4395">
            <v>42500</v>
          </cell>
          <cell r="G4395">
            <v>43280</v>
          </cell>
          <cell r="H4395" t="str">
            <v>Salaried</v>
          </cell>
          <cell r="I4395" t="str">
            <v>S</v>
          </cell>
          <cell r="J4395">
            <v>27.54</v>
          </cell>
        </row>
        <row r="4396">
          <cell r="A4396">
            <v>2283</v>
          </cell>
          <cell r="B4396" t="str">
            <v>Johnson, Annette L.</v>
          </cell>
          <cell r="C4396" t="str">
            <v>N</v>
          </cell>
          <cell r="D4396" t="str">
            <v>00000554</v>
          </cell>
          <cell r="E4396" t="str">
            <v>Medical Assistant</v>
          </cell>
          <cell r="F4396">
            <v>42500</v>
          </cell>
          <cell r="G4396">
            <v>43856</v>
          </cell>
          <cell r="H4396" t="str">
            <v>Hourly</v>
          </cell>
          <cell r="I4396" t="str">
            <v>H</v>
          </cell>
          <cell r="J4396">
            <v>19.440000000000001</v>
          </cell>
        </row>
        <row r="4397">
          <cell r="A4397">
            <v>2283</v>
          </cell>
          <cell r="B4397" t="str">
            <v>Johnson, Annette L.</v>
          </cell>
          <cell r="C4397" t="str">
            <v>Y</v>
          </cell>
          <cell r="D4397" t="str">
            <v>00000554</v>
          </cell>
          <cell r="E4397" t="str">
            <v>Medical Assistant</v>
          </cell>
          <cell r="F4397">
            <v>44683</v>
          </cell>
          <cell r="G4397">
            <v>45056</v>
          </cell>
          <cell r="H4397" t="str">
            <v>Hourly</v>
          </cell>
          <cell r="I4397" t="str">
            <v>H</v>
          </cell>
          <cell r="J4397">
            <v>23.87</v>
          </cell>
        </row>
        <row r="4398">
          <cell r="A4398">
            <v>2283</v>
          </cell>
          <cell r="B4398" t="str">
            <v>Johnson, Annette L.</v>
          </cell>
          <cell r="C4398" t="str">
            <v>N</v>
          </cell>
          <cell r="D4398" t="str">
            <v>00000633</v>
          </cell>
          <cell r="E4398" t="str">
            <v>Medical Assistant Offsite</v>
          </cell>
          <cell r="F4398">
            <v>43857</v>
          </cell>
          <cell r="G4398">
            <v>44682</v>
          </cell>
          <cell r="H4398" t="str">
            <v>Hourly</v>
          </cell>
          <cell r="I4398" t="str">
            <v>H</v>
          </cell>
          <cell r="J4398">
            <v>21.95</v>
          </cell>
        </row>
        <row r="4399">
          <cell r="A4399">
            <v>2284</v>
          </cell>
          <cell r="B4399" t="str">
            <v>Whitlock, Elizabeth</v>
          </cell>
          <cell r="C4399" t="str">
            <v>Y</v>
          </cell>
          <cell r="D4399" t="str">
            <v>00000554</v>
          </cell>
          <cell r="E4399" t="str">
            <v>Medical Assistant</v>
          </cell>
          <cell r="F4399">
            <v>42499</v>
          </cell>
          <cell r="G4399">
            <v>43665</v>
          </cell>
          <cell r="H4399" t="str">
            <v>Hourly</v>
          </cell>
          <cell r="I4399" t="str">
            <v>H</v>
          </cell>
          <cell r="J4399">
            <v>14.77</v>
          </cell>
        </row>
        <row r="4400">
          <cell r="A4400">
            <v>2285</v>
          </cell>
          <cell r="B4400" t="str">
            <v>Whitaker, Berton</v>
          </cell>
          <cell r="C4400" t="str">
            <v>Y</v>
          </cell>
          <cell r="D4400" t="str">
            <v>00000001</v>
          </cell>
          <cell r="E4400" t="str">
            <v>ADM Chief Executive Officer</v>
          </cell>
          <cell r="F4400">
            <v>42499</v>
          </cell>
          <cell r="G4400">
            <v>42643</v>
          </cell>
          <cell r="H4400" t="str">
            <v>Salaried</v>
          </cell>
          <cell r="I4400" t="str">
            <v>S</v>
          </cell>
          <cell r="J4400">
            <v>192.30770000000001</v>
          </cell>
        </row>
        <row r="4401">
          <cell r="A4401">
            <v>2286</v>
          </cell>
          <cell r="B4401" t="str">
            <v>Tetrault, Heather M.</v>
          </cell>
          <cell r="C4401" t="str">
            <v>Y</v>
          </cell>
          <cell r="D4401" t="str">
            <v>00000239</v>
          </cell>
          <cell r="E4401" t="str">
            <v>MEDSURG RN Per Diem</v>
          </cell>
          <cell r="F4401">
            <v>42506</v>
          </cell>
          <cell r="G4401">
            <v>42955</v>
          </cell>
          <cell r="H4401" t="str">
            <v>Hourly</v>
          </cell>
          <cell r="I4401" t="str">
            <v>H</v>
          </cell>
          <cell r="J4401">
            <v>30.6</v>
          </cell>
        </row>
        <row r="4402">
          <cell r="A4402">
            <v>2287</v>
          </cell>
          <cell r="B4402" t="str">
            <v>Chase, Alison</v>
          </cell>
          <cell r="C4402" t="str">
            <v>N</v>
          </cell>
          <cell r="D4402" t="str">
            <v>00000164</v>
          </cell>
          <cell r="E4402" t="str">
            <v>PRIM Medical Secretary</v>
          </cell>
          <cell r="F4402">
            <v>42506</v>
          </cell>
          <cell r="G4402">
            <v>42708</v>
          </cell>
          <cell r="H4402" t="str">
            <v>Hourly</v>
          </cell>
          <cell r="I4402" t="str">
            <v>H</v>
          </cell>
          <cell r="J4402">
            <v>12</v>
          </cell>
        </row>
        <row r="4403">
          <cell r="A4403">
            <v>2287</v>
          </cell>
          <cell r="B4403" t="str">
            <v>Chase, Alison</v>
          </cell>
          <cell r="C4403" t="str">
            <v>Y</v>
          </cell>
          <cell r="D4403" t="str">
            <v>00000461</v>
          </cell>
          <cell r="E4403" t="str">
            <v>PRIM MedicalSecretary Per Diem</v>
          </cell>
          <cell r="F4403">
            <v>42709</v>
          </cell>
          <cell r="G4403">
            <v>42912</v>
          </cell>
          <cell r="H4403" t="str">
            <v>Hourly</v>
          </cell>
          <cell r="I4403" t="str">
            <v>H</v>
          </cell>
          <cell r="J4403">
            <v>12</v>
          </cell>
        </row>
        <row r="4404">
          <cell r="A4404">
            <v>2288</v>
          </cell>
          <cell r="B4404" t="str">
            <v>Boulanger, Karen L.</v>
          </cell>
          <cell r="C4404" t="str">
            <v>N</v>
          </cell>
          <cell r="D4404" t="str">
            <v>00000155</v>
          </cell>
          <cell r="E4404" t="str">
            <v>NAPS Surgery Medical Secretary</v>
          </cell>
          <cell r="F4404">
            <v>42506</v>
          </cell>
          <cell r="G4404">
            <v>42771</v>
          </cell>
          <cell r="H4404" t="str">
            <v>Hourly</v>
          </cell>
          <cell r="I4404" t="str">
            <v>H</v>
          </cell>
          <cell r="J4404">
            <v>17</v>
          </cell>
        </row>
        <row r="4405">
          <cell r="A4405">
            <v>2288</v>
          </cell>
          <cell r="B4405" t="str">
            <v>Boulanger, Karen L.</v>
          </cell>
          <cell r="C4405" t="str">
            <v>N</v>
          </cell>
          <cell r="D4405" t="str">
            <v>00000157</v>
          </cell>
          <cell r="E4405" t="str">
            <v>NAPS Podiatry Med Secretary</v>
          </cell>
          <cell r="F4405">
            <v>42772</v>
          </cell>
          <cell r="G4405">
            <v>43772</v>
          </cell>
          <cell r="H4405" t="str">
            <v>Hourly</v>
          </cell>
          <cell r="I4405" t="str">
            <v>H</v>
          </cell>
          <cell r="J4405">
            <v>17.86</v>
          </cell>
        </row>
        <row r="4406">
          <cell r="A4406">
            <v>2288</v>
          </cell>
          <cell r="B4406" t="str">
            <v>Boulanger, Karen L.</v>
          </cell>
          <cell r="C4406" t="str">
            <v>N</v>
          </cell>
          <cell r="D4406" t="str">
            <v>00000629</v>
          </cell>
          <cell r="E4406" t="str">
            <v>Medical Secretary Offsite</v>
          </cell>
          <cell r="F4406">
            <v>43773</v>
          </cell>
          <cell r="G4406">
            <v>44682</v>
          </cell>
          <cell r="H4406" t="str">
            <v>Hourly</v>
          </cell>
          <cell r="I4406" t="str">
            <v>H</v>
          </cell>
          <cell r="J4406">
            <v>21.59</v>
          </cell>
        </row>
        <row r="4407">
          <cell r="A4407">
            <v>2288</v>
          </cell>
          <cell r="B4407" t="str">
            <v>Boulanger, Karen L.</v>
          </cell>
          <cell r="C4407" t="str">
            <v>Y</v>
          </cell>
          <cell r="D4407" t="str">
            <v>00000657</v>
          </cell>
          <cell r="E4407" t="str">
            <v>Office Representative</v>
          </cell>
          <cell r="F4407">
            <v>44683</v>
          </cell>
          <cell r="G4407">
            <v>45056</v>
          </cell>
          <cell r="H4407" t="str">
            <v>Hourly</v>
          </cell>
          <cell r="I4407" t="str">
            <v>H</v>
          </cell>
          <cell r="J4407">
            <v>24.75</v>
          </cell>
        </row>
        <row r="4408">
          <cell r="A4408">
            <v>2289</v>
          </cell>
          <cell r="B4408" t="str">
            <v>Leister, Karen T.</v>
          </cell>
          <cell r="C4408" t="str">
            <v>N</v>
          </cell>
          <cell r="D4408" t="str">
            <v>00000421</v>
          </cell>
          <cell r="E4408" t="str">
            <v>RAD Radiology Technologist 2</v>
          </cell>
          <cell r="F4408">
            <v>42877</v>
          </cell>
          <cell r="G4408">
            <v>43478</v>
          </cell>
          <cell r="H4408" t="str">
            <v>Hourly</v>
          </cell>
          <cell r="I4408" t="str">
            <v>H</v>
          </cell>
          <cell r="J4408">
            <v>33.659999999999997</v>
          </cell>
        </row>
        <row r="4409">
          <cell r="A4409">
            <v>2289</v>
          </cell>
          <cell r="B4409" t="str">
            <v>Leister, Karen T.</v>
          </cell>
          <cell r="C4409" t="str">
            <v>N</v>
          </cell>
          <cell r="D4409" t="str">
            <v>00000484</v>
          </cell>
          <cell r="E4409" t="str">
            <v>Radiology Technologist PD</v>
          </cell>
          <cell r="F4409">
            <v>42508</v>
          </cell>
          <cell r="G4409">
            <v>42876</v>
          </cell>
          <cell r="H4409" t="str">
            <v>Hourly</v>
          </cell>
          <cell r="I4409" t="str">
            <v>H</v>
          </cell>
          <cell r="J4409">
            <v>33.659999999999997</v>
          </cell>
        </row>
        <row r="4410">
          <cell r="A4410">
            <v>2289</v>
          </cell>
          <cell r="B4410" t="str">
            <v>Leister, Karen T.</v>
          </cell>
          <cell r="C4410" t="str">
            <v>Y</v>
          </cell>
          <cell r="D4410" t="str">
            <v>00000484</v>
          </cell>
          <cell r="E4410" t="str">
            <v>Radiology Technologist PD</v>
          </cell>
          <cell r="F4410">
            <v>43479</v>
          </cell>
          <cell r="G4410">
            <v>43688</v>
          </cell>
          <cell r="H4410" t="str">
            <v>Hourly</v>
          </cell>
          <cell r="I4410" t="str">
            <v>H</v>
          </cell>
          <cell r="J4410">
            <v>34.67</v>
          </cell>
        </row>
        <row r="4411">
          <cell r="A4411">
            <v>2290</v>
          </cell>
          <cell r="B4411" t="str">
            <v>Keyes, Michelle A.</v>
          </cell>
          <cell r="C4411" t="str">
            <v>Y</v>
          </cell>
          <cell r="D4411" t="str">
            <v>00000114</v>
          </cell>
          <cell r="E4411" t="str">
            <v>Non Certified Coder</v>
          </cell>
          <cell r="F4411">
            <v>42793</v>
          </cell>
          <cell r="G4411">
            <v>43091</v>
          </cell>
          <cell r="H4411" t="str">
            <v>Hourly</v>
          </cell>
          <cell r="I4411" t="str">
            <v>H</v>
          </cell>
          <cell r="J4411">
            <v>17.34</v>
          </cell>
        </row>
        <row r="4412">
          <cell r="A4412">
            <v>2290</v>
          </cell>
          <cell r="B4412" t="str">
            <v>Keyes, Michelle A.</v>
          </cell>
          <cell r="C4412" t="str">
            <v>N</v>
          </cell>
          <cell r="D4412" t="str">
            <v>00000118</v>
          </cell>
          <cell r="E4412" t="str">
            <v>HIM File Clerk</v>
          </cell>
          <cell r="F4412">
            <v>42655</v>
          </cell>
          <cell r="G4412">
            <v>42792</v>
          </cell>
          <cell r="H4412" t="str">
            <v>Hourly</v>
          </cell>
          <cell r="I4412" t="str">
            <v>H</v>
          </cell>
          <cell r="J4412">
            <v>17</v>
          </cell>
        </row>
        <row r="4413">
          <cell r="A4413">
            <v>2290</v>
          </cell>
          <cell r="B4413" t="str">
            <v>Keyes, Michelle A.</v>
          </cell>
          <cell r="C4413" t="str">
            <v>N</v>
          </cell>
          <cell r="D4413" t="str">
            <v>00000274</v>
          </cell>
          <cell r="E4413" t="str">
            <v>HR Human Resources Assistant</v>
          </cell>
          <cell r="F4413">
            <v>42513</v>
          </cell>
          <cell r="G4413">
            <v>42654</v>
          </cell>
          <cell r="H4413" t="str">
            <v>Hourly</v>
          </cell>
          <cell r="I4413" t="str">
            <v>H</v>
          </cell>
          <cell r="J4413">
            <v>20</v>
          </cell>
        </row>
        <row r="4414">
          <cell r="A4414">
            <v>2291</v>
          </cell>
          <cell r="B4414" t="str">
            <v>Tucker, Megan E.</v>
          </cell>
          <cell r="C4414" t="str">
            <v>N</v>
          </cell>
          <cell r="D4414" t="str">
            <v>00000051</v>
          </cell>
          <cell r="E4414" t="str">
            <v>MEDSURG LNA</v>
          </cell>
          <cell r="F4414">
            <v>43367</v>
          </cell>
          <cell r="G4414">
            <v>44318</v>
          </cell>
          <cell r="H4414" t="str">
            <v>Hourly</v>
          </cell>
          <cell r="I4414" t="str">
            <v>H</v>
          </cell>
          <cell r="J4414">
            <v>17.02</v>
          </cell>
        </row>
        <row r="4415">
          <cell r="A4415">
            <v>2291</v>
          </cell>
          <cell r="B4415" t="str">
            <v>Tucker, Megan E.</v>
          </cell>
          <cell r="C4415" t="str">
            <v>N</v>
          </cell>
          <cell r="D4415" t="str">
            <v>00000237</v>
          </cell>
          <cell r="E4415" t="str">
            <v>MEDSURG LNA Per Diem</v>
          </cell>
          <cell r="F4415">
            <v>42513</v>
          </cell>
          <cell r="G4415">
            <v>43366</v>
          </cell>
          <cell r="H4415" t="str">
            <v>Hourly</v>
          </cell>
          <cell r="I4415" t="str">
            <v>H</v>
          </cell>
          <cell r="J4415">
            <v>13.26</v>
          </cell>
        </row>
        <row r="4416">
          <cell r="A4416">
            <v>2291</v>
          </cell>
          <cell r="B4416" t="str">
            <v>Tucker, Megan E.</v>
          </cell>
          <cell r="C4416" t="str">
            <v>Y</v>
          </cell>
          <cell r="D4416" t="str">
            <v>00000237</v>
          </cell>
          <cell r="E4416" t="str">
            <v>MEDSURG LNA Per Diem</v>
          </cell>
          <cell r="F4416">
            <v>44319</v>
          </cell>
          <cell r="G4416">
            <v>45056</v>
          </cell>
          <cell r="H4416" t="str">
            <v>Hourly</v>
          </cell>
          <cell r="I4416" t="str">
            <v>H</v>
          </cell>
          <cell r="J4416">
            <v>21.66</v>
          </cell>
        </row>
        <row r="4417">
          <cell r="A4417">
            <v>2292</v>
          </cell>
          <cell r="B4417" t="str">
            <v>Kinnarney, Erin N.</v>
          </cell>
          <cell r="C4417" t="str">
            <v>N</v>
          </cell>
          <cell r="D4417" t="str">
            <v>00000255</v>
          </cell>
          <cell r="E4417" t="str">
            <v>ADM Administrative Assistant</v>
          </cell>
          <cell r="F4417">
            <v>42521</v>
          </cell>
          <cell r="G4417">
            <v>42694</v>
          </cell>
          <cell r="H4417" t="str">
            <v>Hourly</v>
          </cell>
          <cell r="I4417" t="str">
            <v>H</v>
          </cell>
          <cell r="J4417">
            <v>16</v>
          </cell>
        </row>
        <row r="4418">
          <cell r="A4418">
            <v>2292</v>
          </cell>
          <cell r="B4418" t="str">
            <v>Kinnarney, Erin N.</v>
          </cell>
          <cell r="C4418" t="str">
            <v>Y</v>
          </cell>
          <cell r="D4418" t="str">
            <v>00000525</v>
          </cell>
          <cell r="E4418" t="str">
            <v>PRIM Clinic Coordinator</v>
          </cell>
          <cell r="F4418">
            <v>42695</v>
          </cell>
          <cell r="G4418">
            <v>43497</v>
          </cell>
          <cell r="H4418" t="str">
            <v>Hourly</v>
          </cell>
          <cell r="I4418" t="str">
            <v>H</v>
          </cell>
          <cell r="J4418">
            <v>17.32</v>
          </cell>
        </row>
        <row r="4419">
          <cell r="A4419">
            <v>2293</v>
          </cell>
          <cell r="B4419" t="str">
            <v>Swartz Doyle, Kimberly A.</v>
          </cell>
          <cell r="C4419" t="str">
            <v>N</v>
          </cell>
          <cell r="D4419" t="str">
            <v>00000188</v>
          </cell>
          <cell r="E4419" t="str">
            <v>NUTS Registered Dietician</v>
          </cell>
          <cell r="F4419">
            <v>42521</v>
          </cell>
          <cell r="G4419">
            <v>42736</v>
          </cell>
          <cell r="H4419" t="str">
            <v>Hourly</v>
          </cell>
          <cell r="I4419" t="str">
            <v>H</v>
          </cell>
          <cell r="J4419">
            <v>29</v>
          </cell>
        </row>
        <row r="4420">
          <cell r="A4420">
            <v>2293</v>
          </cell>
          <cell r="B4420" t="str">
            <v>Swartz Doyle, Kimberly A.</v>
          </cell>
          <cell r="C4420" t="str">
            <v>N</v>
          </cell>
          <cell r="D4420" t="str">
            <v>00000596</v>
          </cell>
          <cell r="E4420" t="str">
            <v>Reg Dietician Rehab</v>
          </cell>
          <cell r="F4420">
            <v>42737</v>
          </cell>
          <cell r="G4420">
            <v>43408</v>
          </cell>
          <cell r="H4420" t="str">
            <v>Hourly</v>
          </cell>
          <cell r="I4420" t="str">
            <v>H</v>
          </cell>
          <cell r="J4420">
            <v>29.58</v>
          </cell>
        </row>
        <row r="4421">
          <cell r="A4421">
            <v>2293</v>
          </cell>
          <cell r="B4421" t="str">
            <v>Swartz Doyle, Kimberly A.</v>
          </cell>
          <cell r="C4421" t="str">
            <v>Y</v>
          </cell>
          <cell r="D4421" t="str">
            <v>00000619</v>
          </cell>
          <cell r="E4421" t="str">
            <v>Reg Dietician PD</v>
          </cell>
          <cell r="F4421">
            <v>43409</v>
          </cell>
          <cell r="G4421">
            <v>43721</v>
          </cell>
          <cell r="H4421" t="str">
            <v>Hourly</v>
          </cell>
          <cell r="I4421" t="str">
            <v>H</v>
          </cell>
          <cell r="J4421">
            <v>30.47</v>
          </cell>
        </row>
        <row r="4422">
          <cell r="A4422">
            <v>2294</v>
          </cell>
          <cell r="B4422" t="str">
            <v>Veilleux, Danielle M.</v>
          </cell>
          <cell r="C4422" t="str">
            <v>N</v>
          </cell>
          <cell r="D4422" t="str">
            <v>00000307</v>
          </cell>
          <cell r="E4422" t="str">
            <v>BETH Medical Secretary Offsite</v>
          </cell>
          <cell r="F4422">
            <v>42521</v>
          </cell>
          <cell r="G4422">
            <v>42988</v>
          </cell>
          <cell r="H4422" t="str">
            <v>Hourly</v>
          </cell>
          <cell r="I4422" t="str">
            <v>H</v>
          </cell>
          <cell r="J4422">
            <v>13.26</v>
          </cell>
        </row>
        <row r="4423">
          <cell r="A4423">
            <v>2294</v>
          </cell>
          <cell r="B4423" t="str">
            <v>Veilleux, Danielle M.</v>
          </cell>
          <cell r="C4423" t="str">
            <v>Y</v>
          </cell>
          <cell r="D4423" t="str">
            <v>00000579</v>
          </cell>
          <cell r="E4423" t="str">
            <v>HR Coordinator</v>
          </cell>
          <cell r="F4423">
            <v>42989</v>
          </cell>
          <cell r="G4423">
            <v>43250</v>
          </cell>
          <cell r="H4423" t="str">
            <v>Hourly</v>
          </cell>
          <cell r="I4423" t="str">
            <v>H</v>
          </cell>
          <cell r="J4423">
            <v>17</v>
          </cell>
        </row>
        <row r="4424">
          <cell r="A4424">
            <v>2295</v>
          </cell>
          <cell r="B4424" t="str">
            <v>Dunwoody, Shawn K.</v>
          </cell>
          <cell r="C4424" t="str">
            <v>Y</v>
          </cell>
          <cell r="D4424" t="str">
            <v>00000066</v>
          </cell>
          <cell r="E4424" t="str">
            <v>OR Surgical Services Asst</v>
          </cell>
          <cell r="F4424">
            <v>42681</v>
          </cell>
          <cell r="G4424">
            <v>44890</v>
          </cell>
          <cell r="H4424" t="str">
            <v>Hourly</v>
          </cell>
          <cell r="I4424" t="str">
            <v>H</v>
          </cell>
          <cell r="J4424">
            <v>16.440000000000001</v>
          </cell>
        </row>
        <row r="4425">
          <cell r="A4425">
            <v>2295</v>
          </cell>
          <cell r="B4425" t="str">
            <v>Dunwoody, Shawn K.</v>
          </cell>
          <cell r="C4425" t="str">
            <v>N</v>
          </cell>
          <cell r="D4425" t="str">
            <v>00000194</v>
          </cell>
          <cell r="E4425" t="str">
            <v>FAC General Maintenance Worker</v>
          </cell>
          <cell r="F4425">
            <v>42521</v>
          </cell>
          <cell r="G4425">
            <v>42680</v>
          </cell>
          <cell r="H4425" t="str">
            <v>Hourly</v>
          </cell>
          <cell r="I4425" t="str">
            <v>H</v>
          </cell>
          <cell r="J4425">
            <v>10</v>
          </cell>
        </row>
        <row r="4426">
          <cell r="A4426">
            <v>2296</v>
          </cell>
          <cell r="B4426" t="str">
            <v>DeMara, Madisyn E.</v>
          </cell>
          <cell r="C4426" t="str">
            <v>N</v>
          </cell>
          <cell r="D4426" t="str">
            <v>00000227</v>
          </cell>
          <cell r="E4426" t="str">
            <v>CEC Teaching Assistant</v>
          </cell>
          <cell r="F4426">
            <v>42527</v>
          </cell>
          <cell r="G4426">
            <v>42554</v>
          </cell>
          <cell r="H4426" t="str">
            <v>Hourly</v>
          </cell>
          <cell r="I4426" t="str">
            <v>H</v>
          </cell>
          <cell r="J4426">
            <v>10</v>
          </cell>
        </row>
        <row r="4427">
          <cell r="A4427">
            <v>2296</v>
          </cell>
          <cell r="B4427" t="str">
            <v>DeMara, Madisyn E.</v>
          </cell>
          <cell r="C4427" t="str">
            <v>Y</v>
          </cell>
          <cell r="D4427" t="str">
            <v>00000454</v>
          </cell>
          <cell r="E4427" t="str">
            <v>CEC Day Care Sub Per Diem</v>
          </cell>
          <cell r="F4427">
            <v>42555</v>
          </cell>
          <cell r="G4427">
            <v>43607</v>
          </cell>
          <cell r="H4427" t="str">
            <v>Hourly</v>
          </cell>
          <cell r="I4427" t="str">
            <v>H</v>
          </cell>
          <cell r="J4427">
            <v>11.1</v>
          </cell>
        </row>
        <row r="4428">
          <cell r="A4428">
            <v>2297</v>
          </cell>
          <cell r="B4428" t="str">
            <v>Andrews, Wendy</v>
          </cell>
          <cell r="C4428" t="str">
            <v>Y</v>
          </cell>
          <cell r="D4428" t="str">
            <v>00000164</v>
          </cell>
          <cell r="E4428" t="str">
            <v>PRIM Medical Secretary</v>
          </cell>
          <cell r="F4428">
            <v>42527</v>
          </cell>
          <cell r="G4428">
            <v>43103</v>
          </cell>
          <cell r="H4428" t="str">
            <v>Hourly</v>
          </cell>
          <cell r="I4428" t="str">
            <v>H</v>
          </cell>
          <cell r="J4428">
            <v>18.45</v>
          </cell>
        </row>
        <row r="4429">
          <cell r="A4429">
            <v>2298</v>
          </cell>
          <cell r="B4429" t="str">
            <v>Keating, Lorraine A.</v>
          </cell>
          <cell r="C4429" t="str">
            <v>Y</v>
          </cell>
          <cell r="D4429" t="str">
            <v>00000536</v>
          </cell>
          <cell r="E4429" t="str">
            <v>RN - OB/GYN Clinic</v>
          </cell>
          <cell r="F4429">
            <v>42527</v>
          </cell>
          <cell r="G4429">
            <v>43552</v>
          </cell>
          <cell r="H4429" t="str">
            <v>Hourly</v>
          </cell>
          <cell r="I4429" t="str">
            <v>H</v>
          </cell>
          <cell r="J4429">
            <v>38.869999999999997</v>
          </cell>
        </row>
        <row r="4430">
          <cell r="A4430">
            <v>2299</v>
          </cell>
          <cell r="B4430" t="str">
            <v>Kottenbach, Colleen A.</v>
          </cell>
          <cell r="C4430" t="str">
            <v>N</v>
          </cell>
          <cell r="D4430" t="str">
            <v>00000056</v>
          </cell>
          <cell r="E4430" t="str">
            <v>MECU Registered Nurse</v>
          </cell>
          <cell r="F4430">
            <v>42534</v>
          </cell>
          <cell r="G4430">
            <v>43198</v>
          </cell>
          <cell r="H4430" t="str">
            <v>Hourly</v>
          </cell>
          <cell r="I4430" t="str">
            <v>H</v>
          </cell>
          <cell r="J4430">
            <v>35.700000000000003</v>
          </cell>
        </row>
        <row r="4431">
          <cell r="A4431">
            <v>2299</v>
          </cell>
          <cell r="B4431" t="str">
            <v>Kottenbach, Colleen A.</v>
          </cell>
          <cell r="C4431" t="str">
            <v>N</v>
          </cell>
          <cell r="D4431" t="str">
            <v>00000544</v>
          </cell>
          <cell r="E4431" t="str">
            <v>Registered Nurse</v>
          </cell>
          <cell r="F4431">
            <v>44319</v>
          </cell>
          <cell r="G4431">
            <v>44482</v>
          </cell>
          <cell r="H4431" t="str">
            <v>Hourly</v>
          </cell>
          <cell r="I4431" t="str">
            <v>H</v>
          </cell>
          <cell r="J4431">
            <v>39.01</v>
          </cell>
        </row>
        <row r="4432">
          <cell r="A4432">
            <v>2299</v>
          </cell>
          <cell r="B4432" t="str">
            <v>Kottenbach, Colleen A.</v>
          </cell>
          <cell r="C4432" t="str">
            <v>N</v>
          </cell>
          <cell r="D4432" t="str">
            <v>00000591</v>
          </cell>
          <cell r="E4432" t="str">
            <v>RN Retirement Community</v>
          </cell>
          <cell r="F4432">
            <v>43109</v>
          </cell>
          <cell r="G4432">
            <v>44472</v>
          </cell>
          <cell r="H4432" t="str">
            <v>Hourly</v>
          </cell>
          <cell r="I4432" t="str">
            <v>H</v>
          </cell>
          <cell r="J4432">
            <v>39.01</v>
          </cell>
        </row>
        <row r="4433">
          <cell r="A4433">
            <v>2299</v>
          </cell>
          <cell r="B4433" t="str">
            <v>Kottenbach, Colleen A.</v>
          </cell>
          <cell r="C4433" t="str">
            <v>Y</v>
          </cell>
          <cell r="D4433" t="str">
            <v>00000592</v>
          </cell>
          <cell r="E4433" t="str">
            <v>RN Retirement Com PD</v>
          </cell>
          <cell r="F4433">
            <v>44473</v>
          </cell>
          <cell r="G4433">
            <v>45056</v>
          </cell>
          <cell r="H4433" t="str">
            <v>Hourly</v>
          </cell>
          <cell r="I4433" t="str">
            <v>H</v>
          </cell>
          <cell r="J4433">
            <v>45.15</v>
          </cell>
        </row>
        <row r="4434">
          <cell r="A4434">
            <v>2300</v>
          </cell>
          <cell r="B4434" t="str">
            <v>Smith, Martin E.</v>
          </cell>
          <cell r="C4434" t="str">
            <v>N</v>
          </cell>
          <cell r="D4434" t="str">
            <v>00000189</v>
          </cell>
          <cell r="E4434" t="str">
            <v>NUTS Chef</v>
          </cell>
          <cell r="F4434">
            <v>42919</v>
          </cell>
          <cell r="G4434">
            <v>43556</v>
          </cell>
          <cell r="H4434" t="str">
            <v>Salaried</v>
          </cell>
          <cell r="I4434" t="str">
            <v>S</v>
          </cell>
          <cell r="J4434">
            <v>23</v>
          </cell>
        </row>
        <row r="4435">
          <cell r="A4435">
            <v>2300</v>
          </cell>
          <cell r="B4435" t="str">
            <v>Smith, Martin E.</v>
          </cell>
          <cell r="C4435" t="str">
            <v>N</v>
          </cell>
          <cell r="D4435" t="str">
            <v>00000189</v>
          </cell>
          <cell r="E4435" t="str">
            <v>NUTS Chef</v>
          </cell>
          <cell r="F4435">
            <v>43656</v>
          </cell>
          <cell r="G4435">
            <v>43636</v>
          </cell>
          <cell r="H4435" t="str">
            <v>Salaried</v>
          </cell>
          <cell r="I4435" t="str">
            <v>S</v>
          </cell>
          <cell r="J4435">
            <v>23</v>
          </cell>
        </row>
        <row r="4436">
          <cell r="A4436">
            <v>2300</v>
          </cell>
          <cell r="B4436" t="str">
            <v>Smith, Martin E.</v>
          </cell>
          <cell r="C4436" t="str">
            <v>Y</v>
          </cell>
          <cell r="D4436" t="str">
            <v>00000189</v>
          </cell>
          <cell r="E4436" t="str">
            <v>NUTS Chef</v>
          </cell>
          <cell r="F4436">
            <v>43636</v>
          </cell>
          <cell r="G4436">
            <v>43657</v>
          </cell>
          <cell r="H4436" t="str">
            <v>Salaried</v>
          </cell>
          <cell r="I4436" t="str">
            <v>S</v>
          </cell>
          <cell r="J4436">
            <v>23</v>
          </cell>
        </row>
        <row r="4437">
          <cell r="A4437">
            <v>2300</v>
          </cell>
          <cell r="B4437" t="str">
            <v>Smith, Martin E.</v>
          </cell>
          <cell r="C4437" t="str">
            <v>N</v>
          </cell>
          <cell r="D4437" t="str">
            <v>00000191</v>
          </cell>
          <cell r="E4437" t="str">
            <v>NUTS Nutrition Assistant</v>
          </cell>
          <cell r="F4437">
            <v>42534</v>
          </cell>
          <cell r="G4437">
            <v>42918</v>
          </cell>
          <cell r="H4437" t="str">
            <v>Hourly</v>
          </cell>
          <cell r="I4437" t="str">
            <v>H</v>
          </cell>
          <cell r="J4437">
            <v>15.3</v>
          </cell>
        </row>
        <row r="4438">
          <cell r="A4438">
            <v>2301</v>
          </cell>
          <cell r="B4438" t="str">
            <v>Ashley, Amber L.</v>
          </cell>
          <cell r="C4438" t="str">
            <v>N</v>
          </cell>
          <cell r="D4438" t="str">
            <v>00000164</v>
          </cell>
          <cell r="E4438" t="str">
            <v>PRIM Medical Secretary</v>
          </cell>
          <cell r="F4438">
            <v>42534</v>
          </cell>
          <cell r="G4438">
            <v>42533</v>
          </cell>
          <cell r="H4438" t="str">
            <v>Hourly</v>
          </cell>
          <cell r="I4438" t="str">
            <v>H</v>
          </cell>
          <cell r="J4438">
            <v>9.6</v>
          </cell>
        </row>
        <row r="4439">
          <cell r="A4439">
            <v>2301</v>
          </cell>
          <cell r="B4439" t="str">
            <v>Ashley, Amber L.</v>
          </cell>
          <cell r="C4439" t="str">
            <v>Y</v>
          </cell>
          <cell r="D4439" t="str">
            <v>00000461</v>
          </cell>
          <cell r="E4439" t="str">
            <v>PRIM MedicalSecretary Per Diem</v>
          </cell>
          <cell r="F4439">
            <v>42534</v>
          </cell>
          <cell r="G4439">
            <v>42694</v>
          </cell>
          <cell r="H4439" t="str">
            <v>Hourly</v>
          </cell>
          <cell r="I4439" t="str">
            <v>H</v>
          </cell>
          <cell r="J4439">
            <v>9.6</v>
          </cell>
        </row>
        <row r="4440">
          <cell r="A4440">
            <v>2302</v>
          </cell>
          <cell r="B4440" t="str">
            <v>Menning, Amber H.</v>
          </cell>
          <cell r="C4440" t="str">
            <v>N</v>
          </cell>
          <cell r="D4440" t="str">
            <v>00000049</v>
          </cell>
          <cell r="E4440" t="str">
            <v>MEDSURG Registered Nurse</v>
          </cell>
          <cell r="F4440">
            <v>42541</v>
          </cell>
          <cell r="G4440">
            <v>42764</v>
          </cell>
          <cell r="H4440" t="str">
            <v>Hourly</v>
          </cell>
          <cell r="I4440" t="str">
            <v>H</v>
          </cell>
          <cell r="J4440">
            <v>26</v>
          </cell>
        </row>
        <row r="4441">
          <cell r="A4441">
            <v>2302</v>
          </cell>
          <cell r="B4441" t="str">
            <v>Menning, Amber H.</v>
          </cell>
          <cell r="C4441" t="str">
            <v>N</v>
          </cell>
          <cell r="D4441" t="str">
            <v>00000072</v>
          </cell>
          <cell r="E4441" t="str">
            <v>ER Registered Nurse</v>
          </cell>
          <cell r="F4441">
            <v>42765</v>
          </cell>
          <cell r="G4441">
            <v>43016</v>
          </cell>
          <cell r="H4441" t="str">
            <v>Hourly</v>
          </cell>
          <cell r="I4441" t="str">
            <v>H</v>
          </cell>
          <cell r="J4441">
            <v>26.52</v>
          </cell>
        </row>
        <row r="4442">
          <cell r="A4442">
            <v>2302</v>
          </cell>
          <cell r="B4442" t="str">
            <v>Menning, Amber H.</v>
          </cell>
          <cell r="C4442" t="str">
            <v>Y</v>
          </cell>
          <cell r="D4442" t="str">
            <v>00000233</v>
          </cell>
          <cell r="E4442" t="str">
            <v>ER RN Per Diem</v>
          </cell>
          <cell r="F4442">
            <v>43017</v>
          </cell>
          <cell r="G4442">
            <v>44711</v>
          </cell>
          <cell r="H4442" t="str">
            <v>Hourly</v>
          </cell>
          <cell r="I4442" t="str">
            <v>H</v>
          </cell>
          <cell r="J4442">
            <v>39.21</v>
          </cell>
        </row>
        <row r="4443">
          <cell r="A4443">
            <v>2303</v>
          </cell>
          <cell r="B4443" t="str">
            <v>Hubbard, Arianna A.</v>
          </cell>
          <cell r="C4443" t="str">
            <v>Y</v>
          </cell>
          <cell r="D4443" t="str">
            <v>00000063</v>
          </cell>
          <cell r="E4443" t="str">
            <v>OR Registered Nurse</v>
          </cell>
          <cell r="F4443">
            <v>42555</v>
          </cell>
          <cell r="G4443">
            <v>45056</v>
          </cell>
          <cell r="H4443" t="str">
            <v>Hourly</v>
          </cell>
          <cell r="I4443" t="str">
            <v>H</v>
          </cell>
          <cell r="J4443">
            <v>39.35</v>
          </cell>
        </row>
        <row r="4444">
          <cell r="A4444">
            <v>2303</v>
          </cell>
          <cell r="B4444" t="str">
            <v>Hubbard, Arianna A.</v>
          </cell>
          <cell r="C4444" t="str">
            <v>N</v>
          </cell>
          <cell r="D4444" t="str">
            <v>00000469</v>
          </cell>
          <cell r="E4444" t="str">
            <v>NADM PT Reg Recep Surg Svcs</v>
          </cell>
          <cell r="F4444">
            <v>42541</v>
          </cell>
          <cell r="G4444">
            <v>42554</v>
          </cell>
          <cell r="H4444" t="str">
            <v>Hourly</v>
          </cell>
          <cell r="I4444" t="str">
            <v>H</v>
          </cell>
          <cell r="J4444">
            <v>18</v>
          </cell>
        </row>
        <row r="4445">
          <cell r="A4445">
            <v>2304</v>
          </cell>
          <cell r="B4445" t="str">
            <v>Bilinski, Maria E.</v>
          </cell>
          <cell r="C4445" t="str">
            <v>Y</v>
          </cell>
          <cell r="D4445" t="str">
            <v>00000049</v>
          </cell>
          <cell r="E4445" t="str">
            <v>MEDSURG Registered Nurse</v>
          </cell>
          <cell r="F4445">
            <v>42541</v>
          </cell>
          <cell r="G4445">
            <v>42972</v>
          </cell>
          <cell r="H4445" t="str">
            <v>Hourly</v>
          </cell>
          <cell r="I4445" t="str">
            <v>H</v>
          </cell>
          <cell r="J4445">
            <v>25.5</v>
          </cell>
        </row>
        <row r="4446">
          <cell r="A4446">
            <v>2305</v>
          </cell>
          <cell r="B4446" t="str">
            <v>Spittle, Haley E.</v>
          </cell>
          <cell r="C4446" t="str">
            <v>N</v>
          </cell>
          <cell r="D4446" t="str">
            <v>00000049</v>
          </cell>
          <cell r="E4446" t="str">
            <v>MEDSURG Registered Nurse</v>
          </cell>
          <cell r="F4446">
            <v>42891</v>
          </cell>
          <cell r="G4446">
            <v>43394</v>
          </cell>
          <cell r="H4446" t="str">
            <v>Hourly</v>
          </cell>
          <cell r="I4446" t="str">
            <v>H</v>
          </cell>
          <cell r="J4446">
            <v>25.85</v>
          </cell>
        </row>
        <row r="4447">
          <cell r="A4447">
            <v>2305</v>
          </cell>
          <cell r="B4447" t="str">
            <v>Spittle, Haley E.</v>
          </cell>
          <cell r="C4447" t="str">
            <v>N</v>
          </cell>
          <cell r="D4447" t="str">
            <v>00000239</v>
          </cell>
          <cell r="E4447" t="str">
            <v>MEDSURG RN Per Diem</v>
          </cell>
          <cell r="F4447">
            <v>42541</v>
          </cell>
          <cell r="G4447">
            <v>42890</v>
          </cell>
          <cell r="H4447" t="str">
            <v>Hourly</v>
          </cell>
          <cell r="I4447" t="str">
            <v>H</v>
          </cell>
          <cell r="J4447">
            <v>25.5</v>
          </cell>
        </row>
        <row r="4448">
          <cell r="A4448">
            <v>2305</v>
          </cell>
          <cell r="B4448" t="str">
            <v>Spittle, Haley E.</v>
          </cell>
          <cell r="C4448" t="str">
            <v>Y</v>
          </cell>
          <cell r="D4448" t="str">
            <v>00000239</v>
          </cell>
          <cell r="E4448" t="str">
            <v>MEDSURG RN Per Diem</v>
          </cell>
          <cell r="F4448">
            <v>43395</v>
          </cell>
          <cell r="G4448">
            <v>44220</v>
          </cell>
          <cell r="H4448" t="str">
            <v>Hourly</v>
          </cell>
          <cell r="I4448" t="str">
            <v>H</v>
          </cell>
          <cell r="J4448">
            <v>27.16</v>
          </cell>
        </row>
        <row r="4449">
          <cell r="A4449">
            <v>2306</v>
          </cell>
          <cell r="B4449" t="str">
            <v>D'Amico, Melissa A.</v>
          </cell>
          <cell r="C4449" t="str">
            <v>N</v>
          </cell>
          <cell r="D4449" t="str">
            <v>00000049</v>
          </cell>
          <cell r="E4449" t="str">
            <v>MEDSURG Registered Nurse</v>
          </cell>
          <cell r="F4449">
            <v>42548</v>
          </cell>
          <cell r="G4449">
            <v>42988</v>
          </cell>
          <cell r="H4449" t="str">
            <v>Hourly</v>
          </cell>
          <cell r="I4449" t="str">
            <v>H</v>
          </cell>
          <cell r="J4449">
            <v>25.5</v>
          </cell>
        </row>
        <row r="4450">
          <cell r="A4450">
            <v>2306</v>
          </cell>
          <cell r="B4450" t="str">
            <v>D'Amico, Melissa A.</v>
          </cell>
          <cell r="C4450" t="str">
            <v>Y</v>
          </cell>
          <cell r="D4450" t="str">
            <v>00000239</v>
          </cell>
          <cell r="E4450" t="str">
            <v>MEDSURG RN Per Diem</v>
          </cell>
          <cell r="F4450">
            <v>42989</v>
          </cell>
          <cell r="G4450">
            <v>43156</v>
          </cell>
          <cell r="H4450" t="str">
            <v>Hourly</v>
          </cell>
          <cell r="I4450" t="str">
            <v>H</v>
          </cell>
          <cell r="J4450">
            <v>25.5</v>
          </cell>
        </row>
        <row r="4451">
          <cell r="A4451">
            <v>2307</v>
          </cell>
          <cell r="B4451" t="str">
            <v>Salls, Rachel L.</v>
          </cell>
          <cell r="C4451" t="str">
            <v>N</v>
          </cell>
          <cell r="D4451" t="str">
            <v>00000056</v>
          </cell>
          <cell r="E4451" t="str">
            <v>MECU Registered Nurse</v>
          </cell>
          <cell r="F4451">
            <v>42548</v>
          </cell>
          <cell r="G4451">
            <v>42547</v>
          </cell>
          <cell r="H4451" t="str">
            <v>Hourly</v>
          </cell>
          <cell r="I4451" t="str">
            <v>H</v>
          </cell>
          <cell r="J4451">
            <v>17</v>
          </cell>
        </row>
        <row r="4452">
          <cell r="A4452">
            <v>2307</v>
          </cell>
          <cell r="B4452" t="str">
            <v>Salls, Rachel L.</v>
          </cell>
          <cell r="C4452" t="str">
            <v>N</v>
          </cell>
          <cell r="D4452" t="str">
            <v>00000058</v>
          </cell>
          <cell r="E4452" t="str">
            <v>MECU Licensed Nurse Aide</v>
          </cell>
          <cell r="F4452">
            <v>42548</v>
          </cell>
          <cell r="G4452">
            <v>42736</v>
          </cell>
          <cell r="H4452" t="str">
            <v>Hourly</v>
          </cell>
          <cell r="I4452" t="str">
            <v>H</v>
          </cell>
          <cell r="J4452">
            <v>17</v>
          </cell>
        </row>
        <row r="4453">
          <cell r="A4453">
            <v>2307</v>
          </cell>
          <cell r="B4453" t="str">
            <v>Salls, Rachel L.</v>
          </cell>
          <cell r="C4453" t="str">
            <v>N</v>
          </cell>
          <cell r="D4453" t="str">
            <v>00000581</v>
          </cell>
          <cell r="E4453" t="str">
            <v>LNA Retirement Community</v>
          </cell>
          <cell r="F4453">
            <v>42737</v>
          </cell>
          <cell r="G4453">
            <v>43931</v>
          </cell>
          <cell r="H4453" t="str">
            <v>Hourly</v>
          </cell>
          <cell r="I4453" t="str">
            <v>H</v>
          </cell>
          <cell r="J4453">
            <v>17.86</v>
          </cell>
        </row>
        <row r="4454">
          <cell r="A4454">
            <v>2307</v>
          </cell>
          <cell r="B4454" t="str">
            <v>Salls, Rachel L.</v>
          </cell>
          <cell r="C4454" t="str">
            <v>Y</v>
          </cell>
          <cell r="D4454" t="str">
            <v>00000581</v>
          </cell>
          <cell r="E4454" t="str">
            <v>LNA Retirement Community</v>
          </cell>
          <cell r="F4454">
            <v>44545</v>
          </cell>
          <cell r="G4454">
            <v>44564</v>
          </cell>
          <cell r="H4454" t="str">
            <v>Hourly</v>
          </cell>
          <cell r="I4454" t="str">
            <v>H</v>
          </cell>
          <cell r="J4454">
            <v>17.89</v>
          </cell>
        </row>
        <row r="4455">
          <cell r="A4455">
            <v>2308</v>
          </cell>
          <cell r="B4455" t="str">
            <v>White, Jeffrey P.</v>
          </cell>
          <cell r="C4455" t="str">
            <v>Y</v>
          </cell>
          <cell r="D4455" t="str">
            <v>00000461</v>
          </cell>
          <cell r="E4455" t="str">
            <v>PRIM MedicalSecretary Per Diem</v>
          </cell>
          <cell r="F4455">
            <v>42583</v>
          </cell>
          <cell r="G4455">
            <v>43066</v>
          </cell>
          <cell r="H4455" t="str">
            <v>Hourly</v>
          </cell>
          <cell r="I4455" t="str">
            <v>H</v>
          </cell>
          <cell r="J4455">
            <v>12</v>
          </cell>
        </row>
        <row r="4456">
          <cell r="A4456">
            <v>2308</v>
          </cell>
          <cell r="B4456" t="str">
            <v>White, Jeffrey P.</v>
          </cell>
          <cell r="C4456" t="str">
            <v>N</v>
          </cell>
          <cell r="D4456" t="str">
            <v>00000573</v>
          </cell>
          <cell r="E4456" t="str">
            <v>Patient Access Specialist</v>
          </cell>
          <cell r="F4456">
            <v>42551</v>
          </cell>
          <cell r="G4456">
            <v>42582</v>
          </cell>
          <cell r="H4456" t="str">
            <v>Hourly</v>
          </cell>
          <cell r="I4456" t="str">
            <v>H</v>
          </cell>
          <cell r="J4456">
            <v>12</v>
          </cell>
        </row>
        <row r="4457">
          <cell r="A4457">
            <v>2309</v>
          </cell>
          <cell r="B4457" t="str">
            <v>Strassberger, Ulrika G.</v>
          </cell>
          <cell r="C4457" t="str">
            <v>N</v>
          </cell>
          <cell r="D4457" t="str">
            <v>00000049</v>
          </cell>
          <cell r="E4457" t="str">
            <v>MEDSURG Registered Nurse</v>
          </cell>
          <cell r="F4457">
            <v>42556</v>
          </cell>
          <cell r="G4457">
            <v>43002</v>
          </cell>
          <cell r="H4457" t="str">
            <v>Hourly</v>
          </cell>
          <cell r="I4457" t="str">
            <v>H</v>
          </cell>
          <cell r="J4457">
            <v>25.5</v>
          </cell>
        </row>
        <row r="4458">
          <cell r="A4458">
            <v>2309</v>
          </cell>
          <cell r="B4458" t="str">
            <v>Strassberger, Ulrika G.</v>
          </cell>
          <cell r="C4458" t="str">
            <v>N</v>
          </cell>
          <cell r="D4458" t="str">
            <v>00000072</v>
          </cell>
          <cell r="E4458" t="str">
            <v>ER Registered Nurse</v>
          </cell>
          <cell r="F4458">
            <v>43003</v>
          </cell>
          <cell r="G4458">
            <v>44682</v>
          </cell>
          <cell r="H4458" t="str">
            <v>Hourly</v>
          </cell>
          <cell r="I4458" t="str">
            <v>H</v>
          </cell>
          <cell r="J4458">
            <v>34.83</v>
          </cell>
        </row>
        <row r="4459">
          <cell r="A4459">
            <v>2309</v>
          </cell>
          <cell r="B4459" t="str">
            <v>Strassberger, Ulrika G.</v>
          </cell>
          <cell r="C4459" t="str">
            <v>Y</v>
          </cell>
          <cell r="D4459" t="str">
            <v>00000161</v>
          </cell>
          <cell r="E4459" t="str">
            <v>PRIM RN Provider Practice</v>
          </cell>
          <cell r="F4459">
            <v>44935</v>
          </cell>
          <cell r="G4459">
            <v>45056</v>
          </cell>
          <cell r="H4459" t="str">
            <v>Hourly</v>
          </cell>
          <cell r="I4459" t="str">
            <v>H</v>
          </cell>
          <cell r="J4459">
            <v>35.92</v>
          </cell>
        </row>
        <row r="4460">
          <cell r="A4460">
            <v>2309</v>
          </cell>
          <cell r="B4460" t="str">
            <v>Strassberger, Ulrika G.</v>
          </cell>
          <cell r="C4460" t="str">
            <v>N</v>
          </cell>
          <cell r="D4460" t="str">
            <v>00000656</v>
          </cell>
          <cell r="E4460" t="str">
            <v>House Supervisor</v>
          </cell>
          <cell r="F4460">
            <v>44683</v>
          </cell>
          <cell r="G4460">
            <v>44934</v>
          </cell>
          <cell r="H4460" t="str">
            <v>Hourly</v>
          </cell>
          <cell r="I4460" t="str">
            <v>H</v>
          </cell>
          <cell r="J4460">
            <v>41.84</v>
          </cell>
        </row>
        <row r="4461">
          <cell r="A4461">
            <v>2310</v>
          </cell>
          <cell r="B4461" t="str">
            <v>Thornton, Amy R.</v>
          </cell>
          <cell r="C4461" t="str">
            <v>N</v>
          </cell>
          <cell r="D4461" t="str">
            <v>00000423</v>
          </cell>
          <cell r="E4461" t="str">
            <v>Director of Senior Services</v>
          </cell>
          <cell r="F4461">
            <v>42556</v>
          </cell>
          <cell r="G4461">
            <v>42778</v>
          </cell>
          <cell r="H4461" t="str">
            <v>Salaried</v>
          </cell>
          <cell r="I4461" t="str">
            <v>S</v>
          </cell>
          <cell r="J4461">
            <v>55.288499999999999</v>
          </cell>
        </row>
        <row r="4462">
          <cell r="A4462">
            <v>2310</v>
          </cell>
          <cell r="B4462" t="str">
            <v>Thornton, Amy R.</v>
          </cell>
          <cell r="C4462" t="str">
            <v>Y</v>
          </cell>
          <cell r="D4462" t="str">
            <v>00000592</v>
          </cell>
          <cell r="E4462" t="str">
            <v>RN Retirement Com PD</v>
          </cell>
          <cell r="F4462">
            <v>42779</v>
          </cell>
          <cell r="G4462">
            <v>42928</v>
          </cell>
          <cell r="H4462" t="str">
            <v>Hourly</v>
          </cell>
          <cell r="I4462" t="str">
            <v>H</v>
          </cell>
          <cell r="J4462">
            <v>35.700000000000003</v>
          </cell>
        </row>
        <row r="4463">
          <cell r="A4463">
            <v>2311</v>
          </cell>
          <cell r="B4463" t="str">
            <v>Tremblay, Jocelyn M.</v>
          </cell>
          <cell r="C4463" t="str">
            <v>N</v>
          </cell>
          <cell r="D4463" t="str">
            <v>00000082</v>
          </cell>
          <cell r="E4463" t="str">
            <v>LAB Laboratory Assistant</v>
          </cell>
          <cell r="F4463">
            <v>44305</v>
          </cell>
          <cell r="G4463">
            <v>44374</v>
          </cell>
          <cell r="H4463" t="str">
            <v>Hourly</v>
          </cell>
          <cell r="I4463" t="str">
            <v>H</v>
          </cell>
          <cell r="J4463">
            <v>18.579999999999998</v>
          </cell>
        </row>
        <row r="4464">
          <cell r="A4464">
            <v>2311</v>
          </cell>
          <cell r="B4464" t="str">
            <v>Tremblay, Jocelyn M.</v>
          </cell>
          <cell r="C4464" t="str">
            <v>N</v>
          </cell>
          <cell r="D4464" t="str">
            <v>00000471</v>
          </cell>
          <cell r="E4464" t="str">
            <v>LAB Laboratory Asst Per Diem</v>
          </cell>
          <cell r="F4464">
            <v>42556</v>
          </cell>
          <cell r="G4464">
            <v>43338</v>
          </cell>
          <cell r="H4464" t="str">
            <v>Hourly</v>
          </cell>
          <cell r="I4464" t="str">
            <v>H</v>
          </cell>
          <cell r="J4464">
            <v>12.75</v>
          </cell>
        </row>
        <row r="4465">
          <cell r="A4465">
            <v>2311</v>
          </cell>
          <cell r="B4465" t="str">
            <v>Tremblay, Jocelyn M.</v>
          </cell>
          <cell r="C4465" t="str">
            <v>Y</v>
          </cell>
          <cell r="D4465" t="str">
            <v>00000471</v>
          </cell>
          <cell r="E4465" t="str">
            <v>LAB Laboratory Asst Per Diem</v>
          </cell>
          <cell r="F4465">
            <v>44375</v>
          </cell>
          <cell r="G4465">
            <v>45056</v>
          </cell>
          <cell r="H4465" t="str">
            <v>Hourly</v>
          </cell>
          <cell r="I4465" t="str">
            <v>H</v>
          </cell>
          <cell r="J4465">
            <v>21.14</v>
          </cell>
        </row>
        <row r="4466">
          <cell r="A4466">
            <v>2312</v>
          </cell>
          <cell r="B4466" t="str">
            <v>Linden, Eva J.</v>
          </cell>
          <cell r="C4466" t="str">
            <v>N</v>
          </cell>
          <cell r="D4466" t="str">
            <v>00000166</v>
          </cell>
          <cell r="E4466" t="str">
            <v>PRIM Nurse Practitioner</v>
          </cell>
          <cell r="F4466">
            <v>44865</v>
          </cell>
          <cell r="G4466">
            <v>45056</v>
          </cell>
          <cell r="H4466" t="str">
            <v>Hourly</v>
          </cell>
          <cell r="I4466" t="str">
            <v>H</v>
          </cell>
          <cell r="J4466">
            <v>52.55</v>
          </cell>
        </row>
        <row r="4467">
          <cell r="A4467">
            <v>2312</v>
          </cell>
          <cell r="B4467" t="str">
            <v>Linden, Eva J.</v>
          </cell>
          <cell r="C4467" t="str">
            <v>N</v>
          </cell>
          <cell r="D4467" t="str">
            <v>00000309</v>
          </cell>
          <cell r="E4467" t="str">
            <v>BETH Nurse Practitioner</v>
          </cell>
          <cell r="F4467">
            <v>42556</v>
          </cell>
          <cell r="G4467">
            <v>44864</v>
          </cell>
          <cell r="H4467" t="str">
            <v>Salaried</v>
          </cell>
          <cell r="I4467" t="str">
            <v>S</v>
          </cell>
          <cell r="J4467">
            <v>52.545699999999997</v>
          </cell>
        </row>
        <row r="4468">
          <cell r="A4468">
            <v>2312</v>
          </cell>
          <cell r="B4468" t="str">
            <v>Linden, Eva J.</v>
          </cell>
          <cell r="C4468" t="str">
            <v>Y</v>
          </cell>
          <cell r="D4468" t="str">
            <v>00000699</v>
          </cell>
          <cell r="E4468" t="str">
            <v>Clinical Applications Analyst</v>
          </cell>
          <cell r="F4468">
            <v>44865</v>
          </cell>
          <cell r="G4468">
            <v>45056</v>
          </cell>
          <cell r="H4468" t="str">
            <v>Salaried</v>
          </cell>
          <cell r="I4468" t="str">
            <v>S</v>
          </cell>
          <cell r="J4468">
            <v>38.44</v>
          </cell>
        </row>
        <row r="4469">
          <cell r="A4469">
            <v>2313</v>
          </cell>
          <cell r="B4469" t="str">
            <v>Lambert, Darci J.</v>
          </cell>
          <cell r="C4469" t="str">
            <v>N</v>
          </cell>
          <cell r="D4469" t="str">
            <v>00000170</v>
          </cell>
          <cell r="E4469" t="str">
            <v>OBGYN Medical Secretary</v>
          </cell>
          <cell r="F4469">
            <v>42562</v>
          </cell>
          <cell r="G4469">
            <v>44682</v>
          </cell>
          <cell r="H4469" t="str">
            <v>Hourly</v>
          </cell>
          <cell r="I4469" t="str">
            <v>H</v>
          </cell>
          <cell r="J4469">
            <v>19.850000000000001</v>
          </cell>
        </row>
        <row r="4470">
          <cell r="A4470">
            <v>2313</v>
          </cell>
          <cell r="B4470" t="str">
            <v>Lambert, Darci J.</v>
          </cell>
          <cell r="C4470" t="str">
            <v>Y</v>
          </cell>
          <cell r="D4470" t="str">
            <v>00000657</v>
          </cell>
          <cell r="E4470" t="str">
            <v>Office Representative</v>
          </cell>
          <cell r="F4470">
            <v>44683</v>
          </cell>
          <cell r="G4470">
            <v>45056</v>
          </cell>
          <cell r="H4470" t="str">
            <v>Hourly</v>
          </cell>
          <cell r="I4470" t="str">
            <v>H</v>
          </cell>
          <cell r="J4470">
            <v>22.69</v>
          </cell>
        </row>
        <row r="4471">
          <cell r="A4471">
            <v>2314</v>
          </cell>
          <cell r="B4471" t="str">
            <v>Vitt, Jean M.</v>
          </cell>
          <cell r="C4471" t="str">
            <v>N</v>
          </cell>
          <cell r="D4471" t="str">
            <v>00000164</v>
          </cell>
          <cell r="E4471" t="str">
            <v>PRIM Medical Secretary</v>
          </cell>
          <cell r="F4471">
            <v>42562</v>
          </cell>
          <cell r="G4471">
            <v>43016</v>
          </cell>
          <cell r="H4471" t="str">
            <v>Hourly</v>
          </cell>
          <cell r="I4471" t="str">
            <v>H</v>
          </cell>
          <cell r="J4471">
            <v>18.36</v>
          </cell>
        </row>
        <row r="4472">
          <cell r="A4472">
            <v>2314</v>
          </cell>
          <cell r="B4472" t="str">
            <v>Vitt, Jean M.</v>
          </cell>
          <cell r="C4472" t="str">
            <v>N</v>
          </cell>
          <cell r="D4472" t="str">
            <v>00000469</v>
          </cell>
          <cell r="E4472" t="str">
            <v>NADM PT Reg Recep Surg Svcs</v>
          </cell>
          <cell r="F4472">
            <v>43017</v>
          </cell>
          <cell r="G4472">
            <v>44512</v>
          </cell>
          <cell r="H4472" t="str">
            <v>Hourly</v>
          </cell>
          <cell r="I4472" t="str">
            <v>H</v>
          </cell>
          <cell r="J4472">
            <v>20.25</v>
          </cell>
        </row>
        <row r="4473">
          <cell r="A4473">
            <v>2314</v>
          </cell>
          <cell r="B4473" t="str">
            <v>Vitt, Jean M.</v>
          </cell>
          <cell r="C4473" t="str">
            <v>Y</v>
          </cell>
          <cell r="D4473" t="str">
            <v>00000469</v>
          </cell>
          <cell r="E4473" t="str">
            <v>NADM PT Reg Recep Surg Svcs</v>
          </cell>
          <cell r="F4473">
            <v>44512</v>
          </cell>
          <cell r="G4473">
            <v>44512</v>
          </cell>
          <cell r="H4473" t="str">
            <v>Hourly</v>
          </cell>
          <cell r="I4473" t="str">
            <v>H</v>
          </cell>
          <cell r="J4473">
            <v>20.25</v>
          </cell>
        </row>
        <row r="4474">
          <cell r="A4474">
            <v>2314</v>
          </cell>
          <cell r="B4474" t="str">
            <v>Vitt, Jean M.</v>
          </cell>
          <cell r="C4474" t="str">
            <v>N</v>
          </cell>
          <cell r="D4474" t="str">
            <v>00000573</v>
          </cell>
          <cell r="E4474" t="str">
            <v>Patient Access Specialist</v>
          </cell>
          <cell r="F4474">
            <v>42933</v>
          </cell>
          <cell r="G4474">
            <v>44512</v>
          </cell>
          <cell r="H4474" t="str">
            <v>Hourly</v>
          </cell>
          <cell r="I4474" t="str">
            <v>H</v>
          </cell>
          <cell r="J4474">
            <v>20.25</v>
          </cell>
        </row>
        <row r="4475">
          <cell r="A4475">
            <v>2315</v>
          </cell>
          <cell r="B4475" t="str">
            <v>Allard-Hurley, Heather A.</v>
          </cell>
          <cell r="C4475" t="str">
            <v>N</v>
          </cell>
          <cell r="D4475" t="str">
            <v>00000161</v>
          </cell>
          <cell r="E4475" t="str">
            <v>PRIM RN Provider Practice</v>
          </cell>
          <cell r="F4475">
            <v>42562</v>
          </cell>
          <cell r="G4475">
            <v>43842</v>
          </cell>
          <cell r="H4475" t="str">
            <v>Hourly</v>
          </cell>
          <cell r="I4475" t="str">
            <v>H</v>
          </cell>
          <cell r="J4475">
            <v>25.56</v>
          </cell>
        </row>
        <row r="4476">
          <cell r="A4476">
            <v>2315</v>
          </cell>
          <cell r="B4476" t="str">
            <v>Allard-Hurley, Heather A.</v>
          </cell>
          <cell r="C4476" t="str">
            <v>N</v>
          </cell>
          <cell r="D4476" t="str">
            <v>00000479</v>
          </cell>
          <cell r="E4476" t="str">
            <v>PRIM Office Manager Offsite</v>
          </cell>
          <cell r="F4476">
            <v>43843</v>
          </cell>
          <cell r="G4476">
            <v>44682</v>
          </cell>
          <cell r="H4476" t="str">
            <v>Salaried</v>
          </cell>
          <cell r="I4476" t="str">
            <v>S</v>
          </cell>
          <cell r="J4476">
            <v>34.049999999999997</v>
          </cell>
        </row>
        <row r="4477">
          <cell r="A4477">
            <v>2315</v>
          </cell>
          <cell r="B4477" t="str">
            <v>Allard-Hurley, Heather A.</v>
          </cell>
          <cell r="C4477" t="str">
            <v>Y</v>
          </cell>
          <cell r="D4477" t="str">
            <v>00000690</v>
          </cell>
          <cell r="E4477" t="str">
            <v>Office Manager (RN Licensure)</v>
          </cell>
          <cell r="F4477">
            <v>44683</v>
          </cell>
          <cell r="G4477">
            <v>45056</v>
          </cell>
          <cell r="H4477" t="str">
            <v>Salaried</v>
          </cell>
          <cell r="I4477" t="str">
            <v>S</v>
          </cell>
          <cell r="J4477">
            <v>37.96</v>
          </cell>
        </row>
        <row r="4478">
          <cell r="A4478">
            <v>2316</v>
          </cell>
          <cell r="B4478" t="str">
            <v>Ferrer, Cierra L.</v>
          </cell>
          <cell r="C4478" t="str">
            <v>Y</v>
          </cell>
          <cell r="D4478" t="str">
            <v>00000575</v>
          </cell>
          <cell r="E4478" t="str">
            <v>Geriatric Aide Per Diem</v>
          </cell>
          <cell r="F4478">
            <v>42562</v>
          </cell>
          <cell r="G4478">
            <v>42954</v>
          </cell>
          <cell r="H4478" t="str">
            <v>Hourly</v>
          </cell>
          <cell r="I4478" t="str">
            <v>H</v>
          </cell>
          <cell r="J4478">
            <v>10.199999999999999</v>
          </cell>
        </row>
        <row r="4479">
          <cell r="A4479">
            <v>2317</v>
          </cell>
          <cell r="B4479" t="str">
            <v>Haupt, Sarah D.</v>
          </cell>
          <cell r="C4479" t="str">
            <v>N</v>
          </cell>
          <cell r="D4479" t="str">
            <v>00000164</v>
          </cell>
          <cell r="E4479" t="str">
            <v>PRIM Medical Secretary</v>
          </cell>
          <cell r="F4479">
            <v>42569</v>
          </cell>
          <cell r="G4479">
            <v>43016</v>
          </cell>
          <cell r="H4479" t="str">
            <v>Hourly</v>
          </cell>
          <cell r="I4479" t="str">
            <v>H</v>
          </cell>
          <cell r="J4479">
            <v>12</v>
          </cell>
        </row>
        <row r="4480">
          <cell r="A4480">
            <v>2317</v>
          </cell>
          <cell r="B4480" t="str">
            <v>Haupt, Sarah D.</v>
          </cell>
          <cell r="C4480" t="str">
            <v>N</v>
          </cell>
          <cell r="D4480" t="str">
            <v>00000164</v>
          </cell>
          <cell r="E4480" t="str">
            <v>PRIM Medical Secretary</v>
          </cell>
          <cell r="F4480">
            <v>43031</v>
          </cell>
          <cell r="G4480">
            <v>43030</v>
          </cell>
          <cell r="H4480" t="str">
            <v>Hourly</v>
          </cell>
          <cell r="I4480" t="str">
            <v>H</v>
          </cell>
          <cell r="J4480">
            <v>12</v>
          </cell>
        </row>
        <row r="4481">
          <cell r="A4481">
            <v>2317</v>
          </cell>
          <cell r="B4481" t="str">
            <v>Haupt, Sarah D.</v>
          </cell>
          <cell r="C4481" t="str">
            <v>N</v>
          </cell>
          <cell r="D4481" t="str">
            <v>00000461</v>
          </cell>
          <cell r="E4481" t="str">
            <v>PRIM MedicalSecretary Per Diem</v>
          </cell>
          <cell r="F4481">
            <v>43017</v>
          </cell>
          <cell r="G4481">
            <v>43030</v>
          </cell>
          <cell r="H4481" t="str">
            <v>Hourly</v>
          </cell>
          <cell r="I4481" t="str">
            <v>H</v>
          </cell>
          <cell r="J4481">
            <v>12</v>
          </cell>
        </row>
        <row r="4482">
          <cell r="A4482">
            <v>2317</v>
          </cell>
          <cell r="B4482" t="str">
            <v>Haupt, Sarah D.</v>
          </cell>
          <cell r="C4482" t="str">
            <v>Y</v>
          </cell>
          <cell r="D4482" t="str">
            <v>00000461</v>
          </cell>
          <cell r="E4482" t="str">
            <v>PRIM MedicalSecretary Per Diem</v>
          </cell>
          <cell r="F4482">
            <v>43031</v>
          </cell>
          <cell r="G4482">
            <v>43674</v>
          </cell>
          <cell r="H4482" t="str">
            <v>Hourly</v>
          </cell>
          <cell r="I4482" t="str">
            <v>H</v>
          </cell>
          <cell r="J4482">
            <v>12.36</v>
          </cell>
        </row>
        <row r="4483">
          <cell r="A4483">
            <v>2318</v>
          </cell>
          <cell r="B4483" t="str">
            <v>Fletcher, John B.</v>
          </cell>
          <cell r="C4483" t="str">
            <v>Y</v>
          </cell>
          <cell r="D4483" t="str">
            <v>00000459</v>
          </cell>
          <cell r="E4483" t="str">
            <v>NUTS Nutrition Asst 1 Per Diem</v>
          </cell>
          <cell r="F4483">
            <v>42569</v>
          </cell>
          <cell r="G4483">
            <v>42590</v>
          </cell>
          <cell r="H4483" t="str">
            <v>Hourly</v>
          </cell>
          <cell r="I4483" t="str">
            <v>H</v>
          </cell>
          <cell r="J4483">
            <v>10.5</v>
          </cell>
        </row>
        <row r="4484">
          <cell r="A4484">
            <v>2319</v>
          </cell>
          <cell r="B4484" t="str">
            <v>Vlahos, Elaina</v>
          </cell>
          <cell r="C4484" t="str">
            <v>Y</v>
          </cell>
          <cell r="D4484" t="str">
            <v>00000049</v>
          </cell>
          <cell r="E4484" t="str">
            <v>MEDSURG Registered Nurse</v>
          </cell>
          <cell r="F4484">
            <v>42569</v>
          </cell>
          <cell r="G4484">
            <v>42708</v>
          </cell>
          <cell r="H4484" t="str">
            <v>Hourly</v>
          </cell>
          <cell r="I4484" t="str">
            <v>H</v>
          </cell>
          <cell r="J4484">
            <v>25</v>
          </cell>
        </row>
        <row r="4485">
          <cell r="A4485">
            <v>2320</v>
          </cell>
          <cell r="B4485" t="str">
            <v>Tetreault, Chelsie L.</v>
          </cell>
          <cell r="C4485" t="str">
            <v>Y</v>
          </cell>
          <cell r="D4485" t="str">
            <v>00000072</v>
          </cell>
          <cell r="E4485" t="str">
            <v>ER Registered Nurse</v>
          </cell>
          <cell r="F4485">
            <v>42570</v>
          </cell>
          <cell r="G4485">
            <v>45056</v>
          </cell>
          <cell r="H4485" t="str">
            <v>Hourly</v>
          </cell>
          <cell r="I4485" t="str">
            <v>H</v>
          </cell>
          <cell r="J4485">
            <v>40.619999999999997</v>
          </cell>
        </row>
        <row r="4486">
          <cell r="A4486">
            <v>2321</v>
          </cell>
          <cell r="B4486" t="str">
            <v>Garibay, Elizabeth A.</v>
          </cell>
          <cell r="C4486" t="str">
            <v>N</v>
          </cell>
          <cell r="D4486" t="str">
            <v>00000099</v>
          </cell>
          <cell r="E4486" t="str">
            <v>REH Physical Therapy Assistan</v>
          </cell>
          <cell r="F4486">
            <v>42576</v>
          </cell>
          <cell r="G4486">
            <v>44837</v>
          </cell>
          <cell r="H4486" t="str">
            <v>Hourly</v>
          </cell>
          <cell r="I4486" t="str">
            <v>H</v>
          </cell>
          <cell r="J4486">
            <v>24.9</v>
          </cell>
        </row>
        <row r="4487">
          <cell r="A4487">
            <v>2321</v>
          </cell>
          <cell r="B4487" t="str">
            <v>Garibay, Elizabeth A.</v>
          </cell>
          <cell r="C4487" t="str">
            <v>Y</v>
          </cell>
          <cell r="D4487" t="str">
            <v>00000464</v>
          </cell>
          <cell r="E4487" t="str">
            <v>Physical Therapy Asst PD</v>
          </cell>
          <cell r="F4487">
            <v>44683</v>
          </cell>
          <cell r="G4487">
            <v>44957</v>
          </cell>
          <cell r="H4487" t="str">
            <v>Hourly</v>
          </cell>
          <cell r="I4487" t="str">
            <v>H</v>
          </cell>
          <cell r="J4487">
            <v>24.9</v>
          </cell>
        </row>
        <row r="4488">
          <cell r="A4488">
            <v>2322</v>
          </cell>
          <cell r="B4488" t="str">
            <v>Knapp, Kaylie R.</v>
          </cell>
          <cell r="C4488" t="str">
            <v>N</v>
          </cell>
          <cell r="D4488" t="str">
            <v>00000051</v>
          </cell>
          <cell r="E4488" t="str">
            <v>MEDSURG LNA</v>
          </cell>
          <cell r="F4488">
            <v>42681</v>
          </cell>
          <cell r="G4488">
            <v>42764</v>
          </cell>
          <cell r="H4488" t="str">
            <v>Hourly</v>
          </cell>
          <cell r="I4488" t="str">
            <v>H</v>
          </cell>
          <cell r="J4488">
            <v>12</v>
          </cell>
        </row>
        <row r="4489">
          <cell r="A4489">
            <v>2322</v>
          </cell>
          <cell r="B4489" t="str">
            <v>Knapp, Kaylie R.</v>
          </cell>
          <cell r="C4489" t="str">
            <v>N</v>
          </cell>
          <cell r="D4489" t="str">
            <v>00000237</v>
          </cell>
          <cell r="E4489" t="str">
            <v>MEDSURG LNA Per Diem</v>
          </cell>
          <cell r="F4489">
            <v>42576</v>
          </cell>
          <cell r="G4489">
            <v>42680</v>
          </cell>
          <cell r="H4489" t="str">
            <v>Hourly</v>
          </cell>
          <cell r="I4489" t="str">
            <v>H</v>
          </cell>
          <cell r="J4489">
            <v>11</v>
          </cell>
        </row>
        <row r="4490">
          <cell r="A4490">
            <v>2322</v>
          </cell>
          <cell r="B4490" t="str">
            <v>Knapp, Kaylie R.</v>
          </cell>
          <cell r="C4490" t="str">
            <v>Y</v>
          </cell>
          <cell r="D4490" t="str">
            <v>00000237</v>
          </cell>
          <cell r="E4490" t="str">
            <v>MEDSURG LNA Per Diem</v>
          </cell>
          <cell r="F4490">
            <v>42765</v>
          </cell>
          <cell r="G4490">
            <v>44039</v>
          </cell>
          <cell r="H4490" t="str">
            <v>Hourly</v>
          </cell>
          <cell r="I4490" t="str">
            <v>H</v>
          </cell>
          <cell r="J4490">
            <v>12.36</v>
          </cell>
        </row>
        <row r="4491">
          <cell r="A4491">
            <v>2323</v>
          </cell>
          <cell r="B4491" t="str">
            <v>Wakefield, Carole A.</v>
          </cell>
          <cell r="C4491" t="str">
            <v>N</v>
          </cell>
          <cell r="D4491" t="str">
            <v>00000220</v>
          </cell>
          <cell r="E4491" t="str">
            <v>Purchasing Specialist</v>
          </cell>
          <cell r="F4491">
            <v>42576</v>
          </cell>
          <cell r="G4491">
            <v>44682</v>
          </cell>
          <cell r="H4491" t="str">
            <v>Hourly</v>
          </cell>
          <cell r="I4491" t="str">
            <v>H</v>
          </cell>
          <cell r="J4491">
            <v>17.940000000000001</v>
          </cell>
        </row>
        <row r="4492">
          <cell r="A4492">
            <v>2323</v>
          </cell>
          <cell r="B4492" t="str">
            <v>Wakefield, Carole A.</v>
          </cell>
          <cell r="C4492" t="str">
            <v>N</v>
          </cell>
          <cell r="D4492" t="str">
            <v>00000691</v>
          </cell>
          <cell r="E4492" t="str">
            <v>Inventory Clerk</v>
          </cell>
          <cell r="F4492">
            <v>44683</v>
          </cell>
          <cell r="G4492">
            <v>44738</v>
          </cell>
          <cell r="H4492" t="str">
            <v>Hourly</v>
          </cell>
          <cell r="I4492" t="str">
            <v>H</v>
          </cell>
          <cell r="J4492">
            <v>17.940000000000001</v>
          </cell>
        </row>
        <row r="4493">
          <cell r="A4493">
            <v>2323</v>
          </cell>
          <cell r="B4493" t="str">
            <v>Wakefield, Carole A.</v>
          </cell>
          <cell r="C4493" t="str">
            <v>Y</v>
          </cell>
          <cell r="D4493" t="str">
            <v>00000711</v>
          </cell>
          <cell r="E4493" t="str">
            <v>Lead Inventory Clerk</v>
          </cell>
          <cell r="F4493">
            <v>44739</v>
          </cell>
          <cell r="G4493">
            <v>45056</v>
          </cell>
          <cell r="H4493" t="str">
            <v>Hourly</v>
          </cell>
          <cell r="I4493" t="str">
            <v>H</v>
          </cell>
          <cell r="J4493">
            <v>22.69</v>
          </cell>
        </row>
        <row r="4494">
          <cell r="A4494">
            <v>2324</v>
          </cell>
          <cell r="B4494" t="str">
            <v>Salls, Adam M.</v>
          </cell>
          <cell r="C4494" t="str">
            <v>Y</v>
          </cell>
          <cell r="D4494" t="str">
            <v>00000193</v>
          </cell>
          <cell r="E4494" t="str">
            <v>FAC Skilled Maintenance</v>
          </cell>
          <cell r="F4494">
            <v>42583</v>
          </cell>
          <cell r="G4494">
            <v>45056</v>
          </cell>
          <cell r="H4494" t="str">
            <v>Hourly</v>
          </cell>
          <cell r="I4494" t="str">
            <v>H</v>
          </cell>
          <cell r="J4494">
            <v>28.9</v>
          </cell>
        </row>
        <row r="4495">
          <cell r="A4495">
            <v>2325</v>
          </cell>
          <cell r="B4495" t="str">
            <v>Riley, Courtney E.</v>
          </cell>
          <cell r="C4495" t="str">
            <v>N</v>
          </cell>
          <cell r="D4495" t="str">
            <v>00000168</v>
          </cell>
          <cell r="E4495" t="str">
            <v>PRIM Physician</v>
          </cell>
          <cell r="F4495">
            <v>42583</v>
          </cell>
          <cell r="G4495">
            <v>43819</v>
          </cell>
          <cell r="H4495" t="str">
            <v>Hourly</v>
          </cell>
          <cell r="I4495" t="str">
            <v>H</v>
          </cell>
          <cell r="J4495">
            <v>86.538499999999999</v>
          </cell>
        </row>
        <row r="4496">
          <cell r="A4496">
            <v>2325</v>
          </cell>
          <cell r="B4496" t="str">
            <v>Riley, Courtney E.</v>
          </cell>
          <cell r="C4496" t="str">
            <v>Y</v>
          </cell>
          <cell r="D4496" t="str">
            <v>00000168</v>
          </cell>
          <cell r="E4496" t="str">
            <v>PRIM Physician</v>
          </cell>
          <cell r="F4496">
            <v>44025</v>
          </cell>
          <cell r="G4496">
            <v>45056</v>
          </cell>
          <cell r="H4496" t="str">
            <v>Salaried</v>
          </cell>
          <cell r="I4496" t="str">
            <v>S</v>
          </cell>
          <cell r="J4496">
            <v>105.7692</v>
          </cell>
        </row>
        <row r="4497">
          <cell r="A4497">
            <v>2326</v>
          </cell>
          <cell r="B4497" t="str">
            <v>Pettinato, Patricia A.</v>
          </cell>
          <cell r="C4497" t="str">
            <v>Y</v>
          </cell>
          <cell r="D4497" t="str">
            <v>00000460</v>
          </cell>
          <cell r="E4497" t="str">
            <v>Pt Reg Receptionist 1 Per Diem</v>
          </cell>
          <cell r="F4497">
            <v>42597</v>
          </cell>
          <cell r="G4497">
            <v>42779</v>
          </cell>
          <cell r="H4497" t="str">
            <v>Hourly</v>
          </cell>
          <cell r="I4497" t="str">
            <v>H</v>
          </cell>
          <cell r="J4497">
            <v>14</v>
          </cell>
        </row>
        <row r="4498">
          <cell r="A4498">
            <v>2327</v>
          </cell>
          <cell r="B4498" t="str">
            <v>Sherman, Mariah K.</v>
          </cell>
          <cell r="C4498" t="str">
            <v>N</v>
          </cell>
          <cell r="D4498" t="str">
            <v>00000058</v>
          </cell>
          <cell r="E4498" t="str">
            <v>MECU Licensed Nurse Aide</v>
          </cell>
          <cell r="F4498">
            <v>42611</v>
          </cell>
          <cell r="G4498">
            <v>42736</v>
          </cell>
          <cell r="H4498" t="str">
            <v>Hourly</v>
          </cell>
          <cell r="I4498" t="str">
            <v>H</v>
          </cell>
          <cell r="J4498">
            <v>13.5</v>
          </cell>
        </row>
        <row r="4499">
          <cell r="A4499">
            <v>2327</v>
          </cell>
          <cell r="B4499" t="str">
            <v>Sherman, Mariah K.</v>
          </cell>
          <cell r="C4499" t="str">
            <v>N</v>
          </cell>
          <cell r="D4499" t="str">
            <v>00000235</v>
          </cell>
          <cell r="E4499" t="str">
            <v>MECU LNA Per Diem</v>
          </cell>
          <cell r="F4499">
            <v>42597</v>
          </cell>
          <cell r="G4499">
            <v>42610</v>
          </cell>
          <cell r="H4499" t="str">
            <v>Hourly</v>
          </cell>
          <cell r="I4499" t="str">
            <v>H</v>
          </cell>
          <cell r="J4499">
            <v>11</v>
          </cell>
        </row>
        <row r="4500">
          <cell r="A4500">
            <v>2327</v>
          </cell>
          <cell r="B4500" t="str">
            <v>Sherman, Mariah K.</v>
          </cell>
          <cell r="C4500" t="str">
            <v>N</v>
          </cell>
          <cell r="D4500" t="str">
            <v>00000581</v>
          </cell>
          <cell r="E4500" t="str">
            <v>LNA Retirement Community</v>
          </cell>
          <cell r="F4500">
            <v>42737</v>
          </cell>
          <cell r="G4500">
            <v>43128</v>
          </cell>
          <cell r="H4500" t="str">
            <v>Hourly</v>
          </cell>
          <cell r="I4500" t="str">
            <v>H</v>
          </cell>
          <cell r="J4500">
            <v>13.5</v>
          </cell>
        </row>
        <row r="4501">
          <cell r="A4501">
            <v>2327</v>
          </cell>
          <cell r="B4501" t="str">
            <v>Sherman, Mariah K.</v>
          </cell>
          <cell r="C4501" t="str">
            <v>Y</v>
          </cell>
          <cell r="D4501" t="str">
            <v>00000581</v>
          </cell>
          <cell r="E4501" t="str">
            <v>LNA Retirement Community</v>
          </cell>
          <cell r="F4501">
            <v>43691</v>
          </cell>
          <cell r="G4501">
            <v>44001</v>
          </cell>
          <cell r="H4501" t="str">
            <v>Hourly</v>
          </cell>
          <cell r="I4501" t="str">
            <v>H</v>
          </cell>
          <cell r="J4501">
            <v>13.5</v>
          </cell>
        </row>
        <row r="4502">
          <cell r="A4502">
            <v>2328</v>
          </cell>
          <cell r="B4502" t="str">
            <v>Knipp, Jennifer L.</v>
          </cell>
          <cell r="C4502" t="str">
            <v>Y</v>
          </cell>
          <cell r="D4502" t="str">
            <v>00000286</v>
          </cell>
          <cell r="E4502" t="str">
            <v>ADM Decision Support Analyst</v>
          </cell>
          <cell r="F4502">
            <v>42597</v>
          </cell>
          <cell r="G4502">
            <v>42978</v>
          </cell>
          <cell r="H4502" t="str">
            <v>Salaried</v>
          </cell>
          <cell r="I4502" t="str">
            <v>S</v>
          </cell>
          <cell r="J4502">
            <v>30</v>
          </cell>
        </row>
        <row r="4503">
          <cell r="A4503">
            <v>2329</v>
          </cell>
          <cell r="B4503" t="str">
            <v>Clark, Patrick T.</v>
          </cell>
          <cell r="C4503" t="str">
            <v>N</v>
          </cell>
          <cell r="D4503" t="str">
            <v>00000500</v>
          </cell>
          <cell r="E4503" t="str">
            <v>BPH MA Grant Manager</v>
          </cell>
          <cell r="F4503">
            <v>42604</v>
          </cell>
          <cell r="G4503">
            <v>44876</v>
          </cell>
          <cell r="H4503" t="str">
            <v>Salaried</v>
          </cell>
          <cell r="I4503" t="str">
            <v>S</v>
          </cell>
          <cell r="J4503">
            <v>44.3</v>
          </cell>
        </row>
        <row r="4504">
          <cell r="A4504">
            <v>2329</v>
          </cell>
          <cell r="B4504" t="str">
            <v>Clark, Patrick T.</v>
          </cell>
          <cell r="C4504" t="str">
            <v>Y</v>
          </cell>
          <cell r="D4504" t="str">
            <v>00000500</v>
          </cell>
          <cell r="E4504" t="str">
            <v>BPH MA Grant Manager</v>
          </cell>
          <cell r="F4504">
            <v>44906</v>
          </cell>
          <cell r="G4504">
            <v>44906</v>
          </cell>
          <cell r="H4504" t="str">
            <v>Salaried</v>
          </cell>
          <cell r="I4504" t="str">
            <v>S</v>
          </cell>
          <cell r="J4504">
            <v>44.3</v>
          </cell>
        </row>
        <row r="4505">
          <cell r="A4505">
            <v>2330</v>
          </cell>
          <cell r="B4505" t="str">
            <v>Kamerer, Jessica M.</v>
          </cell>
          <cell r="C4505" t="str">
            <v>Y</v>
          </cell>
          <cell r="D4505" t="str">
            <v>00000049</v>
          </cell>
          <cell r="E4505" t="str">
            <v>MEDSURG Registered Nurse</v>
          </cell>
          <cell r="F4505">
            <v>42604</v>
          </cell>
          <cell r="G4505">
            <v>42660</v>
          </cell>
          <cell r="H4505" t="str">
            <v>Hourly</v>
          </cell>
          <cell r="I4505" t="str">
            <v>H</v>
          </cell>
          <cell r="J4505">
            <v>25</v>
          </cell>
        </row>
        <row r="4506">
          <cell r="A4506">
            <v>2331</v>
          </cell>
          <cell r="B4506" t="str">
            <v>Alexander, Joanna</v>
          </cell>
          <cell r="C4506" t="str">
            <v>Y</v>
          </cell>
          <cell r="D4506" t="str">
            <v>00000099</v>
          </cell>
          <cell r="E4506" t="str">
            <v>REH Physical Therapy Assistan</v>
          </cell>
          <cell r="F4506">
            <v>42604</v>
          </cell>
          <cell r="G4506">
            <v>45056</v>
          </cell>
          <cell r="H4506" t="str">
            <v>Hourly</v>
          </cell>
          <cell r="I4506" t="str">
            <v>H</v>
          </cell>
          <cell r="J4506">
            <v>28.65</v>
          </cell>
        </row>
        <row r="4507">
          <cell r="A4507">
            <v>2332</v>
          </cell>
          <cell r="B4507" t="str">
            <v>Auszura, Laura A.</v>
          </cell>
          <cell r="C4507" t="str">
            <v>N</v>
          </cell>
          <cell r="D4507" t="str">
            <v>00000038</v>
          </cell>
          <cell r="E4507" t="str">
            <v>Purchasing Supervisor</v>
          </cell>
          <cell r="F4507">
            <v>42611</v>
          </cell>
          <cell r="G4507">
            <v>44682</v>
          </cell>
          <cell r="H4507" t="str">
            <v>Salaried</v>
          </cell>
          <cell r="I4507" t="str">
            <v>S</v>
          </cell>
          <cell r="J4507">
            <v>36.35</v>
          </cell>
        </row>
        <row r="4508">
          <cell r="A4508">
            <v>2332</v>
          </cell>
          <cell r="B4508" t="str">
            <v>Auszura, Laura A.</v>
          </cell>
          <cell r="C4508" t="str">
            <v>Y</v>
          </cell>
          <cell r="D4508" t="str">
            <v>00000693</v>
          </cell>
          <cell r="E4508" t="str">
            <v>Supply Chain Manager</v>
          </cell>
          <cell r="F4508">
            <v>44683</v>
          </cell>
          <cell r="G4508">
            <v>45056</v>
          </cell>
          <cell r="H4508" t="str">
            <v>Salaried</v>
          </cell>
          <cell r="I4508" t="str">
            <v>S</v>
          </cell>
          <cell r="J4508">
            <v>44.61</v>
          </cell>
        </row>
        <row r="4509">
          <cell r="A4509">
            <v>2333</v>
          </cell>
          <cell r="B4509" t="str">
            <v>Distefano, Rachel A.</v>
          </cell>
          <cell r="C4509" t="str">
            <v>N</v>
          </cell>
          <cell r="D4509" t="str">
            <v>00000110</v>
          </cell>
          <cell r="E4509" t="str">
            <v>QA Quality Improvement Special</v>
          </cell>
          <cell r="F4509">
            <v>42611</v>
          </cell>
          <cell r="G4509">
            <v>43520</v>
          </cell>
          <cell r="H4509" t="str">
            <v>Salaried</v>
          </cell>
          <cell r="I4509" t="str">
            <v>S</v>
          </cell>
          <cell r="J4509">
            <v>25.7212</v>
          </cell>
        </row>
        <row r="4510">
          <cell r="A4510">
            <v>2333</v>
          </cell>
          <cell r="B4510" t="str">
            <v>Distefano, Rachel A.</v>
          </cell>
          <cell r="C4510" t="str">
            <v>N</v>
          </cell>
          <cell r="D4510" t="str">
            <v>00000625</v>
          </cell>
          <cell r="E4510" t="str">
            <v>Quality Program Manager</v>
          </cell>
          <cell r="F4510">
            <v>43521</v>
          </cell>
          <cell r="G4510">
            <v>44456</v>
          </cell>
          <cell r="H4510" t="str">
            <v>Salaried</v>
          </cell>
          <cell r="I4510" t="str">
            <v>S</v>
          </cell>
          <cell r="J4510">
            <v>37.5</v>
          </cell>
        </row>
        <row r="4511">
          <cell r="A4511">
            <v>2333</v>
          </cell>
          <cell r="B4511" t="str">
            <v>Distefano, Rachel A.</v>
          </cell>
          <cell r="C4511" t="str">
            <v>N</v>
          </cell>
          <cell r="D4511" t="str">
            <v>00000625</v>
          </cell>
          <cell r="E4511" t="str">
            <v>Quality Program Manager</v>
          </cell>
          <cell r="F4511">
            <v>44456</v>
          </cell>
          <cell r="G4511">
            <v>44456</v>
          </cell>
          <cell r="H4511" t="str">
            <v>Salaried</v>
          </cell>
          <cell r="I4511" t="str">
            <v>S</v>
          </cell>
          <cell r="J4511">
            <v>37.5</v>
          </cell>
        </row>
        <row r="4512">
          <cell r="A4512">
            <v>2333</v>
          </cell>
          <cell r="B4512" t="str">
            <v>Distefano, Rachel A.</v>
          </cell>
          <cell r="C4512" t="str">
            <v>Y</v>
          </cell>
          <cell r="D4512" t="str">
            <v>00000720</v>
          </cell>
          <cell r="E4512" t="str">
            <v>Population Health Manager</v>
          </cell>
          <cell r="F4512">
            <v>44895</v>
          </cell>
          <cell r="G4512">
            <v>45056</v>
          </cell>
          <cell r="H4512" t="str">
            <v>Salaried</v>
          </cell>
          <cell r="I4512" t="str">
            <v>S</v>
          </cell>
          <cell r="J4512">
            <v>40.625</v>
          </cell>
        </row>
        <row r="4513">
          <cell r="A4513">
            <v>2334</v>
          </cell>
          <cell r="B4513" t="str">
            <v>Copeland, Jean M.</v>
          </cell>
          <cell r="C4513" t="str">
            <v>N</v>
          </cell>
          <cell r="D4513" t="str">
            <v>00000211</v>
          </cell>
          <cell r="E4513" t="str">
            <v>PR Patient Reg Receptionist I</v>
          </cell>
          <cell r="F4513">
            <v>42619</v>
          </cell>
          <cell r="G4513">
            <v>42932</v>
          </cell>
          <cell r="H4513" t="str">
            <v>Hourly</v>
          </cell>
          <cell r="I4513" t="str">
            <v>H</v>
          </cell>
          <cell r="J4513">
            <v>14</v>
          </cell>
        </row>
        <row r="4514">
          <cell r="A4514">
            <v>2334</v>
          </cell>
          <cell r="B4514" t="str">
            <v>Copeland, Jean M.</v>
          </cell>
          <cell r="C4514" t="str">
            <v>Y</v>
          </cell>
          <cell r="D4514" t="str">
            <v>00000510</v>
          </cell>
          <cell r="E4514" t="str">
            <v>BPH Care Coordinator</v>
          </cell>
          <cell r="F4514">
            <v>42933</v>
          </cell>
          <cell r="G4514">
            <v>43665</v>
          </cell>
          <cell r="H4514" t="str">
            <v>Salaried</v>
          </cell>
          <cell r="I4514" t="str">
            <v>S</v>
          </cell>
          <cell r="J4514">
            <v>18.54</v>
          </cell>
        </row>
        <row r="4515">
          <cell r="A4515">
            <v>2334</v>
          </cell>
          <cell r="B4515" t="str">
            <v>Copeland, Jean M.</v>
          </cell>
          <cell r="C4515" t="str">
            <v>N</v>
          </cell>
          <cell r="D4515" t="str">
            <v>00000596</v>
          </cell>
          <cell r="E4515" t="str">
            <v>Reg Dietician Rehab</v>
          </cell>
          <cell r="F4515">
            <v>43437</v>
          </cell>
          <cell r="G4515">
            <v>43665</v>
          </cell>
          <cell r="H4515" t="str">
            <v>Salaried</v>
          </cell>
          <cell r="I4515" t="str">
            <v>S</v>
          </cell>
          <cell r="J4515">
            <v>25.75</v>
          </cell>
        </row>
        <row r="4516">
          <cell r="A4516">
            <v>2335</v>
          </cell>
          <cell r="B4516" t="str">
            <v>Eaccarino, Kali-Jean</v>
          </cell>
          <cell r="C4516" t="str">
            <v>N</v>
          </cell>
          <cell r="D4516" t="str">
            <v>00000051</v>
          </cell>
          <cell r="E4516" t="str">
            <v>MEDSURG LNA</v>
          </cell>
          <cell r="F4516">
            <v>42681</v>
          </cell>
          <cell r="G4516">
            <v>42918</v>
          </cell>
          <cell r="H4516" t="str">
            <v>Hourly</v>
          </cell>
          <cell r="I4516" t="str">
            <v>H</v>
          </cell>
          <cell r="J4516">
            <v>12</v>
          </cell>
        </row>
        <row r="4517">
          <cell r="A4517">
            <v>2335</v>
          </cell>
          <cell r="B4517" t="str">
            <v>Eaccarino, Kali-Jean</v>
          </cell>
          <cell r="C4517" t="str">
            <v>Y</v>
          </cell>
          <cell r="D4517" t="str">
            <v>00000051</v>
          </cell>
          <cell r="E4517" t="str">
            <v>MEDSURG LNA</v>
          </cell>
          <cell r="F4517">
            <v>43507</v>
          </cell>
          <cell r="G4517">
            <v>45056</v>
          </cell>
          <cell r="H4517" t="str">
            <v>Hourly</v>
          </cell>
          <cell r="I4517" t="str">
            <v>H</v>
          </cell>
          <cell r="J4517">
            <v>20.11</v>
          </cell>
        </row>
        <row r="4518">
          <cell r="A4518">
            <v>2335</v>
          </cell>
          <cell r="B4518" t="str">
            <v>Eaccarino, Kali-Jean</v>
          </cell>
          <cell r="C4518" t="str">
            <v>N</v>
          </cell>
          <cell r="D4518" t="str">
            <v>00000237</v>
          </cell>
          <cell r="E4518" t="str">
            <v>MEDSURG LNA Per Diem</v>
          </cell>
          <cell r="F4518">
            <v>42619</v>
          </cell>
          <cell r="G4518">
            <v>42680</v>
          </cell>
          <cell r="H4518" t="str">
            <v>Hourly</v>
          </cell>
          <cell r="I4518" t="str">
            <v>H</v>
          </cell>
          <cell r="J4518">
            <v>11</v>
          </cell>
        </row>
        <row r="4519">
          <cell r="A4519">
            <v>2335</v>
          </cell>
          <cell r="B4519" t="str">
            <v>Eaccarino, Kali-Jean</v>
          </cell>
          <cell r="C4519" t="str">
            <v>N</v>
          </cell>
          <cell r="D4519" t="str">
            <v>00000237</v>
          </cell>
          <cell r="E4519" t="str">
            <v>MEDSURG LNA Per Diem</v>
          </cell>
          <cell r="F4519">
            <v>42919</v>
          </cell>
          <cell r="G4519">
            <v>43506</v>
          </cell>
          <cell r="H4519" t="str">
            <v>Hourly</v>
          </cell>
          <cell r="I4519" t="str">
            <v>H</v>
          </cell>
          <cell r="J4519">
            <v>12</v>
          </cell>
        </row>
        <row r="4520">
          <cell r="A4520">
            <v>2336</v>
          </cell>
          <cell r="B4520" t="str">
            <v>Bennett, Daniel</v>
          </cell>
          <cell r="C4520" t="str">
            <v>Y</v>
          </cell>
          <cell r="D4520" t="str">
            <v>00000001</v>
          </cell>
          <cell r="E4520" t="str">
            <v>ADM Chief Executive Officer</v>
          </cell>
          <cell r="F4520">
            <v>42620</v>
          </cell>
          <cell r="G4520">
            <v>45056</v>
          </cell>
          <cell r="H4520" t="str">
            <v>Salaried</v>
          </cell>
          <cell r="I4520" t="str">
            <v>S</v>
          </cell>
          <cell r="J4520">
            <v>192.5</v>
          </cell>
        </row>
        <row r="4521">
          <cell r="A4521">
            <v>2337</v>
          </cell>
          <cell r="B4521" t="str">
            <v>Parzych, Rachel B.</v>
          </cell>
          <cell r="C4521" t="str">
            <v>Y</v>
          </cell>
          <cell r="D4521" t="str">
            <v>00000235</v>
          </cell>
          <cell r="E4521" t="str">
            <v>MECU LNA Per Diem</v>
          </cell>
          <cell r="F4521">
            <v>42625</v>
          </cell>
          <cell r="G4521">
            <v>42653</v>
          </cell>
          <cell r="H4521" t="str">
            <v>Hourly</v>
          </cell>
          <cell r="I4521" t="str">
            <v>H</v>
          </cell>
          <cell r="J4521">
            <v>11.25</v>
          </cell>
        </row>
        <row r="4522">
          <cell r="A4522">
            <v>2338</v>
          </cell>
          <cell r="B4522" t="str">
            <v>Marshall, Cecelia M.</v>
          </cell>
          <cell r="C4522" t="str">
            <v>N</v>
          </cell>
          <cell r="D4522" t="str">
            <v>00000049</v>
          </cell>
          <cell r="E4522" t="str">
            <v>MEDSURG Registered Nurse</v>
          </cell>
          <cell r="F4522">
            <v>42905</v>
          </cell>
          <cell r="G4522">
            <v>43730</v>
          </cell>
          <cell r="H4522" t="str">
            <v>Hourly</v>
          </cell>
          <cell r="I4522" t="str">
            <v>H</v>
          </cell>
          <cell r="J4522">
            <v>26.11</v>
          </cell>
        </row>
        <row r="4523">
          <cell r="A4523">
            <v>2338</v>
          </cell>
          <cell r="B4523" t="str">
            <v>Marshall, Cecelia M.</v>
          </cell>
          <cell r="C4523" t="str">
            <v>N</v>
          </cell>
          <cell r="D4523" t="str">
            <v>00000049</v>
          </cell>
          <cell r="E4523" t="str">
            <v>MEDSURG Registered Nurse</v>
          </cell>
          <cell r="F4523">
            <v>43742</v>
          </cell>
          <cell r="G4523">
            <v>44682</v>
          </cell>
          <cell r="H4523" t="str">
            <v>Salaried</v>
          </cell>
          <cell r="I4523" t="str">
            <v>S</v>
          </cell>
          <cell r="J4523">
            <v>34.56</v>
          </cell>
        </row>
        <row r="4524">
          <cell r="A4524">
            <v>2338</v>
          </cell>
          <cell r="B4524" t="str">
            <v>Marshall, Cecelia M.</v>
          </cell>
          <cell r="C4524" t="str">
            <v>N</v>
          </cell>
          <cell r="D4524" t="str">
            <v>00000050</v>
          </cell>
          <cell r="E4524" t="str">
            <v>MEDSURG LPN</v>
          </cell>
          <cell r="F4524">
            <v>42891</v>
          </cell>
          <cell r="G4524">
            <v>42904</v>
          </cell>
          <cell r="H4524" t="str">
            <v>Hourly</v>
          </cell>
          <cell r="I4524" t="str">
            <v>H</v>
          </cell>
          <cell r="J4524">
            <v>17</v>
          </cell>
        </row>
        <row r="4525">
          <cell r="A4525">
            <v>2338</v>
          </cell>
          <cell r="B4525" t="str">
            <v>Marshall, Cecelia M.</v>
          </cell>
          <cell r="C4525" t="str">
            <v>N</v>
          </cell>
          <cell r="D4525" t="str">
            <v>00000057</v>
          </cell>
          <cell r="E4525" t="str">
            <v>MECU Licensed Practical Nurse</v>
          </cell>
          <cell r="F4525">
            <v>42625</v>
          </cell>
          <cell r="G4525">
            <v>42736</v>
          </cell>
          <cell r="H4525" t="str">
            <v>Hourly</v>
          </cell>
          <cell r="I4525" t="str">
            <v>H</v>
          </cell>
          <cell r="J4525">
            <v>17</v>
          </cell>
        </row>
        <row r="4526">
          <cell r="A4526">
            <v>2338</v>
          </cell>
          <cell r="B4526" t="str">
            <v>Marshall, Cecelia M.</v>
          </cell>
          <cell r="C4526" t="str">
            <v>Y</v>
          </cell>
          <cell r="D4526" t="str">
            <v>00000072</v>
          </cell>
          <cell r="E4526" t="str">
            <v>ER Registered Nurse</v>
          </cell>
          <cell r="F4526">
            <v>43731</v>
          </cell>
          <cell r="G4526">
            <v>45056</v>
          </cell>
          <cell r="H4526" t="str">
            <v>Hourly</v>
          </cell>
          <cell r="I4526" t="str">
            <v>H</v>
          </cell>
          <cell r="J4526">
            <v>38.94</v>
          </cell>
        </row>
        <row r="4527">
          <cell r="A4527">
            <v>2338</v>
          </cell>
          <cell r="B4527" t="str">
            <v>Marshall, Cecelia M.</v>
          </cell>
          <cell r="C4527" t="str">
            <v>N</v>
          </cell>
          <cell r="D4527" t="str">
            <v>00000251</v>
          </cell>
          <cell r="E4527" t="str">
            <v>MECU LPN Per Diem</v>
          </cell>
          <cell r="F4527">
            <v>42625</v>
          </cell>
          <cell r="G4527">
            <v>42624</v>
          </cell>
          <cell r="H4527" t="str">
            <v>Hourly</v>
          </cell>
          <cell r="I4527" t="str">
            <v>H</v>
          </cell>
          <cell r="J4527">
            <v>16</v>
          </cell>
        </row>
        <row r="4528">
          <cell r="A4528">
            <v>2338</v>
          </cell>
          <cell r="B4528" t="str">
            <v>Marshall, Cecelia M.</v>
          </cell>
          <cell r="C4528" t="str">
            <v>N</v>
          </cell>
          <cell r="D4528" t="str">
            <v>00000583</v>
          </cell>
          <cell r="E4528" t="str">
            <v>LPN Retirement Community</v>
          </cell>
          <cell r="F4528">
            <v>42737</v>
          </cell>
          <cell r="G4528">
            <v>42890</v>
          </cell>
          <cell r="H4528" t="str">
            <v>Hourly</v>
          </cell>
          <cell r="I4528" t="str">
            <v>H</v>
          </cell>
          <cell r="J4528">
            <v>17</v>
          </cell>
        </row>
        <row r="4529">
          <cell r="A4529">
            <v>2338</v>
          </cell>
          <cell r="B4529" t="str">
            <v>Marshall, Cecelia M.</v>
          </cell>
          <cell r="C4529" t="str">
            <v>N</v>
          </cell>
          <cell r="D4529" t="str">
            <v>00000591</v>
          </cell>
          <cell r="E4529" t="str">
            <v>RN Retirement Community</v>
          </cell>
          <cell r="F4529">
            <v>43017</v>
          </cell>
          <cell r="G4529">
            <v>44305</v>
          </cell>
          <cell r="H4529" t="str">
            <v>Hourly</v>
          </cell>
          <cell r="I4529" t="str">
            <v>H</v>
          </cell>
          <cell r="J4529">
            <v>26.52</v>
          </cell>
        </row>
        <row r="4530">
          <cell r="A4530">
            <v>2339</v>
          </cell>
          <cell r="B4530" t="str">
            <v>Moll, Lisa C.</v>
          </cell>
          <cell r="C4530" t="str">
            <v>Y</v>
          </cell>
          <cell r="D4530" t="str">
            <v>00000057</v>
          </cell>
          <cell r="E4530" t="str">
            <v>MECU Licensed Practical Nurse</v>
          </cell>
          <cell r="F4530">
            <v>42625</v>
          </cell>
          <cell r="G4530">
            <v>42674</v>
          </cell>
          <cell r="H4530" t="str">
            <v>Hourly</v>
          </cell>
          <cell r="I4530" t="str">
            <v>H</v>
          </cell>
          <cell r="J4530">
            <v>17</v>
          </cell>
        </row>
        <row r="4531">
          <cell r="A4531">
            <v>2340</v>
          </cell>
          <cell r="B4531" t="str">
            <v>Avery-Stone, Charlene J.</v>
          </cell>
          <cell r="C4531" t="str">
            <v>Y</v>
          </cell>
          <cell r="D4531" t="str">
            <v>00000157</v>
          </cell>
          <cell r="E4531" t="str">
            <v>NAPS Podiatry Med Secretary</v>
          </cell>
          <cell r="F4531">
            <v>42632</v>
          </cell>
          <cell r="G4531">
            <v>43091</v>
          </cell>
          <cell r="H4531" t="str">
            <v>Hourly</v>
          </cell>
          <cell r="I4531" t="str">
            <v>H</v>
          </cell>
          <cell r="J4531">
            <v>15</v>
          </cell>
        </row>
        <row r="4532">
          <cell r="A4532">
            <v>2341</v>
          </cell>
          <cell r="B4532" t="str">
            <v>Nolan, Chutarat</v>
          </cell>
          <cell r="C4532" t="str">
            <v>N</v>
          </cell>
          <cell r="D4532" t="str">
            <v>00000058</v>
          </cell>
          <cell r="E4532" t="str">
            <v>MECU Licensed Nurse Aide</v>
          </cell>
          <cell r="F4532">
            <v>42639</v>
          </cell>
          <cell r="G4532">
            <v>42736</v>
          </cell>
          <cell r="H4532" t="str">
            <v>Hourly</v>
          </cell>
          <cell r="I4532" t="str">
            <v>H</v>
          </cell>
          <cell r="J4532">
            <v>17</v>
          </cell>
        </row>
        <row r="4533">
          <cell r="A4533">
            <v>2341</v>
          </cell>
          <cell r="B4533" t="str">
            <v>Nolan, Chutarat</v>
          </cell>
          <cell r="C4533" t="str">
            <v>N</v>
          </cell>
          <cell r="D4533" t="str">
            <v>00000581</v>
          </cell>
          <cell r="E4533" t="str">
            <v>LNA Retirement Community</v>
          </cell>
          <cell r="F4533">
            <v>42737</v>
          </cell>
          <cell r="G4533">
            <v>43969</v>
          </cell>
          <cell r="H4533" t="str">
            <v>Hourly</v>
          </cell>
          <cell r="I4533" t="str">
            <v>H</v>
          </cell>
          <cell r="J4533">
            <v>17.510000000000002</v>
          </cell>
        </row>
        <row r="4534">
          <cell r="A4534">
            <v>2341</v>
          </cell>
          <cell r="B4534" t="str">
            <v>Nolan, Chutarat</v>
          </cell>
          <cell r="C4534" t="str">
            <v>Y</v>
          </cell>
          <cell r="D4534" t="str">
            <v>00000581</v>
          </cell>
          <cell r="E4534" t="str">
            <v>LNA Retirement Community</v>
          </cell>
          <cell r="F4534">
            <v>43997</v>
          </cell>
          <cell r="G4534">
            <v>43998</v>
          </cell>
          <cell r="H4534" t="str">
            <v>Hourly</v>
          </cell>
          <cell r="I4534" t="str">
            <v>H</v>
          </cell>
          <cell r="J4534">
            <v>17.510000000000002</v>
          </cell>
        </row>
        <row r="4535">
          <cell r="A4535">
            <v>2342</v>
          </cell>
          <cell r="B4535" t="str">
            <v>Salloway, Rachel P.</v>
          </cell>
          <cell r="C4535" t="str">
            <v>Y</v>
          </cell>
          <cell r="D4535" t="str">
            <v>00000166</v>
          </cell>
          <cell r="E4535" t="str">
            <v>PRIM Nurse Practitioner</v>
          </cell>
          <cell r="F4535">
            <v>42639</v>
          </cell>
          <cell r="G4535">
            <v>45056</v>
          </cell>
          <cell r="H4535" t="str">
            <v>Salaried</v>
          </cell>
          <cell r="I4535" t="str">
            <v>S</v>
          </cell>
          <cell r="J4535">
            <v>52.4101</v>
          </cell>
        </row>
        <row r="4536">
          <cell r="A4536">
            <v>2343</v>
          </cell>
          <cell r="B4536" t="str">
            <v>Turinetti, Jocyndia</v>
          </cell>
          <cell r="C4536" t="str">
            <v>Y</v>
          </cell>
          <cell r="D4536" t="str">
            <v>00000228</v>
          </cell>
          <cell r="E4536" t="str">
            <v>ASP After School Assistant</v>
          </cell>
          <cell r="F4536">
            <v>42641</v>
          </cell>
          <cell r="G4536">
            <v>43266</v>
          </cell>
          <cell r="H4536" t="str">
            <v>Hourly</v>
          </cell>
          <cell r="I4536" t="str">
            <v>H</v>
          </cell>
          <cell r="J4536">
            <v>10.5</v>
          </cell>
        </row>
        <row r="4537">
          <cell r="A4537">
            <v>2344</v>
          </cell>
          <cell r="B4537" t="str">
            <v>Hudak-Hall, Moira A.</v>
          </cell>
          <cell r="C4537" t="str">
            <v>Y</v>
          </cell>
          <cell r="D4537" t="str">
            <v>00000006</v>
          </cell>
          <cell r="E4537" t="str">
            <v>ADM Director of Human Resource</v>
          </cell>
          <cell r="F4537">
            <v>42646</v>
          </cell>
          <cell r="G4537">
            <v>42689</v>
          </cell>
          <cell r="H4537" t="str">
            <v>Salaried</v>
          </cell>
          <cell r="I4537" t="str">
            <v>S</v>
          </cell>
          <cell r="J4537">
            <v>53.846200000000003</v>
          </cell>
        </row>
        <row r="4538">
          <cell r="A4538">
            <v>2345</v>
          </cell>
          <cell r="B4538" t="str">
            <v>Collette, Cara G.</v>
          </cell>
          <cell r="C4538" t="str">
            <v>Y</v>
          </cell>
          <cell r="D4538" t="str">
            <v>00000226</v>
          </cell>
          <cell r="E4538" t="str">
            <v>CEC Teaching Associate</v>
          </cell>
          <cell r="F4538">
            <v>42646</v>
          </cell>
          <cell r="G4538">
            <v>44421</v>
          </cell>
          <cell r="H4538" t="str">
            <v>Hourly</v>
          </cell>
          <cell r="I4538" t="str">
            <v>H</v>
          </cell>
          <cell r="J4538">
            <v>16.55</v>
          </cell>
        </row>
        <row r="4539">
          <cell r="A4539">
            <v>2346</v>
          </cell>
          <cell r="B4539" t="str">
            <v>Parker, Bonnie J.</v>
          </cell>
          <cell r="C4539" t="str">
            <v>Y</v>
          </cell>
          <cell r="D4539" t="str">
            <v>00000204</v>
          </cell>
          <cell r="E4539" t="str">
            <v>ACCT Accountant</v>
          </cell>
          <cell r="F4539">
            <v>42646</v>
          </cell>
          <cell r="G4539">
            <v>42755</v>
          </cell>
          <cell r="H4539" t="str">
            <v>Salaried</v>
          </cell>
          <cell r="I4539" t="str">
            <v>S</v>
          </cell>
          <cell r="J4539">
            <v>23</v>
          </cell>
        </row>
        <row r="4540">
          <cell r="A4540">
            <v>2347</v>
          </cell>
          <cell r="B4540" t="str">
            <v>McCarthy, Suzanne K.</v>
          </cell>
          <cell r="C4540" t="str">
            <v>Y</v>
          </cell>
          <cell r="D4540" t="str">
            <v>00000098</v>
          </cell>
          <cell r="E4540" t="str">
            <v>REH Physical Therapist</v>
          </cell>
          <cell r="F4540">
            <v>42647</v>
          </cell>
          <cell r="G4540">
            <v>45056</v>
          </cell>
          <cell r="H4540" t="str">
            <v>Hourly</v>
          </cell>
          <cell r="I4540" t="str">
            <v>H</v>
          </cell>
          <cell r="J4540">
            <v>50.61</v>
          </cell>
        </row>
        <row r="4541">
          <cell r="A4541">
            <v>2348</v>
          </cell>
          <cell r="B4541" t="str">
            <v>Carlisle Stebenne, Suzanne</v>
          </cell>
          <cell r="C4541" t="str">
            <v>Y</v>
          </cell>
          <cell r="D4541" t="str">
            <v>00000553</v>
          </cell>
          <cell r="E4541" t="str">
            <v>Nurse Practitioner</v>
          </cell>
          <cell r="F4541">
            <v>42653</v>
          </cell>
          <cell r="G4541">
            <v>42954</v>
          </cell>
          <cell r="H4541" t="str">
            <v>Salaried</v>
          </cell>
          <cell r="I4541" t="str">
            <v>S</v>
          </cell>
          <cell r="J4541">
            <v>43.269199999999998</v>
          </cell>
        </row>
        <row r="4542">
          <cell r="A4542">
            <v>2349</v>
          </cell>
          <cell r="B4542" t="str">
            <v>Duffy, Christina M.</v>
          </cell>
          <cell r="C4542" t="str">
            <v>Y</v>
          </cell>
          <cell r="D4542" t="str">
            <v>00000063</v>
          </cell>
          <cell r="E4542" t="str">
            <v>OR Registered Nurse</v>
          </cell>
          <cell r="F4542">
            <v>42653</v>
          </cell>
          <cell r="G4542">
            <v>43489</v>
          </cell>
          <cell r="H4542" t="str">
            <v>Hourly</v>
          </cell>
          <cell r="I4542" t="str">
            <v>H</v>
          </cell>
          <cell r="J4542">
            <v>28.78</v>
          </cell>
        </row>
        <row r="4543">
          <cell r="A4543">
            <v>2350</v>
          </cell>
          <cell r="B4543" t="str">
            <v>Sicard, Christine A.</v>
          </cell>
          <cell r="C4543" t="str">
            <v>N</v>
          </cell>
          <cell r="D4543" t="str">
            <v>00000167</v>
          </cell>
          <cell r="E4543" t="str">
            <v>Physician Assistant</v>
          </cell>
          <cell r="F4543">
            <v>42653</v>
          </cell>
          <cell r="G4543">
            <v>43784</v>
          </cell>
          <cell r="H4543" t="str">
            <v>Salaried</v>
          </cell>
          <cell r="I4543" t="str">
            <v>S</v>
          </cell>
          <cell r="J4543">
            <v>45.833300000000001</v>
          </cell>
        </row>
        <row r="4544">
          <cell r="A4544">
            <v>2350</v>
          </cell>
          <cell r="B4544" t="str">
            <v>Sicard, Christine A.</v>
          </cell>
          <cell r="C4544" t="str">
            <v>Y</v>
          </cell>
          <cell r="D4544" t="str">
            <v>00000167</v>
          </cell>
          <cell r="E4544" t="str">
            <v>Physician Assistant</v>
          </cell>
          <cell r="F4544">
            <v>43784</v>
          </cell>
          <cell r="G4544">
            <v>43784</v>
          </cell>
          <cell r="H4544" t="str">
            <v>Salaried</v>
          </cell>
          <cell r="I4544" t="str">
            <v>S</v>
          </cell>
          <cell r="J4544">
            <v>45.833300000000001</v>
          </cell>
        </row>
        <row r="4545">
          <cell r="A4545">
            <v>2351</v>
          </cell>
          <cell r="B4545" t="str">
            <v>McAllister, Brian L.</v>
          </cell>
          <cell r="C4545" t="str">
            <v>Y</v>
          </cell>
          <cell r="D4545" t="str">
            <v>00000197</v>
          </cell>
          <cell r="E4545" t="str">
            <v>ES Associate</v>
          </cell>
          <cell r="F4545">
            <v>42947</v>
          </cell>
          <cell r="G4545">
            <v>43559</v>
          </cell>
          <cell r="H4545" t="str">
            <v>Hourly</v>
          </cell>
          <cell r="I4545" t="str">
            <v>H</v>
          </cell>
          <cell r="J4545">
            <v>10.78</v>
          </cell>
        </row>
        <row r="4546">
          <cell r="A4546">
            <v>2351</v>
          </cell>
          <cell r="B4546" t="str">
            <v>McAllister, Brian L.</v>
          </cell>
          <cell r="C4546" t="str">
            <v>N</v>
          </cell>
          <cell r="D4546" t="str">
            <v>00000472</v>
          </cell>
          <cell r="E4546" t="str">
            <v>ES Associate - Per Diem</v>
          </cell>
          <cell r="F4546">
            <v>42660</v>
          </cell>
          <cell r="G4546">
            <v>42946</v>
          </cell>
          <cell r="H4546" t="str">
            <v>Hourly</v>
          </cell>
          <cell r="I4546" t="str">
            <v>H</v>
          </cell>
          <cell r="J4546">
            <v>10</v>
          </cell>
        </row>
        <row r="4547">
          <cell r="A4547">
            <v>2352</v>
          </cell>
          <cell r="B4547" t="str">
            <v>Vance, Jasmine N.</v>
          </cell>
          <cell r="C4547" t="str">
            <v>N</v>
          </cell>
          <cell r="D4547" t="str">
            <v>00000235</v>
          </cell>
          <cell r="E4547" t="str">
            <v>MECU LNA Per Diem</v>
          </cell>
          <cell r="F4547">
            <v>42660</v>
          </cell>
          <cell r="G4547">
            <v>42736</v>
          </cell>
          <cell r="H4547" t="str">
            <v>Hourly</v>
          </cell>
          <cell r="I4547" t="str">
            <v>H</v>
          </cell>
          <cell r="J4547">
            <v>11</v>
          </cell>
        </row>
        <row r="4548">
          <cell r="A4548">
            <v>2352</v>
          </cell>
          <cell r="B4548" t="str">
            <v>Vance, Jasmine N.</v>
          </cell>
          <cell r="C4548" t="str">
            <v>Y</v>
          </cell>
          <cell r="D4548" t="str">
            <v>00000582</v>
          </cell>
          <cell r="E4548" t="str">
            <v>LNA Retirement Com PD</v>
          </cell>
          <cell r="F4548">
            <v>42737</v>
          </cell>
          <cell r="G4548">
            <v>42890</v>
          </cell>
          <cell r="H4548" t="str">
            <v>Hourly</v>
          </cell>
          <cell r="I4548" t="str">
            <v>H</v>
          </cell>
          <cell r="J4548">
            <v>11</v>
          </cell>
        </row>
        <row r="4549">
          <cell r="A4549">
            <v>2353</v>
          </cell>
          <cell r="B4549" t="str">
            <v>Tuthill, Sara L.</v>
          </cell>
          <cell r="C4549" t="str">
            <v>N</v>
          </cell>
          <cell r="D4549" t="str">
            <v>00000368</v>
          </cell>
          <cell r="E4549" t="str">
            <v>ER LNA</v>
          </cell>
          <cell r="F4549">
            <v>42660</v>
          </cell>
          <cell r="G4549">
            <v>43044</v>
          </cell>
          <cell r="H4549" t="str">
            <v>Hourly</v>
          </cell>
          <cell r="I4549" t="str">
            <v>H</v>
          </cell>
          <cell r="J4549">
            <v>16</v>
          </cell>
        </row>
        <row r="4550">
          <cell r="A4550">
            <v>2353</v>
          </cell>
          <cell r="B4550" t="str">
            <v>Tuthill, Sara L.</v>
          </cell>
          <cell r="C4550" t="str">
            <v>Y</v>
          </cell>
          <cell r="D4550" t="str">
            <v>00000494</v>
          </cell>
          <cell r="E4550" t="str">
            <v>ER LNA Per Diem</v>
          </cell>
          <cell r="F4550">
            <v>43045</v>
          </cell>
          <cell r="G4550">
            <v>44893</v>
          </cell>
          <cell r="H4550" t="str">
            <v>Hourly</v>
          </cell>
          <cell r="I4550" t="str">
            <v>H</v>
          </cell>
          <cell r="J4550">
            <v>21.78</v>
          </cell>
        </row>
        <row r="4551">
          <cell r="A4551">
            <v>2354</v>
          </cell>
          <cell r="B4551" t="str">
            <v>Gosselin, Michelyn G.</v>
          </cell>
          <cell r="C4551" t="str">
            <v>Y</v>
          </cell>
          <cell r="D4551" t="str">
            <v>00000484</v>
          </cell>
          <cell r="E4551" t="str">
            <v>Radiology Technologist PD</v>
          </cell>
          <cell r="F4551">
            <v>42667</v>
          </cell>
          <cell r="G4551">
            <v>42859</v>
          </cell>
          <cell r="H4551" t="str">
            <v>Hourly</v>
          </cell>
          <cell r="I4551" t="str">
            <v>H</v>
          </cell>
          <cell r="J4551">
            <v>18</v>
          </cell>
        </row>
        <row r="4552">
          <cell r="A4552">
            <v>2355</v>
          </cell>
          <cell r="B4552" t="str">
            <v>Filepp, Allison E.</v>
          </cell>
          <cell r="C4552" t="str">
            <v>N</v>
          </cell>
          <cell r="D4552" t="str">
            <v>00000459</v>
          </cell>
          <cell r="E4552" t="str">
            <v>NUTS Nutrition Asst 1 Per Diem</v>
          </cell>
          <cell r="F4552">
            <v>42667</v>
          </cell>
          <cell r="G4552">
            <v>43205</v>
          </cell>
          <cell r="H4552" t="str">
            <v>Hourly</v>
          </cell>
          <cell r="I4552" t="str">
            <v>H</v>
          </cell>
          <cell r="J4552">
            <v>10.5</v>
          </cell>
        </row>
        <row r="4553">
          <cell r="A4553">
            <v>2355</v>
          </cell>
          <cell r="B4553" t="str">
            <v>Filepp, Allison E.</v>
          </cell>
          <cell r="C4553" t="str">
            <v>Y</v>
          </cell>
          <cell r="D4553" t="str">
            <v>00000596</v>
          </cell>
          <cell r="E4553" t="str">
            <v>Reg Dietician Rehab</v>
          </cell>
          <cell r="F4553">
            <v>43656</v>
          </cell>
          <cell r="G4553">
            <v>44239</v>
          </cell>
          <cell r="H4553" t="str">
            <v>Hourly</v>
          </cell>
          <cell r="I4553" t="str">
            <v>H</v>
          </cell>
          <cell r="J4553">
            <v>23.46</v>
          </cell>
        </row>
        <row r="4554">
          <cell r="A4554">
            <v>2356</v>
          </cell>
          <cell r="B4554" t="str">
            <v>Warren, Kathleen D.</v>
          </cell>
          <cell r="C4554" t="str">
            <v>Y</v>
          </cell>
          <cell r="D4554" t="str">
            <v>00000227</v>
          </cell>
          <cell r="E4554" t="str">
            <v>CEC Teaching Assistant</v>
          </cell>
          <cell r="F4554">
            <v>42681</v>
          </cell>
          <cell r="G4554">
            <v>42685</v>
          </cell>
          <cell r="H4554" t="str">
            <v>Hourly</v>
          </cell>
          <cell r="I4554" t="str">
            <v>H</v>
          </cell>
          <cell r="J4554">
            <v>16</v>
          </cell>
        </row>
        <row r="4555">
          <cell r="A4555">
            <v>2357</v>
          </cell>
          <cell r="B4555" t="str">
            <v>Litwin, Charles T.</v>
          </cell>
          <cell r="C4555" t="str">
            <v>Y</v>
          </cell>
          <cell r="D4555" t="str">
            <v>00000193</v>
          </cell>
          <cell r="E4555" t="str">
            <v>FAC Skilled Maintenance</v>
          </cell>
          <cell r="F4555">
            <v>44683</v>
          </cell>
          <cell r="G4555">
            <v>45056</v>
          </cell>
          <cell r="H4555" t="str">
            <v>Hourly</v>
          </cell>
          <cell r="I4555" t="str">
            <v>H</v>
          </cell>
          <cell r="J4555">
            <v>28.19</v>
          </cell>
        </row>
        <row r="4556">
          <cell r="A4556">
            <v>2357</v>
          </cell>
          <cell r="B4556" t="str">
            <v>Litwin, Charles T.</v>
          </cell>
          <cell r="C4556" t="str">
            <v>N</v>
          </cell>
          <cell r="D4556" t="str">
            <v>00000195</v>
          </cell>
          <cell r="E4556" t="str">
            <v>FAC Master Plumber</v>
          </cell>
          <cell r="F4556">
            <v>42681</v>
          </cell>
          <cell r="G4556">
            <v>44682</v>
          </cell>
          <cell r="H4556" t="str">
            <v>Hourly</v>
          </cell>
          <cell r="I4556" t="str">
            <v>H</v>
          </cell>
          <cell r="J4556">
            <v>26.13</v>
          </cell>
        </row>
        <row r="4557">
          <cell r="A4557">
            <v>2358</v>
          </cell>
          <cell r="B4557" t="str">
            <v>Webster, Emily A.</v>
          </cell>
          <cell r="C4557" t="str">
            <v>Y</v>
          </cell>
          <cell r="D4557" t="str">
            <v>00000049</v>
          </cell>
          <cell r="E4557" t="str">
            <v>MEDSURG Registered Nurse</v>
          </cell>
          <cell r="F4557">
            <v>42681</v>
          </cell>
          <cell r="G4557">
            <v>43175</v>
          </cell>
          <cell r="H4557" t="str">
            <v>Hourly</v>
          </cell>
          <cell r="I4557" t="str">
            <v>H</v>
          </cell>
          <cell r="J4557">
            <v>25</v>
          </cell>
        </row>
        <row r="4558">
          <cell r="A4558">
            <v>2359</v>
          </cell>
          <cell r="B4558" t="str">
            <v>Pelletier, Karen M.</v>
          </cell>
          <cell r="C4558" t="str">
            <v>Y</v>
          </cell>
          <cell r="D4558" t="str">
            <v>00000573</v>
          </cell>
          <cell r="E4558" t="str">
            <v>Patient Access Specialist</v>
          </cell>
          <cell r="F4558">
            <v>42681</v>
          </cell>
          <cell r="G4558">
            <v>42950</v>
          </cell>
          <cell r="H4558" t="str">
            <v>Hourly</v>
          </cell>
          <cell r="I4558" t="str">
            <v>H</v>
          </cell>
          <cell r="J4558">
            <v>16</v>
          </cell>
        </row>
        <row r="4559">
          <cell r="A4559">
            <v>2360</v>
          </cell>
          <cell r="B4559" t="str">
            <v>Pelletier, Jennifer E.</v>
          </cell>
          <cell r="C4559" t="str">
            <v>Y</v>
          </cell>
          <cell r="D4559" t="str">
            <v>00000105</v>
          </cell>
          <cell r="E4559" t="str">
            <v>CARE Social Worker</v>
          </cell>
          <cell r="F4559">
            <v>42681</v>
          </cell>
          <cell r="G4559">
            <v>45056</v>
          </cell>
          <cell r="H4559" t="str">
            <v>Salaried</v>
          </cell>
          <cell r="I4559" t="str">
            <v>S</v>
          </cell>
          <cell r="J4559">
            <v>38.44</v>
          </cell>
        </row>
        <row r="4560">
          <cell r="A4560">
            <v>2361</v>
          </cell>
          <cell r="B4560" t="str">
            <v>Sweet, Katie O.</v>
          </cell>
          <cell r="C4560" t="str">
            <v>Y</v>
          </cell>
          <cell r="D4560" t="str">
            <v>00000191</v>
          </cell>
          <cell r="E4560" t="str">
            <v>NUTS Nutrition Assistant</v>
          </cell>
          <cell r="F4560">
            <v>42751</v>
          </cell>
          <cell r="G4560">
            <v>43299</v>
          </cell>
          <cell r="H4560" t="str">
            <v>Hourly</v>
          </cell>
          <cell r="I4560" t="str">
            <v>H</v>
          </cell>
          <cell r="J4560">
            <v>11</v>
          </cell>
        </row>
        <row r="4561">
          <cell r="A4561">
            <v>2361</v>
          </cell>
          <cell r="B4561" t="str">
            <v>Sweet, Katie O.</v>
          </cell>
          <cell r="C4561" t="str">
            <v>N</v>
          </cell>
          <cell r="D4561" t="str">
            <v>00000381</v>
          </cell>
          <cell r="E4561" t="str">
            <v>NUTS Menu Host</v>
          </cell>
          <cell r="F4561">
            <v>43213</v>
          </cell>
          <cell r="G4561">
            <v>43299</v>
          </cell>
          <cell r="H4561" t="str">
            <v>Hourly</v>
          </cell>
          <cell r="I4561" t="str">
            <v>H</v>
          </cell>
          <cell r="J4561">
            <v>11.5</v>
          </cell>
        </row>
        <row r="4562">
          <cell r="A4562">
            <v>2361</v>
          </cell>
          <cell r="B4562" t="str">
            <v>Sweet, Katie O.</v>
          </cell>
          <cell r="C4562" t="str">
            <v>N</v>
          </cell>
          <cell r="D4562" t="str">
            <v>00000459</v>
          </cell>
          <cell r="E4562" t="str">
            <v>NUTS Nutrition Asst 1 Per Diem</v>
          </cell>
          <cell r="F4562">
            <v>42681</v>
          </cell>
          <cell r="G4562">
            <v>42750</v>
          </cell>
          <cell r="H4562" t="str">
            <v>Hourly</v>
          </cell>
          <cell r="I4562" t="str">
            <v>H</v>
          </cell>
          <cell r="J4562">
            <v>10.5</v>
          </cell>
        </row>
        <row r="4563">
          <cell r="A4563">
            <v>2362</v>
          </cell>
          <cell r="B4563" t="str">
            <v>Bjork, Laura E.</v>
          </cell>
          <cell r="C4563" t="str">
            <v>Y</v>
          </cell>
          <cell r="D4563" t="str">
            <v>00000265</v>
          </cell>
          <cell r="E4563" t="str">
            <v>ACC RN - Per Diem</v>
          </cell>
          <cell r="F4563">
            <v>42684</v>
          </cell>
          <cell r="G4563">
            <v>44314</v>
          </cell>
          <cell r="H4563" t="str">
            <v>Hourly</v>
          </cell>
          <cell r="I4563" t="str">
            <v>H</v>
          </cell>
          <cell r="J4563">
            <v>28.37</v>
          </cell>
        </row>
        <row r="4564">
          <cell r="A4564">
            <v>2363</v>
          </cell>
          <cell r="B4564" t="str">
            <v>Garrow, Danielle A.</v>
          </cell>
          <cell r="C4564" t="str">
            <v>N</v>
          </cell>
          <cell r="D4564" t="str">
            <v>00000190</v>
          </cell>
          <cell r="E4564" t="str">
            <v>NUTS Cook</v>
          </cell>
          <cell r="F4564">
            <v>44235</v>
          </cell>
          <cell r="G4564">
            <v>44962</v>
          </cell>
          <cell r="H4564" t="str">
            <v>Salaried</v>
          </cell>
          <cell r="I4564" t="str">
            <v>S</v>
          </cell>
          <cell r="J4564">
            <v>16.559999999999999</v>
          </cell>
        </row>
        <row r="4565">
          <cell r="A4565">
            <v>2363</v>
          </cell>
          <cell r="B4565" t="str">
            <v>Garrow, Danielle A.</v>
          </cell>
          <cell r="C4565" t="str">
            <v>N</v>
          </cell>
          <cell r="D4565" t="str">
            <v>00000191</v>
          </cell>
          <cell r="E4565" t="str">
            <v>NUTS Nutrition Assistant</v>
          </cell>
          <cell r="F4565">
            <v>43297</v>
          </cell>
          <cell r="G4565">
            <v>44682</v>
          </cell>
          <cell r="H4565" t="str">
            <v>Hourly</v>
          </cell>
          <cell r="I4565" t="str">
            <v>H</v>
          </cell>
          <cell r="J4565">
            <v>15.67</v>
          </cell>
        </row>
        <row r="4566">
          <cell r="A4566">
            <v>2363</v>
          </cell>
          <cell r="B4566" t="str">
            <v>Garrow, Danielle A.</v>
          </cell>
          <cell r="C4566" t="str">
            <v>N</v>
          </cell>
          <cell r="D4566" t="str">
            <v>00000459</v>
          </cell>
          <cell r="E4566" t="str">
            <v>NUTS Nutrition Asst 1 Per Diem</v>
          </cell>
          <cell r="F4566">
            <v>42688</v>
          </cell>
          <cell r="G4566">
            <v>43296</v>
          </cell>
          <cell r="H4566" t="str">
            <v>Hourly</v>
          </cell>
          <cell r="I4566" t="str">
            <v>H</v>
          </cell>
          <cell r="J4566">
            <v>10.5</v>
          </cell>
        </row>
        <row r="4567">
          <cell r="A4567">
            <v>2363</v>
          </cell>
          <cell r="B4567" t="str">
            <v>Garrow, Danielle A.</v>
          </cell>
          <cell r="C4567" t="str">
            <v>Y</v>
          </cell>
          <cell r="D4567" t="str">
            <v>00000660</v>
          </cell>
          <cell r="E4567" t="str">
            <v>Kitchen Assistant</v>
          </cell>
          <cell r="F4567">
            <v>44683</v>
          </cell>
          <cell r="G4567">
            <v>45056</v>
          </cell>
          <cell r="H4567" t="str">
            <v>Hourly</v>
          </cell>
          <cell r="I4567" t="str">
            <v>H</v>
          </cell>
          <cell r="J4567">
            <v>17.78</v>
          </cell>
        </row>
        <row r="4568">
          <cell r="A4568">
            <v>2364</v>
          </cell>
          <cell r="B4568" t="str">
            <v>Compo, Nicole L.</v>
          </cell>
          <cell r="C4568" t="str">
            <v>N</v>
          </cell>
          <cell r="D4568" t="str">
            <v>00000235</v>
          </cell>
          <cell r="E4568" t="str">
            <v>MECU LNA Per Diem</v>
          </cell>
          <cell r="F4568">
            <v>42695</v>
          </cell>
          <cell r="G4568">
            <v>42736</v>
          </cell>
          <cell r="H4568" t="str">
            <v>Hourly</v>
          </cell>
          <cell r="I4568" t="str">
            <v>H</v>
          </cell>
          <cell r="J4568">
            <v>11</v>
          </cell>
        </row>
        <row r="4569">
          <cell r="A4569">
            <v>2364</v>
          </cell>
          <cell r="B4569" t="str">
            <v>Compo, Nicole L.</v>
          </cell>
          <cell r="C4569" t="str">
            <v>Y</v>
          </cell>
          <cell r="D4569" t="str">
            <v>00000582</v>
          </cell>
          <cell r="E4569" t="str">
            <v>LNA Retirement Com PD</v>
          </cell>
          <cell r="F4569">
            <v>42737</v>
          </cell>
          <cell r="G4569">
            <v>42807</v>
          </cell>
          <cell r="H4569" t="str">
            <v>Hourly</v>
          </cell>
          <cell r="I4569" t="str">
            <v>H</v>
          </cell>
          <cell r="J4569">
            <v>11</v>
          </cell>
        </row>
        <row r="4570">
          <cell r="A4570">
            <v>2365</v>
          </cell>
          <cell r="B4570" t="str">
            <v>Franklin, Whitney D.</v>
          </cell>
          <cell r="C4570" t="str">
            <v>Y</v>
          </cell>
          <cell r="D4570" t="str">
            <v>00000237</v>
          </cell>
          <cell r="E4570" t="str">
            <v>MEDSURG LNA Per Diem</v>
          </cell>
          <cell r="F4570">
            <v>42695</v>
          </cell>
          <cell r="G4570">
            <v>42825</v>
          </cell>
          <cell r="H4570" t="str">
            <v>Hourly</v>
          </cell>
          <cell r="I4570" t="str">
            <v>H</v>
          </cell>
          <cell r="J4570">
            <v>14</v>
          </cell>
        </row>
        <row r="4571">
          <cell r="A4571">
            <v>2366</v>
          </cell>
          <cell r="B4571" t="str">
            <v>Zabski, Lisa-Ann</v>
          </cell>
          <cell r="C4571" t="str">
            <v>Y</v>
          </cell>
          <cell r="D4571" t="str">
            <v>00000484</v>
          </cell>
          <cell r="E4571" t="str">
            <v>Radiology Technologist PD</v>
          </cell>
          <cell r="F4571">
            <v>42702</v>
          </cell>
          <cell r="G4571">
            <v>42893</v>
          </cell>
          <cell r="H4571" t="str">
            <v>Hourly</v>
          </cell>
          <cell r="I4571" t="str">
            <v>H</v>
          </cell>
          <cell r="J4571">
            <v>28</v>
          </cell>
        </row>
        <row r="4572">
          <cell r="A4572">
            <v>2367</v>
          </cell>
          <cell r="B4572" t="str">
            <v>Orr, Kaleb R.</v>
          </cell>
          <cell r="C4572" t="str">
            <v>Y</v>
          </cell>
          <cell r="D4572" t="str">
            <v>00000193</v>
          </cell>
          <cell r="E4572" t="str">
            <v>FAC Skilled Maintenance</v>
          </cell>
          <cell r="F4572">
            <v>42702</v>
          </cell>
          <cell r="G4572">
            <v>42888</v>
          </cell>
          <cell r="H4572" t="str">
            <v>Hourly</v>
          </cell>
          <cell r="I4572" t="str">
            <v>H</v>
          </cell>
          <cell r="J4572">
            <v>18</v>
          </cell>
        </row>
        <row r="4573">
          <cell r="A4573">
            <v>2368</v>
          </cell>
          <cell r="B4573" t="str">
            <v>Cunningham, Sarah T.</v>
          </cell>
          <cell r="C4573" t="str">
            <v>Y</v>
          </cell>
          <cell r="D4573" t="str">
            <v>00000553</v>
          </cell>
          <cell r="E4573" t="str">
            <v>Nurse Practitioner</v>
          </cell>
          <cell r="F4573">
            <v>42702</v>
          </cell>
          <cell r="G4573">
            <v>44025</v>
          </cell>
          <cell r="H4573" t="str">
            <v>Hourly</v>
          </cell>
          <cell r="I4573" t="str">
            <v>H</v>
          </cell>
          <cell r="J4573">
            <v>45</v>
          </cell>
        </row>
        <row r="4574">
          <cell r="A4574">
            <v>2369</v>
          </cell>
          <cell r="B4574" t="str">
            <v>Price, Ericka R.</v>
          </cell>
          <cell r="C4574" t="str">
            <v>Y</v>
          </cell>
          <cell r="D4574" t="str">
            <v>00000191</v>
          </cell>
          <cell r="E4574" t="str">
            <v>NUTS Nutrition Assistant</v>
          </cell>
          <cell r="F4574">
            <v>42716</v>
          </cell>
          <cell r="G4574">
            <v>42753</v>
          </cell>
          <cell r="H4574" t="str">
            <v>Hourly</v>
          </cell>
          <cell r="I4574" t="str">
            <v>H</v>
          </cell>
          <cell r="J4574">
            <v>10.5</v>
          </cell>
        </row>
        <row r="4575">
          <cell r="A4575">
            <v>2370</v>
          </cell>
          <cell r="B4575" t="str">
            <v>Thompson, Kayla J.</v>
          </cell>
          <cell r="C4575" t="str">
            <v>N</v>
          </cell>
          <cell r="D4575" t="str">
            <v>00000057</v>
          </cell>
          <cell r="E4575" t="str">
            <v>MECU Licensed Practical Nurse</v>
          </cell>
          <cell r="F4575">
            <v>42731</v>
          </cell>
          <cell r="G4575">
            <v>42736</v>
          </cell>
          <cell r="H4575" t="str">
            <v>Hourly</v>
          </cell>
          <cell r="I4575" t="str">
            <v>H</v>
          </cell>
          <cell r="J4575">
            <v>17</v>
          </cell>
        </row>
        <row r="4576">
          <cell r="A4576">
            <v>2370</v>
          </cell>
          <cell r="B4576" t="str">
            <v>Thompson, Kayla J.</v>
          </cell>
          <cell r="C4576" t="str">
            <v>Y</v>
          </cell>
          <cell r="D4576" t="str">
            <v>00000583</v>
          </cell>
          <cell r="E4576" t="str">
            <v>LPN Retirement Community</v>
          </cell>
          <cell r="F4576">
            <v>42737</v>
          </cell>
          <cell r="G4576">
            <v>43174</v>
          </cell>
          <cell r="H4576" t="str">
            <v>Hourly</v>
          </cell>
          <cell r="I4576" t="str">
            <v>H</v>
          </cell>
          <cell r="J4576">
            <v>17</v>
          </cell>
        </row>
        <row r="4577">
          <cell r="A4577">
            <v>2371</v>
          </cell>
          <cell r="B4577" t="str">
            <v>Frost, Amanda M.</v>
          </cell>
          <cell r="C4577" t="str">
            <v>Y</v>
          </cell>
          <cell r="D4577" t="str">
            <v>00000164</v>
          </cell>
          <cell r="E4577" t="str">
            <v>PRIM Medical Secretary</v>
          </cell>
          <cell r="F4577">
            <v>42731</v>
          </cell>
          <cell r="G4577">
            <v>42796</v>
          </cell>
          <cell r="H4577" t="str">
            <v>Hourly</v>
          </cell>
          <cell r="I4577" t="str">
            <v>H</v>
          </cell>
          <cell r="J4577">
            <v>15</v>
          </cell>
        </row>
        <row r="4578">
          <cell r="A4578">
            <v>2373</v>
          </cell>
          <cell r="B4578" t="str">
            <v>Grout, Sheila M.</v>
          </cell>
          <cell r="C4578" t="str">
            <v>Y</v>
          </cell>
          <cell r="D4578" t="str">
            <v>00000472</v>
          </cell>
          <cell r="E4578" t="str">
            <v>ES Associate - Per Diem</v>
          </cell>
          <cell r="F4578">
            <v>42738</v>
          </cell>
          <cell r="G4578">
            <v>43590</v>
          </cell>
          <cell r="H4578" t="str">
            <v>Hourly</v>
          </cell>
          <cell r="I4578" t="str">
            <v>H</v>
          </cell>
          <cell r="J4578">
            <v>11.1</v>
          </cell>
        </row>
        <row r="4579">
          <cell r="A4579">
            <v>2374</v>
          </cell>
          <cell r="B4579" t="str">
            <v>Hutchins, Jillian M.</v>
          </cell>
          <cell r="C4579" t="str">
            <v>Y</v>
          </cell>
          <cell r="D4579" t="str">
            <v>00000228</v>
          </cell>
          <cell r="E4579" t="str">
            <v>ASP After School Assistant</v>
          </cell>
          <cell r="F4579">
            <v>42738</v>
          </cell>
          <cell r="G4579">
            <v>43633</v>
          </cell>
          <cell r="H4579" t="str">
            <v>Hourly</v>
          </cell>
          <cell r="I4579" t="str">
            <v>H</v>
          </cell>
          <cell r="J4579">
            <v>11.33</v>
          </cell>
        </row>
        <row r="4580">
          <cell r="A4580">
            <v>2375</v>
          </cell>
          <cell r="B4580" t="str">
            <v>Ruben, Karen E.</v>
          </cell>
          <cell r="C4580" t="str">
            <v>N</v>
          </cell>
          <cell r="D4580" t="str">
            <v>00000206</v>
          </cell>
          <cell r="E4580" t="str">
            <v>ACCT Payroll/Billing Assistant</v>
          </cell>
          <cell r="F4580">
            <v>42751</v>
          </cell>
          <cell r="G4580">
            <v>44353</v>
          </cell>
          <cell r="H4580" t="str">
            <v>Hourly</v>
          </cell>
          <cell r="I4580" t="str">
            <v>H</v>
          </cell>
          <cell r="J4580">
            <v>20.96</v>
          </cell>
        </row>
        <row r="4581">
          <cell r="A4581">
            <v>2375</v>
          </cell>
          <cell r="B4581" t="str">
            <v>Ruben, Karen E.</v>
          </cell>
          <cell r="C4581" t="str">
            <v>N</v>
          </cell>
          <cell r="D4581" t="str">
            <v>00000220</v>
          </cell>
          <cell r="E4581" t="str">
            <v>Purchasing Specialist</v>
          </cell>
          <cell r="F4581">
            <v>44641</v>
          </cell>
          <cell r="G4581">
            <v>44682</v>
          </cell>
          <cell r="H4581" t="str">
            <v>Hourly</v>
          </cell>
          <cell r="I4581" t="str">
            <v>H</v>
          </cell>
          <cell r="J4581">
            <v>20</v>
          </cell>
        </row>
        <row r="4582">
          <cell r="A4582">
            <v>2375</v>
          </cell>
          <cell r="B4582" t="str">
            <v>Ruben, Karen E.</v>
          </cell>
          <cell r="C4582" t="str">
            <v>N</v>
          </cell>
          <cell r="D4582" t="str">
            <v>00000589</v>
          </cell>
          <cell r="E4582" t="str">
            <v>Medical Secretary Spec</v>
          </cell>
          <cell r="F4582">
            <v>44354</v>
          </cell>
          <cell r="G4582">
            <v>44640</v>
          </cell>
          <cell r="H4582" t="str">
            <v>Hourly</v>
          </cell>
          <cell r="I4582" t="str">
            <v>H</v>
          </cell>
          <cell r="J4582">
            <v>20</v>
          </cell>
        </row>
        <row r="4583">
          <cell r="A4583">
            <v>2375</v>
          </cell>
          <cell r="B4583" t="str">
            <v>Ruben, Karen E.</v>
          </cell>
          <cell r="C4583" t="str">
            <v>Y</v>
          </cell>
          <cell r="D4583" t="str">
            <v>00000680</v>
          </cell>
          <cell r="E4583" t="str">
            <v>Buyer</v>
          </cell>
          <cell r="F4583">
            <v>44683</v>
          </cell>
          <cell r="G4583">
            <v>45056</v>
          </cell>
          <cell r="H4583" t="str">
            <v>Hourly</v>
          </cell>
          <cell r="I4583" t="str">
            <v>H</v>
          </cell>
          <cell r="J4583">
            <v>20.5</v>
          </cell>
        </row>
        <row r="4584">
          <cell r="A4584">
            <v>2376</v>
          </cell>
          <cell r="B4584" t="str">
            <v>Yarnell, Kerri A.</v>
          </cell>
          <cell r="C4584" t="str">
            <v>Y</v>
          </cell>
          <cell r="D4584" t="str">
            <v>00000239</v>
          </cell>
          <cell r="E4584" t="str">
            <v>MEDSURG RN Per Diem</v>
          </cell>
          <cell r="F4584">
            <v>42772</v>
          </cell>
          <cell r="G4584">
            <v>42825</v>
          </cell>
          <cell r="H4584" t="str">
            <v>Hourly</v>
          </cell>
          <cell r="I4584" t="str">
            <v>H</v>
          </cell>
          <cell r="J4584">
            <v>30</v>
          </cell>
        </row>
        <row r="4585">
          <cell r="A4585">
            <v>2377</v>
          </cell>
          <cell r="B4585" t="str">
            <v>O'Brien, Mary R.</v>
          </cell>
          <cell r="C4585" t="str">
            <v>Y</v>
          </cell>
          <cell r="D4585" t="str">
            <v>00000460</v>
          </cell>
          <cell r="E4585" t="str">
            <v>Pt Reg Receptionist 1 Per Diem</v>
          </cell>
          <cell r="F4585">
            <v>42773</v>
          </cell>
          <cell r="G4585">
            <v>42948</v>
          </cell>
          <cell r="H4585" t="str">
            <v>Hourly</v>
          </cell>
          <cell r="I4585" t="str">
            <v>H</v>
          </cell>
          <cell r="J4585">
            <v>14</v>
          </cell>
        </row>
        <row r="4586">
          <cell r="A4586">
            <v>2378</v>
          </cell>
          <cell r="B4586" t="str">
            <v>Salls, Samuel I.</v>
          </cell>
          <cell r="C4586" t="str">
            <v>N</v>
          </cell>
          <cell r="D4586" t="str">
            <v>00000058</v>
          </cell>
          <cell r="E4586" t="str">
            <v>MECU Licensed Nurse Aide</v>
          </cell>
          <cell r="F4586">
            <v>42779</v>
          </cell>
          <cell r="G4586">
            <v>42820</v>
          </cell>
          <cell r="H4586" t="str">
            <v>Hourly</v>
          </cell>
          <cell r="I4586" t="str">
            <v>H</v>
          </cell>
          <cell r="J4586">
            <v>17</v>
          </cell>
        </row>
        <row r="4587">
          <cell r="A4587">
            <v>2378</v>
          </cell>
          <cell r="B4587" t="str">
            <v>Salls, Samuel I.</v>
          </cell>
          <cell r="C4587" t="str">
            <v>Y</v>
          </cell>
          <cell r="D4587" t="str">
            <v>00000581</v>
          </cell>
          <cell r="E4587" t="str">
            <v>LNA Retirement Community</v>
          </cell>
          <cell r="F4587">
            <v>42821</v>
          </cell>
          <cell r="G4587">
            <v>43468</v>
          </cell>
          <cell r="H4587" t="str">
            <v>Hourly</v>
          </cell>
          <cell r="I4587" t="str">
            <v>H</v>
          </cell>
          <cell r="J4587">
            <v>17</v>
          </cell>
        </row>
        <row r="4588">
          <cell r="A4588">
            <v>2379</v>
          </cell>
          <cell r="B4588" t="str">
            <v>Decoteau, Danielle L.</v>
          </cell>
          <cell r="C4588" t="str">
            <v>N</v>
          </cell>
          <cell r="D4588" t="str">
            <v>00000471</v>
          </cell>
          <cell r="E4588" t="str">
            <v>LAB Laboratory Asst Per Diem</v>
          </cell>
          <cell r="F4588">
            <v>43381</v>
          </cell>
          <cell r="G4588">
            <v>43451</v>
          </cell>
          <cell r="H4588" t="str">
            <v>Hourly</v>
          </cell>
          <cell r="I4588" t="str">
            <v>H</v>
          </cell>
          <cell r="J4588">
            <v>14</v>
          </cell>
        </row>
        <row r="4589">
          <cell r="A4589">
            <v>2379</v>
          </cell>
          <cell r="B4589" t="str">
            <v>Decoteau, Danielle L.</v>
          </cell>
          <cell r="C4589" t="str">
            <v>N</v>
          </cell>
          <cell r="D4589" t="str">
            <v>00000581</v>
          </cell>
          <cell r="E4589" t="str">
            <v>LNA Retirement Community</v>
          </cell>
          <cell r="F4589">
            <v>42786</v>
          </cell>
          <cell r="G4589">
            <v>43142</v>
          </cell>
          <cell r="H4589" t="str">
            <v>Hourly</v>
          </cell>
          <cell r="I4589" t="str">
            <v>H</v>
          </cell>
          <cell r="J4589">
            <v>13.5</v>
          </cell>
        </row>
        <row r="4590">
          <cell r="A4590">
            <v>2379</v>
          </cell>
          <cell r="B4590" t="str">
            <v>Decoteau, Danielle L.</v>
          </cell>
          <cell r="C4590" t="str">
            <v>N</v>
          </cell>
          <cell r="D4590" t="str">
            <v>00000582</v>
          </cell>
          <cell r="E4590" t="str">
            <v>LNA Retirement Com PD</v>
          </cell>
          <cell r="F4590">
            <v>43143</v>
          </cell>
          <cell r="G4590">
            <v>43156</v>
          </cell>
          <cell r="H4590" t="str">
            <v>Hourly</v>
          </cell>
          <cell r="I4590" t="str">
            <v>H</v>
          </cell>
          <cell r="J4590">
            <v>13.5</v>
          </cell>
        </row>
        <row r="4591">
          <cell r="A4591">
            <v>2379</v>
          </cell>
          <cell r="B4591" t="str">
            <v>Decoteau, Danielle L.</v>
          </cell>
          <cell r="C4591" t="str">
            <v>Y</v>
          </cell>
          <cell r="D4591" t="str">
            <v>00000582</v>
          </cell>
          <cell r="E4591" t="str">
            <v>LNA Retirement Com PD</v>
          </cell>
          <cell r="F4591">
            <v>43271</v>
          </cell>
          <cell r="G4591">
            <v>43451</v>
          </cell>
          <cell r="H4591" t="str">
            <v>Hourly</v>
          </cell>
          <cell r="I4591" t="str">
            <v>H</v>
          </cell>
          <cell r="J4591">
            <v>13.5</v>
          </cell>
        </row>
        <row r="4592">
          <cell r="A4592">
            <v>2380</v>
          </cell>
          <cell r="B4592" t="str">
            <v>Place, David A.</v>
          </cell>
          <cell r="C4592" t="str">
            <v>N</v>
          </cell>
          <cell r="D4592" t="str">
            <v>00000421</v>
          </cell>
          <cell r="E4592" t="str">
            <v>RAD Radiology Technologist 2</v>
          </cell>
          <cell r="F4592">
            <v>42786</v>
          </cell>
          <cell r="G4592">
            <v>43450</v>
          </cell>
          <cell r="H4592" t="str">
            <v>Hourly</v>
          </cell>
          <cell r="I4592" t="str">
            <v>H</v>
          </cell>
          <cell r="J4592">
            <v>26</v>
          </cell>
        </row>
        <row r="4593">
          <cell r="A4593">
            <v>2380</v>
          </cell>
          <cell r="B4593" t="str">
            <v>Place, David A.</v>
          </cell>
          <cell r="C4593" t="str">
            <v>Y</v>
          </cell>
          <cell r="D4593" t="str">
            <v>00000484</v>
          </cell>
          <cell r="E4593" t="str">
            <v>Radiology Technologist PD</v>
          </cell>
          <cell r="F4593">
            <v>43451</v>
          </cell>
          <cell r="G4593">
            <v>43599</v>
          </cell>
          <cell r="H4593" t="str">
            <v>Hourly</v>
          </cell>
          <cell r="I4593" t="str">
            <v>H</v>
          </cell>
          <cell r="J4593">
            <v>26.78</v>
          </cell>
        </row>
        <row r="4594">
          <cell r="A4594">
            <v>2381</v>
          </cell>
          <cell r="B4594" t="str">
            <v>West, Levi</v>
          </cell>
          <cell r="C4594" t="str">
            <v>Y</v>
          </cell>
          <cell r="D4594" t="str">
            <v>00000459</v>
          </cell>
          <cell r="E4594" t="str">
            <v>NUTS Nutrition Asst 1 Per Diem</v>
          </cell>
          <cell r="F4594">
            <v>42793</v>
          </cell>
          <cell r="G4594">
            <v>42797</v>
          </cell>
          <cell r="H4594" t="str">
            <v>Hourly</v>
          </cell>
          <cell r="I4594" t="str">
            <v>H</v>
          </cell>
          <cell r="J4594">
            <v>10</v>
          </cell>
        </row>
        <row r="4595">
          <cell r="A4595">
            <v>2382</v>
          </cell>
          <cell r="B4595" t="str">
            <v>Blanchard, Ellen A.</v>
          </cell>
          <cell r="C4595" t="str">
            <v>N</v>
          </cell>
          <cell r="D4595" t="str">
            <v>00000204</v>
          </cell>
          <cell r="E4595" t="str">
            <v>ACCT Accountant</v>
          </cell>
          <cell r="F4595">
            <v>42793</v>
          </cell>
          <cell r="G4595">
            <v>44533</v>
          </cell>
          <cell r="H4595" t="str">
            <v>Salaried</v>
          </cell>
          <cell r="I4595" t="str">
            <v>S</v>
          </cell>
          <cell r="J4595">
            <v>24.72</v>
          </cell>
        </row>
        <row r="4596">
          <cell r="A4596">
            <v>2382</v>
          </cell>
          <cell r="B4596" t="str">
            <v>Blanchard, Ellen A.</v>
          </cell>
          <cell r="C4596" t="str">
            <v>Y</v>
          </cell>
          <cell r="D4596" t="str">
            <v>00000204</v>
          </cell>
          <cell r="E4596" t="str">
            <v>ACCT Accountant</v>
          </cell>
          <cell r="F4596">
            <v>44533</v>
          </cell>
          <cell r="G4596">
            <v>44533</v>
          </cell>
          <cell r="H4596" t="str">
            <v>Salaried</v>
          </cell>
          <cell r="I4596" t="str">
            <v>S</v>
          </cell>
          <cell r="J4596">
            <v>24.72</v>
          </cell>
        </row>
        <row r="4597">
          <cell r="A4597">
            <v>2383</v>
          </cell>
          <cell r="B4597" t="str">
            <v>Morrow, Karin</v>
          </cell>
          <cell r="C4597" t="str">
            <v>Y</v>
          </cell>
          <cell r="D4597" t="str">
            <v>00000556</v>
          </cell>
          <cell r="E4597" t="str">
            <v>RN - Per Diem</v>
          </cell>
          <cell r="F4597">
            <v>44571</v>
          </cell>
          <cell r="G4597">
            <v>45056</v>
          </cell>
          <cell r="H4597" t="str">
            <v>Hourly</v>
          </cell>
          <cell r="I4597" t="str">
            <v>H</v>
          </cell>
          <cell r="J4597">
            <v>44.59</v>
          </cell>
        </row>
        <row r="4598">
          <cell r="A4598">
            <v>2383</v>
          </cell>
          <cell r="B4598" t="str">
            <v>Morrow, Karin</v>
          </cell>
          <cell r="C4598" t="str">
            <v>N</v>
          </cell>
          <cell r="D4598" t="str">
            <v>00000567</v>
          </cell>
          <cell r="E4598" t="str">
            <v>Director of Nursing</v>
          </cell>
          <cell r="F4598">
            <v>42793</v>
          </cell>
          <cell r="G4598">
            <v>44304</v>
          </cell>
          <cell r="H4598" t="str">
            <v>Salaried</v>
          </cell>
          <cell r="I4598" t="str">
            <v>S</v>
          </cell>
          <cell r="J4598">
            <v>76.923100000000005</v>
          </cell>
        </row>
        <row r="4599">
          <cell r="A4599">
            <v>2383</v>
          </cell>
          <cell r="B4599" t="str">
            <v>Morrow, Karin</v>
          </cell>
          <cell r="C4599" t="str">
            <v>N</v>
          </cell>
          <cell r="D4599" t="str">
            <v>00000650</v>
          </cell>
          <cell r="E4599" t="str">
            <v>VP Of Nursing</v>
          </cell>
          <cell r="F4599">
            <v>44305</v>
          </cell>
          <cell r="G4599">
            <v>44570</v>
          </cell>
          <cell r="H4599" t="str">
            <v>Salaried</v>
          </cell>
          <cell r="I4599" t="str">
            <v>S</v>
          </cell>
          <cell r="J4599">
            <v>76.923100000000005</v>
          </cell>
        </row>
        <row r="4600">
          <cell r="A4600">
            <v>2384</v>
          </cell>
          <cell r="B4600" t="str">
            <v>Lukonis, Christopher J.</v>
          </cell>
          <cell r="C4600" t="str">
            <v>N</v>
          </cell>
          <cell r="D4600" t="str">
            <v>00000590</v>
          </cell>
          <cell r="E4600" t="str">
            <v>Physician Specialty Clin</v>
          </cell>
          <cell r="F4600">
            <v>42793</v>
          </cell>
          <cell r="G4600">
            <v>44938</v>
          </cell>
          <cell r="H4600" t="str">
            <v>Salaried</v>
          </cell>
          <cell r="I4600" t="str">
            <v>S</v>
          </cell>
          <cell r="J4600">
            <v>144.23079999999999</v>
          </cell>
        </row>
        <row r="4601">
          <cell r="A4601">
            <v>2384</v>
          </cell>
          <cell r="B4601" t="str">
            <v>Lukonis, Christopher J.</v>
          </cell>
          <cell r="C4601" t="str">
            <v>Y</v>
          </cell>
          <cell r="D4601" t="str">
            <v>00000590</v>
          </cell>
          <cell r="E4601" t="str">
            <v>Physician Specialty Clin</v>
          </cell>
          <cell r="F4601">
            <v>44938</v>
          </cell>
          <cell r="G4601">
            <v>44938</v>
          </cell>
          <cell r="H4601" t="str">
            <v>Salaried</v>
          </cell>
          <cell r="I4601" t="str">
            <v>S</v>
          </cell>
          <cell r="J4601">
            <v>144.23079999999999</v>
          </cell>
        </row>
        <row r="4602">
          <cell r="A4602">
            <v>2385</v>
          </cell>
          <cell r="B4602" t="str">
            <v>Springer, Jessica A.</v>
          </cell>
          <cell r="C4602" t="str">
            <v>N</v>
          </cell>
          <cell r="D4602" t="str">
            <v>00000161</v>
          </cell>
          <cell r="E4602" t="str">
            <v>PRIM RN Provider Practice</v>
          </cell>
          <cell r="F4602">
            <v>42800</v>
          </cell>
          <cell r="G4602">
            <v>44619</v>
          </cell>
          <cell r="H4602" t="str">
            <v>Hourly</v>
          </cell>
          <cell r="I4602" t="str">
            <v>H</v>
          </cell>
          <cell r="J4602">
            <v>30.71</v>
          </cell>
        </row>
        <row r="4603">
          <cell r="A4603">
            <v>2385</v>
          </cell>
          <cell r="B4603" t="str">
            <v>Springer, Jessica A.</v>
          </cell>
          <cell r="C4603" t="str">
            <v>N</v>
          </cell>
          <cell r="D4603" t="str">
            <v>00000288</v>
          </cell>
          <cell r="E4603" t="str">
            <v>NAPS Surgery RN PP</v>
          </cell>
          <cell r="F4603">
            <v>44620</v>
          </cell>
          <cell r="G4603">
            <v>44899</v>
          </cell>
          <cell r="H4603" t="str">
            <v>Hourly</v>
          </cell>
          <cell r="I4603" t="str">
            <v>H</v>
          </cell>
          <cell r="J4603">
            <v>37.25</v>
          </cell>
        </row>
        <row r="4604">
          <cell r="A4604">
            <v>2385</v>
          </cell>
          <cell r="B4604" t="str">
            <v>Springer, Jessica A.</v>
          </cell>
          <cell r="C4604" t="str">
            <v>Y</v>
          </cell>
          <cell r="D4604" t="str">
            <v>00000323</v>
          </cell>
          <cell r="E4604" t="str">
            <v>ROCH RN - Physician Practice</v>
          </cell>
          <cell r="F4604">
            <v>44900</v>
          </cell>
          <cell r="G4604">
            <v>45056</v>
          </cell>
          <cell r="H4604" t="str">
            <v>Hourly</v>
          </cell>
          <cell r="I4604" t="str">
            <v>H</v>
          </cell>
          <cell r="J4604">
            <v>38.18</v>
          </cell>
        </row>
        <row r="4605">
          <cell r="A4605">
            <v>2386</v>
          </cell>
          <cell r="B4605" t="str">
            <v>Gallagher, Maryellen</v>
          </cell>
          <cell r="C4605" t="str">
            <v>N</v>
          </cell>
          <cell r="D4605" t="str">
            <v>00000101</v>
          </cell>
          <cell r="E4605" t="str">
            <v>REH Speech/Language Pathologi</v>
          </cell>
          <cell r="F4605">
            <v>42807</v>
          </cell>
          <cell r="G4605">
            <v>43688</v>
          </cell>
          <cell r="H4605" t="str">
            <v>Hourly</v>
          </cell>
          <cell r="I4605" t="str">
            <v>H</v>
          </cell>
          <cell r="J4605">
            <v>41.2</v>
          </cell>
        </row>
        <row r="4606">
          <cell r="A4606">
            <v>2386</v>
          </cell>
          <cell r="B4606" t="str">
            <v>Gallagher, Maryellen</v>
          </cell>
          <cell r="C4606" t="str">
            <v>Y</v>
          </cell>
          <cell r="D4606" t="str">
            <v>00000522</v>
          </cell>
          <cell r="E4606" t="str">
            <v>REH Speech/Lang Therapist-PD</v>
          </cell>
          <cell r="F4606">
            <v>43689</v>
          </cell>
          <cell r="G4606">
            <v>44582</v>
          </cell>
          <cell r="H4606" t="str">
            <v>Hourly</v>
          </cell>
          <cell r="I4606" t="str">
            <v>H</v>
          </cell>
          <cell r="J4606">
            <v>42.86</v>
          </cell>
        </row>
        <row r="4607">
          <cell r="A4607">
            <v>2387</v>
          </cell>
          <cell r="B4607" t="str">
            <v>Evans, Annie P.</v>
          </cell>
          <cell r="C4607" t="str">
            <v>Y</v>
          </cell>
          <cell r="D4607" t="str">
            <v>00000581</v>
          </cell>
          <cell r="E4607" t="str">
            <v>LNA Retirement Community</v>
          </cell>
          <cell r="F4607">
            <v>42807</v>
          </cell>
          <cell r="G4607">
            <v>45056</v>
          </cell>
          <cell r="H4607" t="str">
            <v>Hourly</v>
          </cell>
          <cell r="I4607" t="str">
            <v>H</v>
          </cell>
          <cell r="J4607">
            <v>22.69</v>
          </cell>
        </row>
        <row r="4608">
          <cell r="A4608">
            <v>2388</v>
          </cell>
          <cell r="B4608" t="str">
            <v>Clark, Katherine E.</v>
          </cell>
          <cell r="C4608" t="str">
            <v>Y</v>
          </cell>
          <cell r="D4608" t="str">
            <v>00000536</v>
          </cell>
          <cell r="E4608" t="str">
            <v>RN - OB/GYN Clinic</v>
          </cell>
          <cell r="F4608">
            <v>42807</v>
          </cell>
          <cell r="G4608">
            <v>45056</v>
          </cell>
          <cell r="H4608" t="str">
            <v>Hourly</v>
          </cell>
          <cell r="I4608" t="str">
            <v>H</v>
          </cell>
          <cell r="J4608">
            <v>38.18</v>
          </cell>
        </row>
        <row r="4609">
          <cell r="A4609">
            <v>2389</v>
          </cell>
          <cell r="B4609" t="str">
            <v>Haeger, Elisabeth B.</v>
          </cell>
          <cell r="C4609" t="str">
            <v>Y</v>
          </cell>
          <cell r="D4609" t="str">
            <v>00000168</v>
          </cell>
          <cell r="E4609" t="str">
            <v>PRIM Physician</v>
          </cell>
          <cell r="F4609">
            <v>43941</v>
          </cell>
          <cell r="G4609">
            <v>45056</v>
          </cell>
          <cell r="H4609" t="str">
            <v>Salaried</v>
          </cell>
          <cell r="I4609" t="str">
            <v>S</v>
          </cell>
          <cell r="J4609">
            <v>96.153800000000004</v>
          </cell>
        </row>
        <row r="4610">
          <cell r="A4610">
            <v>2389</v>
          </cell>
          <cell r="B4610" t="str">
            <v>Haeger, Elisabeth B.</v>
          </cell>
          <cell r="C4610" t="str">
            <v>N</v>
          </cell>
          <cell r="D4610" t="str">
            <v>00000367</v>
          </cell>
          <cell r="E4610" t="str">
            <v>Hospitalist</v>
          </cell>
          <cell r="F4610">
            <v>42807</v>
          </cell>
          <cell r="G4610">
            <v>43940</v>
          </cell>
          <cell r="H4610" t="str">
            <v>Salaried</v>
          </cell>
          <cell r="I4610" t="str">
            <v>S</v>
          </cell>
          <cell r="J4610">
            <v>96.153800000000004</v>
          </cell>
        </row>
        <row r="4611">
          <cell r="A4611">
            <v>2390</v>
          </cell>
          <cell r="B4611" t="str">
            <v>Stetson, Dana Q.</v>
          </cell>
          <cell r="C4611" t="str">
            <v>Y</v>
          </cell>
          <cell r="D4611" t="str">
            <v>00000157</v>
          </cell>
          <cell r="E4611" t="str">
            <v>NAPS Podiatry Med Secretary</v>
          </cell>
          <cell r="F4611">
            <v>42815</v>
          </cell>
          <cell r="G4611">
            <v>43343</v>
          </cell>
          <cell r="H4611" t="str">
            <v>Hourly</v>
          </cell>
          <cell r="I4611" t="str">
            <v>H</v>
          </cell>
          <cell r="J4611">
            <v>15</v>
          </cell>
        </row>
        <row r="4612">
          <cell r="A4612">
            <v>2391</v>
          </cell>
          <cell r="B4612" t="str">
            <v>Andrews, Shelby J.</v>
          </cell>
          <cell r="C4612" t="str">
            <v>N</v>
          </cell>
          <cell r="D4612" t="str">
            <v>00000308</v>
          </cell>
          <cell r="E4612" t="str">
            <v>BETH LPN - PP - Offsite</v>
          </cell>
          <cell r="F4612">
            <v>44342</v>
          </cell>
          <cell r="G4612">
            <v>44682</v>
          </cell>
          <cell r="H4612" t="str">
            <v>Hourly</v>
          </cell>
          <cell r="I4612" t="str">
            <v>H</v>
          </cell>
          <cell r="J4612">
            <v>24.13</v>
          </cell>
        </row>
        <row r="4613">
          <cell r="A4613">
            <v>2391</v>
          </cell>
          <cell r="B4613" t="str">
            <v>Andrews, Shelby J.</v>
          </cell>
          <cell r="C4613" t="str">
            <v>N</v>
          </cell>
          <cell r="D4613" t="str">
            <v>00000458</v>
          </cell>
          <cell r="E4613" t="str">
            <v>Adult Day LNA Per Diem</v>
          </cell>
          <cell r="F4613">
            <v>43224</v>
          </cell>
          <cell r="G4613">
            <v>43421</v>
          </cell>
          <cell r="H4613" t="str">
            <v>Salaried</v>
          </cell>
          <cell r="I4613" t="str">
            <v>S</v>
          </cell>
          <cell r="J4613">
            <v>13.5</v>
          </cell>
        </row>
        <row r="4614">
          <cell r="A4614">
            <v>2391</v>
          </cell>
          <cell r="B4614" t="str">
            <v>Andrews, Shelby J.</v>
          </cell>
          <cell r="C4614" t="str">
            <v>N</v>
          </cell>
          <cell r="D4614" t="str">
            <v>00000549</v>
          </cell>
          <cell r="E4614" t="str">
            <v>LPN Per Diem</v>
          </cell>
          <cell r="F4614">
            <v>43731</v>
          </cell>
          <cell r="G4614">
            <v>43899</v>
          </cell>
          <cell r="H4614" t="str">
            <v>Hourly</v>
          </cell>
          <cell r="I4614" t="str">
            <v>H</v>
          </cell>
          <cell r="J4614">
            <v>17</v>
          </cell>
        </row>
        <row r="4615">
          <cell r="A4615">
            <v>2391</v>
          </cell>
          <cell r="B4615" t="str">
            <v>Andrews, Shelby J.</v>
          </cell>
          <cell r="C4615" t="str">
            <v>N</v>
          </cell>
          <cell r="D4615" t="str">
            <v>00000582</v>
          </cell>
          <cell r="E4615" t="str">
            <v>LNA Retirement Com PD</v>
          </cell>
          <cell r="F4615">
            <v>42821</v>
          </cell>
          <cell r="G4615">
            <v>43421</v>
          </cell>
          <cell r="H4615" t="str">
            <v>Hourly</v>
          </cell>
          <cell r="I4615" t="str">
            <v>H</v>
          </cell>
          <cell r="J4615">
            <v>13.5</v>
          </cell>
        </row>
        <row r="4616">
          <cell r="A4616">
            <v>2391</v>
          </cell>
          <cell r="B4616" t="str">
            <v>Andrews, Shelby J.</v>
          </cell>
          <cell r="C4616" t="str">
            <v>N</v>
          </cell>
          <cell r="D4616" t="str">
            <v>00000582</v>
          </cell>
          <cell r="E4616" t="str">
            <v>LNA Retirement Com PD</v>
          </cell>
          <cell r="F4616">
            <v>43493</v>
          </cell>
          <cell r="G4616">
            <v>43688</v>
          </cell>
          <cell r="H4616" t="str">
            <v>Hourly</v>
          </cell>
          <cell r="I4616" t="str">
            <v>H</v>
          </cell>
          <cell r="J4616">
            <v>13.5</v>
          </cell>
        </row>
        <row r="4617">
          <cell r="A4617">
            <v>2391</v>
          </cell>
          <cell r="B4617" t="str">
            <v>Andrews, Shelby J.</v>
          </cell>
          <cell r="C4617" t="str">
            <v>N</v>
          </cell>
          <cell r="D4617" t="str">
            <v>00000584</v>
          </cell>
          <cell r="E4617" t="str">
            <v>LPN Retirement Com PD</v>
          </cell>
          <cell r="F4617">
            <v>43689</v>
          </cell>
          <cell r="G4617">
            <v>43899</v>
          </cell>
          <cell r="H4617" t="str">
            <v>Hourly</v>
          </cell>
          <cell r="I4617" t="str">
            <v>H</v>
          </cell>
          <cell r="J4617">
            <v>17</v>
          </cell>
        </row>
        <row r="4618">
          <cell r="A4618">
            <v>2391</v>
          </cell>
          <cell r="B4618" t="str">
            <v>Andrews, Shelby J.</v>
          </cell>
          <cell r="C4618" t="str">
            <v>N</v>
          </cell>
          <cell r="D4618" t="str">
            <v>00000615</v>
          </cell>
          <cell r="E4618" t="str">
            <v>Activities Specialist PD</v>
          </cell>
          <cell r="F4618">
            <v>43199</v>
          </cell>
          <cell r="G4618">
            <v>43421</v>
          </cell>
          <cell r="H4618" t="str">
            <v>Hourly</v>
          </cell>
          <cell r="I4618" t="str">
            <v>H</v>
          </cell>
          <cell r="J4618">
            <v>13.5</v>
          </cell>
        </row>
        <row r="4619">
          <cell r="A4619">
            <v>2391</v>
          </cell>
          <cell r="B4619" t="str">
            <v>Andrews, Shelby J.</v>
          </cell>
          <cell r="C4619" t="str">
            <v>Y</v>
          </cell>
          <cell r="D4619" t="str">
            <v>00000675</v>
          </cell>
          <cell r="E4619" t="str">
            <v>Licensed Practical Nurse</v>
          </cell>
          <cell r="F4619">
            <v>44683</v>
          </cell>
          <cell r="G4619">
            <v>45056</v>
          </cell>
          <cell r="H4619" t="str">
            <v>Hourly</v>
          </cell>
          <cell r="I4619" t="str">
            <v>H</v>
          </cell>
          <cell r="J4619">
            <v>24.74</v>
          </cell>
        </row>
        <row r="4620">
          <cell r="A4620">
            <v>2392</v>
          </cell>
          <cell r="B4620" t="str">
            <v>Aubuchon, Brittany L.</v>
          </cell>
          <cell r="C4620" t="str">
            <v>N</v>
          </cell>
          <cell r="D4620" t="str">
            <v>00000191</v>
          </cell>
          <cell r="E4620" t="str">
            <v>NUTS Nutrition Assistant</v>
          </cell>
          <cell r="F4620">
            <v>42821</v>
          </cell>
          <cell r="G4620">
            <v>43102</v>
          </cell>
          <cell r="H4620" t="str">
            <v>Hourly</v>
          </cell>
          <cell r="I4620" t="str">
            <v>H</v>
          </cell>
          <cell r="J4620">
            <v>11</v>
          </cell>
        </row>
        <row r="4621">
          <cell r="A4621">
            <v>2392</v>
          </cell>
          <cell r="B4621" t="str">
            <v>Aubuchon, Brittany L.</v>
          </cell>
          <cell r="C4621" t="str">
            <v>Y</v>
          </cell>
          <cell r="D4621" t="str">
            <v>00000581</v>
          </cell>
          <cell r="E4621" t="str">
            <v>LNA Retirement Community</v>
          </cell>
          <cell r="F4621">
            <v>44146</v>
          </cell>
          <cell r="G4621">
            <v>44193</v>
          </cell>
          <cell r="H4621" t="str">
            <v>Hourly</v>
          </cell>
          <cell r="I4621" t="str">
            <v>H</v>
          </cell>
          <cell r="J4621">
            <v>14.5</v>
          </cell>
        </row>
        <row r="4622">
          <cell r="A4622">
            <v>2393</v>
          </cell>
          <cell r="B4622" t="str">
            <v>Alfaraz, Carlos R.</v>
          </cell>
          <cell r="C4622" t="str">
            <v>Y</v>
          </cell>
          <cell r="D4622" t="str">
            <v>00000168</v>
          </cell>
          <cell r="E4622" t="str">
            <v>PRIM Physician</v>
          </cell>
          <cell r="F4622">
            <v>42821</v>
          </cell>
          <cell r="G4622">
            <v>42982</v>
          </cell>
          <cell r="H4622" t="str">
            <v>Hourly</v>
          </cell>
          <cell r="I4622" t="str">
            <v>H</v>
          </cell>
          <cell r="J4622">
            <v>93.75</v>
          </cell>
        </row>
        <row r="4623">
          <cell r="A4623">
            <v>2394</v>
          </cell>
          <cell r="B4623" t="str">
            <v>MacBruce, Matthew T.</v>
          </cell>
          <cell r="C4623" t="str">
            <v>Y</v>
          </cell>
          <cell r="D4623" t="str">
            <v>00000114</v>
          </cell>
          <cell r="E4623" t="str">
            <v>Non Certified Coder</v>
          </cell>
          <cell r="F4623">
            <v>42828</v>
          </cell>
          <cell r="G4623">
            <v>42895</v>
          </cell>
          <cell r="H4623" t="str">
            <v>Hourly</v>
          </cell>
          <cell r="I4623" t="str">
            <v>H</v>
          </cell>
          <cell r="J4623">
            <v>13</v>
          </cell>
        </row>
        <row r="4624">
          <cell r="A4624">
            <v>2395</v>
          </cell>
          <cell r="B4624" t="str">
            <v>Booth, Julie M.</v>
          </cell>
          <cell r="C4624" t="str">
            <v>Y</v>
          </cell>
          <cell r="D4624" t="str">
            <v>00000163</v>
          </cell>
          <cell r="E4624" t="str">
            <v>PRIM Medical Assistant</v>
          </cell>
          <cell r="F4624">
            <v>42835</v>
          </cell>
          <cell r="G4624">
            <v>44036</v>
          </cell>
          <cell r="H4624" t="str">
            <v>Hourly</v>
          </cell>
          <cell r="I4624" t="str">
            <v>H</v>
          </cell>
          <cell r="J4624">
            <v>15.4</v>
          </cell>
        </row>
        <row r="4625">
          <cell r="A4625">
            <v>2396</v>
          </cell>
          <cell r="B4625" t="str">
            <v>Fox, Emily J.</v>
          </cell>
          <cell r="C4625" t="str">
            <v>N</v>
          </cell>
          <cell r="D4625" t="str">
            <v>00000062</v>
          </cell>
          <cell r="E4625" t="str">
            <v>BC Registered Nurse</v>
          </cell>
          <cell r="F4625">
            <v>43073</v>
          </cell>
          <cell r="G4625">
            <v>44626</v>
          </cell>
          <cell r="H4625" t="str">
            <v>Hourly</v>
          </cell>
          <cell r="I4625" t="str">
            <v>H</v>
          </cell>
          <cell r="J4625">
            <v>34.46</v>
          </cell>
        </row>
        <row r="4626">
          <cell r="A4626">
            <v>2396</v>
          </cell>
          <cell r="B4626" t="str">
            <v>Fox, Emily J.</v>
          </cell>
          <cell r="C4626" t="str">
            <v>N</v>
          </cell>
          <cell r="D4626" t="str">
            <v>00000231</v>
          </cell>
          <cell r="E4626" t="str">
            <v>BC RN - Per Diem</v>
          </cell>
          <cell r="F4626">
            <v>44531</v>
          </cell>
          <cell r="G4626">
            <v>44832</v>
          </cell>
          <cell r="H4626" t="str">
            <v>Hourly</v>
          </cell>
          <cell r="I4626" t="str">
            <v>H</v>
          </cell>
          <cell r="J4626">
            <v>37.99</v>
          </cell>
        </row>
        <row r="4627">
          <cell r="A4627">
            <v>2396</v>
          </cell>
          <cell r="B4627" t="str">
            <v>Fox, Emily J.</v>
          </cell>
          <cell r="C4627" t="str">
            <v>Y</v>
          </cell>
          <cell r="D4627" t="str">
            <v>00000231</v>
          </cell>
          <cell r="E4627" t="str">
            <v>BC RN - Per Diem</v>
          </cell>
          <cell r="F4627">
            <v>44894</v>
          </cell>
          <cell r="G4627">
            <v>44894</v>
          </cell>
          <cell r="H4627" t="str">
            <v>Hourly</v>
          </cell>
          <cell r="I4627" t="str">
            <v>H</v>
          </cell>
          <cell r="J4627">
            <v>37.99</v>
          </cell>
        </row>
        <row r="4628">
          <cell r="A4628">
            <v>2396</v>
          </cell>
          <cell r="B4628" t="str">
            <v>Fox, Emily J.</v>
          </cell>
          <cell r="C4628" t="str">
            <v>N</v>
          </cell>
          <cell r="D4628" t="str">
            <v>00000236</v>
          </cell>
          <cell r="E4628" t="str">
            <v>MECU RN Per Diem</v>
          </cell>
          <cell r="F4628">
            <v>42927</v>
          </cell>
          <cell r="G4628">
            <v>43072</v>
          </cell>
          <cell r="H4628" t="str">
            <v>Hourly</v>
          </cell>
          <cell r="I4628" t="str">
            <v>H</v>
          </cell>
          <cell r="J4628">
            <v>25</v>
          </cell>
        </row>
        <row r="4629">
          <cell r="A4629">
            <v>2396</v>
          </cell>
          <cell r="B4629" t="str">
            <v>Fox, Emily J.</v>
          </cell>
          <cell r="C4629" t="str">
            <v>N</v>
          </cell>
          <cell r="D4629" t="str">
            <v>00000236</v>
          </cell>
          <cell r="E4629" t="str">
            <v>MECU RN Per Diem</v>
          </cell>
          <cell r="F4629">
            <v>43073</v>
          </cell>
          <cell r="G4629">
            <v>44304</v>
          </cell>
          <cell r="H4629" t="str">
            <v>Hourly</v>
          </cell>
          <cell r="I4629" t="str">
            <v>H</v>
          </cell>
          <cell r="J4629">
            <v>26.8</v>
          </cell>
        </row>
        <row r="4630">
          <cell r="A4630">
            <v>2396</v>
          </cell>
          <cell r="B4630" t="str">
            <v>Fox, Emily J.</v>
          </cell>
          <cell r="C4630" t="str">
            <v>N</v>
          </cell>
          <cell r="D4630" t="str">
            <v>00000584</v>
          </cell>
          <cell r="E4630" t="str">
            <v>LPN Retirement Com PD</v>
          </cell>
          <cell r="F4630">
            <v>42836</v>
          </cell>
          <cell r="G4630">
            <v>42926</v>
          </cell>
          <cell r="H4630" t="str">
            <v>Hourly</v>
          </cell>
          <cell r="I4630" t="str">
            <v>H</v>
          </cell>
          <cell r="J4630">
            <v>17</v>
          </cell>
        </row>
        <row r="4631">
          <cell r="A4631">
            <v>2397</v>
          </cell>
          <cell r="B4631" t="str">
            <v>Tanita, Jeffrey S.</v>
          </cell>
          <cell r="C4631" t="str">
            <v>Y</v>
          </cell>
          <cell r="D4631" t="str">
            <v>00000438</v>
          </cell>
          <cell r="E4631" t="str">
            <v>Physician - ER</v>
          </cell>
          <cell r="F4631">
            <v>42849</v>
          </cell>
          <cell r="G4631">
            <v>43952</v>
          </cell>
          <cell r="H4631" t="str">
            <v>Salaried</v>
          </cell>
          <cell r="I4631" t="str">
            <v>S</v>
          </cell>
          <cell r="J4631">
            <v>150.4631</v>
          </cell>
        </row>
        <row r="4632">
          <cell r="A4632">
            <v>2398</v>
          </cell>
          <cell r="B4632" t="str">
            <v>Tower, Jessie L.</v>
          </cell>
          <cell r="C4632" t="str">
            <v>Y</v>
          </cell>
          <cell r="D4632" t="str">
            <v>00000233</v>
          </cell>
          <cell r="E4632" t="str">
            <v>ER RN Per Diem</v>
          </cell>
          <cell r="F4632">
            <v>42849</v>
          </cell>
          <cell r="G4632">
            <v>43058</v>
          </cell>
          <cell r="H4632" t="str">
            <v>Hourly</v>
          </cell>
          <cell r="I4632" t="str">
            <v>H</v>
          </cell>
          <cell r="J4632">
            <v>27</v>
          </cell>
        </row>
        <row r="4633">
          <cell r="A4633">
            <v>2399</v>
          </cell>
          <cell r="B4633" t="str">
            <v>Whitney, Danielle L.</v>
          </cell>
          <cell r="C4633" t="str">
            <v>Y</v>
          </cell>
          <cell r="D4633" t="str">
            <v>00000227</v>
          </cell>
          <cell r="E4633" t="str">
            <v>CEC Teaching Assistant</v>
          </cell>
          <cell r="F4633">
            <v>42856</v>
          </cell>
          <cell r="G4633">
            <v>43448</v>
          </cell>
          <cell r="H4633" t="str">
            <v>Hourly</v>
          </cell>
          <cell r="I4633" t="str">
            <v>H</v>
          </cell>
          <cell r="J4633">
            <v>14</v>
          </cell>
        </row>
        <row r="4634">
          <cell r="A4634">
            <v>2400</v>
          </cell>
          <cell r="B4634" t="str">
            <v>Koloc, Denise M.</v>
          </cell>
          <cell r="C4634" t="str">
            <v>Y</v>
          </cell>
          <cell r="D4634" t="str">
            <v>00000459</v>
          </cell>
          <cell r="E4634" t="str">
            <v>NUTS Nutrition Asst 1 Per Diem</v>
          </cell>
          <cell r="F4634">
            <v>42863</v>
          </cell>
          <cell r="G4634">
            <v>43086</v>
          </cell>
          <cell r="H4634" t="str">
            <v>Hourly</v>
          </cell>
          <cell r="I4634" t="str">
            <v>H</v>
          </cell>
          <cell r="J4634">
            <v>11</v>
          </cell>
        </row>
        <row r="4635">
          <cell r="A4635">
            <v>2401</v>
          </cell>
          <cell r="B4635" t="str">
            <v>Nowlan, Jeffrey M.</v>
          </cell>
          <cell r="C4635" t="str">
            <v>Y</v>
          </cell>
          <cell r="D4635" t="str">
            <v>00000598</v>
          </cell>
          <cell r="E4635" t="str">
            <v>BHC Behavioral Health Coordin</v>
          </cell>
          <cell r="F4635">
            <v>42863</v>
          </cell>
          <cell r="G4635">
            <v>43726</v>
          </cell>
          <cell r="H4635" t="str">
            <v>Salaried</v>
          </cell>
          <cell r="I4635" t="str">
            <v>S</v>
          </cell>
          <cell r="J4635">
            <v>35</v>
          </cell>
        </row>
        <row r="4636">
          <cell r="A4636">
            <v>2402</v>
          </cell>
          <cell r="B4636" t="str">
            <v>Dillon, Marianne L.</v>
          </cell>
          <cell r="C4636" t="str">
            <v>Y</v>
          </cell>
          <cell r="D4636" t="str">
            <v>00000065</v>
          </cell>
          <cell r="E4636" t="str">
            <v>OR Operating Room Technician</v>
          </cell>
          <cell r="F4636">
            <v>42865</v>
          </cell>
          <cell r="G4636">
            <v>43040</v>
          </cell>
          <cell r="H4636" t="str">
            <v>Hourly</v>
          </cell>
          <cell r="I4636" t="str">
            <v>H</v>
          </cell>
          <cell r="J4636">
            <v>24</v>
          </cell>
        </row>
        <row r="4637">
          <cell r="A4637">
            <v>2403</v>
          </cell>
          <cell r="B4637" t="str">
            <v>Ackerman, Katelyn M.</v>
          </cell>
          <cell r="C4637" t="str">
            <v>N</v>
          </cell>
          <cell r="D4637" t="str">
            <v>00000051</v>
          </cell>
          <cell r="E4637" t="str">
            <v>MEDSURG LNA</v>
          </cell>
          <cell r="F4637">
            <v>42870</v>
          </cell>
          <cell r="G4637">
            <v>42904</v>
          </cell>
          <cell r="H4637" t="str">
            <v>Hourly</v>
          </cell>
          <cell r="I4637" t="str">
            <v>H</v>
          </cell>
          <cell r="J4637">
            <v>13</v>
          </cell>
        </row>
        <row r="4638">
          <cell r="A4638">
            <v>2403</v>
          </cell>
          <cell r="B4638" t="str">
            <v>Ackerman, Katelyn M.</v>
          </cell>
          <cell r="C4638" t="str">
            <v>Y</v>
          </cell>
          <cell r="D4638" t="str">
            <v>00000237</v>
          </cell>
          <cell r="E4638" t="str">
            <v>MEDSURG LNA Per Diem</v>
          </cell>
          <cell r="F4638">
            <v>42905</v>
          </cell>
          <cell r="G4638">
            <v>42933</v>
          </cell>
          <cell r="H4638" t="str">
            <v>Hourly</v>
          </cell>
          <cell r="I4638" t="str">
            <v>H</v>
          </cell>
          <cell r="J4638">
            <v>13</v>
          </cell>
        </row>
        <row r="4639">
          <cell r="A4639">
            <v>2404</v>
          </cell>
          <cell r="B4639" t="str">
            <v>Drown, Brandy L.</v>
          </cell>
          <cell r="C4639" t="str">
            <v>Y</v>
          </cell>
          <cell r="D4639" t="str">
            <v>00000472</v>
          </cell>
          <cell r="E4639" t="str">
            <v>ES Associate - Per Diem</v>
          </cell>
          <cell r="F4639">
            <v>42870</v>
          </cell>
          <cell r="G4639">
            <v>43147</v>
          </cell>
          <cell r="H4639" t="str">
            <v>Hourly</v>
          </cell>
          <cell r="I4639" t="str">
            <v>H</v>
          </cell>
          <cell r="J4639">
            <v>10.5</v>
          </cell>
        </row>
        <row r="4640">
          <cell r="A4640">
            <v>2405</v>
          </cell>
          <cell r="B4640" t="str">
            <v>Herring, Stephanie J.</v>
          </cell>
          <cell r="C4640" t="str">
            <v>N</v>
          </cell>
          <cell r="D4640" t="str">
            <v>00000043</v>
          </cell>
          <cell r="E4640" t="str">
            <v>BIL Billing Representative I</v>
          </cell>
          <cell r="F4640">
            <v>42870</v>
          </cell>
          <cell r="G4640">
            <v>43592</v>
          </cell>
          <cell r="H4640" t="str">
            <v>Hourly</v>
          </cell>
          <cell r="I4640" t="str">
            <v>H</v>
          </cell>
          <cell r="J4640">
            <v>13.39</v>
          </cell>
        </row>
        <row r="4641">
          <cell r="A4641">
            <v>2405</v>
          </cell>
          <cell r="B4641" t="str">
            <v>Herring, Stephanie J.</v>
          </cell>
          <cell r="C4641" t="str">
            <v>Y</v>
          </cell>
          <cell r="D4641" t="str">
            <v>00000204</v>
          </cell>
          <cell r="E4641" t="str">
            <v>ACCT Accountant</v>
          </cell>
          <cell r="F4641">
            <v>43859</v>
          </cell>
          <cell r="G4641">
            <v>44336</v>
          </cell>
          <cell r="H4641" t="str">
            <v>Salaried</v>
          </cell>
          <cell r="I4641" t="str">
            <v>S</v>
          </cell>
          <cell r="J4641">
            <v>20.6</v>
          </cell>
        </row>
        <row r="4642">
          <cell r="A4642">
            <v>2406</v>
          </cell>
          <cell r="B4642" t="str">
            <v>Whalen, Olivia L.</v>
          </cell>
          <cell r="C4642" t="str">
            <v>Y</v>
          </cell>
          <cell r="D4642" t="str">
            <v>00000460</v>
          </cell>
          <cell r="E4642" t="str">
            <v>Pt Reg Receptionist 1 Per Diem</v>
          </cell>
          <cell r="F4642">
            <v>42877</v>
          </cell>
          <cell r="G4642">
            <v>43171</v>
          </cell>
          <cell r="H4642" t="str">
            <v>Hourly</v>
          </cell>
          <cell r="I4642" t="str">
            <v>H</v>
          </cell>
          <cell r="J4642">
            <v>12</v>
          </cell>
        </row>
        <row r="4643">
          <cell r="A4643">
            <v>2407</v>
          </cell>
          <cell r="B4643" t="str">
            <v>Jones, Whitney L.</v>
          </cell>
          <cell r="C4643" t="str">
            <v>N</v>
          </cell>
          <cell r="D4643" t="str">
            <v>00000164</v>
          </cell>
          <cell r="E4643" t="str">
            <v>PRIM Medical Secretary</v>
          </cell>
          <cell r="F4643">
            <v>43185</v>
          </cell>
          <cell r="G4643">
            <v>43227</v>
          </cell>
          <cell r="H4643" t="str">
            <v>Hourly</v>
          </cell>
          <cell r="I4643" t="str">
            <v>H</v>
          </cell>
          <cell r="J4643">
            <v>14</v>
          </cell>
        </row>
        <row r="4644">
          <cell r="A4644">
            <v>2407</v>
          </cell>
          <cell r="B4644" t="str">
            <v>Jones, Whitney L.</v>
          </cell>
          <cell r="C4644" t="str">
            <v>N</v>
          </cell>
          <cell r="D4644" t="str">
            <v>00000471</v>
          </cell>
          <cell r="E4644" t="str">
            <v>LAB Laboratory Asst Per Diem</v>
          </cell>
          <cell r="F4644">
            <v>42877</v>
          </cell>
          <cell r="G4644">
            <v>43184</v>
          </cell>
          <cell r="H4644" t="str">
            <v>Hourly</v>
          </cell>
          <cell r="I4644" t="str">
            <v>H</v>
          </cell>
          <cell r="J4644">
            <v>12.5</v>
          </cell>
        </row>
        <row r="4645">
          <cell r="A4645">
            <v>2407</v>
          </cell>
          <cell r="B4645" t="str">
            <v>Jones, Whitney L.</v>
          </cell>
          <cell r="C4645" t="str">
            <v>Y</v>
          </cell>
          <cell r="D4645" t="str">
            <v>00000471</v>
          </cell>
          <cell r="E4645" t="str">
            <v>LAB Laboratory Asst Per Diem</v>
          </cell>
          <cell r="F4645">
            <v>43213</v>
          </cell>
          <cell r="G4645">
            <v>43227</v>
          </cell>
          <cell r="H4645" t="str">
            <v>Hourly</v>
          </cell>
          <cell r="I4645" t="str">
            <v>H</v>
          </cell>
          <cell r="J4645">
            <v>12.5</v>
          </cell>
        </row>
        <row r="4646">
          <cell r="A4646">
            <v>2408</v>
          </cell>
          <cell r="B4646" t="str">
            <v>Way, Diane M.</v>
          </cell>
          <cell r="C4646" t="str">
            <v>N</v>
          </cell>
          <cell r="D4646" t="str">
            <v>00000599</v>
          </cell>
          <cell r="E4646" t="str">
            <v>Director of Independent  Liv</v>
          </cell>
          <cell r="F4646">
            <v>42877</v>
          </cell>
          <cell r="G4646">
            <v>44178</v>
          </cell>
          <cell r="H4646" t="str">
            <v>Salaried</v>
          </cell>
          <cell r="I4646" t="str">
            <v>S</v>
          </cell>
          <cell r="J4646">
            <v>35.700000000000003</v>
          </cell>
        </row>
        <row r="4647">
          <cell r="A4647">
            <v>2408</v>
          </cell>
          <cell r="B4647" t="str">
            <v>Way, Diane M.</v>
          </cell>
          <cell r="C4647" t="str">
            <v>N</v>
          </cell>
          <cell r="D4647" t="str">
            <v>00000640</v>
          </cell>
          <cell r="E4647" t="str">
            <v>Director of Sales</v>
          </cell>
          <cell r="F4647">
            <v>44179</v>
          </cell>
          <cell r="G4647">
            <v>44469</v>
          </cell>
          <cell r="H4647" t="str">
            <v>Salaried</v>
          </cell>
          <cell r="I4647" t="str">
            <v>S</v>
          </cell>
          <cell r="J4647">
            <v>36.770000000000003</v>
          </cell>
        </row>
        <row r="4648">
          <cell r="A4648">
            <v>2408</v>
          </cell>
          <cell r="B4648" t="str">
            <v>Way, Diane M.</v>
          </cell>
          <cell r="C4648" t="str">
            <v>Y</v>
          </cell>
          <cell r="D4648" t="str">
            <v>00000640</v>
          </cell>
          <cell r="E4648" t="str">
            <v>Director of Sales</v>
          </cell>
          <cell r="F4648">
            <v>44469</v>
          </cell>
          <cell r="G4648">
            <v>44469</v>
          </cell>
          <cell r="H4648" t="str">
            <v>Salaried</v>
          </cell>
          <cell r="I4648" t="str">
            <v>S</v>
          </cell>
          <cell r="J4648">
            <v>36.770000000000003</v>
          </cell>
        </row>
        <row r="4649">
          <cell r="A4649">
            <v>2409</v>
          </cell>
          <cell r="B4649" t="str">
            <v>Gordon, Rachel M.</v>
          </cell>
          <cell r="C4649" t="str">
            <v>Y</v>
          </cell>
          <cell r="D4649" t="str">
            <v>00000051</v>
          </cell>
          <cell r="E4649" t="str">
            <v>MEDSURG LNA</v>
          </cell>
          <cell r="F4649">
            <v>44879</v>
          </cell>
          <cell r="G4649">
            <v>45056</v>
          </cell>
          <cell r="H4649" t="str">
            <v>Hourly</v>
          </cell>
          <cell r="I4649" t="str">
            <v>H</v>
          </cell>
          <cell r="J4649">
            <v>19.600000000000001</v>
          </cell>
        </row>
        <row r="4650">
          <cell r="A4650">
            <v>2409</v>
          </cell>
          <cell r="B4650" t="str">
            <v>Gordon, Rachel M.</v>
          </cell>
          <cell r="C4650" t="str">
            <v>N</v>
          </cell>
          <cell r="D4650" t="str">
            <v>00000237</v>
          </cell>
          <cell r="E4650" t="str">
            <v>MEDSURG LNA Per Diem</v>
          </cell>
          <cell r="F4650">
            <v>42891</v>
          </cell>
          <cell r="G4650">
            <v>44220</v>
          </cell>
          <cell r="H4650" t="str">
            <v>Hourly</v>
          </cell>
          <cell r="I4650" t="str">
            <v>H</v>
          </cell>
          <cell r="J4650">
            <v>12.61</v>
          </cell>
        </row>
        <row r="4651">
          <cell r="A4651">
            <v>2409</v>
          </cell>
          <cell r="B4651" t="str">
            <v>Gordon, Rachel M.</v>
          </cell>
          <cell r="C4651" t="str">
            <v>N</v>
          </cell>
          <cell r="D4651" t="str">
            <v>00000237</v>
          </cell>
          <cell r="E4651" t="str">
            <v>MEDSURG LNA Per Diem</v>
          </cell>
          <cell r="F4651">
            <v>44419</v>
          </cell>
          <cell r="G4651">
            <v>44878</v>
          </cell>
          <cell r="H4651" t="str">
            <v>Hourly</v>
          </cell>
          <cell r="I4651" t="str">
            <v>H</v>
          </cell>
          <cell r="J4651">
            <v>17.75</v>
          </cell>
        </row>
        <row r="4652">
          <cell r="A4652">
            <v>2410</v>
          </cell>
          <cell r="B4652" t="str">
            <v>Goss, Ashley V.</v>
          </cell>
          <cell r="C4652" t="str">
            <v>N</v>
          </cell>
          <cell r="D4652" t="str">
            <v>00000164</v>
          </cell>
          <cell r="E4652" t="str">
            <v>PRIM Medical Secretary</v>
          </cell>
          <cell r="F4652">
            <v>42891</v>
          </cell>
          <cell r="G4652">
            <v>43772</v>
          </cell>
          <cell r="H4652" t="str">
            <v>Hourly</v>
          </cell>
          <cell r="I4652" t="str">
            <v>H</v>
          </cell>
          <cell r="J4652">
            <v>16.48</v>
          </cell>
        </row>
        <row r="4653">
          <cell r="A4653">
            <v>2410</v>
          </cell>
          <cell r="B4653" t="str">
            <v>Goss, Ashley V.</v>
          </cell>
          <cell r="C4653" t="str">
            <v>Y</v>
          </cell>
          <cell r="D4653" t="str">
            <v>00000629</v>
          </cell>
          <cell r="E4653" t="str">
            <v>Medical Secretary Offsite</v>
          </cell>
          <cell r="F4653">
            <v>43773</v>
          </cell>
          <cell r="G4653">
            <v>43882</v>
          </cell>
          <cell r="H4653" t="str">
            <v>Hourly</v>
          </cell>
          <cell r="I4653" t="str">
            <v>H</v>
          </cell>
          <cell r="J4653">
            <v>16.48</v>
          </cell>
        </row>
        <row r="4654">
          <cell r="A4654">
            <v>2411</v>
          </cell>
          <cell r="B4654" t="str">
            <v>McNeill, Kasandra M.</v>
          </cell>
          <cell r="C4654" t="str">
            <v>Y</v>
          </cell>
          <cell r="D4654" t="str">
            <v>00000237</v>
          </cell>
          <cell r="E4654" t="str">
            <v>MEDSURG LNA Per Diem</v>
          </cell>
          <cell r="F4654">
            <v>42898</v>
          </cell>
          <cell r="G4654">
            <v>43262</v>
          </cell>
          <cell r="H4654" t="str">
            <v>Hourly</v>
          </cell>
          <cell r="I4654" t="str">
            <v>H</v>
          </cell>
          <cell r="J4654">
            <v>12.5</v>
          </cell>
        </row>
        <row r="4655">
          <cell r="A4655">
            <v>2412</v>
          </cell>
          <cell r="B4655" t="str">
            <v>Sherman, Ruth N.</v>
          </cell>
          <cell r="C4655" t="str">
            <v>Y</v>
          </cell>
          <cell r="D4655" t="str">
            <v>00000582</v>
          </cell>
          <cell r="E4655" t="str">
            <v>LNA Retirement Com PD</v>
          </cell>
          <cell r="F4655">
            <v>42898</v>
          </cell>
          <cell r="G4655">
            <v>43031</v>
          </cell>
          <cell r="H4655" t="str">
            <v>Hourly</v>
          </cell>
          <cell r="I4655" t="str">
            <v>H</v>
          </cell>
          <cell r="J4655">
            <v>11.5</v>
          </cell>
        </row>
        <row r="4656">
          <cell r="A4656">
            <v>2413</v>
          </cell>
          <cell r="B4656" t="str">
            <v>Ricker, Emily G.</v>
          </cell>
          <cell r="C4656" t="str">
            <v>N</v>
          </cell>
          <cell r="D4656" t="str">
            <v>00000049</v>
          </cell>
          <cell r="E4656" t="str">
            <v>MEDSURG Registered Nurse</v>
          </cell>
          <cell r="F4656">
            <v>42905</v>
          </cell>
          <cell r="G4656">
            <v>45004</v>
          </cell>
          <cell r="H4656" t="str">
            <v>Hourly</v>
          </cell>
          <cell r="I4656" t="str">
            <v>H</v>
          </cell>
          <cell r="J4656">
            <v>37.99</v>
          </cell>
        </row>
        <row r="4657">
          <cell r="A4657">
            <v>2413</v>
          </cell>
          <cell r="B4657" t="str">
            <v>Ricker, Emily G.</v>
          </cell>
          <cell r="C4657" t="str">
            <v>Y</v>
          </cell>
          <cell r="D4657" t="str">
            <v>00000067</v>
          </cell>
          <cell r="E4657" t="str">
            <v>ACC Registered Nurse</v>
          </cell>
          <cell r="F4657">
            <v>45005</v>
          </cell>
          <cell r="G4657">
            <v>45056</v>
          </cell>
          <cell r="H4657" t="str">
            <v>Hourly</v>
          </cell>
          <cell r="I4657" t="str">
            <v>H</v>
          </cell>
          <cell r="J4657">
            <v>38.94</v>
          </cell>
        </row>
        <row r="4658">
          <cell r="A4658">
            <v>2413</v>
          </cell>
          <cell r="B4658" t="str">
            <v>Ricker, Emily G.</v>
          </cell>
          <cell r="C4658" t="str">
            <v>N</v>
          </cell>
          <cell r="D4658" t="str">
            <v>00000239</v>
          </cell>
          <cell r="E4658" t="str">
            <v>MEDSURG RN Per Diem</v>
          </cell>
          <cell r="F4658">
            <v>45005</v>
          </cell>
          <cell r="G4658">
            <v>45056</v>
          </cell>
          <cell r="H4658" t="str">
            <v>Hourly</v>
          </cell>
          <cell r="I4658" t="str">
            <v>H</v>
          </cell>
          <cell r="J4658">
            <v>37.99</v>
          </cell>
        </row>
        <row r="4659">
          <cell r="A4659">
            <v>2414</v>
          </cell>
          <cell r="B4659" t="str">
            <v>Easton, Alex J.</v>
          </cell>
          <cell r="C4659" t="str">
            <v>Y</v>
          </cell>
          <cell r="D4659" t="str">
            <v>00000191</v>
          </cell>
          <cell r="E4659" t="str">
            <v>NUTS Nutrition Assistant</v>
          </cell>
          <cell r="F4659">
            <v>42905</v>
          </cell>
          <cell r="G4659">
            <v>44309</v>
          </cell>
          <cell r="H4659" t="str">
            <v>Hourly</v>
          </cell>
          <cell r="I4659" t="str">
            <v>H</v>
          </cell>
          <cell r="J4659">
            <v>13.84</v>
          </cell>
        </row>
        <row r="4660">
          <cell r="A4660">
            <v>2415</v>
          </cell>
          <cell r="B4660" t="str">
            <v>Perry, Keith L.</v>
          </cell>
          <cell r="C4660" t="str">
            <v>Y</v>
          </cell>
          <cell r="D4660" t="str">
            <v>00000193</v>
          </cell>
          <cell r="E4660" t="str">
            <v>FAC Skilled Maintenance</v>
          </cell>
          <cell r="F4660">
            <v>43306</v>
          </cell>
          <cell r="G4660">
            <v>44064</v>
          </cell>
          <cell r="H4660" t="str">
            <v>Hourly</v>
          </cell>
          <cell r="I4660" t="str">
            <v>H</v>
          </cell>
          <cell r="J4660">
            <v>20</v>
          </cell>
        </row>
        <row r="4661">
          <cell r="A4661">
            <v>2415</v>
          </cell>
          <cell r="B4661" t="str">
            <v>Perry, Keith L.</v>
          </cell>
          <cell r="C4661" t="str">
            <v>N</v>
          </cell>
          <cell r="D4661" t="str">
            <v>00000194</v>
          </cell>
          <cell r="E4661" t="str">
            <v>FAC General Maintenance Worker</v>
          </cell>
          <cell r="F4661">
            <v>42905</v>
          </cell>
          <cell r="G4661">
            <v>43007</v>
          </cell>
          <cell r="H4661" t="str">
            <v>Hourly</v>
          </cell>
          <cell r="I4661" t="str">
            <v>H</v>
          </cell>
          <cell r="J4661">
            <v>20</v>
          </cell>
        </row>
        <row r="4662">
          <cell r="A4662">
            <v>2416</v>
          </cell>
          <cell r="B4662" t="str">
            <v>Marisseau, Anna</v>
          </cell>
          <cell r="C4662" t="str">
            <v>Y</v>
          </cell>
          <cell r="D4662" t="str">
            <v>00000421</v>
          </cell>
          <cell r="E4662" t="str">
            <v>RAD Radiology Technologist 2</v>
          </cell>
          <cell r="F4662">
            <v>44543</v>
          </cell>
          <cell r="G4662">
            <v>45056</v>
          </cell>
          <cell r="H4662" t="str">
            <v>Hourly</v>
          </cell>
          <cell r="I4662" t="str">
            <v>H</v>
          </cell>
          <cell r="J4662">
            <v>38.76</v>
          </cell>
        </row>
        <row r="4663">
          <cell r="A4663">
            <v>2416</v>
          </cell>
          <cell r="B4663" t="str">
            <v>Marisseau, Anna</v>
          </cell>
          <cell r="C4663" t="str">
            <v>N</v>
          </cell>
          <cell r="D4663" t="str">
            <v>00000484</v>
          </cell>
          <cell r="E4663" t="str">
            <v>Radiology Technologist PD</v>
          </cell>
          <cell r="F4663">
            <v>42912</v>
          </cell>
          <cell r="G4663">
            <v>44542</v>
          </cell>
          <cell r="H4663" t="str">
            <v>Hourly</v>
          </cell>
          <cell r="I4663" t="str">
            <v>H</v>
          </cell>
          <cell r="J4663">
            <v>31.08</v>
          </cell>
        </row>
        <row r="4664">
          <cell r="A4664">
            <v>2417</v>
          </cell>
          <cell r="B4664" t="str">
            <v>Olson, David W.</v>
          </cell>
          <cell r="C4664" t="str">
            <v>N</v>
          </cell>
          <cell r="D4664" t="str">
            <v>00000561</v>
          </cell>
          <cell r="E4664" t="str">
            <v>Assistant IT Director</v>
          </cell>
          <cell r="F4664">
            <v>42921</v>
          </cell>
          <cell r="G4664">
            <v>44682</v>
          </cell>
          <cell r="H4664" t="str">
            <v>Salaried</v>
          </cell>
          <cell r="I4664" t="str">
            <v>S</v>
          </cell>
          <cell r="J4664">
            <v>40.799999999999997</v>
          </cell>
        </row>
        <row r="4665">
          <cell r="A4665">
            <v>2417</v>
          </cell>
          <cell r="B4665" t="str">
            <v>Olson, David W.</v>
          </cell>
          <cell r="C4665" t="str">
            <v>Y</v>
          </cell>
          <cell r="D4665" t="str">
            <v>00000694</v>
          </cell>
          <cell r="E4665" t="str">
            <v>IT Manager</v>
          </cell>
          <cell r="F4665">
            <v>44683</v>
          </cell>
          <cell r="G4665">
            <v>45056</v>
          </cell>
          <cell r="H4665" t="str">
            <v>Salaried</v>
          </cell>
          <cell r="I4665" t="str">
            <v>S</v>
          </cell>
          <cell r="J4665">
            <v>46.39</v>
          </cell>
        </row>
        <row r="4666">
          <cell r="A4666">
            <v>2418</v>
          </cell>
          <cell r="B4666" t="str">
            <v>Howe, David S.</v>
          </cell>
          <cell r="C4666" t="str">
            <v>N</v>
          </cell>
          <cell r="D4666" t="str">
            <v>00000194</v>
          </cell>
          <cell r="E4666" t="str">
            <v>FAC General Maintenance Worker</v>
          </cell>
          <cell r="F4666">
            <v>42921</v>
          </cell>
          <cell r="G4666">
            <v>44682</v>
          </cell>
          <cell r="H4666" t="str">
            <v>Hourly</v>
          </cell>
          <cell r="I4666" t="str">
            <v>H</v>
          </cell>
          <cell r="J4666">
            <v>23.88</v>
          </cell>
        </row>
        <row r="4667">
          <cell r="A4667">
            <v>2418</v>
          </cell>
          <cell r="B4667" t="str">
            <v>Howe, David S.</v>
          </cell>
          <cell r="C4667" t="str">
            <v>Y</v>
          </cell>
          <cell r="D4667" t="str">
            <v>00000695</v>
          </cell>
          <cell r="E4667" t="str">
            <v>General Maintenance Technician</v>
          </cell>
          <cell r="F4667">
            <v>44683</v>
          </cell>
          <cell r="G4667">
            <v>45056</v>
          </cell>
          <cell r="H4667" t="str">
            <v>Hourly</v>
          </cell>
          <cell r="I4667" t="str">
            <v>H</v>
          </cell>
          <cell r="J4667">
            <v>26.44</v>
          </cell>
        </row>
        <row r="4668">
          <cell r="A4668">
            <v>2419</v>
          </cell>
          <cell r="B4668" t="str">
            <v>Lenentine, Tyler A.</v>
          </cell>
          <cell r="C4668" t="str">
            <v>N</v>
          </cell>
          <cell r="D4668" t="str">
            <v>00000088</v>
          </cell>
          <cell r="E4668" t="str">
            <v>RAD Radiology Technologist</v>
          </cell>
          <cell r="F4668">
            <v>42921</v>
          </cell>
          <cell r="G4668">
            <v>43716</v>
          </cell>
          <cell r="H4668" t="str">
            <v>Hourly</v>
          </cell>
          <cell r="I4668" t="str">
            <v>H</v>
          </cell>
          <cell r="J4668">
            <v>18.54</v>
          </cell>
        </row>
        <row r="4669">
          <cell r="A4669">
            <v>2419</v>
          </cell>
          <cell r="B4669" t="str">
            <v>Lenentine, Tyler A.</v>
          </cell>
          <cell r="C4669" t="str">
            <v>Y</v>
          </cell>
          <cell r="D4669" t="str">
            <v>00000421</v>
          </cell>
          <cell r="E4669" t="str">
            <v>RAD Radiology Technologist 2</v>
          </cell>
          <cell r="F4669">
            <v>43717</v>
          </cell>
          <cell r="G4669">
            <v>45056</v>
          </cell>
          <cell r="H4669" t="str">
            <v>Hourly</v>
          </cell>
          <cell r="I4669" t="str">
            <v>H</v>
          </cell>
          <cell r="J4669">
            <v>32.450000000000003</v>
          </cell>
        </row>
        <row r="4670">
          <cell r="A4670">
            <v>2420</v>
          </cell>
          <cell r="B4670" t="str">
            <v>Blair, Sarah A.</v>
          </cell>
          <cell r="C4670" t="str">
            <v>Y</v>
          </cell>
          <cell r="D4670" t="str">
            <v>00000017</v>
          </cell>
          <cell r="E4670" t="str">
            <v>MED Anesthesiologist</v>
          </cell>
          <cell r="F4670">
            <v>42922</v>
          </cell>
          <cell r="G4670">
            <v>43488</v>
          </cell>
          <cell r="H4670" t="str">
            <v>Salaried</v>
          </cell>
          <cell r="I4670" t="str">
            <v>S</v>
          </cell>
          <cell r="J4670">
            <v>212.5</v>
          </cell>
        </row>
        <row r="4671">
          <cell r="A4671">
            <v>2421</v>
          </cell>
          <cell r="B4671" t="str">
            <v>Courville, Amy M.</v>
          </cell>
          <cell r="C4671" t="str">
            <v>N</v>
          </cell>
          <cell r="D4671" t="str">
            <v>00000114</v>
          </cell>
          <cell r="E4671" t="str">
            <v>Non Certified Coder</v>
          </cell>
          <cell r="F4671">
            <v>42926</v>
          </cell>
          <cell r="G4671">
            <v>44677</v>
          </cell>
          <cell r="H4671" t="str">
            <v>Hourly</v>
          </cell>
          <cell r="I4671" t="str">
            <v>H</v>
          </cell>
          <cell r="J4671">
            <v>18.88</v>
          </cell>
        </row>
        <row r="4672">
          <cell r="A4672">
            <v>2421</v>
          </cell>
          <cell r="B4672" t="str">
            <v>Courville, Amy M.</v>
          </cell>
          <cell r="C4672" t="str">
            <v>Y</v>
          </cell>
          <cell r="D4672" t="str">
            <v>00000114</v>
          </cell>
          <cell r="E4672" t="str">
            <v>Non Certified Coder</v>
          </cell>
          <cell r="F4672">
            <v>44683</v>
          </cell>
          <cell r="G4672">
            <v>45056</v>
          </cell>
          <cell r="H4672" t="str">
            <v>Hourly</v>
          </cell>
          <cell r="I4672" t="str">
            <v>H</v>
          </cell>
          <cell r="J4672">
            <v>19.89</v>
          </cell>
        </row>
        <row r="4673">
          <cell r="A4673">
            <v>2422</v>
          </cell>
          <cell r="B4673" t="str">
            <v>Rohan, Christopher J.</v>
          </cell>
          <cell r="C4673" t="str">
            <v>N</v>
          </cell>
          <cell r="D4673" t="str">
            <v>00000017</v>
          </cell>
          <cell r="E4673" t="str">
            <v>MED Anesthesiologist</v>
          </cell>
          <cell r="F4673">
            <v>42926</v>
          </cell>
          <cell r="G4673">
            <v>44388</v>
          </cell>
          <cell r="H4673" t="str">
            <v>Salaried</v>
          </cell>
          <cell r="I4673" t="str">
            <v>S</v>
          </cell>
          <cell r="J4673">
            <v>164.51920000000001</v>
          </cell>
        </row>
        <row r="4674">
          <cell r="A4674">
            <v>2422</v>
          </cell>
          <cell r="B4674" t="str">
            <v>Rohan, Christopher J.</v>
          </cell>
          <cell r="C4674" t="str">
            <v>Y</v>
          </cell>
          <cell r="D4674" t="str">
            <v>00000017</v>
          </cell>
          <cell r="E4674" t="str">
            <v>MED Anesthesiologist</v>
          </cell>
          <cell r="F4674">
            <v>44388</v>
          </cell>
          <cell r="G4674">
            <v>44388</v>
          </cell>
          <cell r="H4674" t="str">
            <v>Salaried</v>
          </cell>
          <cell r="I4674" t="str">
            <v>S</v>
          </cell>
          <cell r="J4674">
            <v>164.51920000000001</v>
          </cell>
        </row>
        <row r="4675">
          <cell r="A4675">
            <v>2423</v>
          </cell>
          <cell r="B4675" t="str">
            <v>Viselli, Anne L.</v>
          </cell>
          <cell r="C4675" t="str">
            <v>Y</v>
          </cell>
          <cell r="D4675" t="str">
            <v>00000590</v>
          </cell>
          <cell r="E4675" t="str">
            <v>Physician Specialty Clin</v>
          </cell>
          <cell r="F4675">
            <v>42927</v>
          </cell>
          <cell r="G4675">
            <v>45056</v>
          </cell>
          <cell r="H4675" t="str">
            <v>Salaried</v>
          </cell>
          <cell r="I4675" t="str">
            <v>S</v>
          </cell>
          <cell r="J4675">
            <v>144.23079999999999</v>
          </cell>
        </row>
        <row r="4676">
          <cell r="A4676">
            <v>2424</v>
          </cell>
          <cell r="B4676" t="str">
            <v>Farrington, Bobbi-Sue</v>
          </cell>
          <cell r="C4676" t="str">
            <v>Y</v>
          </cell>
          <cell r="D4676" t="str">
            <v>00000228</v>
          </cell>
          <cell r="E4676" t="str">
            <v>ASP After School Assistant</v>
          </cell>
          <cell r="F4676">
            <v>42928</v>
          </cell>
          <cell r="G4676">
            <v>42936</v>
          </cell>
          <cell r="H4676" t="str">
            <v>Hourly</v>
          </cell>
          <cell r="I4676" t="str">
            <v>H</v>
          </cell>
          <cell r="J4676">
            <v>11.5</v>
          </cell>
        </row>
        <row r="4677">
          <cell r="A4677">
            <v>2425</v>
          </cell>
          <cell r="B4677" t="str">
            <v>Johnston, Audrey E.</v>
          </cell>
          <cell r="C4677" t="str">
            <v>Y</v>
          </cell>
          <cell r="D4677" t="str">
            <v>00000239</v>
          </cell>
          <cell r="E4677" t="str">
            <v>MEDSURG RN Per Diem</v>
          </cell>
          <cell r="F4677">
            <v>42933</v>
          </cell>
          <cell r="G4677">
            <v>43226</v>
          </cell>
          <cell r="H4677" t="str">
            <v>Hourly</v>
          </cell>
          <cell r="I4677" t="str">
            <v>H</v>
          </cell>
          <cell r="J4677">
            <v>26.2</v>
          </cell>
        </row>
        <row r="4678">
          <cell r="A4678">
            <v>2426</v>
          </cell>
          <cell r="B4678" t="str">
            <v>Bobar, Laramie J.</v>
          </cell>
          <cell r="C4678" t="str">
            <v>Y</v>
          </cell>
          <cell r="D4678" t="str">
            <v>00000421</v>
          </cell>
          <cell r="E4678" t="str">
            <v>RAD Radiology Technologist 2</v>
          </cell>
          <cell r="F4678">
            <v>42933</v>
          </cell>
          <cell r="G4678">
            <v>43442</v>
          </cell>
          <cell r="H4678" t="str">
            <v>Hourly</v>
          </cell>
          <cell r="I4678" t="str">
            <v>H</v>
          </cell>
          <cell r="J4678">
            <v>29</v>
          </cell>
        </row>
        <row r="4679">
          <cell r="A4679">
            <v>2427</v>
          </cell>
          <cell r="B4679" t="str">
            <v>Lohmann, Addison F.</v>
          </cell>
          <cell r="C4679" t="str">
            <v>N</v>
          </cell>
          <cell r="D4679" t="str">
            <v>00000049</v>
          </cell>
          <cell r="E4679" t="str">
            <v>MEDSURG Registered Nurse</v>
          </cell>
          <cell r="F4679">
            <v>42933</v>
          </cell>
          <cell r="G4679">
            <v>43422</v>
          </cell>
          <cell r="H4679" t="str">
            <v>Hourly</v>
          </cell>
          <cell r="I4679" t="str">
            <v>H</v>
          </cell>
          <cell r="J4679">
            <v>25.35</v>
          </cell>
        </row>
        <row r="4680">
          <cell r="A4680">
            <v>2427</v>
          </cell>
          <cell r="B4680" t="str">
            <v>Lohmann, Addison F.</v>
          </cell>
          <cell r="C4680" t="str">
            <v>Y</v>
          </cell>
          <cell r="D4680" t="str">
            <v>00000239</v>
          </cell>
          <cell r="E4680" t="str">
            <v>MEDSURG RN Per Diem</v>
          </cell>
          <cell r="F4680">
            <v>43423</v>
          </cell>
          <cell r="G4680">
            <v>44585</v>
          </cell>
          <cell r="H4680" t="str">
            <v>Hourly</v>
          </cell>
          <cell r="I4680" t="str">
            <v>H</v>
          </cell>
          <cell r="J4680">
            <v>34.39</v>
          </cell>
        </row>
        <row r="4681">
          <cell r="A4681">
            <v>2428</v>
          </cell>
          <cell r="B4681" t="str">
            <v>Gendron, Deanna M.</v>
          </cell>
          <cell r="C4681" t="str">
            <v>Y</v>
          </cell>
          <cell r="D4681" t="str">
            <v>00000459</v>
          </cell>
          <cell r="E4681" t="str">
            <v>NUTS Nutrition Asst 1 Per Diem</v>
          </cell>
          <cell r="F4681">
            <v>42933</v>
          </cell>
          <cell r="G4681">
            <v>42967</v>
          </cell>
          <cell r="H4681" t="str">
            <v>Hourly</v>
          </cell>
          <cell r="I4681" t="str">
            <v>H</v>
          </cell>
          <cell r="J4681">
            <v>10.5</v>
          </cell>
        </row>
        <row r="4682">
          <cell r="A4682">
            <v>2429</v>
          </cell>
          <cell r="B4682" t="str">
            <v>Olsen, Georgia</v>
          </cell>
          <cell r="C4682" t="str">
            <v>Y</v>
          </cell>
          <cell r="D4682" t="str">
            <v>00000583</v>
          </cell>
          <cell r="E4682" t="str">
            <v>LPN Retirement Community</v>
          </cell>
          <cell r="F4682">
            <v>42934</v>
          </cell>
          <cell r="G4682">
            <v>45056</v>
          </cell>
          <cell r="H4682" t="str">
            <v>Hourly</v>
          </cell>
          <cell r="I4682" t="str">
            <v>H</v>
          </cell>
          <cell r="J4682">
            <v>32.979999999999997</v>
          </cell>
        </row>
        <row r="4683">
          <cell r="A4683">
            <v>2430</v>
          </cell>
          <cell r="B4683" t="str">
            <v>Gardner, Nancy L.</v>
          </cell>
          <cell r="C4683" t="str">
            <v>Y</v>
          </cell>
          <cell r="D4683" t="str">
            <v>00000600</v>
          </cell>
          <cell r="E4683" t="str">
            <v>Vascular Tech Per Diem</v>
          </cell>
          <cell r="F4683">
            <v>42934</v>
          </cell>
          <cell r="G4683">
            <v>43618</v>
          </cell>
          <cell r="H4683" t="str">
            <v>Hourly</v>
          </cell>
          <cell r="I4683" t="str">
            <v>H</v>
          </cell>
          <cell r="J4683">
            <v>41.2</v>
          </cell>
        </row>
        <row r="4684">
          <cell r="A4684">
            <v>2431</v>
          </cell>
          <cell r="B4684" t="str">
            <v>Dayton, Sarah A.</v>
          </cell>
          <cell r="C4684" t="str">
            <v>N</v>
          </cell>
          <cell r="D4684" t="str">
            <v>00000583</v>
          </cell>
          <cell r="E4684" t="str">
            <v>LPN Retirement Community</v>
          </cell>
          <cell r="F4684">
            <v>42940</v>
          </cell>
          <cell r="G4684">
            <v>43282</v>
          </cell>
          <cell r="H4684" t="str">
            <v>Hourly</v>
          </cell>
          <cell r="I4684" t="str">
            <v>H</v>
          </cell>
          <cell r="J4684">
            <v>17</v>
          </cell>
        </row>
        <row r="4685">
          <cell r="A4685">
            <v>2431</v>
          </cell>
          <cell r="B4685" t="str">
            <v>Dayton, Sarah A.</v>
          </cell>
          <cell r="C4685" t="str">
            <v>N</v>
          </cell>
          <cell r="D4685" t="str">
            <v>00000584</v>
          </cell>
          <cell r="E4685" t="str">
            <v>LPN Retirement Com PD</v>
          </cell>
          <cell r="F4685">
            <v>42940</v>
          </cell>
          <cell r="G4685">
            <v>42939</v>
          </cell>
          <cell r="H4685" t="str">
            <v>Hourly</v>
          </cell>
          <cell r="I4685" t="str">
            <v>H</v>
          </cell>
          <cell r="J4685">
            <v>17</v>
          </cell>
        </row>
        <row r="4686">
          <cell r="A4686">
            <v>2431</v>
          </cell>
          <cell r="B4686" t="str">
            <v>Dayton, Sarah A.</v>
          </cell>
          <cell r="C4686" t="str">
            <v>Y</v>
          </cell>
          <cell r="D4686" t="str">
            <v>00000591</v>
          </cell>
          <cell r="E4686" t="str">
            <v>RN Retirement Community</v>
          </cell>
          <cell r="F4686">
            <v>43283</v>
          </cell>
          <cell r="G4686">
            <v>44326</v>
          </cell>
          <cell r="H4686" t="str">
            <v>Hourly</v>
          </cell>
          <cell r="I4686" t="str">
            <v>H</v>
          </cell>
          <cell r="J4686">
            <v>27.58</v>
          </cell>
        </row>
        <row r="4687">
          <cell r="A4687">
            <v>2432</v>
          </cell>
          <cell r="B4687" t="str">
            <v>deSousa, Katharine M.</v>
          </cell>
          <cell r="C4687" t="str">
            <v>Y</v>
          </cell>
          <cell r="D4687" t="str">
            <v>00000556</v>
          </cell>
          <cell r="E4687" t="str">
            <v>RN - Per Diem</v>
          </cell>
          <cell r="F4687">
            <v>43437</v>
          </cell>
          <cell r="G4687">
            <v>43808</v>
          </cell>
          <cell r="H4687" t="str">
            <v>Hourly</v>
          </cell>
          <cell r="I4687" t="str">
            <v>H</v>
          </cell>
          <cell r="J4687">
            <v>28.13</v>
          </cell>
        </row>
        <row r="4688">
          <cell r="A4688">
            <v>2432</v>
          </cell>
          <cell r="B4688" t="str">
            <v>deSousa, Katharine M.</v>
          </cell>
          <cell r="C4688" t="str">
            <v>N</v>
          </cell>
          <cell r="D4688" t="str">
            <v>00000595</v>
          </cell>
          <cell r="E4688" t="str">
            <v>RN Specialty Clinic</v>
          </cell>
          <cell r="F4688">
            <v>42940</v>
          </cell>
          <cell r="G4688">
            <v>43436</v>
          </cell>
          <cell r="H4688" t="str">
            <v>Hourly</v>
          </cell>
          <cell r="I4688" t="str">
            <v>H</v>
          </cell>
          <cell r="J4688">
            <v>27.31</v>
          </cell>
        </row>
        <row r="4689">
          <cell r="A4689">
            <v>2433</v>
          </cell>
          <cell r="B4689" t="str">
            <v>Arnett, Jorden L.</v>
          </cell>
          <cell r="C4689" t="str">
            <v>N</v>
          </cell>
          <cell r="D4689" t="str">
            <v>00000590</v>
          </cell>
          <cell r="E4689" t="str">
            <v>Physician Specialty Clin</v>
          </cell>
          <cell r="F4689">
            <v>42943</v>
          </cell>
          <cell r="G4689">
            <v>44358</v>
          </cell>
          <cell r="H4689" t="str">
            <v>Salaried</v>
          </cell>
          <cell r="I4689" t="str">
            <v>S</v>
          </cell>
          <cell r="J4689">
            <v>109.5085</v>
          </cell>
        </row>
        <row r="4690">
          <cell r="A4690">
            <v>2433</v>
          </cell>
          <cell r="B4690" t="str">
            <v>Arnett, Jorden L.</v>
          </cell>
          <cell r="C4690" t="str">
            <v>Y</v>
          </cell>
          <cell r="D4690" t="str">
            <v>00000590</v>
          </cell>
          <cell r="E4690" t="str">
            <v>Physician Specialty Clin</v>
          </cell>
          <cell r="F4690">
            <v>44358</v>
          </cell>
          <cell r="G4690">
            <v>44368</v>
          </cell>
          <cell r="H4690" t="str">
            <v>Salaried</v>
          </cell>
          <cell r="I4690" t="str">
            <v>S</v>
          </cell>
          <cell r="J4690">
            <v>109.5085</v>
          </cell>
        </row>
        <row r="4691">
          <cell r="A4691">
            <v>2434</v>
          </cell>
          <cell r="B4691" t="str">
            <v>Hovnanian, Steven M.</v>
          </cell>
          <cell r="C4691" t="str">
            <v>Y</v>
          </cell>
          <cell r="D4691" t="str">
            <v>00000189</v>
          </cell>
          <cell r="E4691" t="str">
            <v>NUTS Chef</v>
          </cell>
          <cell r="F4691">
            <v>42947</v>
          </cell>
          <cell r="G4691">
            <v>43441</v>
          </cell>
          <cell r="H4691" t="str">
            <v>Salaried</v>
          </cell>
          <cell r="I4691" t="str">
            <v>S</v>
          </cell>
          <cell r="J4691">
            <v>25</v>
          </cell>
        </row>
        <row r="4692">
          <cell r="A4692">
            <v>2435</v>
          </cell>
          <cell r="B4692" t="str">
            <v>Trevino, Tiffany L.</v>
          </cell>
          <cell r="C4692" t="str">
            <v>Y</v>
          </cell>
          <cell r="D4692" t="str">
            <v>00000472</v>
          </cell>
          <cell r="E4692" t="str">
            <v>ES Associate - Per Diem</v>
          </cell>
          <cell r="F4692">
            <v>42947</v>
          </cell>
          <cell r="G4692">
            <v>42964</v>
          </cell>
          <cell r="H4692" t="str">
            <v>Hourly</v>
          </cell>
          <cell r="I4692" t="str">
            <v>H</v>
          </cell>
          <cell r="J4692">
            <v>10</v>
          </cell>
        </row>
        <row r="4693">
          <cell r="A4693">
            <v>2436</v>
          </cell>
          <cell r="B4693" t="str">
            <v>Shepard, Lori A.</v>
          </cell>
          <cell r="C4693" t="str">
            <v>Y</v>
          </cell>
          <cell r="D4693" t="str">
            <v>00000118</v>
          </cell>
          <cell r="E4693" t="str">
            <v>HIM File Clerk</v>
          </cell>
          <cell r="F4693">
            <v>42954</v>
          </cell>
          <cell r="G4693">
            <v>43217</v>
          </cell>
          <cell r="H4693" t="str">
            <v>Hourly</v>
          </cell>
          <cell r="I4693" t="str">
            <v>H</v>
          </cell>
          <cell r="J4693">
            <v>14</v>
          </cell>
        </row>
        <row r="4694">
          <cell r="A4694">
            <v>2437</v>
          </cell>
          <cell r="B4694" t="str">
            <v>Thresher, Nicholas A.</v>
          </cell>
          <cell r="C4694" t="str">
            <v>Y</v>
          </cell>
          <cell r="D4694" t="str">
            <v>00000197</v>
          </cell>
          <cell r="E4694" t="str">
            <v>ES Associate</v>
          </cell>
          <cell r="F4694">
            <v>42954</v>
          </cell>
          <cell r="G4694">
            <v>43272</v>
          </cell>
          <cell r="H4694" t="str">
            <v>Hourly</v>
          </cell>
          <cell r="I4694" t="str">
            <v>H</v>
          </cell>
          <cell r="J4694">
            <v>12.5</v>
          </cell>
        </row>
        <row r="4695">
          <cell r="A4695">
            <v>2438</v>
          </cell>
          <cell r="B4695" t="str">
            <v>DeFlorio, Melissa A.</v>
          </cell>
          <cell r="C4695" t="str">
            <v>N</v>
          </cell>
          <cell r="D4695" t="str">
            <v>00000197</v>
          </cell>
          <cell r="E4695" t="str">
            <v>ES Associate</v>
          </cell>
          <cell r="F4695">
            <v>42954</v>
          </cell>
          <cell r="G4695">
            <v>43520</v>
          </cell>
          <cell r="H4695" t="str">
            <v>Hourly</v>
          </cell>
          <cell r="I4695" t="str">
            <v>H</v>
          </cell>
          <cell r="J4695">
            <v>13.5</v>
          </cell>
        </row>
        <row r="4696">
          <cell r="A4696">
            <v>2438</v>
          </cell>
          <cell r="B4696" t="str">
            <v>DeFlorio, Melissa A.</v>
          </cell>
          <cell r="C4696" t="str">
            <v>N</v>
          </cell>
          <cell r="D4696" t="str">
            <v>00000211</v>
          </cell>
          <cell r="E4696" t="str">
            <v>PR Patient Reg Receptionist I</v>
          </cell>
          <cell r="F4696">
            <v>43535</v>
          </cell>
          <cell r="G4696">
            <v>44304</v>
          </cell>
          <cell r="H4696" t="str">
            <v>Hourly</v>
          </cell>
          <cell r="I4696" t="str">
            <v>H</v>
          </cell>
          <cell r="J4696">
            <v>14.4</v>
          </cell>
        </row>
        <row r="4697">
          <cell r="A4697">
            <v>2438</v>
          </cell>
          <cell r="B4697" t="str">
            <v>DeFlorio, Melissa A.</v>
          </cell>
          <cell r="C4697" t="str">
            <v>Y</v>
          </cell>
          <cell r="D4697" t="str">
            <v>00000622</v>
          </cell>
          <cell r="E4697" t="str">
            <v>IL Associate</v>
          </cell>
          <cell r="F4697">
            <v>43521</v>
          </cell>
          <cell r="G4697">
            <v>45056</v>
          </cell>
          <cell r="H4697" t="str">
            <v>Hourly</v>
          </cell>
          <cell r="I4697" t="str">
            <v>H</v>
          </cell>
          <cell r="J4697">
            <v>22.79</v>
          </cell>
        </row>
        <row r="4698">
          <cell r="A4698">
            <v>2439</v>
          </cell>
          <cell r="B4698" t="str">
            <v>Matheson, Sara</v>
          </cell>
          <cell r="C4698" t="str">
            <v>Y</v>
          </cell>
          <cell r="D4698" t="str">
            <v>00000191</v>
          </cell>
          <cell r="E4698" t="str">
            <v>NUTS Nutrition Assistant</v>
          </cell>
          <cell r="F4698">
            <v>42954</v>
          </cell>
          <cell r="G4698">
            <v>43111</v>
          </cell>
          <cell r="H4698" t="str">
            <v>Hourly</v>
          </cell>
          <cell r="I4698" t="str">
            <v>H</v>
          </cell>
          <cell r="J4698">
            <v>10.5</v>
          </cell>
        </row>
        <row r="4699">
          <cell r="A4699">
            <v>2440</v>
          </cell>
          <cell r="B4699" t="str">
            <v>Edson, Stuart P.</v>
          </cell>
          <cell r="C4699" t="str">
            <v>N</v>
          </cell>
          <cell r="D4699" t="str">
            <v>00000126</v>
          </cell>
          <cell r="E4699" t="str">
            <v>GRANT - Grant Worker</v>
          </cell>
          <cell r="F4699">
            <v>43132</v>
          </cell>
          <cell r="G4699">
            <v>43520</v>
          </cell>
          <cell r="H4699" t="str">
            <v>Hourly</v>
          </cell>
          <cell r="I4699" t="str">
            <v>H</v>
          </cell>
          <cell r="J4699">
            <v>17</v>
          </cell>
        </row>
        <row r="4700">
          <cell r="A4700">
            <v>2440</v>
          </cell>
          <cell r="B4700" t="str">
            <v>Edson, Stuart P.</v>
          </cell>
          <cell r="C4700" t="str">
            <v>N</v>
          </cell>
          <cell r="D4700" t="str">
            <v>00000211</v>
          </cell>
          <cell r="E4700" t="str">
            <v>PR Patient Reg Receptionist I</v>
          </cell>
          <cell r="F4700">
            <v>42954</v>
          </cell>
          <cell r="G4700">
            <v>43520</v>
          </cell>
          <cell r="H4700" t="str">
            <v>Hourly</v>
          </cell>
          <cell r="I4700" t="str">
            <v>H</v>
          </cell>
          <cell r="J4700">
            <v>13.5</v>
          </cell>
        </row>
        <row r="4701">
          <cell r="A4701">
            <v>2440</v>
          </cell>
          <cell r="B4701" t="str">
            <v>Edson, Stuart P.</v>
          </cell>
          <cell r="C4701" t="str">
            <v>N</v>
          </cell>
          <cell r="D4701" t="str">
            <v>00000211</v>
          </cell>
          <cell r="E4701" t="str">
            <v>PR Patient Reg Receptionist I</v>
          </cell>
          <cell r="F4701">
            <v>43521</v>
          </cell>
          <cell r="G4701">
            <v>44304</v>
          </cell>
          <cell r="H4701" t="str">
            <v>Hourly</v>
          </cell>
          <cell r="I4701" t="str">
            <v>H</v>
          </cell>
          <cell r="J4701">
            <v>14.33</v>
          </cell>
        </row>
        <row r="4702">
          <cell r="A4702">
            <v>2440</v>
          </cell>
          <cell r="B4702" t="str">
            <v>Edson, Stuart P.</v>
          </cell>
          <cell r="C4702" t="str">
            <v>N</v>
          </cell>
          <cell r="D4702" t="str">
            <v>00000284</v>
          </cell>
          <cell r="E4702" t="str">
            <v>FAC Operations Coordinator</v>
          </cell>
          <cell r="F4702">
            <v>43521</v>
          </cell>
          <cell r="G4702">
            <v>44682</v>
          </cell>
          <cell r="H4702" t="str">
            <v>Hourly</v>
          </cell>
          <cell r="I4702" t="str">
            <v>H</v>
          </cell>
          <cell r="J4702">
            <v>22.16</v>
          </cell>
        </row>
        <row r="4703">
          <cell r="A4703">
            <v>2440</v>
          </cell>
          <cell r="B4703" t="str">
            <v>Edson, Stuart P.</v>
          </cell>
          <cell r="C4703" t="str">
            <v>Y</v>
          </cell>
          <cell r="D4703" t="str">
            <v>00000708</v>
          </cell>
          <cell r="E4703" t="str">
            <v>Plant Operations Admin</v>
          </cell>
          <cell r="F4703">
            <v>44683</v>
          </cell>
          <cell r="G4703">
            <v>45056</v>
          </cell>
          <cell r="H4703" t="str">
            <v>Hourly</v>
          </cell>
          <cell r="I4703" t="str">
            <v>H</v>
          </cell>
          <cell r="J4703">
            <v>24.74</v>
          </cell>
        </row>
        <row r="4704">
          <cell r="A4704">
            <v>2441</v>
          </cell>
          <cell r="B4704" t="str">
            <v>Stearns, Theresa M.</v>
          </cell>
          <cell r="C4704" t="str">
            <v>Y</v>
          </cell>
          <cell r="D4704" t="str">
            <v>00000164</v>
          </cell>
          <cell r="E4704" t="str">
            <v>PRIM Medical Secretary</v>
          </cell>
          <cell r="F4704">
            <v>42954</v>
          </cell>
          <cell r="G4704">
            <v>42956</v>
          </cell>
          <cell r="H4704" t="str">
            <v>Hourly</v>
          </cell>
          <cell r="I4704" t="str">
            <v>H</v>
          </cell>
          <cell r="J4704">
            <v>17.5</v>
          </cell>
        </row>
        <row r="4705">
          <cell r="A4705">
            <v>2442</v>
          </cell>
          <cell r="B4705" t="str">
            <v>Osborn, Margaret A.</v>
          </cell>
          <cell r="C4705" t="str">
            <v>N</v>
          </cell>
          <cell r="D4705" t="str">
            <v>00000211</v>
          </cell>
          <cell r="E4705" t="str">
            <v>PR Patient Reg Receptionist I</v>
          </cell>
          <cell r="F4705">
            <v>42954</v>
          </cell>
          <cell r="G4705">
            <v>44682</v>
          </cell>
          <cell r="H4705" t="str">
            <v>Hourly</v>
          </cell>
          <cell r="I4705" t="str">
            <v>H</v>
          </cell>
          <cell r="J4705">
            <v>19.95</v>
          </cell>
        </row>
        <row r="4706">
          <cell r="A4706">
            <v>2442</v>
          </cell>
          <cell r="B4706" t="str">
            <v>Osborn, Margaret A.</v>
          </cell>
          <cell r="C4706" t="str">
            <v>Y</v>
          </cell>
          <cell r="D4706" t="str">
            <v>00000657</v>
          </cell>
          <cell r="E4706" t="str">
            <v>Office Representative</v>
          </cell>
          <cell r="F4706">
            <v>44683</v>
          </cell>
          <cell r="G4706">
            <v>45056</v>
          </cell>
          <cell r="H4706" t="str">
            <v>Hourly</v>
          </cell>
          <cell r="I4706" t="str">
            <v>H</v>
          </cell>
          <cell r="J4706">
            <v>24.75</v>
          </cell>
        </row>
        <row r="4707">
          <cell r="A4707">
            <v>2443</v>
          </cell>
          <cell r="B4707" t="str">
            <v>Tinkham, Spencer E.</v>
          </cell>
          <cell r="C4707" t="str">
            <v>N</v>
          </cell>
          <cell r="D4707" t="str">
            <v>00000197</v>
          </cell>
          <cell r="E4707" t="str">
            <v>ES Associate</v>
          </cell>
          <cell r="F4707">
            <v>42954</v>
          </cell>
          <cell r="G4707">
            <v>43520</v>
          </cell>
          <cell r="H4707" t="str">
            <v>Hourly</v>
          </cell>
          <cell r="I4707" t="str">
            <v>H</v>
          </cell>
          <cell r="J4707">
            <v>12.5</v>
          </cell>
        </row>
        <row r="4708">
          <cell r="A4708">
            <v>2443</v>
          </cell>
          <cell r="B4708" t="str">
            <v>Tinkham, Spencer E.</v>
          </cell>
          <cell r="C4708" t="str">
            <v>N</v>
          </cell>
          <cell r="D4708" t="str">
            <v>00000396</v>
          </cell>
          <cell r="E4708" t="str">
            <v>CEC Food Service Worker</v>
          </cell>
          <cell r="F4708">
            <v>43801</v>
          </cell>
          <cell r="G4708">
            <v>44332</v>
          </cell>
          <cell r="H4708" t="str">
            <v>Hourly</v>
          </cell>
          <cell r="I4708" t="str">
            <v>H</v>
          </cell>
          <cell r="J4708">
            <v>14.85</v>
          </cell>
        </row>
        <row r="4709">
          <cell r="A4709">
            <v>2443</v>
          </cell>
          <cell r="B4709" t="str">
            <v>Tinkham, Spencer E.</v>
          </cell>
          <cell r="C4709" t="str">
            <v>N</v>
          </cell>
          <cell r="D4709" t="str">
            <v>00000622</v>
          </cell>
          <cell r="E4709" t="str">
            <v>IL Associate</v>
          </cell>
          <cell r="F4709">
            <v>43521</v>
          </cell>
          <cell r="G4709">
            <v>43800</v>
          </cell>
          <cell r="H4709" t="str">
            <v>Hourly</v>
          </cell>
          <cell r="I4709" t="str">
            <v>H</v>
          </cell>
          <cell r="J4709">
            <v>12.88</v>
          </cell>
        </row>
        <row r="4710">
          <cell r="A4710">
            <v>2443</v>
          </cell>
          <cell r="B4710" t="str">
            <v>Tinkham, Spencer E.</v>
          </cell>
          <cell r="C4710" t="str">
            <v>Y</v>
          </cell>
          <cell r="D4710" t="str">
            <v>00000622</v>
          </cell>
          <cell r="E4710" t="str">
            <v>IL Associate</v>
          </cell>
          <cell r="F4710">
            <v>44333</v>
          </cell>
          <cell r="G4710">
            <v>44456</v>
          </cell>
          <cell r="H4710" t="str">
            <v>Hourly</v>
          </cell>
          <cell r="I4710" t="str">
            <v>H</v>
          </cell>
          <cell r="J4710">
            <v>14.85</v>
          </cell>
        </row>
        <row r="4711">
          <cell r="A4711">
            <v>2444</v>
          </cell>
          <cell r="B4711" t="str">
            <v>Miller, Sheyenne R.</v>
          </cell>
          <cell r="C4711" t="str">
            <v>N</v>
          </cell>
          <cell r="D4711" t="str">
            <v>00000191</v>
          </cell>
          <cell r="E4711" t="str">
            <v>NUTS Nutrition Assistant</v>
          </cell>
          <cell r="F4711">
            <v>42954</v>
          </cell>
          <cell r="G4711">
            <v>42953</v>
          </cell>
          <cell r="H4711" t="str">
            <v>Hourly</v>
          </cell>
          <cell r="I4711" t="str">
            <v>H</v>
          </cell>
          <cell r="J4711">
            <v>10</v>
          </cell>
        </row>
        <row r="4712">
          <cell r="A4712">
            <v>2444</v>
          </cell>
          <cell r="B4712" t="str">
            <v>Miller, Sheyenne R.</v>
          </cell>
          <cell r="C4712" t="str">
            <v>Y</v>
          </cell>
          <cell r="D4712" t="str">
            <v>00000605</v>
          </cell>
          <cell r="E4712" t="str">
            <v>Server</v>
          </cell>
          <cell r="F4712">
            <v>42954</v>
          </cell>
          <cell r="G4712">
            <v>43032</v>
          </cell>
          <cell r="H4712" t="str">
            <v>Hourly</v>
          </cell>
          <cell r="I4712" t="str">
            <v>H</v>
          </cell>
          <cell r="J4712">
            <v>10</v>
          </cell>
        </row>
        <row r="4713">
          <cell r="A4713">
            <v>2445</v>
          </cell>
          <cell r="B4713" t="str">
            <v>Brown, Cassady J.</v>
          </cell>
          <cell r="C4713" t="str">
            <v>N</v>
          </cell>
          <cell r="D4713" t="str">
            <v>00000191</v>
          </cell>
          <cell r="E4713" t="str">
            <v>NUTS Nutrition Assistant</v>
          </cell>
          <cell r="F4713">
            <v>42954</v>
          </cell>
          <cell r="G4713">
            <v>42953</v>
          </cell>
          <cell r="H4713" t="str">
            <v>Hourly</v>
          </cell>
          <cell r="I4713" t="str">
            <v>H</v>
          </cell>
          <cell r="J4713">
            <v>10</v>
          </cell>
        </row>
        <row r="4714">
          <cell r="A4714">
            <v>2445</v>
          </cell>
          <cell r="B4714" t="str">
            <v>Brown, Cassady J.</v>
          </cell>
          <cell r="C4714" t="str">
            <v>Y</v>
          </cell>
          <cell r="D4714" t="str">
            <v>00000605</v>
          </cell>
          <cell r="E4714" t="str">
            <v>Server</v>
          </cell>
          <cell r="F4714">
            <v>42954</v>
          </cell>
          <cell r="G4714">
            <v>43133</v>
          </cell>
          <cell r="H4714" t="str">
            <v>Hourly</v>
          </cell>
          <cell r="I4714" t="str">
            <v>H</v>
          </cell>
          <cell r="J4714">
            <v>10.5</v>
          </cell>
        </row>
        <row r="4715">
          <cell r="A4715">
            <v>2446</v>
          </cell>
          <cell r="B4715" t="str">
            <v>Johnston, Heather</v>
          </cell>
          <cell r="C4715" t="str">
            <v>Y</v>
          </cell>
          <cell r="D4715" t="str">
            <v>00000171</v>
          </cell>
          <cell r="E4715" t="str">
            <v>OBGYN Nurse Midwife</v>
          </cell>
          <cell r="F4715">
            <v>42954</v>
          </cell>
          <cell r="G4715">
            <v>45056</v>
          </cell>
          <cell r="H4715" t="str">
            <v>Salaried</v>
          </cell>
          <cell r="I4715" t="str">
            <v>S</v>
          </cell>
          <cell r="J4715">
            <v>61.769199999999998</v>
          </cell>
        </row>
        <row r="4716">
          <cell r="A4716">
            <v>2447</v>
          </cell>
          <cell r="B4716" t="str">
            <v>Menzel, Morgan E.</v>
          </cell>
          <cell r="C4716" t="str">
            <v>Y</v>
          </cell>
          <cell r="D4716" t="str">
            <v>00000227</v>
          </cell>
          <cell r="E4716" t="str">
            <v>CEC Teaching Assistant</v>
          </cell>
          <cell r="F4716">
            <v>42968</v>
          </cell>
          <cell r="G4716">
            <v>43819</v>
          </cell>
          <cell r="H4716" t="str">
            <v>Hourly</v>
          </cell>
          <cell r="I4716" t="str">
            <v>H</v>
          </cell>
          <cell r="J4716">
            <v>11.1</v>
          </cell>
        </row>
        <row r="4717">
          <cell r="A4717">
            <v>2448</v>
          </cell>
          <cell r="B4717" t="str">
            <v>Anderson, Tiffany L.</v>
          </cell>
          <cell r="C4717" t="str">
            <v>Y</v>
          </cell>
          <cell r="D4717" t="str">
            <v>00000581</v>
          </cell>
          <cell r="E4717" t="str">
            <v>LNA Retirement Community</v>
          </cell>
          <cell r="F4717">
            <v>42968</v>
          </cell>
          <cell r="G4717">
            <v>45056</v>
          </cell>
          <cell r="H4717" t="str">
            <v>Hourly</v>
          </cell>
          <cell r="I4717" t="str">
            <v>H</v>
          </cell>
          <cell r="J4717">
            <v>22.98</v>
          </cell>
        </row>
        <row r="4718">
          <cell r="A4718">
            <v>2449</v>
          </cell>
          <cell r="B4718" t="str">
            <v>Sherwin, Jasmine A.</v>
          </cell>
          <cell r="C4718" t="str">
            <v>N</v>
          </cell>
          <cell r="D4718" t="str">
            <v>00000191</v>
          </cell>
          <cell r="E4718" t="str">
            <v>NUTS Nutrition Assistant</v>
          </cell>
          <cell r="F4718">
            <v>43012</v>
          </cell>
          <cell r="G4718">
            <v>43011</v>
          </cell>
          <cell r="H4718" t="str">
            <v>Hourly</v>
          </cell>
          <cell r="I4718" t="str">
            <v>H</v>
          </cell>
          <cell r="J4718">
            <v>11</v>
          </cell>
        </row>
        <row r="4719">
          <cell r="A4719">
            <v>2449</v>
          </cell>
          <cell r="B4719" t="str">
            <v>Sherwin, Jasmine A.</v>
          </cell>
          <cell r="C4719" t="str">
            <v>N</v>
          </cell>
          <cell r="D4719" t="str">
            <v>00000191</v>
          </cell>
          <cell r="E4719" t="str">
            <v>NUTS Nutrition Assistant</v>
          </cell>
          <cell r="F4719">
            <v>42975</v>
          </cell>
          <cell r="G4719">
            <v>43012</v>
          </cell>
          <cell r="H4719" t="str">
            <v>Hourly</v>
          </cell>
          <cell r="I4719" t="str">
            <v>H</v>
          </cell>
          <cell r="J4719">
            <v>11</v>
          </cell>
        </row>
        <row r="4720">
          <cell r="A4720">
            <v>2449</v>
          </cell>
          <cell r="B4720" t="str">
            <v>Sherwin, Jasmine A.</v>
          </cell>
          <cell r="C4720" t="str">
            <v>Y</v>
          </cell>
          <cell r="D4720" t="str">
            <v>00000606</v>
          </cell>
          <cell r="E4720" t="str">
            <v>Server Per Diem</v>
          </cell>
          <cell r="F4720">
            <v>43012</v>
          </cell>
          <cell r="G4720">
            <v>43185</v>
          </cell>
          <cell r="H4720" t="str">
            <v>Hourly</v>
          </cell>
          <cell r="I4720" t="str">
            <v>H</v>
          </cell>
          <cell r="J4720">
            <v>11</v>
          </cell>
        </row>
        <row r="4721">
          <cell r="A4721">
            <v>2450</v>
          </cell>
          <cell r="B4721" t="str">
            <v>Sheehan, Courtney M.</v>
          </cell>
          <cell r="C4721" t="str">
            <v>Y</v>
          </cell>
          <cell r="D4721" t="str">
            <v>00000051</v>
          </cell>
          <cell r="E4721" t="str">
            <v>MEDSURG LNA</v>
          </cell>
          <cell r="F4721">
            <v>42975</v>
          </cell>
          <cell r="G4721">
            <v>43254</v>
          </cell>
          <cell r="H4721" t="str">
            <v>Hourly</v>
          </cell>
          <cell r="I4721" t="str">
            <v>H</v>
          </cell>
          <cell r="J4721">
            <v>12</v>
          </cell>
        </row>
        <row r="4722">
          <cell r="A4722">
            <v>2451</v>
          </cell>
          <cell r="B4722" t="str">
            <v>Martel-Marton, Ann D.</v>
          </cell>
          <cell r="C4722" t="str">
            <v>Y</v>
          </cell>
          <cell r="D4722" t="str">
            <v>00000311</v>
          </cell>
          <cell r="E4722" t="str">
            <v>BETH RN  PP Offsite</v>
          </cell>
          <cell r="F4722">
            <v>42976</v>
          </cell>
          <cell r="G4722">
            <v>43287</v>
          </cell>
          <cell r="H4722" t="str">
            <v>Hourly</v>
          </cell>
          <cell r="I4722" t="str">
            <v>H</v>
          </cell>
          <cell r="J4722">
            <v>35</v>
          </cell>
        </row>
        <row r="4723">
          <cell r="A4723">
            <v>2452</v>
          </cell>
          <cell r="B4723" t="str">
            <v>Olmstead, Stacy L.</v>
          </cell>
          <cell r="C4723" t="str">
            <v>Y</v>
          </cell>
          <cell r="D4723" t="str">
            <v>00000197</v>
          </cell>
          <cell r="E4723" t="str">
            <v>ES Associate</v>
          </cell>
          <cell r="F4723">
            <v>42976</v>
          </cell>
          <cell r="G4723">
            <v>43491</v>
          </cell>
          <cell r="H4723" t="str">
            <v>Hourly</v>
          </cell>
          <cell r="I4723" t="str">
            <v>H</v>
          </cell>
          <cell r="J4723">
            <v>11</v>
          </cell>
        </row>
        <row r="4724">
          <cell r="A4724">
            <v>2453</v>
          </cell>
          <cell r="B4724" t="str">
            <v>Bagalio, Alessa J.</v>
          </cell>
          <cell r="C4724" t="str">
            <v>Y</v>
          </cell>
          <cell r="D4724" t="str">
            <v>00000164</v>
          </cell>
          <cell r="E4724" t="str">
            <v>PRIM Medical Secretary</v>
          </cell>
          <cell r="F4724">
            <v>42983</v>
          </cell>
          <cell r="G4724">
            <v>43455</v>
          </cell>
          <cell r="H4724" t="str">
            <v>Hourly</v>
          </cell>
          <cell r="I4724" t="str">
            <v>H</v>
          </cell>
          <cell r="J4724">
            <v>13</v>
          </cell>
        </row>
        <row r="4725">
          <cell r="A4725">
            <v>2454</v>
          </cell>
          <cell r="B4725" t="str">
            <v>Emery, Karla J.</v>
          </cell>
          <cell r="C4725" t="str">
            <v>Y</v>
          </cell>
          <cell r="D4725" t="str">
            <v>00000043</v>
          </cell>
          <cell r="E4725" t="str">
            <v>BIL Billing Representative I</v>
          </cell>
          <cell r="F4725">
            <v>42983</v>
          </cell>
          <cell r="G4725">
            <v>43083</v>
          </cell>
          <cell r="H4725" t="str">
            <v>Hourly</v>
          </cell>
          <cell r="I4725" t="str">
            <v>H</v>
          </cell>
          <cell r="J4725">
            <v>14.5</v>
          </cell>
        </row>
        <row r="4726">
          <cell r="A4726">
            <v>2455</v>
          </cell>
          <cell r="B4726" t="str">
            <v>Wakefield, Jill C.</v>
          </cell>
          <cell r="C4726" t="str">
            <v>N</v>
          </cell>
          <cell r="D4726" t="str">
            <v>00000211</v>
          </cell>
          <cell r="E4726" t="str">
            <v>PR Patient Reg Receptionist I</v>
          </cell>
          <cell r="F4726">
            <v>42983</v>
          </cell>
          <cell r="G4726">
            <v>44682</v>
          </cell>
          <cell r="H4726" t="str">
            <v>Hourly</v>
          </cell>
          <cell r="I4726" t="str">
            <v>H</v>
          </cell>
          <cell r="J4726">
            <v>17.809999999999999</v>
          </cell>
        </row>
        <row r="4727">
          <cell r="A4727">
            <v>2455</v>
          </cell>
          <cell r="B4727" t="str">
            <v>Wakefield, Jill C.</v>
          </cell>
          <cell r="C4727" t="str">
            <v>Y</v>
          </cell>
          <cell r="D4727" t="str">
            <v>00000657</v>
          </cell>
          <cell r="E4727" t="str">
            <v>Office Representative</v>
          </cell>
          <cell r="F4727">
            <v>44769</v>
          </cell>
          <cell r="G4727">
            <v>45056</v>
          </cell>
          <cell r="H4727" t="str">
            <v>Hourly</v>
          </cell>
          <cell r="I4727" t="str">
            <v>H</v>
          </cell>
          <cell r="J4727">
            <v>20.63</v>
          </cell>
        </row>
        <row r="4728">
          <cell r="A4728">
            <v>2455</v>
          </cell>
          <cell r="B4728" t="str">
            <v>Wakefield, Jill C.</v>
          </cell>
          <cell r="C4728" t="str">
            <v>N</v>
          </cell>
          <cell r="D4728" t="str">
            <v>00000658</v>
          </cell>
          <cell r="E4728" t="str">
            <v>Patient Access Representative</v>
          </cell>
          <cell r="F4728">
            <v>44683</v>
          </cell>
          <cell r="G4728">
            <v>44768</v>
          </cell>
          <cell r="H4728" t="str">
            <v>Hourly</v>
          </cell>
          <cell r="I4728" t="str">
            <v>H</v>
          </cell>
          <cell r="J4728">
            <v>17.809999999999999</v>
          </cell>
        </row>
        <row r="4729">
          <cell r="A4729">
            <v>2456</v>
          </cell>
          <cell r="B4729" t="str">
            <v>Walker, Katrina J.</v>
          </cell>
          <cell r="C4729" t="str">
            <v>N</v>
          </cell>
          <cell r="D4729" t="str">
            <v>00000079</v>
          </cell>
          <cell r="E4729" t="str">
            <v>LAB Laboratory Technician 3</v>
          </cell>
          <cell r="F4729">
            <v>42983</v>
          </cell>
          <cell r="G4729">
            <v>43436</v>
          </cell>
          <cell r="H4729" t="str">
            <v>Hourly</v>
          </cell>
          <cell r="I4729" t="str">
            <v>H</v>
          </cell>
          <cell r="J4729">
            <v>23.5</v>
          </cell>
        </row>
        <row r="4730">
          <cell r="A4730">
            <v>2456</v>
          </cell>
          <cell r="B4730" t="str">
            <v>Walker, Katrina J.</v>
          </cell>
          <cell r="C4730" t="str">
            <v>Y</v>
          </cell>
          <cell r="D4730" t="str">
            <v>00000079</v>
          </cell>
          <cell r="E4730" t="str">
            <v>LAB Laboratory Technician 3</v>
          </cell>
          <cell r="F4730">
            <v>44865</v>
          </cell>
          <cell r="G4730">
            <v>45056</v>
          </cell>
          <cell r="H4730" t="str">
            <v>Hourly</v>
          </cell>
          <cell r="I4730" t="str">
            <v>H</v>
          </cell>
          <cell r="J4730">
            <v>32.270000000000003</v>
          </cell>
        </row>
        <row r="4731">
          <cell r="A4731">
            <v>2456</v>
          </cell>
          <cell r="B4731" t="str">
            <v>Walker, Katrina J.</v>
          </cell>
          <cell r="C4731" t="str">
            <v>N</v>
          </cell>
          <cell r="D4731" t="str">
            <v>00000422</v>
          </cell>
          <cell r="E4731" t="str">
            <v>RAD Radiology Technologist 3</v>
          </cell>
          <cell r="F4731">
            <v>42983</v>
          </cell>
          <cell r="G4731">
            <v>42982</v>
          </cell>
          <cell r="H4731" t="str">
            <v>Hourly</v>
          </cell>
          <cell r="I4731" t="str">
            <v>H</v>
          </cell>
          <cell r="J4731">
            <v>23.5</v>
          </cell>
        </row>
        <row r="4732">
          <cell r="A4732">
            <v>2456</v>
          </cell>
          <cell r="B4732" t="str">
            <v>Walker, Katrina J.</v>
          </cell>
          <cell r="C4732" t="str">
            <v>N</v>
          </cell>
          <cell r="D4732" t="str">
            <v>00000547</v>
          </cell>
          <cell r="E4732" t="str">
            <v>Clinical Quality Specialist</v>
          </cell>
          <cell r="F4732">
            <v>43437</v>
          </cell>
          <cell r="G4732">
            <v>44864</v>
          </cell>
          <cell r="H4732" t="str">
            <v>Salaried</v>
          </cell>
          <cell r="I4732" t="str">
            <v>S</v>
          </cell>
          <cell r="J4732">
            <v>30.2</v>
          </cell>
        </row>
        <row r="4733">
          <cell r="A4733">
            <v>2456</v>
          </cell>
          <cell r="B4733" t="str">
            <v>Walker, Katrina J.</v>
          </cell>
          <cell r="C4733" t="str">
            <v>N</v>
          </cell>
          <cell r="D4733" t="str">
            <v>00000719</v>
          </cell>
          <cell r="E4733" t="str">
            <v>Infection Prevention Spec PD</v>
          </cell>
          <cell r="F4733">
            <v>44865</v>
          </cell>
          <cell r="G4733">
            <v>45031</v>
          </cell>
          <cell r="H4733" t="str">
            <v>Hourly</v>
          </cell>
          <cell r="I4733" t="str">
            <v>H</v>
          </cell>
          <cell r="J4733">
            <v>30.2</v>
          </cell>
        </row>
        <row r="4734">
          <cell r="A4734">
            <v>2457</v>
          </cell>
          <cell r="B4734" t="str">
            <v>Letourneau, Shannon M.</v>
          </cell>
          <cell r="C4734" t="str">
            <v>N</v>
          </cell>
          <cell r="D4734" t="str">
            <v>00000307</v>
          </cell>
          <cell r="E4734" t="str">
            <v>BETH Medical Secretary Offsite</v>
          </cell>
          <cell r="F4734">
            <v>42989</v>
          </cell>
          <cell r="G4734">
            <v>44094</v>
          </cell>
          <cell r="H4734" t="str">
            <v>Hourly</v>
          </cell>
          <cell r="I4734" t="str">
            <v>H</v>
          </cell>
          <cell r="J4734">
            <v>14.85</v>
          </cell>
        </row>
        <row r="4735">
          <cell r="A4735">
            <v>2457</v>
          </cell>
          <cell r="B4735" t="str">
            <v>Letourneau, Shannon M.</v>
          </cell>
          <cell r="C4735" t="str">
            <v>N</v>
          </cell>
          <cell r="D4735" t="str">
            <v>00000400</v>
          </cell>
          <cell r="E4735" t="str">
            <v>Sharon Medical Secretary Off</v>
          </cell>
          <cell r="F4735">
            <v>44095</v>
          </cell>
          <cell r="G4735">
            <v>44682</v>
          </cell>
          <cell r="H4735" t="str">
            <v>Hourly</v>
          </cell>
          <cell r="I4735" t="str">
            <v>H</v>
          </cell>
          <cell r="J4735">
            <v>18.690000000000001</v>
          </cell>
        </row>
        <row r="4736">
          <cell r="A4736">
            <v>2457</v>
          </cell>
          <cell r="B4736" t="str">
            <v>Letourneau, Shannon M.</v>
          </cell>
          <cell r="C4736" t="str">
            <v>Y</v>
          </cell>
          <cell r="D4736" t="str">
            <v>00000657</v>
          </cell>
          <cell r="E4736" t="str">
            <v>Office Representative</v>
          </cell>
          <cell r="F4736">
            <v>44683</v>
          </cell>
          <cell r="G4736">
            <v>45056</v>
          </cell>
          <cell r="H4736" t="str">
            <v>Hourly</v>
          </cell>
          <cell r="I4736" t="str">
            <v>H</v>
          </cell>
          <cell r="J4736">
            <v>21.66</v>
          </cell>
        </row>
        <row r="4737">
          <cell r="A4737">
            <v>2458</v>
          </cell>
          <cell r="B4737" t="str">
            <v>Paddock, Tonya L.</v>
          </cell>
          <cell r="C4737" t="str">
            <v>Y</v>
          </cell>
          <cell r="D4737" t="str">
            <v>00000164</v>
          </cell>
          <cell r="E4737" t="str">
            <v>PRIM Medical Secretary</v>
          </cell>
          <cell r="F4737">
            <v>43003</v>
          </cell>
          <cell r="G4737">
            <v>43581</v>
          </cell>
          <cell r="H4737" t="str">
            <v>Hourly</v>
          </cell>
          <cell r="I4737" t="str">
            <v>H</v>
          </cell>
          <cell r="J4737">
            <v>15.45</v>
          </cell>
        </row>
        <row r="4738">
          <cell r="A4738">
            <v>2459</v>
          </cell>
          <cell r="B4738" t="str">
            <v>Hebard, Kimberly M.</v>
          </cell>
          <cell r="C4738" t="str">
            <v>N</v>
          </cell>
          <cell r="D4738" t="str">
            <v>00000164</v>
          </cell>
          <cell r="E4738" t="str">
            <v>PRIM Medical Secretary</v>
          </cell>
          <cell r="F4738">
            <v>43010</v>
          </cell>
          <cell r="G4738">
            <v>43198</v>
          </cell>
          <cell r="H4738" t="str">
            <v>Hourly</v>
          </cell>
          <cell r="I4738" t="str">
            <v>H</v>
          </cell>
          <cell r="J4738">
            <v>16</v>
          </cell>
        </row>
        <row r="4739">
          <cell r="A4739">
            <v>2459</v>
          </cell>
          <cell r="B4739" t="str">
            <v>Hebard, Kimberly M.</v>
          </cell>
          <cell r="C4739" t="str">
            <v>Y</v>
          </cell>
          <cell r="D4739" t="str">
            <v>00000164</v>
          </cell>
          <cell r="E4739" t="str">
            <v>PRIM Medical Secretary</v>
          </cell>
          <cell r="F4739">
            <v>43423</v>
          </cell>
          <cell r="G4739">
            <v>43573</v>
          </cell>
          <cell r="H4739" t="str">
            <v>Hourly</v>
          </cell>
          <cell r="I4739" t="str">
            <v>H</v>
          </cell>
          <cell r="J4739">
            <v>16</v>
          </cell>
        </row>
        <row r="4740">
          <cell r="A4740">
            <v>2459</v>
          </cell>
          <cell r="B4740" t="str">
            <v>Hebard, Kimberly M.</v>
          </cell>
          <cell r="C4740" t="str">
            <v>N</v>
          </cell>
          <cell r="D4740" t="str">
            <v>00000400</v>
          </cell>
          <cell r="E4740" t="str">
            <v>Sharon Medical Secretary Off</v>
          </cell>
          <cell r="F4740">
            <v>43199</v>
          </cell>
          <cell r="G4740">
            <v>43422</v>
          </cell>
          <cell r="H4740" t="str">
            <v>Hourly</v>
          </cell>
          <cell r="I4740" t="str">
            <v>H</v>
          </cell>
          <cell r="J4740">
            <v>16</v>
          </cell>
        </row>
        <row r="4741">
          <cell r="A4741">
            <v>2460</v>
          </cell>
          <cell r="B4741" t="str">
            <v>Converse, Rachel A.</v>
          </cell>
          <cell r="C4741" t="str">
            <v>N</v>
          </cell>
          <cell r="D4741" t="str">
            <v>00000051</v>
          </cell>
          <cell r="E4741" t="str">
            <v>MEDSURG LNA</v>
          </cell>
          <cell r="F4741">
            <v>43073</v>
          </cell>
          <cell r="G4741">
            <v>43436</v>
          </cell>
          <cell r="H4741" t="str">
            <v>Hourly</v>
          </cell>
          <cell r="I4741" t="str">
            <v>H</v>
          </cell>
          <cell r="J4741">
            <v>12.25</v>
          </cell>
        </row>
        <row r="4742">
          <cell r="A4742">
            <v>2460</v>
          </cell>
          <cell r="B4742" t="str">
            <v>Converse, Rachel A.</v>
          </cell>
          <cell r="C4742" t="str">
            <v>N</v>
          </cell>
          <cell r="D4742" t="str">
            <v>00000237</v>
          </cell>
          <cell r="E4742" t="str">
            <v>MEDSURG LNA Per Diem</v>
          </cell>
          <cell r="F4742">
            <v>43011</v>
          </cell>
          <cell r="G4742">
            <v>43072</v>
          </cell>
          <cell r="H4742" t="str">
            <v>Hourly</v>
          </cell>
          <cell r="I4742" t="str">
            <v>H</v>
          </cell>
          <cell r="J4742">
            <v>12.25</v>
          </cell>
        </row>
        <row r="4743">
          <cell r="A4743">
            <v>2460</v>
          </cell>
          <cell r="B4743" t="str">
            <v>Converse, Rachel A.</v>
          </cell>
          <cell r="C4743" t="str">
            <v>Y</v>
          </cell>
          <cell r="D4743" t="str">
            <v>00000237</v>
          </cell>
          <cell r="E4743" t="str">
            <v>MEDSURG LNA Per Diem</v>
          </cell>
          <cell r="F4743">
            <v>43437</v>
          </cell>
          <cell r="G4743">
            <v>44572</v>
          </cell>
          <cell r="H4743" t="str">
            <v>Hourly</v>
          </cell>
          <cell r="I4743" t="str">
            <v>H</v>
          </cell>
          <cell r="J4743">
            <v>16.239999999999998</v>
          </cell>
        </row>
        <row r="4744">
          <cell r="A4744">
            <v>2461</v>
          </cell>
          <cell r="B4744" t="str">
            <v>Chase, Derek C.</v>
          </cell>
          <cell r="C4744" t="str">
            <v>Y</v>
          </cell>
          <cell r="D4744" t="str">
            <v>00000379</v>
          </cell>
          <cell r="E4744" t="str">
            <v>Orthopedics Physician</v>
          </cell>
          <cell r="F4744">
            <v>43010</v>
          </cell>
          <cell r="G4744">
            <v>44749</v>
          </cell>
          <cell r="H4744" t="str">
            <v>Salaried</v>
          </cell>
          <cell r="I4744" t="str">
            <v>S</v>
          </cell>
          <cell r="J4744">
            <v>192.30770000000001</v>
          </cell>
        </row>
        <row r="4745">
          <cell r="A4745">
            <v>2462</v>
          </cell>
          <cell r="B4745" t="str">
            <v>Stone, Shana L.</v>
          </cell>
          <cell r="C4745" t="str">
            <v>N</v>
          </cell>
          <cell r="D4745" t="str">
            <v>00000057</v>
          </cell>
          <cell r="E4745" t="str">
            <v>MECU Licensed Practical Nurse</v>
          </cell>
          <cell r="F4745">
            <v>43017</v>
          </cell>
          <cell r="G4745">
            <v>43016</v>
          </cell>
          <cell r="H4745" t="str">
            <v>Hourly</v>
          </cell>
          <cell r="I4745" t="str">
            <v>H</v>
          </cell>
          <cell r="J4745">
            <v>17</v>
          </cell>
        </row>
        <row r="4746">
          <cell r="A4746">
            <v>2462</v>
          </cell>
          <cell r="B4746" t="str">
            <v>Stone, Shana L.</v>
          </cell>
          <cell r="C4746" t="str">
            <v>N</v>
          </cell>
          <cell r="D4746" t="str">
            <v>00000583</v>
          </cell>
          <cell r="E4746" t="str">
            <v>LPN Retirement Community</v>
          </cell>
          <cell r="F4746">
            <v>43017</v>
          </cell>
          <cell r="G4746">
            <v>43338</v>
          </cell>
          <cell r="H4746" t="str">
            <v>Hourly</v>
          </cell>
          <cell r="I4746" t="str">
            <v>H</v>
          </cell>
          <cell r="J4746">
            <v>17</v>
          </cell>
        </row>
        <row r="4747">
          <cell r="A4747">
            <v>2462</v>
          </cell>
          <cell r="B4747" t="str">
            <v>Stone, Shana L.</v>
          </cell>
          <cell r="C4747" t="str">
            <v>Y</v>
          </cell>
          <cell r="D4747" t="str">
            <v>00000584</v>
          </cell>
          <cell r="E4747" t="str">
            <v>LPN Retirement Com PD</v>
          </cell>
          <cell r="F4747">
            <v>43339</v>
          </cell>
          <cell r="G4747">
            <v>43842</v>
          </cell>
          <cell r="H4747" t="str">
            <v>Hourly</v>
          </cell>
          <cell r="I4747" t="str">
            <v>H</v>
          </cell>
          <cell r="J4747">
            <v>17.510000000000002</v>
          </cell>
        </row>
        <row r="4748">
          <cell r="A4748">
            <v>2463</v>
          </cell>
          <cell r="B4748" t="str">
            <v>McNamara, Pamala</v>
          </cell>
          <cell r="C4748" t="str">
            <v>N</v>
          </cell>
          <cell r="D4748" t="str">
            <v>00000197</v>
          </cell>
          <cell r="E4748" t="str">
            <v>ES Associate</v>
          </cell>
          <cell r="F4748">
            <v>44025</v>
          </cell>
          <cell r="G4748">
            <v>44682</v>
          </cell>
          <cell r="H4748" t="str">
            <v>Hourly</v>
          </cell>
          <cell r="I4748" t="str">
            <v>H</v>
          </cell>
          <cell r="J4748">
            <v>19.03</v>
          </cell>
        </row>
        <row r="4749">
          <cell r="A4749">
            <v>2463</v>
          </cell>
          <cell r="B4749" t="str">
            <v>McNamara, Pamala</v>
          </cell>
          <cell r="C4749" t="str">
            <v>N</v>
          </cell>
          <cell r="D4749" t="str">
            <v>00000472</v>
          </cell>
          <cell r="E4749" t="str">
            <v>ES Associate - Per Diem</v>
          </cell>
          <cell r="F4749">
            <v>43017</v>
          </cell>
          <cell r="G4749">
            <v>44024</v>
          </cell>
          <cell r="H4749" t="str">
            <v>Hourly</v>
          </cell>
          <cell r="I4749" t="str">
            <v>H</v>
          </cell>
          <cell r="J4749">
            <v>14.38</v>
          </cell>
        </row>
        <row r="4750">
          <cell r="A4750">
            <v>2463</v>
          </cell>
          <cell r="B4750" t="str">
            <v>McNamara, Pamala</v>
          </cell>
          <cell r="C4750" t="str">
            <v>Y</v>
          </cell>
          <cell r="D4750" t="str">
            <v>00000659</v>
          </cell>
          <cell r="E4750" t="str">
            <v>ES Technician</v>
          </cell>
          <cell r="F4750">
            <v>44683</v>
          </cell>
          <cell r="G4750">
            <v>45056</v>
          </cell>
          <cell r="H4750" t="str">
            <v>Hourly</v>
          </cell>
          <cell r="I4750" t="str">
            <v>H</v>
          </cell>
          <cell r="J4750">
            <v>22.79</v>
          </cell>
        </row>
        <row r="4751">
          <cell r="A4751">
            <v>2464</v>
          </cell>
          <cell r="B4751" t="str">
            <v>Riby-Williams, Mary O.</v>
          </cell>
          <cell r="C4751" t="str">
            <v>Y</v>
          </cell>
          <cell r="D4751" t="str">
            <v>00000591</v>
          </cell>
          <cell r="E4751" t="str">
            <v>RN Retirement Community</v>
          </cell>
          <cell r="F4751">
            <v>43024</v>
          </cell>
          <cell r="G4751">
            <v>43390</v>
          </cell>
          <cell r="H4751" t="str">
            <v>Hourly</v>
          </cell>
          <cell r="I4751" t="str">
            <v>H</v>
          </cell>
          <cell r="J4751">
            <v>26</v>
          </cell>
        </row>
        <row r="4752">
          <cell r="A4752">
            <v>2465</v>
          </cell>
          <cell r="B4752" t="str">
            <v>Millett, Heidi</v>
          </cell>
          <cell r="C4752" t="str">
            <v>Y</v>
          </cell>
          <cell r="D4752" t="str">
            <v>00000228</v>
          </cell>
          <cell r="E4752" t="str">
            <v>ASP After School Assistant</v>
          </cell>
          <cell r="F4752">
            <v>43024</v>
          </cell>
          <cell r="G4752">
            <v>43266</v>
          </cell>
          <cell r="H4752" t="str">
            <v>Hourly</v>
          </cell>
          <cell r="I4752" t="str">
            <v>H</v>
          </cell>
          <cell r="J4752">
            <v>13</v>
          </cell>
        </row>
        <row r="4753">
          <cell r="A4753">
            <v>2466</v>
          </cell>
          <cell r="B4753" t="str">
            <v>Placey-Noyes, Heather</v>
          </cell>
          <cell r="C4753" t="str">
            <v>Y</v>
          </cell>
          <cell r="D4753" t="str">
            <v>00000237</v>
          </cell>
          <cell r="E4753" t="str">
            <v>MEDSURG LNA Per Diem</v>
          </cell>
          <cell r="F4753">
            <v>43024</v>
          </cell>
          <cell r="G4753">
            <v>45056</v>
          </cell>
          <cell r="H4753" t="str">
            <v>Hourly</v>
          </cell>
          <cell r="I4753" t="str">
            <v>H</v>
          </cell>
          <cell r="J4753">
            <v>20.63</v>
          </cell>
        </row>
        <row r="4754">
          <cell r="A4754">
            <v>2467</v>
          </cell>
          <cell r="B4754" t="str">
            <v>Barrett, Stephen A.</v>
          </cell>
          <cell r="C4754" t="str">
            <v>Y</v>
          </cell>
          <cell r="D4754" t="str">
            <v>00000276</v>
          </cell>
          <cell r="E4754" t="str">
            <v>ES Team Leader</v>
          </cell>
          <cell r="F4754">
            <v>43283</v>
          </cell>
          <cell r="G4754">
            <v>43605</v>
          </cell>
          <cell r="H4754" t="str">
            <v>Hourly</v>
          </cell>
          <cell r="I4754" t="str">
            <v>H</v>
          </cell>
          <cell r="J4754">
            <v>16.48</v>
          </cell>
        </row>
        <row r="4755">
          <cell r="A4755">
            <v>2467</v>
          </cell>
          <cell r="B4755" t="str">
            <v>Barrett, Stephen A.</v>
          </cell>
          <cell r="C4755" t="str">
            <v>N</v>
          </cell>
          <cell r="D4755" t="str">
            <v>00000472</v>
          </cell>
          <cell r="E4755" t="str">
            <v>ES Associate - Per Diem</v>
          </cell>
          <cell r="F4755">
            <v>43031</v>
          </cell>
          <cell r="G4755">
            <v>43282</v>
          </cell>
          <cell r="H4755" t="str">
            <v>Hourly</v>
          </cell>
          <cell r="I4755" t="str">
            <v>H</v>
          </cell>
          <cell r="J4755">
            <v>12.5</v>
          </cell>
        </row>
        <row r="4756">
          <cell r="A4756">
            <v>2468</v>
          </cell>
          <cell r="B4756" t="str">
            <v>Clem, Elizete M.</v>
          </cell>
          <cell r="C4756" t="str">
            <v>N</v>
          </cell>
          <cell r="D4756" t="str">
            <v>00000057</v>
          </cell>
          <cell r="E4756" t="str">
            <v>MECU Licensed Practical Nurse</v>
          </cell>
          <cell r="F4756">
            <v>43031</v>
          </cell>
          <cell r="G4756">
            <v>43030</v>
          </cell>
          <cell r="H4756" t="str">
            <v>Hourly</v>
          </cell>
          <cell r="I4756" t="str">
            <v>H</v>
          </cell>
          <cell r="J4756">
            <v>17</v>
          </cell>
        </row>
        <row r="4757">
          <cell r="A4757">
            <v>2468</v>
          </cell>
          <cell r="B4757" t="str">
            <v>Clem, Elizete M.</v>
          </cell>
          <cell r="C4757" t="str">
            <v>N</v>
          </cell>
          <cell r="D4757" t="str">
            <v>00000583</v>
          </cell>
          <cell r="E4757" t="str">
            <v>LPN Retirement Community</v>
          </cell>
          <cell r="F4757">
            <v>43031</v>
          </cell>
          <cell r="G4757">
            <v>43100</v>
          </cell>
          <cell r="H4757" t="str">
            <v>Hourly</v>
          </cell>
          <cell r="I4757" t="str">
            <v>H</v>
          </cell>
          <cell r="J4757">
            <v>17</v>
          </cell>
        </row>
        <row r="4758">
          <cell r="A4758">
            <v>2468</v>
          </cell>
          <cell r="B4758" t="str">
            <v>Clem, Elizete M.</v>
          </cell>
          <cell r="C4758" t="str">
            <v>Y</v>
          </cell>
          <cell r="D4758" t="str">
            <v>00000584</v>
          </cell>
          <cell r="E4758" t="str">
            <v>LPN Retirement Com PD</v>
          </cell>
          <cell r="F4758">
            <v>43101</v>
          </cell>
          <cell r="G4758">
            <v>43395</v>
          </cell>
          <cell r="H4758" t="str">
            <v>Hourly</v>
          </cell>
          <cell r="I4758" t="str">
            <v>H</v>
          </cell>
          <cell r="J4758">
            <v>17</v>
          </cell>
        </row>
        <row r="4759">
          <cell r="A4759">
            <v>2469</v>
          </cell>
          <cell r="B4759" t="str">
            <v>Martinez-Correa, Maritza</v>
          </cell>
          <cell r="C4759" t="str">
            <v>Y</v>
          </cell>
          <cell r="D4759" t="str">
            <v>00000190</v>
          </cell>
          <cell r="E4759" t="str">
            <v>NUTS Cook</v>
          </cell>
          <cell r="F4759">
            <v>43031</v>
          </cell>
          <cell r="G4759">
            <v>43366</v>
          </cell>
          <cell r="H4759" t="str">
            <v>Hourly</v>
          </cell>
          <cell r="I4759" t="str">
            <v>H</v>
          </cell>
          <cell r="J4759">
            <v>15.5</v>
          </cell>
        </row>
        <row r="4760">
          <cell r="A4760">
            <v>2470</v>
          </cell>
          <cell r="B4760" t="str">
            <v>Gross, Emily B.</v>
          </cell>
          <cell r="C4760" t="str">
            <v>Y</v>
          </cell>
          <cell r="D4760" t="str">
            <v>00000459</v>
          </cell>
          <cell r="E4760" t="str">
            <v>NUTS Nutrition Asst 1 Per Diem</v>
          </cell>
          <cell r="F4760">
            <v>43038</v>
          </cell>
          <cell r="G4760">
            <v>43218</v>
          </cell>
          <cell r="H4760" t="str">
            <v>Hourly</v>
          </cell>
          <cell r="I4760" t="str">
            <v>H</v>
          </cell>
          <cell r="J4760">
            <v>10.5</v>
          </cell>
        </row>
        <row r="4761">
          <cell r="A4761">
            <v>2471</v>
          </cell>
          <cell r="B4761" t="str">
            <v>Mascola, Allison D.</v>
          </cell>
          <cell r="C4761" t="str">
            <v>Y</v>
          </cell>
          <cell r="D4761" t="str">
            <v>00000161</v>
          </cell>
          <cell r="E4761" t="str">
            <v>PRIM RN Provider Practice</v>
          </cell>
          <cell r="F4761">
            <v>43157</v>
          </cell>
          <cell r="G4761">
            <v>43308</v>
          </cell>
          <cell r="H4761" t="str">
            <v>Hourly</v>
          </cell>
          <cell r="I4761" t="str">
            <v>H</v>
          </cell>
          <cell r="J4761">
            <v>24.72</v>
          </cell>
        </row>
        <row r="4762">
          <cell r="A4762">
            <v>2471</v>
          </cell>
          <cell r="B4762" t="str">
            <v>Mascola, Allison D.</v>
          </cell>
          <cell r="C4762" t="str">
            <v>N</v>
          </cell>
          <cell r="D4762" t="str">
            <v>00000300</v>
          </cell>
          <cell r="E4762" t="str">
            <v>PRIM LPN - Provider Practice</v>
          </cell>
          <cell r="F4762">
            <v>43038</v>
          </cell>
          <cell r="G4762">
            <v>43156</v>
          </cell>
          <cell r="H4762" t="str">
            <v>Hourly</v>
          </cell>
          <cell r="I4762" t="str">
            <v>H</v>
          </cell>
          <cell r="J4762">
            <v>22</v>
          </cell>
        </row>
        <row r="4763">
          <cell r="A4763">
            <v>2472</v>
          </cell>
          <cell r="B4763" t="str">
            <v>Harding, Annette</v>
          </cell>
          <cell r="C4763" t="str">
            <v>Y</v>
          </cell>
          <cell r="D4763" t="str">
            <v>00000067</v>
          </cell>
          <cell r="E4763" t="str">
            <v>ACC Registered Nurse</v>
          </cell>
          <cell r="F4763">
            <v>43038</v>
          </cell>
          <cell r="G4763">
            <v>43109</v>
          </cell>
          <cell r="H4763" t="str">
            <v>Hourly</v>
          </cell>
          <cell r="I4763" t="str">
            <v>H</v>
          </cell>
          <cell r="J4763">
            <v>31</v>
          </cell>
        </row>
        <row r="4764">
          <cell r="A4764">
            <v>2473</v>
          </cell>
          <cell r="B4764" t="str">
            <v>LoPresti, Leigh</v>
          </cell>
          <cell r="C4764" t="str">
            <v>Y</v>
          </cell>
          <cell r="D4764" t="str">
            <v>00000168</v>
          </cell>
          <cell r="E4764" t="str">
            <v>PRIM Physician</v>
          </cell>
          <cell r="F4764">
            <v>43045</v>
          </cell>
          <cell r="G4764">
            <v>43472</v>
          </cell>
          <cell r="H4764" t="str">
            <v>Salaried</v>
          </cell>
          <cell r="I4764" t="str">
            <v>S</v>
          </cell>
          <cell r="J4764">
            <v>93.75</v>
          </cell>
        </row>
        <row r="4765">
          <cell r="A4765">
            <v>2474</v>
          </cell>
          <cell r="B4765" t="str">
            <v>Brown, Magan M.</v>
          </cell>
          <cell r="C4765" t="str">
            <v>N</v>
          </cell>
          <cell r="D4765" t="str">
            <v>00000070</v>
          </cell>
          <cell r="E4765" t="str">
            <v>OR Central Sterile Supply Tech</v>
          </cell>
          <cell r="F4765">
            <v>43059</v>
          </cell>
          <cell r="G4765">
            <v>43548</v>
          </cell>
          <cell r="H4765" t="str">
            <v>Hourly</v>
          </cell>
          <cell r="I4765" t="str">
            <v>H</v>
          </cell>
          <cell r="J4765">
            <v>15</v>
          </cell>
        </row>
        <row r="4766">
          <cell r="A4766">
            <v>2474</v>
          </cell>
          <cell r="B4766" t="str">
            <v>Brown, Magan M.</v>
          </cell>
          <cell r="C4766" t="str">
            <v>N</v>
          </cell>
          <cell r="D4766" t="str">
            <v>00000070</v>
          </cell>
          <cell r="E4766" t="str">
            <v>OR Central Sterile Supply Tech</v>
          </cell>
          <cell r="F4766">
            <v>44585</v>
          </cell>
          <cell r="G4766">
            <v>44682</v>
          </cell>
          <cell r="H4766" t="str">
            <v>Hourly</v>
          </cell>
          <cell r="I4766" t="str">
            <v>H</v>
          </cell>
          <cell r="J4766">
            <v>22.28</v>
          </cell>
        </row>
        <row r="4767">
          <cell r="A4767">
            <v>2474</v>
          </cell>
          <cell r="B4767" t="str">
            <v>Brown, Magan M.</v>
          </cell>
          <cell r="C4767" t="str">
            <v>N</v>
          </cell>
          <cell r="D4767" t="str">
            <v>00000489</v>
          </cell>
          <cell r="E4767" t="str">
            <v>OR Technician Per Diem</v>
          </cell>
          <cell r="F4767">
            <v>43549</v>
          </cell>
          <cell r="G4767">
            <v>44584</v>
          </cell>
          <cell r="H4767" t="str">
            <v>Hourly</v>
          </cell>
          <cell r="I4767" t="str">
            <v>H</v>
          </cell>
          <cell r="J4767">
            <v>17.100000000000001</v>
          </cell>
        </row>
        <row r="4768">
          <cell r="A4768">
            <v>2474</v>
          </cell>
          <cell r="B4768" t="str">
            <v>Brown, Magan M.</v>
          </cell>
          <cell r="C4768" t="str">
            <v>N</v>
          </cell>
          <cell r="D4768" t="str">
            <v>00000686</v>
          </cell>
          <cell r="E4768" t="str">
            <v>Central Sterile Tech</v>
          </cell>
          <cell r="F4768">
            <v>44683</v>
          </cell>
          <cell r="G4768">
            <v>44738</v>
          </cell>
          <cell r="H4768" t="str">
            <v>Hourly</v>
          </cell>
          <cell r="I4768" t="str">
            <v>H</v>
          </cell>
          <cell r="J4768">
            <v>22.28</v>
          </cell>
        </row>
        <row r="4769">
          <cell r="A4769">
            <v>2474</v>
          </cell>
          <cell r="B4769" t="str">
            <v>Brown, Magan M.</v>
          </cell>
          <cell r="C4769" t="str">
            <v>Y</v>
          </cell>
          <cell r="D4769" t="str">
            <v>00000709</v>
          </cell>
          <cell r="E4769" t="str">
            <v>Lead CSR Technician</v>
          </cell>
          <cell r="F4769">
            <v>44739</v>
          </cell>
          <cell r="G4769">
            <v>45056</v>
          </cell>
          <cell r="H4769" t="str">
            <v>Hourly</v>
          </cell>
          <cell r="I4769" t="str">
            <v>H</v>
          </cell>
          <cell r="J4769">
            <v>25.63</v>
          </cell>
        </row>
        <row r="4770">
          <cell r="A4770">
            <v>2475</v>
          </cell>
          <cell r="B4770" t="str">
            <v>Hovnanian, Nina R.</v>
          </cell>
          <cell r="C4770" t="str">
            <v>N</v>
          </cell>
          <cell r="D4770" t="str">
            <v>00000191</v>
          </cell>
          <cell r="E4770" t="str">
            <v>NUTS Nutrition Assistant</v>
          </cell>
          <cell r="F4770">
            <v>43066</v>
          </cell>
          <cell r="G4770">
            <v>43338</v>
          </cell>
          <cell r="H4770" t="str">
            <v>Hourly</v>
          </cell>
          <cell r="I4770" t="str">
            <v>H</v>
          </cell>
          <cell r="J4770">
            <v>11.5</v>
          </cell>
        </row>
        <row r="4771">
          <cell r="A4771">
            <v>2475</v>
          </cell>
          <cell r="B4771" t="str">
            <v>Hovnanian, Nina R.</v>
          </cell>
          <cell r="C4771" t="str">
            <v>Y</v>
          </cell>
          <cell r="D4771" t="str">
            <v>00000605</v>
          </cell>
          <cell r="E4771" t="str">
            <v>Server</v>
          </cell>
          <cell r="F4771">
            <v>43339</v>
          </cell>
          <cell r="G4771">
            <v>43497</v>
          </cell>
          <cell r="H4771" t="str">
            <v>Hourly</v>
          </cell>
          <cell r="I4771" t="str">
            <v>H</v>
          </cell>
          <cell r="J4771">
            <v>11.5</v>
          </cell>
        </row>
        <row r="4772">
          <cell r="A4772">
            <v>2476</v>
          </cell>
          <cell r="B4772" t="str">
            <v>Trask, Linda A.</v>
          </cell>
          <cell r="C4772" t="str">
            <v>N</v>
          </cell>
          <cell r="D4772" t="str">
            <v>00000605</v>
          </cell>
          <cell r="E4772" t="str">
            <v>Server</v>
          </cell>
          <cell r="F4772">
            <v>43066</v>
          </cell>
          <cell r="G4772">
            <v>43255</v>
          </cell>
          <cell r="H4772" t="str">
            <v>Hourly</v>
          </cell>
          <cell r="I4772" t="str">
            <v>H</v>
          </cell>
          <cell r="J4772">
            <v>14</v>
          </cell>
        </row>
        <row r="4773">
          <cell r="A4773">
            <v>2476</v>
          </cell>
          <cell r="B4773" t="str">
            <v>Trask, Linda A.</v>
          </cell>
          <cell r="C4773" t="str">
            <v>Y</v>
          </cell>
          <cell r="D4773" t="str">
            <v>00000605</v>
          </cell>
          <cell r="E4773" t="str">
            <v>Server</v>
          </cell>
          <cell r="F4773">
            <v>43255</v>
          </cell>
          <cell r="G4773">
            <v>43270</v>
          </cell>
          <cell r="H4773" t="str">
            <v>Hourly</v>
          </cell>
          <cell r="I4773" t="str">
            <v>H</v>
          </cell>
          <cell r="J4773">
            <v>14</v>
          </cell>
        </row>
        <row r="4774">
          <cell r="A4774">
            <v>2477</v>
          </cell>
          <cell r="B4774" t="str">
            <v>Campbell, Kim L.</v>
          </cell>
          <cell r="C4774" t="str">
            <v>Y</v>
          </cell>
          <cell r="D4774" t="str">
            <v>00000551</v>
          </cell>
          <cell r="E4774" t="str">
            <v>Executive Director of GRC</v>
          </cell>
          <cell r="F4774">
            <v>43066</v>
          </cell>
          <cell r="G4774">
            <v>43238</v>
          </cell>
          <cell r="H4774" t="str">
            <v>Salaried</v>
          </cell>
          <cell r="I4774" t="str">
            <v>S</v>
          </cell>
          <cell r="J4774">
            <v>78</v>
          </cell>
        </row>
        <row r="4775">
          <cell r="A4775">
            <v>2478</v>
          </cell>
          <cell r="B4775" t="str">
            <v>Noyes, Alexandra E.</v>
          </cell>
          <cell r="C4775" t="str">
            <v>N</v>
          </cell>
          <cell r="D4775" t="str">
            <v>00000049</v>
          </cell>
          <cell r="E4775" t="str">
            <v>MEDSURG Registered Nurse</v>
          </cell>
          <cell r="F4775">
            <v>43073</v>
          </cell>
          <cell r="G4775">
            <v>44458</v>
          </cell>
          <cell r="H4775" t="str">
            <v>Hourly</v>
          </cell>
          <cell r="I4775" t="str">
            <v>H</v>
          </cell>
          <cell r="J4775">
            <v>28.25</v>
          </cell>
        </row>
        <row r="4776">
          <cell r="A4776">
            <v>2478</v>
          </cell>
          <cell r="B4776" t="str">
            <v>Noyes, Alexandra E.</v>
          </cell>
          <cell r="C4776" t="str">
            <v>Y</v>
          </cell>
          <cell r="D4776" t="str">
            <v>00000049</v>
          </cell>
          <cell r="E4776" t="str">
            <v>MEDSURG Registered Nurse</v>
          </cell>
          <cell r="F4776">
            <v>45046</v>
          </cell>
          <cell r="G4776">
            <v>45056</v>
          </cell>
          <cell r="H4776" t="str">
            <v>Hourly</v>
          </cell>
          <cell r="I4776" t="str">
            <v>H</v>
          </cell>
          <cell r="J4776">
            <v>39.35</v>
          </cell>
        </row>
        <row r="4777">
          <cell r="A4777">
            <v>2478</v>
          </cell>
          <cell r="B4777" t="str">
            <v>Noyes, Alexandra E.</v>
          </cell>
          <cell r="C4777" t="str">
            <v>N</v>
          </cell>
          <cell r="D4777" t="str">
            <v>00000239</v>
          </cell>
          <cell r="E4777" t="str">
            <v>MEDSURG RN Per Diem</v>
          </cell>
          <cell r="F4777">
            <v>44459</v>
          </cell>
          <cell r="G4777">
            <v>45045</v>
          </cell>
          <cell r="H4777" t="str">
            <v>Hourly</v>
          </cell>
          <cell r="I4777" t="str">
            <v>H</v>
          </cell>
          <cell r="J4777">
            <v>38.39</v>
          </cell>
        </row>
        <row r="4778">
          <cell r="A4778">
            <v>2478</v>
          </cell>
          <cell r="B4778" t="str">
            <v>Noyes, Alexandra E.</v>
          </cell>
          <cell r="C4778" t="str">
            <v>N</v>
          </cell>
          <cell r="D4778" t="str">
            <v>00000591</v>
          </cell>
          <cell r="E4778" t="str">
            <v>RN Retirement Community</v>
          </cell>
          <cell r="F4778">
            <v>43451</v>
          </cell>
          <cell r="G4778">
            <v>44305</v>
          </cell>
          <cell r="H4778" t="str">
            <v>Salaried</v>
          </cell>
          <cell r="I4778" t="str">
            <v>S</v>
          </cell>
          <cell r="J4778">
            <v>27.43</v>
          </cell>
        </row>
        <row r="4779">
          <cell r="A4779">
            <v>2479</v>
          </cell>
          <cell r="B4779" t="str">
            <v>Cunningham, Andrea E.</v>
          </cell>
          <cell r="C4779" t="str">
            <v>N</v>
          </cell>
          <cell r="D4779" t="str">
            <v>00000072</v>
          </cell>
          <cell r="E4779" t="str">
            <v>ER Registered Nurse</v>
          </cell>
          <cell r="F4779">
            <v>43381</v>
          </cell>
          <cell r="G4779">
            <v>44080</v>
          </cell>
          <cell r="H4779" t="str">
            <v>Hourly</v>
          </cell>
          <cell r="I4779" t="str">
            <v>H</v>
          </cell>
          <cell r="J4779">
            <v>28.15</v>
          </cell>
        </row>
        <row r="4780">
          <cell r="A4780">
            <v>2479</v>
          </cell>
          <cell r="B4780" t="str">
            <v>Cunningham, Andrea E.</v>
          </cell>
          <cell r="C4780" t="str">
            <v>N</v>
          </cell>
          <cell r="D4780" t="str">
            <v>00000233</v>
          </cell>
          <cell r="E4780" t="str">
            <v>ER RN Per Diem</v>
          </cell>
          <cell r="F4780">
            <v>43080</v>
          </cell>
          <cell r="G4780">
            <v>43380</v>
          </cell>
          <cell r="H4780" t="str">
            <v>Hourly</v>
          </cell>
          <cell r="I4780" t="str">
            <v>H</v>
          </cell>
          <cell r="J4780">
            <v>26.8</v>
          </cell>
        </row>
        <row r="4781">
          <cell r="A4781">
            <v>2479</v>
          </cell>
          <cell r="B4781" t="str">
            <v>Cunningham, Andrea E.</v>
          </cell>
          <cell r="C4781" t="str">
            <v>Y</v>
          </cell>
          <cell r="D4781" t="str">
            <v>00000233</v>
          </cell>
          <cell r="E4781" t="str">
            <v>ER RN Per Diem</v>
          </cell>
          <cell r="F4781">
            <v>44081</v>
          </cell>
          <cell r="G4781">
            <v>44570</v>
          </cell>
          <cell r="H4781" t="str">
            <v>Hourly</v>
          </cell>
          <cell r="I4781" t="str">
            <v>H</v>
          </cell>
          <cell r="J4781">
            <v>35.619999999999997</v>
          </cell>
        </row>
        <row r="4782">
          <cell r="A4782">
            <v>2480</v>
          </cell>
          <cell r="B4782" t="str">
            <v>Erwin, Abby M.</v>
          </cell>
          <cell r="C4782" t="str">
            <v>Y</v>
          </cell>
          <cell r="D4782" t="str">
            <v>00000573</v>
          </cell>
          <cell r="E4782" t="str">
            <v>Patient Access Specialist</v>
          </cell>
          <cell r="F4782">
            <v>43087</v>
          </cell>
          <cell r="G4782">
            <v>43504</v>
          </cell>
          <cell r="H4782" t="str">
            <v>Hourly</v>
          </cell>
          <cell r="I4782" t="str">
            <v>H</v>
          </cell>
          <cell r="J4782">
            <v>13</v>
          </cell>
        </row>
        <row r="4783">
          <cell r="A4783">
            <v>2481</v>
          </cell>
          <cell r="B4783" t="str">
            <v>Lorenz, Suzanne E.</v>
          </cell>
          <cell r="C4783" t="str">
            <v>Y</v>
          </cell>
          <cell r="D4783" t="str">
            <v>00000049</v>
          </cell>
          <cell r="E4783" t="str">
            <v>MEDSURG Registered Nurse</v>
          </cell>
          <cell r="F4783">
            <v>43098</v>
          </cell>
          <cell r="G4783">
            <v>45056</v>
          </cell>
          <cell r="H4783" t="str">
            <v>Hourly</v>
          </cell>
          <cell r="I4783" t="str">
            <v>H</v>
          </cell>
          <cell r="J4783">
            <v>45.15</v>
          </cell>
        </row>
        <row r="4784">
          <cell r="A4784">
            <v>2481</v>
          </cell>
          <cell r="B4784" t="str">
            <v>Lorenz, Suzanne E.</v>
          </cell>
          <cell r="C4784" t="str">
            <v>N</v>
          </cell>
          <cell r="D4784" t="str">
            <v>00000591</v>
          </cell>
          <cell r="E4784" t="str">
            <v>RN Retirement Community</v>
          </cell>
          <cell r="F4784">
            <v>43451</v>
          </cell>
          <cell r="G4784">
            <v>44305</v>
          </cell>
          <cell r="H4784" t="str">
            <v>Salaried</v>
          </cell>
          <cell r="I4784" t="str">
            <v>S</v>
          </cell>
          <cell r="J4784">
            <v>37.130000000000003</v>
          </cell>
        </row>
        <row r="4785">
          <cell r="A4785">
            <v>2482</v>
          </cell>
          <cell r="B4785" t="str">
            <v>Piazzi, Matthew R.</v>
          </cell>
          <cell r="C4785" t="str">
            <v>Y</v>
          </cell>
          <cell r="D4785" t="str">
            <v>00000477</v>
          </cell>
          <cell r="E4785" t="str">
            <v>PHAR Pharmacist Per Diem</v>
          </cell>
          <cell r="F4785">
            <v>43098</v>
          </cell>
          <cell r="G4785">
            <v>44490</v>
          </cell>
          <cell r="H4785" t="str">
            <v>Hourly</v>
          </cell>
          <cell r="I4785" t="str">
            <v>H</v>
          </cell>
          <cell r="J4785">
            <v>42.86</v>
          </cell>
        </row>
        <row r="4786">
          <cell r="A4786">
            <v>2483</v>
          </cell>
          <cell r="B4786" t="str">
            <v>Johnson, Jessica M.</v>
          </cell>
          <cell r="C4786" t="str">
            <v>Y</v>
          </cell>
          <cell r="D4786" t="str">
            <v>00000289</v>
          </cell>
          <cell r="E4786" t="str">
            <v>NAPS Podiatry RN PP</v>
          </cell>
          <cell r="F4786">
            <v>43104</v>
          </cell>
          <cell r="G4786">
            <v>43312</v>
          </cell>
          <cell r="H4786" t="str">
            <v>Hourly</v>
          </cell>
          <cell r="I4786" t="str">
            <v>H</v>
          </cell>
          <cell r="J4786">
            <v>30</v>
          </cell>
        </row>
        <row r="4787">
          <cell r="A4787">
            <v>2484</v>
          </cell>
          <cell r="B4787" t="str">
            <v>Wade, Michelle A.</v>
          </cell>
          <cell r="C4787" t="str">
            <v>Y</v>
          </cell>
          <cell r="D4787" t="str">
            <v>00000553</v>
          </cell>
          <cell r="E4787" t="str">
            <v>Nurse Practitioner</v>
          </cell>
          <cell r="F4787">
            <v>43102</v>
          </cell>
          <cell r="G4787">
            <v>45056</v>
          </cell>
          <cell r="H4787" t="str">
            <v>Salaried</v>
          </cell>
          <cell r="I4787" t="str">
            <v>S</v>
          </cell>
          <cell r="J4787">
            <v>62.366300000000003</v>
          </cell>
        </row>
        <row r="4788">
          <cell r="A4788">
            <v>2485</v>
          </cell>
          <cell r="B4788" t="str">
            <v>Dion, Bethany R.</v>
          </cell>
          <cell r="C4788" t="str">
            <v>Y</v>
          </cell>
          <cell r="D4788" t="str">
            <v>00000554</v>
          </cell>
          <cell r="E4788" t="str">
            <v>Medical Assistant</v>
          </cell>
          <cell r="F4788">
            <v>43110</v>
          </cell>
          <cell r="G4788">
            <v>43741</v>
          </cell>
          <cell r="H4788" t="str">
            <v>Hourly</v>
          </cell>
          <cell r="I4788" t="str">
            <v>H</v>
          </cell>
          <cell r="J4788">
            <v>15.45</v>
          </cell>
        </row>
        <row r="4789">
          <cell r="A4789">
            <v>2486</v>
          </cell>
          <cell r="B4789" t="str">
            <v>Perdue, Judy M.</v>
          </cell>
          <cell r="C4789" t="str">
            <v>Y</v>
          </cell>
          <cell r="D4789" t="str">
            <v>00000286</v>
          </cell>
          <cell r="E4789" t="str">
            <v>ADM Decision Support Analyst</v>
          </cell>
          <cell r="F4789">
            <v>43110</v>
          </cell>
          <cell r="G4789">
            <v>43875</v>
          </cell>
          <cell r="H4789" t="str">
            <v>Salaried</v>
          </cell>
          <cell r="I4789" t="str">
            <v>S</v>
          </cell>
          <cell r="J4789">
            <v>36.057699999999997</v>
          </cell>
        </row>
        <row r="4790">
          <cell r="A4790">
            <v>2487</v>
          </cell>
          <cell r="B4790" t="str">
            <v>Langweiler, Clifford B.</v>
          </cell>
          <cell r="C4790" t="str">
            <v>Y</v>
          </cell>
          <cell r="D4790" t="str">
            <v>00000438</v>
          </cell>
          <cell r="E4790" t="str">
            <v>Physician - ER</v>
          </cell>
          <cell r="F4790">
            <v>43110</v>
          </cell>
          <cell r="G4790">
            <v>44090</v>
          </cell>
          <cell r="H4790" t="str">
            <v>Salaried</v>
          </cell>
          <cell r="I4790" t="str">
            <v>S</v>
          </cell>
          <cell r="J4790">
            <v>155</v>
          </cell>
        </row>
        <row r="4791">
          <cell r="A4791">
            <v>2488</v>
          </cell>
          <cell r="B4791" t="str">
            <v>Peters, Phillip I.</v>
          </cell>
          <cell r="C4791" t="str">
            <v>N</v>
          </cell>
          <cell r="D4791" t="str">
            <v>00000043</v>
          </cell>
          <cell r="E4791" t="str">
            <v>BIL Billing Representative I</v>
          </cell>
          <cell r="F4791">
            <v>43110</v>
          </cell>
          <cell r="G4791">
            <v>43209</v>
          </cell>
          <cell r="H4791" t="str">
            <v>Hourly</v>
          </cell>
          <cell r="I4791" t="str">
            <v>H</v>
          </cell>
          <cell r="J4791">
            <v>14</v>
          </cell>
        </row>
        <row r="4792">
          <cell r="A4792">
            <v>2488</v>
          </cell>
          <cell r="B4792" t="str">
            <v>Peters, Phillip I.</v>
          </cell>
          <cell r="C4792" t="str">
            <v>Y</v>
          </cell>
          <cell r="D4792" t="str">
            <v>00000211</v>
          </cell>
          <cell r="E4792" t="str">
            <v>PR Patient Reg Receptionist I</v>
          </cell>
          <cell r="F4792">
            <v>43110</v>
          </cell>
          <cell r="G4792">
            <v>43209</v>
          </cell>
          <cell r="H4792" t="str">
            <v>Hourly</v>
          </cell>
          <cell r="I4792" t="str">
            <v>H</v>
          </cell>
          <cell r="J4792">
            <v>12</v>
          </cell>
        </row>
        <row r="4793">
          <cell r="A4793">
            <v>2489</v>
          </cell>
          <cell r="B4793" t="str">
            <v>Clarke, Alexe M.</v>
          </cell>
          <cell r="C4793" t="str">
            <v>N</v>
          </cell>
          <cell r="D4793" t="str">
            <v>00000079</v>
          </cell>
          <cell r="E4793" t="str">
            <v>LAB Laboratory Technician 3</v>
          </cell>
          <cell r="F4793">
            <v>43124</v>
          </cell>
          <cell r="G4793">
            <v>44528</v>
          </cell>
          <cell r="H4793" t="str">
            <v>Hourly</v>
          </cell>
          <cell r="I4793" t="str">
            <v>H</v>
          </cell>
          <cell r="J4793">
            <v>33.11</v>
          </cell>
        </row>
        <row r="4794">
          <cell r="A4794">
            <v>2489</v>
          </cell>
          <cell r="B4794" t="str">
            <v>Clarke, Alexe M.</v>
          </cell>
          <cell r="C4794" t="str">
            <v>Y</v>
          </cell>
          <cell r="D4794" t="str">
            <v>00000533</v>
          </cell>
          <cell r="E4794" t="str">
            <v>LAB Laboratory Tech Per Diem</v>
          </cell>
          <cell r="F4794">
            <v>44529</v>
          </cell>
          <cell r="G4794">
            <v>45056</v>
          </cell>
          <cell r="H4794" t="str">
            <v>Hourly</v>
          </cell>
          <cell r="I4794" t="str">
            <v>H</v>
          </cell>
          <cell r="J4794">
            <v>36.18</v>
          </cell>
        </row>
        <row r="4795">
          <cell r="A4795">
            <v>2490</v>
          </cell>
          <cell r="B4795" t="str">
            <v>Pratt, Anne C.</v>
          </cell>
          <cell r="C4795" t="str">
            <v>Y</v>
          </cell>
          <cell r="D4795" t="str">
            <v>00000105</v>
          </cell>
          <cell r="E4795" t="str">
            <v>CARE Social Worker</v>
          </cell>
          <cell r="F4795">
            <v>43124</v>
          </cell>
          <cell r="G4795">
            <v>43644</v>
          </cell>
          <cell r="H4795" t="str">
            <v>Salaried</v>
          </cell>
          <cell r="I4795" t="str">
            <v>S</v>
          </cell>
          <cell r="J4795">
            <v>37.08</v>
          </cell>
        </row>
        <row r="4796">
          <cell r="A4796">
            <v>2491</v>
          </cell>
          <cell r="B4796" t="str">
            <v>Black Cone, Anne E.</v>
          </cell>
          <cell r="C4796" t="str">
            <v>Y</v>
          </cell>
          <cell r="D4796" t="str">
            <v>00000164</v>
          </cell>
          <cell r="E4796" t="str">
            <v>PRIM Medical Secretary</v>
          </cell>
          <cell r="F4796">
            <v>43131</v>
          </cell>
          <cell r="G4796">
            <v>44498</v>
          </cell>
          <cell r="H4796" t="str">
            <v>Hourly</v>
          </cell>
          <cell r="I4796" t="str">
            <v>H</v>
          </cell>
          <cell r="J4796">
            <v>19.77</v>
          </cell>
        </row>
        <row r="4797">
          <cell r="A4797">
            <v>2492</v>
          </cell>
          <cell r="B4797" t="str">
            <v>Bailey, Annette J.</v>
          </cell>
          <cell r="C4797" t="str">
            <v>Y</v>
          </cell>
          <cell r="D4797" t="str">
            <v>00000605</v>
          </cell>
          <cell r="E4797" t="str">
            <v>Server</v>
          </cell>
          <cell r="F4797">
            <v>43131</v>
          </cell>
          <cell r="G4797">
            <v>43141</v>
          </cell>
          <cell r="H4797" t="str">
            <v>Hourly</v>
          </cell>
          <cell r="I4797" t="str">
            <v>H</v>
          </cell>
          <cell r="J4797">
            <v>12</v>
          </cell>
        </row>
        <row r="4798">
          <cell r="A4798">
            <v>2493</v>
          </cell>
          <cell r="B4798" t="str">
            <v>Leonard, Raymond L.</v>
          </cell>
          <cell r="C4798" t="str">
            <v>Y</v>
          </cell>
          <cell r="D4798" t="str">
            <v>00000017</v>
          </cell>
          <cell r="E4798" t="str">
            <v>MED Anesthesiologist</v>
          </cell>
          <cell r="F4798">
            <v>43133</v>
          </cell>
          <cell r="G4798">
            <v>44388</v>
          </cell>
          <cell r="H4798" t="str">
            <v>Salaried</v>
          </cell>
          <cell r="I4798" t="str">
            <v>S</v>
          </cell>
          <cell r="J4798">
            <v>153.84620000000001</v>
          </cell>
        </row>
        <row r="4799">
          <cell r="A4799">
            <v>2494</v>
          </cell>
          <cell r="B4799" t="str">
            <v>DiCesare, Hope E.</v>
          </cell>
          <cell r="C4799" t="str">
            <v>Y</v>
          </cell>
          <cell r="D4799" t="str">
            <v>00000544</v>
          </cell>
          <cell r="E4799" t="str">
            <v>Registered Nurse</v>
          </cell>
          <cell r="F4799">
            <v>43138</v>
          </cell>
          <cell r="G4799">
            <v>43252</v>
          </cell>
          <cell r="H4799" t="str">
            <v>Hourly</v>
          </cell>
          <cell r="I4799" t="str">
            <v>H</v>
          </cell>
          <cell r="J4799">
            <v>25.15</v>
          </cell>
        </row>
        <row r="4800">
          <cell r="A4800">
            <v>2495</v>
          </cell>
          <cell r="B4800" t="str">
            <v>Grove, Sarah D.</v>
          </cell>
          <cell r="C4800" t="str">
            <v>N</v>
          </cell>
          <cell r="D4800" t="str">
            <v>00000362</v>
          </cell>
          <cell r="E4800" t="str">
            <v>NUTS Food Service Associate</v>
          </cell>
          <cell r="F4800">
            <v>43145</v>
          </cell>
          <cell r="G4800">
            <v>43226</v>
          </cell>
          <cell r="H4800" t="str">
            <v>Hourly</v>
          </cell>
          <cell r="I4800" t="str">
            <v>H</v>
          </cell>
          <cell r="J4800">
            <v>10.5</v>
          </cell>
        </row>
        <row r="4801">
          <cell r="A4801">
            <v>2495</v>
          </cell>
          <cell r="B4801" t="str">
            <v>Grove, Sarah D.</v>
          </cell>
          <cell r="C4801" t="str">
            <v>N</v>
          </cell>
          <cell r="D4801" t="str">
            <v>00000362</v>
          </cell>
          <cell r="E4801" t="str">
            <v>NUTS Food Service Associate</v>
          </cell>
          <cell r="F4801">
            <v>43355</v>
          </cell>
          <cell r="G4801">
            <v>43354</v>
          </cell>
          <cell r="H4801" t="str">
            <v>Hourly</v>
          </cell>
          <cell r="I4801" t="str">
            <v>H</v>
          </cell>
          <cell r="J4801">
            <v>10.5</v>
          </cell>
        </row>
        <row r="4802">
          <cell r="A4802">
            <v>2495</v>
          </cell>
          <cell r="B4802" t="str">
            <v>Grove, Sarah D.</v>
          </cell>
          <cell r="C4802" t="str">
            <v>Y</v>
          </cell>
          <cell r="D4802" t="str">
            <v>00000459</v>
          </cell>
          <cell r="E4802" t="str">
            <v>NUTS Nutrition Asst 1 Per Diem</v>
          </cell>
          <cell r="F4802">
            <v>43355</v>
          </cell>
          <cell r="G4802">
            <v>43527</v>
          </cell>
          <cell r="H4802" t="str">
            <v>Hourly</v>
          </cell>
          <cell r="I4802" t="str">
            <v>H</v>
          </cell>
          <cell r="J4802">
            <v>10.78</v>
          </cell>
        </row>
        <row r="4803">
          <cell r="A4803">
            <v>2496</v>
          </cell>
          <cell r="B4803" t="str">
            <v>Pennington, Jessica N.</v>
          </cell>
          <cell r="C4803" t="str">
            <v>Y</v>
          </cell>
          <cell r="D4803" t="str">
            <v>00000161</v>
          </cell>
          <cell r="E4803" t="str">
            <v>PRIM RN Provider Practice</v>
          </cell>
          <cell r="F4803">
            <v>43152</v>
          </cell>
          <cell r="G4803">
            <v>44673</v>
          </cell>
          <cell r="H4803" t="str">
            <v>Hourly</v>
          </cell>
          <cell r="I4803" t="str">
            <v>H</v>
          </cell>
          <cell r="J4803">
            <v>35.47</v>
          </cell>
        </row>
        <row r="4804">
          <cell r="A4804">
            <v>2497</v>
          </cell>
          <cell r="B4804" t="str">
            <v>McKearney, Jeremy C.</v>
          </cell>
          <cell r="C4804" t="str">
            <v>Y</v>
          </cell>
          <cell r="D4804" t="str">
            <v>00000197</v>
          </cell>
          <cell r="E4804" t="str">
            <v>ES Associate</v>
          </cell>
          <cell r="F4804">
            <v>43152</v>
          </cell>
          <cell r="G4804">
            <v>43504</v>
          </cell>
          <cell r="H4804" t="str">
            <v>Hourly</v>
          </cell>
          <cell r="I4804" t="str">
            <v>H</v>
          </cell>
          <cell r="J4804">
            <v>11</v>
          </cell>
        </row>
        <row r="4805">
          <cell r="A4805">
            <v>2498</v>
          </cell>
          <cell r="B4805" t="str">
            <v>Provost, Morgan E.</v>
          </cell>
          <cell r="C4805" t="str">
            <v>N</v>
          </cell>
          <cell r="D4805" t="str">
            <v>00000088</v>
          </cell>
          <cell r="E4805" t="str">
            <v>RAD Radiology Technologist</v>
          </cell>
          <cell r="F4805">
            <v>43159</v>
          </cell>
          <cell r="G4805">
            <v>43492</v>
          </cell>
          <cell r="H4805" t="str">
            <v>Hourly</v>
          </cell>
          <cell r="I4805" t="str">
            <v>H</v>
          </cell>
          <cell r="J4805">
            <v>22</v>
          </cell>
        </row>
        <row r="4806">
          <cell r="A4806">
            <v>2498</v>
          </cell>
          <cell r="B4806" t="str">
            <v>Provost, Morgan E.</v>
          </cell>
          <cell r="C4806" t="str">
            <v>Y</v>
          </cell>
          <cell r="D4806" t="str">
            <v>00000421</v>
          </cell>
          <cell r="E4806" t="str">
            <v>RAD Radiology Technologist 2</v>
          </cell>
          <cell r="F4806">
            <v>43493</v>
          </cell>
          <cell r="G4806">
            <v>45056</v>
          </cell>
          <cell r="H4806" t="str">
            <v>Hourly</v>
          </cell>
          <cell r="I4806" t="str">
            <v>H</v>
          </cell>
          <cell r="J4806">
            <v>32.89</v>
          </cell>
        </row>
        <row r="4807">
          <cell r="A4807">
            <v>2499</v>
          </cell>
          <cell r="B4807" t="str">
            <v>Galfetti, Christie A.</v>
          </cell>
          <cell r="C4807" t="str">
            <v>Y</v>
          </cell>
          <cell r="D4807" t="str">
            <v>00000163</v>
          </cell>
          <cell r="E4807" t="str">
            <v>PRIM Medical Assistant</v>
          </cell>
          <cell r="F4807">
            <v>43164</v>
          </cell>
          <cell r="G4807">
            <v>43329</v>
          </cell>
          <cell r="H4807" t="str">
            <v>Hourly</v>
          </cell>
          <cell r="I4807" t="str">
            <v>H</v>
          </cell>
          <cell r="J4807">
            <v>14.5</v>
          </cell>
        </row>
        <row r="4808">
          <cell r="A4808">
            <v>2499</v>
          </cell>
          <cell r="B4808" t="str">
            <v>Galfetti, Christie A.</v>
          </cell>
          <cell r="C4808" t="str">
            <v>N</v>
          </cell>
          <cell r="D4808" t="str">
            <v>00000511</v>
          </cell>
          <cell r="E4808" t="str">
            <v>Medical Assistant-Float</v>
          </cell>
          <cell r="F4808">
            <v>43283</v>
          </cell>
          <cell r="G4808">
            <v>43329</v>
          </cell>
          <cell r="H4808" t="str">
            <v>Salaried</v>
          </cell>
          <cell r="I4808" t="str">
            <v>S</v>
          </cell>
          <cell r="J4808">
            <v>14.5</v>
          </cell>
        </row>
        <row r="4809">
          <cell r="A4809">
            <v>2500</v>
          </cell>
          <cell r="B4809" t="str">
            <v>Adams, Cassandra M.</v>
          </cell>
          <cell r="C4809" t="str">
            <v>N</v>
          </cell>
          <cell r="D4809" t="str">
            <v>00000197</v>
          </cell>
          <cell r="E4809" t="str">
            <v>ES Associate</v>
          </cell>
          <cell r="F4809">
            <v>43166</v>
          </cell>
          <cell r="G4809">
            <v>44682</v>
          </cell>
          <cell r="H4809" t="str">
            <v>Hourly</v>
          </cell>
          <cell r="I4809" t="str">
            <v>H</v>
          </cell>
          <cell r="J4809">
            <v>16.55</v>
          </cell>
        </row>
        <row r="4810">
          <cell r="A4810">
            <v>2500</v>
          </cell>
          <cell r="B4810" t="str">
            <v>Adams, Cassandra M.</v>
          </cell>
          <cell r="C4810" t="str">
            <v>N</v>
          </cell>
          <cell r="D4810" t="str">
            <v>00000659</v>
          </cell>
          <cell r="E4810" t="str">
            <v>ES Technician</v>
          </cell>
          <cell r="F4810">
            <v>44683</v>
          </cell>
          <cell r="G4810">
            <v>44864</v>
          </cell>
          <cell r="H4810" t="str">
            <v>Hourly</v>
          </cell>
          <cell r="I4810" t="str">
            <v>H</v>
          </cell>
          <cell r="J4810">
            <v>16.55</v>
          </cell>
        </row>
        <row r="4811">
          <cell r="A4811">
            <v>2500</v>
          </cell>
          <cell r="B4811" t="str">
            <v>Adams, Cassandra M.</v>
          </cell>
          <cell r="C4811" t="str">
            <v>Y</v>
          </cell>
          <cell r="D4811" t="str">
            <v>00000667</v>
          </cell>
          <cell r="E4811" t="str">
            <v>Lead ES Technician</v>
          </cell>
          <cell r="F4811">
            <v>44865</v>
          </cell>
          <cell r="G4811">
            <v>45056</v>
          </cell>
          <cell r="H4811" t="str">
            <v>Hourly</v>
          </cell>
          <cell r="I4811" t="str">
            <v>H</v>
          </cell>
          <cell r="J4811">
            <v>22.51</v>
          </cell>
        </row>
        <row r="4812">
          <cell r="A4812">
            <v>2501</v>
          </cell>
          <cell r="B4812" t="str">
            <v>Cobb, Ethan C.</v>
          </cell>
          <cell r="C4812" t="str">
            <v>N</v>
          </cell>
          <cell r="D4812" t="str">
            <v>00000459</v>
          </cell>
          <cell r="E4812" t="str">
            <v>NUTS Nutrition Asst 1 Per Diem</v>
          </cell>
          <cell r="F4812">
            <v>43173</v>
          </cell>
          <cell r="G4812">
            <v>43296</v>
          </cell>
          <cell r="H4812" t="str">
            <v>Hourly</v>
          </cell>
          <cell r="I4812" t="str">
            <v>H</v>
          </cell>
          <cell r="J4812">
            <v>10.5</v>
          </cell>
        </row>
        <row r="4813">
          <cell r="A4813">
            <v>2501</v>
          </cell>
          <cell r="B4813" t="str">
            <v>Cobb, Ethan C.</v>
          </cell>
          <cell r="C4813" t="str">
            <v>Y</v>
          </cell>
          <cell r="D4813" t="str">
            <v>00000582</v>
          </cell>
          <cell r="E4813" t="str">
            <v>LNA Retirement Com PD</v>
          </cell>
          <cell r="F4813">
            <v>43297</v>
          </cell>
          <cell r="G4813">
            <v>43703</v>
          </cell>
          <cell r="H4813" t="str">
            <v>Hourly</v>
          </cell>
          <cell r="I4813" t="str">
            <v>H</v>
          </cell>
          <cell r="J4813">
            <v>13.39</v>
          </cell>
        </row>
        <row r="4814">
          <cell r="A4814">
            <v>2502</v>
          </cell>
          <cell r="B4814" t="str">
            <v>Salls, Megan A.</v>
          </cell>
          <cell r="C4814" t="str">
            <v>Y</v>
          </cell>
          <cell r="D4814" t="str">
            <v>00000191</v>
          </cell>
          <cell r="E4814" t="str">
            <v>NUTS Nutrition Assistant</v>
          </cell>
          <cell r="F4814">
            <v>43173</v>
          </cell>
          <cell r="G4814">
            <v>43971</v>
          </cell>
          <cell r="H4814" t="str">
            <v>Hourly</v>
          </cell>
          <cell r="I4814" t="str">
            <v>H</v>
          </cell>
          <cell r="J4814">
            <v>11.1</v>
          </cell>
        </row>
        <row r="4815">
          <cell r="A4815">
            <v>2503</v>
          </cell>
          <cell r="B4815" t="str">
            <v>Slocum, Brooke E.</v>
          </cell>
          <cell r="C4815" t="str">
            <v>N</v>
          </cell>
          <cell r="D4815" t="str">
            <v>00000581</v>
          </cell>
          <cell r="E4815" t="str">
            <v>LNA Retirement Community</v>
          </cell>
          <cell r="F4815">
            <v>43173</v>
          </cell>
          <cell r="G4815">
            <v>43347</v>
          </cell>
          <cell r="H4815" t="str">
            <v>Hourly</v>
          </cell>
          <cell r="I4815" t="str">
            <v>H</v>
          </cell>
          <cell r="J4815">
            <v>13</v>
          </cell>
        </row>
        <row r="4816">
          <cell r="A4816">
            <v>2503</v>
          </cell>
          <cell r="B4816" t="str">
            <v>Slocum, Brooke E.</v>
          </cell>
          <cell r="C4816" t="str">
            <v>N</v>
          </cell>
          <cell r="D4816" t="str">
            <v>00000581</v>
          </cell>
          <cell r="E4816" t="str">
            <v>LNA Retirement Community</v>
          </cell>
          <cell r="F4816">
            <v>44146</v>
          </cell>
          <cell r="G4816">
            <v>44145</v>
          </cell>
          <cell r="H4816" t="str">
            <v>Hourly</v>
          </cell>
          <cell r="I4816" t="str">
            <v>H</v>
          </cell>
          <cell r="J4816">
            <v>15.52</v>
          </cell>
        </row>
        <row r="4817">
          <cell r="A4817">
            <v>2503</v>
          </cell>
          <cell r="B4817" t="str">
            <v>Slocum, Brooke E.</v>
          </cell>
          <cell r="C4817" t="str">
            <v>Y</v>
          </cell>
          <cell r="D4817" t="str">
            <v>00000582</v>
          </cell>
          <cell r="E4817" t="str">
            <v>LNA Retirement Com PD</v>
          </cell>
          <cell r="F4817">
            <v>44146</v>
          </cell>
          <cell r="G4817">
            <v>44430</v>
          </cell>
          <cell r="H4817" t="str">
            <v>Hourly</v>
          </cell>
          <cell r="I4817" t="str">
            <v>H</v>
          </cell>
          <cell r="J4817">
            <v>15.52</v>
          </cell>
        </row>
        <row r="4818">
          <cell r="A4818">
            <v>2504</v>
          </cell>
          <cell r="B4818" t="str">
            <v>McKiernan, Stacy</v>
          </cell>
          <cell r="C4818" t="str">
            <v>N</v>
          </cell>
          <cell r="D4818" t="str">
            <v>00000063</v>
          </cell>
          <cell r="E4818" t="str">
            <v>OR Registered Nurse</v>
          </cell>
          <cell r="F4818">
            <v>43255</v>
          </cell>
          <cell r="G4818">
            <v>43534</v>
          </cell>
          <cell r="H4818" t="str">
            <v>Hourly</v>
          </cell>
          <cell r="I4818" t="str">
            <v>H</v>
          </cell>
          <cell r="J4818">
            <v>36</v>
          </cell>
        </row>
        <row r="4819">
          <cell r="A4819">
            <v>2504</v>
          </cell>
          <cell r="B4819" t="str">
            <v>McKiernan, Stacy</v>
          </cell>
          <cell r="C4819" t="str">
            <v>N</v>
          </cell>
          <cell r="D4819" t="str">
            <v>00000161</v>
          </cell>
          <cell r="E4819" t="str">
            <v>PRIM RN Provider Practice</v>
          </cell>
          <cell r="F4819">
            <v>44529</v>
          </cell>
          <cell r="G4819">
            <v>44668</v>
          </cell>
          <cell r="H4819" t="str">
            <v>Hourly</v>
          </cell>
          <cell r="I4819" t="str">
            <v>H</v>
          </cell>
          <cell r="J4819">
            <v>35</v>
          </cell>
        </row>
        <row r="4820">
          <cell r="A4820">
            <v>2504</v>
          </cell>
          <cell r="B4820" t="str">
            <v>McKiernan, Stacy</v>
          </cell>
          <cell r="C4820" t="str">
            <v>N</v>
          </cell>
          <cell r="D4820" t="str">
            <v>00000242</v>
          </cell>
          <cell r="E4820" t="str">
            <v>OR RN Per Diem</v>
          </cell>
          <cell r="F4820">
            <v>43178</v>
          </cell>
          <cell r="G4820">
            <v>43254</v>
          </cell>
          <cell r="H4820" t="str">
            <v>Hourly</v>
          </cell>
          <cell r="I4820" t="str">
            <v>H</v>
          </cell>
          <cell r="J4820">
            <v>34.72</v>
          </cell>
        </row>
        <row r="4821">
          <cell r="A4821">
            <v>2504</v>
          </cell>
          <cell r="B4821" t="str">
            <v>McKiernan, Stacy</v>
          </cell>
          <cell r="C4821" t="str">
            <v>Y</v>
          </cell>
          <cell r="D4821" t="str">
            <v>00000242</v>
          </cell>
          <cell r="E4821" t="str">
            <v>OR RN Per Diem</v>
          </cell>
          <cell r="F4821">
            <v>44669</v>
          </cell>
          <cell r="G4821">
            <v>45056</v>
          </cell>
          <cell r="H4821" t="str">
            <v>Hourly</v>
          </cell>
          <cell r="I4821" t="str">
            <v>H</v>
          </cell>
          <cell r="J4821">
            <v>45.15</v>
          </cell>
        </row>
        <row r="4822">
          <cell r="A4822">
            <v>2505</v>
          </cell>
          <cell r="B4822" t="str">
            <v>Wright, Bailley I.</v>
          </cell>
          <cell r="C4822" t="str">
            <v>N</v>
          </cell>
          <cell r="D4822" t="str">
            <v>00000191</v>
          </cell>
          <cell r="E4822" t="str">
            <v>NUTS Nutrition Assistant</v>
          </cell>
          <cell r="F4822">
            <v>43213</v>
          </cell>
          <cell r="G4822">
            <v>43226</v>
          </cell>
          <cell r="H4822" t="str">
            <v>Hourly</v>
          </cell>
          <cell r="I4822" t="str">
            <v>H</v>
          </cell>
          <cell r="J4822">
            <v>10.5</v>
          </cell>
        </row>
        <row r="4823">
          <cell r="A4823">
            <v>2505</v>
          </cell>
          <cell r="B4823" t="str">
            <v>Wright, Bailley I.</v>
          </cell>
          <cell r="C4823" t="str">
            <v>N</v>
          </cell>
          <cell r="D4823" t="str">
            <v>00000362</v>
          </cell>
          <cell r="E4823" t="str">
            <v>NUTS Food Service Associate</v>
          </cell>
          <cell r="F4823">
            <v>43180</v>
          </cell>
          <cell r="G4823">
            <v>43212</v>
          </cell>
          <cell r="H4823" t="str">
            <v>Hourly</v>
          </cell>
          <cell r="I4823" t="str">
            <v>H</v>
          </cell>
          <cell r="J4823">
            <v>10.5</v>
          </cell>
        </row>
        <row r="4824">
          <cell r="A4824">
            <v>2505</v>
          </cell>
          <cell r="B4824" t="str">
            <v>Wright, Bailley I.</v>
          </cell>
          <cell r="C4824" t="str">
            <v>Y</v>
          </cell>
          <cell r="D4824" t="str">
            <v>00000605</v>
          </cell>
          <cell r="E4824" t="str">
            <v>Server</v>
          </cell>
          <cell r="F4824">
            <v>43227</v>
          </cell>
          <cell r="G4824">
            <v>43329</v>
          </cell>
          <cell r="H4824" t="str">
            <v>Hourly</v>
          </cell>
          <cell r="I4824" t="str">
            <v>H</v>
          </cell>
          <cell r="J4824">
            <v>10.5</v>
          </cell>
        </row>
        <row r="4825">
          <cell r="A4825">
            <v>2506</v>
          </cell>
          <cell r="B4825" t="str">
            <v>Godfrey, Allison E.</v>
          </cell>
          <cell r="C4825" t="str">
            <v>Y</v>
          </cell>
          <cell r="D4825" t="str">
            <v>00000190</v>
          </cell>
          <cell r="E4825" t="str">
            <v>NUTS Cook</v>
          </cell>
          <cell r="F4825">
            <v>44263</v>
          </cell>
          <cell r="G4825">
            <v>44722</v>
          </cell>
          <cell r="H4825" t="str">
            <v>Hourly</v>
          </cell>
          <cell r="I4825" t="str">
            <v>H</v>
          </cell>
          <cell r="J4825">
            <v>17.309999999999999</v>
          </cell>
        </row>
        <row r="4826">
          <cell r="A4826">
            <v>2506</v>
          </cell>
          <cell r="B4826" t="str">
            <v>Godfrey, Allison E.</v>
          </cell>
          <cell r="C4826" t="str">
            <v>N</v>
          </cell>
          <cell r="D4826" t="str">
            <v>00000460</v>
          </cell>
          <cell r="E4826" t="str">
            <v>Pt Reg Receptionist 1 Per Diem</v>
          </cell>
          <cell r="F4826">
            <v>43339</v>
          </cell>
          <cell r="G4826">
            <v>44304</v>
          </cell>
          <cell r="H4826" t="str">
            <v>Hourly</v>
          </cell>
          <cell r="I4826" t="str">
            <v>H</v>
          </cell>
          <cell r="J4826">
            <v>11.49</v>
          </cell>
        </row>
        <row r="4827">
          <cell r="A4827">
            <v>2506</v>
          </cell>
          <cell r="B4827" t="str">
            <v>Godfrey, Allison E.</v>
          </cell>
          <cell r="C4827" t="str">
            <v>N</v>
          </cell>
          <cell r="D4827" t="str">
            <v>00000605</v>
          </cell>
          <cell r="E4827" t="str">
            <v>Server</v>
          </cell>
          <cell r="F4827">
            <v>43194</v>
          </cell>
          <cell r="G4827">
            <v>44262</v>
          </cell>
          <cell r="H4827" t="str">
            <v>Hourly</v>
          </cell>
          <cell r="I4827" t="str">
            <v>H</v>
          </cell>
          <cell r="J4827">
            <v>13.08</v>
          </cell>
        </row>
        <row r="4828">
          <cell r="A4828">
            <v>2507</v>
          </cell>
          <cell r="B4828" t="str">
            <v>Leathers, Graham B.</v>
          </cell>
          <cell r="C4828" t="str">
            <v>Y</v>
          </cell>
          <cell r="D4828" t="str">
            <v>00000227</v>
          </cell>
          <cell r="E4828" t="str">
            <v>CEC Teaching Assistant</v>
          </cell>
          <cell r="F4828">
            <v>43194</v>
          </cell>
          <cell r="G4828">
            <v>43280</v>
          </cell>
          <cell r="H4828" t="str">
            <v>Hourly</v>
          </cell>
          <cell r="I4828" t="str">
            <v>H</v>
          </cell>
          <cell r="J4828">
            <v>13</v>
          </cell>
        </row>
        <row r="4829">
          <cell r="A4829">
            <v>2508</v>
          </cell>
          <cell r="B4829" t="str">
            <v>Young, Jordan C.</v>
          </cell>
          <cell r="C4829" t="str">
            <v>N</v>
          </cell>
          <cell r="D4829" t="str">
            <v>00000442</v>
          </cell>
          <cell r="E4829" t="str">
            <v>Dishwasher</v>
          </cell>
          <cell r="F4829">
            <v>43194</v>
          </cell>
          <cell r="G4829">
            <v>44682</v>
          </cell>
          <cell r="H4829" t="str">
            <v>Hourly</v>
          </cell>
          <cell r="I4829" t="str">
            <v>H</v>
          </cell>
          <cell r="J4829">
            <v>15.44</v>
          </cell>
        </row>
        <row r="4830">
          <cell r="A4830">
            <v>2508</v>
          </cell>
          <cell r="B4830" t="str">
            <v>Young, Jordan C.</v>
          </cell>
          <cell r="C4830" t="str">
            <v>Y</v>
          </cell>
          <cell r="D4830" t="str">
            <v>00000660</v>
          </cell>
          <cell r="E4830" t="str">
            <v>Kitchen Assistant</v>
          </cell>
          <cell r="F4830">
            <v>44683</v>
          </cell>
          <cell r="G4830">
            <v>45056</v>
          </cell>
          <cell r="H4830" t="str">
            <v>Hourly</v>
          </cell>
          <cell r="I4830" t="str">
            <v>H</v>
          </cell>
          <cell r="J4830">
            <v>17.3</v>
          </cell>
        </row>
        <row r="4831">
          <cell r="A4831">
            <v>2509</v>
          </cell>
          <cell r="B4831" t="str">
            <v>Lamson, Emily G.</v>
          </cell>
          <cell r="C4831" t="str">
            <v>N</v>
          </cell>
          <cell r="D4831" t="str">
            <v>00000237</v>
          </cell>
          <cell r="E4831" t="str">
            <v>MEDSURG LNA Per Diem</v>
          </cell>
          <cell r="F4831">
            <v>43194</v>
          </cell>
          <cell r="G4831">
            <v>43912</v>
          </cell>
          <cell r="H4831" t="str">
            <v>Hourly</v>
          </cell>
          <cell r="I4831" t="str">
            <v>H</v>
          </cell>
          <cell r="J4831">
            <v>12.36</v>
          </cell>
        </row>
        <row r="4832">
          <cell r="A4832">
            <v>2509</v>
          </cell>
          <cell r="B4832" t="str">
            <v>Lamson, Emily G.</v>
          </cell>
          <cell r="C4832" t="str">
            <v>Y</v>
          </cell>
          <cell r="D4832" t="str">
            <v>00000237</v>
          </cell>
          <cell r="E4832" t="str">
            <v>MEDSURG LNA Per Diem</v>
          </cell>
          <cell r="F4832">
            <v>43969</v>
          </cell>
          <cell r="G4832">
            <v>44220</v>
          </cell>
          <cell r="H4832" t="str">
            <v>Hourly</v>
          </cell>
          <cell r="I4832" t="str">
            <v>H</v>
          </cell>
          <cell r="J4832">
            <v>12.61</v>
          </cell>
        </row>
        <row r="4833">
          <cell r="A4833">
            <v>2509</v>
          </cell>
          <cell r="B4833" t="str">
            <v>Lamson, Emily G.</v>
          </cell>
          <cell r="C4833" t="str">
            <v>N</v>
          </cell>
          <cell r="D4833" t="str">
            <v>00000554</v>
          </cell>
          <cell r="E4833" t="str">
            <v>Medical Assistant</v>
          </cell>
          <cell r="F4833">
            <v>43913</v>
          </cell>
          <cell r="G4833">
            <v>43968</v>
          </cell>
          <cell r="H4833" t="str">
            <v>Hourly</v>
          </cell>
          <cell r="I4833" t="str">
            <v>H</v>
          </cell>
          <cell r="J4833">
            <v>14.53</v>
          </cell>
        </row>
        <row r="4834">
          <cell r="A4834">
            <v>2510</v>
          </cell>
          <cell r="B4834" t="str">
            <v>Brooks, Carissa A.</v>
          </cell>
          <cell r="C4834" t="str">
            <v>N</v>
          </cell>
          <cell r="D4834" t="str">
            <v>00000163</v>
          </cell>
          <cell r="E4834" t="str">
            <v>PRIM Medical Assistant</v>
          </cell>
          <cell r="F4834">
            <v>43199</v>
          </cell>
          <cell r="G4834">
            <v>43205</v>
          </cell>
          <cell r="H4834" t="str">
            <v>Hourly</v>
          </cell>
          <cell r="I4834" t="str">
            <v>H</v>
          </cell>
          <cell r="J4834">
            <v>14.5</v>
          </cell>
        </row>
        <row r="4835">
          <cell r="A4835">
            <v>2510</v>
          </cell>
          <cell r="B4835" t="str">
            <v>Brooks, Carissa A.</v>
          </cell>
          <cell r="C4835" t="str">
            <v>Y</v>
          </cell>
          <cell r="D4835" t="str">
            <v>00000554</v>
          </cell>
          <cell r="E4835" t="str">
            <v>Medical Assistant</v>
          </cell>
          <cell r="F4835">
            <v>43206</v>
          </cell>
          <cell r="G4835">
            <v>43413</v>
          </cell>
          <cell r="H4835" t="str">
            <v>Hourly</v>
          </cell>
          <cell r="I4835" t="str">
            <v>H</v>
          </cell>
          <cell r="J4835">
            <v>14.5</v>
          </cell>
        </row>
        <row r="4836">
          <cell r="A4836">
            <v>2511</v>
          </cell>
          <cell r="B4836" t="str">
            <v>Wilkins-Donna, Travis J.</v>
          </cell>
          <cell r="C4836" t="str">
            <v>Y</v>
          </cell>
          <cell r="D4836" t="str">
            <v>00000239</v>
          </cell>
          <cell r="E4836" t="str">
            <v>MEDSURG RN Per Diem</v>
          </cell>
          <cell r="F4836">
            <v>43199</v>
          </cell>
          <cell r="G4836">
            <v>44585</v>
          </cell>
          <cell r="H4836" t="str">
            <v>Hourly</v>
          </cell>
          <cell r="I4836" t="str">
            <v>H</v>
          </cell>
          <cell r="J4836">
            <v>35.35</v>
          </cell>
        </row>
        <row r="4837">
          <cell r="A4837">
            <v>2512</v>
          </cell>
          <cell r="B4837" t="str">
            <v>McCoy, Karissa A.</v>
          </cell>
          <cell r="C4837" t="str">
            <v>N</v>
          </cell>
          <cell r="D4837" t="str">
            <v>00000436</v>
          </cell>
          <cell r="E4837" t="str">
            <v>Cert Athletic Trainer</v>
          </cell>
          <cell r="F4837">
            <v>43208</v>
          </cell>
          <cell r="G4837">
            <v>44773</v>
          </cell>
          <cell r="H4837" t="str">
            <v>Hourly</v>
          </cell>
          <cell r="I4837" t="str">
            <v>H</v>
          </cell>
          <cell r="J4837">
            <v>26.07</v>
          </cell>
        </row>
        <row r="4838">
          <cell r="A4838">
            <v>2512</v>
          </cell>
          <cell r="B4838" t="str">
            <v>McCoy, Karissa A.</v>
          </cell>
          <cell r="C4838" t="str">
            <v>Y</v>
          </cell>
          <cell r="D4838" t="str">
            <v>00000712</v>
          </cell>
          <cell r="E4838" t="str">
            <v>Athletic Trainer PD</v>
          </cell>
          <cell r="F4838">
            <v>44774</v>
          </cell>
          <cell r="G4838">
            <v>45056</v>
          </cell>
          <cell r="H4838" t="str">
            <v>Hourly</v>
          </cell>
          <cell r="I4838" t="str">
            <v>H</v>
          </cell>
          <cell r="J4838">
            <v>28.65</v>
          </cell>
        </row>
        <row r="4839">
          <cell r="A4839">
            <v>2513</v>
          </cell>
          <cell r="B4839" t="str">
            <v>Martin, Dorothy J.</v>
          </cell>
          <cell r="C4839" t="str">
            <v>Y</v>
          </cell>
          <cell r="D4839" t="str">
            <v>00000544</v>
          </cell>
          <cell r="E4839" t="str">
            <v>Registered Nurse</v>
          </cell>
          <cell r="F4839">
            <v>43591</v>
          </cell>
          <cell r="G4839">
            <v>44286</v>
          </cell>
          <cell r="H4839" t="str">
            <v>Hourly</v>
          </cell>
          <cell r="I4839" t="str">
            <v>H</v>
          </cell>
          <cell r="J4839">
            <v>33.950000000000003</v>
          </cell>
        </row>
        <row r="4840">
          <cell r="A4840">
            <v>2513</v>
          </cell>
          <cell r="B4840" t="str">
            <v>Martin, Dorothy J.</v>
          </cell>
          <cell r="C4840" t="str">
            <v>N</v>
          </cell>
          <cell r="D4840" t="str">
            <v>00000556</v>
          </cell>
          <cell r="E4840" t="str">
            <v>RN - Per Diem</v>
          </cell>
          <cell r="F4840">
            <v>43222</v>
          </cell>
          <cell r="G4840">
            <v>44286</v>
          </cell>
          <cell r="H4840" t="str">
            <v>Hourly</v>
          </cell>
          <cell r="I4840" t="str">
            <v>H</v>
          </cell>
          <cell r="J4840">
            <v>33.619999999999997</v>
          </cell>
        </row>
        <row r="4841">
          <cell r="A4841">
            <v>2514</v>
          </cell>
          <cell r="B4841" t="str">
            <v>Kitterle, Vanessa C.</v>
          </cell>
          <cell r="C4841" t="str">
            <v>N</v>
          </cell>
          <cell r="D4841" t="str">
            <v>00000422</v>
          </cell>
          <cell r="E4841" t="str">
            <v>RAD Radiology Technologist 3</v>
          </cell>
          <cell r="F4841">
            <v>43227</v>
          </cell>
          <cell r="G4841">
            <v>44824</v>
          </cell>
          <cell r="H4841" t="str">
            <v>Hourly</v>
          </cell>
          <cell r="I4841" t="str">
            <v>H</v>
          </cell>
          <cell r="J4841">
            <v>35.92</v>
          </cell>
        </row>
        <row r="4842">
          <cell r="A4842">
            <v>2514</v>
          </cell>
          <cell r="B4842" t="str">
            <v>Kitterle, Vanessa C.</v>
          </cell>
          <cell r="C4842" t="str">
            <v>N</v>
          </cell>
          <cell r="D4842" t="str">
            <v>00000422</v>
          </cell>
          <cell r="E4842" t="str">
            <v>RAD Radiology Technologist 3</v>
          </cell>
          <cell r="F4842">
            <v>44893</v>
          </cell>
          <cell r="G4842">
            <v>44893</v>
          </cell>
          <cell r="H4842" t="str">
            <v>Hourly</v>
          </cell>
          <cell r="I4842" t="str">
            <v>H</v>
          </cell>
          <cell r="J4842">
            <v>35.92</v>
          </cell>
        </row>
        <row r="4843">
          <cell r="A4843">
            <v>2514</v>
          </cell>
          <cell r="B4843" t="str">
            <v>Kitterle, Vanessa C.</v>
          </cell>
          <cell r="C4843" t="str">
            <v>Y</v>
          </cell>
          <cell r="D4843" t="str">
            <v>00000484</v>
          </cell>
          <cell r="E4843" t="str">
            <v>Radiology Technologist PD</v>
          </cell>
          <cell r="F4843">
            <v>44942</v>
          </cell>
          <cell r="G4843">
            <v>45056</v>
          </cell>
          <cell r="H4843" t="str">
            <v>Hourly</v>
          </cell>
          <cell r="I4843" t="str">
            <v>H</v>
          </cell>
          <cell r="J4843">
            <v>36.340000000000003</v>
          </cell>
        </row>
        <row r="4844">
          <cell r="A4844">
            <v>2515</v>
          </cell>
          <cell r="B4844" t="str">
            <v>Manning, Lisa A.</v>
          </cell>
          <cell r="C4844" t="str">
            <v>Y</v>
          </cell>
          <cell r="D4844" t="str">
            <v>00000376</v>
          </cell>
          <cell r="E4844" t="str">
            <v>Orthopedics Medical Secretary</v>
          </cell>
          <cell r="F4844">
            <v>43229</v>
          </cell>
          <cell r="G4844">
            <v>44090</v>
          </cell>
          <cell r="H4844" t="str">
            <v>Hourly</v>
          </cell>
          <cell r="I4844" t="str">
            <v>H</v>
          </cell>
          <cell r="J4844">
            <v>18.04</v>
          </cell>
        </row>
        <row r="4845">
          <cell r="A4845">
            <v>2516</v>
          </cell>
          <cell r="B4845" t="str">
            <v>Maxham, Amanda P.</v>
          </cell>
          <cell r="C4845" t="str">
            <v>Y</v>
          </cell>
          <cell r="D4845" t="str">
            <v>00000164</v>
          </cell>
          <cell r="E4845" t="str">
            <v>PRIM Medical Secretary</v>
          </cell>
          <cell r="F4845">
            <v>43236</v>
          </cell>
          <cell r="G4845">
            <v>43532</v>
          </cell>
          <cell r="H4845" t="str">
            <v>Hourly</v>
          </cell>
          <cell r="I4845" t="str">
            <v>H</v>
          </cell>
          <cell r="J4845">
            <v>14</v>
          </cell>
        </row>
        <row r="4846">
          <cell r="A4846">
            <v>2517</v>
          </cell>
          <cell r="B4846" t="str">
            <v>Margazano, Ursula A.</v>
          </cell>
          <cell r="C4846" t="str">
            <v>N</v>
          </cell>
          <cell r="D4846" t="str">
            <v>00000551</v>
          </cell>
          <cell r="E4846" t="str">
            <v>Executive Director of GRC</v>
          </cell>
          <cell r="F4846">
            <v>43241</v>
          </cell>
          <cell r="G4846">
            <v>44850</v>
          </cell>
          <cell r="H4846" t="str">
            <v>Salaried</v>
          </cell>
          <cell r="I4846" t="str">
            <v>S</v>
          </cell>
          <cell r="J4846">
            <v>79.073599999999999</v>
          </cell>
        </row>
        <row r="4847">
          <cell r="A4847">
            <v>2517</v>
          </cell>
          <cell r="B4847" t="str">
            <v>Margazano, Ursula A.</v>
          </cell>
          <cell r="C4847" t="str">
            <v>Y</v>
          </cell>
          <cell r="D4847" t="str">
            <v>00000716</v>
          </cell>
          <cell r="E4847" t="str">
            <v>VP of Senior Services</v>
          </cell>
          <cell r="F4847">
            <v>44851</v>
          </cell>
          <cell r="G4847">
            <v>45056</v>
          </cell>
          <cell r="H4847" t="str">
            <v>Salaried</v>
          </cell>
          <cell r="I4847" t="str">
            <v>S</v>
          </cell>
          <cell r="J4847">
            <v>79.073599999999999</v>
          </cell>
        </row>
        <row r="4848">
          <cell r="A4848">
            <v>2518</v>
          </cell>
          <cell r="B4848" t="str">
            <v>Bombardier, Kiarah J.</v>
          </cell>
          <cell r="C4848" t="str">
            <v>N</v>
          </cell>
          <cell r="D4848" t="str">
            <v>00000582</v>
          </cell>
          <cell r="E4848" t="str">
            <v>LNA Retirement Com PD</v>
          </cell>
          <cell r="F4848">
            <v>43243</v>
          </cell>
          <cell r="G4848">
            <v>43294</v>
          </cell>
          <cell r="H4848" t="str">
            <v>Hourly</v>
          </cell>
          <cell r="I4848" t="str">
            <v>H</v>
          </cell>
          <cell r="J4848">
            <v>15</v>
          </cell>
        </row>
        <row r="4849">
          <cell r="A4849">
            <v>2518</v>
          </cell>
          <cell r="B4849" t="str">
            <v>Bombardier, Kiarah J.</v>
          </cell>
          <cell r="C4849" t="str">
            <v>Y</v>
          </cell>
          <cell r="D4849" t="str">
            <v>00000582</v>
          </cell>
          <cell r="E4849" t="str">
            <v>LNA Retirement Com PD</v>
          </cell>
          <cell r="F4849">
            <v>43244</v>
          </cell>
          <cell r="G4849">
            <v>43294</v>
          </cell>
          <cell r="H4849" t="str">
            <v>Hourly</v>
          </cell>
          <cell r="I4849" t="str">
            <v>H</v>
          </cell>
          <cell r="J4849">
            <v>15</v>
          </cell>
        </row>
        <row r="4850">
          <cell r="A4850">
            <v>2519</v>
          </cell>
          <cell r="B4850" t="str">
            <v>Apelquist, Maryellen</v>
          </cell>
          <cell r="C4850" t="str">
            <v>Y</v>
          </cell>
          <cell r="D4850" t="str">
            <v>00000365</v>
          </cell>
          <cell r="E4850" t="str">
            <v>Communications Specialist</v>
          </cell>
          <cell r="F4850">
            <v>43243</v>
          </cell>
          <cell r="G4850">
            <v>43971</v>
          </cell>
          <cell r="H4850" t="str">
            <v>Hourly</v>
          </cell>
          <cell r="I4850" t="str">
            <v>H</v>
          </cell>
          <cell r="J4850">
            <v>28.5</v>
          </cell>
        </row>
        <row r="4851">
          <cell r="A4851">
            <v>2520</v>
          </cell>
          <cell r="B4851" t="str">
            <v>Osborn, Richard R.</v>
          </cell>
          <cell r="C4851" t="str">
            <v>N</v>
          </cell>
          <cell r="D4851" t="str">
            <v>00000197</v>
          </cell>
          <cell r="E4851" t="str">
            <v>ES Associate</v>
          </cell>
          <cell r="F4851">
            <v>43257</v>
          </cell>
          <cell r="G4851">
            <v>43520</v>
          </cell>
          <cell r="H4851" t="str">
            <v>Hourly</v>
          </cell>
          <cell r="I4851" t="str">
            <v>H</v>
          </cell>
          <cell r="J4851">
            <v>12.7</v>
          </cell>
        </row>
        <row r="4852">
          <cell r="A4852">
            <v>2520</v>
          </cell>
          <cell r="B4852" t="str">
            <v>Osborn, Richard R.</v>
          </cell>
          <cell r="C4852" t="str">
            <v>N</v>
          </cell>
          <cell r="D4852" t="str">
            <v>00000472</v>
          </cell>
          <cell r="E4852" t="str">
            <v>ES Associate - Per Diem</v>
          </cell>
          <cell r="F4852">
            <v>44347</v>
          </cell>
          <cell r="G4852">
            <v>44682</v>
          </cell>
          <cell r="H4852" t="str">
            <v>Hourly</v>
          </cell>
          <cell r="I4852" t="str">
            <v>H</v>
          </cell>
          <cell r="J4852">
            <v>18.55</v>
          </cell>
        </row>
        <row r="4853">
          <cell r="A4853">
            <v>2520</v>
          </cell>
          <cell r="B4853" t="str">
            <v>Osborn, Richard R.</v>
          </cell>
          <cell r="C4853" t="str">
            <v>N</v>
          </cell>
          <cell r="D4853" t="str">
            <v>00000622</v>
          </cell>
          <cell r="E4853" t="str">
            <v>IL Associate</v>
          </cell>
          <cell r="F4853">
            <v>43521</v>
          </cell>
          <cell r="G4853">
            <v>44346</v>
          </cell>
          <cell r="H4853" t="str">
            <v>Hourly</v>
          </cell>
          <cell r="I4853" t="str">
            <v>H</v>
          </cell>
          <cell r="J4853">
            <v>15.63</v>
          </cell>
        </row>
        <row r="4854">
          <cell r="A4854">
            <v>2520</v>
          </cell>
          <cell r="B4854" t="str">
            <v>Osborn, Richard R.</v>
          </cell>
          <cell r="C4854" t="str">
            <v>Y</v>
          </cell>
          <cell r="D4854" t="str">
            <v>00000664</v>
          </cell>
          <cell r="E4854" t="str">
            <v>IL Associate PD</v>
          </cell>
          <cell r="F4854">
            <v>44683</v>
          </cell>
          <cell r="G4854">
            <v>45056</v>
          </cell>
          <cell r="H4854" t="str">
            <v>Hourly</v>
          </cell>
          <cell r="I4854" t="str">
            <v>H</v>
          </cell>
          <cell r="J4854">
            <v>21.69</v>
          </cell>
        </row>
        <row r="4855">
          <cell r="A4855">
            <v>2521</v>
          </cell>
          <cell r="B4855" t="str">
            <v>Waters, Kristina L.</v>
          </cell>
          <cell r="C4855" t="str">
            <v>Y</v>
          </cell>
          <cell r="D4855" t="str">
            <v>00000231</v>
          </cell>
          <cell r="E4855" t="str">
            <v>BC RN - Per Diem</v>
          </cell>
          <cell r="F4855">
            <v>43257</v>
          </cell>
          <cell r="G4855">
            <v>44739</v>
          </cell>
          <cell r="H4855" t="str">
            <v>Hourly</v>
          </cell>
          <cell r="I4855" t="str">
            <v>H</v>
          </cell>
          <cell r="J4855">
            <v>40.82</v>
          </cell>
        </row>
        <row r="4856">
          <cell r="A4856">
            <v>2522</v>
          </cell>
          <cell r="B4856" t="str">
            <v>Limbaugh, Nancy</v>
          </cell>
          <cell r="C4856" t="str">
            <v>N</v>
          </cell>
          <cell r="D4856" t="str">
            <v>00000062</v>
          </cell>
          <cell r="E4856" t="str">
            <v>BC Registered Nurse</v>
          </cell>
          <cell r="F4856">
            <v>43731</v>
          </cell>
          <cell r="G4856">
            <v>43744</v>
          </cell>
          <cell r="H4856" t="str">
            <v>Hourly</v>
          </cell>
          <cell r="I4856" t="str">
            <v>H</v>
          </cell>
          <cell r="J4856">
            <v>39.14</v>
          </cell>
        </row>
        <row r="4857">
          <cell r="A4857">
            <v>2522</v>
          </cell>
          <cell r="B4857" t="str">
            <v>Limbaugh, Nancy</v>
          </cell>
          <cell r="C4857" t="str">
            <v>Y</v>
          </cell>
          <cell r="D4857" t="str">
            <v>00000062</v>
          </cell>
          <cell r="E4857" t="str">
            <v>BC Registered Nurse</v>
          </cell>
          <cell r="F4857">
            <v>43759</v>
          </cell>
          <cell r="G4857">
            <v>45056</v>
          </cell>
          <cell r="H4857" t="str">
            <v>Hourly</v>
          </cell>
          <cell r="I4857" t="str">
            <v>H</v>
          </cell>
          <cell r="J4857">
            <v>45.15</v>
          </cell>
        </row>
        <row r="4858">
          <cell r="A4858">
            <v>2522</v>
          </cell>
          <cell r="B4858" t="str">
            <v>Limbaugh, Nancy</v>
          </cell>
          <cell r="C4858" t="str">
            <v>N</v>
          </cell>
          <cell r="D4858" t="str">
            <v>00000231</v>
          </cell>
          <cell r="E4858" t="str">
            <v>BC RN - Per Diem</v>
          </cell>
          <cell r="F4858">
            <v>43257</v>
          </cell>
          <cell r="G4858">
            <v>43730</v>
          </cell>
          <cell r="H4858" t="str">
            <v>Hourly</v>
          </cell>
          <cell r="I4858" t="str">
            <v>H</v>
          </cell>
          <cell r="J4858">
            <v>39.14</v>
          </cell>
        </row>
        <row r="4859">
          <cell r="A4859">
            <v>2522</v>
          </cell>
          <cell r="B4859" t="str">
            <v>Limbaugh, Nancy</v>
          </cell>
          <cell r="C4859" t="str">
            <v>N</v>
          </cell>
          <cell r="D4859" t="str">
            <v>00000231</v>
          </cell>
          <cell r="E4859" t="str">
            <v>BC RN - Per Diem</v>
          </cell>
          <cell r="F4859">
            <v>43745</v>
          </cell>
          <cell r="G4859">
            <v>43758</v>
          </cell>
          <cell r="H4859" t="str">
            <v>Hourly</v>
          </cell>
          <cell r="I4859" t="str">
            <v>H</v>
          </cell>
          <cell r="J4859">
            <v>39.14</v>
          </cell>
        </row>
        <row r="4860">
          <cell r="A4860">
            <v>2523</v>
          </cell>
          <cell r="B4860" t="str">
            <v>Velarde Osario, Melany D.</v>
          </cell>
          <cell r="C4860" t="str">
            <v>N</v>
          </cell>
          <cell r="D4860" t="str">
            <v>00000051</v>
          </cell>
          <cell r="E4860" t="str">
            <v>MEDSURG LNA</v>
          </cell>
          <cell r="F4860">
            <v>44375</v>
          </cell>
          <cell r="G4860">
            <v>44682</v>
          </cell>
          <cell r="H4860" t="str">
            <v>Hourly</v>
          </cell>
          <cell r="I4860" t="str">
            <v>H</v>
          </cell>
          <cell r="J4860">
            <v>16.14</v>
          </cell>
        </row>
        <row r="4861">
          <cell r="A4861">
            <v>2523</v>
          </cell>
          <cell r="B4861" t="str">
            <v>Velarde Osario, Melany D.</v>
          </cell>
          <cell r="C4861" t="str">
            <v>N</v>
          </cell>
          <cell r="D4861" t="str">
            <v>00000191</v>
          </cell>
          <cell r="E4861" t="str">
            <v>NUTS Nutrition Assistant</v>
          </cell>
          <cell r="F4861">
            <v>44277</v>
          </cell>
          <cell r="G4861">
            <v>44319</v>
          </cell>
          <cell r="H4861" t="str">
            <v>Hourly</v>
          </cell>
          <cell r="I4861" t="str">
            <v>H</v>
          </cell>
          <cell r="J4861">
            <v>13.92</v>
          </cell>
        </row>
        <row r="4862">
          <cell r="A4862">
            <v>2523</v>
          </cell>
          <cell r="B4862" t="str">
            <v>Velarde Osario, Melany D.</v>
          </cell>
          <cell r="C4862" t="str">
            <v>N</v>
          </cell>
          <cell r="D4862" t="str">
            <v>00000459</v>
          </cell>
          <cell r="E4862" t="str">
            <v>NUTS Nutrition Asst 1 Per Diem</v>
          </cell>
          <cell r="F4862">
            <v>44235</v>
          </cell>
          <cell r="G4862">
            <v>44276</v>
          </cell>
          <cell r="H4862" t="str">
            <v>Hourly</v>
          </cell>
          <cell r="I4862" t="str">
            <v>H</v>
          </cell>
          <cell r="J4862">
            <v>13.51</v>
          </cell>
        </row>
        <row r="4863">
          <cell r="A4863">
            <v>2523</v>
          </cell>
          <cell r="B4863" t="str">
            <v>Velarde Osario, Melany D.</v>
          </cell>
          <cell r="C4863" t="str">
            <v>N</v>
          </cell>
          <cell r="D4863" t="str">
            <v>00000605</v>
          </cell>
          <cell r="E4863" t="str">
            <v>Server</v>
          </cell>
          <cell r="F4863">
            <v>43271</v>
          </cell>
          <cell r="G4863">
            <v>44066</v>
          </cell>
          <cell r="H4863" t="str">
            <v>Hourly</v>
          </cell>
          <cell r="I4863" t="str">
            <v>H</v>
          </cell>
          <cell r="J4863">
            <v>11.33</v>
          </cell>
        </row>
        <row r="4864">
          <cell r="A4864">
            <v>2523</v>
          </cell>
          <cell r="B4864" t="str">
            <v>Velarde Osario, Melany D.</v>
          </cell>
          <cell r="C4864" t="str">
            <v>N</v>
          </cell>
          <cell r="D4864" t="str">
            <v>00000606</v>
          </cell>
          <cell r="E4864" t="str">
            <v>Server Per Diem</v>
          </cell>
          <cell r="F4864">
            <v>44067</v>
          </cell>
          <cell r="G4864">
            <v>44234</v>
          </cell>
          <cell r="H4864" t="str">
            <v>Hourly</v>
          </cell>
          <cell r="I4864" t="str">
            <v>H</v>
          </cell>
          <cell r="J4864">
            <v>13.51</v>
          </cell>
        </row>
        <row r="4865">
          <cell r="A4865">
            <v>2523</v>
          </cell>
          <cell r="B4865" t="str">
            <v>Velarde Osario, Melany D.</v>
          </cell>
          <cell r="C4865" t="str">
            <v>N</v>
          </cell>
          <cell r="D4865" t="str">
            <v>00000618</v>
          </cell>
          <cell r="E4865" t="str">
            <v>NUTS Cook - Per Diem</v>
          </cell>
          <cell r="F4865">
            <v>44235</v>
          </cell>
          <cell r="G4865">
            <v>44304</v>
          </cell>
          <cell r="H4865" t="str">
            <v>Hourly</v>
          </cell>
          <cell r="I4865" t="str">
            <v>H</v>
          </cell>
          <cell r="J4865">
            <v>14.72</v>
          </cell>
        </row>
        <row r="4866">
          <cell r="A4866">
            <v>2523</v>
          </cell>
          <cell r="B4866" t="str">
            <v>Velarde Osario, Melany D.</v>
          </cell>
          <cell r="C4866" t="str">
            <v>N</v>
          </cell>
          <cell r="D4866" t="str">
            <v>00000645</v>
          </cell>
          <cell r="E4866" t="str">
            <v>Geriatric Aide</v>
          </cell>
          <cell r="F4866">
            <v>44305</v>
          </cell>
          <cell r="G4866">
            <v>44374</v>
          </cell>
          <cell r="H4866" t="str">
            <v>Hourly</v>
          </cell>
          <cell r="I4866" t="str">
            <v>H</v>
          </cell>
          <cell r="J4866">
            <v>14.93</v>
          </cell>
        </row>
        <row r="4867">
          <cell r="A4867">
            <v>2523</v>
          </cell>
          <cell r="B4867" t="str">
            <v>Velarde Osario, Melany D.</v>
          </cell>
          <cell r="C4867" t="str">
            <v>Y</v>
          </cell>
          <cell r="D4867" t="str">
            <v>00000688</v>
          </cell>
          <cell r="E4867" t="str">
            <v>Unit Clerk</v>
          </cell>
          <cell r="F4867">
            <v>44683</v>
          </cell>
          <cell r="G4867">
            <v>45056</v>
          </cell>
          <cell r="H4867" t="str">
            <v>Hourly</v>
          </cell>
          <cell r="I4867" t="str">
            <v>H</v>
          </cell>
          <cell r="J4867">
            <v>17.190000000000001</v>
          </cell>
        </row>
        <row r="4868">
          <cell r="A4868">
            <v>2524</v>
          </cell>
          <cell r="B4868" t="str">
            <v>Brown, Robert C.</v>
          </cell>
          <cell r="C4868" t="str">
            <v>Y</v>
          </cell>
          <cell r="D4868" t="str">
            <v>00000233</v>
          </cell>
          <cell r="E4868" t="str">
            <v>ER RN Per Diem</v>
          </cell>
          <cell r="F4868">
            <v>43278</v>
          </cell>
          <cell r="G4868">
            <v>43786</v>
          </cell>
          <cell r="H4868" t="str">
            <v>Hourly</v>
          </cell>
          <cell r="I4868" t="str">
            <v>H</v>
          </cell>
          <cell r="J4868">
            <v>28.33</v>
          </cell>
        </row>
        <row r="4869">
          <cell r="A4869">
            <v>2525</v>
          </cell>
          <cell r="B4869" t="str">
            <v>Lepesqueur, Justine M.</v>
          </cell>
          <cell r="C4869" t="str">
            <v>N</v>
          </cell>
          <cell r="D4869" t="str">
            <v>00000067</v>
          </cell>
          <cell r="E4869" t="str">
            <v>ACC Registered Nurse</v>
          </cell>
          <cell r="F4869">
            <v>43278</v>
          </cell>
          <cell r="G4869">
            <v>44052</v>
          </cell>
          <cell r="H4869" t="str">
            <v>Hourly</v>
          </cell>
          <cell r="I4869" t="str">
            <v>H</v>
          </cell>
          <cell r="J4869">
            <v>37.08</v>
          </cell>
        </row>
        <row r="4870">
          <cell r="A4870">
            <v>2525</v>
          </cell>
          <cell r="B4870" t="str">
            <v>Lepesqueur, Justine M.</v>
          </cell>
          <cell r="C4870" t="str">
            <v>Y</v>
          </cell>
          <cell r="D4870" t="str">
            <v>00000556</v>
          </cell>
          <cell r="E4870" t="str">
            <v>RN - Per Diem</v>
          </cell>
          <cell r="F4870">
            <v>44053</v>
          </cell>
          <cell r="G4870">
            <v>45056</v>
          </cell>
          <cell r="H4870" t="str">
            <v>Hourly</v>
          </cell>
          <cell r="I4870" t="str">
            <v>H</v>
          </cell>
          <cell r="J4870">
            <v>45.15</v>
          </cell>
        </row>
        <row r="4871">
          <cell r="A4871">
            <v>2526</v>
          </cell>
          <cell r="B4871" t="str">
            <v>LaBombard, Annie L.</v>
          </cell>
          <cell r="C4871" t="str">
            <v>Y</v>
          </cell>
          <cell r="D4871" t="str">
            <v>00000049</v>
          </cell>
          <cell r="E4871" t="str">
            <v>MEDSURG Registered Nurse</v>
          </cell>
          <cell r="F4871">
            <v>43278</v>
          </cell>
          <cell r="G4871">
            <v>43837</v>
          </cell>
          <cell r="H4871" t="str">
            <v>Hourly</v>
          </cell>
          <cell r="I4871" t="str">
            <v>H</v>
          </cell>
          <cell r="J4871">
            <v>25.75</v>
          </cell>
        </row>
        <row r="4872">
          <cell r="A4872">
            <v>2527</v>
          </cell>
          <cell r="B4872" t="str">
            <v>Hoagland, Anya K.</v>
          </cell>
          <cell r="C4872" t="str">
            <v>N</v>
          </cell>
          <cell r="D4872" t="str">
            <v>00000605</v>
          </cell>
          <cell r="E4872" t="str">
            <v>Server</v>
          </cell>
          <cell r="F4872">
            <v>43292</v>
          </cell>
          <cell r="G4872">
            <v>43702</v>
          </cell>
          <cell r="H4872" t="str">
            <v>Hourly</v>
          </cell>
          <cell r="I4872" t="str">
            <v>H</v>
          </cell>
          <cell r="J4872">
            <v>11.1</v>
          </cell>
        </row>
        <row r="4873">
          <cell r="A4873">
            <v>2527</v>
          </cell>
          <cell r="B4873" t="str">
            <v>Hoagland, Anya K.</v>
          </cell>
          <cell r="C4873" t="str">
            <v>Y</v>
          </cell>
          <cell r="D4873" t="str">
            <v>00000606</v>
          </cell>
          <cell r="E4873" t="str">
            <v>Server Per Diem</v>
          </cell>
          <cell r="F4873">
            <v>43703</v>
          </cell>
          <cell r="G4873">
            <v>44180</v>
          </cell>
          <cell r="H4873" t="str">
            <v>Hourly</v>
          </cell>
          <cell r="I4873" t="str">
            <v>H</v>
          </cell>
          <cell r="J4873">
            <v>12.72</v>
          </cell>
        </row>
        <row r="4874">
          <cell r="A4874">
            <v>2528</v>
          </cell>
          <cell r="B4874" t="str">
            <v>Buchanan, Kaitlin E.</v>
          </cell>
          <cell r="C4874" t="str">
            <v>Y</v>
          </cell>
          <cell r="D4874" t="str">
            <v>00000459</v>
          </cell>
          <cell r="E4874" t="str">
            <v>NUTS Nutrition Asst 1 Per Diem</v>
          </cell>
          <cell r="F4874">
            <v>43299</v>
          </cell>
          <cell r="G4874">
            <v>43355</v>
          </cell>
          <cell r="H4874" t="str">
            <v>Hourly</v>
          </cell>
          <cell r="I4874" t="str">
            <v>H</v>
          </cell>
          <cell r="J4874">
            <v>11.5</v>
          </cell>
        </row>
        <row r="4875">
          <cell r="A4875">
            <v>2529</v>
          </cell>
          <cell r="B4875" t="str">
            <v>Brereton, Anne E.</v>
          </cell>
          <cell r="C4875" t="str">
            <v>Y</v>
          </cell>
          <cell r="D4875" t="str">
            <v>00000374</v>
          </cell>
          <cell r="E4875" t="str">
            <v>Primary Care RN- Per Diem</v>
          </cell>
          <cell r="F4875">
            <v>43299</v>
          </cell>
          <cell r="G4875">
            <v>43721</v>
          </cell>
          <cell r="H4875" t="str">
            <v>Hourly</v>
          </cell>
          <cell r="I4875" t="str">
            <v>H</v>
          </cell>
          <cell r="J4875">
            <v>24</v>
          </cell>
        </row>
        <row r="4876">
          <cell r="A4876">
            <v>2530</v>
          </cell>
          <cell r="B4876" t="str">
            <v>Librot, Irit</v>
          </cell>
          <cell r="C4876" t="str">
            <v>N</v>
          </cell>
          <cell r="D4876" t="str">
            <v>00000062</v>
          </cell>
          <cell r="E4876" t="str">
            <v>BC Registered Nurse</v>
          </cell>
          <cell r="F4876">
            <v>43299</v>
          </cell>
          <cell r="G4876">
            <v>44374</v>
          </cell>
          <cell r="H4876" t="str">
            <v>Hourly</v>
          </cell>
          <cell r="I4876" t="str">
            <v>H</v>
          </cell>
          <cell r="J4876">
            <v>42.44</v>
          </cell>
        </row>
        <row r="4877">
          <cell r="A4877">
            <v>2530</v>
          </cell>
          <cell r="B4877" t="str">
            <v>Librot, Irit</v>
          </cell>
          <cell r="C4877" t="str">
            <v>Y</v>
          </cell>
          <cell r="D4877" t="str">
            <v>00000231</v>
          </cell>
          <cell r="E4877" t="str">
            <v>BC RN - Per Diem</v>
          </cell>
          <cell r="F4877">
            <v>44375</v>
          </cell>
          <cell r="G4877">
            <v>45056</v>
          </cell>
          <cell r="H4877" t="str">
            <v>Hourly</v>
          </cell>
          <cell r="I4877" t="str">
            <v>H</v>
          </cell>
          <cell r="J4877">
            <v>45.15</v>
          </cell>
        </row>
        <row r="4878">
          <cell r="A4878">
            <v>2531</v>
          </cell>
          <cell r="B4878" t="str">
            <v>Sikora, Kenneth R.</v>
          </cell>
          <cell r="C4878" t="str">
            <v>Y</v>
          </cell>
          <cell r="D4878" t="str">
            <v>00000051</v>
          </cell>
          <cell r="E4878" t="str">
            <v>MEDSURG LNA</v>
          </cell>
          <cell r="F4878">
            <v>43306</v>
          </cell>
          <cell r="G4878">
            <v>43597</v>
          </cell>
          <cell r="H4878" t="str">
            <v>Hourly</v>
          </cell>
          <cell r="I4878" t="str">
            <v>H</v>
          </cell>
          <cell r="J4878">
            <v>12</v>
          </cell>
        </row>
        <row r="4879">
          <cell r="A4879">
            <v>2532</v>
          </cell>
          <cell r="B4879" t="str">
            <v>Roussell, Brianna R.</v>
          </cell>
          <cell r="C4879" t="str">
            <v>N</v>
          </cell>
          <cell r="D4879" t="str">
            <v>00000581</v>
          </cell>
          <cell r="E4879" t="str">
            <v>LNA Retirement Community</v>
          </cell>
          <cell r="F4879">
            <v>43306</v>
          </cell>
          <cell r="G4879">
            <v>43831</v>
          </cell>
          <cell r="H4879" t="str">
            <v>Hourly</v>
          </cell>
          <cell r="I4879" t="str">
            <v>H</v>
          </cell>
          <cell r="J4879">
            <v>13</v>
          </cell>
        </row>
        <row r="4880">
          <cell r="A4880">
            <v>2532</v>
          </cell>
          <cell r="B4880" t="str">
            <v>Roussell, Brianna R.</v>
          </cell>
          <cell r="C4880" t="str">
            <v>Y</v>
          </cell>
          <cell r="D4880" t="str">
            <v>00000581</v>
          </cell>
          <cell r="E4880" t="str">
            <v>LNA Retirement Community</v>
          </cell>
          <cell r="F4880">
            <v>44165</v>
          </cell>
          <cell r="G4880">
            <v>44805</v>
          </cell>
          <cell r="H4880" t="str">
            <v>Hourly</v>
          </cell>
          <cell r="I4880" t="str">
            <v>H</v>
          </cell>
          <cell r="J4880">
            <v>17.09</v>
          </cell>
        </row>
        <row r="4881">
          <cell r="A4881">
            <v>2532</v>
          </cell>
          <cell r="B4881" t="str">
            <v>Roussell, Brianna R.</v>
          </cell>
          <cell r="C4881" t="str">
            <v>N</v>
          </cell>
          <cell r="D4881" t="str">
            <v>00000582</v>
          </cell>
          <cell r="E4881" t="str">
            <v>LNA Retirement Com PD</v>
          </cell>
          <cell r="F4881">
            <v>43887</v>
          </cell>
          <cell r="G4881">
            <v>44304</v>
          </cell>
          <cell r="H4881" t="str">
            <v>Hourly</v>
          </cell>
          <cell r="I4881" t="str">
            <v>H</v>
          </cell>
          <cell r="J4881">
            <v>14.94</v>
          </cell>
        </row>
        <row r="4882">
          <cell r="A4882">
            <v>2533</v>
          </cell>
          <cell r="B4882" t="str">
            <v>Hopkins, Sheila H.</v>
          </cell>
          <cell r="C4882" t="str">
            <v>N</v>
          </cell>
          <cell r="D4882" t="str">
            <v>00000207</v>
          </cell>
          <cell r="E4882" t="str">
            <v>IS Network Administrator</v>
          </cell>
          <cell r="F4882">
            <v>43306</v>
          </cell>
          <cell r="G4882">
            <v>43305</v>
          </cell>
          <cell r="H4882" t="str">
            <v>Hourly</v>
          </cell>
          <cell r="I4882" t="str">
            <v>H</v>
          </cell>
          <cell r="J4882">
            <v>30</v>
          </cell>
        </row>
        <row r="4883">
          <cell r="A4883">
            <v>2533</v>
          </cell>
          <cell r="B4883" t="str">
            <v>Hopkins, Sheila H.</v>
          </cell>
          <cell r="C4883" t="str">
            <v>Y</v>
          </cell>
          <cell r="D4883" t="str">
            <v>00000209</v>
          </cell>
          <cell r="E4883" t="str">
            <v>IS Analyst</v>
          </cell>
          <cell r="F4883">
            <v>43306</v>
          </cell>
          <cell r="G4883">
            <v>43927</v>
          </cell>
          <cell r="H4883" t="str">
            <v>Salaried</v>
          </cell>
          <cell r="I4883" t="str">
            <v>S</v>
          </cell>
          <cell r="J4883">
            <v>30</v>
          </cell>
        </row>
        <row r="4884">
          <cell r="A4884">
            <v>2534</v>
          </cell>
          <cell r="B4884" t="str">
            <v>Owens, James P.</v>
          </cell>
          <cell r="C4884" t="str">
            <v>Y</v>
          </cell>
          <cell r="D4884" t="str">
            <v>00000460</v>
          </cell>
          <cell r="E4884" t="str">
            <v>Pt Reg Receptionist 1 Per Diem</v>
          </cell>
          <cell r="F4884">
            <v>43313</v>
          </cell>
          <cell r="G4884">
            <v>43614</v>
          </cell>
          <cell r="H4884" t="str">
            <v>Hourly</v>
          </cell>
          <cell r="I4884" t="str">
            <v>H</v>
          </cell>
          <cell r="J4884">
            <v>14</v>
          </cell>
        </row>
        <row r="4885">
          <cell r="A4885">
            <v>2535</v>
          </cell>
          <cell r="B4885" t="str">
            <v>Costello, Candice M.</v>
          </cell>
          <cell r="C4885" t="str">
            <v>Y</v>
          </cell>
          <cell r="D4885" t="str">
            <v>00000242</v>
          </cell>
          <cell r="E4885" t="str">
            <v>OR RN Per Diem</v>
          </cell>
          <cell r="F4885">
            <v>43321</v>
          </cell>
          <cell r="G4885">
            <v>43478</v>
          </cell>
          <cell r="H4885" t="str">
            <v>Hourly</v>
          </cell>
          <cell r="I4885" t="str">
            <v>H</v>
          </cell>
          <cell r="J4885">
            <v>33.5</v>
          </cell>
        </row>
        <row r="4886">
          <cell r="A4886">
            <v>2536</v>
          </cell>
          <cell r="B4886" t="str">
            <v>Edwards, Victoria C.</v>
          </cell>
          <cell r="C4886" t="str">
            <v>N</v>
          </cell>
          <cell r="D4886" t="str">
            <v>00000152</v>
          </cell>
          <cell r="E4886" t="str">
            <v>NAPS Surgery Physician</v>
          </cell>
          <cell r="F4886">
            <v>43325</v>
          </cell>
          <cell r="G4886">
            <v>44377</v>
          </cell>
          <cell r="H4886" t="str">
            <v>Hourly</v>
          </cell>
          <cell r="I4886" t="str">
            <v>H</v>
          </cell>
          <cell r="J4886">
            <v>300</v>
          </cell>
        </row>
        <row r="4887">
          <cell r="A4887">
            <v>2536</v>
          </cell>
          <cell r="B4887" t="str">
            <v>Edwards, Victoria C.</v>
          </cell>
          <cell r="C4887" t="str">
            <v>Y</v>
          </cell>
          <cell r="D4887" t="str">
            <v>00000152</v>
          </cell>
          <cell r="E4887" t="str">
            <v>NAPS Surgery Physician</v>
          </cell>
          <cell r="F4887">
            <v>44377</v>
          </cell>
          <cell r="G4887">
            <v>44377</v>
          </cell>
          <cell r="H4887" t="str">
            <v>Hourly</v>
          </cell>
          <cell r="I4887" t="str">
            <v>H</v>
          </cell>
          <cell r="J4887">
            <v>300</v>
          </cell>
        </row>
        <row r="4888">
          <cell r="A4888">
            <v>2537</v>
          </cell>
          <cell r="B4888" t="str">
            <v>Montecino, Rafael</v>
          </cell>
          <cell r="C4888" t="str">
            <v>Y</v>
          </cell>
          <cell r="D4888" t="str">
            <v>00000152</v>
          </cell>
          <cell r="E4888" t="str">
            <v>NAPS Surgery Physician</v>
          </cell>
          <cell r="F4888">
            <v>43327</v>
          </cell>
          <cell r="G4888">
            <v>44544</v>
          </cell>
          <cell r="H4888" t="str">
            <v>Hourly</v>
          </cell>
          <cell r="I4888" t="str">
            <v>H</v>
          </cell>
          <cell r="J4888">
            <v>163.4615</v>
          </cell>
        </row>
        <row r="4889">
          <cell r="A4889">
            <v>2538</v>
          </cell>
          <cell r="B4889" t="str">
            <v>Leonard, Ashley B.</v>
          </cell>
          <cell r="C4889" t="str">
            <v>Y</v>
          </cell>
          <cell r="D4889" t="str">
            <v>00000237</v>
          </cell>
          <cell r="E4889" t="str">
            <v>MEDSURG LNA Per Diem</v>
          </cell>
          <cell r="F4889">
            <v>43327</v>
          </cell>
          <cell r="G4889">
            <v>43451</v>
          </cell>
          <cell r="H4889" t="str">
            <v>Hourly</v>
          </cell>
          <cell r="I4889" t="str">
            <v>H</v>
          </cell>
          <cell r="J4889">
            <v>13.25</v>
          </cell>
        </row>
        <row r="4890">
          <cell r="A4890">
            <v>2539</v>
          </cell>
          <cell r="B4890" t="str">
            <v>Lamson, Brittany A.</v>
          </cell>
          <cell r="C4890" t="str">
            <v>N</v>
          </cell>
          <cell r="D4890" t="str">
            <v>00000237</v>
          </cell>
          <cell r="E4890" t="str">
            <v>MEDSURG LNA Per Diem</v>
          </cell>
          <cell r="F4890">
            <v>43759</v>
          </cell>
          <cell r="G4890">
            <v>44011</v>
          </cell>
          <cell r="H4890" t="str">
            <v>Hourly</v>
          </cell>
          <cell r="I4890" t="str">
            <v>H</v>
          </cell>
          <cell r="J4890">
            <v>15</v>
          </cell>
        </row>
        <row r="4891">
          <cell r="A4891">
            <v>2539</v>
          </cell>
          <cell r="B4891" t="str">
            <v>Lamson, Brittany A.</v>
          </cell>
          <cell r="C4891" t="str">
            <v>Y</v>
          </cell>
          <cell r="D4891" t="str">
            <v>00000237</v>
          </cell>
          <cell r="E4891" t="str">
            <v>MEDSURG LNA Per Diem</v>
          </cell>
          <cell r="F4891">
            <v>44011</v>
          </cell>
          <cell r="G4891">
            <v>44249</v>
          </cell>
          <cell r="H4891" t="str">
            <v>Hourly</v>
          </cell>
          <cell r="I4891" t="str">
            <v>H</v>
          </cell>
          <cell r="J4891">
            <v>15</v>
          </cell>
        </row>
        <row r="4892">
          <cell r="A4892">
            <v>2539</v>
          </cell>
          <cell r="B4892" t="str">
            <v>Lamson, Brittany A.</v>
          </cell>
          <cell r="C4892" t="str">
            <v>N</v>
          </cell>
          <cell r="D4892" t="str">
            <v>00000582</v>
          </cell>
          <cell r="E4892" t="str">
            <v>LNA Retirement Com PD</v>
          </cell>
          <cell r="F4892">
            <v>43327</v>
          </cell>
          <cell r="G4892">
            <v>44011</v>
          </cell>
          <cell r="H4892" t="str">
            <v>Hourly</v>
          </cell>
          <cell r="I4892" t="str">
            <v>H</v>
          </cell>
          <cell r="J4892">
            <v>15</v>
          </cell>
        </row>
        <row r="4893">
          <cell r="A4893">
            <v>2540</v>
          </cell>
          <cell r="B4893" t="str">
            <v>Lacaillade, Mary M.</v>
          </cell>
          <cell r="C4893" t="str">
            <v>Y</v>
          </cell>
          <cell r="D4893" t="str">
            <v>00000544</v>
          </cell>
          <cell r="E4893" t="str">
            <v>Registered Nurse</v>
          </cell>
          <cell r="F4893">
            <v>43327</v>
          </cell>
          <cell r="G4893">
            <v>44911</v>
          </cell>
          <cell r="H4893" t="str">
            <v>Hourly</v>
          </cell>
          <cell r="I4893" t="str">
            <v>H</v>
          </cell>
          <cell r="J4893">
            <v>40.200000000000003</v>
          </cell>
        </row>
        <row r="4894">
          <cell r="A4894">
            <v>2541</v>
          </cell>
          <cell r="B4894" t="str">
            <v>Blaisdell, John E.</v>
          </cell>
          <cell r="C4894" t="str">
            <v>N</v>
          </cell>
          <cell r="D4894" t="str">
            <v>00000197</v>
          </cell>
          <cell r="E4894" t="str">
            <v>ES Associate</v>
          </cell>
          <cell r="F4894">
            <v>43334</v>
          </cell>
          <cell r="G4894">
            <v>44682</v>
          </cell>
          <cell r="H4894" t="str">
            <v>Hourly</v>
          </cell>
          <cell r="I4894" t="str">
            <v>H</v>
          </cell>
          <cell r="J4894">
            <v>19.55</v>
          </cell>
        </row>
        <row r="4895">
          <cell r="A4895">
            <v>2541</v>
          </cell>
          <cell r="B4895" t="str">
            <v>Blaisdell, John E.</v>
          </cell>
          <cell r="C4895" t="str">
            <v>Y</v>
          </cell>
          <cell r="D4895" t="str">
            <v>00000659</v>
          </cell>
          <cell r="E4895" t="str">
            <v>ES Technician</v>
          </cell>
          <cell r="F4895">
            <v>44683</v>
          </cell>
          <cell r="G4895">
            <v>45056</v>
          </cell>
          <cell r="H4895" t="str">
            <v>Hourly</v>
          </cell>
          <cell r="I4895" t="str">
            <v>H</v>
          </cell>
          <cell r="J4895">
            <v>22.79</v>
          </cell>
        </row>
        <row r="4896">
          <cell r="A4896">
            <v>2542</v>
          </cell>
          <cell r="B4896" t="str">
            <v>Chase, Andrew C.</v>
          </cell>
          <cell r="C4896" t="str">
            <v>N</v>
          </cell>
          <cell r="D4896" t="str">
            <v>00000049</v>
          </cell>
          <cell r="E4896" t="str">
            <v>MEDSURG Registered Nurse</v>
          </cell>
          <cell r="F4896">
            <v>43633</v>
          </cell>
          <cell r="G4896">
            <v>44500</v>
          </cell>
          <cell r="H4896" t="str">
            <v>Hourly</v>
          </cell>
          <cell r="I4896" t="str">
            <v>H</v>
          </cell>
          <cell r="J4896">
            <v>26.65</v>
          </cell>
        </row>
        <row r="4897">
          <cell r="A4897">
            <v>2542</v>
          </cell>
          <cell r="B4897" t="str">
            <v>Chase, Andrew C.</v>
          </cell>
          <cell r="C4897" t="str">
            <v>N</v>
          </cell>
          <cell r="D4897" t="str">
            <v>00000050</v>
          </cell>
          <cell r="E4897" t="str">
            <v>MEDSURG LPN</v>
          </cell>
          <cell r="F4897">
            <v>43563</v>
          </cell>
          <cell r="G4897">
            <v>43632</v>
          </cell>
          <cell r="H4897" t="str">
            <v>Hourly</v>
          </cell>
          <cell r="I4897" t="str">
            <v>H</v>
          </cell>
          <cell r="J4897">
            <v>17</v>
          </cell>
        </row>
        <row r="4898">
          <cell r="A4898">
            <v>2542</v>
          </cell>
          <cell r="B4898" t="str">
            <v>Chase, Andrew C.</v>
          </cell>
          <cell r="C4898" t="str">
            <v>N</v>
          </cell>
          <cell r="D4898" t="str">
            <v>00000239</v>
          </cell>
          <cell r="E4898" t="str">
            <v>MEDSURG RN Per Diem</v>
          </cell>
          <cell r="F4898">
            <v>44501</v>
          </cell>
          <cell r="G4898">
            <v>44809</v>
          </cell>
          <cell r="H4898" t="str">
            <v>Hourly</v>
          </cell>
          <cell r="I4898" t="str">
            <v>H</v>
          </cell>
          <cell r="J4898">
            <v>37.200000000000003</v>
          </cell>
        </row>
        <row r="4899">
          <cell r="A4899">
            <v>2542</v>
          </cell>
          <cell r="B4899" t="str">
            <v>Chase, Andrew C.</v>
          </cell>
          <cell r="C4899" t="str">
            <v>Y</v>
          </cell>
          <cell r="D4899" t="str">
            <v>00000239</v>
          </cell>
          <cell r="E4899" t="str">
            <v>MEDSURG RN Per Diem</v>
          </cell>
          <cell r="F4899">
            <v>44893</v>
          </cell>
          <cell r="G4899">
            <v>44893</v>
          </cell>
          <cell r="H4899" t="str">
            <v>Hourly</v>
          </cell>
          <cell r="I4899" t="str">
            <v>H</v>
          </cell>
          <cell r="J4899">
            <v>37.200000000000003</v>
          </cell>
        </row>
        <row r="4900">
          <cell r="A4900">
            <v>2542</v>
          </cell>
          <cell r="B4900" t="str">
            <v>Chase, Andrew C.</v>
          </cell>
          <cell r="C4900" t="str">
            <v>N</v>
          </cell>
          <cell r="D4900" t="str">
            <v>00000583</v>
          </cell>
          <cell r="E4900" t="str">
            <v>LPN Retirement Community</v>
          </cell>
          <cell r="F4900">
            <v>43334</v>
          </cell>
          <cell r="G4900">
            <v>43562</v>
          </cell>
          <cell r="H4900" t="str">
            <v>Hourly</v>
          </cell>
          <cell r="I4900" t="str">
            <v>H</v>
          </cell>
          <cell r="J4900">
            <v>17</v>
          </cell>
        </row>
        <row r="4901">
          <cell r="A4901">
            <v>2542</v>
          </cell>
          <cell r="B4901" t="str">
            <v>Chase, Andrew C.</v>
          </cell>
          <cell r="C4901" t="str">
            <v>N</v>
          </cell>
          <cell r="D4901" t="str">
            <v>00000584</v>
          </cell>
          <cell r="E4901" t="str">
            <v>LPN Retirement Com PD</v>
          </cell>
          <cell r="F4901">
            <v>43563</v>
          </cell>
          <cell r="G4901">
            <v>43689</v>
          </cell>
          <cell r="H4901" t="str">
            <v>Hourly</v>
          </cell>
          <cell r="I4901" t="str">
            <v>H</v>
          </cell>
          <cell r="J4901">
            <v>17</v>
          </cell>
        </row>
        <row r="4902">
          <cell r="A4902">
            <v>2543</v>
          </cell>
          <cell r="B4902" t="str">
            <v>Anderson, Danielle R.</v>
          </cell>
          <cell r="C4902" t="str">
            <v>Y</v>
          </cell>
          <cell r="D4902" t="str">
            <v>00000554</v>
          </cell>
          <cell r="E4902" t="str">
            <v>Medical Assistant</v>
          </cell>
          <cell r="F4902">
            <v>43474</v>
          </cell>
          <cell r="G4902">
            <v>45056</v>
          </cell>
          <cell r="H4902" t="str">
            <v>Hourly</v>
          </cell>
          <cell r="I4902" t="str">
            <v>H</v>
          </cell>
          <cell r="J4902">
            <v>24.16</v>
          </cell>
        </row>
        <row r="4903">
          <cell r="A4903">
            <v>2543</v>
          </cell>
          <cell r="B4903" t="str">
            <v>Anderson, Danielle R.</v>
          </cell>
          <cell r="C4903" t="str">
            <v>N</v>
          </cell>
          <cell r="D4903" t="str">
            <v>00000581</v>
          </cell>
          <cell r="E4903" t="str">
            <v>LNA Retirement Community</v>
          </cell>
          <cell r="F4903">
            <v>43341</v>
          </cell>
          <cell r="G4903">
            <v>43473</v>
          </cell>
          <cell r="H4903" t="str">
            <v>Hourly</v>
          </cell>
          <cell r="I4903" t="str">
            <v>H</v>
          </cell>
          <cell r="J4903">
            <v>17</v>
          </cell>
        </row>
        <row r="4904">
          <cell r="A4904">
            <v>2544</v>
          </cell>
          <cell r="B4904" t="str">
            <v>Florance, Emilija O.</v>
          </cell>
          <cell r="C4904" t="str">
            <v>Y</v>
          </cell>
          <cell r="D4904" t="str">
            <v>00000168</v>
          </cell>
          <cell r="E4904" t="str">
            <v>PRIM Physician</v>
          </cell>
          <cell r="F4904">
            <v>43353</v>
          </cell>
          <cell r="G4904">
            <v>45056</v>
          </cell>
          <cell r="H4904" t="str">
            <v>Salaried</v>
          </cell>
          <cell r="I4904" t="str">
            <v>S</v>
          </cell>
          <cell r="J4904">
            <v>105.7692</v>
          </cell>
        </row>
        <row r="4905">
          <cell r="A4905">
            <v>2545</v>
          </cell>
          <cell r="B4905" t="str">
            <v>Brock, Rhonda L.</v>
          </cell>
          <cell r="C4905" t="str">
            <v>N</v>
          </cell>
          <cell r="D4905" t="str">
            <v>00000197</v>
          </cell>
          <cell r="E4905" t="str">
            <v>ES Associate</v>
          </cell>
          <cell r="F4905">
            <v>43355</v>
          </cell>
          <cell r="G4905">
            <v>43520</v>
          </cell>
          <cell r="H4905" t="str">
            <v>Hourly</v>
          </cell>
          <cell r="I4905" t="str">
            <v>H</v>
          </cell>
          <cell r="J4905">
            <v>13</v>
          </cell>
        </row>
        <row r="4906">
          <cell r="A4906">
            <v>2545</v>
          </cell>
          <cell r="B4906" t="str">
            <v>Brock, Rhonda L.</v>
          </cell>
          <cell r="C4906" t="str">
            <v>Y</v>
          </cell>
          <cell r="D4906" t="str">
            <v>00000197</v>
          </cell>
          <cell r="E4906" t="str">
            <v>ES Associate</v>
          </cell>
          <cell r="F4906">
            <v>43693</v>
          </cell>
          <cell r="G4906">
            <v>44245</v>
          </cell>
          <cell r="H4906" t="str">
            <v>Hourly</v>
          </cell>
          <cell r="I4906" t="str">
            <v>H</v>
          </cell>
          <cell r="J4906">
            <v>15.48</v>
          </cell>
        </row>
        <row r="4907">
          <cell r="A4907">
            <v>2545</v>
          </cell>
          <cell r="B4907" t="str">
            <v>Brock, Rhonda L.</v>
          </cell>
          <cell r="C4907" t="str">
            <v>N</v>
          </cell>
          <cell r="D4907" t="str">
            <v>00000622</v>
          </cell>
          <cell r="E4907" t="str">
            <v>IL Associate</v>
          </cell>
          <cell r="F4907">
            <v>43521</v>
          </cell>
          <cell r="G4907">
            <v>43692</v>
          </cell>
          <cell r="H4907" t="str">
            <v>Hourly</v>
          </cell>
          <cell r="I4907" t="str">
            <v>H</v>
          </cell>
          <cell r="J4907">
            <v>13</v>
          </cell>
        </row>
        <row r="4908">
          <cell r="A4908">
            <v>2546</v>
          </cell>
          <cell r="B4908" t="str">
            <v>Dean, Amy M.</v>
          </cell>
          <cell r="C4908" t="str">
            <v>Y</v>
          </cell>
          <cell r="D4908" t="str">
            <v>00000043</v>
          </cell>
          <cell r="E4908" t="str">
            <v>BIL Billing Representative I</v>
          </cell>
          <cell r="F4908">
            <v>43355</v>
          </cell>
          <cell r="G4908">
            <v>44130</v>
          </cell>
          <cell r="H4908" t="str">
            <v>Hourly</v>
          </cell>
          <cell r="I4908" t="str">
            <v>H</v>
          </cell>
          <cell r="J4908">
            <v>15.45</v>
          </cell>
        </row>
        <row r="4909">
          <cell r="A4909">
            <v>2547</v>
          </cell>
          <cell r="B4909" t="str">
            <v>Mullen, Molly K.</v>
          </cell>
          <cell r="C4909" t="str">
            <v>Y</v>
          </cell>
          <cell r="D4909" t="str">
            <v>00000554</v>
          </cell>
          <cell r="E4909" t="str">
            <v>Medical Assistant</v>
          </cell>
          <cell r="F4909">
            <v>43355</v>
          </cell>
          <cell r="G4909">
            <v>44484</v>
          </cell>
          <cell r="H4909" t="str">
            <v>Hourly</v>
          </cell>
          <cell r="I4909" t="str">
            <v>H</v>
          </cell>
          <cell r="J4909">
            <v>15.74</v>
          </cell>
        </row>
        <row r="4910">
          <cell r="A4910">
            <v>2548</v>
          </cell>
          <cell r="B4910" t="str">
            <v>Klar, Jacqueline A.</v>
          </cell>
          <cell r="C4910" t="str">
            <v>N</v>
          </cell>
          <cell r="D4910" t="str">
            <v>00000049</v>
          </cell>
          <cell r="E4910" t="str">
            <v>MEDSURG Registered Nurse</v>
          </cell>
          <cell r="F4910">
            <v>43362</v>
          </cell>
          <cell r="G4910">
            <v>43772</v>
          </cell>
          <cell r="H4910" t="str">
            <v>Hourly</v>
          </cell>
          <cell r="I4910" t="str">
            <v>H</v>
          </cell>
          <cell r="J4910">
            <v>34</v>
          </cell>
        </row>
        <row r="4911">
          <cell r="A4911">
            <v>2548</v>
          </cell>
          <cell r="B4911" t="str">
            <v>Klar, Jacqueline A.</v>
          </cell>
          <cell r="C4911" t="str">
            <v>N</v>
          </cell>
          <cell r="D4911" t="str">
            <v>00000067</v>
          </cell>
          <cell r="E4911" t="str">
            <v>ACC Registered Nurse</v>
          </cell>
          <cell r="F4911">
            <v>43773</v>
          </cell>
          <cell r="G4911">
            <v>44606</v>
          </cell>
          <cell r="H4911" t="str">
            <v>Hourly</v>
          </cell>
          <cell r="I4911" t="str">
            <v>H</v>
          </cell>
          <cell r="J4911">
            <v>33.99</v>
          </cell>
        </row>
        <row r="4912">
          <cell r="A4912">
            <v>2548</v>
          </cell>
          <cell r="B4912" t="str">
            <v>Klar, Jacqueline A.</v>
          </cell>
          <cell r="C4912" t="str">
            <v>N</v>
          </cell>
          <cell r="D4912" t="str">
            <v>00000311</v>
          </cell>
          <cell r="E4912" t="str">
            <v>BETH RN  PP Offsite</v>
          </cell>
          <cell r="F4912">
            <v>44081</v>
          </cell>
          <cell r="G4912">
            <v>44262</v>
          </cell>
          <cell r="H4912" t="str">
            <v>Hourly</v>
          </cell>
          <cell r="I4912" t="str">
            <v>H</v>
          </cell>
          <cell r="J4912">
            <v>33.99</v>
          </cell>
        </row>
        <row r="4913">
          <cell r="A4913">
            <v>2548</v>
          </cell>
          <cell r="B4913" t="str">
            <v>Klar, Jacqueline A.</v>
          </cell>
          <cell r="C4913" t="str">
            <v>N</v>
          </cell>
          <cell r="D4913" t="str">
            <v>00000544</v>
          </cell>
          <cell r="E4913" t="str">
            <v>Registered Nurse</v>
          </cell>
          <cell r="F4913">
            <v>44263</v>
          </cell>
          <cell r="G4913">
            <v>44606</v>
          </cell>
          <cell r="H4913" t="str">
            <v>Hourly</v>
          </cell>
          <cell r="I4913" t="str">
            <v>H</v>
          </cell>
          <cell r="J4913">
            <v>35.01</v>
          </cell>
        </row>
        <row r="4914">
          <cell r="A4914">
            <v>2548</v>
          </cell>
          <cell r="B4914" t="str">
            <v>Klar, Jacqueline A.</v>
          </cell>
          <cell r="C4914" t="str">
            <v>Y</v>
          </cell>
          <cell r="D4914" t="str">
            <v>00000544</v>
          </cell>
          <cell r="E4914" t="str">
            <v>Registered Nurse</v>
          </cell>
          <cell r="F4914">
            <v>44903</v>
          </cell>
          <cell r="G4914">
            <v>44903</v>
          </cell>
          <cell r="H4914" t="str">
            <v>Hourly</v>
          </cell>
          <cell r="I4914" t="str">
            <v>H</v>
          </cell>
          <cell r="J4914">
            <v>35.01</v>
          </cell>
        </row>
        <row r="4915">
          <cell r="A4915">
            <v>2549</v>
          </cell>
          <cell r="B4915" t="str">
            <v>Rose, Corina</v>
          </cell>
          <cell r="C4915" t="str">
            <v>Y</v>
          </cell>
          <cell r="D4915" t="str">
            <v>00000105</v>
          </cell>
          <cell r="E4915" t="str">
            <v>CARE Social Worker</v>
          </cell>
          <cell r="F4915">
            <v>43367</v>
          </cell>
          <cell r="G4915">
            <v>43769</v>
          </cell>
          <cell r="H4915" t="str">
            <v>Salaried</v>
          </cell>
          <cell r="I4915" t="str">
            <v>S</v>
          </cell>
          <cell r="J4915">
            <v>34.549999999999997</v>
          </cell>
        </row>
        <row r="4916">
          <cell r="A4916">
            <v>2550</v>
          </cell>
          <cell r="B4916" t="str">
            <v>Deblois, Courtney M.</v>
          </cell>
          <cell r="C4916" t="str">
            <v>N</v>
          </cell>
          <cell r="D4916" t="str">
            <v>00000300</v>
          </cell>
          <cell r="E4916" t="str">
            <v>PRIM LPN - Provider Practice</v>
          </cell>
          <cell r="F4916">
            <v>43369</v>
          </cell>
          <cell r="G4916">
            <v>44682</v>
          </cell>
          <cell r="H4916" t="str">
            <v>Hourly</v>
          </cell>
          <cell r="I4916" t="str">
            <v>H</v>
          </cell>
          <cell r="J4916">
            <v>24.83</v>
          </cell>
        </row>
        <row r="4917">
          <cell r="A4917">
            <v>2550</v>
          </cell>
          <cell r="B4917" t="str">
            <v>Deblois, Courtney M.</v>
          </cell>
          <cell r="C4917" t="str">
            <v>Y</v>
          </cell>
          <cell r="D4917" t="str">
            <v>00000675</v>
          </cell>
          <cell r="E4917" t="str">
            <v>Licensed Practical Nurse</v>
          </cell>
          <cell r="F4917">
            <v>44683</v>
          </cell>
          <cell r="G4917">
            <v>45056</v>
          </cell>
          <cell r="H4917" t="str">
            <v>Hourly</v>
          </cell>
          <cell r="I4917" t="str">
            <v>H</v>
          </cell>
          <cell r="J4917">
            <v>25.45</v>
          </cell>
        </row>
        <row r="4918">
          <cell r="A4918">
            <v>2551</v>
          </cell>
          <cell r="B4918" t="str">
            <v>Clark, Clara L.</v>
          </cell>
          <cell r="C4918" t="str">
            <v>N</v>
          </cell>
          <cell r="D4918" t="str">
            <v>00000191</v>
          </cell>
          <cell r="E4918" t="str">
            <v>NUTS Nutrition Assistant</v>
          </cell>
          <cell r="F4918">
            <v>43523</v>
          </cell>
          <cell r="G4918">
            <v>43669</v>
          </cell>
          <cell r="H4918" t="str">
            <v>Hourly</v>
          </cell>
          <cell r="I4918" t="str">
            <v>H</v>
          </cell>
          <cell r="J4918">
            <v>10.78</v>
          </cell>
        </row>
        <row r="4919">
          <cell r="A4919">
            <v>2551</v>
          </cell>
          <cell r="B4919" t="str">
            <v>Clark, Clara L.</v>
          </cell>
          <cell r="C4919" t="str">
            <v>N</v>
          </cell>
          <cell r="D4919" t="str">
            <v>00000605</v>
          </cell>
          <cell r="E4919" t="str">
            <v>Server</v>
          </cell>
          <cell r="F4919">
            <v>43369</v>
          </cell>
          <cell r="G4919">
            <v>43493</v>
          </cell>
          <cell r="H4919" t="str">
            <v>Hourly</v>
          </cell>
          <cell r="I4919" t="str">
            <v>H</v>
          </cell>
          <cell r="J4919">
            <v>10.78</v>
          </cell>
        </row>
        <row r="4920">
          <cell r="A4920">
            <v>2551</v>
          </cell>
          <cell r="B4920" t="str">
            <v>Clark, Clara L.</v>
          </cell>
          <cell r="C4920" t="str">
            <v>Y</v>
          </cell>
          <cell r="D4920" t="str">
            <v>00000657</v>
          </cell>
          <cell r="E4920" t="str">
            <v>Office Representative</v>
          </cell>
          <cell r="F4920">
            <v>45026</v>
          </cell>
          <cell r="G4920">
            <v>45056</v>
          </cell>
          <cell r="H4920" t="str">
            <v>Hourly</v>
          </cell>
          <cell r="I4920" t="str">
            <v>H</v>
          </cell>
          <cell r="J4920">
            <v>18.5</v>
          </cell>
        </row>
        <row r="4921">
          <cell r="A4921">
            <v>2552</v>
          </cell>
          <cell r="B4921" t="str">
            <v>Carboneau, Kimberly L.</v>
          </cell>
          <cell r="C4921" t="str">
            <v>Y</v>
          </cell>
          <cell r="D4921" t="str">
            <v>00000336</v>
          </cell>
          <cell r="E4921" t="str">
            <v>HR Human Resources Manager</v>
          </cell>
          <cell r="F4921">
            <v>43390</v>
          </cell>
          <cell r="G4921">
            <v>43917</v>
          </cell>
          <cell r="H4921" t="str">
            <v>Hourly</v>
          </cell>
          <cell r="I4921" t="str">
            <v>H</v>
          </cell>
          <cell r="J4921">
            <v>25</v>
          </cell>
        </row>
        <row r="4922">
          <cell r="A4922">
            <v>2553</v>
          </cell>
          <cell r="B4922" t="str">
            <v>Pascarelli, Kellianne M.</v>
          </cell>
          <cell r="C4922" t="str">
            <v>N</v>
          </cell>
          <cell r="D4922" t="str">
            <v>00000554</v>
          </cell>
          <cell r="E4922" t="str">
            <v>Medical Assistant</v>
          </cell>
          <cell r="F4922">
            <v>43390</v>
          </cell>
          <cell r="G4922">
            <v>43596</v>
          </cell>
          <cell r="H4922" t="str">
            <v>Hourly</v>
          </cell>
          <cell r="I4922" t="str">
            <v>H</v>
          </cell>
          <cell r="J4922">
            <v>17</v>
          </cell>
        </row>
        <row r="4923">
          <cell r="A4923">
            <v>2553</v>
          </cell>
          <cell r="B4923" t="str">
            <v>Pascarelli, Kellianne M.</v>
          </cell>
          <cell r="C4923" t="str">
            <v>N</v>
          </cell>
          <cell r="D4923" t="str">
            <v>00000554</v>
          </cell>
          <cell r="E4923" t="str">
            <v>Medical Assistant</v>
          </cell>
          <cell r="F4923">
            <v>43789</v>
          </cell>
          <cell r="G4923">
            <v>44090</v>
          </cell>
          <cell r="H4923" t="str">
            <v>Hourly</v>
          </cell>
          <cell r="I4923" t="str">
            <v>H</v>
          </cell>
          <cell r="J4923">
            <v>17</v>
          </cell>
        </row>
        <row r="4924">
          <cell r="A4924">
            <v>2553</v>
          </cell>
          <cell r="B4924" t="str">
            <v>Pascarelli, Kellianne M.</v>
          </cell>
          <cell r="C4924" t="str">
            <v>N</v>
          </cell>
          <cell r="D4924" t="str">
            <v>00000554</v>
          </cell>
          <cell r="E4924" t="str">
            <v>Medical Assistant</v>
          </cell>
          <cell r="F4924">
            <v>44237</v>
          </cell>
          <cell r="G4924">
            <v>44430</v>
          </cell>
          <cell r="H4924" t="str">
            <v>Hourly</v>
          </cell>
          <cell r="I4924" t="str">
            <v>H</v>
          </cell>
          <cell r="J4924">
            <v>17</v>
          </cell>
        </row>
        <row r="4925">
          <cell r="A4925">
            <v>2553</v>
          </cell>
          <cell r="B4925" t="str">
            <v>Pascarelli, Kellianne M.</v>
          </cell>
          <cell r="C4925" t="str">
            <v>N</v>
          </cell>
          <cell r="D4925" t="str">
            <v>00000555</v>
          </cell>
          <cell r="E4925" t="str">
            <v>Medical Assistant - PD</v>
          </cell>
          <cell r="F4925">
            <v>44431</v>
          </cell>
          <cell r="G4925">
            <v>44789</v>
          </cell>
          <cell r="H4925" t="str">
            <v>Hourly</v>
          </cell>
          <cell r="I4925" t="str">
            <v>H</v>
          </cell>
          <cell r="J4925">
            <v>18.809999999999999</v>
          </cell>
        </row>
        <row r="4926">
          <cell r="A4926">
            <v>2553</v>
          </cell>
          <cell r="B4926" t="str">
            <v>Pascarelli, Kellianne M.</v>
          </cell>
          <cell r="C4926" t="str">
            <v>N</v>
          </cell>
          <cell r="D4926" t="str">
            <v>00000583</v>
          </cell>
          <cell r="E4926" t="str">
            <v>LPN Retirement Community</v>
          </cell>
          <cell r="F4926">
            <v>44790</v>
          </cell>
          <cell r="G4926">
            <v>44929</v>
          </cell>
          <cell r="H4926" t="str">
            <v>Hourly</v>
          </cell>
          <cell r="I4926" t="str">
            <v>H</v>
          </cell>
          <cell r="J4926">
            <v>24.13</v>
          </cell>
        </row>
        <row r="4927">
          <cell r="A4927">
            <v>2553</v>
          </cell>
          <cell r="B4927" t="str">
            <v>Pascarelli, Kellianne M.</v>
          </cell>
          <cell r="C4927" t="str">
            <v>N</v>
          </cell>
          <cell r="D4927" t="str">
            <v>00000584</v>
          </cell>
          <cell r="E4927" t="str">
            <v>LPN Retirement Com PD</v>
          </cell>
          <cell r="F4927">
            <v>44930</v>
          </cell>
          <cell r="G4927">
            <v>45056</v>
          </cell>
          <cell r="H4927" t="str">
            <v>Hourly</v>
          </cell>
          <cell r="I4927" t="str">
            <v>H</v>
          </cell>
          <cell r="J4927">
            <v>24.13</v>
          </cell>
        </row>
        <row r="4928">
          <cell r="A4928">
            <v>2553</v>
          </cell>
          <cell r="B4928" t="str">
            <v>Pascarelli, Kellianne M.</v>
          </cell>
          <cell r="C4928" t="str">
            <v>Y</v>
          </cell>
          <cell r="D4928" t="str">
            <v>00000675</v>
          </cell>
          <cell r="E4928" t="str">
            <v>Licensed Practical Nurse</v>
          </cell>
          <cell r="F4928">
            <v>44930</v>
          </cell>
          <cell r="G4928">
            <v>45056</v>
          </cell>
          <cell r="H4928" t="str">
            <v>Hourly</v>
          </cell>
          <cell r="I4928" t="str">
            <v>H</v>
          </cell>
          <cell r="J4928">
            <v>24.73</v>
          </cell>
        </row>
        <row r="4929">
          <cell r="A4929">
            <v>2554</v>
          </cell>
          <cell r="B4929" t="str">
            <v>Tribble, Stanley W.</v>
          </cell>
          <cell r="C4929" t="str">
            <v>N</v>
          </cell>
          <cell r="D4929" t="str">
            <v>00000421</v>
          </cell>
          <cell r="E4929" t="str">
            <v>RAD Radiology Technologist 2</v>
          </cell>
          <cell r="F4929">
            <v>43390</v>
          </cell>
          <cell r="G4929">
            <v>43389</v>
          </cell>
          <cell r="H4929" t="str">
            <v>Hourly</v>
          </cell>
          <cell r="I4929" t="str">
            <v>H</v>
          </cell>
          <cell r="J4929">
            <v>27</v>
          </cell>
        </row>
        <row r="4930">
          <cell r="A4930">
            <v>2554</v>
          </cell>
          <cell r="B4930" t="str">
            <v>Tribble, Stanley W.</v>
          </cell>
          <cell r="C4930" t="str">
            <v>Y</v>
          </cell>
          <cell r="D4930" t="str">
            <v>00000484</v>
          </cell>
          <cell r="E4930" t="str">
            <v>Radiology Technologist PD</v>
          </cell>
          <cell r="F4930">
            <v>43390</v>
          </cell>
          <cell r="G4930">
            <v>44487</v>
          </cell>
          <cell r="H4930" t="str">
            <v>Hourly</v>
          </cell>
          <cell r="I4930" t="str">
            <v>H</v>
          </cell>
          <cell r="J4930">
            <v>28.09</v>
          </cell>
        </row>
        <row r="4931">
          <cell r="A4931">
            <v>2555</v>
          </cell>
          <cell r="B4931" t="str">
            <v>Oldfield, Kaitlin A.</v>
          </cell>
          <cell r="C4931" t="str">
            <v>Y</v>
          </cell>
          <cell r="D4931" t="str">
            <v>00000477</v>
          </cell>
          <cell r="E4931" t="str">
            <v>PHAR Pharmacist Per Diem</v>
          </cell>
          <cell r="F4931">
            <v>43390</v>
          </cell>
          <cell r="G4931">
            <v>44490</v>
          </cell>
          <cell r="H4931" t="str">
            <v>Hourly</v>
          </cell>
          <cell r="I4931" t="str">
            <v>H</v>
          </cell>
          <cell r="J4931">
            <v>42.66</v>
          </cell>
        </row>
        <row r="4932">
          <cell r="A4932">
            <v>2556</v>
          </cell>
          <cell r="B4932" t="str">
            <v>Stephani, Pascale C.</v>
          </cell>
          <cell r="C4932" t="str">
            <v>Y</v>
          </cell>
          <cell r="D4932" t="str">
            <v>00000166</v>
          </cell>
          <cell r="E4932" t="str">
            <v>PRIM Nurse Practitioner</v>
          </cell>
          <cell r="F4932">
            <v>43395</v>
          </cell>
          <cell r="G4932">
            <v>45056</v>
          </cell>
          <cell r="H4932" t="str">
            <v>Salaried</v>
          </cell>
          <cell r="I4932" t="str">
            <v>S</v>
          </cell>
          <cell r="J4932">
            <v>60.936999999999998</v>
          </cell>
        </row>
        <row r="4933">
          <cell r="A4933">
            <v>2557</v>
          </cell>
          <cell r="B4933" t="str">
            <v>Whitehouse, David A.</v>
          </cell>
          <cell r="C4933" t="str">
            <v>Y</v>
          </cell>
          <cell r="D4933" t="str">
            <v>00000472</v>
          </cell>
          <cell r="E4933" t="str">
            <v>ES Associate - Per Diem</v>
          </cell>
          <cell r="F4933">
            <v>43397</v>
          </cell>
          <cell r="G4933">
            <v>43404</v>
          </cell>
          <cell r="H4933" t="str">
            <v>Hourly</v>
          </cell>
          <cell r="I4933" t="str">
            <v>H</v>
          </cell>
          <cell r="J4933">
            <v>12.5</v>
          </cell>
        </row>
        <row r="4934">
          <cell r="A4934">
            <v>2558</v>
          </cell>
          <cell r="B4934" t="str">
            <v>Cogger, Dawn M.</v>
          </cell>
          <cell r="C4934" t="str">
            <v>N</v>
          </cell>
          <cell r="D4934" t="str">
            <v>00000094</v>
          </cell>
          <cell r="E4934" t="str">
            <v>PHAR Pharmacy Technician</v>
          </cell>
          <cell r="F4934">
            <v>43397</v>
          </cell>
          <cell r="G4934">
            <v>44500</v>
          </cell>
          <cell r="H4934" t="str">
            <v>Hourly</v>
          </cell>
          <cell r="I4934" t="str">
            <v>H</v>
          </cell>
          <cell r="J4934">
            <v>15.91</v>
          </cell>
        </row>
        <row r="4935">
          <cell r="A4935">
            <v>2558</v>
          </cell>
          <cell r="B4935" t="str">
            <v>Cogger, Dawn M.</v>
          </cell>
          <cell r="C4935" t="str">
            <v>N</v>
          </cell>
          <cell r="D4935" t="str">
            <v>00000094</v>
          </cell>
          <cell r="E4935" t="str">
            <v>PHAR Pharmacy Technician</v>
          </cell>
          <cell r="F4935">
            <v>44935</v>
          </cell>
          <cell r="G4935">
            <v>45056</v>
          </cell>
          <cell r="H4935" t="str">
            <v>Hourly</v>
          </cell>
          <cell r="I4935" t="str">
            <v>H</v>
          </cell>
          <cell r="J4935">
            <v>18.43</v>
          </cell>
        </row>
        <row r="4936">
          <cell r="A4936">
            <v>2558</v>
          </cell>
          <cell r="B4936" t="str">
            <v>Cogger, Dawn M.</v>
          </cell>
          <cell r="C4936" t="str">
            <v>N</v>
          </cell>
          <cell r="D4936" t="str">
            <v>00000477</v>
          </cell>
          <cell r="E4936" t="str">
            <v>PHAR Pharmacist Per Diem</v>
          </cell>
          <cell r="F4936">
            <v>44501</v>
          </cell>
          <cell r="G4936">
            <v>44500</v>
          </cell>
          <cell r="H4936" t="str">
            <v>Hourly</v>
          </cell>
          <cell r="I4936" t="str">
            <v>H</v>
          </cell>
          <cell r="J4936">
            <v>15.91</v>
          </cell>
        </row>
        <row r="4937">
          <cell r="A4937">
            <v>2558</v>
          </cell>
          <cell r="B4937" t="str">
            <v>Cogger, Dawn M.</v>
          </cell>
          <cell r="C4937" t="str">
            <v>N</v>
          </cell>
          <cell r="D4937" t="str">
            <v>00000653</v>
          </cell>
          <cell r="E4937" t="str">
            <v>Pharmacy Technician PD</v>
          </cell>
          <cell r="F4937">
            <v>44501</v>
          </cell>
          <cell r="G4937">
            <v>44934</v>
          </cell>
          <cell r="H4937" t="str">
            <v>Hourly</v>
          </cell>
          <cell r="I4937" t="str">
            <v>H</v>
          </cell>
          <cell r="J4937">
            <v>18.43</v>
          </cell>
        </row>
        <row r="4938">
          <cell r="A4938">
            <v>2558</v>
          </cell>
          <cell r="B4938" t="str">
            <v>Cogger, Dawn M.</v>
          </cell>
          <cell r="C4938" t="str">
            <v>Y</v>
          </cell>
          <cell r="D4938" t="str">
            <v>00000723</v>
          </cell>
          <cell r="E4938" t="str">
            <v>340B Program Coordinator</v>
          </cell>
          <cell r="F4938">
            <v>44935</v>
          </cell>
          <cell r="G4938">
            <v>45056</v>
          </cell>
          <cell r="H4938" t="str">
            <v>Hourly</v>
          </cell>
          <cell r="I4938" t="str">
            <v>H</v>
          </cell>
          <cell r="J4938">
            <v>30</v>
          </cell>
        </row>
        <row r="4939">
          <cell r="A4939">
            <v>2559</v>
          </cell>
          <cell r="B4939" t="str">
            <v>Layne, Whalen D.</v>
          </cell>
          <cell r="C4939" t="str">
            <v>Y</v>
          </cell>
          <cell r="D4939" t="str">
            <v>00000049</v>
          </cell>
          <cell r="E4939" t="str">
            <v>MEDSURG Registered Nurse</v>
          </cell>
          <cell r="F4939">
            <v>43397</v>
          </cell>
          <cell r="G4939">
            <v>43839</v>
          </cell>
          <cell r="H4939" t="str">
            <v>Hourly</v>
          </cell>
          <cell r="I4939" t="str">
            <v>H</v>
          </cell>
          <cell r="J4939">
            <v>25</v>
          </cell>
        </row>
        <row r="4940">
          <cell r="A4940">
            <v>2560</v>
          </cell>
          <cell r="B4940" t="str">
            <v>Badeau, Gina A.</v>
          </cell>
          <cell r="C4940" t="str">
            <v>Y</v>
          </cell>
          <cell r="D4940" t="str">
            <v>00000314</v>
          </cell>
          <cell r="E4940" t="str">
            <v>CHEL Medical Secretary Offsite</v>
          </cell>
          <cell r="F4940">
            <v>43404</v>
          </cell>
          <cell r="G4940">
            <v>43479</v>
          </cell>
          <cell r="H4940" t="str">
            <v>Hourly</v>
          </cell>
          <cell r="I4940" t="str">
            <v>H</v>
          </cell>
          <cell r="J4940">
            <v>17</v>
          </cell>
        </row>
        <row r="4941">
          <cell r="A4941">
            <v>2561</v>
          </cell>
          <cell r="B4941" t="str">
            <v>Tabor, Dana J.</v>
          </cell>
          <cell r="C4941" t="str">
            <v>Y</v>
          </cell>
          <cell r="D4941" t="str">
            <v>00000189</v>
          </cell>
          <cell r="E4941" t="str">
            <v>NUTS Chef</v>
          </cell>
          <cell r="F4941">
            <v>43451</v>
          </cell>
          <cell r="G4941">
            <v>43832</v>
          </cell>
          <cell r="H4941" t="str">
            <v>Salaried</v>
          </cell>
          <cell r="I4941" t="str">
            <v>S</v>
          </cell>
          <cell r="J4941">
            <v>20.79</v>
          </cell>
        </row>
        <row r="4942">
          <cell r="A4942">
            <v>2561</v>
          </cell>
          <cell r="B4942" t="str">
            <v>Tabor, Dana J.</v>
          </cell>
          <cell r="C4942" t="str">
            <v>N</v>
          </cell>
          <cell r="D4942" t="str">
            <v>00000190</v>
          </cell>
          <cell r="E4942" t="str">
            <v>NUTS Cook</v>
          </cell>
          <cell r="F4942">
            <v>43404</v>
          </cell>
          <cell r="G4942">
            <v>43450</v>
          </cell>
          <cell r="H4942" t="str">
            <v>Hourly</v>
          </cell>
          <cell r="I4942" t="str">
            <v>H</v>
          </cell>
          <cell r="J4942">
            <v>19.29</v>
          </cell>
        </row>
        <row r="4943">
          <cell r="A4943">
            <v>2562</v>
          </cell>
          <cell r="B4943" t="str">
            <v>Coombs, Rachel E.</v>
          </cell>
          <cell r="C4943" t="str">
            <v>Y</v>
          </cell>
          <cell r="D4943" t="str">
            <v>00000310</v>
          </cell>
          <cell r="E4943" t="str">
            <v>BETH Physician Offsite</v>
          </cell>
          <cell r="F4943">
            <v>43409</v>
          </cell>
          <cell r="G4943">
            <v>45056</v>
          </cell>
          <cell r="H4943" t="str">
            <v>Salaried</v>
          </cell>
          <cell r="I4943" t="str">
            <v>S</v>
          </cell>
          <cell r="J4943">
            <v>105.7692</v>
          </cell>
        </row>
        <row r="4944">
          <cell r="A4944">
            <v>2563</v>
          </cell>
          <cell r="B4944" t="str">
            <v>Chiuchiolo, Paula J.</v>
          </cell>
          <cell r="C4944" t="str">
            <v>Y</v>
          </cell>
          <cell r="D4944" t="str">
            <v>00000107</v>
          </cell>
          <cell r="E4944" t="str">
            <v>CARE Care Manager</v>
          </cell>
          <cell r="F4944">
            <v>43563</v>
          </cell>
          <cell r="G4944">
            <v>43830</v>
          </cell>
          <cell r="H4944" t="str">
            <v>Salaried</v>
          </cell>
          <cell r="I4944" t="str">
            <v>S</v>
          </cell>
          <cell r="J4944">
            <v>30.75</v>
          </cell>
        </row>
        <row r="4945">
          <cell r="A4945">
            <v>2563</v>
          </cell>
          <cell r="B4945" t="str">
            <v>Chiuchiolo, Paula J.</v>
          </cell>
          <cell r="C4945" t="str">
            <v>N</v>
          </cell>
          <cell r="D4945" t="str">
            <v>00000546</v>
          </cell>
          <cell r="E4945" t="str">
            <v>Contracted</v>
          </cell>
          <cell r="F4945">
            <v>43411</v>
          </cell>
          <cell r="G4945">
            <v>43830</v>
          </cell>
          <cell r="H4945" t="str">
            <v>Hourly</v>
          </cell>
          <cell r="I4945" t="str">
            <v>H</v>
          </cell>
          <cell r="J4945">
            <v>30.75</v>
          </cell>
        </row>
        <row r="4946">
          <cell r="A4946">
            <v>2564</v>
          </cell>
          <cell r="B4946" t="str">
            <v>Norton, Mikayla M.</v>
          </cell>
          <cell r="C4946" t="str">
            <v>N</v>
          </cell>
          <cell r="D4946" t="str">
            <v>00000237</v>
          </cell>
          <cell r="E4946" t="str">
            <v>MEDSURG LNA Per Diem</v>
          </cell>
          <cell r="F4946">
            <v>43703</v>
          </cell>
          <cell r="G4946">
            <v>43787</v>
          </cell>
          <cell r="H4946" t="str">
            <v>Hourly</v>
          </cell>
          <cell r="I4946" t="str">
            <v>H</v>
          </cell>
          <cell r="J4946">
            <v>13</v>
          </cell>
        </row>
        <row r="4947">
          <cell r="A4947">
            <v>2564</v>
          </cell>
          <cell r="B4947" t="str">
            <v>Norton, Mikayla M.</v>
          </cell>
          <cell r="C4947" t="str">
            <v>N</v>
          </cell>
          <cell r="D4947" t="str">
            <v>00000581</v>
          </cell>
          <cell r="E4947" t="str">
            <v>LNA Retirement Community</v>
          </cell>
          <cell r="F4947">
            <v>43411</v>
          </cell>
          <cell r="G4947">
            <v>43758</v>
          </cell>
          <cell r="H4947" t="str">
            <v>Hourly</v>
          </cell>
          <cell r="I4947" t="str">
            <v>H</v>
          </cell>
          <cell r="J4947">
            <v>13</v>
          </cell>
        </row>
        <row r="4948">
          <cell r="A4948">
            <v>2564</v>
          </cell>
          <cell r="B4948" t="str">
            <v>Norton, Mikayla M.</v>
          </cell>
          <cell r="C4948" t="str">
            <v>Y</v>
          </cell>
          <cell r="D4948" t="str">
            <v>00000582</v>
          </cell>
          <cell r="E4948" t="str">
            <v>LNA Retirement Com PD</v>
          </cell>
          <cell r="F4948">
            <v>43759</v>
          </cell>
          <cell r="G4948">
            <v>43787</v>
          </cell>
          <cell r="H4948" t="str">
            <v>Hourly</v>
          </cell>
          <cell r="I4948" t="str">
            <v>H</v>
          </cell>
          <cell r="J4948">
            <v>13</v>
          </cell>
        </row>
        <row r="4949">
          <cell r="A4949">
            <v>2565</v>
          </cell>
          <cell r="B4949" t="str">
            <v>Koella, John E.</v>
          </cell>
          <cell r="C4949" t="str">
            <v>Y</v>
          </cell>
          <cell r="D4949" t="str">
            <v>00000367</v>
          </cell>
          <cell r="E4949" t="str">
            <v>Hospitalist</v>
          </cell>
          <cell r="F4949">
            <v>43411</v>
          </cell>
          <cell r="G4949">
            <v>45056</v>
          </cell>
          <cell r="H4949" t="str">
            <v>Hourly</v>
          </cell>
          <cell r="I4949" t="str">
            <v>H</v>
          </cell>
          <cell r="J4949">
            <v>175</v>
          </cell>
        </row>
        <row r="4950">
          <cell r="A4950">
            <v>2566</v>
          </cell>
          <cell r="B4950" t="str">
            <v>Tortolano, Erin J.</v>
          </cell>
          <cell r="C4950" t="str">
            <v>N</v>
          </cell>
          <cell r="D4950" t="str">
            <v>00000157</v>
          </cell>
          <cell r="E4950" t="str">
            <v>NAPS Podiatry Med Secretary</v>
          </cell>
          <cell r="F4950">
            <v>43418</v>
          </cell>
          <cell r="G4950">
            <v>43968</v>
          </cell>
          <cell r="H4950" t="str">
            <v>Hourly</v>
          </cell>
          <cell r="I4950" t="str">
            <v>H</v>
          </cell>
          <cell r="J4950">
            <v>15.5</v>
          </cell>
        </row>
        <row r="4951">
          <cell r="A4951">
            <v>2566</v>
          </cell>
          <cell r="B4951" t="str">
            <v>Tortolano, Erin J.</v>
          </cell>
          <cell r="C4951" t="str">
            <v>N</v>
          </cell>
          <cell r="D4951" t="str">
            <v>00000286</v>
          </cell>
          <cell r="E4951" t="str">
            <v>ADM Decision Support Analyst</v>
          </cell>
          <cell r="F4951">
            <v>43969</v>
          </cell>
          <cell r="G4951">
            <v>44682</v>
          </cell>
          <cell r="H4951" t="str">
            <v>Salaried</v>
          </cell>
          <cell r="I4951" t="str">
            <v>S</v>
          </cell>
          <cell r="J4951">
            <v>26.14</v>
          </cell>
        </row>
        <row r="4952">
          <cell r="A4952">
            <v>2566</v>
          </cell>
          <cell r="B4952" t="str">
            <v>Tortolano, Erin J.</v>
          </cell>
          <cell r="C4952" t="str">
            <v>N</v>
          </cell>
          <cell r="D4952" t="str">
            <v>00000376</v>
          </cell>
          <cell r="E4952" t="str">
            <v>Orthopedics Medical Secretary</v>
          </cell>
          <cell r="F4952">
            <v>43418</v>
          </cell>
          <cell r="G4952">
            <v>43417</v>
          </cell>
          <cell r="H4952" t="str">
            <v>Hourly</v>
          </cell>
          <cell r="I4952" t="str">
            <v>H</v>
          </cell>
          <cell r="J4952">
            <v>13.5</v>
          </cell>
        </row>
        <row r="4953">
          <cell r="A4953">
            <v>2566</v>
          </cell>
          <cell r="B4953" t="str">
            <v>Tortolano, Erin J.</v>
          </cell>
          <cell r="C4953" t="str">
            <v>Y</v>
          </cell>
          <cell r="D4953" t="str">
            <v>00000699</v>
          </cell>
          <cell r="E4953" t="str">
            <v>Clinical Applications Analyst</v>
          </cell>
          <cell r="F4953">
            <v>44683</v>
          </cell>
          <cell r="G4953">
            <v>45056</v>
          </cell>
          <cell r="H4953" t="str">
            <v>Salaried</v>
          </cell>
          <cell r="I4953" t="str">
            <v>S</v>
          </cell>
          <cell r="J4953">
            <v>29.85</v>
          </cell>
        </row>
        <row r="4954">
          <cell r="A4954">
            <v>2567</v>
          </cell>
          <cell r="B4954" t="str">
            <v>Benoir, Sabra T.</v>
          </cell>
          <cell r="C4954" t="str">
            <v>Y</v>
          </cell>
          <cell r="D4954" t="str">
            <v>00000554</v>
          </cell>
          <cell r="E4954" t="str">
            <v>Medical Assistant</v>
          </cell>
          <cell r="F4954">
            <v>44942</v>
          </cell>
          <cell r="G4954">
            <v>45056</v>
          </cell>
          <cell r="H4954" t="str">
            <v>Hourly</v>
          </cell>
          <cell r="I4954" t="str">
            <v>H</v>
          </cell>
          <cell r="J4954">
            <v>19.12</v>
          </cell>
        </row>
        <row r="4955">
          <cell r="A4955">
            <v>2567</v>
          </cell>
          <cell r="B4955" t="str">
            <v>Benoir, Sabra T.</v>
          </cell>
          <cell r="C4955" t="str">
            <v>N</v>
          </cell>
          <cell r="D4955" t="str">
            <v>00000581</v>
          </cell>
          <cell r="E4955" t="str">
            <v>LNA Retirement Community</v>
          </cell>
          <cell r="F4955">
            <v>43479</v>
          </cell>
          <cell r="G4955">
            <v>43800</v>
          </cell>
          <cell r="H4955" t="str">
            <v>Hourly</v>
          </cell>
          <cell r="I4955" t="str">
            <v>H</v>
          </cell>
          <cell r="J4955">
            <v>14.5</v>
          </cell>
        </row>
        <row r="4956">
          <cell r="A4956">
            <v>2567</v>
          </cell>
          <cell r="B4956" t="str">
            <v>Benoir, Sabra T.</v>
          </cell>
          <cell r="C4956" t="str">
            <v>N</v>
          </cell>
          <cell r="D4956" t="str">
            <v>00000582</v>
          </cell>
          <cell r="E4956" t="str">
            <v>LNA Retirement Com PD</v>
          </cell>
          <cell r="F4956">
            <v>43418</v>
          </cell>
          <cell r="G4956">
            <v>43478</v>
          </cell>
          <cell r="H4956" t="str">
            <v>Hourly</v>
          </cell>
          <cell r="I4956" t="str">
            <v>H</v>
          </cell>
          <cell r="J4956">
            <v>14.5</v>
          </cell>
        </row>
        <row r="4957">
          <cell r="A4957">
            <v>2567</v>
          </cell>
          <cell r="B4957" t="str">
            <v>Benoir, Sabra T.</v>
          </cell>
          <cell r="C4957" t="str">
            <v>N</v>
          </cell>
          <cell r="D4957" t="str">
            <v>00000582</v>
          </cell>
          <cell r="E4957" t="str">
            <v>LNA Retirement Com PD</v>
          </cell>
          <cell r="F4957">
            <v>43801</v>
          </cell>
          <cell r="G4957">
            <v>43799</v>
          </cell>
          <cell r="H4957" t="str">
            <v>Hourly</v>
          </cell>
          <cell r="I4957" t="str">
            <v>H</v>
          </cell>
          <cell r="J4957">
            <v>14.5</v>
          </cell>
        </row>
        <row r="4958">
          <cell r="A4958">
            <v>2568</v>
          </cell>
          <cell r="B4958" t="str">
            <v>Gibbs, Kyle L.</v>
          </cell>
          <cell r="C4958" t="str">
            <v>Y</v>
          </cell>
          <cell r="D4958" t="str">
            <v>00000228</v>
          </cell>
          <cell r="E4958" t="str">
            <v>ASP After School Assistant</v>
          </cell>
          <cell r="F4958">
            <v>43419</v>
          </cell>
          <cell r="G4958">
            <v>43633</v>
          </cell>
          <cell r="H4958" t="str">
            <v>Hourly</v>
          </cell>
          <cell r="I4958" t="str">
            <v>H</v>
          </cell>
          <cell r="J4958">
            <v>10.78</v>
          </cell>
        </row>
        <row r="4959">
          <cell r="A4959">
            <v>2569</v>
          </cell>
          <cell r="B4959" t="str">
            <v>Lewia, Meghan N.</v>
          </cell>
          <cell r="C4959" t="str">
            <v>Y</v>
          </cell>
          <cell r="D4959" t="str">
            <v>00000582</v>
          </cell>
          <cell r="E4959" t="str">
            <v>LNA Retirement Com PD</v>
          </cell>
          <cell r="F4959">
            <v>43425</v>
          </cell>
          <cell r="G4959">
            <v>43427</v>
          </cell>
          <cell r="H4959" t="str">
            <v>Hourly</v>
          </cell>
          <cell r="I4959" t="str">
            <v>H</v>
          </cell>
          <cell r="J4959">
            <v>14.5</v>
          </cell>
        </row>
        <row r="4960">
          <cell r="A4960">
            <v>2570</v>
          </cell>
          <cell r="B4960" t="str">
            <v>Clark, Aliesha A.</v>
          </cell>
          <cell r="C4960" t="str">
            <v>N</v>
          </cell>
          <cell r="D4960" t="str">
            <v>00000530</v>
          </cell>
          <cell r="E4960" t="str">
            <v>NAPS Medical Assistant Offsite</v>
          </cell>
          <cell r="F4960">
            <v>43432</v>
          </cell>
          <cell r="G4960">
            <v>43619</v>
          </cell>
          <cell r="H4960" t="str">
            <v>Hourly</v>
          </cell>
          <cell r="I4960" t="str">
            <v>H</v>
          </cell>
          <cell r="J4960">
            <v>14.23</v>
          </cell>
        </row>
        <row r="4961">
          <cell r="A4961">
            <v>2570</v>
          </cell>
          <cell r="B4961" t="str">
            <v>Clark, Aliesha A.</v>
          </cell>
          <cell r="C4961" t="str">
            <v>N</v>
          </cell>
          <cell r="D4961" t="str">
            <v>00000530</v>
          </cell>
          <cell r="E4961" t="str">
            <v>NAPS Medical Assistant Offsite</v>
          </cell>
          <cell r="F4961">
            <v>44139</v>
          </cell>
          <cell r="G4961">
            <v>44304</v>
          </cell>
          <cell r="H4961" t="str">
            <v>Hourly</v>
          </cell>
          <cell r="I4961" t="str">
            <v>H</v>
          </cell>
          <cell r="J4961">
            <v>14.84</v>
          </cell>
        </row>
        <row r="4962">
          <cell r="A4962">
            <v>2570</v>
          </cell>
          <cell r="B4962" t="str">
            <v>Clark, Aliesha A.</v>
          </cell>
          <cell r="C4962" t="str">
            <v>Y</v>
          </cell>
          <cell r="D4962" t="str">
            <v>00000554</v>
          </cell>
          <cell r="E4962" t="str">
            <v>Medical Assistant</v>
          </cell>
          <cell r="F4962">
            <v>44139</v>
          </cell>
          <cell r="G4962">
            <v>44425</v>
          </cell>
          <cell r="H4962" t="str">
            <v>Hourly</v>
          </cell>
          <cell r="I4962" t="str">
            <v>H</v>
          </cell>
          <cell r="J4962">
            <v>14.84</v>
          </cell>
        </row>
        <row r="4963">
          <cell r="A4963">
            <v>2571</v>
          </cell>
          <cell r="B4963" t="str">
            <v>Smith, Jenifer J.</v>
          </cell>
          <cell r="C4963" t="str">
            <v>N</v>
          </cell>
          <cell r="D4963" t="str">
            <v>00000164</v>
          </cell>
          <cell r="E4963" t="str">
            <v>PRIM Medical Secretary</v>
          </cell>
          <cell r="F4963">
            <v>43446</v>
          </cell>
          <cell r="G4963">
            <v>43499</v>
          </cell>
          <cell r="H4963" t="str">
            <v>Hourly</v>
          </cell>
          <cell r="I4963" t="str">
            <v>H</v>
          </cell>
          <cell r="J4963">
            <v>16.5</v>
          </cell>
        </row>
        <row r="4964">
          <cell r="A4964">
            <v>2571</v>
          </cell>
          <cell r="B4964" t="str">
            <v>Smith, Jenifer J.</v>
          </cell>
          <cell r="C4964" t="str">
            <v>N</v>
          </cell>
          <cell r="D4964" t="str">
            <v>00000314</v>
          </cell>
          <cell r="E4964" t="str">
            <v>CHEL Medical Secretary Offsite</v>
          </cell>
          <cell r="F4964">
            <v>43500</v>
          </cell>
          <cell r="G4964">
            <v>44302</v>
          </cell>
          <cell r="H4964" t="str">
            <v>Hourly</v>
          </cell>
          <cell r="I4964" t="str">
            <v>H</v>
          </cell>
          <cell r="J4964">
            <v>17</v>
          </cell>
        </row>
        <row r="4965">
          <cell r="A4965">
            <v>2571</v>
          </cell>
          <cell r="B4965" t="str">
            <v>Smith, Jenifer J.</v>
          </cell>
          <cell r="C4965" t="str">
            <v>Y</v>
          </cell>
          <cell r="D4965" t="str">
            <v>00000314</v>
          </cell>
          <cell r="E4965" t="str">
            <v>CHEL Medical Secretary Offsite</v>
          </cell>
          <cell r="F4965">
            <v>44302</v>
          </cell>
          <cell r="G4965">
            <v>44302</v>
          </cell>
          <cell r="H4965" t="str">
            <v>Hourly</v>
          </cell>
          <cell r="I4965" t="str">
            <v>H</v>
          </cell>
          <cell r="J4965">
            <v>17</v>
          </cell>
        </row>
        <row r="4966">
          <cell r="A4966">
            <v>2572</v>
          </cell>
          <cell r="B4966" t="str">
            <v>Barakat, Jessica T.</v>
          </cell>
          <cell r="C4966" t="str">
            <v>N</v>
          </cell>
          <cell r="D4966" t="str">
            <v>00000164</v>
          </cell>
          <cell r="E4966" t="str">
            <v>PRIM Medical Secretary</v>
          </cell>
          <cell r="F4966">
            <v>43453</v>
          </cell>
          <cell r="G4966">
            <v>43762</v>
          </cell>
          <cell r="H4966" t="str">
            <v>Hourly</v>
          </cell>
          <cell r="I4966" t="str">
            <v>H</v>
          </cell>
          <cell r="J4966">
            <v>15.5</v>
          </cell>
        </row>
        <row r="4967">
          <cell r="A4967">
            <v>2572</v>
          </cell>
          <cell r="B4967" t="str">
            <v>Barakat, Jessica T.</v>
          </cell>
          <cell r="C4967" t="str">
            <v>N</v>
          </cell>
          <cell r="D4967" t="str">
            <v>00000575</v>
          </cell>
          <cell r="E4967" t="str">
            <v>Geriatric Aide Per Diem</v>
          </cell>
          <cell r="F4967">
            <v>44762</v>
          </cell>
          <cell r="G4967">
            <v>44773</v>
          </cell>
          <cell r="H4967" t="str">
            <v>Hourly</v>
          </cell>
          <cell r="I4967" t="str">
            <v>H</v>
          </cell>
          <cell r="J4967">
            <v>21.44</v>
          </cell>
        </row>
        <row r="4968">
          <cell r="A4968">
            <v>2572</v>
          </cell>
          <cell r="B4968" t="str">
            <v>Barakat, Jessica T.</v>
          </cell>
          <cell r="C4968" t="str">
            <v>N</v>
          </cell>
          <cell r="D4968" t="str">
            <v>00000584</v>
          </cell>
          <cell r="E4968" t="str">
            <v>LPN Retirement Com PD</v>
          </cell>
          <cell r="F4968">
            <v>44774</v>
          </cell>
          <cell r="G4968">
            <v>45056</v>
          </cell>
          <cell r="H4968" t="str">
            <v>Hourly</v>
          </cell>
          <cell r="I4968" t="str">
            <v>H</v>
          </cell>
          <cell r="J4968">
            <v>26.82</v>
          </cell>
        </row>
        <row r="4969">
          <cell r="A4969">
            <v>2572</v>
          </cell>
          <cell r="B4969" t="str">
            <v>Barakat, Jessica T.</v>
          </cell>
          <cell r="C4969" t="str">
            <v>Y</v>
          </cell>
          <cell r="D4969" t="str">
            <v>00000675</v>
          </cell>
          <cell r="E4969" t="str">
            <v>Licensed Practical Nurse</v>
          </cell>
          <cell r="F4969">
            <v>44865</v>
          </cell>
          <cell r="G4969">
            <v>45056</v>
          </cell>
          <cell r="H4969" t="str">
            <v>Hourly</v>
          </cell>
          <cell r="I4969" t="str">
            <v>H</v>
          </cell>
          <cell r="J4969">
            <v>27.49</v>
          </cell>
        </row>
        <row r="4970">
          <cell r="A4970">
            <v>2573</v>
          </cell>
          <cell r="B4970" t="str">
            <v>Pecor, Lindsey M.</v>
          </cell>
          <cell r="C4970" t="str">
            <v>Y</v>
          </cell>
          <cell r="D4970" t="str">
            <v>00000581</v>
          </cell>
          <cell r="E4970" t="str">
            <v>LNA Retirement Community</v>
          </cell>
          <cell r="F4970">
            <v>43479</v>
          </cell>
          <cell r="G4970">
            <v>43614</v>
          </cell>
          <cell r="H4970" t="str">
            <v>Hourly</v>
          </cell>
          <cell r="I4970" t="str">
            <v>H</v>
          </cell>
          <cell r="J4970">
            <v>13</v>
          </cell>
        </row>
        <row r="4971">
          <cell r="A4971">
            <v>2573</v>
          </cell>
          <cell r="B4971" t="str">
            <v>Pecor, Lindsey M.</v>
          </cell>
          <cell r="C4971" t="str">
            <v>N</v>
          </cell>
          <cell r="D4971" t="str">
            <v>00000582</v>
          </cell>
          <cell r="E4971" t="str">
            <v>LNA Retirement Com PD</v>
          </cell>
          <cell r="F4971">
            <v>43453</v>
          </cell>
          <cell r="G4971">
            <v>43478</v>
          </cell>
          <cell r="H4971" t="str">
            <v>Hourly</v>
          </cell>
          <cell r="I4971" t="str">
            <v>H</v>
          </cell>
          <cell r="J4971">
            <v>13</v>
          </cell>
        </row>
        <row r="4972">
          <cell r="A4972">
            <v>2574</v>
          </cell>
          <cell r="B4972" t="str">
            <v>Livingston, Meghan K.</v>
          </cell>
          <cell r="C4972" t="str">
            <v>Y</v>
          </cell>
          <cell r="D4972" t="str">
            <v>00000544</v>
          </cell>
          <cell r="E4972" t="str">
            <v>Registered Nurse</v>
          </cell>
          <cell r="F4972">
            <v>43453</v>
          </cell>
          <cell r="G4972">
            <v>43924</v>
          </cell>
          <cell r="H4972" t="str">
            <v>Hourly</v>
          </cell>
          <cell r="I4972" t="str">
            <v>H</v>
          </cell>
          <cell r="J4972">
            <v>24.19</v>
          </cell>
        </row>
        <row r="4973">
          <cell r="A4973">
            <v>2575</v>
          </cell>
          <cell r="B4973" t="str">
            <v>Bartlett, Lori L.</v>
          </cell>
          <cell r="C4973" t="str">
            <v>N</v>
          </cell>
          <cell r="D4973" t="str">
            <v>00000226</v>
          </cell>
          <cell r="E4973" t="str">
            <v>CEC Teaching Associate</v>
          </cell>
          <cell r="F4973">
            <v>43467</v>
          </cell>
          <cell r="G4973">
            <v>44444</v>
          </cell>
          <cell r="H4973" t="str">
            <v>Hourly</v>
          </cell>
          <cell r="I4973" t="str">
            <v>H</v>
          </cell>
          <cell r="J4973">
            <v>16.190000000000001</v>
          </cell>
        </row>
        <row r="4974">
          <cell r="A4974">
            <v>2575</v>
          </cell>
          <cell r="B4974" t="str">
            <v>Bartlett, Lori L.</v>
          </cell>
          <cell r="C4974" t="str">
            <v>Y</v>
          </cell>
          <cell r="D4974" t="str">
            <v>00000227</v>
          </cell>
          <cell r="E4974" t="str">
            <v>CEC Teaching Assistant</v>
          </cell>
          <cell r="F4974">
            <v>44445</v>
          </cell>
          <cell r="G4974">
            <v>45056</v>
          </cell>
          <cell r="H4974" t="str">
            <v>Hourly</v>
          </cell>
          <cell r="I4974" t="str">
            <v>H</v>
          </cell>
          <cell r="J4974">
            <v>21.42</v>
          </cell>
        </row>
        <row r="4975">
          <cell r="A4975">
            <v>2576</v>
          </cell>
          <cell r="B4975" t="str">
            <v>Walker Deguise Clayton, Kylee</v>
          </cell>
          <cell r="C4975" t="str">
            <v>N</v>
          </cell>
          <cell r="D4975" t="str">
            <v>00000070</v>
          </cell>
          <cell r="E4975" t="str">
            <v>OR Central Sterile Supply Tech</v>
          </cell>
          <cell r="F4975">
            <v>43467</v>
          </cell>
          <cell r="G4975">
            <v>43562</v>
          </cell>
          <cell r="H4975" t="str">
            <v>Hourly</v>
          </cell>
          <cell r="I4975" t="str">
            <v>H</v>
          </cell>
          <cell r="J4975">
            <v>11.5</v>
          </cell>
        </row>
        <row r="4976">
          <cell r="A4976">
            <v>2576</v>
          </cell>
          <cell r="B4976" t="str">
            <v>Walker Deguise Clayton, Kylee</v>
          </cell>
          <cell r="C4976" t="str">
            <v>Y</v>
          </cell>
          <cell r="D4976" t="str">
            <v>00000624</v>
          </cell>
          <cell r="E4976" t="str">
            <v>Surgical Technologist</v>
          </cell>
          <cell r="F4976">
            <v>43563</v>
          </cell>
          <cell r="G4976">
            <v>44057</v>
          </cell>
          <cell r="H4976" t="str">
            <v>Hourly</v>
          </cell>
          <cell r="I4976" t="str">
            <v>H</v>
          </cell>
          <cell r="J4976">
            <v>15</v>
          </cell>
        </row>
        <row r="4977">
          <cell r="A4977">
            <v>2577</v>
          </cell>
          <cell r="B4977" t="str">
            <v>Waite, Marissa E.</v>
          </cell>
          <cell r="C4977" t="str">
            <v>Y</v>
          </cell>
          <cell r="D4977" t="str">
            <v>00000554</v>
          </cell>
          <cell r="E4977" t="str">
            <v>Medical Assistant</v>
          </cell>
          <cell r="F4977">
            <v>43474</v>
          </cell>
          <cell r="G4977">
            <v>45056</v>
          </cell>
          <cell r="H4977" t="str">
            <v>Hourly</v>
          </cell>
          <cell r="I4977" t="str">
            <v>H</v>
          </cell>
          <cell r="J4977">
            <v>18.559999999999999</v>
          </cell>
        </row>
        <row r="4978">
          <cell r="A4978">
            <v>2578</v>
          </cell>
          <cell r="B4978" t="str">
            <v>Roberts, Sally J.</v>
          </cell>
          <cell r="C4978" t="str">
            <v>Y</v>
          </cell>
          <cell r="D4978" t="str">
            <v>00000459</v>
          </cell>
          <cell r="E4978" t="str">
            <v>NUTS Nutrition Asst 1 Per Diem</v>
          </cell>
          <cell r="F4978">
            <v>43474</v>
          </cell>
          <cell r="G4978">
            <v>43632</v>
          </cell>
          <cell r="H4978" t="str">
            <v>Hourly</v>
          </cell>
          <cell r="I4978" t="str">
            <v>H</v>
          </cell>
          <cell r="J4978">
            <v>12</v>
          </cell>
        </row>
        <row r="4979">
          <cell r="A4979">
            <v>2579</v>
          </cell>
          <cell r="B4979" t="str">
            <v>White, Jennifer L.</v>
          </cell>
          <cell r="C4979" t="str">
            <v>Y</v>
          </cell>
          <cell r="D4979" t="str">
            <v>00000581</v>
          </cell>
          <cell r="E4979" t="str">
            <v>LNA Retirement Community</v>
          </cell>
          <cell r="F4979">
            <v>44347</v>
          </cell>
          <cell r="G4979">
            <v>45056</v>
          </cell>
          <cell r="H4979" t="str">
            <v>Hourly</v>
          </cell>
          <cell r="I4979" t="str">
            <v>H</v>
          </cell>
          <cell r="J4979">
            <v>22.69</v>
          </cell>
        </row>
        <row r="4980">
          <cell r="A4980">
            <v>2579</v>
          </cell>
          <cell r="B4980" t="str">
            <v>White, Jennifer L.</v>
          </cell>
          <cell r="C4980" t="str">
            <v>N</v>
          </cell>
          <cell r="D4980" t="str">
            <v>00000582</v>
          </cell>
          <cell r="E4980" t="str">
            <v>LNA Retirement Com PD</v>
          </cell>
          <cell r="F4980">
            <v>43474</v>
          </cell>
          <cell r="G4980">
            <v>44346</v>
          </cell>
          <cell r="H4980" t="str">
            <v>Hourly</v>
          </cell>
          <cell r="I4980" t="str">
            <v>H</v>
          </cell>
          <cell r="J4980">
            <v>19.170000000000002</v>
          </cell>
        </row>
        <row r="4981">
          <cell r="A4981">
            <v>2580</v>
          </cell>
          <cell r="B4981" t="str">
            <v>Jankowski, Samantha M.</v>
          </cell>
          <cell r="C4981" t="str">
            <v>Y</v>
          </cell>
          <cell r="D4981" t="str">
            <v>00000554</v>
          </cell>
          <cell r="E4981" t="str">
            <v>Medical Assistant</v>
          </cell>
          <cell r="F4981">
            <v>43474</v>
          </cell>
          <cell r="G4981">
            <v>44062</v>
          </cell>
          <cell r="H4981" t="str">
            <v>Hourly</v>
          </cell>
          <cell r="I4981" t="str">
            <v>H</v>
          </cell>
          <cell r="J4981">
            <v>14.67</v>
          </cell>
        </row>
        <row r="4982">
          <cell r="A4982">
            <v>2581</v>
          </cell>
          <cell r="B4982" t="str">
            <v>Douglas, Debra A.</v>
          </cell>
          <cell r="C4982" t="str">
            <v>Y</v>
          </cell>
          <cell r="D4982" t="str">
            <v>00000554</v>
          </cell>
          <cell r="E4982" t="str">
            <v>Medical Assistant</v>
          </cell>
          <cell r="F4982">
            <v>43474</v>
          </cell>
          <cell r="G4982">
            <v>43620</v>
          </cell>
          <cell r="H4982" t="str">
            <v>Hourly</v>
          </cell>
          <cell r="I4982" t="str">
            <v>H</v>
          </cell>
          <cell r="J4982">
            <v>13.5</v>
          </cell>
        </row>
        <row r="4983">
          <cell r="A4983">
            <v>2582</v>
          </cell>
          <cell r="B4983" t="str">
            <v>Harrington, Jenna L.</v>
          </cell>
          <cell r="C4983" t="str">
            <v>Y</v>
          </cell>
          <cell r="D4983" t="str">
            <v>00000082</v>
          </cell>
          <cell r="E4983" t="str">
            <v>LAB Laboratory Assistant</v>
          </cell>
          <cell r="F4983">
            <v>44090</v>
          </cell>
          <cell r="G4983">
            <v>45008</v>
          </cell>
          <cell r="H4983" t="str">
            <v>Hourly</v>
          </cell>
          <cell r="I4983" t="str">
            <v>H</v>
          </cell>
          <cell r="J4983">
            <v>17.690000000000001</v>
          </cell>
        </row>
        <row r="4984">
          <cell r="A4984">
            <v>2582</v>
          </cell>
          <cell r="B4984" t="str">
            <v>Harrington, Jenna L.</v>
          </cell>
          <cell r="C4984" t="str">
            <v>N</v>
          </cell>
          <cell r="D4984" t="str">
            <v>00000554</v>
          </cell>
          <cell r="E4984" t="str">
            <v>Medical Assistant</v>
          </cell>
          <cell r="F4984">
            <v>43474</v>
          </cell>
          <cell r="G4984">
            <v>43856</v>
          </cell>
          <cell r="H4984" t="str">
            <v>Hourly</v>
          </cell>
          <cell r="I4984" t="str">
            <v>H</v>
          </cell>
          <cell r="J4984">
            <v>13.5</v>
          </cell>
        </row>
        <row r="4985">
          <cell r="A4985">
            <v>2582</v>
          </cell>
          <cell r="B4985" t="str">
            <v>Harrington, Jenna L.</v>
          </cell>
          <cell r="C4985" t="str">
            <v>N</v>
          </cell>
          <cell r="D4985" t="str">
            <v>00000633</v>
          </cell>
          <cell r="E4985" t="str">
            <v>Medical Assistant Offsite</v>
          </cell>
          <cell r="F4985">
            <v>43857</v>
          </cell>
          <cell r="G4985">
            <v>44004</v>
          </cell>
          <cell r="H4985" t="str">
            <v>Hourly</v>
          </cell>
          <cell r="I4985" t="str">
            <v>H</v>
          </cell>
          <cell r="J4985">
            <v>14.34</v>
          </cell>
        </row>
        <row r="4986">
          <cell r="A4986">
            <v>2583</v>
          </cell>
          <cell r="B4986" t="str">
            <v>Lambert, Brandi B.</v>
          </cell>
          <cell r="C4986" t="str">
            <v>N</v>
          </cell>
          <cell r="D4986" t="str">
            <v>00000164</v>
          </cell>
          <cell r="E4986" t="str">
            <v>PRIM Medical Secretary</v>
          </cell>
          <cell r="F4986">
            <v>44536</v>
          </cell>
          <cell r="G4986">
            <v>44682</v>
          </cell>
          <cell r="H4986" t="str">
            <v>Hourly</v>
          </cell>
          <cell r="I4986" t="str">
            <v>H</v>
          </cell>
          <cell r="J4986">
            <v>18.059999999999999</v>
          </cell>
        </row>
        <row r="4987">
          <cell r="A4987">
            <v>2583</v>
          </cell>
          <cell r="B4987" t="str">
            <v>Lambert, Brandi B.</v>
          </cell>
          <cell r="C4987" t="str">
            <v>N</v>
          </cell>
          <cell r="D4987" t="str">
            <v>00000211</v>
          </cell>
          <cell r="E4987" t="str">
            <v>PR Patient Reg Receptionist I</v>
          </cell>
          <cell r="F4987">
            <v>43488</v>
          </cell>
          <cell r="G4987">
            <v>44549</v>
          </cell>
          <cell r="H4987" t="str">
            <v>Hourly</v>
          </cell>
          <cell r="I4987" t="str">
            <v>H</v>
          </cell>
          <cell r="J4987">
            <v>14.87</v>
          </cell>
        </row>
        <row r="4988">
          <cell r="A4988">
            <v>2583</v>
          </cell>
          <cell r="B4988" t="str">
            <v>Lambert, Brandi B.</v>
          </cell>
          <cell r="C4988" t="str">
            <v>Y</v>
          </cell>
          <cell r="D4988" t="str">
            <v>00000657</v>
          </cell>
          <cell r="E4988" t="str">
            <v>Office Representative</v>
          </cell>
          <cell r="F4988">
            <v>44683</v>
          </cell>
          <cell r="G4988">
            <v>45056</v>
          </cell>
          <cell r="H4988" t="str">
            <v>Hourly</v>
          </cell>
          <cell r="I4988" t="str">
            <v>H</v>
          </cell>
          <cell r="J4988">
            <v>20.63</v>
          </cell>
        </row>
        <row r="4989">
          <cell r="A4989">
            <v>2584</v>
          </cell>
          <cell r="B4989" t="str">
            <v>Johnson, Chanell F.</v>
          </cell>
          <cell r="C4989" t="str">
            <v>N</v>
          </cell>
          <cell r="D4989" t="str">
            <v>00000088</v>
          </cell>
          <cell r="E4989" t="str">
            <v>RAD Radiology Technologist</v>
          </cell>
          <cell r="F4989">
            <v>43495</v>
          </cell>
          <cell r="G4989">
            <v>44052</v>
          </cell>
          <cell r="H4989" t="str">
            <v>Hourly</v>
          </cell>
          <cell r="I4989" t="str">
            <v>H</v>
          </cell>
          <cell r="J4989">
            <v>24</v>
          </cell>
        </row>
        <row r="4990">
          <cell r="A4990">
            <v>2584</v>
          </cell>
          <cell r="B4990" t="str">
            <v>Johnson, Chanell F.</v>
          </cell>
          <cell r="C4990" t="str">
            <v>N</v>
          </cell>
          <cell r="D4990" t="str">
            <v>00000088</v>
          </cell>
          <cell r="E4990" t="str">
            <v>RAD Radiology Technologist</v>
          </cell>
          <cell r="F4990">
            <v>44053</v>
          </cell>
          <cell r="G4990">
            <v>44204</v>
          </cell>
          <cell r="H4990" t="str">
            <v>Salaried</v>
          </cell>
          <cell r="I4990" t="str">
            <v>S</v>
          </cell>
          <cell r="J4990">
            <v>24.48</v>
          </cell>
        </row>
        <row r="4991">
          <cell r="A4991">
            <v>2584</v>
          </cell>
          <cell r="B4991" t="str">
            <v>Johnson, Chanell F.</v>
          </cell>
          <cell r="C4991" t="str">
            <v>Y</v>
          </cell>
          <cell r="D4991" t="str">
            <v>00000484</v>
          </cell>
          <cell r="E4991" t="str">
            <v>Radiology Technologist PD</v>
          </cell>
          <cell r="F4991">
            <v>44053</v>
          </cell>
          <cell r="G4991">
            <v>44204</v>
          </cell>
          <cell r="H4991" t="str">
            <v>Hourly</v>
          </cell>
          <cell r="I4991" t="str">
            <v>H</v>
          </cell>
          <cell r="J4991">
            <v>24.48</v>
          </cell>
        </row>
        <row r="4992">
          <cell r="A4992">
            <v>2585</v>
          </cell>
          <cell r="B4992" t="str">
            <v>Rikert, Sierra E.</v>
          </cell>
          <cell r="C4992" t="str">
            <v>Y</v>
          </cell>
          <cell r="D4992" t="str">
            <v>00000227</v>
          </cell>
          <cell r="E4992" t="str">
            <v>CEC Teaching Assistant</v>
          </cell>
          <cell r="F4992">
            <v>44448</v>
          </cell>
          <cell r="G4992">
            <v>45056</v>
          </cell>
          <cell r="H4992" t="str">
            <v>Hourly</v>
          </cell>
          <cell r="I4992" t="str">
            <v>H</v>
          </cell>
          <cell r="J4992">
            <v>17.3</v>
          </cell>
        </row>
        <row r="4993">
          <cell r="A4993">
            <v>2585</v>
          </cell>
          <cell r="B4993" t="str">
            <v>Rikert, Sierra E.</v>
          </cell>
          <cell r="C4993" t="str">
            <v>N</v>
          </cell>
          <cell r="D4993" t="str">
            <v>00000228</v>
          </cell>
          <cell r="E4993" t="str">
            <v>ASP After School Assistant</v>
          </cell>
          <cell r="F4993">
            <v>43496</v>
          </cell>
          <cell r="G4993">
            <v>43633</v>
          </cell>
          <cell r="H4993" t="str">
            <v>Hourly</v>
          </cell>
          <cell r="I4993" t="str">
            <v>H</v>
          </cell>
          <cell r="J4993">
            <v>10.78</v>
          </cell>
        </row>
        <row r="4994">
          <cell r="A4994">
            <v>2586</v>
          </cell>
          <cell r="B4994" t="str">
            <v>Seavey, Douglas M.</v>
          </cell>
          <cell r="C4994" t="str">
            <v>Y</v>
          </cell>
          <cell r="D4994" t="str">
            <v>00000436</v>
          </cell>
          <cell r="E4994" t="str">
            <v>Cert Athletic Trainer</v>
          </cell>
          <cell r="F4994">
            <v>43496</v>
          </cell>
          <cell r="G4994">
            <v>43644</v>
          </cell>
          <cell r="H4994" t="str">
            <v>Hourly</v>
          </cell>
          <cell r="I4994" t="str">
            <v>H</v>
          </cell>
          <cell r="J4994">
            <v>28</v>
          </cell>
        </row>
        <row r="4995">
          <cell r="A4995">
            <v>2587</v>
          </cell>
          <cell r="B4995" t="str">
            <v>Spaulding, Summer A.</v>
          </cell>
          <cell r="C4995" t="str">
            <v>N</v>
          </cell>
          <cell r="D4995" t="str">
            <v>00000226</v>
          </cell>
          <cell r="E4995" t="str">
            <v>CEC Teaching Associate</v>
          </cell>
          <cell r="F4995">
            <v>43502</v>
          </cell>
          <cell r="G4995">
            <v>43501</v>
          </cell>
          <cell r="H4995" t="str">
            <v>Hourly</v>
          </cell>
          <cell r="I4995" t="str">
            <v>H</v>
          </cell>
          <cell r="J4995">
            <v>11</v>
          </cell>
        </row>
        <row r="4996">
          <cell r="A4996">
            <v>2587</v>
          </cell>
          <cell r="B4996" t="str">
            <v>Spaulding, Summer A.</v>
          </cell>
          <cell r="C4996" t="str">
            <v>Y</v>
          </cell>
          <cell r="D4996" t="str">
            <v>00000227</v>
          </cell>
          <cell r="E4996" t="str">
            <v>CEC Teaching Assistant</v>
          </cell>
          <cell r="F4996">
            <v>43502</v>
          </cell>
          <cell r="G4996">
            <v>43609</v>
          </cell>
          <cell r="H4996" t="str">
            <v>Hourly</v>
          </cell>
          <cell r="I4996" t="str">
            <v>H</v>
          </cell>
          <cell r="J4996">
            <v>11</v>
          </cell>
        </row>
        <row r="4997">
          <cell r="A4997">
            <v>2588</v>
          </cell>
          <cell r="B4997" t="str">
            <v>Hackett, John M.</v>
          </cell>
          <cell r="C4997" t="str">
            <v>Y</v>
          </cell>
          <cell r="D4997" t="str">
            <v>00000459</v>
          </cell>
          <cell r="E4997" t="str">
            <v>NUTS Nutrition Asst 1 Per Diem</v>
          </cell>
          <cell r="F4997">
            <v>43503</v>
          </cell>
          <cell r="G4997">
            <v>43556</v>
          </cell>
          <cell r="H4997" t="str">
            <v>Hourly</v>
          </cell>
          <cell r="I4997" t="str">
            <v>H</v>
          </cell>
          <cell r="J4997">
            <v>10.78</v>
          </cell>
        </row>
        <row r="4998">
          <cell r="A4998">
            <v>2589</v>
          </cell>
          <cell r="B4998" t="str">
            <v>DiNardi, Peter J.</v>
          </cell>
          <cell r="C4998" t="str">
            <v>Y</v>
          </cell>
          <cell r="D4998" t="str">
            <v>00000189</v>
          </cell>
          <cell r="E4998" t="str">
            <v>NUTS Chef</v>
          </cell>
          <cell r="F4998">
            <v>43509</v>
          </cell>
          <cell r="G4998">
            <v>44008</v>
          </cell>
          <cell r="H4998" t="str">
            <v>Hourly</v>
          </cell>
          <cell r="I4998" t="str">
            <v>H</v>
          </cell>
          <cell r="J4998">
            <v>17.5</v>
          </cell>
        </row>
        <row r="4999">
          <cell r="A4999">
            <v>2590</v>
          </cell>
          <cell r="B4999" t="str">
            <v>Ballou, Sarah</v>
          </cell>
          <cell r="C4999" t="str">
            <v>N</v>
          </cell>
          <cell r="D4999" t="str">
            <v>00000197</v>
          </cell>
          <cell r="E4999" t="str">
            <v>ES Associate</v>
          </cell>
          <cell r="F4999">
            <v>43516</v>
          </cell>
          <cell r="G4999">
            <v>43520</v>
          </cell>
          <cell r="H4999" t="str">
            <v>Hourly</v>
          </cell>
          <cell r="I4999" t="str">
            <v>H</v>
          </cell>
          <cell r="J4999">
            <v>13</v>
          </cell>
        </row>
        <row r="5000">
          <cell r="A5000">
            <v>2590</v>
          </cell>
          <cell r="B5000" t="str">
            <v>Ballou, Sarah</v>
          </cell>
          <cell r="C5000" t="str">
            <v>Y</v>
          </cell>
          <cell r="D5000" t="str">
            <v>00000622</v>
          </cell>
          <cell r="E5000" t="str">
            <v>IL Associate</v>
          </cell>
          <cell r="F5000">
            <v>43521</v>
          </cell>
          <cell r="G5000">
            <v>43658</v>
          </cell>
          <cell r="H5000" t="str">
            <v>Hourly</v>
          </cell>
          <cell r="I5000" t="str">
            <v>H</v>
          </cell>
          <cell r="J5000">
            <v>13</v>
          </cell>
        </row>
        <row r="5001">
          <cell r="A5001">
            <v>2591</v>
          </cell>
          <cell r="B5001" t="str">
            <v>Andress, Dennis G.</v>
          </cell>
          <cell r="C5001" t="str">
            <v>N</v>
          </cell>
          <cell r="D5001" t="str">
            <v>00000197</v>
          </cell>
          <cell r="E5001" t="str">
            <v>ES Associate</v>
          </cell>
          <cell r="F5001">
            <v>43563</v>
          </cell>
          <cell r="G5001">
            <v>43799</v>
          </cell>
          <cell r="H5001" t="str">
            <v>Hourly</v>
          </cell>
          <cell r="I5001" t="str">
            <v>H</v>
          </cell>
          <cell r="J5001">
            <v>10.78</v>
          </cell>
        </row>
        <row r="5002">
          <cell r="A5002">
            <v>2591</v>
          </cell>
          <cell r="B5002" t="str">
            <v>Andress, Dennis G.</v>
          </cell>
          <cell r="C5002" t="str">
            <v>N</v>
          </cell>
          <cell r="D5002" t="str">
            <v>00000197</v>
          </cell>
          <cell r="E5002" t="str">
            <v>ES Associate</v>
          </cell>
          <cell r="F5002">
            <v>43789</v>
          </cell>
          <cell r="G5002">
            <v>43811</v>
          </cell>
          <cell r="H5002" t="str">
            <v>Hourly</v>
          </cell>
          <cell r="I5002" t="str">
            <v>H</v>
          </cell>
          <cell r="J5002">
            <v>10.78</v>
          </cell>
        </row>
        <row r="5003">
          <cell r="A5003">
            <v>2591</v>
          </cell>
          <cell r="B5003" t="str">
            <v>Andress, Dennis G.</v>
          </cell>
          <cell r="C5003" t="str">
            <v>Y</v>
          </cell>
          <cell r="D5003" t="str">
            <v>00000197</v>
          </cell>
          <cell r="E5003" t="str">
            <v>ES Associate</v>
          </cell>
          <cell r="F5003">
            <v>43800</v>
          </cell>
          <cell r="G5003">
            <v>43811</v>
          </cell>
          <cell r="H5003" t="str">
            <v>Hourly</v>
          </cell>
          <cell r="I5003" t="str">
            <v>H</v>
          </cell>
          <cell r="J5003">
            <v>10.78</v>
          </cell>
        </row>
        <row r="5004">
          <cell r="A5004">
            <v>2591</v>
          </cell>
          <cell r="B5004" t="str">
            <v>Andress, Dennis G.</v>
          </cell>
          <cell r="C5004" t="str">
            <v>N</v>
          </cell>
          <cell r="D5004" t="str">
            <v>00000472</v>
          </cell>
          <cell r="E5004" t="str">
            <v>ES Associate - Per Diem</v>
          </cell>
          <cell r="F5004">
            <v>43516</v>
          </cell>
          <cell r="G5004">
            <v>43562</v>
          </cell>
          <cell r="H5004" t="str">
            <v>Hourly</v>
          </cell>
          <cell r="I5004" t="str">
            <v>H</v>
          </cell>
          <cell r="J5004">
            <v>10.78</v>
          </cell>
        </row>
        <row r="5005">
          <cell r="A5005">
            <v>2592</v>
          </cell>
          <cell r="B5005" t="str">
            <v>Wood, Damien M.</v>
          </cell>
          <cell r="C5005" t="str">
            <v>Y</v>
          </cell>
          <cell r="D5005" t="str">
            <v>00000190</v>
          </cell>
          <cell r="E5005" t="str">
            <v>NUTS Cook</v>
          </cell>
          <cell r="F5005">
            <v>44403</v>
          </cell>
          <cell r="G5005">
            <v>44725</v>
          </cell>
          <cell r="H5005" t="str">
            <v>Hourly</v>
          </cell>
          <cell r="I5005" t="str">
            <v>H</v>
          </cell>
          <cell r="J5005">
            <v>15.39</v>
          </cell>
        </row>
        <row r="5006">
          <cell r="A5006">
            <v>2592</v>
          </cell>
          <cell r="B5006" t="str">
            <v>Wood, Damien M.</v>
          </cell>
          <cell r="C5006" t="str">
            <v>N</v>
          </cell>
          <cell r="D5006" t="str">
            <v>00000191</v>
          </cell>
          <cell r="E5006" t="str">
            <v>NUTS Nutrition Assistant</v>
          </cell>
          <cell r="F5006">
            <v>43913</v>
          </cell>
          <cell r="G5006">
            <v>44402</v>
          </cell>
          <cell r="H5006" t="str">
            <v>Hourly</v>
          </cell>
          <cell r="I5006" t="str">
            <v>H</v>
          </cell>
          <cell r="J5006">
            <v>12.55</v>
          </cell>
        </row>
        <row r="5007">
          <cell r="A5007">
            <v>2592</v>
          </cell>
          <cell r="B5007" t="str">
            <v>Wood, Damien M.</v>
          </cell>
          <cell r="C5007" t="str">
            <v>N</v>
          </cell>
          <cell r="D5007" t="str">
            <v>00000459</v>
          </cell>
          <cell r="E5007" t="str">
            <v>NUTS Nutrition Asst 1 Per Diem</v>
          </cell>
          <cell r="F5007">
            <v>43523</v>
          </cell>
          <cell r="G5007">
            <v>43912</v>
          </cell>
          <cell r="H5007" t="str">
            <v>Hourly</v>
          </cell>
          <cell r="I5007" t="str">
            <v>H</v>
          </cell>
          <cell r="J5007">
            <v>10.96</v>
          </cell>
        </row>
        <row r="5008">
          <cell r="A5008">
            <v>2593</v>
          </cell>
          <cell r="B5008" t="str">
            <v>Nadon, Alicia G.</v>
          </cell>
          <cell r="C5008" t="str">
            <v>N</v>
          </cell>
          <cell r="D5008" t="str">
            <v>00000070</v>
          </cell>
          <cell r="E5008" t="str">
            <v>OR Central Sterile Supply Tech</v>
          </cell>
          <cell r="F5008">
            <v>43530</v>
          </cell>
          <cell r="G5008">
            <v>43529</v>
          </cell>
          <cell r="H5008" t="str">
            <v>Hourly</v>
          </cell>
          <cell r="I5008" t="str">
            <v>H</v>
          </cell>
          <cell r="J5008">
            <v>17.5</v>
          </cell>
        </row>
        <row r="5009">
          <cell r="A5009">
            <v>2593</v>
          </cell>
          <cell r="B5009" t="str">
            <v>Nadon, Alicia G.</v>
          </cell>
          <cell r="C5009" t="str">
            <v>Y</v>
          </cell>
          <cell r="D5009" t="str">
            <v>00000227</v>
          </cell>
          <cell r="E5009" t="str">
            <v>CEC Teaching Assistant</v>
          </cell>
          <cell r="F5009">
            <v>44846</v>
          </cell>
          <cell r="G5009">
            <v>45056</v>
          </cell>
          <cell r="H5009" t="str">
            <v>Hourly</v>
          </cell>
          <cell r="I5009" t="str">
            <v>H</v>
          </cell>
          <cell r="J5009">
            <v>17.43</v>
          </cell>
        </row>
        <row r="5010">
          <cell r="A5010">
            <v>2593</v>
          </cell>
          <cell r="B5010" t="str">
            <v>Nadon, Alicia G.</v>
          </cell>
          <cell r="C5010" t="str">
            <v>N</v>
          </cell>
          <cell r="D5010" t="str">
            <v>00000624</v>
          </cell>
          <cell r="E5010" t="str">
            <v>Surgical Technologist</v>
          </cell>
          <cell r="F5010">
            <v>43530</v>
          </cell>
          <cell r="G5010">
            <v>44718</v>
          </cell>
          <cell r="H5010" t="str">
            <v>Hourly</v>
          </cell>
          <cell r="I5010" t="str">
            <v>H</v>
          </cell>
          <cell r="J5010">
            <v>19.82</v>
          </cell>
        </row>
        <row r="5011">
          <cell r="A5011">
            <v>2594</v>
          </cell>
          <cell r="B5011" t="str">
            <v>Smith, Bryan J.</v>
          </cell>
          <cell r="C5011" t="str">
            <v>Y</v>
          </cell>
          <cell r="D5011" t="str">
            <v>00000367</v>
          </cell>
          <cell r="E5011" t="str">
            <v>Hospitalist</v>
          </cell>
          <cell r="F5011">
            <v>43536</v>
          </cell>
          <cell r="G5011">
            <v>45056</v>
          </cell>
          <cell r="H5011" t="str">
            <v>Salaried</v>
          </cell>
          <cell r="I5011" t="str">
            <v>S</v>
          </cell>
          <cell r="J5011">
            <v>120.1923</v>
          </cell>
        </row>
        <row r="5012">
          <cell r="A5012">
            <v>2595</v>
          </cell>
          <cell r="B5012" t="str">
            <v>Simonelli, Maurene G.</v>
          </cell>
          <cell r="C5012" t="str">
            <v>N</v>
          </cell>
          <cell r="D5012" t="str">
            <v>00000605</v>
          </cell>
          <cell r="E5012" t="str">
            <v>Server</v>
          </cell>
          <cell r="F5012">
            <v>43537</v>
          </cell>
          <cell r="G5012">
            <v>44724</v>
          </cell>
          <cell r="H5012" t="str">
            <v>Hourly</v>
          </cell>
          <cell r="I5012" t="str">
            <v>H</v>
          </cell>
          <cell r="J5012">
            <v>16.89</v>
          </cell>
        </row>
        <row r="5013">
          <cell r="A5013">
            <v>2595</v>
          </cell>
          <cell r="B5013" t="str">
            <v>Simonelli, Maurene G.</v>
          </cell>
          <cell r="C5013" t="str">
            <v>Y</v>
          </cell>
          <cell r="D5013" t="str">
            <v>00000605</v>
          </cell>
          <cell r="E5013" t="str">
            <v>Server</v>
          </cell>
          <cell r="F5013">
            <v>44795</v>
          </cell>
          <cell r="G5013">
            <v>45056</v>
          </cell>
          <cell r="H5013" t="str">
            <v>Hourly</v>
          </cell>
          <cell r="I5013" t="str">
            <v>H</v>
          </cell>
          <cell r="J5013">
            <v>17.309999999999999</v>
          </cell>
        </row>
        <row r="5014">
          <cell r="A5014">
            <v>2595</v>
          </cell>
          <cell r="B5014" t="str">
            <v>Simonelli, Maurene G.</v>
          </cell>
          <cell r="C5014" t="str">
            <v>N</v>
          </cell>
          <cell r="D5014" t="str">
            <v>00000606</v>
          </cell>
          <cell r="E5014" t="str">
            <v>Server Per Diem</v>
          </cell>
          <cell r="F5014">
            <v>44725</v>
          </cell>
          <cell r="G5014">
            <v>44794</v>
          </cell>
          <cell r="H5014" t="str">
            <v>Hourly</v>
          </cell>
          <cell r="I5014" t="str">
            <v>H</v>
          </cell>
          <cell r="J5014">
            <v>16.89</v>
          </cell>
        </row>
        <row r="5015">
          <cell r="A5015">
            <v>2596</v>
          </cell>
          <cell r="B5015" t="str">
            <v>Brown, Julia K.</v>
          </cell>
          <cell r="C5015" t="str">
            <v>Y</v>
          </cell>
          <cell r="D5015" t="str">
            <v>00000164</v>
          </cell>
          <cell r="E5015" t="str">
            <v>PRIM Medical Secretary</v>
          </cell>
          <cell r="F5015">
            <v>43544</v>
          </cell>
          <cell r="G5015">
            <v>43784</v>
          </cell>
          <cell r="H5015" t="str">
            <v>Hourly</v>
          </cell>
          <cell r="I5015" t="str">
            <v>H</v>
          </cell>
          <cell r="J5015">
            <v>15.5</v>
          </cell>
        </row>
        <row r="5016">
          <cell r="A5016">
            <v>2597</v>
          </cell>
          <cell r="B5016" t="str">
            <v>Gerstenmaier, Diane P.</v>
          </cell>
          <cell r="C5016" t="str">
            <v>Y</v>
          </cell>
          <cell r="D5016" t="str">
            <v>00000605</v>
          </cell>
          <cell r="E5016" t="str">
            <v>Server</v>
          </cell>
          <cell r="F5016">
            <v>43551</v>
          </cell>
          <cell r="G5016">
            <v>45056</v>
          </cell>
          <cell r="H5016" t="str">
            <v>Hourly</v>
          </cell>
          <cell r="I5016" t="str">
            <v>H</v>
          </cell>
          <cell r="J5016">
            <v>19.22</v>
          </cell>
        </row>
        <row r="5017">
          <cell r="A5017">
            <v>2598</v>
          </cell>
          <cell r="B5017" t="str">
            <v>Dundas, Allison</v>
          </cell>
          <cell r="C5017" t="str">
            <v>Y</v>
          </cell>
          <cell r="D5017" t="str">
            <v>00000190</v>
          </cell>
          <cell r="E5017" t="str">
            <v>NUTS Cook</v>
          </cell>
          <cell r="F5017">
            <v>43551</v>
          </cell>
          <cell r="G5017">
            <v>43920</v>
          </cell>
          <cell r="H5017" t="str">
            <v>Hourly</v>
          </cell>
          <cell r="I5017" t="str">
            <v>H</v>
          </cell>
          <cell r="J5017">
            <v>13.5</v>
          </cell>
        </row>
        <row r="5018">
          <cell r="A5018">
            <v>2599</v>
          </cell>
          <cell r="B5018" t="str">
            <v>Kita, Hana R.</v>
          </cell>
          <cell r="C5018" t="str">
            <v>Y</v>
          </cell>
          <cell r="D5018" t="str">
            <v>00000242</v>
          </cell>
          <cell r="E5018" t="str">
            <v>OR RN Per Diem</v>
          </cell>
          <cell r="F5018">
            <v>43558</v>
          </cell>
          <cell r="G5018">
            <v>43952</v>
          </cell>
          <cell r="H5018" t="str">
            <v>Hourly</v>
          </cell>
          <cell r="I5018" t="str">
            <v>H</v>
          </cell>
          <cell r="J5018">
            <v>28.24</v>
          </cell>
        </row>
        <row r="5019">
          <cell r="A5019">
            <v>2600</v>
          </cell>
          <cell r="B5019" t="str">
            <v>Bartlett, Ali M.</v>
          </cell>
          <cell r="C5019" t="str">
            <v>Y</v>
          </cell>
          <cell r="D5019" t="str">
            <v>00000082</v>
          </cell>
          <cell r="E5019" t="str">
            <v>LAB Laboratory Assistant</v>
          </cell>
          <cell r="F5019">
            <v>43565</v>
          </cell>
          <cell r="G5019">
            <v>43621</v>
          </cell>
          <cell r="H5019" t="str">
            <v>Hourly</v>
          </cell>
          <cell r="I5019" t="str">
            <v>H</v>
          </cell>
          <cell r="J5019">
            <v>13.5</v>
          </cell>
        </row>
        <row r="5020">
          <cell r="A5020">
            <v>2601</v>
          </cell>
          <cell r="B5020" t="str">
            <v>Lyford, Shane P.</v>
          </cell>
          <cell r="C5020" t="str">
            <v>N</v>
          </cell>
          <cell r="D5020" t="str">
            <v>00000220</v>
          </cell>
          <cell r="E5020" t="str">
            <v>Purchasing Specialist</v>
          </cell>
          <cell r="F5020">
            <v>43572</v>
          </cell>
          <cell r="G5020">
            <v>44683</v>
          </cell>
          <cell r="H5020" t="str">
            <v>Hourly</v>
          </cell>
          <cell r="I5020" t="str">
            <v>H</v>
          </cell>
          <cell r="J5020">
            <v>20.56</v>
          </cell>
        </row>
        <row r="5021">
          <cell r="A5021">
            <v>2601</v>
          </cell>
          <cell r="B5021" t="str">
            <v>Lyford, Shane P.</v>
          </cell>
          <cell r="C5021" t="str">
            <v>Y</v>
          </cell>
          <cell r="D5021" t="str">
            <v>00000700</v>
          </cell>
          <cell r="E5021" t="str">
            <v>Materials Management Clerk</v>
          </cell>
          <cell r="F5021">
            <v>44684</v>
          </cell>
          <cell r="G5021">
            <v>45056</v>
          </cell>
          <cell r="H5021" t="str">
            <v>Hourly</v>
          </cell>
          <cell r="I5021" t="str">
            <v>H</v>
          </cell>
          <cell r="J5021">
            <v>24.75</v>
          </cell>
        </row>
        <row r="5022">
          <cell r="A5022">
            <v>2602</v>
          </cell>
          <cell r="B5022" t="str">
            <v>Bohnyak, Stephen F.</v>
          </cell>
          <cell r="C5022" t="str">
            <v>Y</v>
          </cell>
          <cell r="D5022" t="str">
            <v>00000621</v>
          </cell>
          <cell r="E5022" t="str">
            <v>Desktop Administrator</v>
          </cell>
          <cell r="F5022">
            <v>43572</v>
          </cell>
          <cell r="G5022">
            <v>43670</v>
          </cell>
          <cell r="H5022" t="str">
            <v>Salaried</v>
          </cell>
          <cell r="I5022" t="str">
            <v>S</v>
          </cell>
          <cell r="J5022">
            <v>25</v>
          </cell>
        </row>
        <row r="5023">
          <cell r="A5023">
            <v>2603</v>
          </cell>
          <cell r="B5023" t="str">
            <v>Fournia, Carissa M.</v>
          </cell>
          <cell r="C5023" t="str">
            <v>N</v>
          </cell>
          <cell r="D5023" t="str">
            <v>00000421</v>
          </cell>
          <cell r="E5023" t="str">
            <v>RAD Radiology Technologist 2</v>
          </cell>
          <cell r="F5023">
            <v>43577</v>
          </cell>
          <cell r="G5023">
            <v>44910</v>
          </cell>
          <cell r="H5023" t="str">
            <v>Hourly</v>
          </cell>
          <cell r="I5023" t="str">
            <v>H</v>
          </cell>
          <cell r="J5023">
            <v>32.61</v>
          </cell>
        </row>
        <row r="5024">
          <cell r="A5024">
            <v>2603</v>
          </cell>
          <cell r="B5024" t="str">
            <v>Fournia, Carissa M.</v>
          </cell>
          <cell r="C5024" t="str">
            <v>Y</v>
          </cell>
          <cell r="D5024" t="str">
            <v>00000484</v>
          </cell>
          <cell r="E5024" t="str">
            <v>Radiology Technologist PD</v>
          </cell>
          <cell r="F5024">
            <v>44911</v>
          </cell>
          <cell r="G5024">
            <v>45056</v>
          </cell>
          <cell r="H5024" t="str">
            <v>Hourly</v>
          </cell>
          <cell r="I5024" t="str">
            <v>H</v>
          </cell>
          <cell r="J5024">
            <v>33.43</v>
          </cell>
        </row>
        <row r="5025">
          <cell r="A5025">
            <v>2604</v>
          </cell>
          <cell r="B5025" t="str">
            <v>Patch, Rebecca L.</v>
          </cell>
          <cell r="C5025" t="str">
            <v>N</v>
          </cell>
          <cell r="D5025" t="str">
            <v>00000421</v>
          </cell>
          <cell r="E5025" t="str">
            <v>RAD Radiology Technologist 2</v>
          </cell>
          <cell r="F5025">
            <v>43577</v>
          </cell>
          <cell r="G5025">
            <v>43578</v>
          </cell>
          <cell r="H5025" t="str">
            <v>Hourly</v>
          </cell>
          <cell r="I5025" t="str">
            <v>H</v>
          </cell>
          <cell r="J5025">
            <v>20.5</v>
          </cell>
        </row>
        <row r="5026">
          <cell r="A5026">
            <v>2604</v>
          </cell>
          <cell r="B5026" t="str">
            <v>Patch, Rebecca L.</v>
          </cell>
          <cell r="C5026" t="str">
            <v>N</v>
          </cell>
          <cell r="D5026" t="str">
            <v>00000421</v>
          </cell>
          <cell r="E5026" t="str">
            <v>RAD Radiology Technologist 2</v>
          </cell>
          <cell r="F5026">
            <v>43787</v>
          </cell>
          <cell r="G5026">
            <v>44262</v>
          </cell>
          <cell r="H5026" t="str">
            <v>Hourly</v>
          </cell>
          <cell r="I5026" t="str">
            <v>H</v>
          </cell>
          <cell r="J5026">
            <v>26.27</v>
          </cell>
        </row>
        <row r="5027">
          <cell r="A5027">
            <v>2604</v>
          </cell>
          <cell r="B5027" t="str">
            <v>Patch, Rebecca L.</v>
          </cell>
          <cell r="C5027" t="str">
            <v>Y</v>
          </cell>
          <cell r="D5027" t="str">
            <v>00000422</v>
          </cell>
          <cell r="E5027" t="str">
            <v>RAD Radiology Technologist 3</v>
          </cell>
          <cell r="F5027">
            <v>44263</v>
          </cell>
          <cell r="G5027">
            <v>45056</v>
          </cell>
          <cell r="H5027" t="str">
            <v>Hourly</v>
          </cell>
          <cell r="I5027" t="str">
            <v>H</v>
          </cell>
          <cell r="J5027">
            <v>33.590000000000003</v>
          </cell>
        </row>
        <row r="5028">
          <cell r="A5028">
            <v>2604</v>
          </cell>
          <cell r="B5028" t="str">
            <v>Patch, Rebecca L.</v>
          </cell>
          <cell r="C5028" t="str">
            <v>N</v>
          </cell>
          <cell r="D5028" t="str">
            <v>00000484</v>
          </cell>
          <cell r="E5028" t="str">
            <v>Radiology Technologist PD</v>
          </cell>
          <cell r="F5028">
            <v>43579</v>
          </cell>
          <cell r="G5028">
            <v>43786</v>
          </cell>
          <cell r="H5028" t="str">
            <v>Hourly</v>
          </cell>
          <cell r="I5028" t="str">
            <v>H</v>
          </cell>
          <cell r="J5028">
            <v>20.5</v>
          </cell>
        </row>
        <row r="5029">
          <cell r="A5029">
            <v>2605</v>
          </cell>
          <cell r="B5029" t="str">
            <v>Martin, Ashley M.</v>
          </cell>
          <cell r="C5029" t="str">
            <v>N</v>
          </cell>
          <cell r="D5029" t="str">
            <v>00000049</v>
          </cell>
          <cell r="E5029" t="str">
            <v>MEDSURG Registered Nurse</v>
          </cell>
          <cell r="F5029">
            <v>44531</v>
          </cell>
          <cell r="G5029">
            <v>44402</v>
          </cell>
          <cell r="H5029" t="str">
            <v>Hourly</v>
          </cell>
          <cell r="I5029" t="str">
            <v>H</v>
          </cell>
          <cell r="J5029">
            <v>26.52</v>
          </cell>
        </row>
        <row r="5030">
          <cell r="A5030">
            <v>2605</v>
          </cell>
          <cell r="B5030" t="str">
            <v>Martin, Ashley M.</v>
          </cell>
          <cell r="C5030" t="str">
            <v>N</v>
          </cell>
          <cell r="D5030" t="str">
            <v>00000050</v>
          </cell>
          <cell r="E5030" t="str">
            <v>MEDSURG LPN</v>
          </cell>
          <cell r="F5030">
            <v>43586</v>
          </cell>
          <cell r="G5030">
            <v>43646</v>
          </cell>
          <cell r="H5030" t="str">
            <v>Hourly</v>
          </cell>
          <cell r="I5030" t="str">
            <v>H</v>
          </cell>
          <cell r="J5030">
            <v>17</v>
          </cell>
        </row>
        <row r="5031">
          <cell r="A5031">
            <v>2605</v>
          </cell>
          <cell r="B5031" t="str">
            <v>Martin, Ashley M.</v>
          </cell>
          <cell r="C5031" t="str">
            <v>N</v>
          </cell>
          <cell r="D5031" t="str">
            <v>00000239</v>
          </cell>
          <cell r="E5031" t="str">
            <v>MEDSURG RN Per Diem</v>
          </cell>
          <cell r="F5031">
            <v>44403</v>
          </cell>
          <cell r="G5031">
            <v>44766</v>
          </cell>
          <cell r="H5031" t="str">
            <v>Hourly</v>
          </cell>
          <cell r="I5031" t="str">
            <v>H</v>
          </cell>
          <cell r="J5031">
            <v>37.200000000000003</v>
          </cell>
        </row>
        <row r="5032">
          <cell r="A5032">
            <v>2605</v>
          </cell>
          <cell r="B5032" t="str">
            <v>Martin, Ashley M.</v>
          </cell>
          <cell r="C5032" t="str">
            <v>Y</v>
          </cell>
          <cell r="D5032" t="str">
            <v>00000544</v>
          </cell>
          <cell r="E5032" t="str">
            <v>Registered Nurse</v>
          </cell>
          <cell r="F5032">
            <v>44531</v>
          </cell>
          <cell r="G5032">
            <v>45056</v>
          </cell>
          <cell r="H5032" t="str">
            <v>Hourly</v>
          </cell>
          <cell r="I5032" t="str">
            <v>H</v>
          </cell>
          <cell r="J5032">
            <v>34.799999999999997</v>
          </cell>
        </row>
        <row r="5033">
          <cell r="A5033">
            <v>2606</v>
          </cell>
          <cell r="B5033" t="str">
            <v>McCarty-Singleton, Siobhan M.</v>
          </cell>
          <cell r="C5033" t="str">
            <v>N</v>
          </cell>
          <cell r="D5033" t="str">
            <v>00000590</v>
          </cell>
          <cell r="E5033" t="str">
            <v>Physician Specialty Clin</v>
          </cell>
          <cell r="F5033">
            <v>43591</v>
          </cell>
          <cell r="G5033">
            <v>44136</v>
          </cell>
          <cell r="H5033" t="str">
            <v>Hourly</v>
          </cell>
          <cell r="I5033" t="str">
            <v>H</v>
          </cell>
          <cell r="J5033">
            <v>162.5</v>
          </cell>
        </row>
        <row r="5034">
          <cell r="A5034">
            <v>2606</v>
          </cell>
          <cell r="B5034" t="str">
            <v>McCarty-Singleton, Siobhan M.</v>
          </cell>
          <cell r="C5034" t="str">
            <v>N</v>
          </cell>
          <cell r="D5034" t="str">
            <v>00000590</v>
          </cell>
          <cell r="E5034" t="str">
            <v>Physician Specialty Clin</v>
          </cell>
          <cell r="F5034">
            <v>44168</v>
          </cell>
          <cell r="G5034">
            <v>44178</v>
          </cell>
          <cell r="H5034" t="str">
            <v>Hourly</v>
          </cell>
          <cell r="I5034" t="str">
            <v>H</v>
          </cell>
          <cell r="J5034">
            <v>162.5</v>
          </cell>
        </row>
        <row r="5035">
          <cell r="A5035">
            <v>2606</v>
          </cell>
          <cell r="B5035" t="str">
            <v>McCarty-Singleton, Siobhan M.</v>
          </cell>
          <cell r="C5035" t="str">
            <v>Y</v>
          </cell>
          <cell r="D5035" t="str">
            <v>00000590</v>
          </cell>
          <cell r="E5035" t="str">
            <v>Physician Specialty Clin</v>
          </cell>
          <cell r="F5035">
            <v>44417</v>
          </cell>
          <cell r="G5035">
            <v>45056</v>
          </cell>
          <cell r="H5035" t="str">
            <v>Hourly</v>
          </cell>
          <cell r="I5035" t="str">
            <v>H</v>
          </cell>
          <cell r="J5035">
            <v>293.75</v>
          </cell>
        </row>
        <row r="5036">
          <cell r="A5036">
            <v>2607</v>
          </cell>
          <cell r="B5036" t="str">
            <v>Daniels, Jean M.</v>
          </cell>
          <cell r="C5036" t="str">
            <v>Y</v>
          </cell>
          <cell r="D5036" t="str">
            <v>00000063</v>
          </cell>
          <cell r="E5036" t="str">
            <v>OR Registered Nurse</v>
          </cell>
          <cell r="F5036">
            <v>43593</v>
          </cell>
          <cell r="G5036">
            <v>43656</v>
          </cell>
          <cell r="H5036" t="str">
            <v>Hourly</v>
          </cell>
          <cell r="I5036" t="str">
            <v>H</v>
          </cell>
          <cell r="J5036">
            <v>36.75</v>
          </cell>
        </row>
        <row r="5037">
          <cell r="A5037">
            <v>2608</v>
          </cell>
          <cell r="B5037" t="str">
            <v>Deal, Wanda M.</v>
          </cell>
          <cell r="C5037" t="str">
            <v>Y</v>
          </cell>
          <cell r="D5037" t="str">
            <v>00000211</v>
          </cell>
          <cell r="E5037" t="str">
            <v>PR Patient Reg Receptionist I</v>
          </cell>
          <cell r="F5037">
            <v>43731</v>
          </cell>
          <cell r="G5037">
            <v>43786</v>
          </cell>
          <cell r="H5037" t="str">
            <v>Hourly</v>
          </cell>
          <cell r="I5037" t="str">
            <v>H</v>
          </cell>
          <cell r="J5037">
            <v>13.5</v>
          </cell>
        </row>
        <row r="5038">
          <cell r="A5038">
            <v>2608</v>
          </cell>
          <cell r="B5038" t="str">
            <v>Deal, Wanda M.</v>
          </cell>
          <cell r="C5038" t="str">
            <v>N</v>
          </cell>
          <cell r="D5038" t="str">
            <v>00000460</v>
          </cell>
          <cell r="E5038" t="str">
            <v>Pt Reg Receptionist 1 Per Diem</v>
          </cell>
          <cell r="F5038">
            <v>43600</v>
          </cell>
          <cell r="G5038">
            <v>43730</v>
          </cell>
          <cell r="H5038" t="str">
            <v>Hourly</v>
          </cell>
          <cell r="I5038" t="str">
            <v>H</v>
          </cell>
          <cell r="J5038">
            <v>13.5</v>
          </cell>
        </row>
        <row r="5039">
          <cell r="A5039">
            <v>2609</v>
          </cell>
          <cell r="B5039" t="str">
            <v>Benoir, Kate M.</v>
          </cell>
          <cell r="C5039" t="str">
            <v>Y</v>
          </cell>
          <cell r="D5039" t="str">
            <v>00000582</v>
          </cell>
          <cell r="E5039" t="str">
            <v>LNA Retirement Com PD</v>
          </cell>
          <cell r="F5039">
            <v>43600</v>
          </cell>
          <cell r="G5039">
            <v>45056</v>
          </cell>
          <cell r="H5039" t="str">
            <v>Hourly</v>
          </cell>
          <cell r="I5039" t="str">
            <v>H</v>
          </cell>
          <cell r="J5039">
            <v>18.559999999999999</v>
          </cell>
        </row>
        <row r="5040">
          <cell r="A5040">
            <v>2610</v>
          </cell>
          <cell r="B5040" t="str">
            <v>Schoolcraft, Valerie L.</v>
          </cell>
          <cell r="C5040" t="str">
            <v>Y</v>
          </cell>
          <cell r="D5040" t="str">
            <v>00000337</v>
          </cell>
          <cell r="E5040" t="str">
            <v>Marketing Specialist</v>
          </cell>
          <cell r="F5040">
            <v>43600</v>
          </cell>
          <cell r="G5040">
            <v>43714</v>
          </cell>
          <cell r="H5040" t="str">
            <v>Hourly</v>
          </cell>
          <cell r="I5040" t="str">
            <v>H</v>
          </cell>
          <cell r="J5040">
            <v>19</v>
          </cell>
        </row>
        <row r="5041">
          <cell r="A5041">
            <v>2611</v>
          </cell>
          <cell r="B5041" t="str">
            <v>Morris, Erin M.</v>
          </cell>
          <cell r="C5041" t="str">
            <v>Y</v>
          </cell>
          <cell r="D5041" t="str">
            <v>00000277</v>
          </cell>
          <cell r="E5041" t="str">
            <v>BIL Receptionist</v>
          </cell>
          <cell r="F5041">
            <v>43600</v>
          </cell>
          <cell r="G5041">
            <v>43703</v>
          </cell>
          <cell r="H5041" t="str">
            <v>Hourly</v>
          </cell>
          <cell r="I5041" t="str">
            <v>H</v>
          </cell>
          <cell r="J5041">
            <v>15</v>
          </cell>
        </row>
        <row r="5042">
          <cell r="A5042">
            <v>2612</v>
          </cell>
          <cell r="B5042" t="str">
            <v>Phillips, Cielo N.</v>
          </cell>
          <cell r="C5042" t="str">
            <v>Y</v>
          </cell>
          <cell r="D5042" t="str">
            <v>00000582</v>
          </cell>
          <cell r="E5042" t="str">
            <v>LNA Retirement Com PD</v>
          </cell>
          <cell r="F5042">
            <v>43600</v>
          </cell>
          <cell r="G5042">
            <v>45056</v>
          </cell>
          <cell r="H5042" t="str">
            <v>Hourly</v>
          </cell>
          <cell r="I5042" t="str">
            <v>H</v>
          </cell>
          <cell r="J5042">
            <v>20.63</v>
          </cell>
        </row>
        <row r="5043">
          <cell r="A5043">
            <v>2613</v>
          </cell>
          <cell r="B5043" t="str">
            <v>DeWitt, Erica J.</v>
          </cell>
          <cell r="C5043" t="str">
            <v>Y</v>
          </cell>
          <cell r="D5043" t="str">
            <v>00000367</v>
          </cell>
          <cell r="E5043" t="str">
            <v>Hospitalist</v>
          </cell>
          <cell r="F5043">
            <v>43590</v>
          </cell>
          <cell r="G5043">
            <v>43968</v>
          </cell>
          <cell r="H5043" t="str">
            <v>Hourly</v>
          </cell>
          <cell r="I5043" t="str">
            <v>H</v>
          </cell>
          <cell r="J5043">
            <v>175</v>
          </cell>
        </row>
        <row r="5044">
          <cell r="A5044">
            <v>2614</v>
          </cell>
          <cell r="B5044" t="str">
            <v>Dress, Francis J.</v>
          </cell>
          <cell r="C5044" t="str">
            <v>Y</v>
          </cell>
          <cell r="D5044" t="str">
            <v>00000197</v>
          </cell>
          <cell r="E5044" t="str">
            <v>ES Associate</v>
          </cell>
          <cell r="F5044">
            <v>43607</v>
          </cell>
          <cell r="G5044">
            <v>44216</v>
          </cell>
          <cell r="H5044" t="str">
            <v>Hourly</v>
          </cell>
          <cell r="I5044" t="str">
            <v>H</v>
          </cell>
          <cell r="J5044">
            <v>14.5</v>
          </cell>
        </row>
        <row r="5045">
          <cell r="A5045">
            <v>2615</v>
          </cell>
          <cell r="B5045" t="str">
            <v>Fossman, Penny M.</v>
          </cell>
          <cell r="C5045" t="str">
            <v>Y</v>
          </cell>
          <cell r="D5045" t="str">
            <v>00000166</v>
          </cell>
          <cell r="E5045" t="str">
            <v>PRIM Nurse Practitioner</v>
          </cell>
          <cell r="F5045">
            <v>43605</v>
          </cell>
          <cell r="G5045">
            <v>43952</v>
          </cell>
          <cell r="H5045" t="str">
            <v>Salaried</v>
          </cell>
          <cell r="I5045" t="str">
            <v>S</v>
          </cell>
          <cell r="J5045">
            <v>51</v>
          </cell>
        </row>
        <row r="5046">
          <cell r="A5046">
            <v>2616</v>
          </cell>
          <cell r="B5046" t="str">
            <v>Abare, Marie S.</v>
          </cell>
          <cell r="C5046" t="str">
            <v>N</v>
          </cell>
          <cell r="D5046" t="str">
            <v>00000233</v>
          </cell>
          <cell r="E5046" t="str">
            <v>ER RN Per Diem</v>
          </cell>
          <cell r="F5046">
            <v>43621</v>
          </cell>
          <cell r="G5046">
            <v>44668</v>
          </cell>
          <cell r="H5046" t="str">
            <v>Hourly</v>
          </cell>
          <cell r="I5046" t="str">
            <v>H</v>
          </cell>
          <cell r="J5046">
            <v>37.25</v>
          </cell>
        </row>
        <row r="5047">
          <cell r="A5047">
            <v>2616</v>
          </cell>
          <cell r="B5047" t="str">
            <v>Abare, Marie S.</v>
          </cell>
          <cell r="C5047" t="str">
            <v>N</v>
          </cell>
          <cell r="D5047" t="str">
            <v>00000233</v>
          </cell>
          <cell r="E5047" t="str">
            <v>ER RN Per Diem</v>
          </cell>
          <cell r="F5047">
            <v>44711</v>
          </cell>
          <cell r="G5047">
            <v>45056</v>
          </cell>
          <cell r="H5047" t="str">
            <v>Hourly</v>
          </cell>
          <cell r="I5047" t="str">
            <v>H</v>
          </cell>
          <cell r="J5047">
            <v>40.82</v>
          </cell>
        </row>
        <row r="5048">
          <cell r="A5048">
            <v>2616</v>
          </cell>
          <cell r="B5048" t="str">
            <v>Abare, Marie S.</v>
          </cell>
          <cell r="C5048" t="str">
            <v>Y</v>
          </cell>
          <cell r="D5048" t="str">
            <v>00000656</v>
          </cell>
          <cell r="E5048" t="str">
            <v>House Supervisor</v>
          </cell>
          <cell r="F5048">
            <v>44669</v>
          </cell>
          <cell r="G5048">
            <v>45056</v>
          </cell>
          <cell r="H5048" t="str">
            <v>Hourly</v>
          </cell>
          <cell r="I5048" t="str">
            <v>H</v>
          </cell>
          <cell r="J5048">
            <v>44.79</v>
          </cell>
        </row>
        <row r="5049">
          <cell r="A5049">
            <v>2617</v>
          </cell>
          <cell r="B5049" t="str">
            <v>Bingham, Jessica L.</v>
          </cell>
          <cell r="C5049" t="str">
            <v>N</v>
          </cell>
          <cell r="D5049" t="str">
            <v>00000211</v>
          </cell>
          <cell r="E5049" t="str">
            <v>PR Patient Reg Receptionist I</v>
          </cell>
          <cell r="F5049">
            <v>43621</v>
          </cell>
          <cell r="G5049">
            <v>44682</v>
          </cell>
          <cell r="H5049" t="str">
            <v>Hourly</v>
          </cell>
          <cell r="I5049" t="str">
            <v>H</v>
          </cell>
          <cell r="J5049">
            <v>17.059999999999999</v>
          </cell>
        </row>
        <row r="5050">
          <cell r="A5050">
            <v>2617</v>
          </cell>
          <cell r="B5050" t="str">
            <v>Bingham, Jessica L.</v>
          </cell>
          <cell r="C5050" t="str">
            <v>N</v>
          </cell>
          <cell r="D5050" t="str">
            <v>00000622</v>
          </cell>
          <cell r="E5050" t="str">
            <v>IL Associate</v>
          </cell>
          <cell r="F5050">
            <v>43703</v>
          </cell>
          <cell r="G5050">
            <v>44710</v>
          </cell>
          <cell r="H5050" t="str">
            <v>Hourly</v>
          </cell>
          <cell r="I5050" t="str">
            <v>H</v>
          </cell>
          <cell r="J5050">
            <v>17.059999999999999</v>
          </cell>
        </row>
        <row r="5051">
          <cell r="A5051">
            <v>2617</v>
          </cell>
          <cell r="B5051" t="str">
            <v>Bingham, Jessica L.</v>
          </cell>
          <cell r="C5051" t="str">
            <v>Y</v>
          </cell>
          <cell r="D5051" t="str">
            <v>00000657</v>
          </cell>
          <cell r="E5051" t="str">
            <v>Office Representative</v>
          </cell>
          <cell r="F5051">
            <v>44683</v>
          </cell>
          <cell r="G5051">
            <v>44973</v>
          </cell>
          <cell r="H5051" t="str">
            <v>Hourly</v>
          </cell>
          <cell r="I5051" t="str">
            <v>H</v>
          </cell>
          <cell r="J5051">
            <v>17.059999999999999</v>
          </cell>
        </row>
        <row r="5052">
          <cell r="A5052">
            <v>2618</v>
          </cell>
          <cell r="B5052" t="str">
            <v>Porter, Amanda W.</v>
          </cell>
          <cell r="C5052" t="str">
            <v>N</v>
          </cell>
          <cell r="D5052" t="str">
            <v>00000197</v>
          </cell>
          <cell r="E5052" t="str">
            <v>ES Associate</v>
          </cell>
          <cell r="F5052">
            <v>43621</v>
          </cell>
          <cell r="G5052">
            <v>44355</v>
          </cell>
          <cell r="H5052" t="str">
            <v>Hourly</v>
          </cell>
          <cell r="I5052" t="str">
            <v>H</v>
          </cell>
          <cell r="J5052">
            <v>17.32</v>
          </cell>
        </row>
        <row r="5053">
          <cell r="A5053">
            <v>2618</v>
          </cell>
          <cell r="B5053" t="str">
            <v>Porter, Amanda W.</v>
          </cell>
          <cell r="C5053" t="str">
            <v>N</v>
          </cell>
          <cell r="D5053" t="str">
            <v>00000472</v>
          </cell>
          <cell r="E5053" t="str">
            <v>ES Associate - Per Diem</v>
          </cell>
          <cell r="F5053">
            <v>44655</v>
          </cell>
          <cell r="G5053">
            <v>44934</v>
          </cell>
          <cell r="H5053" t="str">
            <v>Hourly</v>
          </cell>
          <cell r="I5053" t="str">
            <v>H</v>
          </cell>
          <cell r="J5053">
            <v>19.91</v>
          </cell>
        </row>
        <row r="5054">
          <cell r="A5054">
            <v>2618</v>
          </cell>
          <cell r="B5054" t="str">
            <v>Porter, Amanda W.</v>
          </cell>
          <cell r="C5054" t="str">
            <v>N</v>
          </cell>
          <cell r="D5054" t="str">
            <v>00000622</v>
          </cell>
          <cell r="E5054" t="str">
            <v>IL Associate</v>
          </cell>
          <cell r="F5054">
            <v>44347</v>
          </cell>
          <cell r="G5054">
            <v>44654</v>
          </cell>
          <cell r="H5054" t="str">
            <v>Hourly</v>
          </cell>
          <cell r="I5054" t="str">
            <v>H</v>
          </cell>
          <cell r="J5054">
            <v>17.32</v>
          </cell>
        </row>
        <row r="5055">
          <cell r="A5055">
            <v>2618</v>
          </cell>
          <cell r="B5055" t="str">
            <v>Porter, Amanda W.</v>
          </cell>
          <cell r="C5055" t="str">
            <v>Y</v>
          </cell>
          <cell r="D5055" t="str">
            <v>00000727</v>
          </cell>
          <cell r="E5055" t="str">
            <v>Office Representative PD</v>
          </cell>
          <cell r="F5055">
            <v>44935</v>
          </cell>
          <cell r="G5055">
            <v>45056</v>
          </cell>
          <cell r="H5055" t="str">
            <v>Hourly</v>
          </cell>
          <cell r="I5055" t="str">
            <v>H</v>
          </cell>
          <cell r="J5055">
            <v>23.06</v>
          </cell>
        </row>
        <row r="5056">
          <cell r="A5056">
            <v>2619</v>
          </cell>
          <cell r="B5056" t="str">
            <v>Brann, Bethanie A.</v>
          </cell>
          <cell r="C5056" t="str">
            <v>Y</v>
          </cell>
          <cell r="D5056" t="str">
            <v>00000436</v>
          </cell>
          <cell r="E5056" t="str">
            <v>Cert Athletic Trainer</v>
          </cell>
          <cell r="F5056">
            <v>43621</v>
          </cell>
          <cell r="G5056">
            <v>43700</v>
          </cell>
          <cell r="H5056" t="str">
            <v>Hourly</v>
          </cell>
          <cell r="I5056" t="str">
            <v>H</v>
          </cell>
          <cell r="J5056">
            <v>21</v>
          </cell>
        </row>
        <row r="5057">
          <cell r="A5057">
            <v>2620</v>
          </cell>
          <cell r="B5057" t="str">
            <v>Marshia, Bree C.</v>
          </cell>
          <cell r="C5057" t="str">
            <v>N</v>
          </cell>
          <cell r="D5057" t="str">
            <v>00000581</v>
          </cell>
          <cell r="E5057" t="str">
            <v>LNA Retirement Community</v>
          </cell>
          <cell r="F5057">
            <v>43628</v>
          </cell>
          <cell r="G5057">
            <v>43742</v>
          </cell>
          <cell r="H5057" t="str">
            <v>Hourly</v>
          </cell>
          <cell r="I5057" t="str">
            <v>H</v>
          </cell>
          <cell r="J5057">
            <v>14.5</v>
          </cell>
        </row>
        <row r="5058">
          <cell r="A5058">
            <v>2620</v>
          </cell>
          <cell r="B5058" t="str">
            <v>Marshia, Bree C.</v>
          </cell>
          <cell r="C5058" t="str">
            <v>Y</v>
          </cell>
          <cell r="D5058" t="str">
            <v>00000582</v>
          </cell>
          <cell r="E5058" t="str">
            <v>LNA Retirement Com PD</v>
          </cell>
          <cell r="F5058">
            <v>43796</v>
          </cell>
          <cell r="G5058">
            <v>44011</v>
          </cell>
          <cell r="H5058" t="str">
            <v>Hourly</v>
          </cell>
          <cell r="I5058" t="str">
            <v>H</v>
          </cell>
          <cell r="J5058">
            <v>14.5</v>
          </cell>
        </row>
        <row r="5059">
          <cell r="A5059">
            <v>2621</v>
          </cell>
          <cell r="B5059" t="str">
            <v>Bachman, Angeline M.</v>
          </cell>
          <cell r="C5059" t="str">
            <v>Y</v>
          </cell>
          <cell r="D5059" t="str">
            <v>00000093</v>
          </cell>
          <cell r="E5059" t="str">
            <v>PHAR Pharmacist</v>
          </cell>
          <cell r="F5059">
            <v>43635</v>
          </cell>
          <cell r="G5059">
            <v>45056</v>
          </cell>
          <cell r="H5059" t="str">
            <v>Salaried</v>
          </cell>
          <cell r="I5059" t="str">
            <v>S</v>
          </cell>
          <cell r="J5059">
            <v>59.39</v>
          </cell>
        </row>
        <row r="5060">
          <cell r="A5060">
            <v>2622</v>
          </cell>
          <cell r="B5060" t="str">
            <v>Chase, Shyanne M.</v>
          </cell>
          <cell r="C5060" t="str">
            <v>Y</v>
          </cell>
          <cell r="D5060" t="str">
            <v>00000368</v>
          </cell>
          <cell r="E5060" t="str">
            <v>ER LNA</v>
          </cell>
          <cell r="F5060">
            <v>43635</v>
          </cell>
          <cell r="G5060">
            <v>43857</v>
          </cell>
          <cell r="H5060" t="str">
            <v>Hourly</v>
          </cell>
          <cell r="I5060" t="str">
            <v>H</v>
          </cell>
          <cell r="J5060">
            <v>12</v>
          </cell>
        </row>
        <row r="5061">
          <cell r="A5061">
            <v>2623</v>
          </cell>
          <cell r="B5061" t="str">
            <v>Storms, Michele L.</v>
          </cell>
          <cell r="C5061" t="str">
            <v>N</v>
          </cell>
          <cell r="D5061" t="str">
            <v>00000197</v>
          </cell>
          <cell r="E5061" t="str">
            <v>ES Associate</v>
          </cell>
          <cell r="F5061">
            <v>43635</v>
          </cell>
          <cell r="G5061">
            <v>43634</v>
          </cell>
          <cell r="H5061" t="str">
            <v>Hourly</v>
          </cell>
          <cell r="I5061" t="str">
            <v>H</v>
          </cell>
          <cell r="J5061">
            <v>13</v>
          </cell>
        </row>
        <row r="5062">
          <cell r="A5062">
            <v>2623</v>
          </cell>
          <cell r="B5062" t="str">
            <v>Storms, Michele L.</v>
          </cell>
          <cell r="C5062" t="str">
            <v>Y</v>
          </cell>
          <cell r="D5062" t="str">
            <v>00000472</v>
          </cell>
          <cell r="E5062" t="str">
            <v>ES Associate - Per Diem</v>
          </cell>
          <cell r="F5062">
            <v>43635</v>
          </cell>
          <cell r="G5062">
            <v>43644</v>
          </cell>
          <cell r="H5062" t="str">
            <v>Hourly</v>
          </cell>
          <cell r="I5062" t="str">
            <v>H</v>
          </cell>
          <cell r="J5062">
            <v>13</v>
          </cell>
        </row>
        <row r="5063">
          <cell r="A5063">
            <v>2624</v>
          </cell>
          <cell r="B5063" t="str">
            <v>Pelkey, Jazmine</v>
          </cell>
          <cell r="C5063" t="str">
            <v>N</v>
          </cell>
          <cell r="D5063" t="str">
            <v>00000197</v>
          </cell>
          <cell r="E5063" t="str">
            <v>ES Associate</v>
          </cell>
          <cell r="F5063">
            <v>43636</v>
          </cell>
          <cell r="G5063">
            <v>43635</v>
          </cell>
          <cell r="H5063" t="str">
            <v>Hourly</v>
          </cell>
          <cell r="I5063" t="str">
            <v>H</v>
          </cell>
          <cell r="J5063">
            <v>10.78</v>
          </cell>
        </row>
        <row r="5064">
          <cell r="A5064">
            <v>2624</v>
          </cell>
          <cell r="B5064" t="str">
            <v>Pelkey, Jazmine</v>
          </cell>
          <cell r="C5064" t="str">
            <v>Y</v>
          </cell>
          <cell r="D5064" t="str">
            <v>00000472</v>
          </cell>
          <cell r="E5064" t="str">
            <v>ES Associate - Per Diem</v>
          </cell>
          <cell r="F5064">
            <v>43636</v>
          </cell>
          <cell r="G5064">
            <v>43659</v>
          </cell>
          <cell r="H5064" t="str">
            <v>Hourly</v>
          </cell>
          <cell r="I5064" t="str">
            <v>H</v>
          </cell>
          <cell r="J5064">
            <v>10.78</v>
          </cell>
        </row>
        <row r="5065">
          <cell r="A5065">
            <v>2625</v>
          </cell>
          <cell r="B5065" t="str">
            <v>Clark, Lily</v>
          </cell>
          <cell r="C5065" t="str">
            <v>Y</v>
          </cell>
          <cell r="D5065" t="str">
            <v>00000471</v>
          </cell>
          <cell r="E5065" t="str">
            <v>LAB Laboratory Asst Per Diem</v>
          </cell>
          <cell r="F5065">
            <v>43642</v>
          </cell>
          <cell r="G5065">
            <v>44316</v>
          </cell>
          <cell r="H5065" t="str">
            <v>Hourly</v>
          </cell>
          <cell r="I5065" t="str">
            <v>H</v>
          </cell>
          <cell r="J5065">
            <v>16.25</v>
          </cell>
        </row>
        <row r="5066">
          <cell r="A5066">
            <v>2626</v>
          </cell>
          <cell r="B5066" t="str">
            <v>Perkins, Paige M.</v>
          </cell>
          <cell r="C5066" t="str">
            <v>N</v>
          </cell>
          <cell r="D5066" t="str">
            <v>00000211</v>
          </cell>
          <cell r="E5066" t="str">
            <v>PR Patient Reg Receptionist I</v>
          </cell>
          <cell r="F5066">
            <v>43642</v>
          </cell>
          <cell r="G5066">
            <v>43642</v>
          </cell>
          <cell r="H5066" t="str">
            <v>Hourly</v>
          </cell>
          <cell r="I5066" t="str">
            <v>H</v>
          </cell>
          <cell r="J5066">
            <v>17</v>
          </cell>
        </row>
        <row r="5067">
          <cell r="A5067">
            <v>2626</v>
          </cell>
          <cell r="B5067" t="str">
            <v>Perkins, Paige M.</v>
          </cell>
          <cell r="C5067" t="str">
            <v>N</v>
          </cell>
          <cell r="D5067" t="str">
            <v>00000460</v>
          </cell>
          <cell r="E5067" t="str">
            <v>Pt Reg Receptionist 1 Per Diem</v>
          </cell>
          <cell r="F5067">
            <v>43643</v>
          </cell>
          <cell r="G5067">
            <v>43667</v>
          </cell>
          <cell r="H5067" t="str">
            <v>Hourly</v>
          </cell>
          <cell r="I5067" t="str">
            <v>H</v>
          </cell>
          <cell r="J5067">
            <v>13</v>
          </cell>
        </row>
        <row r="5068">
          <cell r="A5068">
            <v>2626</v>
          </cell>
          <cell r="B5068" t="str">
            <v>Perkins, Paige M.</v>
          </cell>
          <cell r="C5068" t="str">
            <v>N</v>
          </cell>
          <cell r="D5068" t="str">
            <v>00000460</v>
          </cell>
          <cell r="E5068" t="str">
            <v>Pt Reg Receptionist 1 Per Diem</v>
          </cell>
          <cell r="F5068">
            <v>43661</v>
          </cell>
          <cell r="G5068">
            <v>43674</v>
          </cell>
          <cell r="H5068" t="str">
            <v>Hourly</v>
          </cell>
          <cell r="I5068" t="str">
            <v>H</v>
          </cell>
          <cell r="J5068">
            <v>13</v>
          </cell>
        </row>
        <row r="5069">
          <cell r="A5069">
            <v>2626</v>
          </cell>
          <cell r="B5069" t="str">
            <v>Perkins, Paige M.</v>
          </cell>
          <cell r="C5069" t="str">
            <v>N</v>
          </cell>
          <cell r="D5069" t="str">
            <v>00000583</v>
          </cell>
          <cell r="E5069" t="str">
            <v>LPN Retirement Community</v>
          </cell>
          <cell r="F5069">
            <v>43675</v>
          </cell>
          <cell r="G5069">
            <v>44162</v>
          </cell>
          <cell r="H5069" t="str">
            <v>Hourly</v>
          </cell>
          <cell r="I5069" t="str">
            <v>H</v>
          </cell>
          <cell r="J5069">
            <v>19.57</v>
          </cell>
        </row>
        <row r="5070">
          <cell r="A5070">
            <v>2626</v>
          </cell>
          <cell r="B5070" t="str">
            <v>Perkins, Paige M.</v>
          </cell>
          <cell r="C5070" t="str">
            <v>Y</v>
          </cell>
          <cell r="D5070" t="str">
            <v>00000583</v>
          </cell>
          <cell r="E5070" t="str">
            <v>LPN Retirement Community</v>
          </cell>
          <cell r="F5070">
            <v>44342</v>
          </cell>
          <cell r="G5070">
            <v>44608</v>
          </cell>
          <cell r="H5070" t="str">
            <v>Hourly</v>
          </cell>
          <cell r="I5070" t="str">
            <v>H</v>
          </cell>
          <cell r="J5070">
            <v>19.68</v>
          </cell>
        </row>
        <row r="5071">
          <cell r="A5071">
            <v>2627</v>
          </cell>
          <cell r="B5071" t="str">
            <v>Wight, Angel E.</v>
          </cell>
          <cell r="C5071" t="str">
            <v>N</v>
          </cell>
          <cell r="D5071" t="str">
            <v>00000187</v>
          </cell>
          <cell r="E5071" t="str">
            <v>CLAD Medical Secretary</v>
          </cell>
          <cell r="F5071">
            <v>43642</v>
          </cell>
          <cell r="G5071">
            <v>44682</v>
          </cell>
          <cell r="H5071" t="str">
            <v>Hourly</v>
          </cell>
          <cell r="I5071" t="str">
            <v>H</v>
          </cell>
          <cell r="J5071">
            <v>20.27</v>
          </cell>
        </row>
        <row r="5072">
          <cell r="A5072">
            <v>2627</v>
          </cell>
          <cell r="B5072" t="str">
            <v>Wight, Angel E.</v>
          </cell>
          <cell r="C5072" t="str">
            <v>Y</v>
          </cell>
          <cell r="D5072" t="str">
            <v>00000657</v>
          </cell>
          <cell r="E5072" t="str">
            <v>Office Representative</v>
          </cell>
          <cell r="F5072">
            <v>44683</v>
          </cell>
          <cell r="G5072">
            <v>45056</v>
          </cell>
          <cell r="H5072" t="str">
            <v>Hourly</v>
          </cell>
          <cell r="I5072" t="str">
            <v>H</v>
          </cell>
          <cell r="J5072">
            <v>22.98</v>
          </cell>
        </row>
        <row r="5073">
          <cell r="A5073">
            <v>2628</v>
          </cell>
          <cell r="B5073" t="str">
            <v>Boule, Cady A.</v>
          </cell>
          <cell r="C5073" t="str">
            <v>N</v>
          </cell>
          <cell r="D5073" t="str">
            <v>00000051</v>
          </cell>
          <cell r="E5073" t="str">
            <v>MEDSURG LNA</v>
          </cell>
          <cell r="F5073">
            <v>43649</v>
          </cell>
          <cell r="G5073">
            <v>43744</v>
          </cell>
          <cell r="H5073" t="str">
            <v>Hourly</v>
          </cell>
          <cell r="I5073" t="str">
            <v>H</v>
          </cell>
          <cell r="J5073">
            <v>12</v>
          </cell>
        </row>
        <row r="5074">
          <cell r="A5074">
            <v>2628</v>
          </cell>
          <cell r="B5074" t="str">
            <v>Boule, Cady A.</v>
          </cell>
          <cell r="C5074" t="str">
            <v>Y</v>
          </cell>
          <cell r="D5074" t="str">
            <v>00000237</v>
          </cell>
          <cell r="E5074" t="str">
            <v>MEDSURG LNA Per Diem</v>
          </cell>
          <cell r="F5074">
            <v>43745</v>
          </cell>
          <cell r="G5074">
            <v>44053</v>
          </cell>
          <cell r="H5074" t="str">
            <v>Hourly</v>
          </cell>
          <cell r="I5074" t="str">
            <v>H</v>
          </cell>
          <cell r="J5074">
            <v>12</v>
          </cell>
        </row>
        <row r="5075">
          <cell r="A5075">
            <v>2629</v>
          </cell>
          <cell r="B5075" t="str">
            <v>Miller, Tasha M.</v>
          </cell>
          <cell r="C5075" t="str">
            <v>N</v>
          </cell>
          <cell r="D5075" t="str">
            <v>00000155</v>
          </cell>
          <cell r="E5075" t="str">
            <v>NAPS Surgery Medical Secretary</v>
          </cell>
          <cell r="F5075">
            <v>43787</v>
          </cell>
          <cell r="G5075">
            <v>43786</v>
          </cell>
          <cell r="H5075" t="str">
            <v>Hourly</v>
          </cell>
          <cell r="I5075" t="str">
            <v>H</v>
          </cell>
          <cell r="J5075">
            <v>16</v>
          </cell>
        </row>
        <row r="5076">
          <cell r="A5076">
            <v>2629</v>
          </cell>
          <cell r="B5076" t="str">
            <v>Miller, Tasha M.</v>
          </cell>
          <cell r="C5076" t="str">
            <v>N</v>
          </cell>
          <cell r="D5076" t="str">
            <v>00000164</v>
          </cell>
          <cell r="E5076" t="str">
            <v>PRIM Medical Secretary</v>
          </cell>
          <cell r="F5076">
            <v>43801</v>
          </cell>
          <cell r="G5076">
            <v>44094</v>
          </cell>
          <cell r="H5076" t="str">
            <v>Hourly</v>
          </cell>
          <cell r="I5076" t="str">
            <v>H</v>
          </cell>
          <cell r="J5076">
            <v>16.48</v>
          </cell>
        </row>
        <row r="5077">
          <cell r="A5077">
            <v>2629</v>
          </cell>
          <cell r="B5077" t="str">
            <v>Miller, Tasha M.</v>
          </cell>
          <cell r="C5077" t="str">
            <v>N</v>
          </cell>
          <cell r="D5077" t="str">
            <v>00000554</v>
          </cell>
          <cell r="E5077" t="str">
            <v>Medical Assistant</v>
          </cell>
          <cell r="F5077">
            <v>44081</v>
          </cell>
          <cell r="G5077">
            <v>44094</v>
          </cell>
          <cell r="H5077" t="str">
            <v>Hourly</v>
          </cell>
          <cell r="I5077" t="str">
            <v>H</v>
          </cell>
          <cell r="J5077">
            <v>15.06</v>
          </cell>
        </row>
        <row r="5078">
          <cell r="A5078">
            <v>2629</v>
          </cell>
          <cell r="B5078" t="str">
            <v>Miller, Tasha M.</v>
          </cell>
          <cell r="C5078" t="str">
            <v>Y</v>
          </cell>
          <cell r="D5078" t="str">
            <v>00000554</v>
          </cell>
          <cell r="E5078" t="str">
            <v>Medical Assistant</v>
          </cell>
          <cell r="F5078">
            <v>44090</v>
          </cell>
          <cell r="G5078">
            <v>44783</v>
          </cell>
          <cell r="H5078" t="str">
            <v>Hourly</v>
          </cell>
          <cell r="I5078" t="str">
            <v>H</v>
          </cell>
          <cell r="J5078">
            <v>16.63</v>
          </cell>
        </row>
        <row r="5079">
          <cell r="A5079">
            <v>2629</v>
          </cell>
          <cell r="B5079" t="str">
            <v>Miller, Tasha M.</v>
          </cell>
          <cell r="C5079" t="str">
            <v>N</v>
          </cell>
          <cell r="D5079" t="str">
            <v>00000573</v>
          </cell>
          <cell r="E5079" t="str">
            <v>Patient Access Specialist</v>
          </cell>
          <cell r="F5079">
            <v>43649</v>
          </cell>
          <cell r="G5079">
            <v>43800</v>
          </cell>
          <cell r="H5079" t="str">
            <v>Hourly</v>
          </cell>
          <cell r="I5079" t="str">
            <v>H</v>
          </cell>
          <cell r="J5079">
            <v>16</v>
          </cell>
        </row>
        <row r="5080">
          <cell r="A5080">
            <v>2629</v>
          </cell>
          <cell r="B5080" t="str">
            <v>Miller, Tasha M.</v>
          </cell>
          <cell r="C5080" t="str">
            <v>N</v>
          </cell>
          <cell r="D5080" t="str">
            <v>00000589</v>
          </cell>
          <cell r="E5080" t="str">
            <v>Medical Secretary Spec</v>
          </cell>
          <cell r="F5080">
            <v>43787</v>
          </cell>
          <cell r="G5080">
            <v>44089</v>
          </cell>
          <cell r="H5080" t="str">
            <v>Hourly</v>
          </cell>
          <cell r="I5080" t="str">
            <v>H</v>
          </cell>
          <cell r="J5080">
            <v>16.48</v>
          </cell>
        </row>
        <row r="5081">
          <cell r="A5081">
            <v>2630</v>
          </cell>
          <cell r="B5081" t="str">
            <v>Vandervort, Elisa B.</v>
          </cell>
          <cell r="C5081" t="str">
            <v>Y</v>
          </cell>
          <cell r="D5081" t="str">
            <v>00000171</v>
          </cell>
          <cell r="E5081" t="str">
            <v>OBGYN Nurse Midwife</v>
          </cell>
          <cell r="F5081">
            <v>43654</v>
          </cell>
          <cell r="G5081">
            <v>43952</v>
          </cell>
          <cell r="H5081" t="str">
            <v>Hourly</v>
          </cell>
          <cell r="I5081" t="str">
            <v>H</v>
          </cell>
          <cell r="J5081">
            <v>50</v>
          </cell>
        </row>
        <row r="5082">
          <cell r="A5082">
            <v>2631</v>
          </cell>
          <cell r="B5082" t="str">
            <v>Lester, Mark</v>
          </cell>
          <cell r="C5082" t="str">
            <v>Y</v>
          </cell>
          <cell r="D5082" t="str">
            <v>00000189</v>
          </cell>
          <cell r="E5082" t="str">
            <v>NUTS Chef</v>
          </cell>
          <cell r="F5082">
            <v>44067</v>
          </cell>
          <cell r="G5082">
            <v>44168</v>
          </cell>
          <cell r="H5082" t="str">
            <v>Hourly</v>
          </cell>
          <cell r="I5082" t="str">
            <v>H</v>
          </cell>
          <cell r="J5082">
            <v>24.21</v>
          </cell>
        </row>
        <row r="5083">
          <cell r="A5083">
            <v>2631</v>
          </cell>
          <cell r="B5083" t="str">
            <v>Lester, Mark</v>
          </cell>
          <cell r="C5083" t="str">
            <v>N</v>
          </cell>
          <cell r="D5083" t="str">
            <v>00000334</v>
          </cell>
          <cell r="E5083" t="str">
            <v>NUTS Hospitality &amp; FS Manager</v>
          </cell>
          <cell r="F5083">
            <v>43656</v>
          </cell>
          <cell r="G5083">
            <v>44066</v>
          </cell>
          <cell r="H5083" t="str">
            <v>Salaried</v>
          </cell>
          <cell r="I5083" t="str">
            <v>S</v>
          </cell>
          <cell r="J5083">
            <v>25</v>
          </cell>
        </row>
        <row r="5084">
          <cell r="A5084">
            <v>2632</v>
          </cell>
          <cell r="B5084" t="str">
            <v>Lange, Benjamin B.</v>
          </cell>
          <cell r="C5084" t="str">
            <v>Y</v>
          </cell>
          <cell r="D5084" t="str">
            <v>00000563</v>
          </cell>
          <cell r="E5084" t="str">
            <v>Radiologist</v>
          </cell>
          <cell r="F5084">
            <v>43661</v>
          </cell>
          <cell r="G5084">
            <v>45056</v>
          </cell>
          <cell r="H5084" t="str">
            <v>Hourly</v>
          </cell>
          <cell r="I5084" t="str">
            <v>H</v>
          </cell>
          <cell r="J5084">
            <v>375</v>
          </cell>
        </row>
        <row r="5085">
          <cell r="A5085">
            <v>2633</v>
          </cell>
          <cell r="B5085" t="str">
            <v>Moreno, Jeymy</v>
          </cell>
          <cell r="C5085" t="str">
            <v>Y</v>
          </cell>
          <cell r="D5085" t="str">
            <v>00000459</v>
          </cell>
          <cell r="E5085" t="str">
            <v>NUTS Nutrition Asst 1 Per Diem</v>
          </cell>
          <cell r="F5085">
            <v>43663</v>
          </cell>
          <cell r="G5085">
            <v>43837</v>
          </cell>
          <cell r="H5085" t="str">
            <v>Hourly</v>
          </cell>
          <cell r="I5085" t="str">
            <v>H</v>
          </cell>
          <cell r="J5085">
            <v>10.78</v>
          </cell>
        </row>
        <row r="5086">
          <cell r="A5086">
            <v>2634</v>
          </cell>
          <cell r="B5086" t="str">
            <v>Sevigny, Amber</v>
          </cell>
          <cell r="C5086" t="str">
            <v>N</v>
          </cell>
          <cell r="D5086" t="str">
            <v>00000581</v>
          </cell>
          <cell r="E5086" t="str">
            <v>LNA Retirement Community</v>
          </cell>
          <cell r="F5086">
            <v>44361</v>
          </cell>
          <cell r="G5086">
            <v>44514</v>
          </cell>
          <cell r="H5086" t="str">
            <v>Hourly</v>
          </cell>
          <cell r="I5086" t="str">
            <v>H</v>
          </cell>
          <cell r="J5086">
            <v>15.09</v>
          </cell>
        </row>
        <row r="5087">
          <cell r="A5087">
            <v>2634</v>
          </cell>
          <cell r="B5087" t="str">
            <v>Sevigny, Amber</v>
          </cell>
          <cell r="C5087" t="str">
            <v>N</v>
          </cell>
          <cell r="D5087" t="str">
            <v>00000581</v>
          </cell>
          <cell r="E5087" t="str">
            <v>LNA Retirement Community</v>
          </cell>
          <cell r="F5087">
            <v>44665</v>
          </cell>
          <cell r="G5087">
            <v>44724</v>
          </cell>
          <cell r="H5087" t="str">
            <v>Hourly</v>
          </cell>
          <cell r="I5087" t="str">
            <v>H</v>
          </cell>
          <cell r="J5087">
            <v>16.809999999999999</v>
          </cell>
        </row>
        <row r="5088">
          <cell r="A5088">
            <v>2634</v>
          </cell>
          <cell r="B5088" t="str">
            <v>Sevigny, Amber</v>
          </cell>
          <cell r="C5088" t="str">
            <v>N</v>
          </cell>
          <cell r="D5088" t="str">
            <v>00000582</v>
          </cell>
          <cell r="E5088" t="str">
            <v>LNA Retirement Com PD</v>
          </cell>
          <cell r="F5088">
            <v>43663</v>
          </cell>
          <cell r="G5088">
            <v>43939</v>
          </cell>
          <cell r="H5088" t="str">
            <v>Hourly</v>
          </cell>
          <cell r="I5088" t="str">
            <v>H</v>
          </cell>
          <cell r="J5088">
            <v>13</v>
          </cell>
        </row>
        <row r="5089">
          <cell r="A5089">
            <v>2634</v>
          </cell>
          <cell r="B5089" t="str">
            <v>Sevigny, Amber</v>
          </cell>
          <cell r="C5089" t="str">
            <v>N</v>
          </cell>
          <cell r="D5089" t="str">
            <v>00000582</v>
          </cell>
          <cell r="E5089" t="str">
            <v>LNA Retirement Com PD</v>
          </cell>
          <cell r="F5089">
            <v>44048</v>
          </cell>
          <cell r="G5089">
            <v>44360</v>
          </cell>
          <cell r="H5089" t="str">
            <v>Hourly</v>
          </cell>
          <cell r="I5089" t="str">
            <v>H</v>
          </cell>
          <cell r="J5089">
            <v>15.09</v>
          </cell>
        </row>
        <row r="5090">
          <cell r="A5090">
            <v>2634</v>
          </cell>
          <cell r="B5090" t="str">
            <v>Sevigny, Amber</v>
          </cell>
          <cell r="C5090" t="str">
            <v>N</v>
          </cell>
          <cell r="D5090" t="str">
            <v>00000582</v>
          </cell>
          <cell r="E5090" t="str">
            <v>LNA Retirement Com PD</v>
          </cell>
          <cell r="F5090">
            <v>44515</v>
          </cell>
          <cell r="G5090">
            <v>44683</v>
          </cell>
          <cell r="H5090" t="str">
            <v>Hourly</v>
          </cell>
          <cell r="I5090" t="str">
            <v>H</v>
          </cell>
          <cell r="J5090">
            <v>15.5</v>
          </cell>
        </row>
        <row r="5091">
          <cell r="A5091">
            <v>2634</v>
          </cell>
          <cell r="B5091" t="str">
            <v>Sevigny, Amber</v>
          </cell>
          <cell r="C5091" t="str">
            <v>Y</v>
          </cell>
          <cell r="D5091" t="str">
            <v>00000582</v>
          </cell>
          <cell r="E5091" t="str">
            <v>LNA Retirement Com PD</v>
          </cell>
          <cell r="F5091">
            <v>44725</v>
          </cell>
          <cell r="G5091">
            <v>45056</v>
          </cell>
          <cell r="H5091" t="str">
            <v>Hourly</v>
          </cell>
          <cell r="I5091" t="str">
            <v>H</v>
          </cell>
          <cell r="J5091">
            <v>18.559999999999999</v>
          </cell>
        </row>
        <row r="5092">
          <cell r="A5092">
            <v>2635</v>
          </cell>
          <cell r="B5092" t="str">
            <v>Sprague, Tiana A.</v>
          </cell>
          <cell r="C5092" t="str">
            <v>Y</v>
          </cell>
          <cell r="D5092" t="str">
            <v>00000051</v>
          </cell>
          <cell r="E5092" t="str">
            <v>MEDSURG LNA</v>
          </cell>
          <cell r="F5092">
            <v>43670</v>
          </cell>
          <cell r="G5092">
            <v>44599</v>
          </cell>
          <cell r="H5092" t="str">
            <v>Hourly</v>
          </cell>
          <cell r="I5092" t="str">
            <v>H</v>
          </cell>
          <cell r="J5092">
            <v>16.82</v>
          </cell>
        </row>
        <row r="5093">
          <cell r="A5093">
            <v>2636</v>
          </cell>
          <cell r="B5093" t="str">
            <v>Barrett, Melissa A.</v>
          </cell>
          <cell r="C5093" t="str">
            <v>N</v>
          </cell>
          <cell r="D5093" t="str">
            <v>00000300</v>
          </cell>
          <cell r="E5093" t="str">
            <v>PRIM LPN - Provider Practice</v>
          </cell>
          <cell r="F5093">
            <v>43670</v>
          </cell>
          <cell r="G5093">
            <v>44682</v>
          </cell>
          <cell r="H5093" t="str">
            <v>Hourly</v>
          </cell>
          <cell r="I5093" t="str">
            <v>H</v>
          </cell>
          <cell r="J5093">
            <v>32.18</v>
          </cell>
        </row>
        <row r="5094">
          <cell r="A5094">
            <v>2636</v>
          </cell>
          <cell r="B5094" t="str">
            <v>Barrett, Melissa A.</v>
          </cell>
          <cell r="C5094" t="str">
            <v>Y</v>
          </cell>
          <cell r="D5094" t="str">
            <v>00000675</v>
          </cell>
          <cell r="E5094" t="str">
            <v>Licensed Practical Nurse</v>
          </cell>
          <cell r="F5094">
            <v>44683</v>
          </cell>
          <cell r="G5094">
            <v>45056</v>
          </cell>
          <cell r="H5094" t="str">
            <v>Hourly</v>
          </cell>
          <cell r="I5094" t="str">
            <v>H</v>
          </cell>
          <cell r="J5094">
            <v>32.979999999999997</v>
          </cell>
        </row>
        <row r="5095">
          <cell r="A5095">
            <v>2637</v>
          </cell>
          <cell r="B5095" t="str">
            <v>Lenentine, Nicole</v>
          </cell>
          <cell r="C5095" t="str">
            <v>Y</v>
          </cell>
          <cell r="D5095" t="str">
            <v>00000236</v>
          </cell>
          <cell r="E5095" t="str">
            <v>MECU RN Per Diem</v>
          </cell>
          <cell r="F5095">
            <v>43983</v>
          </cell>
          <cell r="G5095">
            <v>44018</v>
          </cell>
          <cell r="H5095" t="str">
            <v>Hourly</v>
          </cell>
          <cell r="I5095" t="str">
            <v>H</v>
          </cell>
          <cell r="J5095">
            <v>17</v>
          </cell>
        </row>
        <row r="5096">
          <cell r="A5096">
            <v>2637</v>
          </cell>
          <cell r="B5096" t="str">
            <v>Lenentine, Nicole</v>
          </cell>
          <cell r="C5096" t="str">
            <v>N</v>
          </cell>
          <cell r="D5096" t="str">
            <v>00000584</v>
          </cell>
          <cell r="E5096" t="str">
            <v>LPN Retirement Com PD</v>
          </cell>
          <cell r="F5096">
            <v>43670</v>
          </cell>
          <cell r="G5096">
            <v>43982</v>
          </cell>
          <cell r="H5096" t="str">
            <v>Hourly</v>
          </cell>
          <cell r="I5096" t="str">
            <v>H</v>
          </cell>
          <cell r="J5096">
            <v>17</v>
          </cell>
        </row>
        <row r="5097">
          <cell r="A5097">
            <v>2638</v>
          </cell>
          <cell r="B5097" t="str">
            <v>Moreno, Flor</v>
          </cell>
          <cell r="C5097" t="str">
            <v>Y</v>
          </cell>
          <cell r="D5097" t="str">
            <v>00000472</v>
          </cell>
          <cell r="E5097" t="str">
            <v>ES Associate - Per Diem</v>
          </cell>
          <cell r="F5097">
            <v>43677</v>
          </cell>
          <cell r="G5097">
            <v>43699</v>
          </cell>
          <cell r="H5097" t="str">
            <v>Hourly</v>
          </cell>
          <cell r="I5097" t="str">
            <v>H</v>
          </cell>
          <cell r="J5097">
            <v>11.25</v>
          </cell>
        </row>
        <row r="5098">
          <cell r="A5098">
            <v>2639</v>
          </cell>
          <cell r="B5098" t="str">
            <v>Putnam, Amy M.</v>
          </cell>
          <cell r="C5098" t="str">
            <v>Y</v>
          </cell>
          <cell r="D5098" t="str">
            <v>00000050</v>
          </cell>
          <cell r="E5098" t="str">
            <v>MEDSURG LPN</v>
          </cell>
          <cell r="F5098">
            <v>43677</v>
          </cell>
          <cell r="G5098">
            <v>43917</v>
          </cell>
          <cell r="H5098" t="str">
            <v>Hourly</v>
          </cell>
          <cell r="I5098" t="str">
            <v>H</v>
          </cell>
          <cell r="J5098">
            <v>17</v>
          </cell>
        </row>
        <row r="5099">
          <cell r="A5099">
            <v>2640</v>
          </cell>
          <cell r="B5099" t="str">
            <v>Bruck, Karen</v>
          </cell>
          <cell r="C5099" t="str">
            <v>Y</v>
          </cell>
          <cell r="D5099" t="str">
            <v>00000438</v>
          </cell>
          <cell r="E5099" t="str">
            <v>Physician - ER</v>
          </cell>
          <cell r="F5099">
            <v>43679</v>
          </cell>
          <cell r="G5099">
            <v>44789</v>
          </cell>
          <cell r="H5099" t="str">
            <v>Hourly</v>
          </cell>
          <cell r="I5099" t="str">
            <v>H</v>
          </cell>
          <cell r="J5099">
            <v>160</v>
          </cell>
        </row>
        <row r="5100">
          <cell r="A5100">
            <v>2641</v>
          </cell>
          <cell r="B5100" t="str">
            <v>Scott, Ericson</v>
          </cell>
          <cell r="C5100" t="str">
            <v>Y</v>
          </cell>
          <cell r="D5100" t="str">
            <v>00000190</v>
          </cell>
          <cell r="E5100" t="str">
            <v>NUTS Cook</v>
          </cell>
          <cell r="F5100">
            <v>43684</v>
          </cell>
          <cell r="G5100">
            <v>44354</v>
          </cell>
          <cell r="H5100" t="str">
            <v>Hourly</v>
          </cell>
          <cell r="I5100" t="str">
            <v>H</v>
          </cell>
          <cell r="J5100">
            <v>14.46</v>
          </cell>
        </row>
        <row r="5101">
          <cell r="A5101">
            <v>2642</v>
          </cell>
          <cell r="B5101" t="str">
            <v>Lamson, Jason D.</v>
          </cell>
          <cell r="C5101" t="str">
            <v>Y</v>
          </cell>
          <cell r="D5101" t="str">
            <v>00000197</v>
          </cell>
          <cell r="E5101" t="str">
            <v>ES Associate</v>
          </cell>
          <cell r="F5101">
            <v>43691</v>
          </cell>
          <cell r="G5101">
            <v>43757</v>
          </cell>
          <cell r="H5101" t="str">
            <v>Hourly</v>
          </cell>
          <cell r="I5101" t="str">
            <v>H</v>
          </cell>
          <cell r="J5101">
            <v>11.5</v>
          </cell>
        </row>
        <row r="5102">
          <cell r="A5102">
            <v>2643</v>
          </cell>
          <cell r="B5102" t="str">
            <v>Hood, Brittany L.</v>
          </cell>
          <cell r="C5102" t="str">
            <v>Y</v>
          </cell>
          <cell r="D5102" t="str">
            <v>00000237</v>
          </cell>
          <cell r="E5102" t="str">
            <v>MEDSURG LNA Per Diem</v>
          </cell>
          <cell r="F5102">
            <v>43698</v>
          </cell>
          <cell r="G5102">
            <v>44220</v>
          </cell>
          <cell r="H5102" t="str">
            <v>Hourly</v>
          </cell>
          <cell r="I5102" t="str">
            <v>H</v>
          </cell>
          <cell r="J5102">
            <v>12.24</v>
          </cell>
        </row>
        <row r="5103">
          <cell r="A5103">
            <v>2643</v>
          </cell>
          <cell r="B5103" t="str">
            <v>Hood, Brittany L.</v>
          </cell>
          <cell r="C5103" t="str">
            <v>N</v>
          </cell>
          <cell r="D5103" t="str">
            <v>00000582</v>
          </cell>
          <cell r="E5103" t="str">
            <v>LNA Retirement Com PD</v>
          </cell>
          <cell r="F5103">
            <v>43773</v>
          </cell>
          <cell r="G5103">
            <v>44220</v>
          </cell>
          <cell r="H5103" t="str">
            <v>Hourly</v>
          </cell>
          <cell r="I5103" t="str">
            <v>H</v>
          </cell>
          <cell r="J5103">
            <v>12.24</v>
          </cell>
        </row>
        <row r="5104">
          <cell r="A5104">
            <v>2644</v>
          </cell>
          <cell r="B5104" t="str">
            <v>Bestenbostel, Richard D.</v>
          </cell>
          <cell r="C5104" t="str">
            <v>Y</v>
          </cell>
          <cell r="D5104" t="str">
            <v>00000197</v>
          </cell>
          <cell r="E5104" t="str">
            <v>ES Associate</v>
          </cell>
          <cell r="F5104">
            <v>43698</v>
          </cell>
          <cell r="G5104">
            <v>44027</v>
          </cell>
          <cell r="H5104" t="str">
            <v>Hourly</v>
          </cell>
          <cell r="I5104" t="str">
            <v>H</v>
          </cell>
          <cell r="J5104">
            <v>12</v>
          </cell>
        </row>
        <row r="5105">
          <cell r="A5105">
            <v>2645</v>
          </cell>
          <cell r="B5105" t="str">
            <v>Salvas, Anita</v>
          </cell>
          <cell r="C5105" t="str">
            <v>Y</v>
          </cell>
          <cell r="D5105" t="str">
            <v>00000622</v>
          </cell>
          <cell r="E5105" t="str">
            <v>IL Associate</v>
          </cell>
          <cell r="F5105">
            <v>43705</v>
          </cell>
          <cell r="G5105">
            <v>45056</v>
          </cell>
          <cell r="H5105" t="str">
            <v>Hourly</v>
          </cell>
          <cell r="I5105" t="str">
            <v>H</v>
          </cell>
          <cell r="J5105">
            <v>21.96</v>
          </cell>
        </row>
        <row r="5106">
          <cell r="A5106">
            <v>2646</v>
          </cell>
          <cell r="B5106" t="str">
            <v>Leicher, Hillary J.</v>
          </cell>
          <cell r="C5106" t="str">
            <v>N</v>
          </cell>
          <cell r="D5106" t="str">
            <v>00000226</v>
          </cell>
          <cell r="E5106" t="str">
            <v>CEC Teaching Associate</v>
          </cell>
          <cell r="F5106">
            <v>43705</v>
          </cell>
          <cell r="G5106">
            <v>44556</v>
          </cell>
          <cell r="H5106" t="str">
            <v>Hourly</v>
          </cell>
          <cell r="I5106" t="str">
            <v>H</v>
          </cell>
          <cell r="J5106">
            <v>15.5</v>
          </cell>
        </row>
        <row r="5107">
          <cell r="A5107">
            <v>2646</v>
          </cell>
          <cell r="B5107" t="str">
            <v>Leicher, Hillary J.</v>
          </cell>
          <cell r="C5107" t="str">
            <v>N</v>
          </cell>
          <cell r="D5107" t="str">
            <v>00000227</v>
          </cell>
          <cell r="E5107" t="str">
            <v>CEC Teaching Assistant</v>
          </cell>
          <cell r="F5107">
            <v>44557</v>
          </cell>
          <cell r="G5107">
            <v>44874</v>
          </cell>
          <cell r="H5107" t="str">
            <v>Hourly</v>
          </cell>
          <cell r="I5107" t="str">
            <v>H</v>
          </cell>
          <cell r="J5107">
            <v>16.66</v>
          </cell>
        </row>
        <row r="5108">
          <cell r="A5108">
            <v>2646</v>
          </cell>
          <cell r="B5108" t="str">
            <v>Leicher, Hillary J.</v>
          </cell>
          <cell r="C5108" t="str">
            <v>Y</v>
          </cell>
          <cell r="D5108" t="str">
            <v>00000227</v>
          </cell>
          <cell r="E5108" t="str">
            <v>CEC Teaching Assistant</v>
          </cell>
          <cell r="F5108">
            <v>44903</v>
          </cell>
          <cell r="G5108">
            <v>44903</v>
          </cell>
          <cell r="H5108" t="str">
            <v>Hourly</v>
          </cell>
          <cell r="I5108" t="str">
            <v>H</v>
          </cell>
          <cell r="J5108">
            <v>16.66</v>
          </cell>
        </row>
        <row r="5109">
          <cell r="A5109">
            <v>2646</v>
          </cell>
          <cell r="B5109" t="str">
            <v>Leicher, Hillary J.</v>
          </cell>
          <cell r="C5109" t="str">
            <v>N</v>
          </cell>
          <cell r="D5109" t="str">
            <v>00000472</v>
          </cell>
          <cell r="E5109" t="str">
            <v>ES Associate - Per Diem</v>
          </cell>
          <cell r="F5109">
            <v>44627</v>
          </cell>
          <cell r="G5109">
            <v>44733</v>
          </cell>
          <cell r="H5109" t="str">
            <v>Hourly</v>
          </cell>
          <cell r="I5109" t="str">
            <v>H</v>
          </cell>
          <cell r="J5109">
            <v>16.66</v>
          </cell>
        </row>
        <row r="5110">
          <cell r="A5110">
            <v>2647</v>
          </cell>
          <cell r="B5110" t="str">
            <v>Poulin, Julie</v>
          </cell>
          <cell r="C5110" t="str">
            <v>Y</v>
          </cell>
          <cell r="D5110" t="str">
            <v>00000168</v>
          </cell>
          <cell r="E5110" t="str">
            <v>PRIM Physician</v>
          </cell>
          <cell r="F5110">
            <v>43711</v>
          </cell>
          <cell r="G5110">
            <v>44054</v>
          </cell>
          <cell r="H5110" t="str">
            <v>Salaried</v>
          </cell>
          <cell r="I5110" t="str">
            <v>S</v>
          </cell>
          <cell r="J5110">
            <v>134.61539999999999</v>
          </cell>
        </row>
        <row r="5111">
          <cell r="A5111">
            <v>2648</v>
          </cell>
          <cell r="B5111" t="str">
            <v>Roebuck, Ivy</v>
          </cell>
          <cell r="C5111" t="str">
            <v>Y</v>
          </cell>
          <cell r="D5111" t="str">
            <v>00000197</v>
          </cell>
          <cell r="E5111" t="str">
            <v>ES Associate</v>
          </cell>
          <cell r="F5111">
            <v>43759</v>
          </cell>
          <cell r="G5111">
            <v>43801</v>
          </cell>
          <cell r="H5111" t="str">
            <v>Hourly</v>
          </cell>
          <cell r="I5111" t="str">
            <v>H</v>
          </cell>
          <cell r="J5111">
            <v>10.78</v>
          </cell>
        </row>
        <row r="5112">
          <cell r="A5112">
            <v>2648</v>
          </cell>
          <cell r="B5112" t="str">
            <v>Roebuck, Ivy</v>
          </cell>
          <cell r="C5112" t="str">
            <v>N</v>
          </cell>
          <cell r="D5112" t="str">
            <v>00000472</v>
          </cell>
          <cell r="E5112" t="str">
            <v>ES Associate - Per Diem</v>
          </cell>
          <cell r="F5112">
            <v>43712</v>
          </cell>
          <cell r="G5112">
            <v>43758</v>
          </cell>
          <cell r="H5112" t="str">
            <v>Hourly</v>
          </cell>
          <cell r="I5112" t="str">
            <v>H</v>
          </cell>
          <cell r="J5112">
            <v>10.78</v>
          </cell>
        </row>
        <row r="5113">
          <cell r="A5113">
            <v>2649</v>
          </cell>
          <cell r="B5113" t="str">
            <v>Slocum, Melody A.</v>
          </cell>
          <cell r="C5113" t="str">
            <v>Y</v>
          </cell>
          <cell r="D5113" t="str">
            <v>00000554</v>
          </cell>
          <cell r="E5113" t="str">
            <v>Medical Assistant</v>
          </cell>
          <cell r="F5113">
            <v>43719</v>
          </cell>
          <cell r="G5113">
            <v>43860</v>
          </cell>
          <cell r="H5113" t="str">
            <v>Hourly</v>
          </cell>
          <cell r="I5113" t="str">
            <v>H</v>
          </cell>
          <cell r="J5113">
            <v>13.5</v>
          </cell>
        </row>
        <row r="5114">
          <cell r="A5114">
            <v>2650</v>
          </cell>
          <cell r="B5114" t="str">
            <v>Otis, Emily A.</v>
          </cell>
          <cell r="C5114" t="str">
            <v>N</v>
          </cell>
          <cell r="D5114" t="str">
            <v>00000554</v>
          </cell>
          <cell r="E5114" t="str">
            <v>Medical Assistant</v>
          </cell>
          <cell r="F5114">
            <v>43719</v>
          </cell>
          <cell r="G5114">
            <v>44214</v>
          </cell>
          <cell r="H5114" t="str">
            <v>Hourly</v>
          </cell>
          <cell r="I5114" t="str">
            <v>H</v>
          </cell>
          <cell r="J5114">
            <v>15.08</v>
          </cell>
        </row>
        <row r="5115">
          <cell r="A5115">
            <v>2650</v>
          </cell>
          <cell r="B5115" t="str">
            <v>Otis, Emily A.</v>
          </cell>
          <cell r="C5115" t="str">
            <v>Y</v>
          </cell>
          <cell r="D5115" t="str">
            <v>00000554</v>
          </cell>
          <cell r="E5115" t="str">
            <v>Medical Assistant</v>
          </cell>
          <cell r="F5115">
            <v>44214</v>
          </cell>
          <cell r="G5115">
            <v>44214</v>
          </cell>
          <cell r="H5115" t="str">
            <v>Hourly</v>
          </cell>
          <cell r="I5115" t="str">
            <v>H</v>
          </cell>
          <cell r="J5115">
            <v>15.08</v>
          </cell>
        </row>
        <row r="5116">
          <cell r="A5116">
            <v>2651</v>
          </cell>
          <cell r="B5116" t="str">
            <v>Wagasky, Alexa</v>
          </cell>
          <cell r="C5116" t="str">
            <v>N</v>
          </cell>
          <cell r="D5116" t="str">
            <v>00000393</v>
          </cell>
          <cell r="E5116" t="str">
            <v>ER Licensed Practical Nurse</v>
          </cell>
          <cell r="F5116">
            <v>44011</v>
          </cell>
          <cell r="G5116">
            <v>44374</v>
          </cell>
          <cell r="H5116" t="str">
            <v>Hourly</v>
          </cell>
          <cell r="I5116" t="str">
            <v>H</v>
          </cell>
          <cell r="J5116">
            <v>18.22</v>
          </cell>
        </row>
        <row r="5117">
          <cell r="A5117">
            <v>2651</v>
          </cell>
          <cell r="B5117" t="str">
            <v>Wagasky, Alexa</v>
          </cell>
          <cell r="C5117" t="str">
            <v>Y</v>
          </cell>
          <cell r="D5117" t="str">
            <v>00000393</v>
          </cell>
          <cell r="E5117" t="str">
            <v>ER Licensed Practical Nurse</v>
          </cell>
          <cell r="F5117">
            <v>44374</v>
          </cell>
          <cell r="G5117">
            <v>44374</v>
          </cell>
          <cell r="H5117" t="str">
            <v>Hourly</v>
          </cell>
          <cell r="I5117" t="str">
            <v>H</v>
          </cell>
          <cell r="J5117">
            <v>18.22</v>
          </cell>
        </row>
        <row r="5118">
          <cell r="A5118">
            <v>2651</v>
          </cell>
          <cell r="B5118" t="str">
            <v>Wagasky, Alexa</v>
          </cell>
          <cell r="C5118" t="str">
            <v>N</v>
          </cell>
          <cell r="D5118" t="str">
            <v>00000628</v>
          </cell>
          <cell r="E5118" t="str">
            <v>Emergency Room Tech PD</v>
          </cell>
          <cell r="F5118">
            <v>43719</v>
          </cell>
          <cell r="G5118">
            <v>44010</v>
          </cell>
          <cell r="H5118" t="str">
            <v>Hourly</v>
          </cell>
          <cell r="I5118" t="str">
            <v>H</v>
          </cell>
          <cell r="J5118">
            <v>12</v>
          </cell>
        </row>
        <row r="5119">
          <cell r="A5119">
            <v>2652</v>
          </cell>
          <cell r="B5119" t="str">
            <v>Griffith, Joddie L.</v>
          </cell>
          <cell r="C5119" t="str">
            <v>Y</v>
          </cell>
          <cell r="D5119" t="str">
            <v>00000554</v>
          </cell>
          <cell r="E5119" t="str">
            <v>Medical Assistant</v>
          </cell>
          <cell r="F5119">
            <v>43719</v>
          </cell>
          <cell r="G5119">
            <v>43838</v>
          </cell>
          <cell r="H5119" t="str">
            <v>Hourly</v>
          </cell>
          <cell r="I5119" t="str">
            <v>H</v>
          </cell>
          <cell r="J5119">
            <v>13.5</v>
          </cell>
        </row>
        <row r="5120">
          <cell r="A5120">
            <v>2653</v>
          </cell>
          <cell r="B5120" t="str">
            <v>Prescott, Mari R.</v>
          </cell>
          <cell r="C5120" t="str">
            <v>N</v>
          </cell>
          <cell r="D5120" t="str">
            <v>00000082</v>
          </cell>
          <cell r="E5120" t="str">
            <v>LAB Laboratory Assistant</v>
          </cell>
          <cell r="F5120">
            <v>43719</v>
          </cell>
          <cell r="G5120">
            <v>43895</v>
          </cell>
          <cell r="H5120" t="str">
            <v>Hourly</v>
          </cell>
          <cell r="I5120" t="str">
            <v>H</v>
          </cell>
          <cell r="J5120">
            <v>13.5</v>
          </cell>
        </row>
        <row r="5121">
          <cell r="A5121">
            <v>2653</v>
          </cell>
          <cell r="B5121" t="str">
            <v>Prescott, Mari R.</v>
          </cell>
          <cell r="C5121" t="str">
            <v>N</v>
          </cell>
          <cell r="D5121" t="str">
            <v>00000190</v>
          </cell>
          <cell r="E5121" t="str">
            <v>NUTS Cook</v>
          </cell>
          <cell r="F5121">
            <v>44448</v>
          </cell>
          <cell r="G5121">
            <v>44522</v>
          </cell>
          <cell r="H5121" t="str">
            <v>Hourly</v>
          </cell>
          <cell r="I5121" t="str">
            <v>H</v>
          </cell>
          <cell r="J5121">
            <v>14.51</v>
          </cell>
        </row>
        <row r="5122">
          <cell r="A5122">
            <v>2653</v>
          </cell>
          <cell r="B5122" t="str">
            <v>Prescott, Mari R.</v>
          </cell>
          <cell r="C5122" t="str">
            <v>Y</v>
          </cell>
          <cell r="D5122" t="str">
            <v>00000190</v>
          </cell>
          <cell r="E5122" t="str">
            <v>NUTS Cook</v>
          </cell>
          <cell r="F5122">
            <v>44522</v>
          </cell>
          <cell r="G5122">
            <v>44522</v>
          </cell>
          <cell r="H5122" t="str">
            <v>Hourly</v>
          </cell>
          <cell r="I5122" t="str">
            <v>H</v>
          </cell>
          <cell r="J5122">
            <v>14.51</v>
          </cell>
        </row>
        <row r="5123">
          <cell r="A5123">
            <v>2654</v>
          </cell>
          <cell r="B5123" t="str">
            <v>Durfee, Meghan Y.</v>
          </cell>
          <cell r="C5123" t="str">
            <v>Y</v>
          </cell>
          <cell r="D5123" t="str">
            <v>00000436</v>
          </cell>
          <cell r="E5123" t="str">
            <v>Cert Athletic Trainer</v>
          </cell>
          <cell r="F5123">
            <v>43720</v>
          </cell>
          <cell r="G5123">
            <v>45056</v>
          </cell>
          <cell r="H5123" t="str">
            <v>Hourly</v>
          </cell>
          <cell r="I5123" t="str">
            <v>H</v>
          </cell>
          <cell r="J5123">
            <v>29.86</v>
          </cell>
        </row>
        <row r="5124">
          <cell r="A5124">
            <v>2655</v>
          </cell>
          <cell r="B5124" t="str">
            <v>Dundas, Margaret</v>
          </cell>
          <cell r="C5124" t="str">
            <v>N</v>
          </cell>
          <cell r="D5124" t="str">
            <v>00000043</v>
          </cell>
          <cell r="E5124" t="str">
            <v>BIL Billing Representative I</v>
          </cell>
          <cell r="F5124">
            <v>43733</v>
          </cell>
          <cell r="G5124">
            <v>44682</v>
          </cell>
          <cell r="H5124" t="str">
            <v>Hourly</v>
          </cell>
          <cell r="I5124" t="str">
            <v>H</v>
          </cell>
          <cell r="J5124">
            <v>22.95</v>
          </cell>
        </row>
        <row r="5125">
          <cell r="A5125">
            <v>2655</v>
          </cell>
          <cell r="B5125" t="str">
            <v>Dundas, Margaret</v>
          </cell>
          <cell r="C5125" t="str">
            <v>Y</v>
          </cell>
          <cell r="D5125" t="str">
            <v>00000697</v>
          </cell>
          <cell r="E5125" t="str">
            <v>Billing Representative</v>
          </cell>
          <cell r="F5125">
            <v>44683</v>
          </cell>
          <cell r="G5125">
            <v>45056</v>
          </cell>
          <cell r="H5125" t="str">
            <v>Hourly</v>
          </cell>
          <cell r="I5125" t="str">
            <v>H</v>
          </cell>
          <cell r="J5125">
            <v>27.47</v>
          </cell>
        </row>
        <row r="5126">
          <cell r="A5126">
            <v>2656</v>
          </cell>
          <cell r="B5126" t="str">
            <v>Smith, Mark</v>
          </cell>
          <cell r="C5126" t="str">
            <v>Y</v>
          </cell>
          <cell r="D5126" t="str">
            <v>00000197</v>
          </cell>
          <cell r="E5126" t="str">
            <v>ES Associate</v>
          </cell>
          <cell r="F5126">
            <v>44249</v>
          </cell>
          <cell r="G5126">
            <v>44494</v>
          </cell>
          <cell r="H5126" t="str">
            <v>Hourly</v>
          </cell>
          <cell r="I5126" t="str">
            <v>H</v>
          </cell>
          <cell r="J5126">
            <v>15.82</v>
          </cell>
        </row>
        <row r="5127">
          <cell r="A5127">
            <v>2656</v>
          </cell>
          <cell r="B5127" t="str">
            <v>Smith, Mark</v>
          </cell>
          <cell r="C5127" t="str">
            <v>N</v>
          </cell>
          <cell r="D5127" t="str">
            <v>00000472</v>
          </cell>
          <cell r="E5127" t="str">
            <v>ES Associate - Per Diem</v>
          </cell>
          <cell r="F5127">
            <v>43733</v>
          </cell>
          <cell r="G5127">
            <v>44248</v>
          </cell>
          <cell r="H5127" t="str">
            <v>Hourly</v>
          </cell>
          <cell r="I5127" t="str">
            <v>H</v>
          </cell>
          <cell r="J5127">
            <v>15.36</v>
          </cell>
        </row>
        <row r="5128">
          <cell r="A5128">
            <v>2657</v>
          </cell>
          <cell r="B5128" t="str">
            <v>Russell, Hattie M.</v>
          </cell>
          <cell r="C5128" t="str">
            <v>N</v>
          </cell>
          <cell r="D5128" t="str">
            <v>00000368</v>
          </cell>
          <cell r="E5128" t="str">
            <v>ER LNA</v>
          </cell>
          <cell r="F5128">
            <v>44417</v>
          </cell>
          <cell r="G5128">
            <v>44515</v>
          </cell>
          <cell r="H5128" t="str">
            <v>Hourly</v>
          </cell>
          <cell r="I5128" t="str">
            <v>H</v>
          </cell>
          <cell r="J5128">
            <v>15.08</v>
          </cell>
        </row>
        <row r="5129">
          <cell r="A5129">
            <v>2657</v>
          </cell>
          <cell r="B5129" t="str">
            <v>Russell, Hattie M.</v>
          </cell>
          <cell r="C5129" t="str">
            <v>N</v>
          </cell>
          <cell r="D5129" t="str">
            <v>00000581</v>
          </cell>
          <cell r="E5129" t="str">
            <v>LNA Retirement Community</v>
          </cell>
          <cell r="F5129">
            <v>44153</v>
          </cell>
          <cell r="G5129">
            <v>44430</v>
          </cell>
          <cell r="H5129" t="str">
            <v>Hourly</v>
          </cell>
          <cell r="I5129" t="str">
            <v>H</v>
          </cell>
          <cell r="J5129">
            <v>15.08</v>
          </cell>
        </row>
        <row r="5130">
          <cell r="A5130">
            <v>2657</v>
          </cell>
          <cell r="B5130" t="str">
            <v>Russell, Hattie M.</v>
          </cell>
          <cell r="C5130" t="str">
            <v>N</v>
          </cell>
          <cell r="D5130" t="str">
            <v>00000581</v>
          </cell>
          <cell r="E5130" t="str">
            <v>LNA Retirement Community</v>
          </cell>
          <cell r="F5130">
            <v>44846</v>
          </cell>
          <cell r="G5130">
            <v>44892</v>
          </cell>
          <cell r="H5130" t="str">
            <v>Hourly</v>
          </cell>
          <cell r="I5130" t="str">
            <v>H</v>
          </cell>
          <cell r="J5130">
            <v>18.11</v>
          </cell>
        </row>
        <row r="5131">
          <cell r="A5131">
            <v>2657</v>
          </cell>
          <cell r="B5131" t="str">
            <v>Russell, Hattie M.</v>
          </cell>
          <cell r="C5131" t="str">
            <v>N</v>
          </cell>
          <cell r="D5131" t="str">
            <v>00000582</v>
          </cell>
          <cell r="E5131" t="str">
            <v>LNA Retirement Com PD</v>
          </cell>
          <cell r="F5131">
            <v>43740</v>
          </cell>
          <cell r="G5131">
            <v>44001</v>
          </cell>
          <cell r="H5131" t="str">
            <v>Hourly</v>
          </cell>
          <cell r="I5131" t="str">
            <v>H</v>
          </cell>
          <cell r="J5131">
            <v>13</v>
          </cell>
        </row>
        <row r="5132">
          <cell r="A5132">
            <v>2657</v>
          </cell>
          <cell r="B5132" t="str">
            <v>Russell, Hattie M.</v>
          </cell>
          <cell r="C5132" t="str">
            <v>N</v>
          </cell>
          <cell r="D5132" t="str">
            <v>00000582</v>
          </cell>
          <cell r="E5132" t="str">
            <v>LNA Retirement Com PD</v>
          </cell>
          <cell r="F5132">
            <v>44153</v>
          </cell>
          <cell r="G5132">
            <v>44152</v>
          </cell>
          <cell r="H5132" t="str">
            <v>Hourly</v>
          </cell>
          <cell r="I5132" t="str">
            <v>H</v>
          </cell>
          <cell r="J5132">
            <v>15.08</v>
          </cell>
        </row>
        <row r="5133">
          <cell r="A5133">
            <v>2657</v>
          </cell>
          <cell r="B5133" t="str">
            <v>Russell, Hattie M.</v>
          </cell>
          <cell r="C5133" t="str">
            <v>N</v>
          </cell>
          <cell r="D5133" t="str">
            <v>00000582</v>
          </cell>
          <cell r="E5133" t="str">
            <v>LNA Retirement Com PD</v>
          </cell>
          <cell r="F5133">
            <v>44431</v>
          </cell>
          <cell r="G5133">
            <v>44515</v>
          </cell>
          <cell r="H5133" t="str">
            <v>Hourly</v>
          </cell>
          <cell r="I5133" t="str">
            <v>H</v>
          </cell>
          <cell r="J5133">
            <v>15.08</v>
          </cell>
        </row>
        <row r="5134">
          <cell r="A5134">
            <v>2657</v>
          </cell>
          <cell r="B5134" t="str">
            <v>Russell, Hattie M.</v>
          </cell>
          <cell r="C5134" t="str">
            <v>Y</v>
          </cell>
          <cell r="D5134" t="str">
            <v>00000582</v>
          </cell>
          <cell r="E5134" t="str">
            <v>LNA Retirement Com PD</v>
          </cell>
          <cell r="F5134">
            <v>44893</v>
          </cell>
          <cell r="G5134">
            <v>45056</v>
          </cell>
          <cell r="H5134" t="str">
            <v>Hourly</v>
          </cell>
          <cell r="I5134" t="str">
            <v>H</v>
          </cell>
          <cell r="J5134">
            <v>18.559999999999999</v>
          </cell>
        </row>
        <row r="5135">
          <cell r="A5135">
            <v>2658</v>
          </cell>
          <cell r="B5135" t="str">
            <v>Sakai, Suzanne S.</v>
          </cell>
          <cell r="C5135" t="str">
            <v>N</v>
          </cell>
          <cell r="D5135" t="str">
            <v>00000605</v>
          </cell>
          <cell r="E5135" t="str">
            <v>Server</v>
          </cell>
          <cell r="F5135">
            <v>43747</v>
          </cell>
          <cell r="G5135">
            <v>44010</v>
          </cell>
          <cell r="H5135" t="str">
            <v>Hourly</v>
          </cell>
          <cell r="I5135" t="str">
            <v>H</v>
          </cell>
          <cell r="J5135">
            <v>13.13</v>
          </cell>
        </row>
        <row r="5136">
          <cell r="A5136">
            <v>2658</v>
          </cell>
          <cell r="B5136" t="str">
            <v>Sakai, Suzanne S.</v>
          </cell>
          <cell r="C5136" t="str">
            <v>Y</v>
          </cell>
          <cell r="D5136" t="str">
            <v>00000605</v>
          </cell>
          <cell r="E5136" t="str">
            <v>Server</v>
          </cell>
          <cell r="F5136">
            <v>44319</v>
          </cell>
          <cell r="G5136">
            <v>44454</v>
          </cell>
          <cell r="H5136" t="str">
            <v>Hourly</v>
          </cell>
          <cell r="I5136" t="str">
            <v>H</v>
          </cell>
          <cell r="J5136">
            <v>13.66</v>
          </cell>
        </row>
        <row r="5137">
          <cell r="A5137">
            <v>2658</v>
          </cell>
          <cell r="B5137" t="str">
            <v>Sakai, Suzanne S.</v>
          </cell>
          <cell r="C5137" t="str">
            <v>N</v>
          </cell>
          <cell r="D5137" t="str">
            <v>00000606</v>
          </cell>
          <cell r="E5137" t="str">
            <v>Server Per Diem</v>
          </cell>
          <cell r="F5137">
            <v>44011</v>
          </cell>
          <cell r="G5137">
            <v>44318</v>
          </cell>
          <cell r="H5137" t="str">
            <v>Hourly</v>
          </cell>
          <cell r="I5137" t="str">
            <v>H</v>
          </cell>
          <cell r="J5137">
            <v>13.66</v>
          </cell>
        </row>
        <row r="5138">
          <cell r="A5138">
            <v>2659</v>
          </cell>
          <cell r="B5138" t="str">
            <v>King, Bethany R.</v>
          </cell>
          <cell r="C5138" t="str">
            <v>Y</v>
          </cell>
          <cell r="D5138" t="str">
            <v>00000191</v>
          </cell>
          <cell r="E5138" t="str">
            <v>NUTS Nutrition Assistant</v>
          </cell>
          <cell r="F5138">
            <v>43747</v>
          </cell>
          <cell r="G5138">
            <v>44013</v>
          </cell>
          <cell r="H5138" t="str">
            <v>Hourly</v>
          </cell>
          <cell r="I5138" t="str">
            <v>H</v>
          </cell>
          <cell r="J5138">
            <v>10.96</v>
          </cell>
        </row>
        <row r="5139">
          <cell r="A5139">
            <v>2660</v>
          </cell>
          <cell r="B5139" t="str">
            <v>Ayres, Jessica S.</v>
          </cell>
          <cell r="C5139" t="str">
            <v>N</v>
          </cell>
          <cell r="D5139" t="str">
            <v>00000239</v>
          </cell>
          <cell r="E5139" t="str">
            <v>MEDSURG RN Per Diem</v>
          </cell>
          <cell r="F5139">
            <v>43747</v>
          </cell>
          <cell r="G5139">
            <v>43802</v>
          </cell>
          <cell r="H5139" t="str">
            <v>Hourly</v>
          </cell>
          <cell r="I5139" t="str">
            <v>H</v>
          </cell>
          <cell r="J5139">
            <v>26.55</v>
          </cell>
        </row>
        <row r="5140">
          <cell r="A5140">
            <v>2660</v>
          </cell>
          <cell r="B5140" t="str">
            <v>Ayres, Jessica S.</v>
          </cell>
          <cell r="C5140" t="str">
            <v>Y</v>
          </cell>
          <cell r="D5140" t="str">
            <v>00000239</v>
          </cell>
          <cell r="E5140" t="str">
            <v>MEDSURG RN Per Diem</v>
          </cell>
          <cell r="F5140">
            <v>43809</v>
          </cell>
          <cell r="G5140">
            <v>43809</v>
          </cell>
          <cell r="H5140" t="str">
            <v>Hourly</v>
          </cell>
          <cell r="I5140" t="str">
            <v>H</v>
          </cell>
          <cell r="J5140">
            <v>26.55</v>
          </cell>
        </row>
        <row r="5141">
          <cell r="A5141">
            <v>2661</v>
          </cell>
          <cell r="B5141" t="str">
            <v>McCaffrey, Anne J.</v>
          </cell>
          <cell r="C5141" t="str">
            <v>N</v>
          </cell>
          <cell r="D5141" t="str">
            <v>00000050</v>
          </cell>
          <cell r="E5141" t="str">
            <v>MEDSURG LPN</v>
          </cell>
          <cell r="F5141">
            <v>43754</v>
          </cell>
          <cell r="G5141">
            <v>44010</v>
          </cell>
          <cell r="H5141" t="str">
            <v>Hourly</v>
          </cell>
          <cell r="I5141" t="str">
            <v>H</v>
          </cell>
          <cell r="J5141">
            <v>18</v>
          </cell>
        </row>
        <row r="5142">
          <cell r="A5142">
            <v>2661</v>
          </cell>
          <cell r="B5142" t="str">
            <v>McCaffrey, Anne J.</v>
          </cell>
          <cell r="C5142" t="str">
            <v>N</v>
          </cell>
          <cell r="D5142" t="str">
            <v>00000239</v>
          </cell>
          <cell r="E5142" t="str">
            <v>MEDSURG RN Per Diem</v>
          </cell>
          <cell r="F5142">
            <v>44263</v>
          </cell>
          <cell r="G5142">
            <v>44641</v>
          </cell>
          <cell r="H5142" t="str">
            <v>Hourly</v>
          </cell>
          <cell r="I5142" t="str">
            <v>H</v>
          </cell>
          <cell r="J5142">
            <v>33.36</v>
          </cell>
        </row>
        <row r="5143">
          <cell r="A5143">
            <v>2661</v>
          </cell>
          <cell r="B5143" t="str">
            <v>McCaffrey, Anne J.</v>
          </cell>
          <cell r="C5143" t="str">
            <v>Y</v>
          </cell>
          <cell r="D5143" t="str">
            <v>00000239</v>
          </cell>
          <cell r="E5143" t="str">
            <v>MEDSURG RN Per Diem</v>
          </cell>
          <cell r="F5143">
            <v>44894</v>
          </cell>
          <cell r="G5143">
            <v>44894</v>
          </cell>
          <cell r="H5143" t="str">
            <v>Hourly</v>
          </cell>
          <cell r="I5143" t="str">
            <v>H</v>
          </cell>
          <cell r="J5143">
            <v>33.36</v>
          </cell>
        </row>
        <row r="5144">
          <cell r="A5144">
            <v>2661</v>
          </cell>
          <cell r="B5144" t="str">
            <v>McCaffrey, Anne J.</v>
          </cell>
          <cell r="C5144" t="str">
            <v>N</v>
          </cell>
          <cell r="D5144" t="str">
            <v>00000544</v>
          </cell>
          <cell r="E5144" t="str">
            <v>Registered Nurse</v>
          </cell>
          <cell r="F5144">
            <v>44011</v>
          </cell>
          <cell r="G5144">
            <v>44262</v>
          </cell>
          <cell r="H5144" t="str">
            <v>Hourly</v>
          </cell>
          <cell r="I5144" t="str">
            <v>H</v>
          </cell>
          <cell r="J5144">
            <v>25.75</v>
          </cell>
        </row>
        <row r="5145">
          <cell r="A5145">
            <v>2662</v>
          </cell>
          <cell r="B5145" t="str">
            <v>Hrinsin, Jennifer L.</v>
          </cell>
          <cell r="C5145" t="str">
            <v>N</v>
          </cell>
          <cell r="D5145" t="str">
            <v>00000148</v>
          </cell>
          <cell r="E5145" t="str">
            <v>NAPS Surgery Office Manager</v>
          </cell>
          <cell r="F5145">
            <v>43754</v>
          </cell>
          <cell r="G5145">
            <v>44682</v>
          </cell>
          <cell r="H5145" t="str">
            <v>Salaried</v>
          </cell>
          <cell r="I5145" t="str">
            <v>S</v>
          </cell>
          <cell r="J5145">
            <v>27.06</v>
          </cell>
        </row>
        <row r="5146">
          <cell r="A5146">
            <v>2662</v>
          </cell>
          <cell r="B5146" t="str">
            <v>Hrinsin, Jennifer L.</v>
          </cell>
          <cell r="C5146" t="str">
            <v>N</v>
          </cell>
          <cell r="D5146" t="str">
            <v>00000160</v>
          </cell>
          <cell r="E5146" t="str">
            <v>Office Manager</v>
          </cell>
          <cell r="F5146">
            <v>44683</v>
          </cell>
          <cell r="G5146">
            <v>44867</v>
          </cell>
          <cell r="H5146" t="str">
            <v>Salaried</v>
          </cell>
          <cell r="I5146" t="str">
            <v>S</v>
          </cell>
          <cell r="J5146">
            <v>27.06</v>
          </cell>
        </row>
        <row r="5147">
          <cell r="A5147">
            <v>2662</v>
          </cell>
          <cell r="B5147" t="str">
            <v>Hrinsin, Jennifer L.</v>
          </cell>
          <cell r="C5147" t="str">
            <v>Y</v>
          </cell>
          <cell r="D5147" t="str">
            <v>00000718</v>
          </cell>
          <cell r="E5147" t="str">
            <v>EMR Impl Specialist</v>
          </cell>
          <cell r="F5147">
            <v>44868</v>
          </cell>
          <cell r="G5147">
            <v>45056</v>
          </cell>
          <cell r="H5147" t="str">
            <v>Hourly</v>
          </cell>
          <cell r="I5147" t="str">
            <v>H</v>
          </cell>
          <cell r="J5147">
            <v>27.49</v>
          </cell>
        </row>
        <row r="5148">
          <cell r="A5148">
            <v>2663</v>
          </cell>
          <cell r="B5148" t="str">
            <v>Wescott, Ann A.</v>
          </cell>
          <cell r="C5148" t="str">
            <v>Y</v>
          </cell>
          <cell r="D5148" t="str">
            <v>00000063</v>
          </cell>
          <cell r="E5148" t="str">
            <v>OR Registered Nurse</v>
          </cell>
          <cell r="F5148">
            <v>43754</v>
          </cell>
          <cell r="G5148">
            <v>43868</v>
          </cell>
          <cell r="H5148" t="str">
            <v>Hourly</v>
          </cell>
          <cell r="I5148" t="str">
            <v>H</v>
          </cell>
          <cell r="J5148">
            <v>37</v>
          </cell>
        </row>
        <row r="5149">
          <cell r="A5149">
            <v>2664</v>
          </cell>
          <cell r="B5149" t="str">
            <v>Bouteiller, Matthew A.</v>
          </cell>
          <cell r="C5149" t="str">
            <v>Y</v>
          </cell>
          <cell r="D5149" t="str">
            <v>00000388</v>
          </cell>
          <cell r="E5149" t="str">
            <v>Hospitalist Physician Assist.</v>
          </cell>
          <cell r="F5149">
            <v>43760</v>
          </cell>
          <cell r="G5149">
            <v>45056</v>
          </cell>
          <cell r="H5149" t="str">
            <v>Salaried</v>
          </cell>
          <cell r="I5149" t="str">
            <v>S</v>
          </cell>
          <cell r="J5149">
            <v>85.623800000000003</v>
          </cell>
        </row>
        <row r="5150">
          <cell r="A5150">
            <v>2664</v>
          </cell>
          <cell r="B5150" t="str">
            <v>Bouteiller, Matthew A.</v>
          </cell>
          <cell r="C5150" t="str">
            <v>N</v>
          </cell>
          <cell r="D5150" t="str">
            <v>00000438</v>
          </cell>
          <cell r="E5150" t="str">
            <v>Physician - ER</v>
          </cell>
          <cell r="F5150">
            <v>43760</v>
          </cell>
          <cell r="G5150">
            <v>44683</v>
          </cell>
          <cell r="H5150" t="str">
            <v>Salaried</v>
          </cell>
          <cell r="I5150" t="str">
            <v>S</v>
          </cell>
          <cell r="J5150">
            <v>83.13</v>
          </cell>
        </row>
        <row r="5151">
          <cell r="A5151">
            <v>2665</v>
          </cell>
          <cell r="B5151" t="str">
            <v>Lesznik, George R.</v>
          </cell>
          <cell r="C5151" t="str">
            <v>Y</v>
          </cell>
          <cell r="D5151" t="str">
            <v>00000017</v>
          </cell>
          <cell r="E5151" t="str">
            <v>MED Anesthesiologist</v>
          </cell>
          <cell r="F5151">
            <v>43763</v>
          </cell>
          <cell r="G5151">
            <v>44389</v>
          </cell>
          <cell r="H5151" t="str">
            <v>Salaried</v>
          </cell>
          <cell r="I5151" t="str">
            <v>S</v>
          </cell>
          <cell r="J5151">
            <v>212.5</v>
          </cell>
        </row>
        <row r="5152">
          <cell r="A5152">
            <v>2666</v>
          </cell>
          <cell r="B5152" t="str">
            <v>Bennett, Wayne D.</v>
          </cell>
          <cell r="C5152" t="str">
            <v>N</v>
          </cell>
          <cell r="D5152" t="str">
            <v>00000002</v>
          </cell>
          <cell r="E5152" t="str">
            <v>ADM Chief Financial Officer</v>
          </cell>
          <cell r="F5152">
            <v>43767</v>
          </cell>
          <cell r="G5152">
            <v>44314</v>
          </cell>
          <cell r="H5152" t="str">
            <v>Hourly</v>
          </cell>
          <cell r="I5152" t="str">
            <v>H</v>
          </cell>
          <cell r="J5152">
            <v>119.42310000000001</v>
          </cell>
        </row>
        <row r="5153">
          <cell r="A5153">
            <v>2666</v>
          </cell>
          <cell r="B5153" t="str">
            <v>Bennett, Wayne D.</v>
          </cell>
          <cell r="C5153" t="str">
            <v>Y</v>
          </cell>
          <cell r="D5153" t="str">
            <v>00000002</v>
          </cell>
          <cell r="E5153" t="str">
            <v>ADM Chief Financial Officer</v>
          </cell>
          <cell r="F5153">
            <v>44314</v>
          </cell>
          <cell r="G5153">
            <v>44314</v>
          </cell>
          <cell r="H5153" t="str">
            <v>Hourly</v>
          </cell>
          <cell r="I5153" t="str">
            <v>H</v>
          </cell>
          <cell r="J5153">
            <v>119.42310000000001</v>
          </cell>
        </row>
        <row r="5154">
          <cell r="A5154">
            <v>2667</v>
          </cell>
          <cell r="B5154" t="str">
            <v>Palmer, Avery Y.</v>
          </cell>
          <cell r="C5154" t="str">
            <v>Y</v>
          </cell>
          <cell r="D5154" t="str">
            <v>00000459</v>
          </cell>
          <cell r="E5154" t="str">
            <v>NUTS Nutrition Asst 1 Per Diem</v>
          </cell>
          <cell r="F5154">
            <v>43768</v>
          </cell>
          <cell r="G5154">
            <v>43781</v>
          </cell>
          <cell r="H5154" t="str">
            <v>Hourly</v>
          </cell>
          <cell r="I5154" t="str">
            <v>H</v>
          </cell>
          <cell r="J5154">
            <v>11.3</v>
          </cell>
        </row>
        <row r="5155">
          <cell r="A5155">
            <v>2668</v>
          </cell>
          <cell r="B5155" t="str">
            <v>Marcotte, Kimberly A.</v>
          </cell>
          <cell r="C5155" t="str">
            <v>N</v>
          </cell>
          <cell r="D5155" t="str">
            <v>00000581</v>
          </cell>
          <cell r="E5155" t="str">
            <v>LNA Retirement Community</v>
          </cell>
          <cell r="F5155">
            <v>43787</v>
          </cell>
          <cell r="G5155">
            <v>45056</v>
          </cell>
          <cell r="H5155" t="str">
            <v>Hourly</v>
          </cell>
          <cell r="I5155" t="str">
            <v>H</v>
          </cell>
          <cell r="J5155">
            <v>23.39</v>
          </cell>
        </row>
        <row r="5156">
          <cell r="A5156">
            <v>2668</v>
          </cell>
          <cell r="B5156" t="str">
            <v>Marcotte, Kimberly A.</v>
          </cell>
          <cell r="C5156" t="str">
            <v>Y</v>
          </cell>
          <cell r="D5156" t="str">
            <v>00000585</v>
          </cell>
          <cell r="E5156" t="str">
            <v>Care MGR Retirement Com</v>
          </cell>
          <cell r="F5156">
            <v>43768</v>
          </cell>
          <cell r="G5156">
            <v>45056</v>
          </cell>
          <cell r="H5156" t="str">
            <v>Hourly</v>
          </cell>
          <cell r="I5156" t="str">
            <v>H</v>
          </cell>
          <cell r="J5156">
            <v>23.97</v>
          </cell>
        </row>
        <row r="5157">
          <cell r="A5157">
            <v>2669</v>
          </cell>
          <cell r="B5157" t="str">
            <v>Rilling, Mariah R.</v>
          </cell>
          <cell r="C5157" t="str">
            <v>N</v>
          </cell>
          <cell r="D5157" t="str">
            <v>00000431</v>
          </cell>
          <cell r="E5157" t="str">
            <v>Sharon LPN - PP - Offsite</v>
          </cell>
          <cell r="F5157">
            <v>43769</v>
          </cell>
          <cell r="G5157">
            <v>44682</v>
          </cell>
          <cell r="H5157" t="str">
            <v>Hourly</v>
          </cell>
          <cell r="I5157" t="str">
            <v>H</v>
          </cell>
          <cell r="J5157">
            <v>24.13</v>
          </cell>
        </row>
        <row r="5158">
          <cell r="A5158">
            <v>2669</v>
          </cell>
          <cell r="B5158" t="str">
            <v>Rilling, Mariah R.</v>
          </cell>
          <cell r="C5158" t="str">
            <v>Y</v>
          </cell>
          <cell r="D5158" t="str">
            <v>00000544</v>
          </cell>
          <cell r="E5158" t="str">
            <v>Registered Nurse</v>
          </cell>
          <cell r="F5158">
            <v>44777</v>
          </cell>
          <cell r="G5158">
            <v>45056</v>
          </cell>
          <cell r="H5158" t="str">
            <v>Hourly</v>
          </cell>
          <cell r="I5158" t="str">
            <v>H</v>
          </cell>
          <cell r="J5158">
            <v>34.07</v>
          </cell>
        </row>
        <row r="5159">
          <cell r="A5159">
            <v>2669</v>
          </cell>
          <cell r="B5159" t="str">
            <v>Rilling, Mariah R.</v>
          </cell>
          <cell r="C5159" t="str">
            <v>N</v>
          </cell>
          <cell r="D5159" t="str">
            <v>00000675</v>
          </cell>
          <cell r="E5159" t="str">
            <v>Licensed Practical Nurse</v>
          </cell>
          <cell r="F5159">
            <v>44683</v>
          </cell>
          <cell r="G5159">
            <v>44776</v>
          </cell>
          <cell r="H5159" t="str">
            <v>Hourly</v>
          </cell>
          <cell r="I5159" t="str">
            <v>H</v>
          </cell>
          <cell r="J5159">
            <v>24.13</v>
          </cell>
        </row>
        <row r="5160">
          <cell r="A5160">
            <v>2670</v>
          </cell>
          <cell r="B5160" t="str">
            <v>Keller, Jennifer G.</v>
          </cell>
          <cell r="C5160" t="str">
            <v>Y</v>
          </cell>
          <cell r="D5160" t="str">
            <v>00000017</v>
          </cell>
          <cell r="E5160" t="str">
            <v>MED Anesthesiologist</v>
          </cell>
          <cell r="F5160">
            <v>43769</v>
          </cell>
          <cell r="G5160">
            <v>44388</v>
          </cell>
          <cell r="H5160" t="str">
            <v>Salaried</v>
          </cell>
          <cell r="I5160" t="str">
            <v>S</v>
          </cell>
          <cell r="J5160">
            <v>180.625</v>
          </cell>
        </row>
        <row r="5161">
          <cell r="A5161">
            <v>2671</v>
          </cell>
          <cell r="B5161" t="str">
            <v>Schleif, Erica S.</v>
          </cell>
          <cell r="C5161" t="str">
            <v>N</v>
          </cell>
          <cell r="D5161" t="str">
            <v>00000105</v>
          </cell>
          <cell r="E5161" t="str">
            <v>CARE Social Worker</v>
          </cell>
          <cell r="F5161">
            <v>43773</v>
          </cell>
          <cell r="G5161">
            <v>44234</v>
          </cell>
          <cell r="H5161" t="str">
            <v>Salaried</v>
          </cell>
          <cell r="I5161" t="str">
            <v>S</v>
          </cell>
          <cell r="J5161">
            <v>36</v>
          </cell>
        </row>
        <row r="5162">
          <cell r="A5162">
            <v>2671</v>
          </cell>
          <cell r="B5162" t="str">
            <v>Schleif, Erica S.</v>
          </cell>
          <cell r="C5162" t="str">
            <v>Y</v>
          </cell>
          <cell r="D5162" t="str">
            <v>00000641</v>
          </cell>
          <cell r="E5162" t="str">
            <v>Counselor</v>
          </cell>
          <cell r="F5162">
            <v>44235</v>
          </cell>
          <cell r="G5162">
            <v>45056</v>
          </cell>
          <cell r="H5162" t="str">
            <v>Salaried</v>
          </cell>
          <cell r="I5162" t="str">
            <v>S</v>
          </cell>
          <cell r="J5162">
            <v>39.340000000000003</v>
          </cell>
        </row>
        <row r="5163">
          <cell r="A5163">
            <v>2672</v>
          </cell>
          <cell r="B5163" t="str">
            <v>Young, Annette M.</v>
          </cell>
          <cell r="C5163" t="str">
            <v>Y</v>
          </cell>
          <cell r="D5163" t="str">
            <v>00000164</v>
          </cell>
          <cell r="E5163" t="str">
            <v>PRIM Medical Secretary</v>
          </cell>
          <cell r="F5163">
            <v>43775</v>
          </cell>
          <cell r="G5163">
            <v>43973</v>
          </cell>
          <cell r="H5163" t="str">
            <v>Hourly</v>
          </cell>
          <cell r="I5163" t="str">
            <v>H</v>
          </cell>
          <cell r="J5163">
            <v>17.5</v>
          </cell>
        </row>
        <row r="5164">
          <cell r="A5164">
            <v>2673</v>
          </cell>
          <cell r="B5164" t="str">
            <v>Finkle, Leaha B.</v>
          </cell>
          <cell r="C5164" t="str">
            <v>Y</v>
          </cell>
          <cell r="D5164" t="str">
            <v>00000228</v>
          </cell>
          <cell r="E5164" t="str">
            <v>ASP After School Assistant</v>
          </cell>
          <cell r="F5164">
            <v>43775</v>
          </cell>
          <cell r="G5164">
            <v>44440</v>
          </cell>
          <cell r="H5164" t="str">
            <v>Hourly</v>
          </cell>
          <cell r="I5164" t="str">
            <v>H</v>
          </cell>
          <cell r="J5164">
            <v>12.59</v>
          </cell>
        </row>
        <row r="5165">
          <cell r="A5165">
            <v>2674</v>
          </cell>
          <cell r="B5165" t="str">
            <v>Abdel-Fatah, Dawn L.</v>
          </cell>
          <cell r="C5165" t="str">
            <v>N</v>
          </cell>
          <cell r="D5165" t="str">
            <v>00000472</v>
          </cell>
          <cell r="E5165" t="str">
            <v>ES Associate - Per Diem</v>
          </cell>
          <cell r="F5165">
            <v>43782</v>
          </cell>
          <cell r="G5165">
            <v>44682</v>
          </cell>
          <cell r="H5165" t="str">
            <v>Hourly</v>
          </cell>
          <cell r="I5165" t="str">
            <v>H</v>
          </cell>
          <cell r="J5165">
            <v>17.23</v>
          </cell>
        </row>
        <row r="5166">
          <cell r="A5166">
            <v>2674</v>
          </cell>
          <cell r="B5166" t="str">
            <v>Abdel-Fatah, Dawn L.</v>
          </cell>
          <cell r="C5166" t="str">
            <v>Y</v>
          </cell>
          <cell r="D5166" t="str">
            <v>00000661</v>
          </cell>
          <cell r="E5166" t="str">
            <v>ES Technician PD</v>
          </cell>
          <cell r="F5166">
            <v>44683</v>
          </cell>
          <cell r="G5166">
            <v>44732</v>
          </cell>
          <cell r="H5166" t="str">
            <v>Hourly</v>
          </cell>
          <cell r="I5166" t="str">
            <v>H</v>
          </cell>
          <cell r="J5166">
            <v>17.23</v>
          </cell>
        </row>
        <row r="5167">
          <cell r="A5167">
            <v>2675</v>
          </cell>
          <cell r="B5167" t="str">
            <v>Gilroy, Dennis P.</v>
          </cell>
          <cell r="C5167" t="str">
            <v>Y</v>
          </cell>
          <cell r="D5167" t="str">
            <v>00000563</v>
          </cell>
          <cell r="E5167" t="str">
            <v>Radiologist</v>
          </cell>
          <cell r="F5167">
            <v>43783</v>
          </cell>
          <cell r="G5167">
            <v>45056</v>
          </cell>
          <cell r="H5167" t="str">
            <v>Salaried</v>
          </cell>
          <cell r="I5167" t="str">
            <v>S</v>
          </cell>
          <cell r="J5167">
            <v>216.34620000000001</v>
          </cell>
        </row>
        <row r="5168">
          <cell r="A5168">
            <v>2676</v>
          </cell>
          <cell r="B5168" t="str">
            <v>Thompson, Estelle D.</v>
          </cell>
          <cell r="C5168" t="str">
            <v>N</v>
          </cell>
          <cell r="D5168" t="str">
            <v>00000622</v>
          </cell>
          <cell r="E5168" t="str">
            <v>IL Associate</v>
          </cell>
          <cell r="F5168">
            <v>43796</v>
          </cell>
          <cell r="G5168">
            <v>44460</v>
          </cell>
          <cell r="H5168" t="str">
            <v>Hourly</v>
          </cell>
          <cell r="I5168" t="str">
            <v>H</v>
          </cell>
          <cell r="J5168">
            <v>13.49</v>
          </cell>
        </row>
        <row r="5169">
          <cell r="A5169">
            <v>2676</v>
          </cell>
          <cell r="B5169" t="str">
            <v>Thompson, Estelle D.</v>
          </cell>
          <cell r="C5169" t="str">
            <v>Y</v>
          </cell>
          <cell r="D5169" t="str">
            <v>00000622</v>
          </cell>
          <cell r="E5169" t="str">
            <v>IL Associate</v>
          </cell>
          <cell r="F5169">
            <v>44741</v>
          </cell>
          <cell r="G5169">
            <v>45056</v>
          </cell>
          <cell r="H5169" t="str">
            <v>Hourly</v>
          </cell>
          <cell r="I5169" t="str">
            <v>H</v>
          </cell>
          <cell r="J5169">
            <v>21.15</v>
          </cell>
        </row>
        <row r="5170">
          <cell r="A5170">
            <v>2677</v>
          </cell>
          <cell r="B5170" t="str">
            <v>Chism, Benjamin C.</v>
          </cell>
          <cell r="C5170" t="str">
            <v>N</v>
          </cell>
          <cell r="D5170" t="str">
            <v>00000189</v>
          </cell>
          <cell r="E5170" t="str">
            <v>NUTS Chef</v>
          </cell>
          <cell r="F5170">
            <v>43796</v>
          </cell>
          <cell r="G5170">
            <v>44508</v>
          </cell>
          <cell r="H5170" t="str">
            <v>Salaried</v>
          </cell>
          <cell r="I5170" t="str">
            <v>S</v>
          </cell>
          <cell r="J5170">
            <v>18</v>
          </cell>
        </row>
        <row r="5171">
          <cell r="A5171">
            <v>2677</v>
          </cell>
          <cell r="B5171" t="str">
            <v>Chism, Benjamin C.</v>
          </cell>
          <cell r="C5171" t="str">
            <v>N</v>
          </cell>
          <cell r="D5171" t="str">
            <v>00000189</v>
          </cell>
          <cell r="E5171" t="str">
            <v>NUTS Chef</v>
          </cell>
          <cell r="F5171">
            <v>44508</v>
          </cell>
          <cell r="G5171">
            <v>44508</v>
          </cell>
          <cell r="H5171" t="str">
            <v>Salaried</v>
          </cell>
          <cell r="I5171" t="str">
            <v>S</v>
          </cell>
          <cell r="J5171">
            <v>18</v>
          </cell>
        </row>
        <row r="5172">
          <cell r="A5172">
            <v>2677</v>
          </cell>
          <cell r="B5172" t="str">
            <v>Chism, Benjamin C.</v>
          </cell>
          <cell r="C5172" t="str">
            <v>N</v>
          </cell>
          <cell r="D5172" t="str">
            <v>00000190</v>
          </cell>
          <cell r="E5172" t="str">
            <v>NUTS Cook</v>
          </cell>
          <cell r="F5172">
            <v>44762</v>
          </cell>
          <cell r="G5172">
            <v>44944</v>
          </cell>
          <cell r="H5172" t="str">
            <v>Hourly</v>
          </cell>
          <cell r="I5172" t="str">
            <v>H</v>
          </cell>
          <cell r="J5172">
            <v>20.93</v>
          </cell>
        </row>
        <row r="5173">
          <cell r="A5173">
            <v>2677</v>
          </cell>
          <cell r="B5173" t="str">
            <v>Chism, Benjamin C.</v>
          </cell>
          <cell r="C5173" t="str">
            <v>Y</v>
          </cell>
          <cell r="D5173" t="str">
            <v>00000190</v>
          </cell>
          <cell r="E5173" t="str">
            <v>NUTS Cook</v>
          </cell>
          <cell r="F5173">
            <v>44944</v>
          </cell>
          <cell r="G5173">
            <v>44944</v>
          </cell>
          <cell r="H5173" t="str">
            <v>Hourly</v>
          </cell>
          <cell r="I5173" t="str">
            <v>H</v>
          </cell>
          <cell r="J5173">
            <v>20.93</v>
          </cell>
        </row>
        <row r="5174">
          <cell r="A5174">
            <v>2678</v>
          </cell>
          <cell r="B5174" t="str">
            <v>Pashko, Jessica L.</v>
          </cell>
          <cell r="C5174" t="str">
            <v>Y</v>
          </cell>
          <cell r="D5174" t="str">
            <v>00000596</v>
          </cell>
          <cell r="E5174" t="str">
            <v>Reg Dietician Rehab</v>
          </cell>
          <cell r="F5174">
            <v>43796</v>
          </cell>
          <cell r="G5174">
            <v>44014</v>
          </cell>
          <cell r="H5174" t="str">
            <v>Hourly</v>
          </cell>
          <cell r="I5174" t="str">
            <v>H</v>
          </cell>
          <cell r="J5174">
            <v>23</v>
          </cell>
        </row>
        <row r="5175">
          <cell r="A5175">
            <v>2679</v>
          </cell>
          <cell r="B5175" t="str">
            <v>Olmstead, Iris E.</v>
          </cell>
          <cell r="C5175" t="str">
            <v>N</v>
          </cell>
          <cell r="D5175" t="str">
            <v>00000228</v>
          </cell>
          <cell r="E5175" t="str">
            <v>ASP After School Assistant</v>
          </cell>
          <cell r="F5175">
            <v>43803</v>
          </cell>
          <cell r="G5175">
            <v>43952</v>
          </cell>
          <cell r="H5175" t="str">
            <v>Hourly</v>
          </cell>
          <cell r="I5175" t="str">
            <v>H</v>
          </cell>
          <cell r="J5175">
            <v>11</v>
          </cell>
        </row>
        <row r="5176">
          <cell r="A5176">
            <v>2679</v>
          </cell>
          <cell r="B5176" t="str">
            <v>Olmstead, Iris E.</v>
          </cell>
          <cell r="C5176" t="str">
            <v>Y</v>
          </cell>
          <cell r="D5176" t="str">
            <v>00000228</v>
          </cell>
          <cell r="E5176" t="str">
            <v>ASP After School Assistant</v>
          </cell>
          <cell r="F5176">
            <v>44090</v>
          </cell>
          <cell r="G5176">
            <v>44368</v>
          </cell>
          <cell r="H5176" t="str">
            <v>Hourly</v>
          </cell>
          <cell r="I5176" t="str">
            <v>H</v>
          </cell>
          <cell r="J5176">
            <v>12.54</v>
          </cell>
        </row>
        <row r="5177">
          <cell r="A5177">
            <v>2680</v>
          </cell>
          <cell r="B5177" t="str">
            <v>Eaccarino, Patricia S.</v>
          </cell>
          <cell r="C5177" t="str">
            <v>N</v>
          </cell>
          <cell r="D5177" t="str">
            <v>00000582</v>
          </cell>
          <cell r="E5177" t="str">
            <v>LNA Retirement Com PD</v>
          </cell>
          <cell r="F5177">
            <v>43817</v>
          </cell>
          <cell r="G5177">
            <v>43850</v>
          </cell>
          <cell r="H5177" t="str">
            <v>Hourly</v>
          </cell>
          <cell r="I5177" t="str">
            <v>H</v>
          </cell>
          <cell r="J5177">
            <v>13</v>
          </cell>
        </row>
        <row r="5178">
          <cell r="A5178">
            <v>2680</v>
          </cell>
          <cell r="B5178" t="str">
            <v>Eaccarino, Patricia S.</v>
          </cell>
          <cell r="C5178" t="str">
            <v>Y</v>
          </cell>
          <cell r="D5178" t="str">
            <v>00000582</v>
          </cell>
          <cell r="E5178" t="str">
            <v>LNA Retirement Com PD</v>
          </cell>
          <cell r="F5178">
            <v>44069</v>
          </cell>
          <cell r="G5178">
            <v>44107</v>
          </cell>
          <cell r="H5178" t="str">
            <v>Hourly</v>
          </cell>
          <cell r="I5178" t="str">
            <v>H</v>
          </cell>
          <cell r="J5178">
            <v>14.53</v>
          </cell>
        </row>
        <row r="5179">
          <cell r="A5179">
            <v>2681</v>
          </cell>
          <cell r="B5179" t="str">
            <v>Hurlburt, Kimberly A.</v>
          </cell>
          <cell r="C5179" t="str">
            <v>Y</v>
          </cell>
          <cell r="D5179" t="str">
            <v>00000581</v>
          </cell>
          <cell r="E5179" t="str">
            <v>LNA Retirement Community</v>
          </cell>
          <cell r="F5179">
            <v>43817</v>
          </cell>
          <cell r="G5179">
            <v>43925</v>
          </cell>
          <cell r="H5179" t="str">
            <v>Hourly</v>
          </cell>
          <cell r="I5179" t="str">
            <v>H</v>
          </cell>
          <cell r="J5179">
            <v>13</v>
          </cell>
        </row>
        <row r="5180">
          <cell r="A5180">
            <v>2682</v>
          </cell>
          <cell r="B5180" t="str">
            <v>Decere, Kristine M.</v>
          </cell>
          <cell r="C5180" t="str">
            <v>Y</v>
          </cell>
          <cell r="D5180" t="str">
            <v>00000197</v>
          </cell>
          <cell r="E5180" t="str">
            <v>ES Associate</v>
          </cell>
          <cell r="F5180">
            <v>43817</v>
          </cell>
          <cell r="G5180">
            <v>43865</v>
          </cell>
          <cell r="H5180" t="str">
            <v>Hourly</v>
          </cell>
          <cell r="I5180" t="str">
            <v>H</v>
          </cell>
          <cell r="J5180">
            <v>11</v>
          </cell>
        </row>
        <row r="5181">
          <cell r="A5181">
            <v>2683</v>
          </cell>
          <cell r="B5181" t="str">
            <v>Harris, Kimberly J.</v>
          </cell>
          <cell r="C5181" t="str">
            <v>N</v>
          </cell>
          <cell r="D5181" t="str">
            <v>00000336</v>
          </cell>
          <cell r="E5181" t="str">
            <v>HR Human Resources Manager</v>
          </cell>
          <cell r="F5181">
            <v>43838</v>
          </cell>
          <cell r="G5181">
            <v>44701</v>
          </cell>
          <cell r="H5181" t="str">
            <v>Salaried</v>
          </cell>
          <cell r="I5181" t="str">
            <v>S</v>
          </cell>
          <cell r="J5181">
            <v>55.769199999999998</v>
          </cell>
        </row>
        <row r="5182">
          <cell r="A5182">
            <v>2683</v>
          </cell>
          <cell r="B5182" t="str">
            <v>Harris, Kimberly J.</v>
          </cell>
          <cell r="C5182" t="str">
            <v>Y</v>
          </cell>
          <cell r="D5182" t="str">
            <v>00000336</v>
          </cell>
          <cell r="E5182" t="str">
            <v>HR Human Resources Manager</v>
          </cell>
          <cell r="F5182">
            <v>44903</v>
          </cell>
          <cell r="G5182">
            <v>44903</v>
          </cell>
          <cell r="H5182" t="str">
            <v>Salaried</v>
          </cell>
          <cell r="I5182" t="str">
            <v>S</v>
          </cell>
          <cell r="J5182">
            <v>55.769199999999998</v>
          </cell>
        </row>
        <row r="5183">
          <cell r="A5183">
            <v>2684</v>
          </cell>
          <cell r="B5183" t="str">
            <v>Mears, Jamie L.</v>
          </cell>
          <cell r="C5183" t="str">
            <v>Y</v>
          </cell>
          <cell r="D5183" t="str">
            <v>00000197</v>
          </cell>
          <cell r="E5183" t="str">
            <v>ES Associate</v>
          </cell>
          <cell r="F5183">
            <v>43845</v>
          </cell>
          <cell r="G5183">
            <v>43984</v>
          </cell>
          <cell r="H5183" t="str">
            <v>Hourly</v>
          </cell>
          <cell r="I5183" t="str">
            <v>H</v>
          </cell>
          <cell r="J5183">
            <v>11</v>
          </cell>
        </row>
        <row r="5184">
          <cell r="A5184">
            <v>2685</v>
          </cell>
          <cell r="B5184" t="str">
            <v>Wright, Nathan A.</v>
          </cell>
          <cell r="C5184" t="str">
            <v>N</v>
          </cell>
          <cell r="D5184" t="str">
            <v>00000189</v>
          </cell>
          <cell r="E5184" t="str">
            <v>NUTS Chef</v>
          </cell>
          <cell r="F5184">
            <v>43852</v>
          </cell>
          <cell r="G5184">
            <v>44066</v>
          </cell>
          <cell r="H5184" t="str">
            <v>Salaried</v>
          </cell>
          <cell r="I5184" t="str">
            <v>S</v>
          </cell>
          <cell r="J5184">
            <v>24</v>
          </cell>
        </row>
        <row r="5185">
          <cell r="A5185">
            <v>2685</v>
          </cell>
          <cell r="B5185" t="str">
            <v>Wright, Nathan A.</v>
          </cell>
          <cell r="C5185" t="str">
            <v>Y</v>
          </cell>
          <cell r="D5185" t="str">
            <v>00000334</v>
          </cell>
          <cell r="E5185" t="str">
            <v>NUTS Hospitality &amp; FS Manager</v>
          </cell>
          <cell r="F5185">
            <v>44067</v>
          </cell>
          <cell r="G5185">
            <v>44132</v>
          </cell>
          <cell r="H5185" t="str">
            <v>Salaried</v>
          </cell>
          <cell r="I5185" t="str">
            <v>S</v>
          </cell>
          <cell r="J5185">
            <v>26</v>
          </cell>
        </row>
        <row r="5186">
          <cell r="A5186">
            <v>2686</v>
          </cell>
          <cell r="B5186" t="str">
            <v>Toloczko, Linda A.</v>
          </cell>
          <cell r="C5186" t="str">
            <v>Y</v>
          </cell>
          <cell r="D5186" t="str">
            <v>00000197</v>
          </cell>
          <cell r="E5186" t="str">
            <v>ES Associate</v>
          </cell>
          <cell r="F5186">
            <v>43871</v>
          </cell>
          <cell r="G5186">
            <v>44095</v>
          </cell>
          <cell r="H5186" t="str">
            <v>Hourly</v>
          </cell>
          <cell r="I5186" t="str">
            <v>H</v>
          </cell>
          <cell r="J5186">
            <v>15.78</v>
          </cell>
        </row>
        <row r="5187">
          <cell r="A5187">
            <v>2686</v>
          </cell>
          <cell r="B5187" t="str">
            <v>Toloczko, Linda A.</v>
          </cell>
          <cell r="C5187" t="str">
            <v>N</v>
          </cell>
          <cell r="D5187" t="str">
            <v>00000472</v>
          </cell>
          <cell r="E5187" t="str">
            <v>ES Associate - Per Diem</v>
          </cell>
          <cell r="F5187">
            <v>43852</v>
          </cell>
          <cell r="G5187">
            <v>43870</v>
          </cell>
          <cell r="H5187" t="str">
            <v>Hourly</v>
          </cell>
          <cell r="I5187" t="str">
            <v>H</v>
          </cell>
          <cell r="J5187">
            <v>14.03</v>
          </cell>
        </row>
        <row r="5188">
          <cell r="A5188">
            <v>2687</v>
          </cell>
          <cell r="B5188" t="str">
            <v>McKeever, Ashley M.</v>
          </cell>
          <cell r="C5188" t="str">
            <v>Y</v>
          </cell>
          <cell r="D5188" t="str">
            <v>00000049</v>
          </cell>
          <cell r="E5188" t="str">
            <v>MEDSURG Registered Nurse</v>
          </cell>
          <cell r="F5188">
            <v>44375</v>
          </cell>
          <cell r="G5188">
            <v>44527</v>
          </cell>
          <cell r="H5188" t="str">
            <v>Hourly</v>
          </cell>
          <cell r="I5188" t="str">
            <v>H</v>
          </cell>
          <cell r="J5188">
            <v>25</v>
          </cell>
        </row>
        <row r="5189">
          <cell r="A5189">
            <v>2687</v>
          </cell>
          <cell r="B5189" t="str">
            <v>McKeever, Ashley M.</v>
          </cell>
          <cell r="C5189" t="str">
            <v>N</v>
          </cell>
          <cell r="D5189" t="str">
            <v>00000050</v>
          </cell>
          <cell r="E5189" t="str">
            <v>MEDSURG LPN</v>
          </cell>
          <cell r="F5189">
            <v>44167</v>
          </cell>
          <cell r="G5189">
            <v>44374</v>
          </cell>
          <cell r="H5189" t="str">
            <v>Hourly</v>
          </cell>
          <cell r="I5189" t="str">
            <v>H</v>
          </cell>
          <cell r="J5189">
            <v>19.11</v>
          </cell>
        </row>
        <row r="5190">
          <cell r="A5190">
            <v>2687</v>
          </cell>
          <cell r="B5190" t="str">
            <v>McKeever, Ashley M.</v>
          </cell>
          <cell r="C5190" t="str">
            <v>N</v>
          </cell>
          <cell r="D5190" t="str">
            <v>00000581</v>
          </cell>
          <cell r="E5190" t="str">
            <v>LNA Retirement Community</v>
          </cell>
          <cell r="F5190">
            <v>43854</v>
          </cell>
          <cell r="G5190">
            <v>44024</v>
          </cell>
          <cell r="H5190" t="str">
            <v>Hourly</v>
          </cell>
          <cell r="I5190" t="str">
            <v>H</v>
          </cell>
          <cell r="J5190">
            <v>13</v>
          </cell>
        </row>
        <row r="5191">
          <cell r="A5191">
            <v>2688</v>
          </cell>
          <cell r="B5191" t="str">
            <v>Leidinger, Anne C.</v>
          </cell>
          <cell r="C5191" t="str">
            <v>Y</v>
          </cell>
          <cell r="D5191" t="str">
            <v>00000289</v>
          </cell>
          <cell r="E5191" t="str">
            <v>NAPS Podiatry RN PP</v>
          </cell>
          <cell r="F5191">
            <v>43859</v>
          </cell>
          <cell r="G5191">
            <v>43935</v>
          </cell>
          <cell r="H5191" t="str">
            <v>Hourly</v>
          </cell>
          <cell r="I5191" t="str">
            <v>H</v>
          </cell>
          <cell r="J5191">
            <v>34</v>
          </cell>
        </row>
        <row r="5192">
          <cell r="A5192">
            <v>2689</v>
          </cell>
          <cell r="B5192" t="str">
            <v>Pratt, Peter A.</v>
          </cell>
          <cell r="C5192" t="str">
            <v>Y</v>
          </cell>
          <cell r="D5192" t="str">
            <v>00000197</v>
          </cell>
          <cell r="E5192" t="str">
            <v>ES Associate</v>
          </cell>
          <cell r="F5192">
            <v>43859</v>
          </cell>
          <cell r="G5192">
            <v>44186</v>
          </cell>
          <cell r="H5192" t="str">
            <v>Hourly</v>
          </cell>
          <cell r="I5192" t="str">
            <v>H</v>
          </cell>
          <cell r="J5192">
            <v>16.489999999999998</v>
          </cell>
        </row>
        <row r="5193">
          <cell r="A5193">
            <v>2690</v>
          </cell>
          <cell r="B5193" t="str">
            <v>Russell, Alexia M.</v>
          </cell>
          <cell r="C5193" t="str">
            <v>Y</v>
          </cell>
          <cell r="D5193" t="str">
            <v>00000227</v>
          </cell>
          <cell r="E5193" t="str">
            <v>CEC Teaching Assistant</v>
          </cell>
          <cell r="F5193">
            <v>43866</v>
          </cell>
          <cell r="G5193">
            <v>44012</v>
          </cell>
          <cell r="H5193" t="str">
            <v>Hourly</v>
          </cell>
          <cell r="I5193" t="str">
            <v>H</v>
          </cell>
          <cell r="J5193">
            <v>12.25</v>
          </cell>
        </row>
        <row r="5194">
          <cell r="A5194">
            <v>2691</v>
          </cell>
          <cell r="B5194" t="str">
            <v>Taylor, Jessica A.</v>
          </cell>
          <cell r="C5194" t="str">
            <v>N</v>
          </cell>
          <cell r="D5194" t="str">
            <v>00000211</v>
          </cell>
          <cell r="E5194" t="str">
            <v>PR Patient Reg Receptionist I</v>
          </cell>
          <cell r="F5194">
            <v>43880</v>
          </cell>
          <cell r="G5194">
            <v>44519</v>
          </cell>
          <cell r="H5194" t="str">
            <v>Hourly</v>
          </cell>
          <cell r="I5194" t="str">
            <v>H</v>
          </cell>
          <cell r="J5194">
            <v>15.19</v>
          </cell>
        </row>
        <row r="5195">
          <cell r="A5195">
            <v>2691</v>
          </cell>
          <cell r="B5195" t="str">
            <v>Taylor, Jessica A.</v>
          </cell>
          <cell r="C5195" t="str">
            <v>Y</v>
          </cell>
          <cell r="D5195" t="str">
            <v>00000211</v>
          </cell>
          <cell r="E5195" t="str">
            <v>PR Patient Reg Receptionist I</v>
          </cell>
          <cell r="F5195">
            <v>44519</v>
          </cell>
          <cell r="G5195">
            <v>44519</v>
          </cell>
          <cell r="H5195" t="str">
            <v>Hourly</v>
          </cell>
          <cell r="I5195" t="str">
            <v>H</v>
          </cell>
          <cell r="J5195">
            <v>15.19</v>
          </cell>
        </row>
        <row r="5196">
          <cell r="A5196">
            <v>2692</v>
          </cell>
          <cell r="B5196" t="str">
            <v>Lewis, Jamie S.</v>
          </cell>
          <cell r="C5196" t="str">
            <v>N</v>
          </cell>
          <cell r="D5196" t="str">
            <v>00000190</v>
          </cell>
          <cell r="E5196" t="str">
            <v>NUTS Cook</v>
          </cell>
          <cell r="F5196">
            <v>43892</v>
          </cell>
          <cell r="G5196">
            <v>43924</v>
          </cell>
          <cell r="H5196" t="str">
            <v>Hourly</v>
          </cell>
          <cell r="I5196" t="str">
            <v>H</v>
          </cell>
          <cell r="J5196">
            <v>17</v>
          </cell>
        </row>
        <row r="5197">
          <cell r="A5197">
            <v>2692</v>
          </cell>
          <cell r="B5197" t="str">
            <v>Lewis, Jamie S.</v>
          </cell>
          <cell r="C5197" t="str">
            <v>Y</v>
          </cell>
          <cell r="D5197" t="str">
            <v>00000190</v>
          </cell>
          <cell r="E5197" t="str">
            <v>NUTS Cook</v>
          </cell>
          <cell r="F5197">
            <v>43925</v>
          </cell>
          <cell r="G5197">
            <v>43925</v>
          </cell>
          <cell r="H5197" t="str">
            <v>Hourly</v>
          </cell>
          <cell r="I5197" t="str">
            <v>H</v>
          </cell>
          <cell r="J5197">
            <v>17</v>
          </cell>
        </row>
        <row r="5198">
          <cell r="A5198">
            <v>2692</v>
          </cell>
          <cell r="B5198" t="str">
            <v>Lewis, Jamie S.</v>
          </cell>
          <cell r="C5198" t="str">
            <v>N</v>
          </cell>
          <cell r="D5198" t="str">
            <v>00000190</v>
          </cell>
          <cell r="E5198" t="str">
            <v>NUTS Cook</v>
          </cell>
          <cell r="F5198">
            <v>43980</v>
          </cell>
          <cell r="G5198">
            <v>43925</v>
          </cell>
          <cell r="H5198" t="str">
            <v>Hourly</v>
          </cell>
          <cell r="I5198" t="str">
            <v>H</v>
          </cell>
          <cell r="J5198">
            <v>17</v>
          </cell>
        </row>
        <row r="5199">
          <cell r="A5199">
            <v>2693</v>
          </cell>
          <cell r="B5199" t="str">
            <v>Inman, Jeffrey E.</v>
          </cell>
          <cell r="C5199" t="str">
            <v>Y</v>
          </cell>
          <cell r="D5199" t="str">
            <v>00000017</v>
          </cell>
          <cell r="E5199" t="str">
            <v>MED Anesthesiologist</v>
          </cell>
          <cell r="F5199">
            <v>43892</v>
          </cell>
          <cell r="G5199">
            <v>44136</v>
          </cell>
          <cell r="H5199" t="str">
            <v>Hourly</v>
          </cell>
          <cell r="I5199" t="str">
            <v>H</v>
          </cell>
          <cell r="J5199">
            <v>212.5</v>
          </cell>
        </row>
        <row r="5200">
          <cell r="A5200">
            <v>2694</v>
          </cell>
          <cell r="B5200" t="str">
            <v>Abruzzese, Doreen M.</v>
          </cell>
          <cell r="C5200" t="str">
            <v>Y</v>
          </cell>
          <cell r="D5200" t="str">
            <v>00000472</v>
          </cell>
          <cell r="E5200" t="str">
            <v>ES Associate - Per Diem</v>
          </cell>
          <cell r="F5200">
            <v>43894</v>
          </cell>
          <cell r="G5200">
            <v>43955</v>
          </cell>
          <cell r="H5200" t="str">
            <v>Hourly</v>
          </cell>
          <cell r="I5200" t="str">
            <v>H</v>
          </cell>
          <cell r="J5200">
            <v>11</v>
          </cell>
        </row>
        <row r="5201">
          <cell r="A5201">
            <v>2695</v>
          </cell>
          <cell r="B5201" t="str">
            <v>Ryan, Joanne I.</v>
          </cell>
          <cell r="C5201" t="str">
            <v>Y</v>
          </cell>
          <cell r="D5201" t="str">
            <v>00000123</v>
          </cell>
          <cell r="E5201" t="str">
            <v>Anti Coagulation RN</v>
          </cell>
          <cell r="F5201">
            <v>43941</v>
          </cell>
          <cell r="G5201">
            <v>45056</v>
          </cell>
          <cell r="H5201" t="str">
            <v>Hourly</v>
          </cell>
          <cell r="I5201" t="str">
            <v>H</v>
          </cell>
          <cell r="J5201">
            <v>38.18</v>
          </cell>
        </row>
        <row r="5202">
          <cell r="A5202">
            <v>2695</v>
          </cell>
          <cell r="B5202" t="str">
            <v>Ryan, Joanne I.</v>
          </cell>
          <cell r="C5202" t="str">
            <v>N</v>
          </cell>
          <cell r="D5202" t="str">
            <v>00000161</v>
          </cell>
          <cell r="E5202" t="str">
            <v>PRIM RN Provider Practice</v>
          </cell>
          <cell r="F5202">
            <v>43894</v>
          </cell>
          <cell r="G5202">
            <v>43940</v>
          </cell>
          <cell r="H5202" t="str">
            <v>Hourly</v>
          </cell>
          <cell r="I5202" t="str">
            <v>H</v>
          </cell>
          <cell r="J5202">
            <v>28.42</v>
          </cell>
        </row>
        <row r="5203">
          <cell r="A5203">
            <v>2696</v>
          </cell>
          <cell r="B5203" t="str">
            <v>Pierce, Crystal L.</v>
          </cell>
          <cell r="C5203" t="str">
            <v>Y</v>
          </cell>
          <cell r="D5203" t="str">
            <v>00000629</v>
          </cell>
          <cell r="E5203" t="str">
            <v>Medical Secretary Offsite</v>
          </cell>
          <cell r="F5203">
            <v>43908</v>
          </cell>
          <cell r="G5203">
            <v>44350</v>
          </cell>
          <cell r="H5203" t="str">
            <v>Hourly</v>
          </cell>
          <cell r="I5203" t="str">
            <v>H</v>
          </cell>
          <cell r="J5203">
            <v>16.55</v>
          </cell>
        </row>
        <row r="5204">
          <cell r="A5204">
            <v>2697</v>
          </cell>
          <cell r="B5204" t="str">
            <v>Jean, Erica</v>
          </cell>
          <cell r="C5204" t="str">
            <v>Y</v>
          </cell>
          <cell r="D5204" t="str">
            <v>00000378</v>
          </cell>
          <cell r="E5204" t="str">
            <v>Orthopedic Medical Assistant</v>
          </cell>
          <cell r="F5204">
            <v>44375</v>
          </cell>
          <cell r="G5204">
            <v>44659</v>
          </cell>
          <cell r="H5204" t="str">
            <v>Hourly</v>
          </cell>
          <cell r="I5204" t="str">
            <v>H</v>
          </cell>
          <cell r="J5204">
            <v>15.5</v>
          </cell>
        </row>
        <row r="5205">
          <cell r="A5205">
            <v>2697</v>
          </cell>
          <cell r="B5205" t="str">
            <v>Jean, Erica</v>
          </cell>
          <cell r="C5205" t="str">
            <v>N</v>
          </cell>
          <cell r="D5205" t="str">
            <v>00000554</v>
          </cell>
          <cell r="E5205" t="str">
            <v>Medical Assistant</v>
          </cell>
          <cell r="F5205">
            <v>43915</v>
          </cell>
          <cell r="G5205">
            <v>44659</v>
          </cell>
          <cell r="H5205" t="str">
            <v>Hourly</v>
          </cell>
          <cell r="I5205" t="str">
            <v>H</v>
          </cell>
          <cell r="J5205">
            <v>15</v>
          </cell>
        </row>
        <row r="5206">
          <cell r="A5206">
            <v>2698</v>
          </cell>
          <cell r="B5206" t="str">
            <v>Otis, Chelsea L.</v>
          </cell>
          <cell r="C5206" t="str">
            <v>N</v>
          </cell>
          <cell r="D5206" t="str">
            <v>00000554</v>
          </cell>
          <cell r="E5206" t="str">
            <v>Medical Assistant</v>
          </cell>
          <cell r="F5206">
            <v>43915</v>
          </cell>
          <cell r="G5206">
            <v>43914</v>
          </cell>
          <cell r="H5206" t="str">
            <v>Hourly</v>
          </cell>
          <cell r="I5206" t="str">
            <v>H</v>
          </cell>
          <cell r="J5206">
            <v>16.5</v>
          </cell>
        </row>
        <row r="5207">
          <cell r="A5207">
            <v>2698</v>
          </cell>
          <cell r="B5207" t="str">
            <v>Otis, Chelsea L.</v>
          </cell>
          <cell r="C5207" t="str">
            <v>Y</v>
          </cell>
          <cell r="D5207" t="str">
            <v>00000633</v>
          </cell>
          <cell r="E5207" t="str">
            <v>Medical Assistant Offsite</v>
          </cell>
          <cell r="F5207">
            <v>43916</v>
          </cell>
          <cell r="G5207">
            <v>44389</v>
          </cell>
          <cell r="H5207" t="str">
            <v>Hourly</v>
          </cell>
          <cell r="I5207" t="str">
            <v>H</v>
          </cell>
          <cell r="J5207">
            <v>17</v>
          </cell>
        </row>
        <row r="5208">
          <cell r="A5208">
            <v>2699</v>
          </cell>
          <cell r="B5208" t="str">
            <v>Sinclair, Rebecca C.</v>
          </cell>
          <cell r="C5208" t="str">
            <v>Y</v>
          </cell>
          <cell r="D5208" t="str">
            <v>00000368</v>
          </cell>
          <cell r="E5208" t="str">
            <v>ER LNA</v>
          </cell>
          <cell r="F5208">
            <v>43922</v>
          </cell>
          <cell r="G5208">
            <v>44011</v>
          </cell>
          <cell r="H5208" t="str">
            <v>Hourly</v>
          </cell>
          <cell r="I5208" t="str">
            <v>H</v>
          </cell>
          <cell r="J5208">
            <v>12.5</v>
          </cell>
        </row>
        <row r="5209">
          <cell r="A5209">
            <v>2700</v>
          </cell>
          <cell r="B5209" t="str">
            <v>Bahnemann-Evans, Katja M.</v>
          </cell>
          <cell r="C5209" t="str">
            <v>Y</v>
          </cell>
          <cell r="D5209" t="str">
            <v>00000500</v>
          </cell>
          <cell r="E5209" t="str">
            <v>BPH MA Grant Manager</v>
          </cell>
          <cell r="F5209">
            <v>44907</v>
          </cell>
          <cell r="G5209">
            <v>45056</v>
          </cell>
          <cell r="H5209" t="str">
            <v>Salaried</v>
          </cell>
          <cell r="I5209" t="str">
            <v>S</v>
          </cell>
          <cell r="J5209">
            <v>30.048100000000002</v>
          </cell>
        </row>
        <row r="5210">
          <cell r="A5210">
            <v>2700</v>
          </cell>
          <cell r="B5210" t="str">
            <v>Bahnemann-Evans, Katja M.</v>
          </cell>
          <cell r="C5210" t="str">
            <v>N</v>
          </cell>
          <cell r="D5210" t="str">
            <v>00000545</v>
          </cell>
          <cell r="E5210" t="str">
            <v>Community Relations Coordinato</v>
          </cell>
          <cell r="F5210">
            <v>44263</v>
          </cell>
          <cell r="G5210">
            <v>44906</v>
          </cell>
          <cell r="H5210" t="str">
            <v>Salaried</v>
          </cell>
          <cell r="I5210" t="str">
            <v>S</v>
          </cell>
          <cell r="J5210">
            <v>24.31</v>
          </cell>
        </row>
        <row r="5211">
          <cell r="A5211">
            <v>2700</v>
          </cell>
          <cell r="B5211" t="str">
            <v>Bahnemann-Evans, Katja M.</v>
          </cell>
          <cell r="C5211" t="str">
            <v>N</v>
          </cell>
          <cell r="D5211" t="str">
            <v>00000631</v>
          </cell>
          <cell r="E5211" t="str">
            <v>CHT Care Coordinator- OLD</v>
          </cell>
          <cell r="F5211">
            <v>43922</v>
          </cell>
          <cell r="G5211">
            <v>44682</v>
          </cell>
          <cell r="H5211" t="str">
            <v>Salaried</v>
          </cell>
          <cell r="I5211" t="str">
            <v>S</v>
          </cell>
          <cell r="J5211">
            <v>21</v>
          </cell>
        </row>
        <row r="5212">
          <cell r="A5212">
            <v>2701</v>
          </cell>
          <cell r="B5212" t="str">
            <v>Levenstein, Babs R.</v>
          </cell>
          <cell r="C5212" t="str">
            <v>N</v>
          </cell>
          <cell r="D5212" t="str">
            <v>00000590</v>
          </cell>
          <cell r="E5212" t="str">
            <v>Physician Specialty Clin</v>
          </cell>
          <cell r="F5212">
            <v>43924</v>
          </cell>
          <cell r="G5212">
            <v>44136</v>
          </cell>
          <cell r="H5212" t="str">
            <v>Hourly</v>
          </cell>
          <cell r="I5212" t="str">
            <v>H</v>
          </cell>
          <cell r="J5212">
            <v>187.5</v>
          </cell>
        </row>
        <row r="5213">
          <cell r="A5213">
            <v>2701</v>
          </cell>
          <cell r="B5213" t="str">
            <v>Levenstein, Babs R.</v>
          </cell>
          <cell r="C5213" t="str">
            <v>Y</v>
          </cell>
          <cell r="D5213" t="str">
            <v>00000590</v>
          </cell>
          <cell r="E5213" t="str">
            <v>Physician Specialty Clin</v>
          </cell>
          <cell r="F5213">
            <v>44155</v>
          </cell>
          <cell r="G5213">
            <v>45056</v>
          </cell>
          <cell r="H5213" t="str">
            <v>Hourly</v>
          </cell>
          <cell r="I5213" t="str">
            <v>H</v>
          </cell>
          <cell r="J5213">
            <v>187.5</v>
          </cell>
        </row>
        <row r="5214">
          <cell r="A5214">
            <v>2702</v>
          </cell>
          <cell r="B5214" t="str">
            <v>John, Katie L.</v>
          </cell>
          <cell r="C5214" t="str">
            <v>Y</v>
          </cell>
          <cell r="D5214" t="str">
            <v>00000166</v>
          </cell>
          <cell r="E5214" t="str">
            <v>PRIM Nurse Practitioner</v>
          </cell>
          <cell r="F5214">
            <v>43927</v>
          </cell>
          <cell r="G5214">
            <v>45034</v>
          </cell>
          <cell r="H5214" t="str">
            <v>Salaried</v>
          </cell>
          <cell r="I5214" t="str">
            <v>S</v>
          </cell>
          <cell r="J5214">
            <v>62.14</v>
          </cell>
        </row>
        <row r="5215">
          <cell r="A5215">
            <v>2703</v>
          </cell>
          <cell r="B5215" t="str">
            <v>Tillinghast, Azaliah H.</v>
          </cell>
          <cell r="C5215" t="str">
            <v>Y</v>
          </cell>
          <cell r="D5215" t="str">
            <v>00000166</v>
          </cell>
          <cell r="E5215" t="str">
            <v>PRIM Nurse Practitioner</v>
          </cell>
          <cell r="F5215">
            <v>43927</v>
          </cell>
          <cell r="G5215">
            <v>45056</v>
          </cell>
          <cell r="H5215" t="str">
            <v>Salaried</v>
          </cell>
          <cell r="I5215" t="str">
            <v>S</v>
          </cell>
          <cell r="J5215">
            <v>52.4101</v>
          </cell>
        </row>
        <row r="5216">
          <cell r="A5216">
            <v>2704</v>
          </cell>
          <cell r="B5216" t="str">
            <v>Trivette, Minta</v>
          </cell>
          <cell r="C5216" t="str">
            <v>Y</v>
          </cell>
          <cell r="D5216" t="str">
            <v>00000166</v>
          </cell>
          <cell r="E5216" t="str">
            <v>PRIM Nurse Practitioner</v>
          </cell>
          <cell r="F5216">
            <v>43927</v>
          </cell>
          <cell r="G5216">
            <v>45056</v>
          </cell>
          <cell r="H5216" t="str">
            <v>Salaried</v>
          </cell>
          <cell r="I5216" t="str">
            <v>S</v>
          </cell>
          <cell r="J5216">
            <v>52.4101</v>
          </cell>
        </row>
        <row r="5217">
          <cell r="A5217">
            <v>2705</v>
          </cell>
          <cell r="B5217" t="str">
            <v>Stone, Rachel A.</v>
          </cell>
          <cell r="C5217" t="str">
            <v>N</v>
          </cell>
          <cell r="D5217" t="str">
            <v>00000191</v>
          </cell>
          <cell r="E5217" t="str">
            <v>NUTS Nutrition Assistant</v>
          </cell>
          <cell r="F5217">
            <v>43983</v>
          </cell>
          <cell r="G5217">
            <v>44276</v>
          </cell>
          <cell r="H5217" t="str">
            <v>Hourly</v>
          </cell>
          <cell r="I5217" t="str">
            <v>H</v>
          </cell>
          <cell r="J5217">
            <v>12.29</v>
          </cell>
        </row>
        <row r="5218">
          <cell r="A5218">
            <v>2705</v>
          </cell>
          <cell r="B5218" t="str">
            <v>Stone, Rachel A.</v>
          </cell>
          <cell r="C5218" t="str">
            <v>Y</v>
          </cell>
          <cell r="D5218" t="str">
            <v>00000442</v>
          </cell>
          <cell r="E5218" t="str">
            <v>Dishwasher</v>
          </cell>
          <cell r="F5218">
            <v>44277</v>
          </cell>
          <cell r="G5218">
            <v>44557</v>
          </cell>
          <cell r="H5218" t="str">
            <v>Hourly</v>
          </cell>
          <cell r="I5218" t="str">
            <v>H</v>
          </cell>
          <cell r="J5218">
            <v>13.25</v>
          </cell>
        </row>
        <row r="5219">
          <cell r="A5219">
            <v>2705</v>
          </cell>
          <cell r="B5219" t="str">
            <v>Stone, Rachel A.</v>
          </cell>
          <cell r="C5219" t="str">
            <v>N</v>
          </cell>
          <cell r="D5219" t="str">
            <v>00000459</v>
          </cell>
          <cell r="E5219" t="str">
            <v>NUTS Nutrition Asst 1 Per Diem</v>
          </cell>
          <cell r="F5219">
            <v>43929</v>
          </cell>
          <cell r="G5219">
            <v>43982</v>
          </cell>
          <cell r="H5219" t="str">
            <v>Hourly</v>
          </cell>
          <cell r="I5219" t="str">
            <v>H</v>
          </cell>
          <cell r="J5219">
            <v>10.96</v>
          </cell>
        </row>
        <row r="5220">
          <cell r="A5220">
            <v>2706</v>
          </cell>
          <cell r="B5220" t="str">
            <v>Fordham, Shea M.</v>
          </cell>
          <cell r="C5220" t="str">
            <v>Y</v>
          </cell>
          <cell r="D5220" t="str">
            <v>00000460</v>
          </cell>
          <cell r="E5220" t="str">
            <v>Pt Reg Receptionist 1 Per Diem</v>
          </cell>
          <cell r="F5220">
            <v>43929</v>
          </cell>
          <cell r="G5220">
            <v>44284</v>
          </cell>
          <cell r="H5220" t="str">
            <v>Hourly</v>
          </cell>
          <cell r="I5220" t="str">
            <v>H</v>
          </cell>
          <cell r="J5220">
            <v>12.5</v>
          </cell>
        </row>
        <row r="5221">
          <cell r="A5221">
            <v>2707</v>
          </cell>
          <cell r="B5221" t="str">
            <v>Kezer, Heather M.</v>
          </cell>
          <cell r="C5221" t="str">
            <v>Y</v>
          </cell>
          <cell r="D5221" t="str">
            <v>00000629</v>
          </cell>
          <cell r="E5221" t="str">
            <v>Medical Secretary Offsite</v>
          </cell>
          <cell r="F5221">
            <v>43929</v>
          </cell>
          <cell r="G5221">
            <v>44029</v>
          </cell>
          <cell r="H5221" t="str">
            <v>Hourly</v>
          </cell>
          <cell r="I5221" t="str">
            <v>H</v>
          </cell>
          <cell r="J5221">
            <v>18.5</v>
          </cell>
        </row>
        <row r="5222">
          <cell r="A5222">
            <v>2708</v>
          </cell>
          <cell r="B5222" t="str">
            <v>Paye, Summer B.</v>
          </cell>
          <cell r="C5222" t="str">
            <v>Y</v>
          </cell>
          <cell r="D5222" t="str">
            <v>00000191</v>
          </cell>
          <cell r="E5222" t="str">
            <v>NUTS Nutrition Assistant</v>
          </cell>
          <cell r="F5222">
            <v>44123</v>
          </cell>
          <cell r="G5222">
            <v>44171</v>
          </cell>
          <cell r="H5222" t="str">
            <v>Hourly</v>
          </cell>
          <cell r="I5222" t="str">
            <v>H</v>
          </cell>
          <cell r="J5222">
            <v>12.36</v>
          </cell>
        </row>
        <row r="5223">
          <cell r="A5223">
            <v>2708</v>
          </cell>
          <cell r="B5223" t="str">
            <v>Paye, Summer B.</v>
          </cell>
          <cell r="C5223" t="str">
            <v>N</v>
          </cell>
          <cell r="D5223" t="str">
            <v>00000459</v>
          </cell>
          <cell r="E5223" t="str">
            <v>NUTS Nutrition Asst 1 Per Diem</v>
          </cell>
          <cell r="F5223">
            <v>43929</v>
          </cell>
          <cell r="G5223">
            <v>44171</v>
          </cell>
          <cell r="H5223" t="str">
            <v>Hourly</v>
          </cell>
          <cell r="I5223" t="str">
            <v>H</v>
          </cell>
          <cell r="J5223">
            <v>12.36</v>
          </cell>
        </row>
        <row r="5224">
          <cell r="A5224">
            <v>2709</v>
          </cell>
          <cell r="B5224" t="str">
            <v>Bayrouty, Keli A.</v>
          </cell>
          <cell r="C5224" t="str">
            <v>N</v>
          </cell>
          <cell r="D5224" t="str">
            <v>00000460</v>
          </cell>
          <cell r="E5224" t="str">
            <v>Pt Reg Receptionist 1 Per Diem</v>
          </cell>
          <cell r="F5224">
            <v>43930</v>
          </cell>
          <cell r="G5224">
            <v>44682</v>
          </cell>
          <cell r="H5224" t="str">
            <v>Hourly</v>
          </cell>
          <cell r="I5224" t="str">
            <v>H</v>
          </cell>
          <cell r="J5224">
            <v>18.71</v>
          </cell>
        </row>
        <row r="5225">
          <cell r="A5225">
            <v>2709</v>
          </cell>
          <cell r="B5225" t="str">
            <v>Bayrouty, Keli A.</v>
          </cell>
          <cell r="C5225" t="str">
            <v>Y</v>
          </cell>
          <cell r="D5225" t="str">
            <v>00000663</v>
          </cell>
          <cell r="E5225" t="str">
            <v>Patient Access Rep PD</v>
          </cell>
          <cell r="F5225">
            <v>44683</v>
          </cell>
          <cell r="G5225">
            <v>45056</v>
          </cell>
          <cell r="H5225" t="str">
            <v>Hourly</v>
          </cell>
          <cell r="I5225" t="str">
            <v>H</v>
          </cell>
          <cell r="J5225">
            <v>22.98</v>
          </cell>
        </row>
        <row r="5226">
          <cell r="A5226">
            <v>2710</v>
          </cell>
          <cell r="B5226" t="str">
            <v>Meigs, Rachel A.</v>
          </cell>
          <cell r="C5226" t="str">
            <v>Y</v>
          </cell>
          <cell r="D5226" t="str">
            <v>00000484</v>
          </cell>
          <cell r="E5226" t="str">
            <v>Radiology Technologist PD</v>
          </cell>
          <cell r="F5226">
            <v>43936</v>
          </cell>
          <cell r="G5226">
            <v>44623</v>
          </cell>
          <cell r="H5226" t="str">
            <v>Hourly</v>
          </cell>
          <cell r="I5226" t="str">
            <v>H</v>
          </cell>
          <cell r="J5226">
            <v>33.659999999999997</v>
          </cell>
        </row>
        <row r="5227">
          <cell r="A5227">
            <v>2711</v>
          </cell>
          <cell r="B5227" t="str">
            <v>Thompson, Mahalia E.</v>
          </cell>
          <cell r="C5227" t="str">
            <v>Y</v>
          </cell>
          <cell r="D5227" t="str">
            <v>00000581</v>
          </cell>
          <cell r="E5227" t="str">
            <v>LNA Retirement Community</v>
          </cell>
          <cell r="F5227">
            <v>43936</v>
          </cell>
          <cell r="G5227">
            <v>45056</v>
          </cell>
          <cell r="H5227" t="str">
            <v>Hourly</v>
          </cell>
          <cell r="I5227" t="str">
            <v>H</v>
          </cell>
          <cell r="J5227">
            <v>21.66</v>
          </cell>
        </row>
        <row r="5228">
          <cell r="A5228">
            <v>2712</v>
          </cell>
          <cell r="B5228" t="str">
            <v>Pritchard, Nolan J.</v>
          </cell>
          <cell r="C5228" t="str">
            <v>N</v>
          </cell>
          <cell r="D5228" t="str">
            <v>00000207</v>
          </cell>
          <cell r="E5228" t="str">
            <v>IS Network Administrator</v>
          </cell>
          <cell r="F5228">
            <v>44529</v>
          </cell>
          <cell r="G5228">
            <v>45004</v>
          </cell>
          <cell r="H5228" t="str">
            <v>Hourly</v>
          </cell>
          <cell r="I5228" t="str">
            <v>H</v>
          </cell>
          <cell r="J5228">
            <v>31.610099999999999</v>
          </cell>
        </row>
        <row r="5229">
          <cell r="A5229">
            <v>2712</v>
          </cell>
          <cell r="B5229" t="str">
            <v>Pritchard, Nolan J.</v>
          </cell>
          <cell r="C5229" t="str">
            <v>N</v>
          </cell>
          <cell r="D5229" t="str">
            <v>00000208</v>
          </cell>
          <cell r="E5229" t="str">
            <v>IS PC Support Technician</v>
          </cell>
          <cell r="F5229">
            <v>43943</v>
          </cell>
          <cell r="G5229">
            <v>44318</v>
          </cell>
          <cell r="H5229" t="str">
            <v>Salaried</v>
          </cell>
          <cell r="I5229" t="str">
            <v>S</v>
          </cell>
          <cell r="J5229">
            <v>23.637</v>
          </cell>
        </row>
        <row r="5230">
          <cell r="A5230">
            <v>2712</v>
          </cell>
          <cell r="B5230" t="str">
            <v>Pritchard, Nolan J.</v>
          </cell>
          <cell r="C5230" t="str">
            <v>N</v>
          </cell>
          <cell r="D5230" t="str">
            <v>00000649</v>
          </cell>
          <cell r="E5230" t="str">
            <v>Network Server Technician</v>
          </cell>
          <cell r="F5230">
            <v>44319</v>
          </cell>
          <cell r="G5230">
            <v>44528</v>
          </cell>
          <cell r="H5230" t="str">
            <v>Hourly</v>
          </cell>
          <cell r="I5230" t="str">
            <v>H</v>
          </cell>
          <cell r="J5230">
            <v>23.637</v>
          </cell>
        </row>
        <row r="5231">
          <cell r="A5231">
            <v>2712</v>
          </cell>
          <cell r="B5231" t="str">
            <v>Pritchard, Nolan J.</v>
          </cell>
          <cell r="C5231" t="str">
            <v>Y</v>
          </cell>
          <cell r="D5231" t="str">
            <v>00000729</v>
          </cell>
          <cell r="E5231" t="str">
            <v>Data Network Security Analyst</v>
          </cell>
          <cell r="F5231">
            <v>45005</v>
          </cell>
          <cell r="G5231">
            <v>45056</v>
          </cell>
          <cell r="H5231" t="str">
            <v>Salaried</v>
          </cell>
          <cell r="I5231" t="str">
            <v>S</v>
          </cell>
          <cell r="J5231">
            <v>40.865400000000001</v>
          </cell>
        </row>
        <row r="5232">
          <cell r="A5232">
            <v>2713</v>
          </cell>
          <cell r="B5232" t="str">
            <v>White, Lea K.</v>
          </cell>
          <cell r="C5232" t="str">
            <v>N</v>
          </cell>
          <cell r="D5232" t="str">
            <v>00000608</v>
          </cell>
          <cell r="E5232" t="str">
            <v>Clinical Nurse Coord</v>
          </cell>
          <cell r="F5232">
            <v>43950</v>
          </cell>
          <cell r="G5232">
            <v>44682</v>
          </cell>
          <cell r="H5232" t="str">
            <v>Salaried</v>
          </cell>
          <cell r="I5232" t="str">
            <v>S</v>
          </cell>
          <cell r="J5232">
            <v>37.03</v>
          </cell>
        </row>
        <row r="5233">
          <cell r="A5233">
            <v>2713</v>
          </cell>
          <cell r="B5233" t="str">
            <v>White, Lea K.</v>
          </cell>
          <cell r="C5233" t="str">
            <v>Y</v>
          </cell>
          <cell r="D5233" t="str">
            <v>00000690</v>
          </cell>
          <cell r="E5233" t="str">
            <v>Office Manager (RN Licensure)</v>
          </cell>
          <cell r="F5233">
            <v>44683</v>
          </cell>
          <cell r="G5233">
            <v>45056</v>
          </cell>
          <cell r="H5233" t="str">
            <v>Salaried</v>
          </cell>
          <cell r="I5233" t="str">
            <v>S</v>
          </cell>
          <cell r="J5233">
            <v>37.96</v>
          </cell>
        </row>
        <row r="5234">
          <cell r="A5234">
            <v>2714</v>
          </cell>
          <cell r="B5234" t="str">
            <v>Ciampi, Brittany L.</v>
          </cell>
          <cell r="C5234" t="str">
            <v>Y</v>
          </cell>
          <cell r="D5234" t="str">
            <v>00000581</v>
          </cell>
          <cell r="E5234" t="str">
            <v>LNA Retirement Community</v>
          </cell>
          <cell r="F5234">
            <v>43950</v>
          </cell>
          <cell r="G5234">
            <v>43996</v>
          </cell>
          <cell r="H5234" t="str">
            <v>Hourly</v>
          </cell>
          <cell r="I5234" t="str">
            <v>H</v>
          </cell>
          <cell r="J5234">
            <v>13</v>
          </cell>
        </row>
        <row r="5235">
          <cell r="A5235">
            <v>2715</v>
          </cell>
          <cell r="B5235" t="str">
            <v>Cron, Emily A.</v>
          </cell>
          <cell r="C5235" t="str">
            <v>N</v>
          </cell>
          <cell r="D5235" t="str">
            <v>00000209</v>
          </cell>
          <cell r="E5235" t="str">
            <v>IS Analyst</v>
          </cell>
          <cell r="F5235">
            <v>43964</v>
          </cell>
          <cell r="G5235">
            <v>44682</v>
          </cell>
          <cell r="H5235" t="str">
            <v>Salaried</v>
          </cell>
          <cell r="I5235" t="str">
            <v>S</v>
          </cell>
          <cell r="J5235">
            <v>37</v>
          </cell>
        </row>
        <row r="5236">
          <cell r="A5236">
            <v>2715</v>
          </cell>
          <cell r="B5236" t="str">
            <v>Cron, Emily A.</v>
          </cell>
          <cell r="C5236" t="str">
            <v>Y</v>
          </cell>
          <cell r="D5236" t="str">
            <v>00000701</v>
          </cell>
          <cell r="E5236" t="str">
            <v>Applications Dev Supp Analyst</v>
          </cell>
          <cell r="F5236">
            <v>44683</v>
          </cell>
          <cell r="G5236">
            <v>45056</v>
          </cell>
          <cell r="H5236" t="str">
            <v>Hourly</v>
          </cell>
          <cell r="I5236" t="str">
            <v>H</v>
          </cell>
          <cell r="J5236">
            <v>40.83</v>
          </cell>
        </row>
        <row r="5237">
          <cell r="A5237">
            <v>2716</v>
          </cell>
          <cell r="B5237" t="str">
            <v>Poljak, Dijana</v>
          </cell>
          <cell r="C5237" t="str">
            <v>Y</v>
          </cell>
          <cell r="D5237" t="str">
            <v>00000590</v>
          </cell>
          <cell r="E5237" t="str">
            <v>Physician Specialty Clin</v>
          </cell>
          <cell r="F5237">
            <v>43983</v>
          </cell>
          <cell r="G5237">
            <v>44367</v>
          </cell>
          <cell r="H5237" t="str">
            <v>Salaried</v>
          </cell>
          <cell r="I5237" t="str">
            <v>S</v>
          </cell>
          <cell r="J5237">
            <v>110.57689999999999</v>
          </cell>
        </row>
        <row r="5238">
          <cell r="A5238">
            <v>2717</v>
          </cell>
          <cell r="B5238" t="str">
            <v>Ellis, Andrew C.</v>
          </cell>
          <cell r="C5238" t="str">
            <v>Y</v>
          </cell>
          <cell r="D5238" t="str">
            <v>00000286</v>
          </cell>
          <cell r="E5238" t="str">
            <v>ADM Decision Support Analyst</v>
          </cell>
          <cell r="F5238">
            <v>43985</v>
          </cell>
          <cell r="G5238">
            <v>45056</v>
          </cell>
          <cell r="H5238" t="str">
            <v>Salaried</v>
          </cell>
          <cell r="I5238" t="str">
            <v>S</v>
          </cell>
          <cell r="J5238">
            <v>42.09</v>
          </cell>
        </row>
        <row r="5239">
          <cell r="A5239">
            <v>2718</v>
          </cell>
          <cell r="B5239" t="str">
            <v>Noble, Nicole P.</v>
          </cell>
          <cell r="C5239" t="str">
            <v>N</v>
          </cell>
          <cell r="D5239" t="str">
            <v>00000164</v>
          </cell>
          <cell r="E5239" t="str">
            <v>PRIM Medical Secretary</v>
          </cell>
          <cell r="F5239">
            <v>43999</v>
          </cell>
          <cell r="G5239">
            <v>44262</v>
          </cell>
          <cell r="H5239" t="str">
            <v>Hourly</v>
          </cell>
          <cell r="I5239" t="str">
            <v>H</v>
          </cell>
          <cell r="J5239">
            <v>16</v>
          </cell>
        </row>
        <row r="5240">
          <cell r="A5240">
            <v>2718</v>
          </cell>
          <cell r="B5240" t="str">
            <v>Noble, Nicole P.</v>
          </cell>
          <cell r="C5240" t="str">
            <v>N</v>
          </cell>
          <cell r="D5240" t="str">
            <v>00000274</v>
          </cell>
          <cell r="E5240" t="str">
            <v>HR Human Resources Assistant</v>
          </cell>
          <cell r="F5240">
            <v>44263</v>
          </cell>
          <cell r="G5240">
            <v>44794</v>
          </cell>
          <cell r="H5240" t="str">
            <v>Hourly</v>
          </cell>
          <cell r="I5240" t="str">
            <v>H</v>
          </cell>
          <cell r="J5240">
            <v>20.87</v>
          </cell>
        </row>
        <row r="5241">
          <cell r="A5241">
            <v>2718</v>
          </cell>
          <cell r="B5241" t="str">
            <v>Noble, Nicole P.</v>
          </cell>
          <cell r="C5241" t="str">
            <v>Y</v>
          </cell>
          <cell r="D5241" t="str">
            <v>00000579</v>
          </cell>
          <cell r="E5241" t="str">
            <v>HR Coordinator</v>
          </cell>
          <cell r="F5241">
            <v>44795</v>
          </cell>
          <cell r="G5241">
            <v>45056</v>
          </cell>
          <cell r="H5241" t="str">
            <v>Hourly</v>
          </cell>
          <cell r="I5241" t="str">
            <v>H</v>
          </cell>
          <cell r="J5241">
            <v>20.87</v>
          </cell>
        </row>
        <row r="5242">
          <cell r="A5242">
            <v>2719</v>
          </cell>
          <cell r="B5242" t="str">
            <v>Shultz, Benjamin D.</v>
          </cell>
          <cell r="C5242" t="str">
            <v>N</v>
          </cell>
          <cell r="D5242" t="str">
            <v>00000067</v>
          </cell>
          <cell r="E5242" t="str">
            <v>ACC Registered Nurse</v>
          </cell>
          <cell r="F5242">
            <v>43999</v>
          </cell>
          <cell r="G5242">
            <v>44472</v>
          </cell>
          <cell r="H5242" t="str">
            <v>Hourly</v>
          </cell>
          <cell r="I5242" t="str">
            <v>H</v>
          </cell>
          <cell r="J5242">
            <v>33.22</v>
          </cell>
        </row>
        <row r="5243">
          <cell r="A5243">
            <v>2719</v>
          </cell>
          <cell r="B5243" t="str">
            <v>Shultz, Benjamin D.</v>
          </cell>
          <cell r="C5243" t="str">
            <v>Y</v>
          </cell>
          <cell r="D5243" t="str">
            <v>00000265</v>
          </cell>
          <cell r="E5243" t="str">
            <v>ACC RN - Per Diem</v>
          </cell>
          <cell r="F5243">
            <v>44473</v>
          </cell>
          <cell r="G5243">
            <v>45056</v>
          </cell>
          <cell r="H5243" t="str">
            <v>Hourly</v>
          </cell>
          <cell r="I5243" t="str">
            <v>H</v>
          </cell>
          <cell r="J5243">
            <v>41.05</v>
          </cell>
        </row>
        <row r="5244">
          <cell r="A5244">
            <v>2720</v>
          </cell>
          <cell r="B5244" t="str">
            <v>Pirro, Charlotte A.</v>
          </cell>
          <cell r="C5244" t="str">
            <v>Y</v>
          </cell>
          <cell r="D5244" t="str">
            <v>00000105</v>
          </cell>
          <cell r="E5244" t="str">
            <v>CARE Social Worker</v>
          </cell>
          <cell r="F5244">
            <v>44013</v>
          </cell>
          <cell r="G5244">
            <v>44034</v>
          </cell>
          <cell r="H5244" t="str">
            <v>Salaried</v>
          </cell>
          <cell r="I5244" t="str">
            <v>S</v>
          </cell>
          <cell r="J5244">
            <v>27.884599999999999</v>
          </cell>
        </row>
        <row r="5245">
          <cell r="A5245">
            <v>2721</v>
          </cell>
          <cell r="B5245" t="str">
            <v>Dreslin, John A.</v>
          </cell>
          <cell r="C5245" t="str">
            <v>Y</v>
          </cell>
          <cell r="D5245" t="str">
            <v>00000590</v>
          </cell>
          <cell r="E5245" t="str">
            <v>Physician Specialty Clin</v>
          </cell>
          <cell r="F5245">
            <v>44018</v>
          </cell>
          <cell r="G5245">
            <v>45056</v>
          </cell>
          <cell r="H5245" t="str">
            <v>Salaried</v>
          </cell>
          <cell r="I5245" t="str">
            <v>S</v>
          </cell>
          <cell r="J5245">
            <v>206.73079999999999</v>
          </cell>
        </row>
        <row r="5246">
          <cell r="A5246">
            <v>2722</v>
          </cell>
          <cell r="B5246" t="str">
            <v>Holland, Julie</v>
          </cell>
          <cell r="C5246" t="str">
            <v>Y</v>
          </cell>
          <cell r="D5246" t="str">
            <v>00000166</v>
          </cell>
          <cell r="E5246" t="str">
            <v>PRIM Nurse Practitioner</v>
          </cell>
          <cell r="F5246">
            <v>44018</v>
          </cell>
          <cell r="G5246">
            <v>45056</v>
          </cell>
          <cell r="H5246" t="str">
            <v>Salaried</v>
          </cell>
          <cell r="I5246" t="str">
            <v>S</v>
          </cell>
          <cell r="J5246">
            <v>52.4101</v>
          </cell>
        </row>
        <row r="5247">
          <cell r="A5247">
            <v>2723</v>
          </cell>
          <cell r="B5247" t="str">
            <v>Quintin, Jada L.</v>
          </cell>
          <cell r="C5247" t="str">
            <v>N</v>
          </cell>
          <cell r="D5247" t="str">
            <v>00000573</v>
          </cell>
          <cell r="E5247" t="str">
            <v>Patient Access Specialist</v>
          </cell>
          <cell r="F5247">
            <v>44020</v>
          </cell>
          <cell r="G5247">
            <v>44682</v>
          </cell>
          <cell r="H5247" t="str">
            <v>Hourly</v>
          </cell>
          <cell r="I5247" t="str">
            <v>H</v>
          </cell>
          <cell r="J5247">
            <v>18.600000000000001</v>
          </cell>
        </row>
        <row r="5248">
          <cell r="A5248">
            <v>2723</v>
          </cell>
          <cell r="B5248" t="str">
            <v>Quintin, Jada L.</v>
          </cell>
          <cell r="C5248" t="str">
            <v>Y</v>
          </cell>
          <cell r="D5248" t="str">
            <v>00000679</v>
          </cell>
          <cell r="E5248" t="str">
            <v>Referral Specialist</v>
          </cell>
          <cell r="F5248">
            <v>44683</v>
          </cell>
          <cell r="G5248">
            <v>45056</v>
          </cell>
          <cell r="H5248" t="str">
            <v>Hourly</v>
          </cell>
          <cell r="I5248" t="str">
            <v>H</v>
          </cell>
          <cell r="J5248">
            <v>20.18</v>
          </cell>
        </row>
        <row r="5249">
          <cell r="A5249">
            <v>2724</v>
          </cell>
          <cell r="B5249" t="str">
            <v>Weinberg, Molly C.</v>
          </cell>
          <cell r="C5249" t="str">
            <v>N</v>
          </cell>
          <cell r="D5249" t="str">
            <v>00000105</v>
          </cell>
          <cell r="E5249" t="str">
            <v>CARE Social Worker</v>
          </cell>
          <cell r="F5249">
            <v>44034</v>
          </cell>
          <cell r="G5249">
            <v>44234</v>
          </cell>
          <cell r="H5249" t="str">
            <v>Salaried</v>
          </cell>
          <cell r="I5249" t="str">
            <v>S</v>
          </cell>
          <cell r="J5249">
            <v>27.884599999999999</v>
          </cell>
        </row>
        <row r="5250">
          <cell r="A5250">
            <v>2724</v>
          </cell>
          <cell r="B5250" t="str">
            <v>Weinberg, Molly C.</v>
          </cell>
          <cell r="C5250" t="str">
            <v>Y</v>
          </cell>
          <cell r="D5250" t="str">
            <v>00000641</v>
          </cell>
          <cell r="E5250" t="str">
            <v>Counselor</v>
          </cell>
          <cell r="F5250">
            <v>44235</v>
          </cell>
          <cell r="G5250">
            <v>44378</v>
          </cell>
          <cell r="H5250" t="str">
            <v>Salaried</v>
          </cell>
          <cell r="I5250" t="str">
            <v>S</v>
          </cell>
          <cell r="J5250">
            <v>28.72</v>
          </cell>
        </row>
        <row r="5251">
          <cell r="A5251">
            <v>2725</v>
          </cell>
          <cell r="B5251" t="str">
            <v>Webster, Tracy B.</v>
          </cell>
          <cell r="C5251" t="str">
            <v>N</v>
          </cell>
          <cell r="D5251" t="str">
            <v>00000553</v>
          </cell>
          <cell r="E5251" t="str">
            <v>Nurse Practitioner</v>
          </cell>
          <cell r="F5251">
            <v>44046</v>
          </cell>
          <cell r="G5251">
            <v>44895</v>
          </cell>
          <cell r="H5251" t="str">
            <v>Hourly</v>
          </cell>
          <cell r="I5251" t="str">
            <v>H</v>
          </cell>
          <cell r="J5251">
            <v>57.391599999999997</v>
          </cell>
        </row>
        <row r="5252">
          <cell r="A5252">
            <v>2725</v>
          </cell>
          <cell r="B5252" t="str">
            <v>Webster, Tracy B.</v>
          </cell>
          <cell r="C5252" t="str">
            <v>Y</v>
          </cell>
          <cell r="D5252" t="str">
            <v>00000553</v>
          </cell>
          <cell r="E5252" t="str">
            <v>Nurse Practitioner</v>
          </cell>
          <cell r="F5252">
            <v>44926</v>
          </cell>
          <cell r="G5252">
            <v>44895</v>
          </cell>
          <cell r="H5252" t="str">
            <v>Hourly</v>
          </cell>
          <cell r="I5252" t="str">
            <v>H</v>
          </cell>
          <cell r="J5252">
            <v>57.391599999999997</v>
          </cell>
        </row>
        <row r="5253">
          <cell r="A5253">
            <v>2726</v>
          </cell>
          <cell r="B5253" t="str">
            <v>Decker, Sarah E.</v>
          </cell>
          <cell r="C5253" t="str">
            <v>N</v>
          </cell>
          <cell r="D5253" t="str">
            <v>00000344</v>
          </cell>
          <cell r="E5253" t="str">
            <v>Sharon Physician</v>
          </cell>
          <cell r="F5253">
            <v>44046</v>
          </cell>
          <cell r="G5253">
            <v>44519</v>
          </cell>
          <cell r="H5253" t="str">
            <v>Salaried</v>
          </cell>
          <cell r="I5253" t="str">
            <v>S</v>
          </cell>
          <cell r="J5253">
            <v>98.557699999999997</v>
          </cell>
        </row>
        <row r="5254">
          <cell r="A5254">
            <v>2726</v>
          </cell>
          <cell r="B5254" t="str">
            <v>Decker, Sarah E.</v>
          </cell>
          <cell r="C5254" t="str">
            <v>N</v>
          </cell>
          <cell r="D5254" t="str">
            <v>00000344</v>
          </cell>
          <cell r="E5254" t="str">
            <v>Sharon Physician</v>
          </cell>
          <cell r="F5254">
            <v>44520</v>
          </cell>
          <cell r="G5254">
            <v>44520</v>
          </cell>
          <cell r="H5254" t="str">
            <v>Salaried</v>
          </cell>
          <cell r="I5254" t="str">
            <v>S</v>
          </cell>
          <cell r="J5254">
            <v>98.557699999999997</v>
          </cell>
        </row>
        <row r="5255">
          <cell r="A5255">
            <v>2726</v>
          </cell>
          <cell r="B5255" t="str">
            <v>Decker, Sarah E.</v>
          </cell>
          <cell r="C5255" t="str">
            <v>Y</v>
          </cell>
          <cell r="D5255" t="str">
            <v>00000344</v>
          </cell>
          <cell r="E5255" t="str">
            <v>Sharon Physician</v>
          </cell>
          <cell r="F5255">
            <v>44521</v>
          </cell>
          <cell r="G5255">
            <v>44521</v>
          </cell>
          <cell r="H5255" t="str">
            <v>Salaried</v>
          </cell>
          <cell r="I5255" t="str">
            <v>S</v>
          </cell>
          <cell r="J5255">
            <v>98.557699999999997</v>
          </cell>
        </row>
        <row r="5256">
          <cell r="A5256">
            <v>2727</v>
          </cell>
          <cell r="B5256" t="str">
            <v>Liddick, Hillary E.</v>
          </cell>
          <cell r="C5256" t="str">
            <v>Y</v>
          </cell>
          <cell r="D5256" t="str">
            <v>00000166</v>
          </cell>
          <cell r="E5256" t="str">
            <v>PRIM Nurse Practitioner</v>
          </cell>
          <cell r="F5256">
            <v>44046</v>
          </cell>
          <cell r="G5256">
            <v>45056</v>
          </cell>
          <cell r="H5256" t="str">
            <v>Salaried</v>
          </cell>
          <cell r="I5256" t="str">
            <v>S</v>
          </cell>
          <cell r="J5256">
            <v>56.104300000000002</v>
          </cell>
        </row>
        <row r="5257">
          <cell r="A5257">
            <v>2728</v>
          </cell>
          <cell r="B5257" t="str">
            <v>Perry, Christine E.</v>
          </cell>
          <cell r="C5257" t="str">
            <v>N</v>
          </cell>
          <cell r="D5257" t="str">
            <v>00000629</v>
          </cell>
          <cell r="E5257" t="str">
            <v>Medical Secretary Offsite</v>
          </cell>
          <cell r="F5257">
            <v>44055</v>
          </cell>
          <cell r="G5257">
            <v>44682</v>
          </cell>
          <cell r="H5257" t="str">
            <v>Hourly</v>
          </cell>
          <cell r="I5257" t="str">
            <v>H</v>
          </cell>
          <cell r="J5257">
            <v>19.62</v>
          </cell>
        </row>
        <row r="5258">
          <cell r="A5258">
            <v>2728</v>
          </cell>
          <cell r="B5258" t="str">
            <v>Perry, Christine E.</v>
          </cell>
          <cell r="C5258" t="str">
            <v>Y</v>
          </cell>
          <cell r="D5258" t="str">
            <v>00000657</v>
          </cell>
          <cell r="E5258" t="str">
            <v>Office Representative</v>
          </cell>
          <cell r="F5258">
            <v>44683</v>
          </cell>
          <cell r="G5258">
            <v>45056</v>
          </cell>
          <cell r="H5258" t="str">
            <v>Hourly</v>
          </cell>
          <cell r="I5258" t="str">
            <v>H</v>
          </cell>
          <cell r="J5258">
            <v>20.11</v>
          </cell>
        </row>
        <row r="5259">
          <cell r="A5259">
            <v>2729</v>
          </cell>
          <cell r="B5259" t="str">
            <v>Hanning, Alaina M.</v>
          </cell>
          <cell r="C5259" t="str">
            <v>Y</v>
          </cell>
          <cell r="D5259" t="str">
            <v>00000197</v>
          </cell>
          <cell r="E5259" t="str">
            <v>ES Associate</v>
          </cell>
          <cell r="F5259">
            <v>44055</v>
          </cell>
          <cell r="G5259">
            <v>44208</v>
          </cell>
          <cell r="H5259" t="str">
            <v>Hourly</v>
          </cell>
          <cell r="I5259" t="str">
            <v>H</v>
          </cell>
          <cell r="J5259">
            <v>12.72</v>
          </cell>
        </row>
        <row r="5260">
          <cell r="A5260">
            <v>2730</v>
          </cell>
          <cell r="B5260" t="str">
            <v>Dagesse, Madison R.</v>
          </cell>
          <cell r="C5260" t="str">
            <v>N</v>
          </cell>
          <cell r="D5260" t="str">
            <v>00000581</v>
          </cell>
          <cell r="E5260" t="str">
            <v>LNA Retirement Community</v>
          </cell>
          <cell r="F5260">
            <v>44055</v>
          </cell>
          <cell r="G5260">
            <v>44080</v>
          </cell>
          <cell r="H5260" t="str">
            <v>Hourly</v>
          </cell>
          <cell r="I5260" t="str">
            <v>H</v>
          </cell>
          <cell r="J5260">
            <v>14.56</v>
          </cell>
        </row>
        <row r="5261">
          <cell r="A5261">
            <v>2730</v>
          </cell>
          <cell r="B5261" t="str">
            <v>Dagesse, Madison R.</v>
          </cell>
          <cell r="C5261" t="str">
            <v>Y</v>
          </cell>
          <cell r="D5261" t="str">
            <v>00000582</v>
          </cell>
          <cell r="E5261" t="str">
            <v>LNA Retirement Com PD</v>
          </cell>
          <cell r="F5261">
            <v>44081</v>
          </cell>
          <cell r="G5261">
            <v>44150</v>
          </cell>
          <cell r="H5261" t="str">
            <v>Hourly</v>
          </cell>
          <cell r="I5261" t="str">
            <v>H</v>
          </cell>
          <cell r="J5261">
            <v>14.56</v>
          </cell>
        </row>
        <row r="5262">
          <cell r="A5262">
            <v>2731</v>
          </cell>
          <cell r="B5262" t="str">
            <v>Perry, Tonya M.</v>
          </cell>
          <cell r="C5262" t="str">
            <v>Y</v>
          </cell>
          <cell r="D5262" t="str">
            <v>00000082</v>
          </cell>
          <cell r="E5262" t="str">
            <v>LAB Laboratory Assistant</v>
          </cell>
          <cell r="F5262">
            <v>44721</v>
          </cell>
          <cell r="G5262">
            <v>45056</v>
          </cell>
          <cell r="H5262" t="str">
            <v>Hourly</v>
          </cell>
          <cell r="I5262" t="str">
            <v>H</v>
          </cell>
          <cell r="J5262">
            <v>22.17</v>
          </cell>
        </row>
        <row r="5263">
          <cell r="A5263">
            <v>2731</v>
          </cell>
          <cell r="B5263" t="str">
            <v>Perry, Tonya M.</v>
          </cell>
          <cell r="C5263" t="str">
            <v>N</v>
          </cell>
          <cell r="D5263" t="str">
            <v>00000554</v>
          </cell>
          <cell r="E5263" t="str">
            <v>Medical Assistant</v>
          </cell>
          <cell r="F5263">
            <v>44683</v>
          </cell>
          <cell r="G5263">
            <v>44724</v>
          </cell>
          <cell r="H5263" t="str">
            <v>Hourly</v>
          </cell>
          <cell r="I5263" t="str">
            <v>H</v>
          </cell>
          <cell r="J5263">
            <v>20.13</v>
          </cell>
        </row>
        <row r="5264">
          <cell r="A5264">
            <v>2731</v>
          </cell>
          <cell r="B5264" t="str">
            <v>Perry, Tonya M.</v>
          </cell>
          <cell r="C5264" t="str">
            <v>N</v>
          </cell>
          <cell r="D5264" t="str">
            <v>00000633</v>
          </cell>
          <cell r="E5264" t="str">
            <v>Medical Assistant Offsite</v>
          </cell>
          <cell r="F5264">
            <v>44055</v>
          </cell>
          <cell r="G5264">
            <v>44682</v>
          </cell>
          <cell r="H5264" t="str">
            <v>Hourly</v>
          </cell>
          <cell r="I5264" t="str">
            <v>H</v>
          </cell>
          <cell r="J5264">
            <v>20.13</v>
          </cell>
        </row>
        <row r="5265">
          <cell r="A5265">
            <v>2732</v>
          </cell>
          <cell r="B5265" t="str">
            <v>Krauthamer, Gunter M.</v>
          </cell>
          <cell r="C5265" t="str">
            <v>Y</v>
          </cell>
          <cell r="D5265" t="str">
            <v>00000438</v>
          </cell>
          <cell r="E5265" t="str">
            <v>Physician - ER</v>
          </cell>
          <cell r="F5265">
            <v>44060</v>
          </cell>
          <cell r="G5265">
            <v>45056</v>
          </cell>
          <cell r="H5265" t="str">
            <v>Hourly</v>
          </cell>
          <cell r="I5265" t="str">
            <v>H</v>
          </cell>
          <cell r="J5265">
            <v>185</v>
          </cell>
        </row>
        <row r="5266">
          <cell r="A5266">
            <v>2733</v>
          </cell>
          <cell r="B5266" t="str">
            <v>Rinaldi, Elena M.</v>
          </cell>
          <cell r="C5266" t="str">
            <v>Y</v>
          </cell>
          <cell r="D5266" t="str">
            <v>00000161</v>
          </cell>
          <cell r="E5266" t="str">
            <v>PRIM RN Provider Practice</v>
          </cell>
          <cell r="F5266">
            <v>44062</v>
          </cell>
          <cell r="G5266">
            <v>45056</v>
          </cell>
          <cell r="H5266" t="str">
            <v>Hourly</v>
          </cell>
          <cell r="I5266" t="str">
            <v>H</v>
          </cell>
          <cell r="J5266">
            <v>35.54</v>
          </cell>
        </row>
        <row r="5267">
          <cell r="A5267">
            <v>2733</v>
          </cell>
          <cell r="B5267" t="str">
            <v>Rinaldi, Elena M.</v>
          </cell>
          <cell r="C5267" t="str">
            <v>N</v>
          </cell>
          <cell r="D5267" t="str">
            <v>00000635</v>
          </cell>
          <cell r="E5267" t="str">
            <v>RN - Offsite</v>
          </cell>
          <cell r="F5267">
            <v>44062</v>
          </cell>
          <cell r="G5267">
            <v>44061</v>
          </cell>
          <cell r="H5267" t="str">
            <v>Hourly</v>
          </cell>
          <cell r="I5267" t="str">
            <v>H</v>
          </cell>
          <cell r="J5267">
            <v>25.49</v>
          </cell>
        </row>
        <row r="5268">
          <cell r="A5268">
            <v>2734</v>
          </cell>
          <cell r="B5268" t="str">
            <v>Shedd, Jessica M.</v>
          </cell>
          <cell r="C5268" t="str">
            <v>N</v>
          </cell>
          <cell r="D5268" t="str">
            <v>00000049</v>
          </cell>
          <cell r="E5268" t="str">
            <v>MEDSURG Registered Nurse</v>
          </cell>
          <cell r="F5268">
            <v>44062</v>
          </cell>
          <cell r="G5268">
            <v>44570</v>
          </cell>
          <cell r="H5268" t="str">
            <v>Hourly</v>
          </cell>
          <cell r="I5268" t="str">
            <v>H</v>
          </cell>
          <cell r="J5268">
            <v>39.409999999999997</v>
          </cell>
        </row>
        <row r="5269">
          <cell r="A5269">
            <v>2734</v>
          </cell>
          <cell r="B5269" t="str">
            <v>Shedd, Jessica M.</v>
          </cell>
          <cell r="C5269" t="str">
            <v>Y</v>
          </cell>
          <cell r="D5269" t="str">
            <v>00000166</v>
          </cell>
          <cell r="E5269" t="str">
            <v>PRIM Nurse Practitioner</v>
          </cell>
          <cell r="F5269">
            <v>45032</v>
          </cell>
          <cell r="G5269">
            <v>45056</v>
          </cell>
          <cell r="H5269" t="str">
            <v>Salaried</v>
          </cell>
          <cell r="I5269" t="str">
            <v>S</v>
          </cell>
          <cell r="J5269">
            <v>52.4101</v>
          </cell>
        </row>
        <row r="5270">
          <cell r="A5270">
            <v>2734</v>
          </cell>
          <cell r="B5270" t="str">
            <v>Shedd, Jessica M.</v>
          </cell>
          <cell r="C5270" t="str">
            <v>N</v>
          </cell>
          <cell r="D5270" t="str">
            <v>00000231</v>
          </cell>
          <cell r="E5270" t="str">
            <v>BC RN - Per Diem</v>
          </cell>
          <cell r="F5270">
            <v>44585</v>
          </cell>
          <cell r="G5270">
            <v>44715</v>
          </cell>
          <cell r="H5270" t="str">
            <v>Hourly</v>
          </cell>
          <cell r="I5270" t="str">
            <v>H</v>
          </cell>
          <cell r="J5270">
            <v>42.81</v>
          </cell>
        </row>
        <row r="5271">
          <cell r="A5271">
            <v>2734</v>
          </cell>
          <cell r="B5271" t="str">
            <v>Shedd, Jessica M.</v>
          </cell>
          <cell r="C5271" t="str">
            <v>N</v>
          </cell>
          <cell r="D5271" t="str">
            <v>00000239</v>
          </cell>
          <cell r="E5271" t="str">
            <v>MEDSURG RN Per Diem</v>
          </cell>
          <cell r="F5271">
            <v>44571</v>
          </cell>
          <cell r="G5271">
            <v>44715</v>
          </cell>
          <cell r="H5271" t="str">
            <v>Hourly</v>
          </cell>
          <cell r="I5271" t="str">
            <v>H</v>
          </cell>
          <cell r="J5271">
            <v>42.81</v>
          </cell>
        </row>
        <row r="5272">
          <cell r="A5272">
            <v>2734</v>
          </cell>
          <cell r="B5272" t="str">
            <v>Shedd, Jessica M.</v>
          </cell>
          <cell r="C5272" t="str">
            <v>N</v>
          </cell>
          <cell r="D5272" t="str">
            <v>00000239</v>
          </cell>
          <cell r="E5272" t="str">
            <v>MEDSURG RN Per Diem</v>
          </cell>
          <cell r="F5272">
            <v>44846</v>
          </cell>
          <cell r="G5272">
            <v>45031</v>
          </cell>
          <cell r="H5272" t="str">
            <v>Hourly</v>
          </cell>
          <cell r="I5272" t="str">
            <v>H</v>
          </cell>
          <cell r="J5272">
            <v>42.81</v>
          </cell>
        </row>
        <row r="5273">
          <cell r="A5273">
            <v>2735</v>
          </cell>
          <cell r="B5273" t="str">
            <v>Ellis, Justine L.</v>
          </cell>
          <cell r="C5273" t="str">
            <v>Y</v>
          </cell>
          <cell r="D5273" t="str">
            <v>00000274</v>
          </cell>
          <cell r="E5273" t="str">
            <v>HR Human Resources Assistant</v>
          </cell>
          <cell r="F5273">
            <v>44067</v>
          </cell>
          <cell r="G5273">
            <v>44210</v>
          </cell>
          <cell r="H5273" t="str">
            <v>Hourly</v>
          </cell>
          <cell r="I5273" t="str">
            <v>H</v>
          </cell>
          <cell r="J5273">
            <v>20</v>
          </cell>
        </row>
        <row r="5274">
          <cell r="A5274">
            <v>2736</v>
          </cell>
          <cell r="B5274" t="str">
            <v>Campbell, Colleen F.</v>
          </cell>
          <cell r="C5274" t="str">
            <v>N</v>
          </cell>
          <cell r="D5274" t="str">
            <v>00000079</v>
          </cell>
          <cell r="E5274" t="str">
            <v>LAB Laboratory Technician 3</v>
          </cell>
          <cell r="F5274">
            <v>44069</v>
          </cell>
          <cell r="G5274">
            <v>44514</v>
          </cell>
          <cell r="H5274" t="str">
            <v>Hourly</v>
          </cell>
          <cell r="I5274" t="str">
            <v>H</v>
          </cell>
          <cell r="J5274">
            <v>29.87</v>
          </cell>
        </row>
        <row r="5275">
          <cell r="A5275">
            <v>2736</v>
          </cell>
          <cell r="B5275" t="str">
            <v>Campbell, Colleen F.</v>
          </cell>
          <cell r="C5275" t="str">
            <v>Y</v>
          </cell>
          <cell r="D5275" t="str">
            <v>00000533</v>
          </cell>
          <cell r="E5275" t="str">
            <v>LAB Laboratory Tech Per Diem</v>
          </cell>
          <cell r="F5275">
            <v>44515</v>
          </cell>
          <cell r="G5275">
            <v>44893</v>
          </cell>
          <cell r="H5275" t="str">
            <v>Hourly</v>
          </cell>
          <cell r="I5275" t="str">
            <v>H</v>
          </cell>
          <cell r="J5275">
            <v>31.41</v>
          </cell>
        </row>
        <row r="5276">
          <cell r="A5276">
            <v>2737</v>
          </cell>
          <cell r="B5276" t="str">
            <v>Harrison, Alexa J.</v>
          </cell>
          <cell r="C5276" t="str">
            <v>Y</v>
          </cell>
          <cell r="D5276" t="str">
            <v>00000227</v>
          </cell>
          <cell r="E5276" t="str">
            <v>CEC Teaching Assistant</v>
          </cell>
          <cell r="F5276">
            <v>44069</v>
          </cell>
          <cell r="G5276">
            <v>44372</v>
          </cell>
          <cell r="H5276" t="str">
            <v>Hourly</v>
          </cell>
          <cell r="I5276" t="str">
            <v>H</v>
          </cell>
          <cell r="J5276">
            <v>12.83</v>
          </cell>
        </row>
        <row r="5277">
          <cell r="A5277">
            <v>2738</v>
          </cell>
          <cell r="B5277" t="str">
            <v>Holbrook, Login R.</v>
          </cell>
          <cell r="C5277" t="str">
            <v>Y</v>
          </cell>
          <cell r="D5277" t="str">
            <v>00000197</v>
          </cell>
          <cell r="E5277" t="str">
            <v>ES Associate</v>
          </cell>
          <cell r="F5277">
            <v>44069</v>
          </cell>
          <cell r="G5277">
            <v>44196</v>
          </cell>
          <cell r="H5277" t="str">
            <v>Hourly</v>
          </cell>
          <cell r="I5277" t="str">
            <v>H</v>
          </cell>
          <cell r="J5277">
            <v>12.24</v>
          </cell>
        </row>
        <row r="5278">
          <cell r="A5278">
            <v>2739</v>
          </cell>
          <cell r="B5278" t="str">
            <v>Connolly, Brittany L.</v>
          </cell>
          <cell r="C5278" t="str">
            <v>N</v>
          </cell>
          <cell r="D5278" t="str">
            <v>00000422</v>
          </cell>
          <cell r="E5278" t="str">
            <v>RAD Radiology Technologist 3</v>
          </cell>
          <cell r="F5278">
            <v>44069</v>
          </cell>
          <cell r="G5278">
            <v>44402</v>
          </cell>
          <cell r="H5278" t="str">
            <v>Hourly</v>
          </cell>
          <cell r="I5278" t="str">
            <v>H</v>
          </cell>
          <cell r="J5278">
            <v>33.71</v>
          </cell>
        </row>
        <row r="5279">
          <cell r="A5279">
            <v>2739</v>
          </cell>
          <cell r="B5279" t="str">
            <v>Connolly, Brittany L.</v>
          </cell>
          <cell r="C5279" t="str">
            <v>N</v>
          </cell>
          <cell r="D5279" t="str">
            <v>00000422</v>
          </cell>
          <cell r="E5279" t="str">
            <v>RAD Radiology Technologist 3</v>
          </cell>
          <cell r="F5279">
            <v>44804</v>
          </cell>
          <cell r="G5279">
            <v>44948</v>
          </cell>
          <cell r="H5279" t="str">
            <v>Hourly</v>
          </cell>
          <cell r="I5279" t="str">
            <v>H</v>
          </cell>
          <cell r="J5279">
            <v>34.19</v>
          </cell>
        </row>
        <row r="5280">
          <cell r="A5280">
            <v>2739</v>
          </cell>
          <cell r="B5280" t="str">
            <v>Connolly, Brittany L.</v>
          </cell>
          <cell r="C5280" t="str">
            <v>N</v>
          </cell>
          <cell r="D5280" t="str">
            <v>00000484</v>
          </cell>
          <cell r="E5280" t="str">
            <v>Radiology Technologist PD</v>
          </cell>
          <cell r="F5280">
            <v>44403</v>
          </cell>
          <cell r="G5280">
            <v>44442</v>
          </cell>
          <cell r="H5280" t="str">
            <v>Hourly</v>
          </cell>
          <cell r="I5280" t="str">
            <v>H</v>
          </cell>
          <cell r="J5280">
            <v>33.71</v>
          </cell>
        </row>
        <row r="5281">
          <cell r="A5281">
            <v>2739</v>
          </cell>
          <cell r="B5281" t="str">
            <v>Connolly, Brittany L.</v>
          </cell>
          <cell r="C5281" t="str">
            <v>Y</v>
          </cell>
          <cell r="D5281" t="str">
            <v>00000484</v>
          </cell>
          <cell r="E5281" t="str">
            <v>Radiology Technologist PD</v>
          </cell>
          <cell r="F5281">
            <v>44949</v>
          </cell>
          <cell r="G5281">
            <v>45056</v>
          </cell>
          <cell r="H5281" t="str">
            <v>Hourly</v>
          </cell>
          <cell r="I5281" t="str">
            <v>H</v>
          </cell>
          <cell r="J5281">
            <v>35.04</v>
          </cell>
        </row>
        <row r="5282">
          <cell r="A5282">
            <v>2740</v>
          </cell>
          <cell r="B5282" t="str">
            <v>McDonald, Scott C.</v>
          </cell>
          <cell r="C5282" t="str">
            <v>Y</v>
          </cell>
          <cell r="D5282" t="str">
            <v>00000438</v>
          </cell>
          <cell r="E5282" t="str">
            <v>Physician - ER</v>
          </cell>
          <cell r="F5282">
            <v>44070</v>
          </cell>
          <cell r="G5282">
            <v>44100</v>
          </cell>
          <cell r="H5282" t="str">
            <v>Hourly</v>
          </cell>
          <cell r="I5282" t="str">
            <v>H</v>
          </cell>
          <cell r="J5282">
            <v>185</v>
          </cell>
        </row>
        <row r="5283">
          <cell r="A5283">
            <v>2741</v>
          </cell>
          <cell r="B5283" t="str">
            <v>Geoffrey, Sheila A.</v>
          </cell>
          <cell r="C5283" t="str">
            <v>N</v>
          </cell>
          <cell r="D5283" t="str">
            <v>00000437</v>
          </cell>
          <cell r="E5283" t="str">
            <v>Medical Secretary PT</v>
          </cell>
          <cell r="F5283">
            <v>44076</v>
          </cell>
          <cell r="G5283">
            <v>44682</v>
          </cell>
          <cell r="H5283" t="str">
            <v>Hourly</v>
          </cell>
          <cell r="I5283" t="str">
            <v>H</v>
          </cell>
          <cell r="J5283">
            <v>21.6</v>
          </cell>
        </row>
        <row r="5284">
          <cell r="A5284">
            <v>2741</v>
          </cell>
          <cell r="B5284" t="str">
            <v>Geoffrey, Sheila A.</v>
          </cell>
          <cell r="C5284" t="str">
            <v>Y</v>
          </cell>
          <cell r="D5284" t="str">
            <v>00000657</v>
          </cell>
          <cell r="E5284" t="str">
            <v>Office Representative</v>
          </cell>
          <cell r="F5284">
            <v>44683</v>
          </cell>
          <cell r="G5284">
            <v>45023</v>
          </cell>
          <cell r="H5284" t="str">
            <v>Hourly</v>
          </cell>
          <cell r="I5284" t="str">
            <v>H</v>
          </cell>
          <cell r="J5284">
            <v>21.6</v>
          </cell>
        </row>
        <row r="5285">
          <cell r="A5285">
            <v>2742</v>
          </cell>
          <cell r="B5285" t="str">
            <v>Fitzgerald, Tara A.</v>
          </cell>
          <cell r="C5285" t="str">
            <v>Y</v>
          </cell>
          <cell r="D5285" t="str">
            <v>00000554</v>
          </cell>
          <cell r="E5285" t="str">
            <v>Medical Assistant</v>
          </cell>
          <cell r="F5285">
            <v>44090</v>
          </cell>
          <cell r="G5285">
            <v>44099</v>
          </cell>
          <cell r="H5285" t="str">
            <v>Hourly</v>
          </cell>
          <cell r="I5285" t="str">
            <v>H</v>
          </cell>
          <cell r="J5285">
            <v>14.84</v>
          </cell>
        </row>
        <row r="5286">
          <cell r="A5286">
            <v>2743</v>
          </cell>
          <cell r="B5286" t="str">
            <v>Lord, Kathryn M.</v>
          </cell>
          <cell r="C5286" t="str">
            <v>Y</v>
          </cell>
          <cell r="D5286" t="str">
            <v>00000554</v>
          </cell>
          <cell r="E5286" t="str">
            <v>Medical Assistant</v>
          </cell>
          <cell r="F5286">
            <v>44090</v>
          </cell>
          <cell r="G5286">
            <v>44111</v>
          </cell>
          <cell r="H5286" t="str">
            <v>Hourly</v>
          </cell>
          <cell r="I5286" t="str">
            <v>H</v>
          </cell>
          <cell r="J5286">
            <v>16.18</v>
          </cell>
        </row>
        <row r="5287">
          <cell r="A5287">
            <v>2744</v>
          </cell>
          <cell r="B5287" t="str">
            <v>Clark, Brittany R.</v>
          </cell>
          <cell r="C5287" t="str">
            <v>Y</v>
          </cell>
          <cell r="D5287" t="str">
            <v>00000554</v>
          </cell>
          <cell r="E5287" t="str">
            <v>Medical Assistant</v>
          </cell>
          <cell r="F5287">
            <v>44090</v>
          </cell>
          <cell r="G5287">
            <v>45056</v>
          </cell>
          <cell r="H5287" t="str">
            <v>Hourly</v>
          </cell>
          <cell r="I5287" t="str">
            <v>H</v>
          </cell>
          <cell r="J5287">
            <v>20.63</v>
          </cell>
        </row>
        <row r="5288">
          <cell r="A5288">
            <v>2745</v>
          </cell>
          <cell r="B5288" t="str">
            <v>Brown, Cheyanne</v>
          </cell>
          <cell r="C5288" t="str">
            <v>N</v>
          </cell>
          <cell r="D5288" t="str">
            <v>00000237</v>
          </cell>
          <cell r="E5288" t="str">
            <v>MEDSURG LNA Per Diem</v>
          </cell>
          <cell r="F5288">
            <v>44090</v>
          </cell>
          <cell r="G5288">
            <v>44276</v>
          </cell>
          <cell r="H5288" t="str">
            <v>Hourly</v>
          </cell>
          <cell r="I5288" t="str">
            <v>H</v>
          </cell>
          <cell r="J5288">
            <v>12</v>
          </cell>
        </row>
        <row r="5289">
          <cell r="A5289">
            <v>2745</v>
          </cell>
          <cell r="B5289" t="str">
            <v>Brown, Cheyanne</v>
          </cell>
          <cell r="C5289" t="str">
            <v>Y</v>
          </cell>
          <cell r="D5289" t="str">
            <v>00000554</v>
          </cell>
          <cell r="E5289" t="str">
            <v>Medical Assistant</v>
          </cell>
          <cell r="F5289">
            <v>44277</v>
          </cell>
          <cell r="G5289">
            <v>44316</v>
          </cell>
          <cell r="H5289" t="str">
            <v>Hourly</v>
          </cell>
          <cell r="I5289" t="str">
            <v>H</v>
          </cell>
          <cell r="J5289">
            <v>14.53</v>
          </cell>
        </row>
        <row r="5290">
          <cell r="A5290">
            <v>2746</v>
          </cell>
          <cell r="B5290" t="str">
            <v>Lucchina, Laurie A.</v>
          </cell>
          <cell r="C5290" t="str">
            <v>Y</v>
          </cell>
          <cell r="D5290" t="str">
            <v>00000596</v>
          </cell>
          <cell r="E5290" t="str">
            <v>Reg Dietician Rehab</v>
          </cell>
          <cell r="F5290">
            <v>44090</v>
          </cell>
          <cell r="G5290">
            <v>44470</v>
          </cell>
          <cell r="H5290" t="str">
            <v>Hourly</v>
          </cell>
          <cell r="I5290" t="str">
            <v>H</v>
          </cell>
          <cell r="J5290">
            <v>26.78</v>
          </cell>
        </row>
        <row r="5291">
          <cell r="A5291">
            <v>2747</v>
          </cell>
          <cell r="B5291" t="str">
            <v>Adamowich, Danielle</v>
          </cell>
          <cell r="C5291" t="str">
            <v>N</v>
          </cell>
          <cell r="D5291" t="str">
            <v>00000423</v>
          </cell>
          <cell r="E5291" t="str">
            <v>Director of Senior Services</v>
          </cell>
          <cell r="F5291">
            <v>44090</v>
          </cell>
          <cell r="G5291">
            <v>44304</v>
          </cell>
          <cell r="H5291" t="str">
            <v>Salaried</v>
          </cell>
          <cell r="I5291" t="str">
            <v>S</v>
          </cell>
          <cell r="J5291">
            <v>42</v>
          </cell>
        </row>
        <row r="5292">
          <cell r="A5292">
            <v>2747</v>
          </cell>
          <cell r="B5292" t="str">
            <v>Adamowich, Danielle</v>
          </cell>
          <cell r="C5292" t="str">
            <v>N</v>
          </cell>
          <cell r="D5292" t="str">
            <v>00000567</v>
          </cell>
          <cell r="E5292" t="str">
            <v>Director of Nursing</v>
          </cell>
          <cell r="F5292">
            <v>44090</v>
          </cell>
          <cell r="G5292">
            <v>44089</v>
          </cell>
          <cell r="H5292" t="str">
            <v>Salaried</v>
          </cell>
          <cell r="I5292" t="str">
            <v>S</v>
          </cell>
          <cell r="J5292">
            <v>42</v>
          </cell>
        </row>
        <row r="5293">
          <cell r="A5293">
            <v>2747</v>
          </cell>
          <cell r="B5293" t="str">
            <v>Adamowich, Danielle</v>
          </cell>
          <cell r="C5293" t="str">
            <v>N</v>
          </cell>
          <cell r="D5293" t="str">
            <v>00000591</v>
          </cell>
          <cell r="E5293" t="str">
            <v>RN Retirement Community</v>
          </cell>
          <cell r="F5293">
            <v>44151</v>
          </cell>
          <cell r="G5293">
            <v>44305</v>
          </cell>
          <cell r="H5293" t="str">
            <v>Salaried</v>
          </cell>
          <cell r="I5293" t="str">
            <v>S</v>
          </cell>
          <cell r="J5293">
            <v>42</v>
          </cell>
        </row>
        <row r="5294">
          <cell r="A5294">
            <v>2747</v>
          </cell>
          <cell r="B5294" t="str">
            <v>Adamowich, Danielle</v>
          </cell>
          <cell r="C5294" t="str">
            <v>Y</v>
          </cell>
          <cell r="D5294" t="str">
            <v>00000592</v>
          </cell>
          <cell r="E5294" t="str">
            <v>RN Retirement Com PD</v>
          </cell>
          <cell r="F5294">
            <v>44305</v>
          </cell>
          <cell r="G5294">
            <v>44601</v>
          </cell>
          <cell r="H5294" t="str">
            <v>Hourly</v>
          </cell>
          <cell r="I5294" t="str">
            <v>H</v>
          </cell>
          <cell r="J5294">
            <v>35</v>
          </cell>
        </row>
        <row r="5295">
          <cell r="A5295">
            <v>2748</v>
          </cell>
          <cell r="B5295" t="str">
            <v>Taft, Devyn J.</v>
          </cell>
          <cell r="C5295" t="str">
            <v>N</v>
          </cell>
          <cell r="D5295" t="str">
            <v>00000235</v>
          </cell>
          <cell r="E5295" t="str">
            <v>MECU LNA Per Diem</v>
          </cell>
          <cell r="F5295">
            <v>44090</v>
          </cell>
          <cell r="G5295">
            <v>44089</v>
          </cell>
          <cell r="H5295" t="str">
            <v>Hourly</v>
          </cell>
          <cell r="I5295" t="str">
            <v>H</v>
          </cell>
          <cell r="J5295">
            <v>14.5</v>
          </cell>
        </row>
        <row r="5296">
          <cell r="A5296">
            <v>2748</v>
          </cell>
          <cell r="B5296" t="str">
            <v>Taft, Devyn J.</v>
          </cell>
          <cell r="C5296" t="str">
            <v>Y</v>
          </cell>
          <cell r="D5296" t="str">
            <v>00000582</v>
          </cell>
          <cell r="E5296" t="str">
            <v>LNA Retirement Com PD</v>
          </cell>
          <cell r="F5296">
            <v>44090</v>
          </cell>
          <cell r="G5296">
            <v>44781</v>
          </cell>
          <cell r="H5296" t="str">
            <v>Hourly</v>
          </cell>
          <cell r="I5296" t="str">
            <v>H</v>
          </cell>
          <cell r="J5296">
            <v>16.47</v>
          </cell>
        </row>
        <row r="5297">
          <cell r="A5297">
            <v>2749</v>
          </cell>
          <cell r="B5297" t="str">
            <v>Metcalf, Cassidy M.</v>
          </cell>
          <cell r="C5297" t="str">
            <v>Y</v>
          </cell>
          <cell r="D5297" t="str">
            <v>00000049</v>
          </cell>
          <cell r="E5297" t="str">
            <v>MEDSURG Registered Nurse</v>
          </cell>
          <cell r="F5297">
            <v>44375</v>
          </cell>
          <cell r="G5297">
            <v>45056</v>
          </cell>
          <cell r="H5297" t="str">
            <v>Hourly</v>
          </cell>
          <cell r="I5297" t="str">
            <v>H</v>
          </cell>
          <cell r="J5297">
            <v>37.33</v>
          </cell>
        </row>
        <row r="5298">
          <cell r="A5298">
            <v>2749</v>
          </cell>
          <cell r="B5298" t="str">
            <v>Metcalf, Cassidy M.</v>
          </cell>
          <cell r="C5298" t="str">
            <v>N</v>
          </cell>
          <cell r="D5298" t="str">
            <v>00000050</v>
          </cell>
          <cell r="E5298" t="str">
            <v>MEDSURG LPN</v>
          </cell>
          <cell r="F5298">
            <v>44091</v>
          </cell>
          <cell r="G5298">
            <v>44374</v>
          </cell>
          <cell r="H5298" t="str">
            <v>Hourly</v>
          </cell>
          <cell r="I5298" t="str">
            <v>H</v>
          </cell>
          <cell r="J5298">
            <v>19.190000000000001</v>
          </cell>
        </row>
        <row r="5299">
          <cell r="A5299">
            <v>2750</v>
          </cell>
          <cell r="B5299" t="str">
            <v>Foster, Meghan D.</v>
          </cell>
          <cell r="C5299" t="str">
            <v>Y</v>
          </cell>
          <cell r="D5299" t="str">
            <v>00000166</v>
          </cell>
          <cell r="E5299" t="str">
            <v>PRIM Nurse Practitioner</v>
          </cell>
          <cell r="F5299">
            <v>44095</v>
          </cell>
          <cell r="G5299">
            <v>45056</v>
          </cell>
          <cell r="H5299" t="str">
            <v>Salaried</v>
          </cell>
          <cell r="I5299" t="str">
            <v>S</v>
          </cell>
          <cell r="J5299">
            <v>54.326900000000002</v>
          </cell>
        </row>
        <row r="5300">
          <cell r="A5300">
            <v>2751</v>
          </cell>
          <cell r="B5300" t="str">
            <v>Crowe, Christopher</v>
          </cell>
          <cell r="C5300" t="str">
            <v>Y</v>
          </cell>
          <cell r="D5300" t="str">
            <v>00000072</v>
          </cell>
          <cell r="E5300" t="str">
            <v>ER Registered Nurse</v>
          </cell>
          <cell r="F5300">
            <v>44097</v>
          </cell>
          <cell r="G5300">
            <v>45056</v>
          </cell>
          <cell r="H5300" t="str">
            <v>Hourly</v>
          </cell>
          <cell r="I5300" t="str">
            <v>H</v>
          </cell>
          <cell r="J5300">
            <v>43.05</v>
          </cell>
        </row>
        <row r="5301">
          <cell r="A5301">
            <v>2751</v>
          </cell>
          <cell r="B5301" t="str">
            <v>Crowe, Christopher</v>
          </cell>
          <cell r="C5301" t="str">
            <v>N</v>
          </cell>
          <cell r="D5301" t="str">
            <v>00000544</v>
          </cell>
          <cell r="E5301" t="str">
            <v>Registered Nurse</v>
          </cell>
          <cell r="F5301">
            <v>44097</v>
          </cell>
          <cell r="G5301">
            <v>44096</v>
          </cell>
          <cell r="H5301" t="str">
            <v>Hourly</v>
          </cell>
          <cell r="I5301" t="str">
            <v>H</v>
          </cell>
          <cell r="J5301">
            <v>33</v>
          </cell>
        </row>
        <row r="5302">
          <cell r="A5302">
            <v>2752</v>
          </cell>
          <cell r="B5302" t="str">
            <v>Benjamin, Ginni-Lind</v>
          </cell>
          <cell r="C5302" t="str">
            <v>Y</v>
          </cell>
          <cell r="D5302" t="str">
            <v>00000581</v>
          </cell>
          <cell r="E5302" t="str">
            <v>LNA Retirement Community</v>
          </cell>
          <cell r="F5302">
            <v>44097</v>
          </cell>
          <cell r="G5302">
            <v>45056</v>
          </cell>
          <cell r="H5302" t="str">
            <v>Hourly</v>
          </cell>
          <cell r="I5302" t="str">
            <v>H</v>
          </cell>
          <cell r="J5302">
            <v>17.88</v>
          </cell>
        </row>
        <row r="5303">
          <cell r="A5303">
            <v>2753</v>
          </cell>
          <cell r="B5303" t="str">
            <v>Ruitenberg, Abigail</v>
          </cell>
          <cell r="C5303" t="str">
            <v>Y</v>
          </cell>
          <cell r="D5303" t="str">
            <v>00000082</v>
          </cell>
          <cell r="E5303" t="str">
            <v>LAB Laboratory Assistant</v>
          </cell>
          <cell r="F5303">
            <v>44221</v>
          </cell>
          <cell r="G5303">
            <v>44351</v>
          </cell>
          <cell r="H5303" t="str">
            <v>Hourly</v>
          </cell>
          <cell r="I5303" t="str">
            <v>H</v>
          </cell>
          <cell r="J5303">
            <v>16.48</v>
          </cell>
        </row>
        <row r="5304">
          <cell r="A5304">
            <v>2753</v>
          </cell>
          <cell r="B5304" t="str">
            <v>Ruitenberg, Abigail</v>
          </cell>
          <cell r="C5304" t="str">
            <v>N</v>
          </cell>
          <cell r="D5304" t="str">
            <v>00000554</v>
          </cell>
          <cell r="E5304" t="str">
            <v>Medical Assistant</v>
          </cell>
          <cell r="F5304">
            <v>44097</v>
          </cell>
          <cell r="G5304">
            <v>44220</v>
          </cell>
          <cell r="H5304" t="str">
            <v>Hourly</v>
          </cell>
          <cell r="I5304" t="str">
            <v>H</v>
          </cell>
          <cell r="J5304">
            <v>15.26</v>
          </cell>
        </row>
        <row r="5305">
          <cell r="A5305">
            <v>2753</v>
          </cell>
          <cell r="B5305" t="str">
            <v>Ruitenberg, Abigail</v>
          </cell>
          <cell r="C5305" t="str">
            <v>N</v>
          </cell>
          <cell r="D5305" t="str">
            <v>00000554</v>
          </cell>
          <cell r="E5305" t="str">
            <v>Medical Assistant</v>
          </cell>
          <cell r="F5305">
            <v>44221</v>
          </cell>
          <cell r="G5305">
            <v>44318</v>
          </cell>
          <cell r="H5305" t="str">
            <v>Salaried</v>
          </cell>
          <cell r="I5305" t="str">
            <v>S</v>
          </cell>
          <cell r="J5305">
            <v>16.48</v>
          </cell>
        </row>
        <row r="5306">
          <cell r="A5306">
            <v>2754</v>
          </cell>
          <cell r="B5306" t="str">
            <v>Jones, Jennifer</v>
          </cell>
          <cell r="C5306" t="str">
            <v>N</v>
          </cell>
          <cell r="D5306" t="str">
            <v>00000583</v>
          </cell>
          <cell r="E5306" t="str">
            <v>LPN Retirement Community</v>
          </cell>
          <cell r="F5306">
            <v>44097</v>
          </cell>
          <cell r="G5306">
            <v>44130</v>
          </cell>
          <cell r="H5306" t="str">
            <v>Hourly</v>
          </cell>
          <cell r="I5306" t="str">
            <v>H</v>
          </cell>
          <cell r="J5306">
            <v>26</v>
          </cell>
        </row>
        <row r="5307">
          <cell r="A5307">
            <v>2754</v>
          </cell>
          <cell r="B5307" t="str">
            <v>Jones, Jennifer</v>
          </cell>
          <cell r="C5307" t="str">
            <v>Y</v>
          </cell>
          <cell r="D5307" t="str">
            <v>00000584</v>
          </cell>
          <cell r="E5307" t="str">
            <v>LPN Retirement Com PD</v>
          </cell>
          <cell r="F5307">
            <v>44131</v>
          </cell>
          <cell r="G5307">
            <v>44277</v>
          </cell>
          <cell r="H5307" t="str">
            <v>Hourly</v>
          </cell>
          <cell r="I5307" t="str">
            <v>H</v>
          </cell>
          <cell r="J5307">
            <v>26</v>
          </cell>
        </row>
        <row r="5308">
          <cell r="A5308">
            <v>2755</v>
          </cell>
          <cell r="B5308" t="str">
            <v>Ubah, Chisom</v>
          </cell>
          <cell r="C5308" t="str">
            <v>N</v>
          </cell>
          <cell r="D5308" t="str">
            <v>00000049</v>
          </cell>
          <cell r="E5308" t="str">
            <v>MEDSURG Registered Nurse</v>
          </cell>
          <cell r="F5308">
            <v>44104</v>
          </cell>
          <cell r="G5308">
            <v>44602</v>
          </cell>
          <cell r="H5308" t="str">
            <v>Hourly</v>
          </cell>
          <cell r="I5308" t="str">
            <v>H</v>
          </cell>
          <cell r="J5308">
            <v>35.619999999999997</v>
          </cell>
        </row>
        <row r="5309">
          <cell r="A5309">
            <v>2755</v>
          </cell>
          <cell r="B5309" t="str">
            <v>Ubah, Chisom</v>
          </cell>
          <cell r="C5309" t="str">
            <v>Y</v>
          </cell>
          <cell r="D5309" t="str">
            <v>00000049</v>
          </cell>
          <cell r="E5309" t="str">
            <v>MEDSURG Registered Nurse</v>
          </cell>
          <cell r="F5309">
            <v>44923</v>
          </cell>
          <cell r="G5309">
            <v>44923</v>
          </cell>
          <cell r="H5309" t="str">
            <v>Hourly</v>
          </cell>
          <cell r="I5309" t="str">
            <v>H</v>
          </cell>
          <cell r="J5309">
            <v>35.619999999999997</v>
          </cell>
        </row>
        <row r="5310">
          <cell r="A5310">
            <v>2756</v>
          </cell>
          <cell r="B5310" t="str">
            <v>Mayotte, Sarah R.</v>
          </cell>
          <cell r="C5310" t="str">
            <v>Y</v>
          </cell>
          <cell r="D5310" t="str">
            <v>00000197</v>
          </cell>
          <cell r="E5310" t="str">
            <v>ES Associate</v>
          </cell>
          <cell r="F5310">
            <v>44111</v>
          </cell>
          <cell r="G5310">
            <v>44139</v>
          </cell>
          <cell r="H5310" t="str">
            <v>Hourly</v>
          </cell>
          <cell r="I5310" t="str">
            <v>H</v>
          </cell>
          <cell r="J5310">
            <v>12.7</v>
          </cell>
        </row>
        <row r="5311">
          <cell r="A5311">
            <v>2757</v>
          </cell>
          <cell r="B5311" t="str">
            <v>Boardman, Sean P.</v>
          </cell>
          <cell r="C5311" t="str">
            <v>N</v>
          </cell>
          <cell r="D5311" t="str">
            <v>00000307</v>
          </cell>
          <cell r="E5311" t="str">
            <v>BETH Medical Secretary Offsite</v>
          </cell>
          <cell r="F5311">
            <v>44111</v>
          </cell>
          <cell r="G5311">
            <v>44682</v>
          </cell>
          <cell r="H5311" t="str">
            <v>Hourly</v>
          </cell>
          <cell r="I5311" t="str">
            <v>H</v>
          </cell>
          <cell r="J5311">
            <v>20.57</v>
          </cell>
        </row>
        <row r="5312">
          <cell r="A5312">
            <v>2757</v>
          </cell>
          <cell r="B5312" t="str">
            <v>Boardman, Sean P.</v>
          </cell>
          <cell r="C5312" t="str">
            <v>Y</v>
          </cell>
          <cell r="D5312" t="str">
            <v>00000657</v>
          </cell>
          <cell r="E5312" t="str">
            <v>Office Representative</v>
          </cell>
          <cell r="F5312">
            <v>44683</v>
          </cell>
          <cell r="G5312">
            <v>45056</v>
          </cell>
          <cell r="H5312" t="str">
            <v>Hourly</v>
          </cell>
          <cell r="I5312" t="str">
            <v>H</v>
          </cell>
          <cell r="J5312">
            <v>23.57</v>
          </cell>
        </row>
        <row r="5313">
          <cell r="A5313">
            <v>2758</v>
          </cell>
          <cell r="B5313" t="str">
            <v>Kovalesky, Gae C.</v>
          </cell>
          <cell r="C5313" t="str">
            <v>N</v>
          </cell>
          <cell r="D5313" t="str">
            <v>00000277</v>
          </cell>
          <cell r="E5313" t="str">
            <v>BIL Receptionist</v>
          </cell>
          <cell r="F5313">
            <v>44111</v>
          </cell>
          <cell r="G5313">
            <v>44682</v>
          </cell>
          <cell r="H5313" t="str">
            <v>Hourly</v>
          </cell>
          <cell r="I5313" t="str">
            <v>H</v>
          </cell>
          <cell r="J5313">
            <v>20.010000000000002</v>
          </cell>
        </row>
        <row r="5314">
          <cell r="A5314">
            <v>2758</v>
          </cell>
          <cell r="B5314" t="str">
            <v>Kovalesky, Gae C.</v>
          </cell>
          <cell r="C5314" t="str">
            <v>Y</v>
          </cell>
          <cell r="D5314" t="str">
            <v>00000702</v>
          </cell>
          <cell r="E5314" t="str">
            <v>Patient Financial Services Rep</v>
          </cell>
          <cell r="F5314">
            <v>44683</v>
          </cell>
          <cell r="G5314">
            <v>45056</v>
          </cell>
          <cell r="H5314" t="str">
            <v>Hourly</v>
          </cell>
          <cell r="I5314" t="str">
            <v>H</v>
          </cell>
          <cell r="J5314">
            <v>23.06</v>
          </cell>
        </row>
        <row r="5315">
          <cell r="A5315">
            <v>2759</v>
          </cell>
          <cell r="B5315" t="str">
            <v>Hunt, Ann M.</v>
          </cell>
          <cell r="C5315" t="str">
            <v>Y</v>
          </cell>
          <cell r="D5315" t="str">
            <v>00000461</v>
          </cell>
          <cell r="E5315" t="str">
            <v>PRIM MedicalSecretary Per Diem</v>
          </cell>
          <cell r="F5315">
            <v>44111</v>
          </cell>
          <cell r="G5315">
            <v>44571</v>
          </cell>
          <cell r="H5315" t="str">
            <v>Hourly</v>
          </cell>
          <cell r="I5315" t="str">
            <v>H</v>
          </cell>
          <cell r="J5315">
            <v>18.899999999999999</v>
          </cell>
        </row>
        <row r="5316">
          <cell r="A5316">
            <v>2760</v>
          </cell>
          <cell r="B5316" t="str">
            <v>Leonard, Stephanie L.</v>
          </cell>
          <cell r="C5316" t="str">
            <v>N</v>
          </cell>
          <cell r="D5316" t="str">
            <v>00000242</v>
          </cell>
          <cell r="E5316" t="str">
            <v>OR RN Per Diem</v>
          </cell>
          <cell r="F5316">
            <v>44111</v>
          </cell>
          <cell r="G5316">
            <v>44599</v>
          </cell>
          <cell r="H5316" t="str">
            <v>Hourly</v>
          </cell>
          <cell r="I5316" t="str">
            <v>H</v>
          </cell>
          <cell r="J5316">
            <v>34.04</v>
          </cell>
        </row>
        <row r="5317">
          <cell r="A5317">
            <v>2760</v>
          </cell>
          <cell r="B5317" t="str">
            <v>Leonard, Stephanie L.</v>
          </cell>
          <cell r="C5317" t="str">
            <v>Y</v>
          </cell>
          <cell r="D5317" t="str">
            <v>00000556</v>
          </cell>
          <cell r="E5317" t="str">
            <v>RN - Per Diem</v>
          </cell>
          <cell r="F5317">
            <v>44529</v>
          </cell>
          <cell r="G5317">
            <v>44599</v>
          </cell>
          <cell r="H5317" t="str">
            <v>Hourly</v>
          </cell>
          <cell r="I5317" t="str">
            <v>H</v>
          </cell>
          <cell r="J5317">
            <v>34.04</v>
          </cell>
        </row>
        <row r="5318">
          <cell r="A5318">
            <v>2761</v>
          </cell>
          <cell r="B5318" t="str">
            <v>Carr-Kenny, Tatianna</v>
          </cell>
          <cell r="C5318" t="str">
            <v>Y</v>
          </cell>
          <cell r="D5318" t="str">
            <v>00000197</v>
          </cell>
          <cell r="E5318" t="str">
            <v>ES Associate</v>
          </cell>
          <cell r="F5318">
            <v>44193</v>
          </cell>
          <cell r="G5318">
            <v>44257</v>
          </cell>
          <cell r="H5318" t="str">
            <v>Hourly</v>
          </cell>
          <cell r="I5318" t="str">
            <v>H</v>
          </cell>
          <cell r="J5318">
            <v>13</v>
          </cell>
        </row>
        <row r="5319">
          <cell r="A5319">
            <v>2761</v>
          </cell>
          <cell r="B5319" t="str">
            <v>Carr-Kenny, Tatianna</v>
          </cell>
          <cell r="C5319" t="str">
            <v>N</v>
          </cell>
          <cell r="D5319" t="str">
            <v>00000472</v>
          </cell>
          <cell r="E5319" t="str">
            <v>ES Associate - Per Diem</v>
          </cell>
          <cell r="F5319">
            <v>44118</v>
          </cell>
          <cell r="G5319">
            <v>44257</v>
          </cell>
          <cell r="H5319" t="str">
            <v>Hourly</v>
          </cell>
          <cell r="I5319" t="str">
            <v>H</v>
          </cell>
          <cell r="J5319">
            <v>12.19</v>
          </cell>
        </row>
        <row r="5320">
          <cell r="A5320">
            <v>2762</v>
          </cell>
          <cell r="B5320" t="str">
            <v>Vaillancourt, Chelsea</v>
          </cell>
          <cell r="C5320" t="str">
            <v>N</v>
          </cell>
          <cell r="D5320" t="str">
            <v>00000161</v>
          </cell>
          <cell r="E5320" t="str">
            <v>PRIM RN Provider Practice</v>
          </cell>
          <cell r="F5320">
            <v>44118</v>
          </cell>
          <cell r="G5320">
            <v>44603</v>
          </cell>
          <cell r="H5320" t="str">
            <v>Hourly</v>
          </cell>
          <cell r="I5320" t="str">
            <v>H</v>
          </cell>
          <cell r="J5320">
            <v>24.94</v>
          </cell>
        </row>
        <row r="5321">
          <cell r="A5321">
            <v>2762</v>
          </cell>
          <cell r="B5321" t="str">
            <v>Vaillancourt, Chelsea</v>
          </cell>
          <cell r="C5321" t="str">
            <v>Y</v>
          </cell>
          <cell r="D5321" t="str">
            <v>00000161</v>
          </cell>
          <cell r="E5321" t="str">
            <v>PRIM RN Provider Practice</v>
          </cell>
          <cell r="F5321">
            <v>44903</v>
          </cell>
          <cell r="G5321">
            <v>44903</v>
          </cell>
          <cell r="H5321" t="str">
            <v>Hourly</v>
          </cell>
          <cell r="I5321" t="str">
            <v>H</v>
          </cell>
          <cell r="J5321">
            <v>24.94</v>
          </cell>
        </row>
        <row r="5322">
          <cell r="A5322">
            <v>2762</v>
          </cell>
          <cell r="B5322" t="str">
            <v>Vaillancourt, Chelsea</v>
          </cell>
          <cell r="C5322" t="str">
            <v>N</v>
          </cell>
          <cell r="D5322" t="str">
            <v>00000520</v>
          </cell>
          <cell r="E5322" t="str">
            <v>RN-Point of Care</v>
          </cell>
          <cell r="F5322">
            <v>44118</v>
          </cell>
          <cell r="G5322">
            <v>44117</v>
          </cell>
          <cell r="H5322" t="str">
            <v>Hourly</v>
          </cell>
          <cell r="I5322" t="str">
            <v>H</v>
          </cell>
          <cell r="J5322">
            <v>24.1</v>
          </cell>
        </row>
        <row r="5323">
          <cell r="A5323">
            <v>2763</v>
          </cell>
          <cell r="B5323" t="str">
            <v>Messier, Amy</v>
          </cell>
          <cell r="C5323" t="str">
            <v>Y</v>
          </cell>
          <cell r="D5323" t="str">
            <v>00000605</v>
          </cell>
          <cell r="E5323" t="str">
            <v>Server</v>
          </cell>
          <cell r="F5323">
            <v>44118</v>
          </cell>
          <cell r="G5323">
            <v>44341</v>
          </cell>
          <cell r="H5323" t="str">
            <v>Hourly</v>
          </cell>
          <cell r="I5323" t="str">
            <v>H</v>
          </cell>
          <cell r="J5323">
            <v>14.04</v>
          </cell>
        </row>
        <row r="5324">
          <cell r="A5324">
            <v>2764</v>
          </cell>
          <cell r="B5324" t="str">
            <v>Riccioni, Marcus</v>
          </cell>
          <cell r="C5324" t="str">
            <v>Y</v>
          </cell>
          <cell r="D5324" t="str">
            <v>00000438</v>
          </cell>
          <cell r="E5324" t="str">
            <v>Physician - ER</v>
          </cell>
          <cell r="F5324">
            <v>44117</v>
          </cell>
          <cell r="G5324">
            <v>45056</v>
          </cell>
          <cell r="H5324" t="str">
            <v>Hourly</v>
          </cell>
          <cell r="I5324" t="str">
            <v>H</v>
          </cell>
          <cell r="J5324">
            <v>185</v>
          </cell>
        </row>
        <row r="5325">
          <cell r="A5325">
            <v>2765</v>
          </cell>
          <cell r="B5325" t="str">
            <v>Swint, Emily</v>
          </cell>
          <cell r="C5325" t="str">
            <v>Y</v>
          </cell>
          <cell r="D5325" t="str">
            <v>00000167</v>
          </cell>
          <cell r="E5325" t="str">
            <v>Physician Assistant</v>
          </cell>
          <cell r="F5325">
            <v>44124</v>
          </cell>
          <cell r="G5325">
            <v>45056</v>
          </cell>
          <cell r="H5325" t="str">
            <v>Salaried</v>
          </cell>
          <cell r="I5325" t="str">
            <v>S</v>
          </cell>
          <cell r="J5325">
            <v>54.276000000000003</v>
          </cell>
        </row>
        <row r="5326">
          <cell r="A5326">
            <v>2766</v>
          </cell>
          <cell r="B5326" t="str">
            <v>Pelkey, Tiffany M.</v>
          </cell>
          <cell r="C5326" t="str">
            <v>N</v>
          </cell>
          <cell r="D5326" t="str">
            <v>00000093</v>
          </cell>
          <cell r="E5326" t="str">
            <v>PHAR Pharmacist</v>
          </cell>
          <cell r="F5326">
            <v>44125</v>
          </cell>
          <cell r="G5326">
            <v>44346</v>
          </cell>
          <cell r="H5326" t="str">
            <v>Hourly</v>
          </cell>
          <cell r="I5326" t="str">
            <v>H</v>
          </cell>
          <cell r="J5326">
            <v>46.35</v>
          </cell>
        </row>
        <row r="5327">
          <cell r="A5327">
            <v>2766</v>
          </cell>
          <cell r="B5327" t="str">
            <v>Pelkey, Tiffany M.</v>
          </cell>
          <cell r="C5327" t="str">
            <v>Y</v>
          </cell>
          <cell r="D5327" t="str">
            <v>00000477</v>
          </cell>
          <cell r="E5327" t="str">
            <v>PHAR Pharmacist Per Diem</v>
          </cell>
          <cell r="F5327">
            <v>44347</v>
          </cell>
          <cell r="G5327">
            <v>45056</v>
          </cell>
          <cell r="H5327" t="str">
            <v>Hourly</v>
          </cell>
          <cell r="I5327" t="str">
            <v>H</v>
          </cell>
          <cell r="J5327">
            <v>59.39</v>
          </cell>
        </row>
        <row r="5328">
          <cell r="A5328">
            <v>2767</v>
          </cell>
          <cell r="B5328" t="str">
            <v>Miller, Janet</v>
          </cell>
          <cell r="C5328" t="str">
            <v>N</v>
          </cell>
          <cell r="D5328" t="str">
            <v>00000605</v>
          </cell>
          <cell r="E5328" t="str">
            <v>Server</v>
          </cell>
          <cell r="F5328">
            <v>44132</v>
          </cell>
          <cell r="G5328">
            <v>44388</v>
          </cell>
          <cell r="H5328" t="str">
            <v>Hourly</v>
          </cell>
          <cell r="I5328" t="str">
            <v>H</v>
          </cell>
          <cell r="J5328">
            <v>17.04</v>
          </cell>
        </row>
        <row r="5329">
          <cell r="A5329">
            <v>2767</v>
          </cell>
          <cell r="B5329" t="str">
            <v>Miller, Janet</v>
          </cell>
          <cell r="C5329" t="str">
            <v>N</v>
          </cell>
          <cell r="D5329" t="str">
            <v>00000606</v>
          </cell>
          <cell r="E5329" t="str">
            <v>Server Per Diem</v>
          </cell>
          <cell r="F5329">
            <v>44389</v>
          </cell>
          <cell r="G5329">
            <v>44495</v>
          </cell>
          <cell r="H5329" t="str">
            <v>Hourly</v>
          </cell>
          <cell r="I5329" t="str">
            <v>H</v>
          </cell>
          <cell r="J5329">
            <v>17.04</v>
          </cell>
        </row>
        <row r="5330">
          <cell r="A5330">
            <v>2767</v>
          </cell>
          <cell r="B5330" t="str">
            <v>Miller, Janet</v>
          </cell>
          <cell r="C5330" t="str">
            <v>N</v>
          </cell>
          <cell r="D5330" t="str">
            <v>00000629</v>
          </cell>
          <cell r="E5330" t="str">
            <v>Medical Secretary Offsite</v>
          </cell>
          <cell r="F5330">
            <v>44398</v>
          </cell>
          <cell r="G5330">
            <v>44682</v>
          </cell>
          <cell r="H5330" t="str">
            <v>Hourly</v>
          </cell>
          <cell r="I5330" t="str">
            <v>H</v>
          </cell>
          <cell r="J5330">
            <v>22.07</v>
          </cell>
        </row>
        <row r="5331">
          <cell r="A5331">
            <v>2767</v>
          </cell>
          <cell r="B5331" t="str">
            <v>Miller, Janet</v>
          </cell>
          <cell r="C5331" t="str">
            <v>Y</v>
          </cell>
          <cell r="D5331" t="str">
            <v>00000657</v>
          </cell>
          <cell r="E5331" t="str">
            <v>Office Representative</v>
          </cell>
          <cell r="F5331">
            <v>44683</v>
          </cell>
          <cell r="G5331">
            <v>45056</v>
          </cell>
          <cell r="H5331" t="str">
            <v>Hourly</v>
          </cell>
          <cell r="I5331" t="str">
            <v>H</v>
          </cell>
          <cell r="J5331">
            <v>24.75</v>
          </cell>
        </row>
        <row r="5332">
          <cell r="A5332">
            <v>2768</v>
          </cell>
          <cell r="B5332" t="str">
            <v>Borchardt, Jeffrey</v>
          </cell>
          <cell r="C5332" t="str">
            <v>Y</v>
          </cell>
          <cell r="D5332" t="str">
            <v>00000017</v>
          </cell>
          <cell r="E5332" t="str">
            <v>MED Anesthesiologist</v>
          </cell>
          <cell r="F5332">
            <v>44123</v>
          </cell>
          <cell r="G5332">
            <v>44136</v>
          </cell>
          <cell r="H5332" t="str">
            <v>Hourly</v>
          </cell>
          <cell r="I5332" t="str">
            <v>H</v>
          </cell>
          <cell r="J5332">
            <v>212.5</v>
          </cell>
        </row>
        <row r="5333">
          <cell r="A5333">
            <v>2769</v>
          </cell>
          <cell r="B5333" t="str">
            <v>Bowen, Shelby</v>
          </cell>
          <cell r="C5333" t="str">
            <v>N</v>
          </cell>
          <cell r="D5333" t="str">
            <v>00000189</v>
          </cell>
          <cell r="E5333" t="str">
            <v>NUTS Chef</v>
          </cell>
          <cell r="F5333">
            <v>44139</v>
          </cell>
          <cell r="G5333">
            <v>44276</v>
          </cell>
          <cell r="H5333" t="str">
            <v>Salaried</v>
          </cell>
          <cell r="I5333" t="str">
            <v>S</v>
          </cell>
          <cell r="J5333">
            <v>18</v>
          </cell>
        </row>
        <row r="5334">
          <cell r="A5334">
            <v>2769</v>
          </cell>
          <cell r="B5334" t="str">
            <v>Bowen, Shelby</v>
          </cell>
          <cell r="C5334" t="str">
            <v>N</v>
          </cell>
          <cell r="D5334" t="str">
            <v>00000644</v>
          </cell>
          <cell r="E5334" t="str">
            <v>Enrichment and Event MGR</v>
          </cell>
          <cell r="F5334">
            <v>44277</v>
          </cell>
          <cell r="G5334">
            <v>44668</v>
          </cell>
          <cell r="H5334" t="str">
            <v>Salaried</v>
          </cell>
          <cell r="I5334" t="str">
            <v>S</v>
          </cell>
          <cell r="J5334">
            <v>21</v>
          </cell>
        </row>
        <row r="5335">
          <cell r="A5335">
            <v>2769</v>
          </cell>
          <cell r="B5335" t="str">
            <v>Bowen, Shelby</v>
          </cell>
          <cell r="C5335" t="str">
            <v>Y</v>
          </cell>
          <cell r="D5335" t="str">
            <v>00000644</v>
          </cell>
          <cell r="E5335" t="str">
            <v>Enrichment and Event MGR</v>
          </cell>
          <cell r="F5335">
            <v>44903</v>
          </cell>
          <cell r="G5335">
            <v>44903</v>
          </cell>
          <cell r="H5335" t="str">
            <v>Salaried</v>
          </cell>
          <cell r="I5335" t="str">
            <v>S</v>
          </cell>
          <cell r="J5335">
            <v>21</v>
          </cell>
        </row>
        <row r="5336">
          <cell r="A5336">
            <v>2770</v>
          </cell>
          <cell r="B5336" t="str">
            <v>Pizzale, Emily</v>
          </cell>
          <cell r="C5336" t="str">
            <v>Y</v>
          </cell>
          <cell r="D5336" t="str">
            <v>00000105</v>
          </cell>
          <cell r="E5336" t="str">
            <v>CARE Social Worker</v>
          </cell>
          <cell r="F5336">
            <v>44139</v>
          </cell>
          <cell r="G5336">
            <v>45056</v>
          </cell>
          <cell r="H5336" t="str">
            <v>Salaried</v>
          </cell>
          <cell r="I5336" t="str">
            <v>S</v>
          </cell>
          <cell r="J5336">
            <v>34.01</v>
          </cell>
        </row>
        <row r="5337">
          <cell r="A5337">
            <v>2771</v>
          </cell>
          <cell r="B5337" t="str">
            <v>Haggett-Hannigan, Taylor L.</v>
          </cell>
          <cell r="C5337" t="str">
            <v>N</v>
          </cell>
          <cell r="D5337" t="str">
            <v>00000554</v>
          </cell>
          <cell r="E5337" t="str">
            <v>Medical Assistant</v>
          </cell>
          <cell r="F5337">
            <v>44139</v>
          </cell>
          <cell r="G5337">
            <v>44218</v>
          </cell>
          <cell r="H5337" t="str">
            <v>Hourly</v>
          </cell>
          <cell r="I5337" t="str">
            <v>H</v>
          </cell>
          <cell r="J5337">
            <v>14.92</v>
          </cell>
        </row>
        <row r="5338">
          <cell r="A5338">
            <v>2771</v>
          </cell>
          <cell r="B5338" t="str">
            <v>Haggett-Hannigan, Taylor L.</v>
          </cell>
          <cell r="C5338" t="str">
            <v>Y</v>
          </cell>
          <cell r="D5338" t="str">
            <v>00000554</v>
          </cell>
          <cell r="E5338" t="str">
            <v>Medical Assistant</v>
          </cell>
          <cell r="F5338">
            <v>44531</v>
          </cell>
          <cell r="G5338">
            <v>44714</v>
          </cell>
          <cell r="H5338" t="str">
            <v>Hourly</v>
          </cell>
          <cell r="I5338" t="str">
            <v>H</v>
          </cell>
          <cell r="J5338">
            <v>16.47</v>
          </cell>
        </row>
        <row r="5339">
          <cell r="A5339">
            <v>2772</v>
          </cell>
          <cell r="B5339" t="str">
            <v>Smith, Hailey L.</v>
          </cell>
          <cell r="C5339" t="str">
            <v>N</v>
          </cell>
          <cell r="D5339" t="str">
            <v>00000051</v>
          </cell>
          <cell r="E5339" t="str">
            <v>MEDSURG LNA</v>
          </cell>
          <cell r="F5339">
            <v>44139</v>
          </cell>
          <cell r="G5339">
            <v>44430</v>
          </cell>
          <cell r="H5339" t="str">
            <v>Hourly</v>
          </cell>
          <cell r="I5339" t="str">
            <v>H</v>
          </cell>
          <cell r="J5339">
            <v>14.62</v>
          </cell>
        </row>
        <row r="5340">
          <cell r="A5340">
            <v>2772</v>
          </cell>
          <cell r="B5340" t="str">
            <v>Smith, Hailey L.</v>
          </cell>
          <cell r="C5340" t="str">
            <v>Y</v>
          </cell>
          <cell r="D5340" t="str">
            <v>00000237</v>
          </cell>
          <cell r="E5340" t="str">
            <v>MEDSURG LNA Per Diem</v>
          </cell>
          <cell r="F5340">
            <v>44431</v>
          </cell>
          <cell r="G5340">
            <v>45056</v>
          </cell>
          <cell r="H5340" t="str">
            <v>Hourly</v>
          </cell>
          <cell r="I5340" t="str">
            <v>H</v>
          </cell>
          <cell r="J5340">
            <v>17.88</v>
          </cell>
        </row>
        <row r="5341">
          <cell r="A5341">
            <v>2773</v>
          </cell>
          <cell r="B5341" t="str">
            <v>Busha, Peter</v>
          </cell>
          <cell r="C5341" t="str">
            <v>N</v>
          </cell>
          <cell r="D5341" t="str">
            <v>00000194</v>
          </cell>
          <cell r="E5341" t="str">
            <v>FAC General Maintenance Worker</v>
          </cell>
          <cell r="F5341">
            <v>44146</v>
          </cell>
          <cell r="G5341">
            <v>44743</v>
          </cell>
          <cell r="H5341" t="str">
            <v>Hourly</v>
          </cell>
          <cell r="I5341" t="str">
            <v>H</v>
          </cell>
          <cell r="J5341">
            <v>21.25</v>
          </cell>
        </row>
        <row r="5342">
          <cell r="A5342">
            <v>2773</v>
          </cell>
          <cell r="B5342" t="str">
            <v>Busha, Peter</v>
          </cell>
          <cell r="C5342" t="str">
            <v>Y</v>
          </cell>
          <cell r="D5342" t="str">
            <v>00000194</v>
          </cell>
          <cell r="E5342" t="str">
            <v>FAC General Maintenance Worker</v>
          </cell>
          <cell r="F5342">
            <v>44903</v>
          </cell>
          <cell r="G5342">
            <v>44903</v>
          </cell>
          <cell r="H5342" t="str">
            <v>Hourly</v>
          </cell>
          <cell r="I5342" t="str">
            <v>H</v>
          </cell>
          <cell r="J5342">
            <v>21.25</v>
          </cell>
        </row>
        <row r="5343">
          <cell r="A5343">
            <v>2774</v>
          </cell>
          <cell r="B5343" t="str">
            <v>Bernier, Krystal</v>
          </cell>
          <cell r="C5343" t="str">
            <v>Y</v>
          </cell>
          <cell r="D5343" t="str">
            <v>00000286</v>
          </cell>
          <cell r="E5343" t="str">
            <v>ADM Decision Support Analyst</v>
          </cell>
          <cell r="F5343">
            <v>44146</v>
          </cell>
          <cell r="G5343">
            <v>44652</v>
          </cell>
          <cell r="H5343" t="str">
            <v>Salaried</v>
          </cell>
          <cell r="I5343" t="str">
            <v>S</v>
          </cell>
          <cell r="J5343">
            <v>26</v>
          </cell>
        </row>
        <row r="5344">
          <cell r="A5344">
            <v>2774</v>
          </cell>
          <cell r="B5344" t="str">
            <v>Bernier, Krystal</v>
          </cell>
          <cell r="C5344" t="str">
            <v>N</v>
          </cell>
          <cell r="D5344" t="str">
            <v>00000364</v>
          </cell>
          <cell r="E5344" t="str">
            <v>Clinical Quality Support Analy</v>
          </cell>
          <cell r="F5344">
            <v>44146</v>
          </cell>
          <cell r="G5344">
            <v>44145</v>
          </cell>
          <cell r="H5344" t="str">
            <v>Salaried</v>
          </cell>
          <cell r="I5344" t="str">
            <v>S</v>
          </cell>
          <cell r="J5344">
            <v>24.557700000000001</v>
          </cell>
        </row>
        <row r="5345">
          <cell r="A5345">
            <v>2775</v>
          </cell>
          <cell r="B5345" t="str">
            <v>Chism, Madison</v>
          </cell>
          <cell r="C5345" t="str">
            <v>N</v>
          </cell>
          <cell r="D5345" t="str">
            <v>00000197</v>
          </cell>
          <cell r="E5345" t="str">
            <v>ES Associate</v>
          </cell>
          <cell r="F5345">
            <v>44153</v>
          </cell>
          <cell r="G5345">
            <v>44234</v>
          </cell>
          <cell r="H5345" t="str">
            <v>Hourly</v>
          </cell>
          <cell r="I5345" t="str">
            <v>H</v>
          </cell>
          <cell r="J5345">
            <v>12.98</v>
          </cell>
        </row>
        <row r="5346">
          <cell r="A5346">
            <v>2775</v>
          </cell>
          <cell r="B5346" t="str">
            <v>Chism, Madison</v>
          </cell>
          <cell r="C5346" t="str">
            <v>N</v>
          </cell>
          <cell r="D5346" t="str">
            <v>00000197</v>
          </cell>
          <cell r="E5346" t="str">
            <v>ES Associate</v>
          </cell>
          <cell r="F5346">
            <v>44263</v>
          </cell>
          <cell r="G5346">
            <v>44638</v>
          </cell>
          <cell r="H5346" t="str">
            <v>Hourly</v>
          </cell>
          <cell r="I5346" t="str">
            <v>H</v>
          </cell>
          <cell r="J5346">
            <v>12.98</v>
          </cell>
        </row>
        <row r="5347">
          <cell r="A5347">
            <v>2775</v>
          </cell>
          <cell r="B5347" t="str">
            <v>Chism, Madison</v>
          </cell>
          <cell r="C5347" t="str">
            <v>N</v>
          </cell>
          <cell r="D5347" t="str">
            <v>00000622</v>
          </cell>
          <cell r="E5347" t="str">
            <v>IL Associate</v>
          </cell>
          <cell r="F5347">
            <v>44235</v>
          </cell>
          <cell r="G5347">
            <v>44262</v>
          </cell>
          <cell r="H5347" t="str">
            <v>Hourly</v>
          </cell>
          <cell r="I5347" t="str">
            <v>H</v>
          </cell>
          <cell r="J5347">
            <v>12.98</v>
          </cell>
        </row>
        <row r="5348">
          <cell r="A5348">
            <v>2775</v>
          </cell>
          <cell r="B5348" t="str">
            <v>Chism, Madison</v>
          </cell>
          <cell r="C5348" t="str">
            <v>Y</v>
          </cell>
          <cell r="D5348" t="str">
            <v>00000622</v>
          </cell>
          <cell r="E5348" t="str">
            <v>IL Associate</v>
          </cell>
          <cell r="F5348">
            <v>44467</v>
          </cell>
          <cell r="G5348">
            <v>44638</v>
          </cell>
          <cell r="H5348" t="str">
            <v>Hourly</v>
          </cell>
          <cell r="I5348" t="str">
            <v>H</v>
          </cell>
          <cell r="J5348">
            <v>14</v>
          </cell>
        </row>
        <row r="5349">
          <cell r="A5349">
            <v>2776</v>
          </cell>
          <cell r="B5349" t="str">
            <v>Ng, Bryan</v>
          </cell>
          <cell r="C5349" t="str">
            <v>Y</v>
          </cell>
          <cell r="D5349" t="str">
            <v>00000167</v>
          </cell>
          <cell r="E5349" t="str">
            <v>Physician Assistant</v>
          </cell>
          <cell r="F5349">
            <v>44155</v>
          </cell>
          <cell r="G5349">
            <v>44736</v>
          </cell>
          <cell r="H5349" t="str">
            <v>Salaried</v>
          </cell>
          <cell r="I5349" t="str">
            <v>S</v>
          </cell>
          <cell r="J5349">
            <v>95</v>
          </cell>
        </row>
        <row r="5350">
          <cell r="A5350">
            <v>2777</v>
          </cell>
          <cell r="B5350" t="str">
            <v>Trierweiler, Richard</v>
          </cell>
          <cell r="C5350" t="str">
            <v>Y</v>
          </cell>
          <cell r="D5350" t="str">
            <v>00000438</v>
          </cell>
          <cell r="E5350" t="str">
            <v>Physician - ER</v>
          </cell>
          <cell r="F5350">
            <v>44166</v>
          </cell>
          <cell r="G5350">
            <v>45056</v>
          </cell>
          <cell r="H5350" t="str">
            <v>Salaried</v>
          </cell>
          <cell r="I5350" t="str">
            <v>S</v>
          </cell>
          <cell r="J5350">
            <v>170.1326</v>
          </cell>
        </row>
        <row r="5351">
          <cell r="A5351">
            <v>2778</v>
          </cell>
          <cell r="B5351" t="str">
            <v>Hein, Sierra</v>
          </cell>
          <cell r="C5351" t="str">
            <v>Y</v>
          </cell>
          <cell r="D5351" t="str">
            <v>00000489</v>
          </cell>
          <cell r="E5351" t="str">
            <v>OR Technician Per Diem</v>
          </cell>
          <cell r="F5351">
            <v>44543</v>
          </cell>
          <cell r="G5351">
            <v>44859</v>
          </cell>
          <cell r="H5351" t="str">
            <v>Hourly</v>
          </cell>
          <cell r="I5351" t="str">
            <v>H</v>
          </cell>
          <cell r="J5351">
            <v>23</v>
          </cell>
        </row>
        <row r="5352">
          <cell r="A5352">
            <v>2778</v>
          </cell>
          <cell r="B5352" t="str">
            <v>Hein, Sierra</v>
          </cell>
          <cell r="C5352" t="str">
            <v>N</v>
          </cell>
          <cell r="D5352" t="str">
            <v>00000624</v>
          </cell>
          <cell r="E5352" t="str">
            <v>Surgical Technologist</v>
          </cell>
          <cell r="F5352">
            <v>44167</v>
          </cell>
          <cell r="G5352">
            <v>44542</v>
          </cell>
          <cell r="H5352" t="str">
            <v>Hourly</v>
          </cell>
          <cell r="I5352" t="str">
            <v>H</v>
          </cell>
          <cell r="J5352">
            <v>23</v>
          </cell>
        </row>
        <row r="5353">
          <cell r="A5353">
            <v>2779</v>
          </cell>
          <cell r="B5353" t="str">
            <v>LeClair, Jesse D.</v>
          </cell>
          <cell r="C5353" t="str">
            <v>Y</v>
          </cell>
          <cell r="D5353" t="str">
            <v>00000189</v>
          </cell>
          <cell r="E5353" t="str">
            <v>NUTS Chef</v>
          </cell>
          <cell r="F5353">
            <v>44174</v>
          </cell>
          <cell r="G5353">
            <v>44224</v>
          </cell>
          <cell r="H5353" t="str">
            <v>Hourly</v>
          </cell>
          <cell r="I5353" t="str">
            <v>H</v>
          </cell>
          <cell r="J5353">
            <v>23</v>
          </cell>
        </row>
        <row r="5354">
          <cell r="A5354">
            <v>2780</v>
          </cell>
          <cell r="B5354" t="str">
            <v>Brown, Brandi</v>
          </cell>
          <cell r="C5354" t="str">
            <v>Y</v>
          </cell>
          <cell r="D5354" t="str">
            <v>00000082</v>
          </cell>
          <cell r="E5354" t="str">
            <v>LAB Laboratory Assistant</v>
          </cell>
          <cell r="F5354">
            <v>44181</v>
          </cell>
          <cell r="G5354">
            <v>44819</v>
          </cell>
          <cell r="H5354" t="str">
            <v>Hourly</v>
          </cell>
          <cell r="I5354" t="str">
            <v>H</v>
          </cell>
          <cell r="J5354">
            <v>16.510000000000002</v>
          </cell>
        </row>
        <row r="5355">
          <cell r="A5355">
            <v>2781</v>
          </cell>
          <cell r="B5355" t="str">
            <v>Gabunia, Khatuna</v>
          </cell>
          <cell r="C5355" t="str">
            <v>N</v>
          </cell>
          <cell r="D5355" t="str">
            <v>00000043</v>
          </cell>
          <cell r="E5355" t="str">
            <v>BIL Billing Representative I</v>
          </cell>
          <cell r="F5355">
            <v>44181</v>
          </cell>
          <cell r="G5355">
            <v>44682</v>
          </cell>
          <cell r="H5355" t="str">
            <v>Hourly</v>
          </cell>
          <cell r="I5355" t="str">
            <v>H</v>
          </cell>
          <cell r="J5355">
            <v>17.649999999999999</v>
          </cell>
        </row>
        <row r="5356">
          <cell r="A5356">
            <v>2781</v>
          </cell>
          <cell r="B5356" t="str">
            <v>Gabunia, Khatuna</v>
          </cell>
          <cell r="C5356" t="str">
            <v>Y</v>
          </cell>
          <cell r="D5356" t="str">
            <v>00000697</v>
          </cell>
          <cell r="E5356" t="str">
            <v>Billing Representative</v>
          </cell>
          <cell r="F5356">
            <v>44683</v>
          </cell>
          <cell r="G5356">
            <v>45056</v>
          </cell>
          <cell r="H5356" t="str">
            <v>Hourly</v>
          </cell>
          <cell r="I5356" t="str">
            <v>H</v>
          </cell>
          <cell r="J5356">
            <v>20.81</v>
          </cell>
        </row>
        <row r="5357">
          <cell r="A5357">
            <v>2782</v>
          </cell>
          <cell r="B5357" t="str">
            <v>Jones, Cheyenne</v>
          </cell>
          <cell r="C5357" t="str">
            <v>Y</v>
          </cell>
          <cell r="D5357" t="str">
            <v>00000211</v>
          </cell>
          <cell r="E5357" t="str">
            <v>PR Patient Reg Receptionist I</v>
          </cell>
          <cell r="F5357">
            <v>44195</v>
          </cell>
          <cell r="G5357">
            <v>44231</v>
          </cell>
          <cell r="H5357" t="str">
            <v>Hourly</v>
          </cell>
          <cell r="I5357" t="str">
            <v>H</v>
          </cell>
          <cell r="J5357">
            <v>12.5</v>
          </cell>
        </row>
        <row r="5358">
          <cell r="A5358">
            <v>2783</v>
          </cell>
          <cell r="B5358" t="str">
            <v>Chapin, Tailor</v>
          </cell>
          <cell r="C5358" t="str">
            <v>N</v>
          </cell>
          <cell r="D5358" t="str">
            <v>00000211</v>
          </cell>
          <cell r="E5358" t="str">
            <v>PR Patient Reg Receptionist I</v>
          </cell>
          <cell r="F5358">
            <v>44195</v>
          </cell>
          <cell r="G5358">
            <v>44416</v>
          </cell>
          <cell r="H5358" t="str">
            <v>Hourly</v>
          </cell>
          <cell r="I5358" t="str">
            <v>H</v>
          </cell>
          <cell r="J5358">
            <v>12.5</v>
          </cell>
        </row>
        <row r="5359">
          <cell r="A5359">
            <v>2783</v>
          </cell>
          <cell r="B5359" t="str">
            <v>Chapin, Tailor</v>
          </cell>
          <cell r="C5359" t="str">
            <v>N</v>
          </cell>
          <cell r="D5359" t="str">
            <v>00000460</v>
          </cell>
          <cell r="E5359" t="str">
            <v>Pt Reg Receptionist 1 Per Diem</v>
          </cell>
          <cell r="F5359">
            <v>44417</v>
          </cell>
          <cell r="G5359">
            <v>44682</v>
          </cell>
          <cell r="H5359" t="str">
            <v>Hourly</v>
          </cell>
          <cell r="I5359" t="str">
            <v>H</v>
          </cell>
          <cell r="J5359">
            <v>16.059999999999999</v>
          </cell>
        </row>
        <row r="5360">
          <cell r="A5360">
            <v>2783</v>
          </cell>
          <cell r="B5360" t="str">
            <v>Chapin, Tailor</v>
          </cell>
          <cell r="C5360" t="str">
            <v>Y</v>
          </cell>
          <cell r="D5360" t="str">
            <v>00000663</v>
          </cell>
          <cell r="E5360" t="str">
            <v>Patient Access Rep PD</v>
          </cell>
          <cell r="F5360">
            <v>44683</v>
          </cell>
          <cell r="G5360">
            <v>44684</v>
          </cell>
          <cell r="H5360" t="str">
            <v>Hourly</v>
          </cell>
          <cell r="I5360" t="str">
            <v>H</v>
          </cell>
          <cell r="J5360">
            <v>16.059999999999999</v>
          </cell>
        </row>
        <row r="5361">
          <cell r="A5361">
            <v>2784</v>
          </cell>
          <cell r="B5361" t="str">
            <v>Davidson, Elizabeth</v>
          </cell>
          <cell r="C5361" t="str">
            <v>Y</v>
          </cell>
          <cell r="D5361" t="str">
            <v>00000237</v>
          </cell>
          <cell r="E5361" t="str">
            <v>MEDSURG LNA Per Diem</v>
          </cell>
          <cell r="F5361">
            <v>44202</v>
          </cell>
          <cell r="G5361">
            <v>44319</v>
          </cell>
          <cell r="H5361" t="str">
            <v>Hourly</v>
          </cell>
          <cell r="I5361" t="str">
            <v>H</v>
          </cell>
          <cell r="J5361">
            <v>16.47</v>
          </cell>
        </row>
        <row r="5362">
          <cell r="A5362">
            <v>2785</v>
          </cell>
          <cell r="B5362" t="str">
            <v>Spain, William</v>
          </cell>
          <cell r="C5362" t="str">
            <v>N</v>
          </cell>
          <cell r="D5362" t="str">
            <v>00000190</v>
          </cell>
          <cell r="E5362" t="str">
            <v>NUTS Cook</v>
          </cell>
          <cell r="F5362">
            <v>44333</v>
          </cell>
          <cell r="G5362">
            <v>44536</v>
          </cell>
          <cell r="H5362" t="str">
            <v>Hourly</v>
          </cell>
          <cell r="I5362" t="str">
            <v>H</v>
          </cell>
          <cell r="J5362">
            <v>13.42</v>
          </cell>
        </row>
        <row r="5363">
          <cell r="A5363">
            <v>2785</v>
          </cell>
          <cell r="B5363" t="str">
            <v>Spain, William</v>
          </cell>
          <cell r="C5363" t="str">
            <v>Y</v>
          </cell>
          <cell r="D5363" t="str">
            <v>00000191</v>
          </cell>
          <cell r="E5363" t="str">
            <v>NUTS Nutrition Assistant</v>
          </cell>
          <cell r="F5363">
            <v>44202</v>
          </cell>
          <cell r="G5363">
            <v>44536</v>
          </cell>
          <cell r="H5363" t="str">
            <v>Hourly</v>
          </cell>
          <cell r="I5363" t="str">
            <v>H</v>
          </cell>
          <cell r="J5363">
            <v>12.31</v>
          </cell>
        </row>
        <row r="5364">
          <cell r="A5364">
            <v>2786</v>
          </cell>
          <cell r="B5364" t="str">
            <v>Bertrand, Jennifer A.</v>
          </cell>
          <cell r="C5364" t="str">
            <v>Y</v>
          </cell>
          <cell r="D5364" t="str">
            <v>00000002</v>
          </cell>
          <cell r="E5364" t="str">
            <v>ADM Chief Financial Officer</v>
          </cell>
          <cell r="F5364">
            <v>44207</v>
          </cell>
          <cell r="G5364">
            <v>45056</v>
          </cell>
          <cell r="H5364" t="str">
            <v>Salaried</v>
          </cell>
          <cell r="I5364" t="str">
            <v>S</v>
          </cell>
          <cell r="J5364">
            <v>123.97499999999999</v>
          </cell>
        </row>
        <row r="5365">
          <cell r="A5365">
            <v>2787</v>
          </cell>
          <cell r="B5365" t="str">
            <v>Conroy, Kevin E.</v>
          </cell>
          <cell r="C5365" t="str">
            <v>N</v>
          </cell>
          <cell r="D5365" t="str">
            <v>00000039</v>
          </cell>
          <cell r="E5365" t="str">
            <v>FIN Information Technology Dir</v>
          </cell>
          <cell r="F5365">
            <v>44221</v>
          </cell>
          <cell r="G5365">
            <v>44682</v>
          </cell>
          <cell r="H5365" t="str">
            <v>Salaried</v>
          </cell>
          <cell r="I5365" t="str">
            <v>S</v>
          </cell>
          <cell r="J5365">
            <v>63.43</v>
          </cell>
        </row>
        <row r="5366">
          <cell r="A5366">
            <v>2787</v>
          </cell>
          <cell r="B5366" t="str">
            <v>Conroy, Kevin E.</v>
          </cell>
          <cell r="C5366" t="str">
            <v>Y</v>
          </cell>
          <cell r="D5366" t="str">
            <v>00000703</v>
          </cell>
          <cell r="E5366" t="str">
            <v>Director of IT</v>
          </cell>
          <cell r="F5366">
            <v>44683</v>
          </cell>
          <cell r="G5366">
            <v>45056</v>
          </cell>
          <cell r="H5366" t="str">
            <v>Salaried</v>
          </cell>
          <cell r="I5366" t="str">
            <v>S</v>
          </cell>
          <cell r="J5366">
            <v>70.010000000000005</v>
          </cell>
        </row>
        <row r="5367">
          <cell r="A5367">
            <v>2788</v>
          </cell>
          <cell r="B5367" t="str">
            <v>Woodring, Daniel</v>
          </cell>
          <cell r="C5367" t="str">
            <v>Y</v>
          </cell>
          <cell r="D5367" t="str">
            <v>00000189</v>
          </cell>
          <cell r="E5367" t="str">
            <v>NUTS Chef</v>
          </cell>
          <cell r="F5367">
            <v>44223</v>
          </cell>
          <cell r="G5367">
            <v>44355</v>
          </cell>
          <cell r="H5367" t="str">
            <v>Salaried</v>
          </cell>
          <cell r="I5367" t="str">
            <v>S</v>
          </cell>
          <cell r="J5367">
            <v>19</v>
          </cell>
        </row>
        <row r="5368">
          <cell r="A5368">
            <v>2789</v>
          </cell>
          <cell r="B5368" t="str">
            <v>Baker, James E.</v>
          </cell>
          <cell r="C5368" t="str">
            <v>N</v>
          </cell>
          <cell r="D5368" t="str">
            <v>00000197</v>
          </cell>
          <cell r="E5368" t="str">
            <v>ES Associate</v>
          </cell>
          <cell r="F5368">
            <v>44230</v>
          </cell>
          <cell r="G5368">
            <v>44682</v>
          </cell>
          <cell r="H5368" t="str">
            <v>Hourly</v>
          </cell>
          <cell r="I5368" t="str">
            <v>H</v>
          </cell>
          <cell r="J5368">
            <v>20.190000000000001</v>
          </cell>
        </row>
        <row r="5369">
          <cell r="A5369">
            <v>2789</v>
          </cell>
          <cell r="B5369" t="str">
            <v>Baker, James E.</v>
          </cell>
          <cell r="C5369" t="str">
            <v>Y</v>
          </cell>
          <cell r="D5369" t="str">
            <v>00000659</v>
          </cell>
          <cell r="E5369" t="str">
            <v>ES Technician</v>
          </cell>
          <cell r="F5369">
            <v>44683</v>
          </cell>
          <cell r="G5369">
            <v>44767</v>
          </cell>
          <cell r="H5369" t="str">
            <v>Hourly</v>
          </cell>
          <cell r="I5369" t="str">
            <v>H</v>
          </cell>
          <cell r="J5369">
            <v>20.190000000000001</v>
          </cell>
        </row>
        <row r="5370">
          <cell r="A5370">
            <v>2790</v>
          </cell>
          <cell r="B5370" t="str">
            <v>Harris, Jessica M.</v>
          </cell>
          <cell r="C5370" t="str">
            <v>N</v>
          </cell>
          <cell r="D5370" t="str">
            <v>00000472</v>
          </cell>
          <cell r="E5370" t="str">
            <v>ES Associate - Per Diem</v>
          </cell>
          <cell r="F5370">
            <v>44230</v>
          </cell>
          <cell r="G5370">
            <v>44682</v>
          </cell>
          <cell r="H5370" t="str">
            <v>Hourly</v>
          </cell>
          <cell r="I5370" t="str">
            <v>H</v>
          </cell>
          <cell r="J5370">
            <v>16.38</v>
          </cell>
        </row>
        <row r="5371">
          <cell r="A5371">
            <v>2790</v>
          </cell>
          <cell r="B5371" t="str">
            <v>Harris, Jessica M.</v>
          </cell>
          <cell r="C5371" t="str">
            <v>Y</v>
          </cell>
          <cell r="D5371" t="str">
            <v>00000659</v>
          </cell>
          <cell r="E5371" t="str">
            <v>ES Technician</v>
          </cell>
          <cell r="F5371">
            <v>44753</v>
          </cell>
          <cell r="G5371">
            <v>45056</v>
          </cell>
          <cell r="H5371" t="str">
            <v>Hourly</v>
          </cell>
          <cell r="I5371" t="str">
            <v>H</v>
          </cell>
          <cell r="J5371">
            <v>19.22</v>
          </cell>
        </row>
        <row r="5372">
          <cell r="A5372">
            <v>2790</v>
          </cell>
          <cell r="B5372" t="str">
            <v>Harris, Jessica M.</v>
          </cell>
          <cell r="C5372" t="str">
            <v>N</v>
          </cell>
          <cell r="D5372" t="str">
            <v>00000661</v>
          </cell>
          <cell r="E5372" t="str">
            <v>ES Technician PD</v>
          </cell>
          <cell r="F5372">
            <v>44683</v>
          </cell>
          <cell r="G5372">
            <v>44752</v>
          </cell>
          <cell r="H5372" t="str">
            <v>Hourly</v>
          </cell>
          <cell r="I5372" t="str">
            <v>H</v>
          </cell>
          <cell r="J5372">
            <v>16.38</v>
          </cell>
        </row>
        <row r="5373">
          <cell r="A5373">
            <v>2791</v>
          </cell>
          <cell r="B5373" t="str">
            <v>Thompson, Mollie M.</v>
          </cell>
          <cell r="C5373" t="str">
            <v>Y</v>
          </cell>
          <cell r="D5373" t="str">
            <v>00000228</v>
          </cell>
          <cell r="E5373" t="str">
            <v>ASP After School Assistant</v>
          </cell>
          <cell r="F5373">
            <v>44237</v>
          </cell>
          <cell r="G5373">
            <v>44735</v>
          </cell>
          <cell r="H5373" t="str">
            <v>Hourly</v>
          </cell>
          <cell r="I5373" t="str">
            <v>H</v>
          </cell>
          <cell r="J5373">
            <v>15</v>
          </cell>
        </row>
        <row r="5374">
          <cell r="A5374">
            <v>2792</v>
          </cell>
          <cell r="B5374" t="str">
            <v>Cyr, Kristina M.</v>
          </cell>
          <cell r="C5374" t="str">
            <v>Y</v>
          </cell>
          <cell r="D5374" t="str">
            <v>00000515</v>
          </cell>
          <cell r="E5374" t="str">
            <v>REH Occupational Therapist PD</v>
          </cell>
          <cell r="F5374">
            <v>44237</v>
          </cell>
          <cell r="G5374">
            <v>44548</v>
          </cell>
          <cell r="H5374" t="str">
            <v>Hourly</v>
          </cell>
          <cell r="I5374" t="str">
            <v>H</v>
          </cell>
          <cell r="J5374">
            <v>24.5</v>
          </cell>
        </row>
        <row r="5375">
          <cell r="A5375">
            <v>2793</v>
          </cell>
          <cell r="B5375" t="str">
            <v>Boucher, Kaitlin M.</v>
          </cell>
          <cell r="C5375" t="str">
            <v>Y</v>
          </cell>
          <cell r="D5375" t="str">
            <v>00000226</v>
          </cell>
          <cell r="E5375" t="str">
            <v>CEC Teaching Associate</v>
          </cell>
          <cell r="F5375">
            <v>44237</v>
          </cell>
          <cell r="G5375">
            <v>44421</v>
          </cell>
          <cell r="H5375" t="str">
            <v>Hourly</v>
          </cell>
          <cell r="I5375" t="str">
            <v>H</v>
          </cell>
          <cell r="J5375">
            <v>14.69</v>
          </cell>
        </row>
        <row r="5376">
          <cell r="A5376">
            <v>2794</v>
          </cell>
          <cell r="B5376" t="str">
            <v>Thompson, Terry J.</v>
          </cell>
          <cell r="C5376" t="str">
            <v>Y</v>
          </cell>
          <cell r="D5376" t="str">
            <v>00000072</v>
          </cell>
          <cell r="E5376" t="str">
            <v>ER Registered Nurse</v>
          </cell>
          <cell r="F5376">
            <v>44244</v>
          </cell>
          <cell r="G5376">
            <v>45056</v>
          </cell>
          <cell r="H5376" t="str">
            <v>Hourly</v>
          </cell>
          <cell r="I5376" t="str">
            <v>H</v>
          </cell>
          <cell r="J5376">
            <v>45.15</v>
          </cell>
        </row>
        <row r="5377">
          <cell r="A5377">
            <v>2795</v>
          </cell>
          <cell r="B5377" t="str">
            <v>Farnham, Kasey L.</v>
          </cell>
          <cell r="C5377" t="str">
            <v>Y</v>
          </cell>
          <cell r="D5377" t="str">
            <v>00000237</v>
          </cell>
          <cell r="E5377" t="str">
            <v>MEDSURG LNA Per Diem</v>
          </cell>
          <cell r="F5377">
            <v>44851</v>
          </cell>
          <cell r="G5377">
            <v>44977</v>
          </cell>
          <cell r="H5377" t="str">
            <v>Hourly</v>
          </cell>
          <cell r="I5377" t="str">
            <v>H</v>
          </cell>
          <cell r="J5377">
            <v>18.260000000000002</v>
          </cell>
        </row>
        <row r="5378">
          <cell r="A5378">
            <v>2795</v>
          </cell>
          <cell r="B5378" t="str">
            <v>Farnham, Kasey L.</v>
          </cell>
          <cell r="C5378" t="str">
            <v>N</v>
          </cell>
          <cell r="D5378" t="str">
            <v>00000642</v>
          </cell>
          <cell r="E5378" t="str">
            <v>Healthcare Attendant PD</v>
          </cell>
          <cell r="F5378">
            <v>44251</v>
          </cell>
          <cell r="G5378">
            <v>44682</v>
          </cell>
          <cell r="H5378" t="str">
            <v>Hourly</v>
          </cell>
          <cell r="I5378" t="str">
            <v>H</v>
          </cell>
          <cell r="J5378">
            <v>18.260000000000002</v>
          </cell>
        </row>
        <row r="5379">
          <cell r="A5379">
            <v>2795</v>
          </cell>
          <cell r="B5379" t="str">
            <v>Farnham, Kasey L.</v>
          </cell>
          <cell r="C5379" t="str">
            <v>N</v>
          </cell>
          <cell r="D5379" t="str">
            <v>00000704</v>
          </cell>
          <cell r="E5379" t="str">
            <v>ED Technician PD</v>
          </cell>
          <cell r="F5379">
            <v>44683</v>
          </cell>
          <cell r="G5379">
            <v>44850</v>
          </cell>
          <cell r="H5379" t="str">
            <v>Hourly</v>
          </cell>
          <cell r="I5379" t="str">
            <v>H</v>
          </cell>
          <cell r="J5379">
            <v>18.260000000000002</v>
          </cell>
        </row>
        <row r="5380">
          <cell r="A5380">
            <v>2796</v>
          </cell>
          <cell r="B5380" t="str">
            <v>Stull, Andrew M.</v>
          </cell>
          <cell r="C5380" t="str">
            <v>Y</v>
          </cell>
          <cell r="D5380" t="str">
            <v>00000436</v>
          </cell>
          <cell r="E5380" t="str">
            <v>Cert Athletic Trainer</v>
          </cell>
          <cell r="F5380">
            <v>44259</v>
          </cell>
          <cell r="G5380">
            <v>44389</v>
          </cell>
          <cell r="H5380" t="str">
            <v>Hourly</v>
          </cell>
          <cell r="I5380" t="str">
            <v>H</v>
          </cell>
          <cell r="J5380">
            <v>24</v>
          </cell>
        </row>
        <row r="5381">
          <cell r="A5381">
            <v>2797</v>
          </cell>
          <cell r="B5381" t="str">
            <v>Farrington, Trista L.</v>
          </cell>
          <cell r="C5381" t="str">
            <v>Y</v>
          </cell>
          <cell r="D5381" t="str">
            <v>00000121</v>
          </cell>
          <cell r="E5381" t="str">
            <v>NADM Trainer</v>
          </cell>
          <cell r="F5381">
            <v>44260</v>
          </cell>
          <cell r="G5381">
            <v>44582</v>
          </cell>
          <cell r="H5381" t="str">
            <v>Hourly</v>
          </cell>
          <cell r="I5381" t="str">
            <v>H</v>
          </cell>
          <cell r="J5381">
            <v>41</v>
          </cell>
        </row>
        <row r="5382">
          <cell r="A5382">
            <v>2798</v>
          </cell>
          <cell r="B5382" t="str">
            <v>Thomas, Jerry L.</v>
          </cell>
          <cell r="C5382" t="str">
            <v>Y</v>
          </cell>
          <cell r="D5382" t="str">
            <v>00000211</v>
          </cell>
          <cell r="E5382" t="str">
            <v>PR Patient Reg Receptionist I</v>
          </cell>
          <cell r="F5382">
            <v>44267</v>
          </cell>
          <cell r="G5382">
            <v>44372</v>
          </cell>
          <cell r="H5382" t="str">
            <v>Hourly</v>
          </cell>
          <cell r="I5382" t="str">
            <v>H</v>
          </cell>
          <cell r="J5382">
            <v>12.5</v>
          </cell>
        </row>
        <row r="5383">
          <cell r="A5383">
            <v>2799</v>
          </cell>
          <cell r="B5383" t="str">
            <v>Walz, Heather L.</v>
          </cell>
          <cell r="C5383" t="str">
            <v>Y</v>
          </cell>
          <cell r="D5383" t="str">
            <v>00000624</v>
          </cell>
          <cell r="E5383" t="str">
            <v>Surgical Technologist</v>
          </cell>
          <cell r="F5383">
            <v>44272</v>
          </cell>
          <cell r="G5383">
            <v>45056</v>
          </cell>
          <cell r="H5383" t="str">
            <v>Hourly</v>
          </cell>
          <cell r="I5383" t="str">
            <v>H</v>
          </cell>
          <cell r="J5383">
            <v>25.63</v>
          </cell>
        </row>
        <row r="5384">
          <cell r="A5384">
            <v>2800</v>
          </cell>
          <cell r="B5384" t="str">
            <v>Tabor, Bruce N.</v>
          </cell>
          <cell r="C5384" t="str">
            <v>N</v>
          </cell>
          <cell r="D5384" t="str">
            <v>00000197</v>
          </cell>
          <cell r="E5384" t="str">
            <v>ES Associate</v>
          </cell>
          <cell r="F5384">
            <v>44279</v>
          </cell>
          <cell r="G5384">
            <v>44682</v>
          </cell>
          <cell r="H5384" t="str">
            <v>Hourly</v>
          </cell>
          <cell r="I5384" t="str">
            <v>H</v>
          </cell>
          <cell r="J5384">
            <v>18.100000000000001</v>
          </cell>
        </row>
        <row r="5385">
          <cell r="A5385">
            <v>2800</v>
          </cell>
          <cell r="B5385" t="str">
            <v>Tabor, Bruce N.</v>
          </cell>
          <cell r="C5385" t="str">
            <v>N</v>
          </cell>
          <cell r="D5385" t="str">
            <v>00000659</v>
          </cell>
          <cell r="E5385" t="str">
            <v>ES Technician</v>
          </cell>
          <cell r="F5385">
            <v>44683</v>
          </cell>
          <cell r="G5385">
            <v>44766</v>
          </cell>
          <cell r="H5385" t="str">
            <v>Hourly</v>
          </cell>
          <cell r="I5385" t="str">
            <v>H</v>
          </cell>
          <cell r="J5385">
            <v>18.100000000000001</v>
          </cell>
        </row>
        <row r="5386">
          <cell r="A5386">
            <v>2800</v>
          </cell>
          <cell r="B5386" t="str">
            <v>Tabor, Bruce N.</v>
          </cell>
          <cell r="C5386" t="str">
            <v>Y</v>
          </cell>
          <cell r="D5386" t="str">
            <v>00000660</v>
          </cell>
          <cell r="E5386" t="str">
            <v>Kitchen Assistant</v>
          </cell>
          <cell r="F5386">
            <v>44767</v>
          </cell>
          <cell r="G5386">
            <v>44779</v>
          </cell>
          <cell r="H5386" t="str">
            <v>Hourly</v>
          </cell>
          <cell r="I5386" t="str">
            <v>H</v>
          </cell>
          <cell r="J5386">
            <v>18.100000000000001</v>
          </cell>
        </row>
        <row r="5387">
          <cell r="A5387">
            <v>2801</v>
          </cell>
          <cell r="B5387" t="str">
            <v>Stone, Alexxya J.</v>
          </cell>
          <cell r="C5387" t="str">
            <v>Y</v>
          </cell>
          <cell r="D5387" t="str">
            <v>00000554</v>
          </cell>
          <cell r="E5387" t="str">
            <v>Medical Assistant</v>
          </cell>
          <cell r="F5387">
            <v>44279</v>
          </cell>
          <cell r="G5387">
            <v>44305</v>
          </cell>
          <cell r="H5387" t="str">
            <v>Hourly</v>
          </cell>
          <cell r="I5387" t="str">
            <v>H</v>
          </cell>
          <cell r="J5387">
            <v>14.87</v>
          </cell>
        </row>
        <row r="5388">
          <cell r="A5388">
            <v>2802</v>
          </cell>
          <cell r="B5388" t="str">
            <v>Lieberman, Corey J.</v>
          </cell>
          <cell r="C5388" t="str">
            <v>Y</v>
          </cell>
          <cell r="D5388" t="str">
            <v>00000554</v>
          </cell>
          <cell r="E5388" t="str">
            <v>Medical Assistant</v>
          </cell>
          <cell r="F5388">
            <v>44279</v>
          </cell>
          <cell r="G5388">
            <v>44293</v>
          </cell>
          <cell r="H5388" t="str">
            <v>Hourly</v>
          </cell>
          <cell r="I5388" t="str">
            <v>H</v>
          </cell>
          <cell r="J5388">
            <v>14</v>
          </cell>
        </row>
        <row r="5389">
          <cell r="A5389">
            <v>2803</v>
          </cell>
          <cell r="B5389" t="str">
            <v>Rashford, Jordan M.</v>
          </cell>
          <cell r="C5389" t="str">
            <v>N</v>
          </cell>
          <cell r="D5389" t="str">
            <v>00000191</v>
          </cell>
          <cell r="E5389" t="str">
            <v>NUTS Nutrition Assistant</v>
          </cell>
          <cell r="F5389">
            <v>44279</v>
          </cell>
          <cell r="G5389">
            <v>44394</v>
          </cell>
          <cell r="H5389" t="str">
            <v>Hourly</v>
          </cell>
          <cell r="I5389" t="str">
            <v>H</v>
          </cell>
          <cell r="J5389">
            <v>12.24</v>
          </cell>
        </row>
        <row r="5390">
          <cell r="A5390">
            <v>2803</v>
          </cell>
          <cell r="B5390" t="str">
            <v>Rashford, Jordan M.</v>
          </cell>
          <cell r="C5390" t="str">
            <v>N</v>
          </cell>
          <cell r="D5390" t="str">
            <v>00000459</v>
          </cell>
          <cell r="E5390" t="str">
            <v>NUTS Nutrition Asst 1 Per Diem</v>
          </cell>
          <cell r="F5390">
            <v>44305</v>
          </cell>
          <cell r="G5390">
            <v>44394</v>
          </cell>
          <cell r="H5390" t="str">
            <v>Hourly</v>
          </cell>
          <cell r="I5390" t="str">
            <v>H</v>
          </cell>
          <cell r="J5390">
            <v>12.24</v>
          </cell>
        </row>
        <row r="5391">
          <cell r="A5391">
            <v>2803</v>
          </cell>
          <cell r="B5391" t="str">
            <v>Rashford, Jordan M.</v>
          </cell>
          <cell r="C5391" t="str">
            <v>Y</v>
          </cell>
          <cell r="D5391" t="str">
            <v>00000660</v>
          </cell>
          <cell r="E5391" t="str">
            <v>Kitchen Assistant</v>
          </cell>
          <cell r="F5391">
            <v>44839</v>
          </cell>
          <cell r="G5391">
            <v>45056</v>
          </cell>
          <cell r="H5391" t="str">
            <v>Hourly</v>
          </cell>
          <cell r="I5391" t="str">
            <v>H</v>
          </cell>
          <cell r="J5391">
            <v>15.38</v>
          </cell>
        </row>
        <row r="5392">
          <cell r="A5392">
            <v>2804</v>
          </cell>
          <cell r="B5392" t="str">
            <v>Sympson, Adrian P.</v>
          </cell>
          <cell r="C5392" t="str">
            <v>N</v>
          </cell>
          <cell r="D5392" t="str">
            <v>00000460</v>
          </cell>
          <cell r="E5392" t="str">
            <v>Pt Reg Receptionist 1 Per Diem</v>
          </cell>
          <cell r="F5392">
            <v>44279</v>
          </cell>
          <cell r="G5392">
            <v>44278</v>
          </cell>
          <cell r="H5392" t="str">
            <v>Hourly</v>
          </cell>
          <cell r="I5392" t="str">
            <v>H</v>
          </cell>
          <cell r="J5392">
            <v>12.5</v>
          </cell>
        </row>
        <row r="5393">
          <cell r="A5393">
            <v>2804</v>
          </cell>
          <cell r="B5393" t="str">
            <v>Sympson, Adrian P.</v>
          </cell>
          <cell r="C5393" t="str">
            <v>Y</v>
          </cell>
          <cell r="D5393" t="str">
            <v>00000648</v>
          </cell>
          <cell r="E5393" t="str">
            <v>COVID Personnel PD</v>
          </cell>
          <cell r="F5393">
            <v>44279</v>
          </cell>
          <cell r="G5393">
            <v>44336</v>
          </cell>
          <cell r="H5393" t="str">
            <v>Hourly</v>
          </cell>
          <cell r="I5393" t="str">
            <v>H</v>
          </cell>
          <cell r="J5393">
            <v>12.5</v>
          </cell>
        </row>
        <row r="5394">
          <cell r="A5394">
            <v>2805</v>
          </cell>
          <cell r="B5394" t="str">
            <v>Harrison, Rachel L.</v>
          </cell>
          <cell r="C5394" t="str">
            <v>Y</v>
          </cell>
          <cell r="D5394" t="str">
            <v>00000643</v>
          </cell>
          <cell r="E5394" t="str">
            <v>Director of Rev Cycle</v>
          </cell>
          <cell r="F5394">
            <v>44286</v>
          </cell>
          <cell r="G5394">
            <v>45045</v>
          </cell>
          <cell r="H5394" t="str">
            <v>Salaried</v>
          </cell>
          <cell r="I5394" t="str">
            <v>S</v>
          </cell>
          <cell r="J5394">
            <v>57.211500000000001</v>
          </cell>
        </row>
        <row r="5395">
          <cell r="A5395">
            <v>2806</v>
          </cell>
          <cell r="B5395" t="str">
            <v>McShane, Michael J.</v>
          </cell>
          <cell r="C5395" t="str">
            <v>N</v>
          </cell>
          <cell r="D5395" t="str">
            <v>00000197</v>
          </cell>
          <cell r="E5395" t="str">
            <v>ES Associate</v>
          </cell>
          <cell r="F5395">
            <v>44286</v>
          </cell>
          <cell r="G5395">
            <v>44682</v>
          </cell>
          <cell r="H5395" t="str">
            <v>Hourly</v>
          </cell>
          <cell r="I5395" t="str">
            <v>H</v>
          </cell>
          <cell r="J5395">
            <v>19.52</v>
          </cell>
        </row>
        <row r="5396">
          <cell r="A5396">
            <v>2806</v>
          </cell>
          <cell r="B5396" t="str">
            <v>McShane, Michael J.</v>
          </cell>
          <cell r="C5396" t="str">
            <v>Y</v>
          </cell>
          <cell r="D5396" t="str">
            <v>00000659</v>
          </cell>
          <cell r="E5396" t="str">
            <v>ES Technician</v>
          </cell>
          <cell r="F5396">
            <v>44683</v>
          </cell>
          <cell r="G5396">
            <v>45056</v>
          </cell>
          <cell r="H5396" t="str">
            <v>Hourly</v>
          </cell>
          <cell r="I5396" t="str">
            <v>H</v>
          </cell>
          <cell r="J5396">
            <v>21.69</v>
          </cell>
        </row>
        <row r="5397">
          <cell r="A5397">
            <v>2807</v>
          </cell>
          <cell r="B5397" t="str">
            <v>Rogers, Emma L.</v>
          </cell>
          <cell r="C5397" t="str">
            <v>Y</v>
          </cell>
          <cell r="D5397" t="str">
            <v>00000575</v>
          </cell>
          <cell r="E5397" t="str">
            <v>Geriatric Aide Per Diem</v>
          </cell>
          <cell r="F5397">
            <v>44293</v>
          </cell>
          <cell r="G5397">
            <v>44707</v>
          </cell>
          <cell r="H5397" t="str">
            <v>Hourly</v>
          </cell>
          <cell r="I5397" t="str">
            <v>H</v>
          </cell>
          <cell r="J5397">
            <v>15</v>
          </cell>
        </row>
        <row r="5398">
          <cell r="A5398">
            <v>2808</v>
          </cell>
          <cell r="B5398" t="str">
            <v>Best, Eric J.</v>
          </cell>
          <cell r="C5398" t="str">
            <v>Y</v>
          </cell>
          <cell r="D5398" t="str">
            <v>00000082</v>
          </cell>
          <cell r="E5398" t="str">
            <v>LAB Laboratory Assistant</v>
          </cell>
          <cell r="F5398">
            <v>44375</v>
          </cell>
          <cell r="G5398">
            <v>44698</v>
          </cell>
          <cell r="H5398" t="str">
            <v>Hourly</v>
          </cell>
          <cell r="I5398" t="str">
            <v>H</v>
          </cell>
          <cell r="J5398">
            <v>17.29</v>
          </cell>
        </row>
        <row r="5399">
          <cell r="A5399">
            <v>2808</v>
          </cell>
          <cell r="B5399" t="str">
            <v>Best, Eric J.</v>
          </cell>
          <cell r="C5399" t="str">
            <v>N</v>
          </cell>
          <cell r="D5399" t="str">
            <v>00000471</v>
          </cell>
          <cell r="E5399" t="str">
            <v>LAB Laboratory Asst Per Diem</v>
          </cell>
          <cell r="F5399">
            <v>44300</v>
          </cell>
          <cell r="G5399">
            <v>44374</v>
          </cell>
          <cell r="H5399" t="str">
            <v>Hourly</v>
          </cell>
          <cell r="I5399" t="str">
            <v>H</v>
          </cell>
          <cell r="J5399">
            <v>16.46</v>
          </cell>
        </row>
        <row r="5400">
          <cell r="A5400">
            <v>2809</v>
          </cell>
          <cell r="B5400" t="str">
            <v>Holtz, Maria Z.</v>
          </cell>
          <cell r="C5400" t="str">
            <v>N</v>
          </cell>
          <cell r="D5400" t="str">
            <v>00000597</v>
          </cell>
          <cell r="E5400" t="str">
            <v>Clinical Analyst Per Diem</v>
          </cell>
          <cell r="F5400">
            <v>44300</v>
          </cell>
          <cell r="G5400">
            <v>44299</v>
          </cell>
          <cell r="H5400" t="str">
            <v>Hourly</v>
          </cell>
          <cell r="I5400" t="str">
            <v>H</v>
          </cell>
          <cell r="J5400">
            <v>33</v>
          </cell>
        </row>
        <row r="5401">
          <cell r="A5401">
            <v>2809</v>
          </cell>
          <cell r="B5401" t="str">
            <v>Holtz, Maria Z.</v>
          </cell>
          <cell r="C5401" t="str">
            <v>Y</v>
          </cell>
          <cell r="D5401" t="str">
            <v>00000646</v>
          </cell>
          <cell r="E5401" t="str">
            <v>Senior Financial Analyst PD</v>
          </cell>
          <cell r="F5401">
            <v>44300</v>
          </cell>
          <cell r="G5401">
            <v>44686</v>
          </cell>
          <cell r="H5401" t="str">
            <v>Hourly</v>
          </cell>
          <cell r="I5401" t="str">
            <v>H</v>
          </cell>
          <cell r="J5401">
            <v>33</v>
          </cell>
        </row>
        <row r="5402">
          <cell r="A5402">
            <v>2810</v>
          </cell>
          <cell r="B5402" t="str">
            <v>Tanner, Silas W.</v>
          </cell>
          <cell r="C5402" t="str">
            <v>N</v>
          </cell>
          <cell r="D5402" t="str">
            <v>00000189</v>
          </cell>
          <cell r="E5402" t="str">
            <v>NUTS Chef</v>
          </cell>
          <cell r="F5402">
            <v>44307</v>
          </cell>
          <cell r="G5402">
            <v>44500</v>
          </cell>
          <cell r="H5402" t="str">
            <v>Salaried</v>
          </cell>
          <cell r="I5402" t="str">
            <v>S</v>
          </cell>
          <cell r="J5402">
            <v>23</v>
          </cell>
        </row>
        <row r="5403">
          <cell r="A5403">
            <v>2810</v>
          </cell>
          <cell r="B5403" t="str">
            <v>Tanner, Silas W.</v>
          </cell>
          <cell r="C5403" t="str">
            <v>N</v>
          </cell>
          <cell r="D5403" t="str">
            <v>00000652</v>
          </cell>
          <cell r="E5403" t="str">
            <v>Head Chef</v>
          </cell>
          <cell r="F5403">
            <v>44501</v>
          </cell>
          <cell r="G5403">
            <v>44682</v>
          </cell>
          <cell r="H5403" t="str">
            <v>Salaried</v>
          </cell>
          <cell r="I5403" t="str">
            <v>S</v>
          </cell>
          <cell r="J5403">
            <v>30.72</v>
          </cell>
        </row>
        <row r="5404">
          <cell r="A5404">
            <v>2810</v>
          </cell>
          <cell r="B5404" t="str">
            <v>Tanner, Silas W.</v>
          </cell>
          <cell r="C5404" t="str">
            <v>Y</v>
          </cell>
          <cell r="D5404" t="str">
            <v>00000705</v>
          </cell>
          <cell r="E5404" t="str">
            <v>Chef Manager</v>
          </cell>
          <cell r="F5404">
            <v>44683</v>
          </cell>
          <cell r="G5404">
            <v>45056</v>
          </cell>
          <cell r="H5404" t="str">
            <v>Salaried</v>
          </cell>
          <cell r="I5404" t="str">
            <v>S</v>
          </cell>
          <cell r="J5404">
            <v>35.299999999999997</v>
          </cell>
        </row>
        <row r="5405">
          <cell r="A5405">
            <v>2811</v>
          </cell>
          <cell r="B5405" t="str">
            <v>Johnson, Sarahbeth M.</v>
          </cell>
          <cell r="C5405" t="str">
            <v>N</v>
          </cell>
          <cell r="D5405" t="str">
            <v>00000237</v>
          </cell>
          <cell r="E5405" t="str">
            <v>MEDSURG LNA Per Diem</v>
          </cell>
          <cell r="F5405">
            <v>44942</v>
          </cell>
          <cell r="G5405">
            <v>45056</v>
          </cell>
          <cell r="H5405" t="str">
            <v>Hourly</v>
          </cell>
          <cell r="I5405" t="str">
            <v>H</v>
          </cell>
          <cell r="J5405">
            <v>18.39</v>
          </cell>
        </row>
        <row r="5406">
          <cell r="A5406">
            <v>2811</v>
          </cell>
          <cell r="B5406" t="str">
            <v>Johnson, Sarahbeth M.</v>
          </cell>
          <cell r="C5406" t="str">
            <v>N</v>
          </cell>
          <cell r="D5406" t="str">
            <v>00000581</v>
          </cell>
          <cell r="E5406" t="str">
            <v>LNA Retirement Community</v>
          </cell>
          <cell r="F5406">
            <v>44307</v>
          </cell>
          <cell r="G5406">
            <v>44836</v>
          </cell>
          <cell r="H5406" t="str">
            <v>Hourly</v>
          </cell>
          <cell r="I5406" t="str">
            <v>H</v>
          </cell>
          <cell r="J5406">
            <v>18.39</v>
          </cell>
        </row>
        <row r="5407">
          <cell r="A5407">
            <v>2811</v>
          </cell>
          <cell r="B5407" t="str">
            <v>Johnson, Sarahbeth M.</v>
          </cell>
          <cell r="C5407" t="str">
            <v>Y</v>
          </cell>
          <cell r="D5407" t="str">
            <v>00000582</v>
          </cell>
          <cell r="E5407" t="str">
            <v>LNA Retirement Com PD</v>
          </cell>
          <cell r="F5407">
            <v>44837</v>
          </cell>
          <cell r="G5407">
            <v>45056</v>
          </cell>
          <cell r="H5407" t="str">
            <v>Hourly</v>
          </cell>
          <cell r="I5407" t="str">
            <v>H</v>
          </cell>
          <cell r="J5407">
            <v>20.63</v>
          </cell>
        </row>
        <row r="5408">
          <cell r="A5408">
            <v>2812</v>
          </cell>
          <cell r="B5408" t="str">
            <v>Davignon, Ella M.</v>
          </cell>
          <cell r="C5408" t="str">
            <v>N</v>
          </cell>
          <cell r="D5408" t="str">
            <v>00000237</v>
          </cell>
          <cell r="E5408" t="str">
            <v>MEDSURG LNA Per Diem</v>
          </cell>
          <cell r="F5408">
            <v>44543</v>
          </cell>
          <cell r="G5408">
            <v>44584</v>
          </cell>
          <cell r="H5408" t="str">
            <v>Hourly</v>
          </cell>
          <cell r="I5408" t="str">
            <v>H</v>
          </cell>
          <cell r="J5408">
            <v>14.5</v>
          </cell>
        </row>
        <row r="5409">
          <cell r="A5409">
            <v>2812</v>
          </cell>
          <cell r="B5409" t="str">
            <v>Davignon, Ella M.</v>
          </cell>
          <cell r="C5409" t="str">
            <v>N</v>
          </cell>
          <cell r="D5409" t="str">
            <v>00000494</v>
          </cell>
          <cell r="E5409" t="str">
            <v>ER LNA Per Diem</v>
          </cell>
          <cell r="F5409">
            <v>44417</v>
          </cell>
          <cell r="G5409">
            <v>45056</v>
          </cell>
          <cell r="H5409" t="str">
            <v>Hourly</v>
          </cell>
          <cell r="I5409" t="str">
            <v>H</v>
          </cell>
          <cell r="J5409">
            <v>15.89</v>
          </cell>
        </row>
        <row r="5410">
          <cell r="A5410">
            <v>2812</v>
          </cell>
          <cell r="B5410" t="str">
            <v>Davignon, Ella M.</v>
          </cell>
          <cell r="C5410" t="str">
            <v>N</v>
          </cell>
          <cell r="D5410" t="str">
            <v>00000575</v>
          </cell>
          <cell r="E5410" t="str">
            <v>Geriatric Aide Per Diem</v>
          </cell>
          <cell r="F5410">
            <v>44307</v>
          </cell>
          <cell r="G5410">
            <v>44383</v>
          </cell>
          <cell r="H5410" t="str">
            <v>Hourly</v>
          </cell>
          <cell r="I5410" t="str">
            <v>H</v>
          </cell>
          <cell r="J5410">
            <v>13</v>
          </cell>
        </row>
        <row r="5411">
          <cell r="A5411">
            <v>2812</v>
          </cell>
          <cell r="B5411" t="str">
            <v>Davignon, Ella M.</v>
          </cell>
          <cell r="C5411" t="str">
            <v>Y</v>
          </cell>
          <cell r="D5411" t="str">
            <v>00000582</v>
          </cell>
          <cell r="E5411" t="str">
            <v>LNA Retirement Com PD</v>
          </cell>
          <cell r="F5411">
            <v>44384</v>
          </cell>
          <cell r="G5411">
            <v>45056</v>
          </cell>
          <cell r="H5411" t="str">
            <v>Hourly</v>
          </cell>
          <cell r="I5411" t="str">
            <v>H</v>
          </cell>
          <cell r="J5411">
            <v>17.190000000000001</v>
          </cell>
        </row>
        <row r="5412">
          <cell r="A5412">
            <v>2813</v>
          </cell>
          <cell r="B5412" t="str">
            <v>Benoir, Jennifer M.</v>
          </cell>
          <cell r="C5412" t="str">
            <v>N</v>
          </cell>
          <cell r="D5412" t="str">
            <v>00000119</v>
          </cell>
          <cell r="E5412" t="str">
            <v>ACTV Activities Specialist</v>
          </cell>
          <cell r="F5412">
            <v>44445</v>
          </cell>
          <cell r="G5412">
            <v>44504</v>
          </cell>
          <cell r="H5412" t="str">
            <v>Hourly</v>
          </cell>
          <cell r="I5412" t="str">
            <v>H</v>
          </cell>
          <cell r="J5412">
            <v>15.65</v>
          </cell>
        </row>
        <row r="5413">
          <cell r="A5413">
            <v>2813</v>
          </cell>
          <cell r="B5413" t="str">
            <v>Benoir, Jennifer M.</v>
          </cell>
          <cell r="C5413" t="str">
            <v>Y</v>
          </cell>
          <cell r="D5413" t="str">
            <v>00000401</v>
          </cell>
          <cell r="E5413" t="str">
            <v>Adult Day Licensed Nurses Aide</v>
          </cell>
          <cell r="F5413">
            <v>44375</v>
          </cell>
          <cell r="G5413">
            <v>44504</v>
          </cell>
          <cell r="H5413" t="str">
            <v>Hourly</v>
          </cell>
          <cell r="I5413" t="str">
            <v>H</v>
          </cell>
          <cell r="J5413">
            <v>15.65</v>
          </cell>
        </row>
        <row r="5414">
          <cell r="A5414">
            <v>2813</v>
          </cell>
          <cell r="B5414" t="str">
            <v>Benoir, Jennifer M.</v>
          </cell>
          <cell r="C5414" t="str">
            <v>N</v>
          </cell>
          <cell r="D5414" t="str">
            <v>00000581</v>
          </cell>
          <cell r="E5414" t="str">
            <v>LNA Retirement Community</v>
          </cell>
          <cell r="F5414">
            <v>44375</v>
          </cell>
          <cell r="G5414">
            <v>44504</v>
          </cell>
          <cell r="H5414" t="str">
            <v>Salaried</v>
          </cell>
          <cell r="I5414" t="str">
            <v>S</v>
          </cell>
          <cell r="J5414">
            <v>15.65</v>
          </cell>
        </row>
        <row r="5415">
          <cell r="A5415">
            <v>2813</v>
          </cell>
          <cell r="B5415" t="str">
            <v>Benoir, Jennifer M.</v>
          </cell>
          <cell r="C5415" t="str">
            <v>N</v>
          </cell>
          <cell r="D5415" t="str">
            <v>00000645</v>
          </cell>
          <cell r="E5415" t="str">
            <v>Geriatric Aide</v>
          </cell>
          <cell r="F5415">
            <v>44307</v>
          </cell>
          <cell r="G5415">
            <v>44374</v>
          </cell>
          <cell r="H5415" t="str">
            <v>Hourly</v>
          </cell>
          <cell r="I5415" t="str">
            <v>H</v>
          </cell>
          <cell r="J5415">
            <v>15.65</v>
          </cell>
        </row>
        <row r="5416">
          <cell r="A5416">
            <v>2814</v>
          </cell>
          <cell r="B5416" t="str">
            <v>Senecal, Kimberly J.</v>
          </cell>
          <cell r="C5416" t="str">
            <v>Y</v>
          </cell>
          <cell r="D5416" t="str">
            <v>00000190</v>
          </cell>
          <cell r="E5416" t="str">
            <v>NUTS Cook</v>
          </cell>
          <cell r="F5416">
            <v>44921</v>
          </cell>
          <cell r="G5416">
            <v>45020</v>
          </cell>
          <cell r="H5416" t="str">
            <v>Hourly</v>
          </cell>
          <cell r="I5416" t="str">
            <v>H</v>
          </cell>
          <cell r="J5416">
            <v>20</v>
          </cell>
        </row>
        <row r="5417">
          <cell r="A5417">
            <v>2814</v>
          </cell>
          <cell r="B5417" t="str">
            <v>Senecal, Kimberly J.</v>
          </cell>
          <cell r="C5417" t="str">
            <v>N</v>
          </cell>
          <cell r="D5417" t="str">
            <v>00000581</v>
          </cell>
          <cell r="E5417" t="str">
            <v>LNA Retirement Community</v>
          </cell>
          <cell r="F5417">
            <v>44361</v>
          </cell>
          <cell r="G5417">
            <v>44895</v>
          </cell>
          <cell r="H5417" t="str">
            <v>Hourly</v>
          </cell>
          <cell r="I5417" t="str">
            <v>H</v>
          </cell>
          <cell r="J5417">
            <v>16.14</v>
          </cell>
        </row>
        <row r="5418">
          <cell r="A5418">
            <v>2814</v>
          </cell>
          <cell r="B5418" t="str">
            <v>Senecal, Kimberly J.</v>
          </cell>
          <cell r="C5418" t="str">
            <v>N</v>
          </cell>
          <cell r="D5418" t="str">
            <v>00000645</v>
          </cell>
          <cell r="E5418" t="str">
            <v>Geriatric Aide</v>
          </cell>
          <cell r="F5418">
            <v>44307</v>
          </cell>
          <cell r="G5418">
            <v>44683</v>
          </cell>
          <cell r="H5418" t="str">
            <v>Hourly</v>
          </cell>
          <cell r="I5418" t="str">
            <v>H</v>
          </cell>
          <cell r="J5418">
            <v>14.93</v>
          </cell>
        </row>
        <row r="5419">
          <cell r="A5419">
            <v>2814</v>
          </cell>
          <cell r="B5419" t="str">
            <v>Senecal, Kimberly J.</v>
          </cell>
          <cell r="C5419" t="str">
            <v>N</v>
          </cell>
          <cell r="D5419" t="str">
            <v>00000660</v>
          </cell>
          <cell r="E5419" t="str">
            <v>Kitchen Assistant</v>
          </cell>
          <cell r="F5419">
            <v>44896</v>
          </cell>
          <cell r="G5419">
            <v>44920</v>
          </cell>
          <cell r="H5419" t="str">
            <v>Hourly</v>
          </cell>
          <cell r="I5419" t="str">
            <v>H</v>
          </cell>
          <cell r="J5419">
            <v>17.809999999999999</v>
          </cell>
        </row>
        <row r="5420">
          <cell r="A5420">
            <v>2815</v>
          </cell>
          <cell r="B5420" t="str">
            <v>Robtoy, Emily C.</v>
          </cell>
          <cell r="C5420" t="str">
            <v>Y</v>
          </cell>
          <cell r="D5420" t="str">
            <v>00000554</v>
          </cell>
          <cell r="E5420" t="str">
            <v>Medical Assistant</v>
          </cell>
          <cell r="F5420">
            <v>44452</v>
          </cell>
          <cell r="G5420">
            <v>45056</v>
          </cell>
          <cell r="H5420" t="str">
            <v>Hourly</v>
          </cell>
          <cell r="I5420" t="str">
            <v>H</v>
          </cell>
          <cell r="J5420">
            <v>17.88</v>
          </cell>
        </row>
        <row r="5421">
          <cell r="A5421">
            <v>2815</v>
          </cell>
          <cell r="B5421" t="str">
            <v>Robtoy, Emily C.</v>
          </cell>
          <cell r="C5421" t="str">
            <v>N</v>
          </cell>
          <cell r="D5421" t="str">
            <v>00000582</v>
          </cell>
          <cell r="E5421" t="str">
            <v>LNA Retirement Com PD</v>
          </cell>
          <cell r="F5421">
            <v>44403</v>
          </cell>
          <cell r="G5421">
            <v>44451</v>
          </cell>
          <cell r="H5421" t="str">
            <v>Hourly</v>
          </cell>
          <cell r="I5421" t="str">
            <v>H</v>
          </cell>
          <cell r="J5421">
            <v>16.47</v>
          </cell>
        </row>
        <row r="5422">
          <cell r="A5422">
            <v>2815</v>
          </cell>
          <cell r="B5422" t="str">
            <v>Robtoy, Emily C.</v>
          </cell>
          <cell r="C5422" t="str">
            <v>N</v>
          </cell>
          <cell r="D5422" t="str">
            <v>00000645</v>
          </cell>
          <cell r="E5422" t="str">
            <v>Geriatric Aide</v>
          </cell>
          <cell r="F5422">
            <v>44307</v>
          </cell>
          <cell r="G5422">
            <v>44402</v>
          </cell>
          <cell r="H5422" t="str">
            <v>Hourly</v>
          </cell>
          <cell r="I5422" t="str">
            <v>H</v>
          </cell>
          <cell r="J5422">
            <v>15.05</v>
          </cell>
        </row>
        <row r="5423">
          <cell r="A5423">
            <v>2816</v>
          </cell>
          <cell r="B5423" t="str">
            <v>Faure, Chelsea M.</v>
          </cell>
          <cell r="C5423" t="str">
            <v>N</v>
          </cell>
          <cell r="D5423" t="str">
            <v>00000051</v>
          </cell>
          <cell r="E5423" t="str">
            <v>MEDSURG LNA</v>
          </cell>
          <cell r="F5423">
            <v>44375</v>
          </cell>
          <cell r="G5423">
            <v>44941</v>
          </cell>
          <cell r="H5423" t="str">
            <v>Hourly</v>
          </cell>
          <cell r="I5423" t="str">
            <v>H</v>
          </cell>
          <cell r="J5423">
            <v>16.22</v>
          </cell>
        </row>
        <row r="5424">
          <cell r="A5424">
            <v>2816</v>
          </cell>
          <cell r="B5424" t="str">
            <v>Faure, Chelsea M.</v>
          </cell>
          <cell r="C5424" t="str">
            <v>Y</v>
          </cell>
          <cell r="D5424" t="str">
            <v>00000554</v>
          </cell>
          <cell r="E5424" t="str">
            <v>Medical Assistant</v>
          </cell>
          <cell r="F5424">
            <v>44942</v>
          </cell>
          <cell r="G5424">
            <v>45001</v>
          </cell>
          <cell r="H5424" t="str">
            <v>Hourly</v>
          </cell>
          <cell r="I5424" t="str">
            <v>H</v>
          </cell>
          <cell r="J5424">
            <v>18.11</v>
          </cell>
        </row>
        <row r="5425">
          <cell r="A5425">
            <v>2816</v>
          </cell>
          <cell r="B5425" t="str">
            <v>Faure, Chelsea M.</v>
          </cell>
          <cell r="C5425" t="str">
            <v>N</v>
          </cell>
          <cell r="D5425" t="str">
            <v>00000645</v>
          </cell>
          <cell r="E5425" t="str">
            <v>Geriatric Aide</v>
          </cell>
          <cell r="F5425">
            <v>44307</v>
          </cell>
          <cell r="G5425">
            <v>44374</v>
          </cell>
          <cell r="H5425" t="str">
            <v>Hourly</v>
          </cell>
          <cell r="I5425" t="str">
            <v>H</v>
          </cell>
          <cell r="J5425">
            <v>15.35</v>
          </cell>
        </row>
        <row r="5426">
          <cell r="A5426">
            <v>2817</v>
          </cell>
          <cell r="B5426" t="str">
            <v>Maben, Molly N.</v>
          </cell>
          <cell r="C5426" t="str">
            <v>Y</v>
          </cell>
          <cell r="D5426" t="str">
            <v>00000070</v>
          </cell>
          <cell r="E5426" t="str">
            <v>OR Central Sterile Supply Tech</v>
          </cell>
          <cell r="F5426">
            <v>44314</v>
          </cell>
          <cell r="G5426">
            <v>44335</v>
          </cell>
          <cell r="H5426" t="str">
            <v>Hourly</v>
          </cell>
          <cell r="I5426" t="str">
            <v>H</v>
          </cell>
          <cell r="J5426">
            <v>14</v>
          </cell>
        </row>
        <row r="5427">
          <cell r="A5427">
            <v>2818</v>
          </cell>
          <cell r="B5427" t="str">
            <v>Ziske, Walter P.</v>
          </cell>
          <cell r="C5427" t="str">
            <v>N</v>
          </cell>
          <cell r="D5427" t="str">
            <v>00000631</v>
          </cell>
          <cell r="E5427" t="str">
            <v>CHT Care Coordinator- OLD</v>
          </cell>
          <cell r="F5427">
            <v>44683</v>
          </cell>
          <cell r="G5427">
            <v>44682</v>
          </cell>
          <cell r="H5427" t="str">
            <v>Salaried</v>
          </cell>
          <cell r="I5427" t="str">
            <v>S</v>
          </cell>
          <cell r="J5427">
            <v>25.75</v>
          </cell>
        </row>
        <row r="5428">
          <cell r="A5428">
            <v>2818</v>
          </cell>
          <cell r="B5428" t="str">
            <v>Ziske, Walter P.</v>
          </cell>
          <cell r="C5428" t="str">
            <v>N</v>
          </cell>
          <cell r="D5428" t="str">
            <v>00000632</v>
          </cell>
          <cell r="E5428" t="str">
            <v>CHT Care Manager</v>
          </cell>
          <cell r="F5428">
            <v>44321</v>
          </cell>
          <cell r="G5428">
            <v>44682</v>
          </cell>
          <cell r="H5428" t="str">
            <v>Hourly</v>
          </cell>
          <cell r="I5428" t="str">
            <v>H</v>
          </cell>
          <cell r="J5428">
            <v>25.75</v>
          </cell>
        </row>
        <row r="5429">
          <cell r="A5429">
            <v>2818</v>
          </cell>
          <cell r="B5429" t="str">
            <v>Ziske, Walter P.</v>
          </cell>
          <cell r="C5429" t="str">
            <v>Y</v>
          </cell>
          <cell r="D5429" t="str">
            <v>00000698</v>
          </cell>
          <cell r="E5429" t="str">
            <v>CHT Care Coordinator</v>
          </cell>
          <cell r="F5429">
            <v>44683</v>
          </cell>
          <cell r="G5429">
            <v>45056</v>
          </cell>
          <cell r="H5429" t="str">
            <v>Hourly</v>
          </cell>
          <cell r="I5429" t="str">
            <v>H</v>
          </cell>
          <cell r="J5429">
            <v>26.8</v>
          </cell>
        </row>
        <row r="5430">
          <cell r="A5430">
            <v>2819</v>
          </cell>
          <cell r="B5430" t="str">
            <v>Benoir, Kenneth L.</v>
          </cell>
          <cell r="C5430" t="str">
            <v>N</v>
          </cell>
          <cell r="D5430" t="str">
            <v>00000442</v>
          </cell>
          <cell r="E5430" t="str">
            <v>Dishwasher</v>
          </cell>
          <cell r="F5430">
            <v>44321</v>
          </cell>
          <cell r="G5430">
            <v>44682</v>
          </cell>
          <cell r="H5430" t="str">
            <v>Hourly</v>
          </cell>
          <cell r="I5430" t="str">
            <v>H</v>
          </cell>
          <cell r="J5430">
            <v>16.38</v>
          </cell>
        </row>
        <row r="5431">
          <cell r="A5431">
            <v>2819</v>
          </cell>
          <cell r="B5431" t="str">
            <v>Benoir, Kenneth L.</v>
          </cell>
          <cell r="C5431" t="str">
            <v>Y</v>
          </cell>
          <cell r="D5431" t="str">
            <v>00000660</v>
          </cell>
          <cell r="E5431" t="str">
            <v>Kitchen Assistant</v>
          </cell>
          <cell r="F5431">
            <v>44683</v>
          </cell>
          <cell r="G5431">
            <v>45056</v>
          </cell>
          <cell r="H5431" t="str">
            <v>Hourly</v>
          </cell>
          <cell r="I5431" t="str">
            <v>H</v>
          </cell>
          <cell r="J5431">
            <v>19.22</v>
          </cell>
        </row>
        <row r="5432">
          <cell r="A5432">
            <v>2820</v>
          </cell>
          <cell r="B5432" t="str">
            <v>Ludwig, Kyle A.</v>
          </cell>
          <cell r="C5432" t="str">
            <v>N</v>
          </cell>
          <cell r="D5432" t="str">
            <v>00000459</v>
          </cell>
          <cell r="E5432" t="str">
            <v>NUTS Nutrition Asst 1 Per Diem</v>
          </cell>
          <cell r="F5432">
            <v>44321</v>
          </cell>
          <cell r="G5432">
            <v>44682</v>
          </cell>
          <cell r="H5432" t="str">
            <v>Hourly</v>
          </cell>
          <cell r="I5432" t="str">
            <v>H</v>
          </cell>
          <cell r="J5432">
            <v>17.95</v>
          </cell>
        </row>
        <row r="5433">
          <cell r="A5433">
            <v>2820</v>
          </cell>
          <cell r="B5433" t="str">
            <v>Ludwig, Kyle A.</v>
          </cell>
          <cell r="C5433" t="str">
            <v>Y</v>
          </cell>
          <cell r="D5433" t="str">
            <v>00000660</v>
          </cell>
          <cell r="E5433" t="str">
            <v>Kitchen Assistant</v>
          </cell>
          <cell r="F5433">
            <v>44725</v>
          </cell>
          <cell r="G5433">
            <v>44819</v>
          </cell>
          <cell r="H5433" t="str">
            <v>Hourly</v>
          </cell>
          <cell r="I5433" t="str">
            <v>H</v>
          </cell>
          <cell r="J5433">
            <v>17.95</v>
          </cell>
        </row>
        <row r="5434">
          <cell r="A5434">
            <v>2820</v>
          </cell>
          <cell r="B5434" t="str">
            <v>Ludwig, Kyle A.</v>
          </cell>
          <cell r="C5434" t="str">
            <v>N</v>
          </cell>
          <cell r="D5434" t="str">
            <v>00000662</v>
          </cell>
          <cell r="E5434" t="str">
            <v>Kitchen Assistant PD</v>
          </cell>
          <cell r="F5434">
            <v>44683</v>
          </cell>
          <cell r="G5434">
            <v>44724</v>
          </cell>
          <cell r="H5434" t="str">
            <v>Hourly</v>
          </cell>
          <cell r="I5434" t="str">
            <v>H</v>
          </cell>
          <cell r="J5434">
            <v>17.95</v>
          </cell>
        </row>
        <row r="5435">
          <cell r="A5435">
            <v>2821</v>
          </cell>
          <cell r="B5435" t="str">
            <v>Perreault, Zebulon A.</v>
          </cell>
          <cell r="C5435" t="str">
            <v>N</v>
          </cell>
          <cell r="D5435" t="str">
            <v>00000460</v>
          </cell>
          <cell r="E5435" t="str">
            <v>Pt Reg Receptionist 1 Per Diem</v>
          </cell>
          <cell r="F5435">
            <v>44328</v>
          </cell>
          <cell r="G5435">
            <v>44327</v>
          </cell>
          <cell r="H5435" t="str">
            <v>Hourly</v>
          </cell>
          <cell r="I5435" t="str">
            <v>H</v>
          </cell>
          <cell r="J5435">
            <v>14</v>
          </cell>
        </row>
        <row r="5436">
          <cell r="A5436">
            <v>2821</v>
          </cell>
          <cell r="B5436" t="str">
            <v>Perreault, Zebulon A.</v>
          </cell>
          <cell r="C5436" t="str">
            <v>Y</v>
          </cell>
          <cell r="D5436" t="str">
            <v>00000648</v>
          </cell>
          <cell r="E5436" t="str">
            <v>COVID Personnel PD</v>
          </cell>
          <cell r="F5436">
            <v>44328</v>
          </cell>
          <cell r="G5436">
            <v>44372</v>
          </cell>
          <cell r="H5436" t="str">
            <v>Hourly</v>
          </cell>
          <cell r="I5436" t="str">
            <v>H</v>
          </cell>
          <cell r="J5436">
            <v>14</v>
          </cell>
        </row>
        <row r="5437">
          <cell r="A5437">
            <v>2822</v>
          </cell>
          <cell r="B5437" t="str">
            <v>Padykula, Jessica</v>
          </cell>
          <cell r="C5437" t="str">
            <v>Y</v>
          </cell>
          <cell r="D5437" t="str">
            <v>00000233</v>
          </cell>
          <cell r="E5437" t="str">
            <v>ER RN Per Diem</v>
          </cell>
          <cell r="F5437">
            <v>44328</v>
          </cell>
          <cell r="G5437">
            <v>44711</v>
          </cell>
          <cell r="H5437" t="str">
            <v>Hourly</v>
          </cell>
          <cell r="I5437" t="str">
            <v>H</v>
          </cell>
          <cell r="J5437">
            <v>42</v>
          </cell>
        </row>
        <row r="5438">
          <cell r="A5438">
            <v>2823</v>
          </cell>
          <cell r="B5438" t="str">
            <v>Perrin, Carol P.</v>
          </cell>
          <cell r="C5438" t="str">
            <v>N</v>
          </cell>
          <cell r="D5438" t="str">
            <v>00000361</v>
          </cell>
          <cell r="E5438" t="str">
            <v>NUTS Cashier/Attendant</v>
          </cell>
          <cell r="F5438">
            <v>44335</v>
          </cell>
          <cell r="G5438">
            <v>44682</v>
          </cell>
          <cell r="H5438" t="str">
            <v>Hourly</v>
          </cell>
          <cell r="I5438" t="str">
            <v>H</v>
          </cell>
          <cell r="J5438">
            <v>20.25</v>
          </cell>
        </row>
        <row r="5439">
          <cell r="A5439">
            <v>2823</v>
          </cell>
          <cell r="B5439" t="str">
            <v>Perrin, Carol P.</v>
          </cell>
          <cell r="C5439" t="str">
            <v>Y</v>
          </cell>
          <cell r="D5439" t="str">
            <v>00000660</v>
          </cell>
          <cell r="E5439" t="str">
            <v>Kitchen Assistant</v>
          </cell>
          <cell r="F5439">
            <v>44683</v>
          </cell>
          <cell r="G5439">
            <v>45056</v>
          </cell>
          <cell r="H5439" t="str">
            <v>Hourly</v>
          </cell>
          <cell r="I5439" t="str">
            <v>H</v>
          </cell>
          <cell r="J5439">
            <v>23.06</v>
          </cell>
        </row>
        <row r="5440">
          <cell r="A5440">
            <v>2824</v>
          </cell>
          <cell r="B5440" t="str">
            <v>Michaud, Andrea M.</v>
          </cell>
          <cell r="C5440" t="str">
            <v>N</v>
          </cell>
          <cell r="D5440" t="str">
            <v>00000624</v>
          </cell>
          <cell r="E5440" t="str">
            <v>Surgical Technologist</v>
          </cell>
          <cell r="F5440">
            <v>44335</v>
          </cell>
          <cell r="G5440">
            <v>44836</v>
          </cell>
          <cell r="H5440" t="str">
            <v>Hourly</v>
          </cell>
          <cell r="I5440" t="str">
            <v>H</v>
          </cell>
          <cell r="J5440">
            <v>23</v>
          </cell>
        </row>
        <row r="5441">
          <cell r="A5441">
            <v>2824</v>
          </cell>
          <cell r="B5441" t="str">
            <v>Michaud, Andrea M.</v>
          </cell>
          <cell r="C5441" t="str">
            <v>N</v>
          </cell>
          <cell r="D5441" t="str">
            <v>00000715</v>
          </cell>
          <cell r="E5441" t="str">
            <v>Lead Surgical Technologist</v>
          </cell>
          <cell r="F5441">
            <v>44837</v>
          </cell>
          <cell r="G5441">
            <v>44944</v>
          </cell>
          <cell r="H5441" t="str">
            <v>Hourly</v>
          </cell>
          <cell r="I5441" t="str">
            <v>H</v>
          </cell>
          <cell r="J5441">
            <v>24.26</v>
          </cell>
        </row>
        <row r="5442">
          <cell r="A5442">
            <v>2824</v>
          </cell>
          <cell r="B5442" t="str">
            <v>Michaud, Andrea M.</v>
          </cell>
          <cell r="C5442" t="str">
            <v>Y</v>
          </cell>
          <cell r="D5442" t="str">
            <v>00000715</v>
          </cell>
          <cell r="E5442" t="str">
            <v>Lead Surgical Technologist</v>
          </cell>
          <cell r="F5442">
            <v>44944</v>
          </cell>
          <cell r="G5442">
            <v>44944</v>
          </cell>
          <cell r="H5442" t="str">
            <v>Hourly</v>
          </cell>
          <cell r="I5442" t="str">
            <v>H</v>
          </cell>
          <cell r="J5442">
            <v>24.26</v>
          </cell>
        </row>
        <row r="5443">
          <cell r="A5443">
            <v>2825</v>
          </cell>
          <cell r="B5443" t="str">
            <v>Towsley, Kathleen M.</v>
          </cell>
          <cell r="C5443" t="str">
            <v>N</v>
          </cell>
          <cell r="D5443" t="str">
            <v>00000197</v>
          </cell>
          <cell r="E5443" t="str">
            <v>ES Associate</v>
          </cell>
          <cell r="F5443">
            <v>44342</v>
          </cell>
          <cell r="G5443">
            <v>44682</v>
          </cell>
          <cell r="H5443" t="str">
            <v>Hourly</v>
          </cell>
          <cell r="I5443" t="str">
            <v>H</v>
          </cell>
          <cell r="J5443">
            <v>19.61</v>
          </cell>
        </row>
        <row r="5444">
          <cell r="A5444">
            <v>2825</v>
          </cell>
          <cell r="B5444" t="str">
            <v>Towsley, Kathleen M.</v>
          </cell>
          <cell r="C5444" t="str">
            <v>Y</v>
          </cell>
          <cell r="D5444" t="str">
            <v>00000659</v>
          </cell>
          <cell r="E5444" t="str">
            <v>ES Technician</v>
          </cell>
          <cell r="F5444">
            <v>44683</v>
          </cell>
          <cell r="G5444">
            <v>45056</v>
          </cell>
          <cell r="H5444" t="str">
            <v>Hourly</v>
          </cell>
          <cell r="I5444" t="str">
            <v>H</v>
          </cell>
          <cell r="J5444">
            <v>22.24</v>
          </cell>
        </row>
        <row r="5445">
          <cell r="A5445">
            <v>2826</v>
          </cell>
          <cell r="B5445" t="str">
            <v>Washburn, Faaron E.</v>
          </cell>
          <cell r="C5445" t="str">
            <v>Y</v>
          </cell>
          <cell r="D5445" t="str">
            <v>00000337</v>
          </cell>
          <cell r="E5445" t="str">
            <v>Marketing Specialist</v>
          </cell>
          <cell r="F5445">
            <v>44342</v>
          </cell>
          <cell r="G5445">
            <v>45056</v>
          </cell>
          <cell r="H5445" t="str">
            <v>Hourly</v>
          </cell>
          <cell r="I5445" t="str">
            <v>H</v>
          </cell>
          <cell r="J5445">
            <v>28.83</v>
          </cell>
        </row>
        <row r="5446">
          <cell r="A5446">
            <v>2826</v>
          </cell>
          <cell r="B5446" t="str">
            <v>Washburn, Faaron E.</v>
          </cell>
          <cell r="C5446" t="str">
            <v>N</v>
          </cell>
          <cell r="D5446" t="str">
            <v>00000605</v>
          </cell>
          <cell r="E5446" t="str">
            <v>Server</v>
          </cell>
          <cell r="F5446">
            <v>44893</v>
          </cell>
          <cell r="G5446">
            <v>45056</v>
          </cell>
          <cell r="H5446" t="str">
            <v>Hourly</v>
          </cell>
          <cell r="I5446" t="str">
            <v>H</v>
          </cell>
          <cell r="J5446">
            <v>20</v>
          </cell>
        </row>
        <row r="5447">
          <cell r="A5447">
            <v>2827</v>
          </cell>
          <cell r="B5447" t="str">
            <v>Kievit, Dana</v>
          </cell>
          <cell r="C5447" t="str">
            <v>Y</v>
          </cell>
          <cell r="D5447" t="str">
            <v>00000063</v>
          </cell>
          <cell r="E5447" t="str">
            <v>OR Registered Nurse</v>
          </cell>
          <cell r="F5447">
            <v>44830</v>
          </cell>
          <cell r="G5447">
            <v>45056</v>
          </cell>
          <cell r="H5447" t="str">
            <v>Hourly</v>
          </cell>
          <cell r="I5447" t="str">
            <v>H</v>
          </cell>
          <cell r="J5447">
            <v>43.63</v>
          </cell>
        </row>
        <row r="5448">
          <cell r="A5448">
            <v>2827</v>
          </cell>
          <cell r="B5448" t="str">
            <v>Kievit, Dana</v>
          </cell>
          <cell r="C5448" t="str">
            <v>N</v>
          </cell>
          <cell r="D5448" t="str">
            <v>00000423</v>
          </cell>
          <cell r="E5448" t="str">
            <v>Director of Senior Services</v>
          </cell>
          <cell r="F5448">
            <v>44350</v>
          </cell>
          <cell r="G5448">
            <v>44829</v>
          </cell>
          <cell r="H5448" t="str">
            <v>Salaried</v>
          </cell>
          <cell r="I5448" t="str">
            <v>S</v>
          </cell>
          <cell r="J5448">
            <v>56.5197</v>
          </cell>
        </row>
        <row r="5449">
          <cell r="A5449">
            <v>2827</v>
          </cell>
          <cell r="B5449" t="str">
            <v>Kievit, Dana</v>
          </cell>
          <cell r="C5449" t="str">
            <v>N</v>
          </cell>
          <cell r="D5449" t="str">
            <v>00000591</v>
          </cell>
          <cell r="E5449" t="str">
            <v>RN Retirement Community</v>
          </cell>
          <cell r="F5449">
            <v>44350</v>
          </cell>
          <cell r="G5449">
            <v>44829</v>
          </cell>
          <cell r="H5449" t="str">
            <v>Salaried</v>
          </cell>
          <cell r="I5449" t="str">
            <v>S</v>
          </cell>
          <cell r="J5449">
            <v>56.5197</v>
          </cell>
        </row>
        <row r="5450">
          <cell r="A5450">
            <v>2828</v>
          </cell>
          <cell r="B5450" t="str">
            <v>Horne, Jordan L.</v>
          </cell>
          <cell r="C5450" t="str">
            <v>Y</v>
          </cell>
          <cell r="D5450" t="str">
            <v>00000396</v>
          </cell>
          <cell r="E5450" t="str">
            <v>CEC Food Service Worker</v>
          </cell>
          <cell r="F5450">
            <v>44356</v>
          </cell>
          <cell r="G5450">
            <v>44368</v>
          </cell>
          <cell r="H5450" t="str">
            <v>Hourly</v>
          </cell>
          <cell r="I5450" t="str">
            <v>H</v>
          </cell>
          <cell r="J5450">
            <v>14</v>
          </cell>
        </row>
        <row r="5451">
          <cell r="A5451">
            <v>2829</v>
          </cell>
          <cell r="B5451" t="str">
            <v>Rosa, Brooke A.</v>
          </cell>
          <cell r="C5451" t="str">
            <v>N</v>
          </cell>
          <cell r="D5451" t="str">
            <v>00000114</v>
          </cell>
          <cell r="E5451" t="str">
            <v>Non Certified Coder</v>
          </cell>
          <cell r="F5451">
            <v>44356</v>
          </cell>
          <cell r="G5451">
            <v>44374</v>
          </cell>
          <cell r="H5451" t="str">
            <v>Hourly</v>
          </cell>
          <cell r="I5451" t="str">
            <v>H</v>
          </cell>
          <cell r="J5451">
            <v>17.260000000000002</v>
          </cell>
        </row>
        <row r="5452">
          <cell r="A5452">
            <v>2829</v>
          </cell>
          <cell r="B5452" t="str">
            <v>Rosa, Brooke A.</v>
          </cell>
          <cell r="C5452" t="str">
            <v>Y</v>
          </cell>
          <cell r="D5452" t="str">
            <v>00000291</v>
          </cell>
          <cell r="E5452" t="str">
            <v>HIM Certified Coder</v>
          </cell>
          <cell r="F5452">
            <v>44375</v>
          </cell>
          <cell r="G5452">
            <v>44383</v>
          </cell>
          <cell r="H5452" t="str">
            <v>Hourly</v>
          </cell>
          <cell r="I5452" t="str">
            <v>H</v>
          </cell>
          <cell r="J5452">
            <v>20.03</v>
          </cell>
        </row>
        <row r="5453">
          <cell r="A5453">
            <v>2830</v>
          </cell>
          <cell r="B5453" t="str">
            <v>Gladding-Hinton, Aneleisa Y.</v>
          </cell>
          <cell r="C5453" t="str">
            <v>N</v>
          </cell>
          <cell r="D5453" t="str">
            <v>00000049</v>
          </cell>
          <cell r="E5453" t="str">
            <v>MEDSURG Registered Nurse</v>
          </cell>
          <cell r="F5453">
            <v>44375</v>
          </cell>
          <cell r="G5453">
            <v>44640</v>
          </cell>
          <cell r="H5453" t="str">
            <v>Hourly</v>
          </cell>
          <cell r="I5453" t="str">
            <v>H</v>
          </cell>
          <cell r="J5453">
            <v>32.840000000000003</v>
          </cell>
        </row>
        <row r="5454">
          <cell r="A5454">
            <v>2830</v>
          </cell>
          <cell r="B5454" t="str">
            <v>Gladding-Hinton, Aneleisa Y.</v>
          </cell>
          <cell r="C5454" t="str">
            <v>N</v>
          </cell>
          <cell r="D5454" t="str">
            <v>00000050</v>
          </cell>
          <cell r="E5454" t="str">
            <v>MEDSURG LPN</v>
          </cell>
          <cell r="F5454">
            <v>44356</v>
          </cell>
          <cell r="G5454">
            <v>44374</v>
          </cell>
          <cell r="H5454" t="str">
            <v>Hourly</v>
          </cell>
          <cell r="I5454" t="str">
            <v>H</v>
          </cell>
          <cell r="J5454">
            <v>19.3</v>
          </cell>
        </row>
        <row r="5455">
          <cell r="A5455">
            <v>2830</v>
          </cell>
          <cell r="B5455" t="str">
            <v>Gladding-Hinton, Aneleisa Y.</v>
          </cell>
          <cell r="C5455" t="str">
            <v>Y</v>
          </cell>
          <cell r="D5455" t="str">
            <v>00000062</v>
          </cell>
          <cell r="E5455" t="str">
            <v>BC Registered Nurse</v>
          </cell>
          <cell r="F5455">
            <v>44837</v>
          </cell>
          <cell r="G5455">
            <v>45056</v>
          </cell>
          <cell r="H5455" t="str">
            <v>Hourly</v>
          </cell>
          <cell r="I5455" t="str">
            <v>H</v>
          </cell>
          <cell r="J5455">
            <v>37.33</v>
          </cell>
        </row>
        <row r="5456">
          <cell r="A5456">
            <v>2830</v>
          </cell>
          <cell r="B5456" t="str">
            <v>Gladding-Hinton, Aneleisa Y.</v>
          </cell>
          <cell r="C5456" t="str">
            <v>N</v>
          </cell>
          <cell r="D5456" t="str">
            <v>00000239</v>
          </cell>
          <cell r="E5456" t="str">
            <v>MEDSURG RN Per Diem</v>
          </cell>
          <cell r="F5456">
            <v>44531</v>
          </cell>
          <cell r="G5456">
            <v>44907</v>
          </cell>
          <cell r="H5456" t="str">
            <v>Hourly</v>
          </cell>
          <cell r="I5456" t="str">
            <v>H</v>
          </cell>
          <cell r="J5456">
            <v>36.42</v>
          </cell>
        </row>
        <row r="5457">
          <cell r="A5457">
            <v>2831</v>
          </cell>
          <cell r="B5457" t="str">
            <v>Bussiere, Jennifer P.</v>
          </cell>
          <cell r="C5457" t="str">
            <v>N</v>
          </cell>
          <cell r="D5457" t="str">
            <v>00000051</v>
          </cell>
          <cell r="E5457" t="str">
            <v>MEDSURG LNA</v>
          </cell>
          <cell r="F5457">
            <v>44515</v>
          </cell>
          <cell r="G5457">
            <v>44811</v>
          </cell>
          <cell r="H5457" t="str">
            <v>Hourly</v>
          </cell>
          <cell r="I5457" t="str">
            <v>H</v>
          </cell>
          <cell r="J5457">
            <v>16.809999999999999</v>
          </cell>
        </row>
        <row r="5458">
          <cell r="A5458">
            <v>2831</v>
          </cell>
          <cell r="B5458" t="str">
            <v>Bussiere, Jennifer P.</v>
          </cell>
          <cell r="C5458" t="str">
            <v>N</v>
          </cell>
          <cell r="D5458" t="str">
            <v>00000237</v>
          </cell>
          <cell r="E5458" t="str">
            <v>MEDSURG LNA Per Diem</v>
          </cell>
          <cell r="F5458">
            <v>44356</v>
          </cell>
          <cell r="G5458">
            <v>44514</v>
          </cell>
          <cell r="H5458" t="str">
            <v>Hourly</v>
          </cell>
          <cell r="I5458" t="str">
            <v>H</v>
          </cell>
          <cell r="J5458">
            <v>15.17</v>
          </cell>
        </row>
        <row r="5459">
          <cell r="A5459">
            <v>2831</v>
          </cell>
          <cell r="B5459" t="str">
            <v>Bussiere, Jennifer P.</v>
          </cell>
          <cell r="C5459" t="str">
            <v>Y</v>
          </cell>
          <cell r="D5459" t="str">
            <v>00000554</v>
          </cell>
          <cell r="E5459" t="str">
            <v>Medical Assistant</v>
          </cell>
          <cell r="F5459">
            <v>44812</v>
          </cell>
          <cell r="G5459">
            <v>45056</v>
          </cell>
          <cell r="H5459" t="str">
            <v>Hourly</v>
          </cell>
          <cell r="I5459" t="str">
            <v>H</v>
          </cell>
          <cell r="J5459">
            <v>18.559999999999999</v>
          </cell>
        </row>
        <row r="5460">
          <cell r="A5460">
            <v>2832</v>
          </cell>
          <cell r="B5460" t="str">
            <v>Swahn, Patricia B.</v>
          </cell>
          <cell r="C5460" t="str">
            <v>Y</v>
          </cell>
          <cell r="D5460" t="str">
            <v>00000314</v>
          </cell>
          <cell r="E5460" t="str">
            <v>CHEL Medical Secretary Offsite</v>
          </cell>
          <cell r="F5460">
            <v>44363</v>
          </cell>
          <cell r="G5460">
            <v>44369</v>
          </cell>
          <cell r="H5460" t="str">
            <v>Hourly</v>
          </cell>
          <cell r="I5460" t="str">
            <v>H</v>
          </cell>
          <cell r="J5460">
            <v>18</v>
          </cell>
        </row>
        <row r="5461">
          <cell r="A5461">
            <v>2833</v>
          </cell>
          <cell r="B5461" t="str">
            <v>Osha, Loriann P.</v>
          </cell>
          <cell r="C5461" t="str">
            <v>N</v>
          </cell>
          <cell r="D5461" t="str">
            <v>00000164</v>
          </cell>
          <cell r="E5461" t="str">
            <v>PRIM Medical Secretary</v>
          </cell>
          <cell r="F5461">
            <v>44363</v>
          </cell>
          <cell r="G5461">
            <v>44682</v>
          </cell>
          <cell r="H5461" t="str">
            <v>Hourly</v>
          </cell>
          <cell r="I5461" t="str">
            <v>H</v>
          </cell>
          <cell r="J5461">
            <v>21.79</v>
          </cell>
        </row>
        <row r="5462">
          <cell r="A5462">
            <v>2833</v>
          </cell>
          <cell r="B5462" t="str">
            <v>Osha, Loriann P.</v>
          </cell>
          <cell r="C5462" t="str">
            <v>Y</v>
          </cell>
          <cell r="D5462" t="str">
            <v>00000657</v>
          </cell>
          <cell r="E5462" t="str">
            <v>Office Representative</v>
          </cell>
          <cell r="F5462">
            <v>44683</v>
          </cell>
          <cell r="G5462">
            <v>45056</v>
          </cell>
          <cell r="H5462" t="str">
            <v>Hourly</v>
          </cell>
          <cell r="I5462" t="str">
            <v>H</v>
          </cell>
          <cell r="J5462">
            <v>24.16</v>
          </cell>
        </row>
        <row r="5463">
          <cell r="A5463">
            <v>2834</v>
          </cell>
          <cell r="B5463" t="str">
            <v>Reis, Shayne F.</v>
          </cell>
          <cell r="C5463" t="str">
            <v>N</v>
          </cell>
          <cell r="D5463" t="str">
            <v>00000088</v>
          </cell>
          <cell r="E5463" t="str">
            <v>RAD Radiology Technologist</v>
          </cell>
          <cell r="F5463">
            <v>44363</v>
          </cell>
          <cell r="G5463">
            <v>44682</v>
          </cell>
          <cell r="H5463" t="str">
            <v>Hourly</v>
          </cell>
          <cell r="I5463" t="str">
            <v>H</v>
          </cell>
          <cell r="J5463">
            <v>28.58</v>
          </cell>
        </row>
        <row r="5464">
          <cell r="A5464">
            <v>2834</v>
          </cell>
          <cell r="B5464" t="str">
            <v>Reis, Shayne F.</v>
          </cell>
          <cell r="C5464" t="str">
            <v>Y</v>
          </cell>
          <cell r="D5464" t="str">
            <v>00000421</v>
          </cell>
          <cell r="E5464" t="str">
            <v>RAD Radiology Technologist 2</v>
          </cell>
          <cell r="F5464">
            <v>44683</v>
          </cell>
          <cell r="G5464">
            <v>45056</v>
          </cell>
          <cell r="H5464" t="str">
            <v>Hourly</v>
          </cell>
          <cell r="I5464" t="str">
            <v>H</v>
          </cell>
          <cell r="J5464">
            <v>29.55</v>
          </cell>
        </row>
        <row r="5465">
          <cell r="A5465">
            <v>2835</v>
          </cell>
          <cell r="B5465" t="str">
            <v>Weidner, Mark H.</v>
          </cell>
          <cell r="C5465" t="str">
            <v>Y</v>
          </cell>
          <cell r="D5465" t="str">
            <v>00000367</v>
          </cell>
          <cell r="E5465" t="str">
            <v>Hospitalist</v>
          </cell>
          <cell r="F5465">
            <v>44363</v>
          </cell>
          <cell r="G5465">
            <v>45004</v>
          </cell>
          <cell r="H5465" t="str">
            <v>Hourly</v>
          </cell>
          <cell r="I5465" t="str">
            <v>H</v>
          </cell>
          <cell r="J5465">
            <v>175</v>
          </cell>
        </row>
        <row r="5466">
          <cell r="A5466">
            <v>2836</v>
          </cell>
          <cell r="B5466" t="str">
            <v>Blanchard, Diane V.</v>
          </cell>
          <cell r="C5466" t="str">
            <v>Y</v>
          </cell>
          <cell r="D5466" t="str">
            <v>00000197</v>
          </cell>
          <cell r="E5466" t="str">
            <v>ES Associate</v>
          </cell>
          <cell r="F5466">
            <v>44370</v>
          </cell>
          <cell r="G5466">
            <v>44527</v>
          </cell>
          <cell r="H5466" t="str">
            <v>Hourly</v>
          </cell>
          <cell r="I5466" t="str">
            <v>H</v>
          </cell>
          <cell r="J5466">
            <v>15.96</v>
          </cell>
        </row>
        <row r="5467">
          <cell r="A5467">
            <v>2837</v>
          </cell>
          <cell r="B5467" t="str">
            <v>Fleishman, Scott B.</v>
          </cell>
          <cell r="C5467" t="str">
            <v>N</v>
          </cell>
          <cell r="D5467" t="str">
            <v>00000365</v>
          </cell>
          <cell r="E5467" t="str">
            <v>Communications Specialist</v>
          </cell>
          <cell r="F5467">
            <v>44370</v>
          </cell>
          <cell r="G5467">
            <v>44948</v>
          </cell>
          <cell r="H5467" t="str">
            <v>Hourly</v>
          </cell>
          <cell r="I5467" t="str">
            <v>H</v>
          </cell>
          <cell r="J5467">
            <v>28</v>
          </cell>
        </row>
        <row r="5468">
          <cell r="A5468">
            <v>2837</v>
          </cell>
          <cell r="B5468" t="str">
            <v>Fleishman, Scott B.</v>
          </cell>
          <cell r="C5468" t="str">
            <v>Y</v>
          </cell>
          <cell r="D5468" t="str">
            <v>00000728</v>
          </cell>
          <cell r="E5468" t="str">
            <v>Communications Specialist PD</v>
          </cell>
          <cell r="F5468">
            <v>44949</v>
          </cell>
          <cell r="G5468">
            <v>45056</v>
          </cell>
          <cell r="H5468" t="str">
            <v>Hourly</v>
          </cell>
          <cell r="I5468" t="str">
            <v>H</v>
          </cell>
          <cell r="J5468">
            <v>28.7</v>
          </cell>
        </row>
        <row r="5469">
          <cell r="A5469">
            <v>2838</v>
          </cell>
          <cell r="B5469" t="str">
            <v>Vadnais, Kerin D.</v>
          </cell>
          <cell r="C5469" t="str">
            <v>Y</v>
          </cell>
          <cell r="D5469" t="str">
            <v>00000553</v>
          </cell>
          <cell r="E5469" t="str">
            <v>Nurse Practitioner</v>
          </cell>
          <cell r="F5469">
            <v>44372</v>
          </cell>
          <cell r="G5469">
            <v>45056</v>
          </cell>
          <cell r="H5469" t="str">
            <v>Salaried</v>
          </cell>
          <cell r="I5469" t="str">
            <v>S</v>
          </cell>
          <cell r="J5469">
            <v>53.57</v>
          </cell>
        </row>
        <row r="5470">
          <cell r="A5470">
            <v>2839</v>
          </cell>
          <cell r="B5470" t="str">
            <v>Cacciola, Brendan E.</v>
          </cell>
          <cell r="C5470" t="str">
            <v>Y</v>
          </cell>
          <cell r="D5470" t="str">
            <v>00000436</v>
          </cell>
          <cell r="E5470" t="str">
            <v>Cert Athletic Trainer</v>
          </cell>
          <cell r="F5470">
            <v>44377</v>
          </cell>
          <cell r="G5470">
            <v>45056</v>
          </cell>
          <cell r="H5470" t="str">
            <v>Hourly</v>
          </cell>
          <cell r="I5470" t="str">
            <v>H</v>
          </cell>
          <cell r="J5470">
            <v>25.13</v>
          </cell>
        </row>
        <row r="5471">
          <cell r="A5471">
            <v>2840</v>
          </cell>
          <cell r="B5471" t="str">
            <v>Holliday, Leigh E.</v>
          </cell>
          <cell r="C5471" t="str">
            <v>Y</v>
          </cell>
          <cell r="D5471" t="str">
            <v>00000049</v>
          </cell>
          <cell r="E5471" t="str">
            <v>MEDSURG Registered Nurse</v>
          </cell>
          <cell r="F5471">
            <v>44720</v>
          </cell>
          <cell r="G5471">
            <v>44800</v>
          </cell>
          <cell r="H5471" t="str">
            <v>Hourly</v>
          </cell>
          <cell r="I5471" t="str">
            <v>H</v>
          </cell>
          <cell r="J5471">
            <v>36.04</v>
          </cell>
        </row>
        <row r="5472">
          <cell r="A5472">
            <v>2840</v>
          </cell>
          <cell r="B5472" t="str">
            <v>Holliday, Leigh E.</v>
          </cell>
          <cell r="C5472" t="str">
            <v>N</v>
          </cell>
          <cell r="D5472" t="str">
            <v>00000050</v>
          </cell>
          <cell r="E5472" t="str">
            <v>MEDSURG LPN</v>
          </cell>
          <cell r="F5472">
            <v>44578</v>
          </cell>
          <cell r="G5472">
            <v>44682</v>
          </cell>
          <cell r="H5472" t="str">
            <v>Hourly</v>
          </cell>
          <cell r="I5472" t="str">
            <v>H</v>
          </cell>
          <cell r="J5472">
            <v>22.35</v>
          </cell>
        </row>
        <row r="5473">
          <cell r="A5473">
            <v>2840</v>
          </cell>
          <cell r="B5473" t="str">
            <v>Holliday, Leigh E.</v>
          </cell>
          <cell r="C5473" t="str">
            <v>N</v>
          </cell>
          <cell r="D5473" t="str">
            <v>00000584</v>
          </cell>
          <cell r="E5473" t="str">
            <v>LPN Retirement Com PD</v>
          </cell>
          <cell r="F5473">
            <v>44377</v>
          </cell>
          <cell r="G5473">
            <v>44719</v>
          </cell>
          <cell r="H5473" t="str">
            <v>Hourly</v>
          </cell>
          <cell r="I5473" t="str">
            <v>H</v>
          </cell>
          <cell r="J5473">
            <v>22.35</v>
          </cell>
        </row>
        <row r="5474">
          <cell r="A5474">
            <v>2840</v>
          </cell>
          <cell r="B5474" t="str">
            <v>Holliday, Leigh E.</v>
          </cell>
          <cell r="C5474" t="str">
            <v>N</v>
          </cell>
          <cell r="D5474" t="str">
            <v>00000592</v>
          </cell>
          <cell r="E5474" t="str">
            <v>RN Retirement Com PD</v>
          </cell>
          <cell r="F5474">
            <v>44720</v>
          </cell>
          <cell r="G5474">
            <v>44780</v>
          </cell>
          <cell r="H5474" t="str">
            <v>Hourly</v>
          </cell>
          <cell r="I5474" t="str">
            <v>H</v>
          </cell>
          <cell r="J5474">
            <v>36.04</v>
          </cell>
        </row>
        <row r="5475">
          <cell r="A5475">
            <v>2840</v>
          </cell>
          <cell r="B5475" t="str">
            <v>Holliday, Leigh E.</v>
          </cell>
          <cell r="C5475" t="str">
            <v>N</v>
          </cell>
          <cell r="D5475" t="str">
            <v>00000675</v>
          </cell>
          <cell r="E5475" t="str">
            <v>Licensed Practical Nurse</v>
          </cell>
          <cell r="F5475">
            <v>44683</v>
          </cell>
          <cell r="G5475">
            <v>44724</v>
          </cell>
          <cell r="H5475" t="str">
            <v>Hourly</v>
          </cell>
          <cell r="I5475" t="str">
            <v>H</v>
          </cell>
          <cell r="J5475">
            <v>22.35</v>
          </cell>
        </row>
        <row r="5476">
          <cell r="A5476">
            <v>2841</v>
          </cell>
          <cell r="B5476" t="str">
            <v>Malcolm, Janet L.</v>
          </cell>
          <cell r="C5476" t="str">
            <v>Y</v>
          </cell>
          <cell r="D5476" t="str">
            <v>00000233</v>
          </cell>
          <cell r="E5476" t="str">
            <v>ER RN Per Diem</v>
          </cell>
          <cell r="F5476">
            <v>44377</v>
          </cell>
          <cell r="G5476">
            <v>45056</v>
          </cell>
          <cell r="H5476" t="str">
            <v>Hourly</v>
          </cell>
          <cell r="I5476" t="str">
            <v>H</v>
          </cell>
          <cell r="J5476">
            <v>43.88</v>
          </cell>
        </row>
        <row r="5477">
          <cell r="A5477">
            <v>2842</v>
          </cell>
          <cell r="B5477" t="str">
            <v>Smith, Matthew H.</v>
          </cell>
          <cell r="C5477" t="str">
            <v>Y</v>
          </cell>
          <cell r="D5477" t="str">
            <v>00000605</v>
          </cell>
          <cell r="E5477" t="str">
            <v>Server</v>
          </cell>
          <cell r="F5477">
            <v>44403</v>
          </cell>
          <cell r="G5477">
            <v>44672</v>
          </cell>
          <cell r="H5477" t="str">
            <v>Hourly</v>
          </cell>
          <cell r="I5477" t="str">
            <v>H</v>
          </cell>
          <cell r="J5477">
            <v>15</v>
          </cell>
        </row>
        <row r="5478">
          <cell r="A5478">
            <v>2842</v>
          </cell>
          <cell r="B5478" t="str">
            <v>Smith, Matthew H.</v>
          </cell>
          <cell r="C5478" t="str">
            <v>N</v>
          </cell>
          <cell r="D5478" t="str">
            <v>00000606</v>
          </cell>
          <cell r="E5478" t="str">
            <v>Server Per Diem</v>
          </cell>
          <cell r="F5478">
            <v>44377</v>
          </cell>
          <cell r="G5478">
            <v>44402</v>
          </cell>
          <cell r="H5478" t="str">
            <v>Hourly</v>
          </cell>
          <cell r="I5478" t="str">
            <v>H</v>
          </cell>
          <cell r="J5478">
            <v>12</v>
          </cell>
        </row>
        <row r="5479">
          <cell r="A5479">
            <v>2843</v>
          </cell>
          <cell r="B5479" t="str">
            <v>Burroughs, Ashelyn L.</v>
          </cell>
          <cell r="C5479" t="str">
            <v>Y</v>
          </cell>
          <cell r="D5479" t="str">
            <v>00000629</v>
          </cell>
          <cell r="E5479" t="str">
            <v>Medical Secretary Offsite</v>
          </cell>
          <cell r="F5479">
            <v>44385</v>
          </cell>
          <cell r="G5479">
            <v>44470</v>
          </cell>
          <cell r="H5479" t="str">
            <v>Hourly</v>
          </cell>
          <cell r="I5479" t="str">
            <v>H</v>
          </cell>
          <cell r="J5479">
            <v>15</v>
          </cell>
        </row>
        <row r="5480">
          <cell r="A5480">
            <v>2844</v>
          </cell>
          <cell r="B5480" t="str">
            <v>Jose, Benazir I.</v>
          </cell>
          <cell r="C5480" t="str">
            <v>N</v>
          </cell>
          <cell r="D5480" t="str">
            <v>00000070</v>
          </cell>
          <cell r="E5480" t="str">
            <v>OR Central Sterile Supply Tech</v>
          </cell>
          <cell r="F5480">
            <v>44385</v>
          </cell>
          <cell r="G5480">
            <v>44661</v>
          </cell>
          <cell r="H5480" t="str">
            <v>Hourly</v>
          </cell>
          <cell r="I5480" t="str">
            <v>H</v>
          </cell>
          <cell r="J5480">
            <v>16.73</v>
          </cell>
        </row>
        <row r="5481">
          <cell r="A5481">
            <v>2844</v>
          </cell>
          <cell r="B5481" t="str">
            <v>Jose, Benazir I.</v>
          </cell>
          <cell r="C5481" t="str">
            <v>N</v>
          </cell>
          <cell r="D5481" t="str">
            <v>00000589</v>
          </cell>
          <cell r="E5481" t="str">
            <v>Medical Secretary Spec</v>
          </cell>
          <cell r="F5481">
            <v>44662</v>
          </cell>
          <cell r="G5481">
            <v>44682</v>
          </cell>
          <cell r="H5481" t="str">
            <v>Hourly</v>
          </cell>
          <cell r="I5481" t="str">
            <v>H</v>
          </cell>
          <cell r="J5481">
            <v>17.420000000000002</v>
          </cell>
        </row>
        <row r="5482">
          <cell r="A5482">
            <v>2844</v>
          </cell>
          <cell r="B5482" t="str">
            <v>Jose, Benazir I.</v>
          </cell>
          <cell r="C5482" t="str">
            <v>N</v>
          </cell>
          <cell r="D5482" t="str">
            <v>00000657</v>
          </cell>
          <cell r="E5482" t="str">
            <v>Office Representative</v>
          </cell>
          <cell r="F5482">
            <v>44683</v>
          </cell>
          <cell r="G5482">
            <v>44732</v>
          </cell>
          <cell r="H5482" t="str">
            <v>Hourly</v>
          </cell>
          <cell r="I5482" t="str">
            <v>H</v>
          </cell>
          <cell r="J5482">
            <v>17.420000000000002</v>
          </cell>
        </row>
        <row r="5483">
          <cell r="A5483">
            <v>2844</v>
          </cell>
          <cell r="B5483" t="str">
            <v>Jose, Benazir I.</v>
          </cell>
          <cell r="C5483" t="str">
            <v>Y</v>
          </cell>
          <cell r="D5483" t="str">
            <v>00000657</v>
          </cell>
          <cell r="E5483" t="str">
            <v>Office Representative</v>
          </cell>
          <cell r="F5483">
            <v>44903</v>
          </cell>
          <cell r="G5483">
            <v>44903</v>
          </cell>
          <cell r="H5483" t="str">
            <v>Hourly</v>
          </cell>
          <cell r="I5483" t="str">
            <v>H</v>
          </cell>
          <cell r="J5483">
            <v>17.420000000000002</v>
          </cell>
        </row>
        <row r="5484">
          <cell r="A5484">
            <v>2845</v>
          </cell>
          <cell r="B5484" t="str">
            <v>Magner, Darian M.</v>
          </cell>
          <cell r="C5484" t="str">
            <v>N</v>
          </cell>
          <cell r="D5484" t="str">
            <v>00000049</v>
          </cell>
          <cell r="E5484" t="str">
            <v>MEDSURG Registered Nurse</v>
          </cell>
          <cell r="F5484">
            <v>44417</v>
          </cell>
          <cell r="G5484">
            <v>44584</v>
          </cell>
          <cell r="H5484" t="str">
            <v>Hourly</v>
          </cell>
          <cell r="I5484" t="str">
            <v>H</v>
          </cell>
          <cell r="J5484">
            <v>32.93</v>
          </cell>
        </row>
        <row r="5485">
          <cell r="A5485">
            <v>2845</v>
          </cell>
          <cell r="B5485" t="str">
            <v>Magner, Darian M.</v>
          </cell>
          <cell r="C5485" t="str">
            <v>N</v>
          </cell>
          <cell r="D5485" t="str">
            <v>00000050</v>
          </cell>
          <cell r="E5485" t="str">
            <v>MEDSURG LPN</v>
          </cell>
          <cell r="F5485">
            <v>44391</v>
          </cell>
          <cell r="G5485">
            <v>44416</v>
          </cell>
          <cell r="H5485" t="str">
            <v>Hourly</v>
          </cell>
          <cell r="I5485" t="str">
            <v>H</v>
          </cell>
          <cell r="J5485">
            <v>19.190000000000001</v>
          </cell>
        </row>
        <row r="5486">
          <cell r="A5486">
            <v>2845</v>
          </cell>
          <cell r="B5486" t="str">
            <v>Magner, Darian M.</v>
          </cell>
          <cell r="C5486" t="str">
            <v>Y</v>
          </cell>
          <cell r="D5486" t="str">
            <v>00000239</v>
          </cell>
          <cell r="E5486" t="str">
            <v>MEDSURG RN Per Diem</v>
          </cell>
          <cell r="F5486">
            <v>44585</v>
          </cell>
          <cell r="G5486">
            <v>44726</v>
          </cell>
          <cell r="H5486" t="str">
            <v>Hourly</v>
          </cell>
          <cell r="I5486" t="str">
            <v>H</v>
          </cell>
          <cell r="J5486">
            <v>36.42</v>
          </cell>
        </row>
        <row r="5487">
          <cell r="A5487">
            <v>2846</v>
          </cell>
          <cell r="B5487" t="str">
            <v>McDermott, Shelby B.</v>
          </cell>
          <cell r="C5487" t="str">
            <v>Y</v>
          </cell>
          <cell r="D5487" t="str">
            <v>00000088</v>
          </cell>
          <cell r="E5487" t="str">
            <v>RAD Radiology Technologist</v>
          </cell>
          <cell r="F5487">
            <v>44391</v>
          </cell>
          <cell r="G5487">
            <v>45056</v>
          </cell>
          <cell r="H5487" t="str">
            <v>Hourly</v>
          </cell>
          <cell r="I5487" t="str">
            <v>H</v>
          </cell>
          <cell r="J5487">
            <v>29.21</v>
          </cell>
        </row>
        <row r="5488">
          <cell r="A5488">
            <v>2847</v>
          </cell>
          <cell r="B5488" t="str">
            <v>Rashford, Josselyn M.</v>
          </cell>
          <cell r="C5488" t="str">
            <v>N</v>
          </cell>
          <cell r="D5488" t="str">
            <v>00000472</v>
          </cell>
          <cell r="E5488" t="str">
            <v>ES Associate - Per Diem</v>
          </cell>
          <cell r="F5488">
            <v>44405</v>
          </cell>
          <cell r="G5488">
            <v>44682</v>
          </cell>
          <cell r="H5488" t="str">
            <v>Hourly</v>
          </cell>
          <cell r="I5488" t="str">
            <v>H</v>
          </cell>
          <cell r="J5488">
            <v>15.13</v>
          </cell>
        </row>
        <row r="5489">
          <cell r="A5489">
            <v>2847</v>
          </cell>
          <cell r="B5489" t="str">
            <v>Rashford, Josselyn M.</v>
          </cell>
          <cell r="C5489" t="str">
            <v>N</v>
          </cell>
          <cell r="D5489" t="str">
            <v>00000659</v>
          </cell>
          <cell r="E5489" t="str">
            <v>ES Technician</v>
          </cell>
          <cell r="F5489">
            <v>44711</v>
          </cell>
          <cell r="G5489">
            <v>44850</v>
          </cell>
          <cell r="H5489" t="str">
            <v>Hourly</v>
          </cell>
          <cell r="I5489" t="str">
            <v>H</v>
          </cell>
          <cell r="J5489">
            <v>15.13</v>
          </cell>
        </row>
        <row r="5490">
          <cell r="A5490">
            <v>2847</v>
          </cell>
          <cell r="B5490" t="str">
            <v>Rashford, Josselyn M.</v>
          </cell>
          <cell r="C5490" t="str">
            <v>N</v>
          </cell>
          <cell r="D5490" t="str">
            <v>00000661</v>
          </cell>
          <cell r="E5490" t="str">
            <v>ES Technician PD</v>
          </cell>
          <cell r="F5490">
            <v>44683</v>
          </cell>
          <cell r="G5490">
            <v>44710</v>
          </cell>
          <cell r="H5490" t="str">
            <v>Hourly</v>
          </cell>
          <cell r="I5490" t="str">
            <v>H</v>
          </cell>
          <cell r="J5490">
            <v>15.13</v>
          </cell>
        </row>
        <row r="5491">
          <cell r="A5491">
            <v>2847</v>
          </cell>
          <cell r="B5491" t="str">
            <v>Rashford, Josselyn M.</v>
          </cell>
          <cell r="C5491" t="str">
            <v>Y</v>
          </cell>
          <cell r="D5491" t="str">
            <v>00000661</v>
          </cell>
          <cell r="E5491" t="str">
            <v>ES Technician PD</v>
          </cell>
          <cell r="F5491">
            <v>44851</v>
          </cell>
          <cell r="G5491">
            <v>44893</v>
          </cell>
          <cell r="H5491" t="str">
            <v>Hourly</v>
          </cell>
          <cell r="I5491" t="str">
            <v>H</v>
          </cell>
          <cell r="J5491">
            <v>15.13</v>
          </cell>
        </row>
        <row r="5492">
          <cell r="A5492">
            <v>2848</v>
          </cell>
          <cell r="B5492" t="str">
            <v>Harrigan, Jennifer L.</v>
          </cell>
          <cell r="C5492" t="str">
            <v>Y</v>
          </cell>
          <cell r="D5492" t="str">
            <v>00000063</v>
          </cell>
          <cell r="E5492" t="str">
            <v>OR Registered Nurse</v>
          </cell>
          <cell r="F5492">
            <v>44718</v>
          </cell>
          <cell r="G5492">
            <v>45056</v>
          </cell>
          <cell r="H5492" t="str">
            <v>Hourly</v>
          </cell>
          <cell r="I5492" t="str">
            <v>H</v>
          </cell>
          <cell r="J5492">
            <v>38.53</v>
          </cell>
        </row>
        <row r="5493">
          <cell r="A5493">
            <v>2848</v>
          </cell>
          <cell r="B5493" t="str">
            <v>Harrigan, Jennifer L.</v>
          </cell>
          <cell r="C5493" t="str">
            <v>N</v>
          </cell>
          <cell r="D5493" t="str">
            <v>00000067</v>
          </cell>
          <cell r="E5493" t="str">
            <v>ACC Registered Nurse</v>
          </cell>
          <cell r="F5493">
            <v>44501</v>
          </cell>
          <cell r="G5493">
            <v>44717</v>
          </cell>
          <cell r="H5493" t="str">
            <v>Hourly</v>
          </cell>
          <cell r="I5493" t="str">
            <v>H</v>
          </cell>
          <cell r="J5493">
            <v>37.590000000000003</v>
          </cell>
        </row>
        <row r="5494">
          <cell r="A5494">
            <v>2848</v>
          </cell>
          <cell r="B5494" t="str">
            <v>Harrigan, Jennifer L.</v>
          </cell>
          <cell r="C5494" t="str">
            <v>N</v>
          </cell>
          <cell r="D5494" t="str">
            <v>00000265</v>
          </cell>
          <cell r="E5494" t="str">
            <v>ACC RN - Per Diem</v>
          </cell>
          <cell r="F5494">
            <v>44405</v>
          </cell>
          <cell r="G5494">
            <v>44500</v>
          </cell>
          <cell r="H5494" t="str">
            <v>Hourly</v>
          </cell>
          <cell r="I5494" t="str">
            <v>H</v>
          </cell>
          <cell r="J5494">
            <v>27.86</v>
          </cell>
        </row>
        <row r="5495">
          <cell r="A5495">
            <v>2849</v>
          </cell>
          <cell r="B5495" t="str">
            <v>Champney, Bobbisue</v>
          </cell>
          <cell r="C5495" t="str">
            <v>N</v>
          </cell>
          <cell r="D5495" t="str">
            <v>00000314</v>
          </cell>
          <cell r="E5495" t="str">
            <v>CHEL Medical Secretary Offsite</v>
          </cell>
          <cell r="F5495">
            <v>44412</v>
          </cell>
          <cell r="G5495">
            <v>44682</v>
          </cell>
          <cell r="H5495" t="str">
            <v>Hourly</v>
          </cell>
          <cell r="I5495" t="str">
            <v>H</v>
          </cell>
          <cell r="J5495">
            <v>20.88</v>
          </cell>
        </row>
        <row r="5496">
          <cell r="A5496">
            <v>2849</v>
          </cell>
          <cell r="B5496" t="str">
            <v>Champney, Bobbisue</v>
          </cell>
          <cell r="C5496" t="str">
            <v>Y</v>
          </cell>
          <cell r="D5496" t="str">
            <v>00000657</v>
          </cell>
          <cell r="E5496" t="str">
            <v>Office Representative</v>
          </cell>
          <cell r="F5496">
            <v>44683</v>
          </cell>
          <cell r="G5496">
            <v>45056</v>
          </cell>
          <cell r="H5496" t="str">
            <v>Hourly</v>
          </cell>
          <cell r="I5496" t="str">
            <v>H</v>
          </cell>
          <cell r="J5496">
            <v>23.87</v>
          </cell>
        </row>
        <row r="5497">
          <cell r="A5497">
            <v>2850</v>
          </cell>
          <cell r="B5497" t="str">
            <v>Moyer, Michael R.</v>
          </cell>
          <cell r="C5497" t="str">
            <v>Y</v>
          </cell>
          <cell r="D5497" t="str">
            <v>00000368</v>
          </cell>
          <cell r="E5497" t="str">
            <v>ER LNA</v>
          </cell>
          <cell r="F5497">
            <v>44412</v>
          </cell>
          <cell r="G5497">
            <v>44731</v>
          </cell>
          <cell r="H5497" t="str">
            <v>Hourly</v>
          </cell>
          <cell r="I5497" t="str">
            <v>H</v>
          </cell>
          <cell r="J5497">
            <v>15.89</v>
          </cell>
        </row>
        <row r="5498">
          <cell r="A5498">
            <v>2851</v>
          </cell>
          <cell r="B5498" t="str">
            <v>Hoyum, Gretchen E.</v>
          </cell>
          <cell r="C5498" t="str">
            <v>Y</v>
          </cell>
          <cell r="D5498" t="str">
            <v>00000641</v>
          </cell>
          <cell r="E5498" t="str">
            <v>Counselor</v>
          </cell>
          <cell r="F5498">
            <v>44417</v>
          </cell>
          <cell r="G5498">
            <v>45056</v>
          </cell>
          <cell r="H5498" t="str">
            <v>Salaried</v>
          </cell>
          <cell r="I5498" t="str">
            <v>S</v>
          </cell>
          <cell r="J5498">
            <v>27.1</v>
          </cell>
        </row>
        <row r="5499">
          <cell r="A5499">
            <v>2852</v>
          </cell>
          <cell r="B5499" t="str">
            <v>Micucci, Jasmine J.</v>
          </cell>
          <cell r="C5499" t="str">
            <v>Y</v>
          </cell>
          <cell r="D5499" t="str">
            <v>00000226</v>
          </cell>
          <cell r="E5499" t="str">
            <v>CEC Teaching Associate</v>
          </cell>
          <cell r="F5499">
            <v>44419</v>
          </cell>
          <cell r="G5499">
            <v>45056</v>
          </cell>
          <cell r="H5499" t="str">
            <v>Hourly</v>
          </cell>
          <cell r="I5499" t="str">
            <v>H</v>
          </cell>
          <cell r="J5499">
            <v>22.69</v>
          </cell>
        </row>
        <row r="5500">
          <cell r="A5500">
            <v>2853</v>
          </cell>
          <cell r="B5500" t="str">
            <v>Barnyak, Oliver J.</v>
          </cell>
          <cell r="C5500" t="str">
            <v>Y</v>
          </cell>
          <cell r="D5500" t="str">
            <v>00000438</v>
          </cell>
          <cell r="E5500" t="str">
            <v>Physician - ER</v>
          </cell>
          <cell r="F5500">
            <v>44420</v>
          </cell>
          <cell r="G5500">
            <v>45056</v>
          </cell>
          <cell r="H5500" t="str">
            <v>Salaried</v>
          </cell>
          <cell r="I5500" t="str">
            <v>S</v>
          </cell>
          <cell r="J5500">
            <v>170.1377</v>
          </cell>
        </row>
        <row r="5501">
          <cell r="A5501">
            <v>2854</v>
          </cell>
          <cell r="B5501" t="str">
            <v>Thievon, Susan L.</v>
          </cell>
          <cell r="C5501" t="str">
            <v>Y</v>
          </cell>
          <cell r="D5501" t="str">
            <v>00000309</v>
          </cell>
          <cell r="E5501" t="str">
            <v>BETH Nurse Practitioner</v>
          </cell>
          <cell r="F5501">
            <v>44424</v>
          </cell>
          <cell r="G5501">
            <v>45056</v>
          </cell>
          <cell r="H5501" t="str">
            <v>Salaried</v>
          </cell>
          <cell r="I5501" t="str">
            <v>S</v>
          </cell>
          <cell r="J5501">
            <v>60.908700000000003</v>
          </cell>
        </row>
        <row r="5502">
          <cell r="A5502">
            <v>2855</v>
          </cell>
          <cell r="B5502" t="str">
            <v>Reed, Belinda L.</v>
          </cell>
          <cell r="C5502" t="str">
            <v>Y</v>
          </cell>
          <cell r="D5502" t="str">
            <v>00000036</v>
          </cell>
          <cell r="E5502" t="str">
            <v>FIN Patient Admin Services Mgr</v>
          </cell>
          <cell r="F5502">
            <v>44431</v>
          </cell>
          <cell r="G5502">
            <v>45056</v>
          </cell>
          <cell r="H5502" t="str">
            <v>Salaried</v>
          </cell>
          <cell r="I5502" t="str">
            <v>S</v>
          </cell>
          <cell r="J5502">
            <v>51.25</v>
          </cell>
        </row>
        <row r="5503">
          <cell r="A5503">
            <v>2856</v>
          </cell>
          <cell r="B5503" t="str">
            <v>Dumas, Rosemarie</v>
          </cell>
          <cell r="C5503" t="str">
            <v>Y</v>
          </cell>
          <cell r="D5503" t="str">
            <v>00000233</v>
          </cell>
          <cell r="E5503" t="str">
            <v>ER RN Per Diem</v>
          </cell>
          <cell r="F5503">
            <v>44433</v>
          </cell>
          <cell r="G5503">
            <v>45056</v>
          </cell>
          <cell r="H5503" t="str">
            <v>Hourly</v>
          </cell>
          <cell r="I5503" t="str">
            <v>H</v>
          </cell>
          <cell r="J5503">
            <v>41.84</v>
          </cell>
        </row>
        <row r="5504">
          <cell r="A5504">
            <v>2857</v>
          </cell>
          <cell r="B5504" t="str">
            <v>Belanger, Kaitlin R.</v>
          </cell>
          <cell r="C5504" t="str">
            <v>Y</v>
          </cell>
          <cell r="D5504" t="str">
            <v>00000204</v>
          </cell>
          <cell r="E5504" t="str">
            <v>ACCT Accountant</v>
          </cell>
          <cell r="F5504">
            <v>44529</v>
          </cell>
          <cell r="G5504">
            <v>45056</v>
          </cell>
          <cell r="H5504" t="str">
            <v>Salaried</v>
          </cell>
          <cell r="I5504" t="str">
            <v>S</v>
          </cell>
          <cell r="J5504">
            <v>25.13</v>
          </cell>
        </row>
        <row r="5505">
          <cell r="A5505">
            <v>2857</v>
          </cell>
          <cell r="B5505" t="str">
            <v>Belanger, Kaitlin R.</v>
          </cell>
          <cell r="C5505" t="str">
            <v>N</v>
          </cell>
          <cell r="D5505" t="str">
            <v>00000206</v>
          </cell>
          <cell r="E5505" t="str">
            <v>ACCT Payroll/Billing Assistant</v>
          </cell>
          <cell r="F5505">
            <v>44433</v>
          </cell>
          <cell r="G5505">
            <v>44528</v>
          </cell>
          <cell r="H5505" t="str">
            <v>Salaried</v>
          </cell>
          <cell r="I5505" t="str">
            <v>S</v>
          </cell>
          <cell r="J5505">
            <v>24.519200000000001</v>
          </cell>
        </row>
        <row r="5506">
          <cell r="A5506">
            <v>2858</v>
          </cell>
          <cell r="B5506" t="str">
            <v>McDonagh, Quinn M.</v>
          </cell>
          <cell r="C5506" t="str">
            <v>Y</v>
          </cell>
          <cell r="D5506" t="str">
            <v>00000049</v>
          </cell>
          <cell r="E5506" t="str">
            <v>MEDSURG Registered Nurse</v>
          </cell>
          <cell r="F5506">
            <v>44727</v>
          </cell>
          <cell r="G5506">
            <v>45056</v>
          </cell>
          <cell r="H5506" t="str">
            <v>Hourly</v>
          </cell>
          <cell r="I5506" t="str">
            <v>H</v>
          </cell>
          <cell r="J5506">
            <v>36.94</v>
          </cell>
        </row>
        <row r="5507">
          <cell r="A5507">
            <v>2858</v>
          </cell>
          <cell r="B5507" t="str">
            <v>McDonagh, Quinn M.</v>
          </cell>
          <cell r="C5507" t="str">
            <v>N</v>
          </cell>
          <cell r="D5507" t="str">
            <v>00000050</v>
          </cell>
          <cell r="E5507" t="str">
            <v>MEDSURG LPN</v>
          </cell>
          <cell r="F5507">
            <v>44440</v>
          </cell>
          <cell r="G5507">
            <v>44682</v>
          </cell>
          <cell r="H5507" t="str">
            <v>Hourly</v>
          </cell>
          <cell r="I5507" t="str">
            <v>H</v>
          </cell>
          <cell r="J5507">
            <v>22.35</v>
          </cell>
        </row>
        <row r="5508">
          <cell r="A5508">
            <v>2858</v>
          </cell>
          <cell r="B5508" t="str">
            <v>McDonagh, Quinn M.</v>
          </cell>
          <cell r="C5508" t="str">
            <v>N</v>
          </cell>
          <cell r="D5508" t="str">
            <v>00000675</v>
          </cell>
          <cell r="E5508" t="str">
            <v>Licensed Practical Nurse</v>
          </cell>
          <cell r="F5508">
            <v>44683</v>
          </cell>
          <cell r="G5508">
            <v>44726</v>
          </cell>
          <cell r="H5508" t="str">
            <v>Hourly</v>
          </cell>
          <cell r="I5508" t="str">
            <v>H</v>
          </cell>
          <cell r="J5508">
            <v>22.35</v>
          </cell>
        </row>
        <row r="5509">
          <cell r="A5509">
            <v>2859</v>
          </cell>
          <cell r="B5509" t="str">
            <v>Stevens, Paige L.</v>
          </cell>
          <cell r="C5509" t="str">
            <v>N</v>
          </cell>
          <cell r="D5509" t="str">
            <v>00000296</v>
          </cell>
          <cell r="E5509" t="str">
            <v>CLAD LPN - Provider Practice</v>
          </cell>
          <cell r="F5509">
            <v>44592</v>
          </cell>
          <cell r="G5509">
            <v>44682</v>
          </cell>
          <cell r="H5509" t="str">
            <v>Hourly</v>
          </cell>
          <cell r="I5509" t="str">
            <v>H</v>
          </cell>
          <cell r="J5509">
            <v>21.45</v>
          </cell>
        </row>
        <row r="5510">
          <cell r="A5510">
            <v>2859</v>
          </cell>
          <cell r="B5510" t="str">
            <v>Stevens, Paige L.</v>
          </cell>
          <cell r="C5510" t="str">
            <v>N</v>
          </cell>
          <cell r="D5510" t="str">
            <v>00000487</v>
          </cell>
          <cell r="E5510" t="str">
            <v>Healthcare Assistant</v>
          </cell>
          <cell r="F5510">
            <v>44448</v>
          </cell>
          <cell r="G5510">
            <v>44591</v>
          </cell>
          <cell r="H5510" t="str">
            <v>Hourly</v>
          </cell>
          <cell r="I5510" t="str">
            <v>H</v>
          </cell>
          <cell r="J5510">
            <v>15.5</v>
          </cell>
        </row>
        <row r="5511">
          <cell r="A5511">
            <v>2859</v>
          </cell>
          <cell r="B5511" t="str">
            <v>Stevens, Paige L.</v>
          </cell>
          <cell r="C5511" t="str">
            <v>Y</v>
          </cell>
          <cell r="D5511" t="str">
            <v>00000675</v>
          </cell>
          <cell r="E5511" t="str">
            <v>Licensed Practical Nurse</v>
          </cell>
          <cell r="F5511">
            <v>44683</v>
          </cell>
          <cell r="G5511">
            <v>44697</v>
          </cell>
          <cell r="H5511" t="str">
            <v>Hourly</v>
          </cell>
          <cell r="I5511" t="str">
            <v>H</v>
          </cell>
          <cell r="J5511">
            <v>21.45</v>
          </cell>
        </row>
        <row r="5512">
          <cell r="A5512">
            <v>2860</v>
          </cell>
          <cell r="B5512" t="str">
            <v>Bent, Cheyanne M.</v>
          </cell>
          <cell r="C5512" t="str">
            <v>N</v>
          </cell>
          <cell r="D5512" t="str">
            <v>00000300</v>
          </cell>
          <cell r="E5512" t="str">
            <v>PRIM LPN - Provider Practice</v>
          </cell>
          <cell r="F5512">
            <v>44448</v>
          </cell>
          <cell r="G5512">
            <v>44682</v>
          </cell>
          <cell r="H5512" t="str">
            <v>Hourly</v>
          </cell>
          <cell r="I5512" t="str">
            <v>H</v>
          </cell>
          <cell r="J5512">
            <v>22.35</v>
          </cell>
        </row>
        <row r="5513">
          <cell r="A5513">
            <v>2860</v>
          </cell>
          <cell r="B5513" t="str">
            <v>Bent, Cheyanne M.</v>
          </cell>
          <cell r="C5513" t="str">
            <v>Y</v>
          </cell>
          <cell r="D5513" t="str">
            <v>00000675</v>
          </cell>
          <cell r="E5513" t="str">
            <v>Licensed Practical Nurse</v>
          </cell>
          <cell r="F5513">
            <v>44683</v>
          </cell>
          <cell r="G5513">
            <v>45056</v>
          </cell>
          <cell r="H5513" t="str">
            <v>Hourly</v>
          </cell>
          <cell r="I5513" t="str">
            <v>H</v>
          </cell>
          <cell r="J5513">
            <v>22.91</v>
          </cell>
        </row>
        <row r="5514">
          <cell r="A5514">
            <v>2861</v>
          </cell>
          <cell r="B5514" t="str">
            <v>Hale, Megan M.</v>
          </cell>
          <cell r="C5514" t="str">
            <v>N</v>
          </cell>
          <cell r="D5514" t="str">
            <v>00000298</v>
          </cell>
          <cell r="E5514" t="str">
            <v>OBGYN LPN - Provider Practice</v>
          </cell>
          <cell r="F5514">
            <v>44454</v>
          </cell>
          <cell r="G5514">
            <v>44682</v>
          </cell>
          <cell r="H5514" t="str">
            <v>Hourly</v>
          </cell>
          <cell r="I5514" t="str">
            <v>H</v>
          </cell>
          <cell r="J5514">
            <v>24.13</v>
          </cell>
        </row>
        <row r="5515">
          <cell r="A5515">
            <v>2861</v>
          </cell>
          <cell r="B5515" t="str">
            <v>Hale, Megan M.</v>
          </cell>
          <cell r="C5515" t="str">
            <v>Y</v>
          </cell>
          <cell r="D5515" t="str">
            <v>00000675</v>
          </cell>
          <cell r="E5515" t="str">
            <v>Licensed Practical Nurse</v>
          </cell>
          <cell r="F5515">
            <v>44683</v>
          </cell>
          <cell r="G5515">
            <v>44974</v>
          </cell>
          <cell r="H5515" t="str">
            <v>Hourly</v>
          </cell>
          <cell r="I5515" t="str">
            <v>H</v>
          </cell>
          <cell r="J5515">
            <v>24.13</v>
          </cell>
        </row>
        <row r="5516">
          <cell r="A5516">
            <v>2862</v>
          </cell>
          <cell r="B5516" t="str">
            <v>Maxey, Zachary S.</v>
          </cell>
          <cell r="C5516" t="str">
            <v>Y</v>
          </cell>
          <cell r="D5516" t="str">
            <v>00000193</v>
          </cell>
          <cell r="E5516" t="str">
            <v>FAC Skilled Maintenance</v>
          </cell>
          <cell r="F5516">
            <v>44454</v>
          </cell>
          <cell r="G5516">
            <v>44773</v>
          </cell>
          <cell r="H5516" t="str">
            <v>Hourly</v>
          </cell>
          <cell r="I5516" t="str">
            <v>H</v>
          </cell>
          <cell r="J5516">
            <v>23</v>
          </cell>
        </row>
        <row r="5517">
          <cell r="A5517">
            <v>2863</v>
          </cell>
          <cell r="B5517" t="str">
            <v>Murray, Shari L.</v>
          </cell>
          <cell r="C5517" t="str">
            <v>Y</v>
          </cell>
          <cell r="D5517" t="str">
            <v>00000554</v>
          </cell>
          <cell r="E5517" t="str">
            <v>Medical Assistant</v>
          </cell>
          <cell r="F5517">
            <v>44454</v>
          </cell>
          <cell r="G5517">
            <v>45056</v>
          </cell>
          <cell r="H5517" t="str">
            <v>Hourly</v>
          </cell>
          <cell r="I5517" t="str">
            <v>H</v>
          </cell>
          <cell r="J5517">
            <v>17.190000000000001</v>
          </cell>
        </row>
        <row r="5518">
          <cell r="A5518">
            <v>2864</v>
          </cell>
          <cell r="B5518" t="str">
            <v>Waite, William W.</v>
          </cell>
          <cell r="C5518" t="str">
            <v>Y</v>
          </cell>
          <cell r="D5518" t="str">
            <v>00000554</v>
          </cell>
          <cell r="E5518" t="str">
            <v>Medical Assistant</v>
          </cell>
          <cell r="F5518">
            <v>44454</v>
          </cell>
          <cell r="G5518">
            <v>45056</v>
          </cell>
          <cell r="H5518" t="str">
            <v>Hourly</v>
          </cell>
          <cell r="I5518" t="str">
            <v>H</v>
          </cell>
          <cell r="J5518">
            <v>17.88</v>
          </cell>
        </row>
        <row r="5519">
          <cell r="A5519">
            <v>2865</v>
          </cell>
          <cell r="B5519" t="str">
            <v>Merrill, Debra J.</v>
          </cell>
          <cell r="C5519" t="str">
            <v>Y</v>
          </cell>
          <cell r="D5519" t="str">
            <v>00000554</v>
          </cell>
          <cell r="E5519" t="str">
            <v>Medical Assistant</v>
          </cell>
          <cell r="F5519">
            <v>44454</v>
          </cell>
          <cell r="G5519">
            <v>45056</v>
          </cell>
          <cell r="H5519" t="str">
            <v>Hourly</v>
          </cell>
          <cell r="I5519" t="str">
            <v>H</v>
          </cell>
          <cell r="J5519">
            <v>20.11</v>
          </cell>
        </row>
        <row r="5520">
          <cell r="A5520">
            <v>2865</v>
          </cell>
          <cell r="B5520" t="str">
            <v>Merrill, Debra J.</v>
          </cell>
          <cell r="C5520" t="str">
            <v>N</v>
          </cell>
          <cell r="D5520" t="str">
            <v>00000582</v>
          </cell>
          <cell r="E5520" t="str">
            <v>LNA Retirement Com PD</v>
          </cell>
          <cell r="F5520">
            <v>44691</v>
          </cell>
          <cell r="G5520">
            <v>45056</v>
          </cell>
          <cell r="H5520" t="str">
            <v>Salaried</v>
          </cell>
          <cell r="I5520" t="str">
            <v>S</v>
          </cell>
          <cell r="J5520">
            <v>18.420000000000002</v>
          </cell>
        </row>
        <row r="5521">
          <cell r="A5521">
            <v>2866</v>
          </cell>
          <cell r="B5521" t="str">
            <v>Blair, Melissa A.</v>
          </cell>
          <cell r="C5521" t="str">
            <v>Y</v>
          </cell>
          <cell r="D5521" t="str">
            <v>00000554</v>
          </cell>
          <cell r="E5521" t="str">
            <v>Medical Assistant</v>
          </cell>
          <cell r="F5521">
            <v>44454</v>
          </cell>
          <cell r="G5521">
            <v>44461</v>
          </cell>
          <cell r="H5521" t="str">
            <v>Hourly</v>
          </cell>
          <cell r="I5521" t="str">
            <v>H</v>
          </cell>
          <cell r="J5521">
            <v>18.170000000000002</v>
          </cell>
        </row>
        <row r="5522">
          <cell r="A5522">
            <v>2867</v>
          </cell>
          <cell r="B5522" t="str">
            <v>Staples, Edward J.</v>
          </cell>
          <cell r="C5522" t="str">
            <v>Y</v>
          </cell>
          <cell r="D5522" t="str">
            <v>00000237</v>
          </cell>
          <cell r="E5522" t="str">
            <v>MEDSURG LNA Per Diem</v>
          </cell>
          <cell r="F5522">
            <v>44461</v>
          </cell>
          <cell r="G5522">
            <v>45056</v>
          </cell>
          <cell r="H5522" t="str">
            <v>Hourly</v>
          </cell>
          <cell r="I5522" t="str">
            <v>H</v>
          </cell>
          <cell r="J5522">
            <v>17.190000000000001</v>
          </cell>
        </row>
        <row r="5523">
          <cell r="A5523">
            <v>2867</v>
          </cell>
          <cell r="B5523" t="str">
            <v>Staples, Edward J.</v>
          </cell>
          <cell r="C5523" t="str">
            <v>N</v>
          </cell>
          <cell r="D5523" t="str">
            <v>00000459</v>
          </cell>
          <cell r="E5523" t="str">
            <v>NUTS Nutrition Asst 1 Per Diem</v>
          </cell>
          <cell r="F5523">
            <v>44571</v>
          </cell>
          <cell r="G5523">
            <v>44683</v>
          </cell>
          <cell r="H5523" t="str">
            <v>Hourly</v>
          </cell>
          <cell r="I5523" t="str">
            <v>H</v>
          </cell>
          <cell r="J5523">
            <v>15</v>
          </cell>
        </row>
        <row r="5524">
          <cell r="A5524">
            <v>2868</v>
          </cell>
          <cell r="B5524" t="str">
            <v>Bailey, Kevin M.</v>
          </cell>
          <cell r="C5524" t="str">
            <v>N</v>
          </cell>
          <cell r="D5524" t="str">
            <v>00000189</v>
          </cell>
          <cell r="E5524" t="str">
            <v>NUTS Chef</v>
          </cell>
          <cell r="F5524">
            <v>44468</v>
          </cell>
          <cell r="G5524">
            <v>44500</v>
          </cell>
          <cell r="H5524" t="str">
            <v>Salaried</v>
          </cell>
          <cell r="I5524" t="str">
            <v>S</v>
          </cell>
          <cell r="J5524">
            <v>23</v>
          </cell>
        </row>
        <row r="5525">
          <cell r="A5525">
            <v>2868</v>
          </cell>
          <cell r="B5525" t="str">
            <v>Bailey, Kevin M.</v>
          </cell>
          <cell r="C5525" t="str">
            <v>N</v>
          </cell>
          <cell r="D5525" t="str">
            <v>00000652</v>
          </cell>
          <cell r="E5525" t="str">
            <v>Head Chef</v>
          </cell>
          <cell r="F5525">
            <v>44501</v>
          </cell>
          <cell r="G5525">
            <v>44682</v>
          </cell>
          <cell r="H5525" t="str">
            <v>Salaried</v>
          </cell>
          <cell r="I5525" t="str">
            <v>S</v>
          </cell>
          <cell r="J5525">
            <v>31.14</v>
          </cell>
        </row>
        <row r="5526">
          <cell r="A5526">
            <v>2868</v>
          </cell>
          <cell r="B5526" t="str">
            <v>Bailey, Kevin M.</v>
          </cell>
          <cell r="C5526" t="str">
            <v>Y</v>
          </cell>
          <cell r="D5526" t="str">
            <v>00000705</v>
          </cell>
          <cell r="E5526" t="str">
            <v>Chef Manager</v>
          </cell>
          <cell r="F5526">
            <v>44683</v>
          </cell>
          <cell r="G5526">
            <v>45056</v>
          </cell>
          <cell r="H5526" t="str">
            <v>Salaried</v>
          </cell>
          <cell r="I5526" t="str">
            <v>S</v>
          </cell>
          <cell r="J5526">
            <v>36.159999999999997</v>
          </cell>
        </row>
        <row r="5527">
          <cell r="A5527">
            <v>2869</v>
          </cell>
          <cell r="B5527" t="str">
            <v>Rutkovsky, Martina E.</v>
          </cell>
          <cell r="C5527" t="str">
            <v>N</v>
          </cell>
          <cell r="D5527" t="str">
            <v>00000334</v>
          </cell>
          <cell r="E5527" t="str">
            <v>NUTS Hospitality &amp; FS Manager</v>
          </cell>
          <cell r="F5527">
            <v>44468</v>
          </cell>
          <cell r="G5527">
            <v>44682</v>
          </cell>
          <cell r="H5527" t="str">
            <v>Salaried</v>
          </cell>
          <cell r="I5527" t="str">
            <v>S</v>
          </cell>
          <cell r="J5527">
            <v>42.72</v>
          </cell>
        </row>
        <row r="5528">
          <cell r="A5528">
            <v>2869</v>
          </cell>
          <cell r="B5528" t="str">
            <v>Rutkovsky, Martina E.</v>
          </cell>
          <cell r="C5528" t="str">
            <v>Y</v>
          </cell>
          <cell r="D5528" t="str">
            <v>00000706</v>
          </cell>
          <cell r="E5528" t="str">
            <v>Food Service Manager</v>
          </cell>
          <cell r="F5528">
            <v>44683</v>
          </cell>
          <cell r="G5528">
            <v>45056</v>
          </cell>
          <cell r="H5528" t="str">
            <v>Salaried</v>
          </cell>
          <cell r="I5528" t="str">
            <v>S</v>
          </cell>
          <cell r="J5528">
            <v>45.69</v>
          </cell>
        </row>
        <row r="5529">
          <cell r="A5529">
            <v>2870</v>
          </cell>
          <cell r="B5529" t="str">
            <v>Brooks, Nicole M.</v>
          </cell>
          <cell r="C5529" t="str">
            <v>Y</v>
          </cell>
          <cell r="D5529" t="str">
            <v>00000228</v>
          </cell>
          <cell r="E5529" t="str">
            <v>ASP After School Assistant</v>
          </cell>
          <cell r="F5529">
            <v>44482</v>
          </cell>
          <cell r="G5529">
            <v>44482</v>
          </cell>
          <cell r="H5529" t="str">
            <v>Hourly</v>
          </cell>
          <cell r="I5529" t="str">
            <v>H</v>
          </cell>
          <cell r="J5529">
            <v>13</v>
          </cell>
        </row>
        <row r="5530">
          <cell r="A5530">
            <v>2871</v>
          </cell>
          <cell r="B5530" t="str">
            <v>Moorby, Shawn A.</v>
          </cell>
          <cell r="C5530" t="str">
            <v>N</v>
          </cell>
          <cell r="D5530" t="str">
            <v>00000197</v>
          </cell>
          <cell r="E5530" t="str">
            <v>ES Associate</v>
          </cell>
          <cell r="F5530">
            <v>44489</v>
          </cell>
          <cell r="G5530">
            <v>44682</v>
          </cell>
          <cell r="H5530" t="str">
            <v>Hourly</v>
          </cell>
          <cell r="I5530" t="str">
            <v>H</v>
          </cell>
          <cell r="J5530">
            <v>18.78</v>
          </cell>
        </row>
        <row r="5531">
          <cell r="A5531">
            <v>2871</v>
          </cell>
          <cell r="B5531" t="str">
            <v>Moorby, Shawn A.</v>
          </cell>
          <cell r="C5531" t="str">
            <v>Y</v>
          </cell>
          <cell r="D5531" t="str">
            <v>00000659</v>
          </cell>
          <cell r="E5531" t="str">
            <v>ES Technician</v>
          </cell>
          <cell r="F5531">
            <v>44683</v>
          </cell>
          <cell r="G5531">
            <v>44872</v>
          </cell>
          <cell r="H5531" t="str">
            <v>Hourly</v>
          </cell>
          <cell r="I5531" t="str">
            <v>H</v>
          </cell>
          <cell r="J5531">
            <v>18.78</v>
          </cell>
        </row>
        <row r="5532">
          <cell r="A5532">
            <v>2872</v>
          </cell>
          <cell r="B5532" t="str">
            <v>Kennedy, Cameron M.</v>
          </cell>
          <cell r="C5532" t="str">
            <v>Y</v>
          </cell>
          <cell r="D5532" t="str">
            <v>00000605</v>
          </cell>
          <cell r="E5532" t="str">
            <v>Server</v>
          </cell>
          <cell r="F5532">
            <v>44496</v>
          </cell>
          <cell r="G5532">
            <v>44788</v>
          </cell>
          <cell r="H5532" t="str">
            <v>Hourly</v>
          </cell>
          <cell r="I5532" t="str">
            <v>H</v>
          </cell>
          <cell r="J5532">
            <v>15</v>
          </cell>
        </row>
        <row r="5533">
          <cell r="A5533">
            <v>2873</v>
          </cell>
          <cell r="B5533" t="str">
            <v>Moretzsohn, Bronwyn K.</v>
          </cell>
          <cell r="C5533" t="str">
            <v>Y</v>
          </cell>
          <cell r="D5533" t="str">
            <v>00000062</v>
          </cell>
          <cell r="E5533" t="str">
            <v>BC Registered Nurse</v>
          </cell>
          <cell r="F5533">
            <v>44496</v>
          </cell>
          <cell r="G5533">
            <v>45056</v>
          </cell>
          <cell r="H5533" t="str">
            <v>Hourly</v>
          </cell>
          <cell r="I5533" t="str">
            <v>H</v>
          </cell>
          <cell r="J5533">
            <v>39.770000000000003</v>
          </cell>
        </row>
        <row r="5534">
          <cell r="A5534">
            <v>2874</v>
          </cell>
          <cell r="B5534" t="str">
            <v>Lomas, Sarah J.</v>
          </cell>
          <cell r="C5534" t="str">
            <v>Y</v>
          </cell>
          <cell r="D5534" t="str">
            <v>00000152</v>
          </cell>
          <cell r="E5534" t="str">
            <v>NAPS Surgery Physician</v>
          </cell>
          <cell r="F5534">
            <v>44498</v>
          </cell>
          <cell r="G5534">
            <v>44895</v>
          </cell>
          <cell r="H5534" t="str">
            <v>Hourly</v>
          </cell>
          <cell r="I5534" t="str">
            <v>H</v>
          </cell>
          <cell r="J5534">
            <v>225</v>
          </cell>
        </row>
        <row r="5535">
          <cell r="A5535">
            <v>2875</v>
          </cell>
          <cell r="B5535" t="str">
            <v>Shedd, Kelsie D.</v>
          </cell>
          <cell r="C5535" t="str">
            <v>N</v>
          </cell>
          <cell r="D5535" t="str">
            <v>00000629</v>
          </cell>
          <cell r="E5535" t="str">
            <v>Medical Secretary Offsite</v>
          </cell>
          <cell r="F5535">
            <v>44503</v>
          </cell>
          <cell r="G5535">
            <v>44682</v>
          </cell>
          <cell r="H5535" t="str">
            <v>Hourly</v>
          </cell>
          <cell r="I5535" t="str">
            <v>H</v>
          </cell>
          <cell r="J5535">
            <v>18.309999999999999</v>
          </cell>
        </row>
        <row r="5536">
          <cell r="A5536">
            <v>2875</v>
          </cell>
          <cell r="B5536" t="str">
            <v>Shedd, Kelsie D.</v>
          </cell>
          <cell r="C5536" t="str">
            <v>Y</v>
          </cell>
          <cell r="D5536" t="str">
            <v>00000657</v>
          </cell>
          <cell r="E5536" t="str">
            <v>Office Representative</v>
          </cell>
          <cell r="F5536">
            <v>44683</v>
          </cell>
          <cell r="G5536">
            <v>45056</v>
          </cell>
          <cell r="H5536" t="str">
            <v>Hourly</v>
          </cell>
          <cell r="I5536" t="str">
            <v>H</v>
          </cell>
          <cell r="J5536">
            <v>20.11</v>
          </cell>
        </row>
        <row r="5537">
          <cell r="A5537">
            <v>2876</v>
          </cell>
          <cell r="B5537" t="str">
            <v>Waite, Kelsey M.</v>
          </cell>
          <cell r="C5537" t="str">
            <v>N</v>
          </cell>
          <cell r="D5537" t="str">
            <v>00000121</v>
          </cell>
          <cell r="E5537" t="str">
            <v>NADM Trainer</v>
          </cell>
          <cell r="F5537">
            <v>44503</v>
          </cell>
          <cell r="G5537">
            <v>44682</v>
          </cell>
          <cell r="H5537" t="str">
            <v>Hourly</v>
          </cell>
          <cell r="I5537" t="str">
            <v>H</v>
          </cell>
          <cell r="J5537">
            <v>39.57</v>
          </cell>
        </row>
        <row r="5538">
          <cell r="A5538">
            <v>2876</v>
          </cell>
          <cell r="B5538" t="str">
            <v>Waite, Kelsey M.</v>
          </cell>
          <cell r="C5538" t="str">
            <v>Y</v>
          </cell>
          <cell r="D5538" t="str">
            <v>00000689</v>
          </cell>
          <cell r="E5538" t="str">
            <v>Nurse Educator</v>
          </cell>
          <cell r="F5538">
            <v>44683</v>
          </cell>
          <cell r="G5538">
            <v>45056</v>
          </cell>
          <cell r="H5538" t="str">
            <v>Hourly</v>
          </cell>
          <cell r="I5538" t="str">
            <v>H</v>
          </cell>
          <cell r="J5538">
            <v>42.18</v>
          </cell>
        </row>
        <row r="5539">
          <cell r="A5539">
            <v>2877</v>
          </cell>
          <cell r="B5539" t="str">
            <v>Rogers, Taylor A.</v>
          </cell>
          <cell r="C5539" t="str">
            <v>Y</v>
          </cell>
          <cell r="D5539" t="str">
            <v>00000237</v>
          </cell>
          <cell r="E5539" t="str">
            <v>MEDSURG LNA Per Diem</v>
          </cell>
          <cell r="F5539">
            <v>44503</v>
          </cell>
          <cell r="G5539">
            <v>45056</v>
          </cell>
          <cell r="H5539" t="str">
            <v>Hourly</v>
          </cell>
          <cell r="I5539" t="str">
            <v>H</v>
          </cell>
          <cell r="J5539">
            <v>16.5</v>
          </cell>
        </row>
        <row r="5540">
          <cell r="A5540">
            <v>2877</v>
          </cell>
          <cell r="B5540" t="str">
            <v>Rogers, Taylor A.</v>
          </cell>
          <cell r="C5540" t="str">
            <v>N</v>
          </cell>
          <cell r="D5540" t="str">
            <v>00000582</v>
          </cell>
          <cell r="E5540" t="str">
            <v>LNA Retirement Com PD</v>
          </cell>
          <cell r="F5540">
            <v>44503</v>
          </cell>
          <cell r="G5540">
            <v>44962</v>
          </cell>
          <cell r="H5540" t="str">
            <v>Hourly</v>
          </cell>
          <cell r="I5540" t="str">
            <v>H</v>
          </cell>
          <cell r="J5540">
            <v>15.55</v>
          </cell>
        </row>
        <row r="5541">
          <cell r="A5541">
            <v>2878</v>
          </cell>
          <cell r="B5541" t="str">
            <v>Poulin, Connie I.</v>
          </cell>
          <cell r="C5541" t="str">
            <v>Y</v>
          </cell>
          <cell r="D5541" t="str">
            <v>00000606</v>
          </cell>
          <cell r="E5541" t="str">
            <v>Server Per Diem</v>
          </cell>
          <cell r="F5541">
            <v>44503</v>
          </cell>
          <cell r="G5541">
            <v>45056</v>
          </cell>
          <cell r="H5541" t="str">
            <v>Hourly</v>
          </cell>
          <cell r="I5541" t="str">
            <v>H</v>
          </cell>
          <cell r="J5541">
            <v>21.96</v>
          </cell>
        </row>
        <row r="5542">
          <cell r="A5542">
            <v>2879</v>
          </cell>
          <cell r="B5542" t="str">
            <v>Smith, Zoe B.</v>
          </cell>
          <cell r="C5542" t="str">
            <v>Y</v>
          </cell>
          <cell r="D5542" t="str">
            <v>00000421</v>
          </cell>
          <cell r="E5542" t="str">
            <v>RAD Radiology Technologist 2</v>
          </cell>
          <cell r="F5542">
            <v>44510</v>
          </cell>
          <cell r="G5542">
            <v>45056</v>
          </cell>
          <cell r="H5542" t="str">
            <v>Hourly</v>
          </cell>
          <cell r="I5542" t="str">
            <v>H</v>
          </cell>
          <cell r="J5542">
            <v>33.03</v>
          </cell>
        </row>
        <row r="5543">
          <cell r="A5543">
            <v>2880</v>
          </cell>
          <cell r="B5543" t="str">
            <v>O'Meara, Patrick M.</v>
          </cell>
          <cell r="C5543" t="str">
            <v>N</v>
          </cell>
          <cell r="D5543" t="str">
            <v>00000191</v>
          </cell>
          <cell r="E5543" t="str">
            <v>NUTS Nutrition Assistant</v>
          </cell>
          <cell r="F5543">
            <v>44510</v>
          </cell>
          <cell r="G5543">
            <v>44682</v>
          </cell>
          <cell r="H5543" t="str">
            <v>Hourly</v>
          </cell>
          <cell r="I5543" t="str">
            <v>H</v>
          </cell>
          <cell r="J5543">
            <v>17.13</v>
          </cell>
        </row>
        <row r="5544">
          <cell r="A5544">
            <v>2880</v>
          </cell>
          <cell r="B5544" t="str">
            <v>O'Meara, Patrick M.</v>
          </cell>
          <cell r="C5544" t="str">
            <v>N</v>
          </cell>
          <cell r="D5544" t="str">
            <v>00000660</v>
          </cell>
          <cell r="E5544" t="str">
            <v>Kitchen Assistant</v>
          </cell>
          <cell r="F5544">
            <v>44683</v>
          </cell>
          <cell r="G5544">
            <v>44846</v>
          </cell>
          <cell r="H5544" t="str">
            <v>Hourly</v>
          </cell>
          <cell r="I5544" t="str">
            <v>H</v>
          </cell>
          <cell r="J5544">
            <v>17.13</v>
          </cell>
        </row>
        <row r="5545">
          <cell r="A5545">
            <v>2880</v>
          </cell>
          <cell r="B5545" t="str">
            <v>O'Meara, Patrick M.</v>
          </cell>
          <cell r="C5545" t="str">
            <v>Y</v>
          </cell>
          <cell r="D5545" t="str">
            <v>00000660</v>
          </cell>
          <cell r="E5545" t="str">
            <v>Kitchen Assistant</v>
          </cell>
          <cell r="F5545">
            <v>44903</v>
          </cell>
          <cell r="G5545">
            <v>44903</v>
          </cell>
          <cell r="H5545" t="str">
            <v>Hourly</v>
          </cell>
          <cell r="I5545" t="str">
            <v>H</v>
          </cell>
          <cell r="J5545">
            <v>17.13</v>
          </cell>
        </row>
        <row r="5546">
          <cell r="A5546">
            <v>2881</v>
          </cell>
          <cell r="B5546" t="str">
            <v>Messier, Gabrielle A.</v>
          </cell>
          <cell r="C5546" t="str">
            <v>Y</v>
          </cell>
          <cell r="D5546" t="str">
            <v>00000396</v>
          </cell>
          <cell r="E5546" t="str">
            <v>CEC Food Service Worker</v>
          </cell>
          <cell r="F5546">
            <v>44510</v>
          </cell>
          <cell r="G5546">
            <v>44725</v>
          </cell>
          <cell r="H5546" t="str">
            <v>Hourly</v>
          </cell>
          <cell r="I5546" t="str">
            <v>H</v>
          </cell>
          <cell r="J5546">
            <v>15.89</v>
          </cell>
        </row>
        <row r="5547">
          <cell r="A5547">
            <v>2882</v>
          </cell>
          <cell r="B5547" t="str">
            <v>Crochiere, Michael W.</v>
          </cell>
          <cell r="C5547" t="str">
            <v>Y</v>
          </cell>
          <cell r="D5547" t="str">
            <v>00000654</v>
          </cell>
          <cell r="E5547" t="str">
            <v>Assistant Controller</v>
          </cell>
          <cell r="F5547">
            <v>44524</v>
          </cell>
          <cell r="G5547">
            <v>45056</v>
          </cell>
          <cell r="H5547" t="str">
            <v>Salaried</v>
          </cell>
          <cell r="I5547" t="str">
            <v>S</v>
          </cell>
          <cell r="J5547">
            <v>51.23</v>
          </cell>
        </row>
        <row r="5548">
          <cell r="A5548">
            <v>2883</v>
          </cell>
          <cell r="B5548" t="str">
            <v>Breer, Jeremiah A.</v>
          </cell>
          <cell r="C5548" t="str">
            <v>Y</v>
          </cell>
          <cell r="D5548" t="str">
            <v>00000655</v>
          </cell>
          <cell r="E5548" t="str">
            <v>Finance Manager</v>
          </cell>
          <cell r="F5548">
            <v>44529</v>
          </cell>
          <cell r="G5548">
            <v>44747</v>
          </cell>
          <cell r="H5548" t="str">
            <v>Salaried</v>
          </cell>
          <cell r="I5548" t="str">
            <v>S</v>
          </cell>
          <cell r="J5548">
            <v>51.682699999999997</v>
          </cell>
        </row>
        <row r="5549">
          <cell r="A5549">
            <v>2884</v>
          </cell>
          <cell r="B5549" t="str">
            <v>Thornton, Kimberly A.</v>
          </cell>
          <cell r="C5549" t="str">
            <v>N</v>
          </cell>
          <cell r="D5549" t="str">
            <v>00000300</v>
          </cell>
          <cell r="E5549" t="str">
            <v>PRIM LPN - Provider Practice</v>
          </cell>
          <cell r="F5549">
            <v>44531</v>
          </cell>
          <cell r="G5549">
            <v>44682</v>
          </cell>
          <cell r="H5549" t="str">
            <v>Hourly</v>
          </cell>
          <cell r="I5549" t="str">
            <v>H</v>
          </cell>
          <cell r="J5549">
            <v>24.13</v>
          </cell>
        </row>
        <row r="5550">
          <cell r="A5550">
            <v>2884</v>
          </cell>
          <cell r="B5550" t="str">
            <v>Thornton, Kimberly A.</v>
          </cell>
          <cell r="C5550" t="str">
            <v>Y</v>
          </cell>
          <cell r="D5550" t="str">
            <v>00000675</v>
          </cell>
          <cell r="E5550" t="str">
            <v>Licensed Practical Nurse</v>
          </cell>
          <cell r="F5550">
            <v>44683</v>
          </cell>
          <cell r="G5550">
            <v>44792</v>
          </cell>
          <cell r="H5550" t="str">
            <v>Hourly</v>
          </cell>
          <cell r="I5550" t="str">
            <v>H</v>
          </cell>
          <cell r="J5550">
            <v>24.13</v>
          </cell>
        </row>
        <row r="5551">
          <cell r="A5551">
            <v>2885</v>
          </cell>
          <cell r="B5551" t="str">
            <v>Engelhard, Kristy A.</v>
          </cell>
          <cell r="C5551" t="str">
            <v>Y</v>
          </cell>
          <cell r="D5551" t="str">
            <v>00000622</v>
          </cell>
          <cell r="E5551" t="str">
            <v>IL Associate</v>
          </cell>
          <cell r="F5551">
            <v>44531</v>
          </cell>
          <cell r="G5551">
            <v>45056</v>
          </cell>
          <cell r="H5551" t="str">
            <v>Hourly</v>
          </cell>
          <cell r="I5551" t="str">
            <v>H</v>
          </cell>
          <cell r="J5551">
            <v>16.02</v>
          </cell>
        </row>
        <row r="5552">
          <cell r="A5552">
            <v>2886</v>
          </cell>
          <cell r="B5552" t="str">
            <v>Browder, Riley R.</v>
          </cell>
          <cell r="C5552" t="str">
            <v>N</v>
          </cell>
          <cell r="D5552" t="str">
            <v>00000119</v>
          </cell>
          <cell r="E5552" t="str">
            <v>ACTV Activities Specialist</v>
          </cell>
          <cell r="F5552">
            <v>44739</v>
          </cell>
          <cell r="G5552">
            <v>45042</v>
          </cell>
          <cell r="H5552" t="str">
            <v>Hourly</v>
          </cell>
          <cell r="I5552" t="str">
            <v>H</v>
          </cell>
          <cell r="J5552">
            <v>16.62</v>
          </cell>
        </row>
        <row r="5553">
          <cell r="A5553">
            <v>2886</v>
          </cell>
          <cell r="B5553" t="str">
            <v>Browder, Riley R.</v>
          </cell>
          <cell r="C5553" t="str">
            <v>Y</v>
          </cell>
          <cell r="D5553" t="str">
            <v>00000581</v>
          </cell>
          <cell r="E5553" t="str">
            <v>LNA Retirement Community</v>
          </cell>
          <cell r="F5553">
            <v>44531</v>
          </cell>
          <cell r="G5553">
            <v>45042</v>
          </cell>
          <cell r="H5553" t="str">
            <v>Hourly</v>
          </cell>
          <cell r="I5553" t="str">
            <v>H</v>
          </cell>
          <cell r="J5553">
            <v>16.62</v>
          </cell>
        </row>
        <row r="5554">
          <cell r="A5554">
            <v>2887</v>
          </cell>
          <cell r="B5554" t="str">
            <v>Goedert, Martha H.</v>
          </cell>
          <cell r="C5554" t="str">
            <v>Y</v>
          </cell>
          <cell r="D5554" t="str">
            <v>00000171</v>
          </cell>
          <cell r="E5554" t="str">
            <v>OBGYN Nurse Midwife</v>
          </cell>
          <cell r="F5554">
            <v>44536</v>
          </cell>
          <cell r="G5554">
            <v>44614</v>
          </cell>
          <cell r="H5554" t="str">
            <v>Hourly</v>
          </cell>
          <cell r="I5554" t="str">
            <v>H</v>
          </cell>
          <cell r="J5554">
            <v>70</v>
          </cell>
        </row>
        <row r="5555">
          <cell r="A5555">
            <v>2888</v>
          </cell>
          <cell r="B5555" t="str">
            <v>Ainsworth, Graidi K.</v>
          </cell>
          <cell r="C5555" t="str">
            <v>N</v>
          </cell>
          <cell r="D5555" t="str">
            <v>00000211</v>
          </cell>
          <cell r="E5555" t="str">
            <v>PR Patient Reg Receptionist I</v>
          </cell>
          <cell r="F5555">
            <v>44538</v>
          </cell>
          <cell r="G5555">
            <v>44615</v>
          </cell>
          <cell r="H5555" t="str">
            <v>Hourly</v>
          </cell>
          <cell r="I5555" t="str">
            <v>H</v>
          </cell>
          <cell r="J5555">
            <v>18.829999999999998</v>
          </cell>
        </row>
        <row r="5556">
          <cell r="A5556">
            <v>2888</v>
          </cell>
          <cell r="B5556" t="str">
            <v>Ainsworth, Graidi K.</v>
          </cell>
          <cell r="C5556" t="str">
            <v>Y</v>
          </cell>
          <cell r="D5556" t="str">
            <v>00000211</v>
          </cell>
          <cell r="E5556" t="str">
            <v>PR Patient Reg Receptionist I</v>
          </cell>
          <cell r="F5556">
            <v>44903</v>
          </cell>
          <cell r="G5556">
            <v>44903</v>
          </cell>
          <cell r="H5556" t="str">
            <v>Hourly</v>
          </cell>
          <cell r="I5556" t="str">
            <v>H</v>
          </cell>
          <cell r="J5556">
            <v>18.829999999999998</v>
          </cell>
        </row>
        <row r="5557">
          <cell r="A5557">
            <v>2889</v>
          </cell>
          <cell r="B5557" t="str">
            <v>Lavoie, Mark A.</v>
          </cell>
          <cell r="C5557" t="str">
            <v>Y</v>
          </cell>
          <cell r="D5557" t="str">
            <v>00000189</v>
          </cell>
          <cell r="E5557" t="str">
            <v>NUTS Chef</v>
          </cell>
          <cell r="F5557">
            <v>44545</v>
          </cell>
          <cell r="G5557">
            <v>44558</v>
          </cell>
          <cell r="H5557" t="str">
            <v>Salaried</v>
          </cell>
          <cell r="I5557" t="str">
            <v>S</v>
          </cell>
          <cell r="J5557">
            <v>23</v>
          </cell>
        </row>
        <row r="5558">
          <cell r="A5558">
            <v>2890</v>
          </cell>
          <cell r="B5558" t="str">
            <v>Ubah, Emmanuel C.</v>
          </cell>
          <cell r="C5558" t="str">
            <v>Y</v>
          </cell>
          <cell r="D5558" t="str">
            <v>00000063</v>
          </cell>
          <cell r="E5558" t="str">
            <v>OR Registered Nurse</v>
          </cell>
          <cell r="F5558">
            <v>44545</v>
          </cell>
          <cell r="G5558">
            <v>44666</v>
          </cell>
          <cell r="H5558" t="str">
            <v>Hourly</v>
          </cell>
          <cell r="I5558" t="str">
            <v>H</v>
          </cell>
          <cell r="J5558">
            <v>36.799999999999997</v>
          </cell>
        </row>
        <row r="5559">
          <cell r="A5559">
            <v>2891</v>
          </cell>
          <cell r="B5559" t="str">
            <v>Allyn, Jeffery L.</v>
          </cell>
          <cell r="C5559" t="str">
            <v>Y</v>
          </cell>
          <cell r="D5559" t="str">
            <v>00000168</v>
          </cell>
          <cell r="E5559" t="str">
            <v>PRIM Physician</v>
          </cell>
          <cell r="F5559">
            <v>44545</v>
          </cell>
          <cell r="G5559">
            <v>45056</v>
          </cell>
          <cell r="H5559" t="str">
            <v>Salaried</v>
          </cell>
          <cell r="I5559" t="str">
            <v>S</v>
          </cell>
          <cell r="J5559">
            <v>100.9615</v>
          </cell>
        </row>
        <row r="5560">
          <cell r="A5560">
            <v>2892</v>
          </cell>
          <cell r="B5560" t="str">
            <v>Buckholts, Britney M.</v>
          </cell>
          <cell r="C5560" t="str">
            <v>Y</v>
          </cell>
          <cell r="D5560" t="str">
            <v>00000581</v>
          </cell>
          <cell r="E5560" t="str">
            <v>LNA Retirement Community</v>
          </cell>
          <cell r="F5560">
            <v>44559</v>
          </cell>
          <cell r="G5560">
            <v>44742</v>
          </cell>
          <cell r="H5560" t="str">
            <v>Hourly</v>
          </cell>
          <cell r="I5560" t="str">
            <v>H</v>
          </cell>
          <cell r="J5560">
            <v>15.68</v>
          </cell>
        </row>
        <row r="5561">
          <cell r="A5561">
            <v>2893</v>
          </cell>
          <cell r="B5561" t="str">
            <v>Peterson, Sarah L.</v>
          </cell>
          <cell r="C5561" t="str">
            <v>N</v>
          </cell>
          <cell r="D5561" t="str">
            <v>00000589</v>
          </cell>
          <cell r="E5561" t="str">
            <v>Medical Secretary Spec</v>
          </cell>
          <cell r="F5561">
            <v>44559</v>
          </cell>
          <cell r="G5561">
            <v>44682</v>
          </cell>
          <cell r="H5561" t="str">
            <v>Hourly</v>
          </cell>
          <cell r="I5561" t="str">
            <v>H</v>
          </cell>
          <cell r="J5561">
            <v>17.920000000000002</v>
          </cell>
        </row>
        <row r="5562">
          <cell r="A5562">
            <v>2893</v>
          </cell>
          <cell r="B5562" t="str">
            <v>Peterson, Sarah L.</v>
          </cell>
          <cell r="C5562" t="str">
            <v>Y</v>
          </cell>
          <cell r="D5562" t="str">
            <v>00000657</v>
          </cell>
          <cell r="E5562" t="str">
            <v>Office Representative</v>
          </cell>
          <cell r="F5562">
            <v>44683</v>
          </cell>
          <cell r="G5562">
            <v>44694</v>
          </cell>
          <cell r="H5562" t="str">
            <v>Hourly</v>
          </cell>
          <cell r="I5562" t="str">
            <v>H</v>
          </cell>
          <cell r="J5562">
            <v>17.920000000000002</v>
          </cell>
        </row>
        <row r="5563">
          <cell r="A5563">
            <v>2894</v>
          </cell>
          <cell r="B5563" t="str">
            <v>Markowski, Jill C.</v>
          </cell>
          <cell r="C5563" t="str">
            <v>Y</v>
          </cell>
          <cell r="D5563" t="str">
            <v>00000650</v>
          </cell>
          <cell r="E5563" t="str">
            <v>VP Of Nursing</v>
          </cell>
          <cell r="F5563">
            <v>44564</v>
          </cell>
          <cell r="G5563">
            <v>45056</v>
          </cell>
          <cell r="H5563" t="str">
            <v>Salaried</v>
          </cell>
          <cell r="I5563" t="str">
            <v>S</v>
          </cell>
          <cell r="J5563">
            <v>89.3904</v>
          </cell>
        </row>
        <row r="5564">
          <cell r="A5564">
            <v>2895</v>
          </cell>
          <cell r="B5564" t="str">
            <v>Bregoli, Dawn M.</v>
          </cell>
          <cell r="C5564" t="str">
            <v>N</v>
          </cell>
          <cell r="D5564" t="str">
            <v>00000161</v>
          </cell>
          <cell r="E5564" t="str">
            <v>PRIM RN Provider Practice</v>
          </cell>
          <cell r="F5564">
            <v>44566</v>
          </cell>
          <cell r="G5564">
            <v>44926</v>
          </cell>
          <cell r="H5564" t="str">
            <v>Hourly</v>
          </cell>
          <cell r="I5564" t="str">
            <v>H</v>
          </cell>
          <cell r="J5564">
            <v>34.67</v>
          </cell>
        </row>
        <row r="5565">
          <cell r="A5565">
            <v>2895</v>
          </cell>
          <cell r="B5565" t="str">
            <v>Bregoli, Dawn M.</v>
          </cell>
          <cell r="C5565" t="str">
            <v>Y</v>
          </cell>
          <cell r="D5565" t="str">
            <v>00000374</v>
          </cell>
          <cell r="E5565" t="str">
            <v>Primary Care RN- Per Diem</v>
          </cell>
          <cell r="F5565">
            <v>44927</v>
          </cell>
          <cell r="G5565">
            <v>45056</v>
          </cell>
          <cell r="H5565" t="str">
            <v>Hourly</v>
          </cell>
          <cell r="I5565" t="str">
            <v>H</v>
          </cell>
          <cell r="J5565">
            <v>35.54</v>
          </cell>
        </row>
        <row r="5566">
          <cell r="A5566">
            <v>2896</v>
          </cell>
          <cell r="B5566" t="str">
            <v>Fitzpatrick, Jacqueline</v>
          </cell>
          <cell r="C5566" t="str">
            <v>N</v>
          </cell>
          <cell r="D5566" t="str">
            <v>00000583</v>
          </cell>
          <cell r="E5566" t="str">
            <v>LPN Retirement Community</v>
          </cell>
          <cell r="F5566">
            <v>44573</v>
          </cell>
          <cell r="G5566">
            <v>44780</v>
          </cell>
          <cell r="H5566" t="str">
            <v>Hourly</v>
          </cell>
          <cell r="I5566" t="str">
            <v>H</v>
          </cell>
          <cell r="J5566">
            <v>26.68</v>
          </cell>
        </row>
        <row r="5567">
          <cell r="A5567">
            <v>2896</v>
          </cell>
          <cell r="B5567" t="str">
            <v>Fitzpatrick, Jacqueline</v>
          </cell>
          <cell r="C5567" t="str">
            <v>Y</v>
          </cell>
          <cell r="D5567" t="str">
            <v>00000584</v>
          </cell>
          <cell r="E5567" t="str">
            <v>LPN Retirement Com PD</v>
          </cell>
          <cell r="F5567">
            <v>44781</v>
          </cell>
          <cell r="G5567">
            <v>45056</v>
          </cell>
          <cell r="H5567" t="str">
            <v>Hourly</v>
          </cell>
          <cell r="I5567" t="str">
            <v>H</v>
          </cell>
          <cell r="J5567">
            <v>27.35</v>
          </cell>
        </row>
        <row r="5568">
          <cell r="A5568">
            <v>2897</v>
          </cell>
          <cell r="B5568" t="str">
            <v>Johnson, James W.</v>
          </cell>
          <cell r="C5568" t="str">
            <v>N</v>
          </cell>
          <cell r="D5568" t="str">
            <v>00000401</v>
          </cell>
          <cell r="E5568" t="str">
            <v>Adult Day Licensed Nurses Aide</v>
          </cell>
          <cell r="F5568">
            <v>44573</v>
          </cell>
          <cell r="G5568">
            <v>44682</v>
          </cell>
          <cell r="H5568" t="str">
            <v>Hourly</v>
          </cell>
          <cell r="I5568" t="str">
            <v>H</v>
          </cell>
          <cell r="J5568">
            <v>18.079999999999998</v>
          </cell>
        </row>
        <row r="5569">
          <cell r="A5569">
            <v>2897</v>
          </cell>
          <cell r="B5569" t="str">
            <v>Johnson, James W.</v>
          </cell>
          <cell r="C5569" t="str">
            <v>N</v>
          </cell>
          <cell r="D5569" t="str">
            <v>00000581</v>
          </cell>
          <cell r="E5569" t="str">
            <v>LNA Retirement Community</v>
          </cell>
          <cell r="F5569">
            <v>44573</v>
          </cell>
          <cell r="G5569">
            <v>45056</v>
          </cell>
          <cell r="H5569" t="str">
            <v>Hourly</v>
          </cell>
          <cell r="I5569" t="str">
            <v>H</v>
          </cell>
          <cell r="J5569">
            <v>18.079999999999998</v>
          </cell>
        </row>
        <row r="5570">
          <cell r="A5570">
            <v>2897</v>
          </cell>
          <cell r="B5570" t="str">
            <v>Johnson, James W.</v>
          </cell>
          <cell r="C5570" t="str">
            <v>Y</v>
          </cell>
          <cell r="D5570" t="str">
            <v>00000696</v>
          </cell>
          <cell r="E5570" t="str">
            <v>Licensed Nurse Aide</v>
          </cell>
          <cell r="F5570">
            <v>44683</v>
          </cell>
          <cell r="G5570">
            <v>45056</v>
          </cell>
          <cell r="H5570" t="str">
            <v>Hourly</v>
          </cell>
          <cell r="I5570" t="str">
            <v>H</v>
          </cell>
          <cell r="J5570">
            <v>18.53</v>
          </cell>
        </row>
        <row r="5571">
          <cell r="A5571">
            <v>2898</v>
          </cell>
          <cell r="B5571" t="str">
            <v>Hutchinson, Anne</v>
          </cell>
          <cell r="C5571" t="str">
            <v>Y</v>
          </cell>
          <cell r="D5571" t="str">
            <v>00000353</v>
          </cell>
          <cell r="E5571" t="str">
            <v>Registered Dietician</v>
          </cell>
          <cell r="F5571">
            <v>44683</v>
          </cell>
          <cell r="G5571">
            <v>45056</v>
          </cell>
          <cell r="H5571" t="str">
            <v>Hourly</v>
          </cell>
          <cell r="I5571" t="str">
            <v>H</v>
          </cell>
          <cell r="J5571">
            <v>31.86</v>
          </cell>
        </row>
        <row r="5572">
          <cell r="A5572">
            <v>2898</v>
          </cell>
          <cell r="B5572" t="str">
            <v>Hutchinson, Anne</v>
          </cell>
          <cell r="C5572" t="str">
            <v>N</v>
          </cell>
          <cell r="D5572" t="str">
            <v>00000596</v>
          </cell>
          <cell r="E5572" t="str">
            <v>Reg Dietician Rehab</v>
          </cell>
          <cell r="F5572">
            <v>44573</v>
          </cell>
          <cell r="G5572">
            <v>44682</v>
          </cell>
          <cell r="H5572" t="str">
            <v>Hourly</v>
          </cell>
          <cell r="I5572" t="str">
            <v>H</v>
          </cell>
          <cell r="J5572">
            <v>29.54</v>
          </cell>
        </row>
        <row r="5573">
          <cell r="A5573">
            <v>2899</v>
          </cell>
          <cell r="B5573" t="str">
            <v>Unwin, Michael</v>
          </cell>
          <cell r="C5573" t="str">
            <v>Y</v>
          </cell>
          <cell r="D5573" t="str">
            <v>00000189</v>
          </cell>
          <cell r="E5573" t="str">
            <v>NUTS Chef</v>
          </cell>
          <cell r="F5573">
            <v>44573</v>
          </cell>
          <cell r="G5573">
            <v>45056</v>
          </cell>
          <cell r="H5573" t="str">
            <v>Hourly</v>
          </cell>
          <cell r="I5573" t="str">
            <v>H</v>
          </cell>
          <cell r="J5573">
            <v>36.19</v>
          </cell>
        </row>
        <row r="5574">
          <cell r="A5574">
            <v>2900</v>
          </cell>
          <cell r="B5574" t="str">
            <v>Kuhn, Chelsea M.</v>
          </cell>
          <cell r="C5574" t="str">
            <v>N</v>
          </cell>
          <cell r="D5574" t="str">
            <v>00000197</v>
          </cell>
          <cell r="E5574" t="str">
            <v>ES Associate</v>
          </cell>
          <cell r="F5574">
            <v>44580</v>
          </cell>
          <cell r="G5574">
            <v>44682</v>
          </cell>
          <cell r="H5574" t="str">
            <v>Hourly</v>
          </cell>
          <cell r="I5574" t="str">
            <v>H</v>
          </cell>
          <cell r="J5574">
            <v>15.17</v>
          </cell>
        </row>
        <row r="5575">
          <cell r="A5575">
            <v>2900</v>
          </cell>
          <cell r="B5575" t="str">
            <v>Kuhn, Chelsea M.</v>
          </cell>
          <cell r="C5575" t="str">
            <v>Y</v>
          </cell>
          <cell r="D5575" t="str">
            <v>00000659</v>
          </cell>
          <cell r="E5575" t="str">
            <v>ES Technician</v>
          </cell>
          <cell r="F5575">
            <v>44683</v>
          </cell>
          <cell r="G5575">
            <v>45056</v>
          </cell>
          <cell r="H5575" t="str">
            <v>Hourly</v>
          </cell>
          <cell r="I5575" t="str">
            <v>H</v>
          </cell>
          <cell r="J5575">
            <v>16.66</v>
          </cell>
        </row>
        <row r="5576">
          <cell r="A5576">
            <v>2901</v>
          </cell>
          <cell r="B5576" t="str">
            <v>Barrett, Jeffery C.</v>
          </cell>
          <cell r="C5576" t="str">
            <v>N</v>
          </cell>
          <cell r="D5576" t="str">
            <v>00000211</v>
          </cell>
          <cell r="E5576" t="str">
            <v>PR Patient Reg Receptionist I</v>
          </cell>
          <cell r="F5576">
            <v>44580</v>
          </cell>
          <cell r="G5576">
            <v>44682</v>
          </cell>
          <cell r="H5576" t="str">
            <v>Hourly</v>
          </cell>
          <cell r="I5576" t="str">
            <v>H</v>
          </cell>
          <cell r="J5576">
            <v>18.57</v>
          </cell>
        </row>
        <row r="5577">
          <cell r="A5577">
            <v>2901</v>
          </cell>
          <cell r="B5577" t="str">
            <v>Barrett, Jeffery C.</v>
          </cell>
          <cell r="C5577" t="str">
            <v>Y</v>
          </cell>
          <cell r="D5577" t="str">
            <v>00000658</v>
          </cell>
          <cell r="E5577" t="str">
            <v>Patient Access Representative</v>
          </cell>
          <cell r="F5577">
            <v>44683</v>
          </cell>
          <cell r="G5577">
            <v>45056</v>
          </cell>
          <cell r="H5577" t="str">
            <v>Hourly</v>
          </cell>
          <cell r="I5577" t="str">
            <v>H</v>
          </cell>
          <cell r="J5577">
            <v>20.11</v>
          </cell>
        </row>
        <row r="5578">
          <cell r="A5578">
            <v>2902</v>
          </cell>
          <cell r="B5578" t="str">
            <v>Farrow, Timothy</v>
          </cell>
          <cell r="C5578" t="str">
            <v>Y</v>
          </cell>
          <cell r="D5578" t="str">
            <v>00000239</v>
          </cell>
          <cell r="E5578" t="str">
            <v>MEDSURG RN Per Diem</v>
          </cell>
          <cell r="F5578">
            <v>44587</v>
          </cell>
          <cell r="G5578">
            <v>45056</v>
          </cell>
          <cell r="H5578" t="str">
            <v>Hourly</v>
          </cell>
          <cell r="I5578" t="str">
            <v>H</v>
          </cell>
          <cell r="J5578">
            <v>36.94</v>
          </cell>
        </row>
        <row r="5579">
          <cell r="A5579">
            <v>2903</v>
          </cell>
          <cell r="B5579" t="str">
            <v>Moorby, Noah A.</v>
          </cell>
          <cell r="C5579" t="str">
            <v>N</v>
          </cell>
          <cell r="D5579" t="str">
            <v>00000197</v>
          </cell>
          <cell r="E5579" t="str">
            <v>ES Associate</v>
          </cell>
          <cell r="F5579">
            <v>44595</v>
          </cell>
          <cell r="G5579">
            <v>44682</v>
          </cell>
          <cell r="H5579" t="str">
            <v>Hourly</v>
          </cell>
          <cell r="I5579" t="str">
            <v>H</v>
          </cell>
          <cell r="J5579">
            <v>15</v>
          </cell>
        </row>
        <row r="5580">
          <cell r="A5580">
            <v>2903</v>
          </cell>
          <cell r="B5580" t="str">
            <v>Moorby, Noah A.</v>
          </cell>
          <cell r="C5580" t="str">
            <v>Y</v>
          </cell>
          <cell r="D5580" t="str">
            <v>00000659</v>
          </cell>
          <cell r="E5580" t="str">
            <v>ES Technician</v>
          </cell>
          <cell r="F5580">
            <v>44683</v>
          </cell>
          <cell r="G5580">
            <v>44893</v>
          </cell>
          <cell r="H5580" t="str">
            <v>Hourly</v>
          </cell>
          <cell r="I5580" t="str">
            <v>H</v>
          </cell>
          <cell r="J5580">
            <v>15</v>
          </cell>
        </row>
        <row r="5581">
          <cell r="A5581">
            <v>2904</v>
          </cell>
          <cell r="B5581" t="str">
            <v>Qubti, Marzouq</v>
          </cell>
          <cell r="C5581" t="str">
            <v>Y</v>
          </cell>
          <cell r="D5581" t="str">
            <v>00000168</v>
          </cell>
          <cell r="E5581" t="str">
            <v>PRIM Physician</v>
          </cell>
          <cell r="F5581">
            <v>44599</v>
          </cell>
          <cell r="G5581">
            <v>45056</v>
          </cell>
          <cell r="H5581" t="str">
            <v>Salaried</v>
          </cell>
          <cell r="I5581" t="str">
            <v>S</v>
          </cell>
          <cell r="J5581">
            <v>103.36539999999999</v>
          </cell>
        </row>
        <row r="5582">
          <cell r="A5582">
            <v>2905</v>
          </cell>
          <cell r="B5582" t="str">
            <v>Apple, Ellen G.</v>
          </cell>
          <cell r="C5582" t="str">
            <v>Y</v>
          </cell>
          <cell r="D5582" t="str">
            <v>00000171</v>
          </cell>
          <cell r="E5582" t="str">
            <v>OBGYN Nurse Midwife</v>
          </cell>
          <cell r="F5582">
            <v>44599</v>
          </cell>
          <cell r="G5582">
            <v>45056</v>
          </cell>
          <cell r="H5582" t="str">
            <v>Salaried</v>
          </cell>
          <cell r="I5582" t="str">
            <v>S</v>
          </cell>
          <cell r="J5582">
            <v>60.213000000000001</v>
          </cell>
        </row>
        <row r="5583">
          <cell r="A5583">
            <v>2906</v>
          </cell>
          <cell r="B5583" t="str">
            <v>Donato Jr., Armando T.</v>
          </cell>
          <cell r="C5583" t="str">
            <v>Y</v>
          </cell>
          <cell r="D5583" t="str">
            <v>00000189</v>
          </cell>
          <cell r="E5583" t="str">
            <v>NUTS Chef</v>
          </cell>
          <cell r="F5583">
            <v>44601</v>
          </cell>
          <cell r="G5583">
            <v>45056</v>
          </cell>
          <cell r="H5583" t="str">
            <v>Hourly</v>
          </cell>
          <cell r="I5583" t="str">
            <v>H</v>
          </cell>
          <cell r="J5583">
            <v>35.33</v>
          </cell>
        </row>
        <row r="5584">
          <cell r="A5584">
            <v>2907</v>
          </cell>
          <cell r="B5584" t="str">
            <v>Jackson, Natalie L.</v>
          </cell>
          <cell r="C5584" t="str">
            <v>Y</v>
          </cell>
          <cell r="D5584" t="str">
            <v>00000043</v>
          </cell>
          <cell r="E5584" t="str">
            <v>BIL Billing Representative I</v>
          </cell>
          <cell r="F5584">
            <v>44601</v>
          </cell>
          <cell r="G5584">
            <v>44636</v>
          </cell>
          <cell r="H5584" t="str">
            <v>Hourly</v>
          </cell>
          <cell r="I5584" t="str">
            <v>H</v>
          </cell>
          <cell r="J5584">
            <v>16.3</v>
          </cell>
        </row>
        <row r="5585">
          <cell r="A5585">
            <v>2908</v>
          </cell>
          <cell r="B5585" t="str">
            <v>Southworth, Ayrin N.</v>
          </cell>
          <cell r="C5585" t="str">
            <v>Y</v>
          </cell>
          <cell r="D5585" t="str">
            <v>00000554</v>
          </cell>
          <cell r="E5585" t="str">
            <v>Medical Assistant</v>
          </cell>
          <cell r="F5585">
            <v>44601</v>
          </cell>
          <cell r="G5585">
            <v>44743</v>
          </cell>
          <cell r="H5585" t="str">
            <v>Hourly</v>
          </cell>
          <cell r="I5585" t="str">
            <v>H</v>
          </cell>
          <cell r="J5585">
            <v>16.75</v>
          </cell>
        </row>
        <row r="5586">
          <cell r="A5586">
            <v>2909</v>
          </cell>
          <cell r="B5586" t="str">
            <v>Lizotte, Jennifer L.</v>
          </cell>
          <cell r="C5586" t="str">
            <v>Y</v>
          </cell>
          <cell r="D5586" t="str">
            <v>00000190</v>
          </cell>
          <cell r="E5586" t="str">
            <v>NUTS Cook</v>
          </cell>
          <cell r="F5586">
            <v>44601</v>
          </cell>
          <cell r="G5586">
            <v>45056</v>
          </cell>
          <cell r="H5586" t="str">
            <v>Hourly</v>
          </cell>
          <cell r="I5586" t="str">
            <v>H</v>
          </cell>
          <cell r="J5586">
            <v>20.63</v>
          </cell>
        </row>
        <row r="5587">
          <cell r="A5587">
            <v>2910</v>
          </cell>
          <cell r="B5587" t="str">
            <v>Kaufman, Kristina M.</v>
          </cell>
          <cell r="C5587" t="str">
            <v>Y</v>
          </cell>
          <cell r="D5587" t="str">
            <v>00000227</v>
          </cell>
          <cell r="E5587" t="str">
            <v>CEC Teaching Assistant</v>
          </cell>
          <cell r="F5587">
            <v>44608</v>
          </cell>
          <cell r="G5587">
            <v>44722</v>
          </cell>
          <cell r="H5587" t="str">
            <v>Hourly</v>
          </cell>
          <cell r="I5587" t="str">
            <v>H</v>
          </cell>
          <cell r="J5587">
            <v>15</v>
          </cell>
        </row>
        <row r="5588">
          <cell r="A5588">
            <v>2911</v>
          </cell>
          <cell r="B5588" t="str">
            <v>Roche, Katherine L.</v>
          </cell>
          <cell r="C5588" t="str">
            <v>N</v>
          </cell>
          <cell r="D5588" t="str">
            <v>00000190</v>
          </cell>
          <cell r="E5588" t="str">
            <v>NUTS Cook</v>
          </cell>
          <cell r="F5588">
            <v>44608</v>
          </cell>
          <cell r="G5588">
            <v>44794</v>
          </cell>
          <cell r="H5588" t="str">
            <v>Hourly</v>
          </cell>
          <cell r="I5588" t="str">
            <v>H</v>
          </cell>
          <cell r="J5588">
            <v>22.49</v>
          </cell>
        </row>
        <row r="5589">
          <cell r="A5589">
            <v>2911</v>
          </cell>
          <cell r="B5589" t="str">
            <v>Roche, Katherine L.</v>
          </cell>
          <cell r="C5589" t="str">
            <v>Y</v>
          </cell>
          <cell r="D5589" t="str">
            <v>00000660</v>
          </cell>
          <cell r="E5589" t="str">
            <v>Kitchen Assistant</v>
          </cell>
          <cell r="F5589">
            <v>44795</v>
          </cell>
          <cell r="G5589">
            <v>44910</v>
          </cell>
          <cell r="H5589" t="str">
            <v>Hourly</v>
          </cell>
          <cell r="I5589" t="str">
            <v>H</v>
          </cell>
          <cell r="J5589">
            <v>22.5</v>
          </cell>
        </row>
        <row r="5590">
          <cell r="A5590">
            <v>2912</v>
          </cell>
          <cell r="B5590" t="str">
            <v>Graham, Erika R.</v>
          </cell>
          <cell r="C5590" t="str">
            <v>N</v>
          </cell>
          <cell r="D5590" t="str">
            <v>00000237</v>
          </cell>
          <cell r="E5590" t="str">
            <v>MEDSURG LNA Per Diem</v>
          </cell>
          <cell r="F5590">
            <v>44622</v>
          </cell>
          <cell r="G5590">
            <v>44822</v>
          </cell>
          <cell r="H5590" t="str">
            <v>Hourly</v>
          </cell>
          <cell r="I5590" t="str">
            <v>H</v>
          </cell>
          <cell r="J5590">
            <v>16.350000000000001</v>
          </cell>
        </row>
        <row r="5591">
          <cell r="A5591">
            <v>2912</v>
          </cell>
          <cell r="B5591" t="str">
            <v>Graham, Erika R.</v>
          </cell>
          <cell r="C5591" t="str">
            <v>Y</v>
          </cell>
          <cell r="D5591" t="str">
            <v>00000554</v>
          </cell>
          <cell r="E5591" t="str">
            <v>Medical Assistant</v>
          </cell>
          <cell r="F5591">
            <v>44812</v>
          </cell>
          <cell r="G5591">
            <v>45016</v>
          </cell>
          <cell r="H5591" t="str">
            <v>Hourly</v>
          </cell>
          <cell r="I5591" t="str">
            <v>H</v>
          </cell>
          <cell r="J5591">
            <v>18.11</v>
          </cell>
        </row>
        <row r="5592">
          <cell r="A5592">
            <v>2913</v>
          </cell>
          <cell r="B5592" t="str">
            <v>Patterson, Jacob L.</v>
          </cell>
          <cell r="C5592" t="str">
            <v>Y</v>
          </cell>
          <cell r="D5592" t="str">
            <v>00000208</v>
          </cell>
          <cell r="E5592" t="str">
            <v>IS PC Support Technician</v>
          </cell>
          <cell r="F5592">
            <v>44622</v>
          </cell>
          <cell r="G5592">
            <v>45056</v>
          </cell>
          <cell r="H5592" t="str">
            <v>Salaried</v>
          </cell>
          <cell r="I5592" t="str">
            <v>S</v>
          </cell>
          <cell r="J5592">
            <v>22.58</v>
          </cell>
        </row>
        <row r="5593">
          <cell r="A5593">
            <v>2914</v>
          </cell>
          <cell r="B5593" t="str">
            <v>Quintanilla, Veronica L.</v>
          </cell>
          <cell r="C5593" t="str">
            <v>Y</v>
          </cell>
          <cell r="D5593" t="str">
            <v>00000554</v>
          </cell>
          <cell r="E5593" t="str">
            <v>Medical Assistant</v>
          </cell>
          <cell r="F5593">
            <v>44622</v>
          </cell>
          <cell r="G5593">
            <v>44683</v>
          </cell>
          <cell r="H5593" t="str">
            <v>Hourly</v>
          </cell>
          <cell r="I5593" t="str">
            <v>H</v>
          </cell>
          <cell r="J5593">
            <v>17.059999999999999</v>
          </cell>
        </row>
        <row r="5594">
          <cell r="A5594">
            <v>2915</v>
          </cell>
          <cell r="B5594" t="str">
            <v>Shaw, Heather A.</v>
          </cell>
          <cell r="C5594" t="str">
            <v>Y</v>
          </cell>
          <cell r="D5594" t="str">
            <v>00000625</v>
          </cell>
          <cell r="E5594" t="str">
            <v>Quality Program Manager</v>
          </cell>
          <cell r="F5594">
            <v>44622</v>
          </cell>
          <cell r="G5594">
            <v>44869</v>
          </cell>
          <cell r="H5594" t="str">
            <v>Salaried</v>
          </cell>
          <cell r="I5594" t="str">
            <v>S</v>
          </cell>
          <cell r="J5594">
            <v>36.83</v>
          </cell>
        </row>
        <row r="5595">
          <cell r="A5595">
            <v>2916</v>
          </cell>
          <cell r="B5595" t="str">
            <v>Clayton, Alicia M.</v>
          </cell>
          <cell r="C5595" t="str">
            <v>Y</v>
          </cell>
          <cell r="D5595" t="str">
            <v>00000070</v>
          </cell>
          <cell r="E5595" t="str">
            <v>OR Central Sterile Supply Tech</v>
          </cell>
          <cell r="F5595">
            <v>44622</v>
          </cell>
          <cell r="G5595">
            <v>45002</v>
          </cell>
          <cell r="H5595" t="str">
            <v>Hourly</v>
          </cell>
          <cell r="I5595" t="str">
            <v>H</v>
          </cell>
          <cell r="J5595">
            <v>16.73</v>
          </cell>
        </row>
        <row r="5596">
          <cell r="A5596">
            <v>2917</v>
          </cell>
          <cell r="B5596" t="str">
            <v>Iloba, Benedicta C.</v>
          </cell>
          <cell r="C5596" t="str">
            <v>N</v>
          </cell>
          <cell r="D5596" t="str">
            <v>00000063</v>
          </cell>
          <cell r="E5596" t="str">
            <v>OR Registered Nurse</v>
          </cell>
          <cell r="F5596">
            <v>44628</v>
          </cell>
          <cell r="G5596">
            <v>44804</v>
          </cell>
          <cell r="H5596" t="str">
            <v>Hourly</v>
          </cell>
          <cell r="I5596" t="str">
            <v>H</v>
          </cell>
          <cell r="J5596">
            <v>40.049999999999997</v>
          </cell>
        </row>
        <row r="5597">
          <cell r="A5597">
            <v>2917</v>
          </cell>
          <cell r="B5597" t="str">
            <v>Iloba, Benedicta C.</v>
          </cell>
          <cell r="C5597" t="str">
            <v>Y</v>
          </cell>
          <cell r="D5597" t="str">
            <v>00000063</v>
          </cell>
          <cell r="E5597" t="str">
            <v>OR Registered Nurse</v>
          </cell>
          <cell r="F5597">
            <v>44903</v>
          </cell>
          <cell r="G5597">
            <v>44903</v>
          </cell>
          <cell r="H5597" t="str">
            <v>Hourly</v>
          </cell>
          <cell r="I5597" t="str">
            <v>H</v>
          </cell>
          <cell r="J5597">
            <v>40.049999999999997</v>
          </cell>
        </row>
        <row r="5598">
          <cell r="A5598">
            <v>2918</v>
          </cell>
          <cell r="B5598" t="str">
            <v>Crochiere, Michele D.</v>
          </cell>
          <cell r="C5598" t="str">
            <v>N</v>
          </cell>
          <cell r="D5598" t="str">
            <v>00000211</v>
          </cell>
          <cell r="E5598" t="str">
            <v>PR Patient Reg Receptionist I</v>
          </cell>
          <cell r="F5598">
            <v>44629</v>
          </cell>
          <cell r="G5598">
            <v>44682</v>
          </cell>
          <cell r="H5598" t="str">
            <v>Hourly</v>
          </cell>
          <cell r="I5598" t="str">
            <v>H</v>
          </cell>
          <cell r="J5598">
            <v>21.93</v>
          </cell>
        </row>
        <row r="5599">
          <cell r="A5599">
            <v>2918</v>
          </cell>
          <cell r="B5599" t="str">
            <v>Crochiere, Michele D.</v>
          </cell>
          <cell r="C5599" t="str">
            <v>Y</v>
          </cell>
          <cell r="D5599" t="str">
            <v>00000658</v>
          </cell>
          <cell r="E5599" t="str">
            <v>Patient Access Representative</v>
          </cell>
          <cell r="F5599">
            <v>44683</v>
          </cell>
          <cell r="G5599">
            <v>44925</v>
          </cell>
          <cell r="H5599" t="str">
            <v>Hourly</v>
          </cell>
          <cell r="I5599" t="str">
            <v>H</v>
          </cell>
          <cell r="J5599">
            <v>21.93</v>
          </cell>
        </row>
        <row r="5600">
          <cell r="A5600">
            <v>2919</v>
          </cell>
          <cell r="B5600" t="str">
            <v>Satcowitz, Pemma S.</v>
          </cell>
          <cell r="C5600" t="str">
            <v>N</v>
          </cell>
          <cell r="D5600" t="str">
            <v>00000381</v>
          </cell>
          <cell r="E5600" t="str">
            <v>NUTS Menu Host</v>
          </cell>
          <cell r="F5600">
            <v>44629</v>
          </cell>
          <cell r="G5600">
            <v>44682</v>
          </cell>
          <cell r="H5600" t="str">
            <v>Hourly</v>
          </cell>
          <cell r="I5600" t="str">
            <v>H</v>
          </cell>
          <cell r="J5600">
            <v>15</v>
          </cell>
        </row>
        <row r="5601">
          <cell r="A5601">
            <v>2919</v>
          </cell>
          <cell r="B5601" t="str">
            <v>Satcowitz, Pemma S.</v>
          </cell>
          <cell r="C5601" t="str">
            <v>Y</v>
          </cell>
          <cell r="D5601" t="str">
            <v>00000660</v>
          </cell>
          <cell r="E5601" t="str">
            <v>Kitchen Assistant</v>
          </cell>
          <cell r="F5601">
            <v>44683</v>
          </cell>
          <cell r="G5601">
            <v>45056</v>
          </cell>
          <cell r="H5601" t="str">
            <v>Hourly</v>
          </cell>
          <cell r="I5601" t="str">
            <v>H</v>
          </cell>
          <cell r="J5601">
            <v>15.38</v>
          </cell>
        </row>
        <row r="5602">
          <cell r="A5602">
            <v>2920</v>
          </cell>
          <cell r="B5602" t="str">
            <v>McAllister-Bove, Hillary M.</v>
          </cell>
          <cell r="C5602" t="str">
            <v>Y</v>
          </cell>
          <cell r="D5602" t="str">
            <v>00000105</v>
          </cell>
          <cell r="E5602" t="str">
            <v>CARE Social Worker</v>
          </cell>
          <cell r="F5602">
            <v>44634</v>
          </cell>
          <cell r="G5602">
            <v>45056</v>
          </cell>
          <cell r="H5602" t="str">
            <v>Salaried</v>
          </cell>
          <cell r="I5602" t="str">
            <v>S</v>
          </cell>
          <cell r="J5602">
            <v>27.1</v>
          </cell>
        </row>
        <row r="5603">
          <cell r="A5603">
            <v>2920</v>
          </cell>
          <cell r="B5603" t="str">
            <v>McAllister-Bove, Hillary M.</v>
          </cell>
          <cell r="C5603" t="str">
            <v>N</v>
          </cell>
          <cell r="D5603" t="str">
            <v>00000641</v>
          </cell>
          <cell r="E5603" t="str">
            <v>Counselor</v>
          </cell>
          <cell r="F5603">
            <v>44634</v>
          </cell>
          <cell r="G5603">
            <v>44633</v>
          </cell>
          <cell r="H5603" t="str">
            <v>Salaried</v>
          </cell>
          <cell r="I5603" t="str">
            <v>S</v>
          </cell>
          <cell r="J5603">
            <v>26.442299999999999</v>
          </cell>
        </row>
        <row r="5604">
          <cell r="A5604">
            <v>2921</v>
          </cell>
          <cell r="B5604" t="str">
            <v>Bayliss, Peter J.</v>
          </cell>
          <cell r="C5604" t="str">
            <v>N</v>
          </cell>
          <cell r="D5604" t="str">
            <v>00000189</v>
          </cell>
          <cell r="E5604" t="str">
            <v>NUTS Chef</v>
          </cell>
          <cell r="F5604">
            <v>44636</v>
          </cell>
          <cell r="G5604">
            <v>44780</v>
          </cell>
          <cell r="H5604" t="str">
            <v>Hourly</v>
          </cell>
          <cell r="I5604" t="str">
            <v>H</v>
          </cell>
          <cell r="J5604">
            <v>31.51</v>
          </cell>
        </row>
        <row r="5605">
          <cell r="A5605">
            <v>2921</v>
          </cell>
          <cell r="B5605" t="str">
            <v>Bayliss, Peter J.</v>
          </cell>
          <cell r="C5605" t="str">
            <v>Y</v>
          </cell>
          <cell r="D5605" t="str">
            <v>00000713</v>
          </cell>
          <cell r="E5605" t="str">
            <v>Chef Supervisor</v>
          </cell>
          <cell r="F5605">
            <v>44781</v>
          </cell>
          <cell r="G5605">
            <v>45056</v>
          </cell>
          <cell r="H5605" t="str">
            <v>Hourly</v>
          </cell>
          <cell r="I5605" t="str">
            <v>H</v>
          </cell>
          <cell r="J5605">
            <v>32.42</v>
          </cell>
        </row>
        <row r="5606">
          <cell r="A5606">
            <v>2922</v>
          </cell>
          <cell r="B5606" t="str">
            <v>Bresett, Janra L.</v>
          </cell>
          <cell r="C5606" t="str">
            <v>Y</v>
          </cell>
          <cell r="D5606" t="str">
            <v>00000081</v>
          </cell>
          <cell r="E5606" t="str">
            <v>LAB Laboratory Technician 1</v>
          </cell>
          <cell r="F5606">
            <v>44643</v>
          </cell>
          <cell r="G5606">
            <v>45056</v>
          </cell>
          <cell r="H5606" t="str">
            <v>Hourly</v>
          </cell>
          <cell r="I5606" t="str">
            <v>H</v>
          </cell>
          <cell r="J5606">
            <v>22.31</v>
          </cell>
        </row>
        <row r="5607">
          <cell r="A5607">
            <v>2923</v>
          </cell>
          <cell r="B5607" t="str">
            <v>Donato, Melissa A.</v>
          </cell>
          <cell r="C5607" t="str">
            <v>N</v>
          </cell>
          <cell r="D5607" t="str">
            <v>00000554</v>
          </cell>
          <cell r="E5607" t="str">
            <v>Medical Assistant</v>
          </cell>
          <cell r="F5607">
            <v>44643</v>
          </cell>
          <cell r="G5607">
            <v>45056</v>
          </cell>
          <cell r="H5607" t="str">
            <v>Hourly</v>
          </cell>
          <cell r="I5607" t="str">
            <v>H</v>
          </cell>
          <cell r="J5607">
            <v>17.05</v>
          </cell>
        </row>
        <row r="5608">
          <cell r="A5608">
            <v>2923</v>
          </cell>
          <cell r="B5608" t="str">
            <v>Donato, Melissa A.</v>
          </cell>
          <cell r="C5608" t="str">
            <v>Y</v>
          </cell>
          <cell r="D5608" t="str">
            <v>00000665</v>
          </cell>
          <cell r="E5608" t="str">
            <v>Lead Office Representative</v>
          </cell>
          <cell r="F5608">
            <v>45040</v>
          </cell>
          <cell r="G5608">
            <v>45056</v>
          </cell>
          <cell r="H5608" t="str">
            <v>Hourly</v>
          </cell>
          <cell r="I5608" t="str">
            <v>H</v>
          </cell>
          <cell r="J5608">
            <v>22.67</v>
          </cell>
        </row>
        <row r="5609">
          <cell r="A5609">
            <v>2924</v>
          </cell>
          <cell r="B5609" t="str">
            <v>Coates, Kaitlyn M.</v>
          </cell>
          <cell r="C5609" t="str">
            <v>N</v>
          </cell>
          <cell r="D5609" t="str">
            <v>00000554</v>
          </cell>
          <cell r="E5609" t="str">
            <v>Medical Assistant</v>
          </cell>
          <cell r="F5609">
            <v>44643</v>
          </cell>
          <cell r="G5609">
            <v>44904</v>
          </cell>
          <cell r="H5609" t="str">
            <v>Hourly</v>
          </cell>
          <cell r="I5609" t="str">
            <v>H</v>
          </cell>
          <cell r="J5609">
            <v>16.98</v>
          </cell>
        </row>
        <row r="5610">
          <cell r="A5610">
            <v>2924</v>
          </cell>
          <cell r="B5610" t="str">
            <v>Coates, Kaitlyn M.</v>
          </cell>
          <cell r="C5610" t="str">
            <v>Y</v>
          </cell>
          <cell r="D5610" t="str">
            <v>00000554</v>
          </cell>
          <cell r="E5610" t="str">
            <v>Medical Assistant</v>
          </cell>
          <cell r="F5610">
            <v>44910</v>
          </cell>
          <cell r="G5610">
            <v>44910</v>
          </cell>
          <cell r="H5610" t="str">
            <v>Hourly</v>
          </cell>
          <cell r="I5610" t="str">
            <v>H</v>
          </cell>
          <cell r="J5610">
            <v>16.98</v>
          </cell>
        </row>
        <row r="5611">
          <cell r="A5611">
            <v>2925</v>
          </cell>
          <cell r="B5611" t="str">
            <v>Smith, Lynne M.</v>
          </cell>
          <cell r="C5611" t="str">
            <v>Y</v>
          </cell>
          <cell r="D5611" t="str">
            <v>00000554</v>
          </cell>
          <cell r="E5611" t="str">
            <v>Medical Assistant</v>
          </cell>
          <cell r="F5611">
            <v>44643</v>
          </cell>
          <cell r="G5611">
            <v>44839</v>
          </cell>
          <cell r="H5611" t="str">
            <v>Hourly</v>
          </cell>
          <cell r="I5611" t="str">
            <v>H</v>
          </cell>
          <cell r="J5611">
            <v>16.55</v>
          </cell>
        </row>
        <row r="5612">
          <cell r="A5612">
            <v>2926</v>
          </cell>
          <cell r="B5612" t="str">
            <v>Jimenez, Amanda G.</v>
          </cell>
          <cell r="C5612" t="str">
            <v>Y</v>
          </cell>
          <cell r="D5612" t="str">
            <v>00000554</v>
          </cell>
          <cell r="E5612" t="str">
            <v>Medical Assistant</v>
          </cell>
          <cell r="F5612">
            <v>44643</v>
          </cell>
          <cell r="G5612">
            <v>44834</v>
          </cell>
          <cell r="H5612" t="str">
            <v>Hourly</v>
          </cell>
          <cell r="I5612" t="str">
            <v>H</v>
          </cell>
          <cell r="J5612">
            <v>16.95</v>
          </cell>
        </row>
        <row r="5613">
          <cell r="A5613">
            <v>2927</v>
          </cell>
          <cell r="B5613" t="str">
            <v>Sargent, Karen L.</v>
          </cell>
          <cell r="C5613" t="str">
            <v>Y</v>
          </cell>
          <cell r="D5613" t="str">
            <v>00000211</v>
          </cell>
          <cell r="E5613" t="str">
            <v>PR Patient Reg Receptionist I</v>
          </cell>
          <cell r="F5613">
            <v>44643</v>
          </cell>
          <cell r="G5613">
            <v>44652</v>
          </cell>
          <cell r="H5613" t="str">
            <v>Hourly</v>
          </cell>
          <cell r="I5613" t="str">
            <v>H</v>
          </cell>
          <cell r="J5613">
            <v>18</v>
          </cell>
        </row>
        <row r="5614">
          <cell r="A5614">
            <v>2928</v>
          </cell>
          <cell r="B5614" t="str">
            <v>Doherty, Tracy L.</v>
          </cell>
          <cell r="C5614" t="str">
            <v>Y</v>
          </cell>
          <cell r="D5614" t="str">
            <v>00000233</v>
          </cell>
          <cell r="E5614" t="str">
            <v>ER RN Per Diem</v>
          </cell>
          <cell r="F5614">
            <v>44657</v>
          </cell>
          <cell r="G5614">
            <v>44893</v>
          </cell>
          <cell r="H5614" t="str">
            <v>Hourly</v>
          </cell>
          <cell r="I5614" t="str">
            <v>H</v>
          </cell>
          <cell r="J5614">
            <v>34.36</v>
          </cell>
        </row>
        <row r="5615">
          <cell r="A5615">
            <v>2929</v>
          </cell>
          <cell r="B5615" t="str">
            <v>Marchant, Jennie R.</v>
          </cell>
          <cell r="C5615" t="str">
            <v>Y</v>
          </cell>
          <cell r="D5615" t="str">
            <v>00000062</v>
          </cell>
          <cell r="E5615" t="str">
            <v>BC Registered Nurse</v>
          </cell>
          <cell r="F5615">
            <v>44664</v>
          </cell>
          <cell r="G5615">
            <v>45056</v>
          </cell>
          <cell r="H5615" t="str">
            <v>Hourly</v>
          </cell>
          <cell r="I5615" t="str">
            <v>H</v>
          </cell>
          <cell r="J5615">
            <v>39.770000000000003</v>
          </cell>
        </row>
        <row r="5616">
          <cell r="A5616">
            <v>2930</v>
          </cell>
          <cell r="B5616" t="str">
            <v>Shangraw, Ashley E.</v>
          </cell>
          <cell r="C5616" t="str">
            <v>Y</v>
          </cell>
          <cell r="D5616" t="str">
            <v>00000205</v>
          </cell>
          <cell r="E5616" t="str">
            <v>ACCT Accounts Payable Asst</v>
          </cell>
          <cell r="F5616">
            <v>44664</v>
          </cell>
          <cell r="G5616">
            <v>44678</v>
          </cell>
          <cell r="H5616" t="str">
            <v>Hourly</v>
          </cell>
          <cell r="I5616" t="str">
            <v>H</v>
          </cell>
          <cell r="J5616">
            <v>18.28</v>
          </cell>
        </row>
        <row r="5617">
          <cell r="A5617">
            <v>2931</v>
          </cell>
          <cell r="B5617" t="str">
            <v>Helmholz, Randolph H.</v>
          </cell>
          <cell r="C5617" t="str">
            <v>Y</v>
          </cell>
          <cell r="D5617" t="str">
            <v>00000152</v>
          </cell>
          <cell r="E5617" t="str">
            <v>NAPS Surgery Physician</v>
          </cell>
          <cell r="F5617">
            <v>44666</v>
          </cell>
          <cell r="G5617">
            <v>45018</v>
          </cell>
          <cell r="H5617" t="str">
            <v>Hourly</v>
          </cell>
          <cell r="I5617" t="str">
            <v>H</v>
          </cell>
          <cell r="J5617">
            <v>150</v>
          </cell>
        </row>
        <row r="5618">
          <cell r="A5618">
            <v>2932</v>
          </cell>
          <cell r="B5618" t="str">
            <v>Nyirjesy, Nicolas L.</v>
          </cell>
          <cell r="C5618" t="str">
            <v>Y</v>
          </cell>
          <cell r="D5618" t="str">
            <v>00000641</v>
          </cell>
          <cell r="E5618" t="str">
            <v>Counselor</v>
          </cell>
          <cell r="F5618">
            <v>44669</v>
          </cell>
          <cell r="G5618">
            <v>45056</v>
          </cell>
          <cell r="H5618" t="str">
            <v>Salaried</v>
          </cell>
          <cell r="I5618" t="str">
            <v>S</v>
          </cell>
          <cell r="J5618">
            <v>37.51</v>
          </cell>
        </row>
        <row r="5619">
          <cell r="A5619">
            <v>2933</v>
          </cell>
          <cell r="B5619" t="str">
            <v>Sylvester, Hillary C.</v>
          </cell>
          <cell r="C5619" t="str">
            <v>Y</v>
          </cell>
          <cell r="D5619" t="str">
            <v>00000171</v>
          </cell>
          <cell r="E5619" t="str">
            <v>OBGYN Nurse Midwife</v>
          </cell>
          <cell r="F5619">
            <v>44669</v>
          </cell>
          <cell r="G5619">
            <v>45056</v>
          </cell>
          <cell r="H5619" t="str">
            <v>Salaried</v>
          </cell>
          <cell r="I5619" t="str">
            <v>S</v>
          </cell>
          <cell r="J5619">
            <v>52.345700000000001</v>
          </cell>
        </row>
        <row r="5620">
          <cell r="A5620">
            <v>2934</v>
          </cell>
          <cell r="B5620" t="str">
            <v>Spivey, Jeremy M.</v>
          </cell>
          <cell r="C5620" t="str">
            <v>Y</v>
          </cell>
          <cell r="D5620" t="str">
            <v>00000622</v>
          </cell>
          <cell r="E5620" t="str">
            <v>IL Associate</v>
          </cell>
          <cell r="F5620">
            <v>44671</v>
          </cell>
          <cell r="G5620">
            <v>45056</v>
          </cell>
          <cell r="H5620" t="str">
            <v>Hourly</v>
          </cell>
          <cell r="I5620" t="str">
            <v>H</v>
          </cell>
          <cell r="J5620">
            <v>15.38</v>
          </cell>
        </row>
        <row r="5621">
          <cell r="A5621">
            <v>2935</v>
          </cell>
          <cell r="B5621" t="str">
            <v>Crane, Mark E.</v>
          </cell>
          <cell r="C5621" t="str">
            <v>Y</v>
          </cell>
          <cell r="D5621" t="str">
            <v>00000152</v>
          </cell>
          <cell r="E5621" t="str">
            <v>NAPS Surgery Physician</v>
          </cell>
          <cell r="F5621">
            <v>44676</v>
          </cell>
          <cell r="G5621">
            <v>45056</v>
          </cell>
          <cell r="H5621" t="str">
            <v>Hourly</v>
          </cell>
          <cell r="I5621" t="str">
            <v>H</v>
          </cell>
          <cell r="J5621">
            <v>150</v>
          </cell>
        </row>
        <row r="5622">
          <cell r="A5622">
            <v>2936</v>
          </cell>
          <cell r="B5622" t="str">
            <v>Holman, Dawn M.</v>
          </cell>
          <cell r="C5622" t="str">
            <v>Y</v>
          </cell>
          <cell r="D5622" t="str">
            <v>00000152</v>
          </cell>
          <cell r="E5622" t="str">
            <v>NAPS Surgery Physician</v>
          </cell>
          <cell r="F5622">
            <v>44676</v>
          </cell>
          <cell r="G5622">
            <v>45056</v>
          </cell>
          <cell r="H5622" t="str">
            <v>Salaried</v>
          </cell>
          <cell r="I5622" t="str">
            <v>S</v>
          </cell>
          <cell r="J5622">
            <v>192.30770000000001</v>
          </cell>
        </row>
        <row r="5623">
          <cell r="A5623">
            <v>2937</v>
          </cell>
          <cell r="B5623" t="str">
            <v>Sokolovsky, Aleksandr</v>
          </cell>
          <cell r="C5623" t="str">
            <v>Y</v>
          </cell>
          <cell r="D5623" t="str">
            <v>00000152</v>
          </cell>
          <cell r="E5623" t="str">
            <v>NAPS Surgery Physician</v>
          </cell>
          <cell r="F5623">
            <v>44676</v>
          </cell>
          <cell r="G5623">
            <v>45056</v>
          </cell>
          <cell r="H5623" t="str">
            <v>Salaried</v>
          </cell>
          <cell r="I5623" t="str">
            <v>S</v>
          </cell>
          <cell r="J5623">
            <v>192.30770000000001</v>
          </cell>
        </row>
        <row r="5624">
          <cell r="A5624">
            <v>2938</v>
          </cell>
          <cell r="B5624" t="str">
            <v>DeMazza, Ashley A.</v>
          </cell>
          <cell r="C5624" t="str">
            <v>N</v>
          </cell>
          <cell r="D5624" t="str">
            <v>00000225</v>
          </cell>
          <cell r="E5624" t="str">
            <v>CEC Teacher</v>
          </cell>
          <cell r="F5624">
            <v>44678</v>
          </cell>
          <cell r="G5624">
            <v>44750</v>
          </cell>
          <cell r="H5624" t="str">
            <v>Hourly</v>
          </cell>
          <cell r="I5624" t="str">
            <v>H</v>
          </cell>
          <cell r="J5624">
            <v>23.65</v>
          </cell>
        </row>
        <row r="5625">
          <cell r="A5625">
            <v>2938</v>
          </cell>
          <cell r="B5625" t="str">
            <v>DeMazza, Ashley A.</v>
          </cell>
          <cell r="C5625" t="str">
            <v>Y</v>
          </cell>
          <cell r="D5625" t="str">
            <v>00000225</v>
          </cell>
          <cell r="E5625" t="str">
            <v>CEC Teacher</v>
          </cell>
          <cell r="F5625">
            <v>44903</v>
          </cell>
          <cell r="G5625">
            <v>44903</v>
          </cell>
          <cell r="H5625" t="str">
            <v>Hourly</v>
          </cell>
          <cell r="I5625" t="str">
            <v>H</v>
          </cell>
          <cell r="J5625">
            <v>23.65</v>
          </cell>
        </row>
        <row r="5626">
          <cell r="A5626">
            <v>2939</v>
          </cell>
          <cell r="B5626" t="str">
            <v>DiNallo, Mary C.</v>
          </cell>
          <cell r="C5626" t="str">
            <v>Y</v>
          </cell>
          <cell r="D5626" t="str">
            <v>00000166</v>
          </cell>
          <cell r="E5626" t="str">
            <v>PRIM Nurse Practitioner</v>
          </cell>
          <cell r="F5626">
            <v>44683</v>
          </cell>
          <cell r="G5626">
            <v>44930</v>
          </cell>
          <cell r="H5626" t="str">
            <v>Salaried</v>
          </cell>
          <cell r="I5626" t="str">
            <v>S</v>
          </cell>
          <cell r="J5626">
            <v>54.423099999999998</v>
          </cell>
        </row>
        <row r="5627">
          <cell r="A5627">
            <v>2940</v>
          </cell>
          <cell r="B5627" t="str">
            <v>Ricciardelli, Camille C.</v>
          </cell>
          <cell r="C5627" t="str">
            <v>Y</v>
          </cell>
          <cell r="D5627" t="str">
            <v>00000644</v>
          </cell>
          <cell r="E5627" t="str">
            <v>Enrichment and Event MGR</v>
          </cell>
          <cell r="F5627">
            <v>44685</v>
          </cell>
          <cell r="G5627">
            <v>45056</v>
          </cell>
          <cell r="H5627" t="str">
            <v>Salaried</v>
          </cell>
          <cell r="I5627" t="str">
            <v>S</v>
          </cell>
          <cell r="J5627">
            <v>24.98</v>
          </cell>
        </row>
        <row r="5628">
          <cell r="A5628">
            <v>2941</v>
          </cell>
          <cell r="B5628" t="str">
            <v>Beavers, Jessica J.</v>
          </cell>
          <cell r="C5628" t="str">
            <v>Y</v>
          </cell>
          <cell r="D5628" t="str">
            <v>00000582</v>
          </cell>
          <cell r="E5628" t="str">
            <v>LNA Retirement Com PD</v>
          </cell>
          <cell r="F5628">
            <v>44692</v>
          </cell>
          <cell r="G5628">
            <v>44829</v>
          </cell>
          <cell r="H5628" t="str">
            <v>Hourly</v>
          </cell>
          <cell r="I5628" t="str">
            <v>H</v>
          </cell>
          <cell r="J5628">
            <v>18.11</v>
          </cell>
        </row>
        <row r="5629">
          <cell r="A5629">
            <v>2942</v>
          </cell>
          <cell r="B5629" t="str">
            <v>Kincaid, Rebecca E.</v>
          </cell>
          <cell r="C5629" t="str">
            <v>Y</v>
          </cell>
          <cell r="D5629" t="str">
            <v>00000168</v>
          </cell>
          <cell r="E5629" t="str">
            <v>PRIM Physician</v>
          </cell>
          <cell r="F5629">
            <v>44697</v>
          </cell>
          <cell r="G5629">
            <v>45056</v>
          </cell>
          <cell r="H5629" t="str">
            <v>Salaried</v>
          </cell>
          <cell r="I5629" t="str">
            <v>S</v>
          </cell>
          <cell r="J5629">
            <v>102.0801</v>
          </cell>
        </row>
        <row r="5630">
          <cell r="A5630">
            <v>2943</v>
          </cell>
          <cell r="B5630" t="str">
            <v>Bahner, Sarah L.</v>
          </cell>
          <cell r="C5630" t="str">
            <v>N</v>
          </cell>
          <cell r="D5630" t="str">
            <v>00000581</v>
          </cell>
          <cell r="E5630" t="str">
            <v>LNA Retirement Community</v>
          </cell>
          <cell r="F5630">
            <v>44699</v>
          </cell>
          <cell r="G5630">
            <v>44712</v>
          </cell>
          <cell r="H5630" t="str">
            <v>Hourly</v>
          </cell>
          <cell r="I5630" t="str">
            <v>H</v>
          </cell>
          <cell r="J5630">
            <v>20.12</v>
          </cell>
        </row>
        <row r="5631">
          <cell r="A5631">
            <v>2943</v>
          </cell>
          <cell r="B5631" t="str">
            <v>Bahner, Sarah L.</v>
          </cell>
          <cell r="C5631" t="str">
            <v>Y</v>
          </cell>
          <cell r="D5631" t="str">
            <v>00000581</v>
          </cell>
          <cell r="E5631" t="str">
            <v>LNA Retirement Community</v>
          </cell>
          <cell r="F5631">
            <v>44712</v>
          </cell>
          <cell r="G5631">
            <v>44712</v>
          </cell>
          <cell r="H5631" t="str">
            <v>Hourly</v>
          </cell>
          <cell r="I5631" t="str">
            <v>H</v>
          </cell>
          <cell r="J5631">
            <v>20.12</v>
          </cell>
        </row>
        <row r="5632">
          <cell r="A5632">
            <v>2944</v>
          </cell>
          <cell r="B5632" t="str">
            <v>Palazzo, Michele L.</v>
          </cell>
          <cell r="C5632" t="str">
            <v>Y</v>
          </cell>
          <cell r="D5632" t="str">
            <v>00000062</v>
          </cell>
          <cell r="E5632" t="str">
            <v>BC Registered Nurse</v>
          </cell>
          <cell r="F5632">
            <v>44750</v>
          </cell>
          <cell r="G5632">
            <v>45056</v>
          </cell>
          <cell r="H5632" t="str">
            <v>Hourly</v>
          </cell>
          <cell r="I5632" t="str">
            <v>H</v>
          </cell>
          <cell r="J5632">
            <v>36.94</v>
          </cell>
        </row>
        <row r="5633">
          <cell r="A5633">
            <v>2944</v>
          </cell>
          <cell r="B5633" t="str">
            <v>Palazzo, Michele L.</v>
          </cell>
          <cell r="C5633" t="str">
            <v>N</v>
          </cell>
          <cell r="D5633" t="str">
            <v>00000675</v>
          </cell>
          <cell r="E5633" t="str">
            <v>Licensed Practical Nurse</v>
          </cell>
          <cell r="F5633">
            <v>44699</v>
          </cell>
          <cell r="G5633">
            <v>44749</v>
          </cell>
          <cell r="H5633" t="str">
            <v>Hourly</v>
          </cell>
          <cell r="I5633" t="str">
            <v>H</v>
          </cell>
          <cell r="J5633">
            <v>22.34</v>
          </cell>
        </row>
        <row r="5634">
          <cell r="A5634">
            <v>2945</v>
          </cell>
          <cell r="B5634" t="str">
            <v>Cooper, Kayleen M.</v>
          </cell>
          <cell r="C5634" t="str">
            <v>Y</v>
          </cell>
          <cell r="D5634" t="str">
            <v>00000697</v>
          </cell>
          <cell r="E5634" t="str">
            <v>Billing Representative</v>
          </cell>
          <cell r="F5634">
            <v>44706</v>
          </cell>
          <cell r="G5634">
            <v>44721</v>
          </cell>
          <cell r="H5634" t="str">
            <v>Hourly</v>
          </cell>
          <cell r="I5634" t="str">
            <v>H</v>
          </cell>
          <cell r="J5634">
            <v>19.489999999999998</v>
          </cell>
        </row>
        <row r="5635">
          <cell r="A5635">
            <v>2946</v>
          </cell>
          <cell r="B5635" t="str">
            <v>Roux, Shelly L.</v>
          </cell>
          <cell r="C5635" t="str">
            <v>Y</v>
          </cell>
          <cell r="D5635" t="str">
            <v>00000697</v>
          </cell>
          <cell r="E5635" t="str">
            <v>Billing Representative</v>
          </cell>
          <cell r="F5635">
            <v>44706</v>
          </cell>
          <cell r="G5635">
            <v>45056</v>
          </cell>
          <cell r="H5635" t="str">
            <v>Hourly</v>
          </cell>
          <cell r="I5635" t="str">
            <v>H</v>
          </cell>
          <cell r="J5635">
            <v>22.48</v>
          </cell>
        </row>
        <row r="5636">
          <cell r="A5636">
            <v>2947</v>
          </cell>
          <cell r="B5636" t="str">
            <v>Knudson, Jill H.</v>
          </cell>
          <cell r="C5636" t="str">
            <v>Y</v>
          </cell>
          <cell r="D5636" t="str">
            <v>00000658</v>
          </cell>
          <cell r="E5636" t="str">
            <v>Patient Access Representative</v>
          </cell>
          <cell r="F5636">
            <v>44706</v>
          </cell>
          <cell r="G5636">
            <v>45056</v>
          </cell>
          <cell r="H5636" t="str">
            <v>Hourly</v>
          </cell>
          <cell r="I5636" t="str">
            <v>H</v>
          </cell>
          <cell r="J5636">
            <v>19.079999999999998</v>
          </cell>
        </row>
        <row r="5637">
          <cell r="A5637">
            <v>2948</v>
          </cell>
          <cell r="B5637" t="str">
            <v>Borek, Adrienne M.</v>
          </cell>
          <cell r="C5637" t="str">
            <v>Y</v>
          </cell>
          <cell r="D5637" t="str">
            <v>00000231</v>
          </cell>
          <cell r="E5637" t="str">
            <v>BC RN - Per Diem</v>
          </cell>
          <cell r="F5637">
            <v>44706</v>
          </cell>
          <cell r="G5637">
            <v>45013</v>
          </cell>
          <cell r="H5637" t="str">
            <v>Hourly</v>
          </cell>
          <cell r="I5637" t="str">
            <v>H</v>
          </cell>
          <cell r="J5637">
            <v>39.21</v>
          </cell>
        </row>
        <row r="5638">
          <cell r="A5638">
            <v>2949</v>
          </cell>
          <cell r="B5638" t="str">
            <v>Sanders, Justine V.</v>
          </cell>
          <cell r="C5638" t="str">
            <v>Y</v>
          </cell>
          <cell r="D5638" t="str">
            <v>00000105</v>
          </cell>
          <cell r="E5638" t="str">
            <v>CARE Social Worker</v>
          </cell>
          <cell r="F5638">
            <v>44714</v>
          </cell>
          <cell r="G5638">
            <v>45056</v>
          </cell>
          <cell r="H5638" t="str">
            <v>Salaried</v>
          </cell>
          <cell r="I5638" t="str">
            <v>S</v>
          </cell>
          <cell r="J5638">
            <v>37.5</v>
          </cell>
        </row>
        <row r="5639">
          <cell r="A5639">
            <v>2950</v>
          </cell>
          <cell r="B5639" t="str">
            <v>Luce, Audrey J.</v>
          </cell>
          <cell r="C5639" t="str">
            <v>Y</v>
          </cell>
          <cell r="D5639" t="str">
            <v>00000107</v>
          </cell>
          <cell r="E5639" t="str">
            <v>CARE Care Manager</v>
          </cell>
          <cell r="F5639">
            <v>44720</v>
          </cell>
          <cell r="G5639">
            <v>45056</v>
          </cell>
          <cell r="H5639" t="str">
            <v>Hourly</v>
          </cell>
          <cell r="I5639" t="str">
            <v>H</v>
          </cell>
          <cell r="J5639">
            <v>50.61</v>
          </cell>
        </row>
        <row r="5640">
          <cell r="A5640">
            <v>2951</v>
          </cell>
          <cell r="B5640" t="str">
            <v>Wan, Nian H.</v>
          </cell>
          <cell r="C5640" t="str">
            <v>N</v>
          </cell>
          <cell r="D5640" t="str">
            <v>00000079</v>
          </cell>
          <cell r="E5640" t="str">
            <v>LAB Laboratory Technician 3</v>
          </cell>
          <cell r="F5640">
            <v>44720</v>
          </cell>
          <cell r="G5640">
            <v>44808</v>
          </cell>
          <cell r="H5640" t="str">
            <v>Hourly</v>
          </cell>
          <cell r="I5640" t="str">
            <v>H</v>
          </cell>
          <cell r="J5640">
            <v>30.01</v>
          </cell>
        </row>
        <row r="5641">
          <cell r="A5641">
            <v>2951</v>
          </cell>
          <cell r="B5641" t="str">
            <v>Wan, Nian H.</v>
          </cell>
          <cell r="C5641" t="str">
            <v>Y</v>
          </cell>
          <cell r="D5641" t="str">
            <v>00000533</v>
          </cell>
          <cell r="E5641" t="str">
            <v>LAB Laboratory Tech Per Diem</v>
          </cell>
          <cell r="F5641">
            <v>44809</v>
          </cell>
          <cell r="G5641">
            <v>44893</v>
          </cell>
          <cell r="H5641" t="str">
            <v>Hourly</v>
          </cell>
          <cell r="I5641" t="str">
            <v>H</v>
          </cell>
          <cell r="J5641">
            <v>30.01</v>
          </cell>
        </row>
        <row r="5642">
          <cell r="A5642">
            <v>2952</v>
          </cell>
          <cell r="B5642" t="str">
            <v>Kennedy, Maeve T.</v>
          </cell>
          <cell r="C5642" t="str">
            <v>Y</v>
          </cell>
          <cell r="D5642" t="str">
            <v>00000605</v>
          </cell>
          <cell r="E5642" t="str">
            <v>Server</v>
          </cell>
          <cell r="F5642">
            <v>44720</v>
          </cell>
          <cell r="G5642">
            <v>44863</v>
          </cell>
          <cell r="H5642" t="str">
            <v>Hourly</v>
          </cell>
          <cell r="I5642" t="str">
            <v>H</v>
          </cell>
          <cell r="J5642">
            <v>15</v>
          </cell>
        </row>
        <row r="5643">
          <cell r="A5643">
            <v>2953</v>
          </cell>
          <cell r="B5643" t="str">
            <v>Edwards, LaShare</v>
          </cell>
          <cell r="C5643" t="str">
            <v>Y</v>
          </cell>
          <cell r="D5643" t="str">
            <v>00000374</v>
          </cell>
          <cell r="E5643" t="str">
            <v>Primary Care RN- Per Diem</v>
          </cell>
          <cell r="F5643">
            <v>44727</v>
          </cell>
          <cell r="G5643">
            <v>44816</v>
          </cell>
          <cell r="H5643" t="str">
            <v>Hourly</v>
          </cell>
          <cell r="I5643" t="str">
            <v>H</v>
          </cell>
          <cell r="J5643">
            <v>36.549999999999997</v>
          </cell>
        </row>
        <row r="5644">
          <cell r="A5644">
            <v>2954</v>
          </cell>
          <cell r="B5644" t="str">
            <v>Floyd IV, William J.</v>
          </cell>
          <cell r="C5644" t="str">
            <v>Y</v>
          </cell>
          <cell r="D5644" t="str">
            <v>00000605</v>
          </cell>
          <cell r="E5644" t="str">
            <v>Server</v>
          </cell>
          <cell r="F5644">
            <v>44728</v>
          </cell>
          <cell r="G5644">
            <v>44743</v>
          </cell>
          <cell r="H5644" t="str">
            <v>Hourly</v>
          </cell>
          <cell r="I5644" t="str">
            <v>H</v>
          </cell>
          <cell r="J5644">
            <v>16.18</v>
          </cell>
        </row>
        <row r="5645">
          <cell r="A5645">
            <v>2955</v>
          </cell>
          <cell r="B5645" t="str">
            <v>Soules, Amber N.</v>
          </cell>
          <cell r="C5645" t="str">
            <v>Y</v>
          </cell>
          <cell r="D5645" t="str">
            <v>00000659</v>
          </cell>
          <cell r="E5645" t="str">
            <v>ES Technician</v>
          </cell>
          <cell r="F5645">
            <v>44851</v>
          </cell>
          <cell r="G5645">
            <v>45056</v>
          </cell>
          <cell r="H5645" t="str">
            <v>Hourly</v>
          </cell>
          <cell r="I5645" t="str">
            <v>H</v>
          </cell>
          <cell r="J5645">
            <v>17.78</v>
          </cell>
        </row>
        <row r="5646">
          <cell r="A5646">
            <v>2955</v>
          </cell>
          <cell r="B5646" t="str">
            <v>Soules, Amber N.</v>
          </cell>
          <cell r="C5646" t="str">
            <v>N</v>
          </cell>
          <cell r="D5646" t="str">
            <v>00000661</v>
          </cell>
          <cell r="E5646" t="str">
            <v>ES Technician PD</v>
          </cell>
          <cell r="F5646">
            <v>44741</v>
          </cell>
          <cell r="G5646">
            <v>44850</v>
          </cell>
          <cell r="H5646" t="str">
            <v>Hourly</v>
          </cell>
          <cell r="I5646" t="str">
            <v>H</v>
          </cell>
          <cell r="J5646">
            <v>17.350000000000001</v>
          </cell>
        </row>
        <row r="5647">
          <cell r="A5647">
            <v>2956</v>
          </cell>
          <cell r="B5647" t="str">
            <v>Benoit, Aliza</v>
          </cell>
          <cell r="C5647" t="str">
            <v>Y</v>
          </cell>
          <cell r="D5647" t="str">
            <v>00000544</v>
          </cell>
          <cell r="E5647" t="str">
            <v>Registered Nurse</v>
          </cell>
          <cell r="F5647">
            <v>44741</v>
          </cell>
          <cell r="G5647">
            <v>44750</v>
          </cell>
          <cell r="H5647" t="str">
            <v>Hourly</v>
          </cell>
          <cell r="I5647" t="str">
            <v>H</v>
          </cell>
          <cell r="J5647">
            <v>34.67</v>
          </cell>
        </row>
        <row r="5648">
          <cell r="A5648">
            <v>2957</v>
          </cell>
          <cell r="B5648" t="str">
            <v>Baraw, Abigail M.</v>
          </cell>
          <cell r="C5648" t="str">
            <v>Y</v>
          </cell>
          <cell r="D5648" t="str">
            <v>00000049</v>
          </cell>
          <cell r="E5648" t="str">
            <v>MEDSURG Registered Nurse</v>
          </cell>
          <cell r="F5648">
            <v>44755</v>
          </cell>
          <cell r="G5648">
            <v>45056</v>
          </cell>
          <cell r="H5648" t="str">
            <v>Hourly</v>
          </cell>
          <cell r="I5648" t="str">
            <v>H</v>
          </cell>
          <cell r="J5648">
            <v>36.94</v>
          </cell>
        </row>
        <row r="5649">
          <cell r="A5649">
            <v>2958</v>
          </cell>
          <cell r="B5649" t="str">
            <v>Johnson, Kiana L.</v>
          </cell>
          <cell r="C5649" t="str">
            <v>Y</v>
          </cell>
          <cell r="D5649" t="str">
            <v>00000554</v>
          </cell>
          <cell r="E5649" t="str">
            <v>Medical Assistant</v>
          </cell>
          <cell r="F5649">
            <v>44755</v>
          </cell>
          <cell r="G5649">
            <v>45056</v>
          </cell>
          <cell r="H5649" t="str">
            <v>Hourly</v>
          </cell>
          <cell r="I5649" t="str">
            <v>H</v>
          </cell>
          <cell r="J5649">
            <v>17.190000000000001</v>
          </cell>
        </row>
        <row r="5650">
          <cell r="A5650">
            <v>2959</v>
          </cell>
          <cell r="B5650" t="str">
            <v>Meehan-Brese, Brigid J.</v>
          </cell>
          <cell r="C5650" t="str">
            <v>Y</v>
          </cell>
          <cell r="D5650" t="str">
            <v>00000166</v>
          </cell>
          <cell r="E5650" t="str">
            <v>PRIM Nurse Practitioner</v>
          </cell>
          <cell r="F5650">
            <v>44760</v>
          </cell>
          <cell r="G5650">
            <v>45056</v>
          </cell>
          <cell r="H5650" t="str">
            <v>Salaried</v>
          </cell>
          <cell r="I5650" t="str">
            <v>S</v>
          </cell>
          <cell r="J5650">
            <v>52.403799999999997</v>
          </cell>
        </row>
        <row r="5651">
          <cell r="A5651">
            <v>2960</v>
          </cell>
          <cell r="B5651" t="str">
            <v>Andreasen, Steven M.</v>
          </cell>
          <cell r="C5651" t="str">
            <v>Y</v>
          </cell>
          <cell r="D5651" t="str">
            <v>00000590</v>
          </cell>
          <cell r="E5651" t="str">
            <v>Physician Specialty Clin</v>
          </cell>
          <cell r="F5651">
            <v>44767</v>
          </cell>
          <cell r="G5651">
            <v>45056</v>
          </cell>
          <cell r="H5651" t="str">
            <v>Salaried</v>
          </cell>
          <cell r="I5651" t="str">
            <v>S</v>
          </cell>
          <cell r="J5651">
            <v>96.153800000000004</v>
          </cell>
        </row>
        <row r="5652">
          <cell r="A5652">
            <v>2961</v>
          </cell>
          <cell r="B5652" t="str">
            <v>Gallant, Quinn R.</v>
          </cell>
          <cell r="C5652" t="str">
            <v>Y</v>
          </cell>
          <cell r="D5652" t="str">
            <v>00000605</v>
          </cell>
          <cell r="E5652" t="str">
            <v>Server</v>
          </cell>
          <cell r="F5652">
            <v>44769</v>
          </cell>
          <cell r="G5652">
            <v>45056</v>
          </cell>
          <cell r="H5652" t="str">
            <v>Hourly</v>
          </cell>
          <cell r="I5652" t="str">
            <v>H</v>
          </cell>
          <cell r="J5652">
            <v>15.38</v>
          </cell>
        </row>
        <row r="5653">
          <cell r="A5653">
            <v>2962</v>
          </cell>
          <cell r="B5653" t="str">
            <v>Johnson, Rachel M.</v>
          </cell>
          <cell r="C5653" t="str">
            <v>Y</v>
          </cell>
          <cell r="D5653" t="str">
            <v>00000063</v>
          </cell>
          <cell r="E5653" t="str">
            <v>OR Registered Nurse</v>
          </cell>
          <cell r="F5653">
            <v>44927</v>
          </cell>
          <cell r="G5653">
            <v>45056</v>
          </cell>
          <cell r="H5653" t="str">
            <v>Hourly</v>
          </cell>
          <cell r="I5653" t="str">
            <v>H</v>
          </cell>
          <cell r="J5653">
            <v>38.130000000000003</v>
          </cell>
        </row>
        <row r="5654">
          <cell r="A5654">
            <v>2962</v>
          </cell>
          <cell r="B5654" t="str">
            <v>Johnson, Rachel M.</v>
          </cell>
          <cell r="C5654" t="str">
            <v>N</v>
          </cell>
          <cell r="D5654" t="str">
            <v>00000067</v>
          </cell>
          <cell r="E5654" t="str">
            <v>ACC Registered Nurse</v>
          </cell>
          <cell r="F5654">
            <v>44769</v>
          </cell>
          <cell r="G5654">
            <v>44926</v>
          </cell>
          <cell r="H5654" t="str">
            <v>Hourly</v>
          </cell>
          <cell r="I5654" t="str">
            <v>H</v>
          </cell>
          <cell r="J5654">
            <v>37.200000000000003</v>
          </cell>
        </row>
        <row r="5655">
          <cell r="A5655">
            <v>2963</v>
          </cell>
          <cell r="B5655" t="str">
            <v>French, Christin</v>
          </cell>
          <cell r="C5655" t="str">
            <v>Y</v>
          </cell>
          <cell r="D5655" t="str">
            <v>00000697</v>
          </cell>
          <cell r="E5655" t="str">
            <v>Billing Representative</v>
          </cell>
          <cell r="F5655">
            <v>44776</v>
          </cell>
          <cell r="G5655">
            <v>45056</v>
          </cell>
          <cell r="H5655" t="str">
            <v>Hourly</v>
          </cell>
          <cell r="I5655" t="str">
            <v>H</v>
          </cell>
          <cell r="J5655">
            <v>28.19</v>
          </cell>
        </row>
        <row r="5656">
          <cell r="A5656">
            <v>2964</v>
          </cell>
          <cell r="B5656" t="str">
            <v>Barron, Lisa M.</v>
          </cell>
          <cell r="C5656" t="str">
            <v>Y</v>
          </cell>
          <cell r="D5656" t="str">
            <v>00000006</v>
          </cell>
          <cell r="E5656" t="str">
            <v>ADM Director of Human Resource</v>
          </cell>
          <cell r="F5656">
            <v>44774</v>
          </cell>
          <cell r="G5656">
            <v>45056</v>
          </cell>
          <cell r="H5656" t="str">
            <v>Salaried</v>
          </cell>
          <cell r="I5656" t="str">
            <v>S</v>
          </cell>
          <cell r="J5656">
            <v>64.06</v>
          </cell>
        </row>
        <row r="5657">
          <cell r="A5657">
            <v>2965</v>
          </cell>
          <cell r="B5657" t="str">
            <v>Apgar, Jane B.</v>
          </cell>
          <cell r="C5657" t="str">
            <v>Y</v>
          </cell>
          <cell r="D5657" t="str">
            <v>00000675</v>
          </cell>
          <cell r="E5657" t="str">
            <v>Licensed Practical Nurse</v>
          </cell>
          <cell r="F5657">
            <v>44776</v>
          </cell>
          <cell r="G5657">
            <v>45056</v>
          </cell>
          <cell r="H5657" t="str">
            <v>Hourly</v>
          </cell>
          <cell r="I5657" t="str">
            <v>H</v>
          </cell>
          <cell r="J5657">
            <v>21.99</v>
          </cell>
        </row>
        <row r="5658">
          <cell r="A5658">
            <v>2966</v>
          </cell>
          <cell r="B5658" t="str">
            <v>Battistoni, Linsey T.</v>
          </cell>
          <cell r="C5658" t="str">
            <v>Y</v>
          </cell>
          <cell r="D5658" t="str">
            <v>00000049</v>
          </cell>
          <cell r="E5658" t="str">
            <v>MEDSURG Registered Nurse</v>
          </cell>
          <cell r="F5658">
            <v>44776</v>
          </cell>
          <cell r="G5658">
            <v>45014</v>
          </cell>
          <cell r="H5658" t="str">
            <v>Hourly</v>
          </cell>
          <cell r="I5658" t="str">
            <v>H</v>
          </cell>
          <cell r="J5658">
            <v>36.04</v>
          </cell>
        </row>
        <row r="5659">
          <cell r="A5659">
            <v>2967</v>
          </cell>
          <cell r="B5659" t="str">
            <v>King, Brittany A.</v>
          </cell>
          <cell r="C5659" t="str">
            <v>Y</v>
          </cell>
          <cell r="D5659" t="str">
            <v>00000049</v>
          </cell>
          <cell r="E5659" t="str">
            <v>MEDSURG Registered Nurse</v>
          </cell>
          <cell r="F5659">
            <v>44776</v>
          </cell>
          <cell r="G5659">
            <v>45056</v>
          </cell>
          <cell r="H5659" t="str">
            <v>Hourly</v>
          </cell>
          <cell r="I5659" t="str">
            <v>H</v>
          </cell>
          <cell r="J5659">
            <v>36.94</v>
          </cell>
        </row>
        <row r="5660">
          <cell r="A5660">
            <v>2968</v>
          </cell>
          <cell r="B5660" t="str">
            <v>Vinton, Leah A.</v>
          </cell>
          <cell r="C5660" t="str">
            <v>Y</v>
          </cell>
          <cell r="D5660" t="str">
            <v>00000582</v>
          </cell>
          <cell r="E5660" t="str">
            <v>LNA Retirement Com PD</v>
          </cell>
          <cell r="F5660">
            <v>44776</v>
          </cell>
          <cell r="G5660">
            <v>45056</v>
          </cell>
          <cell r="H5660" t="str">
            <v>Hourly</v>
          </cell>
          <cell r="I5660" t="str">
            <v>H</v>
          </cell>
          <cell r="J5660">
            <v>16.5</v>
          </cell>
        </row>
        <row r="5661">
          <cell r="A5661">
            <v>2968</v>
          </cell>
          <cell r="B5661" t="str">
            <v>Vinton, Leah A.</v>
          </cell>
          <cell r="C5661" t="str">
            <v>N</v>
          </cell>
          <cell r="D5661" t="str">
            <v>00000704</v>
          </cell>
          <cell r="E5661" t="str">
            <v>ED Technician PD</v>
          </cell>
          <cell r="F5661">
            <v>44958</v>
          </cell>
          <cell r="G5661">
            <v>45056</v>
          </cell>
          <cell r="H5661" t="str">
            <v>Hourly</v>
          </cell>
          <cell r="I5661" t="str">
            <v>H</v>
          </cell>
          <cell r="J5661">
            <v>16.100000000000001</v>
          </cell>
        </row>
        <row r="5662">
          <cell r="A5662">
            <v>2969</v>
          </cell>
          <cell r="B5662" t="str">
            <v>Graves, Karin B.</v>
          </cell>
          <cell r="C5662" t="str">
            <v>Y</v>
          </cell>
          <cell r="D5662" t="str">
            <v>00000231</v>
          </cell>
          <cell r="E5662" t="str">
            <v>BC RN - Per Diem</v>
          </cell>
          <cell r="F5662">
            <v>44783</v>
          </cell>
          <cell r="G5662">
            <v>45056</v>
          </cell>
          <cell r="H5662" t="str">
            <v>Hourly</v>
          </cell>
          <cell r="I5662" t="str">
            <v>H</v>
          </cell>
          <cell r="J5662">
            <v>45.15</v>
          </cell>
        </row>
        <row r="5663">
          <cell r="A5663">
            <v>2970</v>
          </cell>
          <cell r="B5663" t="str">
            <v>Sterling, Michaela K.</v>
          </cell>
          <cell r="C5663" t="str">
            <v>Y</v>
          </cell>
          <cell r="D5663" t="str">
            <v>00000554</v>
          </cell>
          <cell r="E5663" t="str">
            <v>Medical Assistant</v>
          </cell>
          <cell r="F5663">
            <v>44942</v>
          </cell>
          <cell r="G5663">
            <v>45056</v>
          </cell>
          <cell r="H5663" t="str">
            <v>Hourly</v>
          </cell>
          <cell r="I5663" t="str">
            <v>H</v>
          </cell>
          <cell r="J5663">
            <v>17.190000000000001</v>
          </cell>
        </row>
        <row r="5664">
          <cell r="A5664">
            <v>2970</v>
          </cell>
          <cell r="B5664" t="str">
            <v>Sterling, Michaela K.</v>
          </cell>
          <cell r="C5664" t="str">
            <v>N</v>
          </cell>
          <cell r="D5664" t="str">
            <v>00000581</v>
          </cell>
          <cell r="E5664" t="str">
            <v>LNA Retirement Community</v>
          </cell>
          <cell r="F5664">
            <v>44783</v>
          </cell>
          <cell r="G5664">
            <v>44941</v>
          </cell>
          <cell r="H5664" t="str">
            <v>Hourly</v>
          </cell>
          <cell r="I5664" t="str">
            <v>H</v>
          </cell>
          <cell r="J5664">
            <v>16.7</v>
          </cell>
        </row>
        <row r="5665">
          <cell r="A5665">
            <v>2971</v>
          </cell>
          <cell r="B5665" t="str">
            <v>Zangla, Rachael E.</v>
          </cell>
          <cell r="C5665" t="str">
            <v>Y</v>
          </cell>
          <cell r="D5665" t="str">
            <v>00000584</v>
          </cell>
          <cell r="E5665" t="str">
            <v>LPN Retirement Com PD</v>
          </cell>
          <cell r="F5665">
            <v>44783</v>
          </cell>
          <cell r="G5665">
            <v>45056</v>
          </cell>
          <cell r="H5665" t="str">
            <v>Hourly</v>
          </cell>
          <cell r="I5665" t="str">
            <v>H</v>
          </cell>
          <cell r="J5665">
            <v>21.99</v>
          </cell>
        </row>
        <row r="5666">
          <cell r="A5666">
            <v>2972</v>
          </cell>
          <cell r="B5666" t="str">
            <v>Bryant, Kathleen A.</v>
          </cell>
          <cell r="C5666" t="str">
            <v>Y</v>
          </cell>
          <cell r="D5666" t="str">
            <v>00000166</v>
          </cell>
          <cell r="E5666" t="str">
            <v>PRIM Nurse Practitioner</v>
          </cell>
          <cell r="F5666">
            <v>44789</v>
          </cell>
          <cell r="G5666">
            <v>45056</v>
          </cell>
          <cell r="H5666" t="str">
            <v>Salaried</v>
          </cell>
          <cell r="I5666" t="str">
            <v>S</v>
          </cell>
          <cell r="J5666">
            <v>56.089700000000001</v>
          </cell>
        </row>
        <row r="5667">
          <cell r="A5667">
            <v>2973</v>
          </cell>
          <cell r="B5667" t="str">
            <v>Marcotte, Robin L.</v>
          </cell>
          <cell r="C5667" t="str">
            <v>Y</v>
          </cell>
          <cell r="D5667" t="str">
            <v>00000291</v>
          </cell>
          <cell r="E5667" t="str">
            <v>HIM Certified Coder</v>
          </cell>
          <cell r="F5667">
            <v>44788</v>
          </cell>
          <cell r="G5667">
            <v>45056</v>
          </cell>
          <cell r="H5667" t="str">
            <v>Hourly</v>
          </cell>
          <cell r="I5667" t="str">
            <v>H</v>
          </cell>
          <cell r="J5667">
            <v>27.47</v>
          </cell>
        </row>
        <row r="5668">
          <cell r="A5668">
            <v>2974</v>
          </cell>
          <cell r="B5668" t="str">
            <v>Bender, Delia J.</v>
          </cell>
          <cell r="C5668" t="str">
            <v>Y</v>
          </cell>
          <cell r="D5668" t="str">
            <v>00000660</v>
          </cell>
          <cell r="E5668" t="str">
            <v>Kitchen Assistant</v>
          </cell>
          <cell r="F5668">
            <v>44790</v>
          </cell>
          <cell r="G5668">
            <v>45056</v>
          </cell>
          <cell r="H5668" t="str">
            <v>Hourly</v>
          </cell>
          <cell r="I5668" t="str">
            <v>H</v>
          </cell>
          <cell r="J5668">
            <v>19.22</v>
          </cell>
        </row>
        <row r="5669">
          <cell r="A5669">
            <v>2975</v>
          </cell>
          <cell r="B5669" t="str">
            <v>Ashley, Kenneth E.</v>
          </cell>
          <cell r="C5669" t="str">
            <v>Y</v>
          </cell>
          <cell r="D5669" t="str">
            <v>00000193</v>
          </cell>
          <cell r="E5669" t="str">
            <v>FAC Skilled Maintenance</v>
          </cell>
          <cell r="F5669">
            <v>44790</v>
          </cell>
          <cell r="G5669">
            <v>45056</v>
          </cell>
          <cell r="H5669" t="str">
            <v>Hourly</v>
          </cell>
          <cell r="I5669" t="str">
            <v>H</v>
          </cell>
          <cell r="J5669">
            <v>29.97</v>
          </cell>
        </row>
        <row r="5670">
          <cell r="A5670">
            <v>2976</v>
          </cell>
          <cell r="B5670" t="str">
            <v>Kirkpatrick, Kayleigh A.</v>
          </cell>
          <cell r="C5670" t="str">
            <v>Y</v>
          </cell>
          <cell r="D5670" t="str">
            <v>00000584</v>
          </cell>
          <cell r="E5670" t="str">
            <v>LPN Retirement Com PD</v>
          </cell>
          <cell r="F5670">
            <v>44790</v>
          </cell>
          <cell r="G5670">
            <v>44823</v>
          </cell>
          <cell r="H5670" t="str">
            <v>Hourly</v>
          </cell>
          <cell r="I5670" t="str">
            <v>H</v>
          </cell>
          <cell r="J5670">
            <v>21.45</v>
          </cell>
        </row>
        <row r="5671">
          <cell r="A5671">
            <v>2977</v>
          </cell>
          <cell r="B5671" t="str">
            <v>Bielenberg, Heidi L.</v>
          </cell>
          <cell r="C5671" t="str">
            <v>Y</v>
          </cell>
          <cell r="D5671" t="str">
            <v>00000663</v>
          </cell>
          <cell r="E5671" t="str">
            <v>Patient Access Rep PD</v>
          </cell>
          <cell r="F5671">
            <v>44790</v>
          </cell>
          <cell r="G5671">
            <v>45056</v>
          </cell>
          <cell r="H5671" t="str">
            <v>Hourly</v>
          </cell>
          <cell r="I5671" t="str">
            <v>H</v>
          </cell>
          <cell r="J5671">
            <v>19.850000000000001</v>
          </cell>
        </row>
        <row r="5672">
          <cell r="A5672">
            <v>2978</v>
          </cell>
          <cell r="B5672" t="str">
            <v>Davis, Susan L.</v>
          </cell>
          <cell r="C5672" t="str">
            <v>Y</v>
          </cell>
          <cell r="D5672" t="str">
            <v>00000660</v>
          </cell>
          <cell r="E5672" t="str">
            <v>Kitchen Assistant</v>
          </cell>
          <cell r="F5672">
            <v>44790</v>
          </cell>
          <cell r="G5672">
            <v>44827</v>
          </cell>
          <cell r="H5672" t="str">
            <v>Hourly</v>
          </cell>
          <cell r="I5672" t="str">
            <v>H</v>
          </cell>
          <cell r="J5672">
            <v>21.43</v>
          </cell>
        </row>
        <row r="5673">
          <cell r="A5673">
            <v>2979</v>
          </cell>
          <cell r="B5673" t="str">
            <v>Merrill, Alexis M.</v>
          </cell>
          <cell r="C5673" t="str">
            <v>Y</v>
          </cell>
          <cell r="D5673" t="str">
            <v>00000225</v>
          </cell>
          <cell r="E5673" t="str">
            <v>CEC Teacher</v>
          </cell>
          <cell r="F5673">
            <v>44797</v>
          </cell>
          <cell r="G5673">
            <v>45056</v>
          </cell>
          <cell r="H5673" t="str">
            <v>Hourly</v>
          </cell>
          <cell r="I5673" t="str">
            <v>H</v>
          </cell>
          <cell r="J5673">
            <v>19.829999999999998</v>
          </cell>
        </row>
        <row r="5674">
          <cell r="A5674">
            <v>2980</v>
          </cell>
          <cell r="B5674" t="str">
            <v>Kittel, Marie A.</v>
          </cell>
          <cell r="C5674" t="str">
            <v>Y</v>
          </cell>
          <cell r="D5674" t="str">
            <v>00000658</v>
          </cell>
          <cell r="E5674" t="str">
            <v>Patient Access Representative</v>
          </cell>
          <cell r="F5674">
            <v>44797</v>
          </cell>
          <cell r="G5674">
            <v>45056</v>
          </cell>
          <cell r="H5674" t="str">
            <v>Hourly</v>
          </cell>
          <cell r="I5674" t="str">
            <v>H</v>
          </cell>
          <cell r="J5674">
            <v>24.75</v>
          </cell>
        </row>
        <row r="5675">
          <cell r="A5675">
            <v>2981</v>
          </cell>
          <cell r="B5675" t="str">
            <v>Black, Jessica J.</v>
          </cell>
          <cell r="C5675" t="str">
            <v>Y</v>
          </cell>
          <cell r="D5675" t="str">
            <v>00000673</v>
          </cell>
          <cell r="E5675" t="str">
            <v>HIM Assistant</v>
          </cell>
          <cell r="F5675">
            <v>44797</v>
          </cell>
          <cell r="G5675">
            <v>45030</v>
          </cell>
          <cell r="H5675" t="str">
            <v>Hourly</v>
          </cell>
          <cell r="I5675" t="str">
            <v>H</v>
          </cell>
          <cell r="J5675">
            <v>16.88</v>
          </cell>
        </row>
        <row r="5676">
          <cell r="A5676">
            <v>2982</v>
          </cell>
          <cell r="B5676" t="str">
            <v>DiStefano Jr., James J.</v>
          </cell>
          <cell r="C5676" t="str">
            <v>N</v>
          </cell>
          <cell r="D5676" t="str">
            <v>00000190</v>
          </cell>
          <cell r="E5676" t="str">
            <v>NUTS Cook</v>
          </cell>
          <cell r="F5676">
            <v>44804</v>
          </cell>
          <cell r="G5676">
            <v>45056</v>
          </cell>
          <cell r="H5676" t="str">
            <v>Hourly</v>
          </cell>
          <cell r="I5676" t="str">
            <v>H</v>
          </cell>
          <cell r="J5676">
            <v>22.14</v>
          </cell>
        </row>
        <row r="5677">
          <cell r="A5677">
            <v>2982</v>
          </cell>
          <cell r="B5677" t="str">
            <v>DiStefano Jr., James J.</v>
          </cell>
          <cell r="C5677" t="str">
            <v>Y</v>
          </cell>
          <cell r="D5677" t="str">
            <v>00000660</v>
          </cell>
          <cell r="E5677" t="str">
            <v>Kitchen Assistant</v>
          </cell>
          <cell r="F5677">
            <v>44998</v>
          </cell>
          <cell r="G5677">
            <v>45056</v>
          </cell>
          <cell r="H5677" t="str">
            <v>Hourly</v>
          </cell>
          <cell r="I5677" t="str">
            <v>H</v>
          </cell>
          <cell r="J5677">
            <v>21.15</v>
          </cell>
        </row>
        <row r="5678">
          <cell r="A5678">
            <v>2983</v>
          </cell>
          <cell r="B5678" t="str">
            <v>White, Michael J.</v>
          </cell>
          <cell r="C5678" t="str">
            <v>Y</v>
          </cell>
          <cell r="D5678" t="str">
            <v>00000659</v>
          </cell>
          <cell r="E5678" t="str">
            <v>ES Technician</v>
          </cell>
          <cell r="F5678">
            <v>44804</v>
          </cell>
          <cell r="G5678">
            <v>45056</v>
          </cell>
          <cell r="H5678" t="str">
            <v>Hourly</v>
          </cell>
          <cell r="I5678" t="str">
            <v>H</v>
          </cell>
          <cell r="J5678">
            <v>22.87</v>
          </cell>
        </row>
        <row r="5679">
          <cell r="A5679">
            <v>2984</v>
          </cell>
          <cell r="B5679" t="str">
            <v>Messier, Annabelle L.</v>
          </cell>
          <cell r="C5679" t="str">
            <v>Y</v>
          </cell>
          <cell r="D5679" t="str">
            <v>00000228</v>
          </cell>
          <cell r="E5679" t="str">
            <v>ASP After School Assistant</v>
          </cell>
          <cell r="F5679">
            <v>44804</v>
          </cell>
          <cell r="G5679">
            <v>45056</v>
          </cell>
          <cell r="H5679" t="str">
            <v>Hourly</v>
          </cell>
          <cell r="I5679" t="str">
            <v>H</v>
          </cell>
          <cell r="J5679">
            <v>17.3</v>
          </cell>
        </row>
        <row r="5680">
          <cell r="A5680">
            <v>2985</v>
          </cell>
          <cell r="B5680" t="str">
            <v>Andrus, Bruce W.</v>
          </cell>
          <cell r="C5680" t="str">
            <v>Y</v>
          </cell>
          <cell r="D5680" t="str">
            <v>00000590</v>
          </cell>
          <cell r="E5680" t="str">
            <v>Physician Specialty Clin</v>
          </cell>
          <cell r="F5680">
            <v>44810</v>
          </cell>
          <cell r="G5680">
            <v>45056</v>
          </cell>
          <cell r="H5680" t="str">
            <v>Salaried</v>
          </cell>
          <cell r="I5680" t="str">
            <v>S</v>
          </cell>
          <cell r="J5680">
            <v>232.37180000000001</v>
          </cell>
        </row>
        <row r="5681">
          <cell r="A5681">
            <v>2986</v>
          </cell>
          <cell r="B5681" t="str">
            <v>Miles, Cepi A.</v>
          </cell>
          <cell r="C5681" t="str">
            <v>Y</v>
          </cell>
          <cell r="D5681" t="str">
            <v>00000072</v>
          </cell>
          <cell r="E5681" t="str">
            <v>ER Registered Nurse</v>
          </cell>
          <cell r="F5681">
            <v>44811</v>
          </cell>
          <cell r="G5681">
            <v>44846</v>
          </cell>
          <cell r="H5681" t="str">
            <v>Hourly</v>
          </cell>
          <cell r="I5681" t="str">
            <v>H</v>
          </cell>
          <cell r="J5681">
            <v>38.39</v>
          </cell>
        </row>
        <row r="5682">
          <cell r="A5682">
            <v>2987</v>
          </cell>
          <cell r="B5682" t="str">
            <v>Young, Kelly L.</v>
          </cell>
          <cell r="C5682" t="str">
            <v>Y</v>
          </cell>
          <cell r="D5682" t="str">
            <v>00000554</v>
          </cell>
          <cell r="E5682" t="str">
            <v>Medical Assistant</v>
          </cell>
          <cell r="F5682">
            <v>44812</v>
          </cell>
          <cell r="G5682">
            <v>44883</v>
          </cell>
          <cell r="H5682" t="str">
            <v>Hourly</v>
          </cell>
          <cell r="I5682" t="str">
            <v>H</v>
          </cell>
          <cell r="J5682">
            <v>23.58</v>
          </cell>
        </row>
        <row r="5683">
          <cell r="A5683">
            <v>2988</v>
          </cell>
          <cell r="B5683" t="str">
            <v>Eagan, Ciara R.</v>
          </cell>
          <cell r="C5683" t="str">
            <v>Y</v>
          </cell>
          <cell r="D5683" t="str">
            <v>00000554</v>
          </cell>
          <cell r="E5683" t="str">
            <v>Medical Assistant</v>
          </cell>
          <cell r="F5683">
            <v>44812</v>
          </cell>
          <cell r="G5683">
            <v>45056</v>
          </cell>
          <cell r="H5683" t="str">
            <v>Hourly</v>
          </cell>
          <cell r="I5683" t="str">
            <v>H</v>
          </cell>
          <cell r="J5683">
            <v>16.100000000000001</v>
          </cell>
        </row>
        <row r="5684">
          <cell r="A5684">
            <v>2989</v>
          </cell>
          <cell r="B5684" t="str">
            <v>Stone, Amy P.</v>
          </cell>
          <cell r="C5684" t="str">
            <v>Y</v>
          </cell>
          <cell r="D5684" t="str">
            <v>00000554</v>
          </cell>
          <cell r="E5684" t="str">
            <v>Medical Assistant</v>
          </cell>
          <cell r="F5684">
            <v>44812</v>
          </cell>
          <cell r="G5684">
            <v>45056</v>
          </cell>
          <cell r="H5684" t="str">
            <v>Hourly</v>
          </cell>
          <cell r="I5684" t="str">
            <v>H</v>
          </cell>
          <cell r="J5684">
            <v>19.079999999999998</v>
          </cell>
        </row>
        <row r="5685">
          <cell r="A5685">
            <v>2990</v>
          </cell>
          <cell r="B5685" t="str">
            <v>Odell, Christopher J.</v>
          </cell>
          <cell r="C5685" t="str">
            <v>Y</v>
          </cell>
          <cell r="D5685" t="str">
            <v>00000669</v>
          </cell>
          <cell r="E5685" t="str">
            <v>Lead Certified Coder</v>
          </cell>
          <cell r="F5685">
            <v>44812</v>
          </cell>
          <cell r="G5685">
            <v>45056</v>
          </cell>
          <cell r="H5685" t="str">
            <v>Hourly</v>
          </cell>
          <cell r="I5685" t="str">
            <v>H</v>
          </cell>
          <cell r="J5685">
            <v>29.97</v>
          </cell>
        </row>
        <row r="5686">
          <cell r="A5686">
            <v>2991</v>
          </cell>
          <cell r="B5686" t="str">
            <v>Burke, Rhonda A.</v>
          </cell>
          <cell r="C5686" t="str">
            <v>Y</v>
          </cell>
          <cell r="D5686" t="str">
            <v>00000396</v>
          </cell>
          <cell r="E5686" t="str">
            <v>CEC Food Service Worker</v>
          </cell>
          <cell r="F5686">
            <v>44812</v>
          </cell>
          <cell r="G5686">
            <v>44998</v>
          </cell>
          <cell r="H5686" t="str">
            <v>Hourly</v>
          </cell>
          <cell r="I5686" t="str">
            <v>H</v>
          </cell>
          <cell r="J5686">
            <v>23</v>
          </cell>
        </row>
        <row r="5687">
          <cell r="A5687">
            <v>2992</v>
          </cell>
          <cell r="B5687" t="str">
            <v>Race, Tara J.</v>
          </cell>
          <cell r="C5687" t="str">
            <v>Y</v>
          </cell>
          <cell r="D5687" t="str">
            <v>00000658</v>
          </cell>
          <cell r="E5687" t="str">
            <v>Patient Access Representative</v>
          </cell>
          <cell r="F5687">
            <v>44812</v>
          </cell>
          <cell r="G5687">
            <v>45056</v>
          </cell>
          <cell r="H5687" t="str">
            <v>Hourly</v>
          </cell>
          <cell r="I5687" t="str">
            <v>H</v>
          </cell>
          <cell r="J5687">
            <v>24.75</v>
          </cell>
        </row>
        <row r="5688">
          <cell r="A5688">
            <v>2993</v>
          </cell>
          <cell r="B5688" t="str">
            <v>Herring Sr., Jason P.</v>
          </cell>
          <cell r="C5688" t="str">
            <v>Y</v>
          </cell>
          <cell r="D5688" t="str">
            <v>00000193</v>
          </cell>
          <cell r="E5688" t="str">
            <v>FAC Skilled Maintenance</v>
          </cell>
          <cell r="F5688">
            <v>44818</v>
          </cell>
          <cell r="G5688">
            <v>45056</v>
          </cell>
          <cell r="H5688" t="str">
            <v>Hourly</v>
          </cell>
          <cell r="I5688" t="str">
            <v>H</v>
          </cell>
          <cell r="J5688">
            <v>28.19</v>
          </cell>
        </row>
        <row r="5689">
          <cell r="A5689">
            <v>2994</v>
          </cell>
          <cell r="B5689" t="str">
            <v>Orton, Naveda B.</v>
          </cell>
          <cell r="C5689" t="str">
            <v>Y</v>
          </cell>
          <cell r="D5689" t="str">
            <v>00000581</v>
          </cell>
          <cell r="E5689" t="str">
            <v>LNA Retirement Community</v>
          </cell>
          <cell r="F5689">
            <v>44825</v>
          </cell>
          <cell r="G5689">
            <v>44844</v>
          </cell>
          <cell r="H5689" t="str">
            <v>Hourly</v>
          </cell>
          <cell r="I5689" t="str">
            <v>H</v>
          </cell>
          <cell r="J5689">
            <v>16.100000000000001</v>
          </cell>
        </row>
        <row r="5690">
          <cell r="A5690">
            <v>2995</v>
          </cell>
          <cell r="B5690" t="str">
            <v>Burke, Jessie L.</v>
          </cell>
          <cell r="C5690" t="str">
            <v>Y</v>
          </cell>
          <cell r="D5690" t="str">
            <v>00000660</v>
          </cell>
          <cell r="E5690" t="str">
            <v>Kitchen Assistant</v>
          </cell>
          <cell r="F5690">
            <v>44825</v>
          </cell>
          <cell r="G5690">
            <v>44873</v>
          </cell>
          <cell r="H5690" t="str">
            <v>Hourly</v>
          </cell>
          <cell r="I5690" t="str">
            <v>H</v>
          </cell>
          <cell r="J5690">
            <v>15.63</v>
          </cell>
        </row>
        <row r="5691">
          <cell r="A5691">
            <v>2996</v>
          </cell>
          <cell r="B5691" t="str">
            <v>Gonzalez, Dakota M.</v>
          </cell>
          <cell r="C5691" t="str">
            <v>Y</v>
          </cell>
          <cell r="D5691" t="str">
            <v>00000581</v>
          </cell>
          <cell r="E5691" t="str">
            <v>LNA Retirement Community</v>
          </cell>
          <cell r="F5691">
            <v>44832</v>
          </cell>
          <cell r="G5691">
            <v>45056</v>
          </cell>
          <cell r="H5691" t="str">
            <v>Hourly</v>
          </cell>
          <cell r="I5691" t="str">
            <v>H</v>
          </cell>
          <cell r="J5691">
            <v>16.5</v>
          </cell>
        </row>
        <row r="5692">
          <cell r="A5692">
            <v>2997</v>
          </cell>
          <cell r="B5692" t="str">
            <v>Baldwin, Ruth E.</v>
          </cell>
          <cell r="C5692" t="str">
            <v>Y</v>
          </cell>
          <cell r="D5692" t="str">
            <v>00000591</v>
          </cell>
          <cell r="E5692" t="str">
            <v>RN Retirement Community</v>
          </cell>
          <cell r="F5692">
            <v>44832</v>
          </cell>
          <cell r="G5692">
            <v>44851</v>
          </cell>
          <cell r="H5692" t="str">
            <v>Hourly</v>
          </cell>
          <cell r="I5692" t="str">
            <v>H</v>
          </cell>
          <cell r="J5692">
            <v>44.05</v>
          </cell>
        </row>
        <row r="5693">
          <cell r="A5693">
            <v>2998</v>
          </cell>
          <cell r="B5693" t="str">
            <v>Sullivan, Stacey L.</v>
          </cell>
          <cell r="C5693" t="str">
            <v>Y</v>
          </cell>
          <cell r="D5693" t="str">
            <v>00000161</v>
          </cell>
          <cell r="E5693" t="str">
            <v>PRIM RN Provider Practice</v>
          </cell>
          <cell r="F5693">
            <v>44846</v>
          </cell>
          <cell r="G5693">
            <v>45056</v>
          </cell>
          <cell r="H5693" t="str">
            <v>Hourly</v>
          </cell>
          <cell r="I5693" t="str">
            <v>H</v>
          </cell>
          <cell r="J5693">
            <v>40.049999999999997</v>
          </cell>
        </row>
        <row r="5694">
          <cell r="A5694">
            <v>2999</v>
          </cell>
          <cell r="B5694" t="str">
            <v>Chism, Julie A.</v>
          </cell>
          <cell r="C5694" t="str">
            <v>Y</v>
          </cell>
          <cell r="D5694" t="str">
            <v>00000660</v>
          </cell>
          <cell r="E5694" t="str">
            <v>Kitchen Assistant</v>
          </cell>
          <cell r="F5694">
            <v>44865</v>
          </cell>
          <cell r="G5694">
            <v>44930</v>
          </cell>
          <cell r="H5694" t="str">
            <v>Hourly</v>
          </cell>
          <cell r="I5694" t="str">
            <v>H</v>
          </cell>
          <cell r="J5694">
            <v>20.16</v>
          </cell>
        </row>
        <row r="5695">
          <cell r="A5695">
            <v>3000</v>
          </cell>
          <cell r="B5695" t="str">
            <v>Houghton, Brooke E.</v>
          </cell>
          <cell r="C5695" t="str">
            <v>Y</v>
          </cell>
          <cell r="D5695" t="str">
            <v>00000049</v>
          </cell>
          <cell r="E5695" t="str">
            <v>MEDSURG Registered Nurse</v>
          </cell>
          <cell r="F5695">
            <v>44867</v>
          </cell>
          <cell r="G5695">
            <v>45056</v>
          </cell>
          <cell r="H5695" t="str">
            <v>Hourly</v>
          </cell>
          <cell r="I5695" t="str">
            <v>H</v>
          </cell>
          <cell r="J5695">
            <v>36.04</v>
          </cell>
        </row>
        <row r="5696">
          <cell r="A5696">
            <v>3001</v>
          </cell>
          <cell r="B5696" t="str">
            <v>Murray, Tapanga-Marie</v>
          </cell>
          <cell r="C5696" t="str">
            <v>N</v>
          </cell>
          <cell r="D5696" t="str">
            <v>00000659</v>
          </cell>
          <cell r="E5696" t="str">
            <v>ES Technician</v>
          </cell>
          <cell r="F5696">
            <v>44874</v>
          </cell>
          <cell r="G5696">
            <v>44906</v>
          </cell>
          <cell r="H5696" t="str">
            <v>Hourly</v>
          </cell>
          <cell r="I5696" t="str">
            <v>H</v>
          </cell>
          <cell r="J5696">
            <v>16.88</v>
          </cell>
        </row>
        <row r="5697">
          <cell r="A5697">
            <v>3001</v>
          </cell>
          <cell r="B5697" t="str">
            <v>Murray, Tapanga-Marie</v>
          </cell>
          <cell r="C5697" t="str">
            <v>Y</v>
          </cell>
          <cell r="D5697" t="str">
            <v>00000661</v>
          </cell>
          <cell r="E5697" t="str">
            <v>ES Technician PD</v>
          </cell>
          <cell r="F5697">
            <v>44907</v>
          </cell>
          <cell r="G5697">
            <v>44909</v>
          </cell>
          <cell r="H5697" t="str">
            <v>Hourly</v>
          </cell>
          <cell r="I5697" t="str">
            <v>H</v>
          </cell>
          <cell r="J5697">
            <v>16.88</v>
          </cell>
        </row>
        <row r="5698">
          <cell r="A5698">
            <v>3002</v>
          </cell>
          <cell r="B5698" t="str">
            <v>Rogers, Lori L.</v>
          </cell>
          <cell r="C5698" t="str">
            <v>Y</v>
          </cell>
          <cell r="D5698" t="str">
            <v>00000205</v>
          </cell>
          <cell r="E5698" t="str">
            <v>ACCT Accounts Payable Asst</v>
          </cell>
          <cell r="F5698">
            <v>44874</v>
          </cell>
          <cell r="G5698">
            <v>45056</v>
          </cell>
          <cell r="H5698" t="str">
            <v>Hourly</v>
          </cell>
          <cell r="I5698" t="str">
            <v>H</v>
          </cell>
          <cell r="J5698">
            <v>25.8</v>
          </cell>
        </row>
        <row r="5699">
          <cell r="A5699">
            <v>3003</v>
          </cell>
          <cell r="B5699" t="str">
            <v>St. Clair, Jennifer L.</v>
          </cell>
          <cell r="C5699" t="str">
            <v>Y</v>
          </cell>
          <cell r="D5699" t="str">
            <v>00000161</v>
          </cell>
          <cell r="E5699" t="str">
            <v>PRIM RN Provider Practice</v>
          </cell>
          <cell r="F5699">
            <v>44874</v>
          </cell>
          <cell r="G5699">
            <v>45056</v>
          </cell>
          <cell r="H5699" t="str">
            <v>Hourly</v>
          </cell>
          <cell r="I5699" t="str">
            <v>H</v>
          </cell>
          <cell r="J5699">
            <v>34.67</v>
          </cell>
        </row>
        <row r="5700">
          <cell r="A5700">
            <v>3004</v>
          </cell>
          <cell r="B5700" t="str">
            <v>Willard, Brandi L.</v>
          </cell>
          <cell r="C5700" t="str">
            <v>Y</v>
          </cell>
          <cell r="D5700" t="str">
            <v>00000657</v>
          </cell>
          <cell r="E5700" t="str">
            <v>Office Representative</v>
          </cell>
          <cell r="F5700">
            <v>44874</v>
          </cell>
          <cell r="G5700">
            <v>44874</v>
          </cell>
          <cell r="H5700" t="str">
            <v>Hourly</v>
          </cell>
          <cell r="I5700" t="str">
            <v>H</v>
          </cell>
          <cell r="J5700">
            <v>24.15</v>
          </cell>
        </row>
        <row r="5701">
          <cell r="A5701">
            <v>3005</v>
          </cell>
          <cell r="B5701" t="str">
            <v>Zarum, Michelle L.</v>
          </cell>
          <cell r="C5701" t="str">
            <v>Y</v>
          </cell>
          <cell r="D5701" t="str">
            <v>00000079</v>
          </cell>
          <cell r="E5701" t="str">
            <v>LAB Laboratory Technician 3</v>
          </cell>
          <cell r="F5701">
            <v>44881</v>
          </cell>
          <cell r="G5701">
            <v>45006</v>
          </cell>
          <cell r="H5701" t="str">
            <v>Hourly</v>
          </cell>
          <cell r="I5701" t="str">
            <v>H</v>
          </cell>
          <cell r="J5701">
            <v>35.299999999999997</v>
          </cell>
        </row>
        <row r="5702">
          <cell r="A5702">
            <v>3006</v>
          </cell>
          <cell r="B5702" t="str">
            <v>Flatley, Guy A.</v>
          </cell>
          <cell r="C5702" t="str">
            <v>Y</v>
          </cell>
          <cell r="D5702" t="str">
            <v>00000659</v>
          </cell>
          <cell r="E5702" t="str">
            <v>ES Technician</v>
          </cell>
          <cell r="F5702">
            <v>44881</v>
          </cell>
          <cell r="G5702">
            <v>45056</v>
          </cell>
          <cell r="H5702" t="str">
            <v>Hourly</v>
          </cell>
          <cell r="I5702" t="str">
            <v>H</v>
          </cell>
          <cell r="J5702">
            <v>22.5</v>
          </cell>
        </row>
        <row r="5703">
          <cell r="A5703">
            <v>3007</v>
          </cell>
          <cell r="B5703" t="str">
            <v>Collins, Brian D.</v>
          </cell>
          <cell r="C5703" t="str">
            <v>Y</v>
          </cell>
          <cell r="D5703" t="str">
            <v>00000193</v>
          </cell>
          <cell r="E5703" t="str">
            <v>FAC Skilled Maintenance</v>
          </cell>
          <cell r="F5703">
            <v>44886</v>
          </cell>
          <cell r="G5703">
            <v>45056</v>
          </cell>
          <cell r="H5703" t="str">
            <v>Hourly</v>
          </cell>
          <cell r="I5703" t="str">
            <v>H</v>
          </cell>
          <cell r="J5703">
            <v>24.37</v>
          </cell>
        </row>
        <row r="5704">
          <cell r="A5704">
            <v>3008</v>
          </cell>
          <cell r="B5704" t="str">
            <v>Kuhn, Sadie M.</v>
          </cell>
          <cell r="C5704" t="str">
            <v>Y</v>
          </cell>
          <cell r="D5704" t="str">
            <v>00000228</v>
          </cell>
          <cell r="E5704" t="str">
            <v>ASP After School Assistant</v>
          </cell>
          <cell r="F5704">
            <v>44888</v>
          </cell>
          <cell r="G5704">
            <v>45056</v>
          </cell>
          <cell r="H5704" t="str">
            <v>Hourly</v>
          </cell>
          <cell r="I5704" t="str">
            <v>H</v>
          </cell>
          <cell r="J5704">
            <v>15</v>
          </cell>
        </row>
        <row r="5705">
          <cell r="A5705">
            <v>3009</v>
          </cell>
          <cell r="B5705" t="str">
            <v>Fowler, Angela M.</v>
          </cell>
          <cell r="C5705" t="str">
            <v>Y</v>
          </cell>
          <cell r="D5705" t="str">
            <v>00000689</v>
          </cell>
          <cell r="E5705" t="str">
            <v>Nurse Educator</v>
          </cell>
          <cell r="F5705">
            <v>44893</v>
          </cell>
          <cell r="G5705">
            <v>45056</v>
          </cell>
          <cell r="H5705" t="str">
            <v>Hourly</v>
          </cell>
          <cell r="I5705" t="str">
            <v>H</v>
          </cell>
          <cell r="J5705">
            <v>48.76</v>
          </cell>
        </row>
        <row r="5706">
          <cell r="A5706">
            <v>3009</v>
          </cell>
          <cell r="B5706" t="str">
            <v>Fowler, Angela M.</v>
          </cell>
          <cell r="C5706" t="str">
            <v>N</v>
          </cell>
          <cell r="D5706" t="str">
            <v>00000722</v>
          </cell>
          <cell r="E5706" t="str">
            <v>House Supervisor PD</v>
          </cell>
          <cell r="F5706">
            <v>44907</v>
          </cell>
          <cell r="G5706">
            <v>45056</v>
          </cell>
          <cell r="H5706" t="str">
            <v>Hourly</v>
          </cell>
          <cell r="I5706" t="str">
            <v>H</v>
          </cell>
          <cell r="J5706">
            <v>48.76</v>
          </cell>
        </row>
        <row r="5707">
          <cell r="A5707">
            <v>3010</v>
          </cell>
          <cell r="B5707" t="str">
            <v>Taylor, Kimberly H.</v>
          </cell>
          <cell r="C5707" t="str">
            <v>Y</v>
          </cell>
          <cell r="D5707" t="str">
            <v>00000660</v>
          </cell>
          <cell r="E5707" t="str">
            <v>Kitchen Assistant</v>
          </cell>
          <cell r="F5707">
            <v>44895</v>
          </cell>
          <cell r="G5707">
            <v>44902</v>
          </cell>
          <cell r="H5707" t="str">
            <v>Hourly</v>
          </cell>
          <cell r="I5707" t="str">
            <v>H</v>
          </cell>
          <cell r="J5707">
            <v>20.16</v>
          </cell>
        </row>
        <row r="5708">
          <cell r="A5708">
            <v>3011</v>
          </cell>
          <cell r="B5708" t="str">
            <v>Hart, Reba C.</v>
          </cell>
          <cell r="C5708" t="str">
            <v>Y</v>
          </cell>
          <cell r="D5708" t="str">
            <v>00000657</v>
          </cell>
          <cell r="E5708" t="str">
            <v>Office Representative</v>
          </cell>
          <cell r="F5708">
            <v>44902</v>
          </cell>
          <cell r="G5708">
            <v>45056</v>
          </cell>
          <cell r="H5708" t="str">
            <v>Hourly</v>
          </cell>
          <cell r="I5708" t="str">
            <v>H</v>
          </cell>
          <cell r="J5708">
            <v>21.13</v>
          </cell>
        </row>
        <row r="5709">
          <cell r="A5709">
            <v>3012</v>
          </cell>
          <cell r="B5709" t="str">
            <v>Derrick, Miles C.</v>
          </cell>
          <cell r="C5709" t="str">
            <v>Y</v>
          </cell>
          <cell r="D5709" t="str">
            <v>00000072</v>
          </cell>
          <cell r="E5709" t="str">
            <v>ER Registered Nurse</v>
          </cell>
          <cell r="F5709">
            <v>44902</v>
          </cell>
          <cell r="G5709">
            <v>45056</v>
          </cell>
          <cell r="H5709" t="str">
            <v>Hourly</v>
          </cell>
          <cell r="I5709" t="str">
            <v>H</v>
          </cell>
          <cell r="J5709">
            <v>37.200000000000003</v>
          </cell>
        </row>
        <row r="5710">
          <cell r="A5710">
            <v>3013</v>
          </cell>
          <cell r="B5710" t="str">
            <v>Sheldon, AsiaRae</v>
          </cell>
          <cell r="C5710" t="str">
            <v>Y</v>
          </cell>
          <cell r="D5710" t="str">
            <v>00000659</v>
          </cell>
          <cell r="E5710" t="str">
            <v>ES Technician</v>
          </cell>
          <cell r="F5710">
            <v>44902</v>
          </cell>
          <cell r="G5710">
            <v>45056</v>
          </cell>
          <cell r="H5710" t="str">
            <v>Hourly</v>
          </cell>
          <cell r="I5710" t="str">
            <v>H</v>
          </cell>
          <cell r="J5710">
            <v>16.88</v>
          </cell>
        </row>
        <row r="5711">
          <cell r="A5711">
            <v>3014</v>
          </cell>
          <cell r="B5711" t="str">
            <v>Fullam, Cyrus M.</v>
          </cell>
          <cell r="C5711" t="str">
            <v>Y</v>
          </cell>
          <cell r="D5711" t="str">
            <v>00000190</v>
          </cell>
          <cell r="E5711" t="str">
            <v>NUTS Cook</v>
          </cell>
          <cell r="F5711">
            <v>44991</v>
          </cell>
          <cell r="G5711">
            <v>45056</v>
          </cell>
          <cell r="H5711" t="str">
            <v>Hourly</v>
          </cell>
          <cell r="I5711" t="str">
            <v>H</v>
          </cell>
          <cell r="J5711">
            <v>19</v>
          </cell>
        </row>
        <row r="5712">
          <cell r="A5712">
            <v>3014</v>
          </cell>
          <cell r="B5712" t="str">
            <v>Fullam, Cyrus M.</v>
          </cell>
          <cell r="C5712" t="str">
            <v>N</v>
          </cell>
          <cell r="D5712" t="str">
            <v>00000660</v>
          </cell>
          <cell r="E5712" t="str">
            <v>Kitchen Assistant</v>
          </cell>
          <cell r="F5712">
            <v>44916</v>
          </cell>
          <cell r="G5712">
            <v>44990</v>
          </cell>
          <cell r="H5712" t="str">
            <v>Hourly</v>
          </cell>
          <cell r="I5712" t="str">
            <v>H</v>
          </cell>
          <cell r="J5712">
            <v>17</v>
          </cell>
        </row>
        <row r="5713">
          <cell r="A5713">
            <v>3015</v>
          </cell>
          <cell r="B5713" t="str">
            <v>Kaplan, Olivia A.</v>
          </cell>
          <cell r="C5713" t="str">
            <v>Y</v>
          </cell>
          <cell r="D5713" t="str">
            <v>00000237</v>
          </cell>
          <cell r="E5713" t="str">
            <v>MEDSURG LNA Per Diem</v>
          </cell>
          <cell r="F5713">
            <v>44929</v>
          </cell>
          <cell r="G5713">
            <v>45056</v>
          </cell>
          <cell r="H5713" t="str">
            <v>Hourly</v>
          </cell>
          <cell r="I5713" t="str">
            <v>H</v>
          </cell>
          <cell r="J5713">
            <v>16.100000000000001</v>
          </cell>
        </row>
        <row r="5714">
          <cell r="A5714">
            <v>3016</v>
          </cell>
          <cell r="B5714" t="str">
            <v>Dow, Megan R.</v>
          </cell>
          <cell r="C5714" t="str">
            <v>Y</v>
          </cell>
          <cell r="D5714" t="str">
            <v>00000227</v>
          </cell>
          <cell r="E5714" t="str">
            <v>CEC Teaching Assistant</v>
          </cell>
          <cell r="F5714">
            <v>44929</v>
          </cell>
          <cell r="G5714">
            <v>45056</v>
          </cell>
          <cell r="H5714" t="str">
            <v>Hourly</v>
          </cell>
          <cell r="I5714" t="str">
            <v>H</v>
          </cell>
          <cell r="J5714">
            <v>16.25</v>
          </cell>
        </row>
        <row r="5715">
          <cell r="A5715">
            <v>3017</v>
          </cell>
          <cell r="B5715" t="str">
            <v>Baumann, Kathrine E.</v>
          </cell>
          <cell r="C5715" t="str">
            <v>Y</v>
          </cell>
          <cell r="D5715" t="str">
            <v>00000545</v>
          </cell>
          <cell r="E5715" t="str">
            <v>Community Relations Coordinato</v>
          </cell>
          <cell r="F5715">
            <v>44942</v>
          </cell>
          <cell r="G5715">
            <v>45056</v>
          </cell>
          <cell r="H5715" t="str">
            <v>Salaried</v>
          </cell>
          <cell r="I5715" t="str">
            <v>S</v>
          </cell>
          <cell r="J5715">
            <v>26.8</v>
          </cell>
        </row>
        <row r="5716">
          <cell r="A5716">
            <v>3018</v>
          </cell>
          <cell r="B5716" t="str">
            <v>Sargent, Krista K.</v>
          </cell>
          <cell r="C5716" t="str">
            <v>Y</v>
          </cell>
          <cell r="D5716" t="str">
            <v>00000082</v>
          </cell>
          <cell r="E5716" t="str">
            <v>LAB Laboratory Assistant</v>
          </cell>
          <cell r="F5716">
            <v>44942</v>
          </cell>
          <cell r="G5716">
            <v>45056</v>
          </cell>
          <cell r="H5716" t="str">
            <v>Hourly</v>
          </cell>
          <cell r="I5716" t="str">
            <v>H</v>
          </cell>
          <cell r="J5716">
            <v>16.100000000000001</v>
          </cell>
        </row>
        <row r="5717">
          <cell r="A5717">
            <v>3019</v>
          </cell>
          <cell r="B5717" t="str">
            <v>Wnuk, Rachael L.</v>
          </cell>
          <cell r="C5717" t="str">
            <v>Y</v>
          </cell>
          <cell r="D5717" t="str">
            <v>00000687</v>
          </cell>
          <cell r="E5717" t="str">
            <v>Courier</v>
          </cell>
          <cell r="F5717">
            <v>44942</v>
          </cell>
          <cell r="G5717">
            <v>45056</v>
          </cell>
          <cell r="H5717" t="str">
            <v>Hourly</v>
          </cell>
          <cell r="I5717" t="str">
            <v>H</v>
          </cell>
          <cell r="J5717">
            <v>21</v>
          </cell>
        </row>
        <row r="5718">
          <cell r="A5718">
            <v>3020</v>
          </cell>
          <cell r="B5718" t="str">
            <v>Collins, Rebecca R.</v>
          </cell>
          <cell r="C5718" t="str">
            <v>N</v>
          </cell>
          <cell r="D5718" t="str">
            <v>00000366</v>
          </cell>
          <cell r="E5718" t="str">
            <v>Medical Staff Services Manager</v>
          </cell>
          <cell r="F5718">
            <v>44942</v>
          </cell>
          <cell r="G5718">
            <v>44941</v>
          </cell>
          <cell r="H5718" t="str">
            <v>Hourly</v>
          </cell>
          <cell r="I5718" t="str">
            <v>H</v>
          </cell>
          <cell r="J5718">
            <v>32.26</v>
          </cell>
        </row>
        <row r="5719">
          <cell r="A5719">
            <v>3020</v>
          </cell>
          <cell r="B5719" t="str">
            <v>Collins, Rebecca R.</v>
          </cell>
          <cell r="C5719" t="str">
            <v>Y</v>
          </cell>
          <cell r="D5719" t="str">
            <v>00000726</v>
          </cell>
          <cell r="E5719" t="str">
            <v>Quality Management Specialist</v>
          </cell>
          <cell r="F5719">
            <v>44942</v>
          </cell>
          <cell r="G5719">
            <v>45056</v>
          </cell>
          <cell r="H5719" t="str">
            <v>Salaried</v>
          </cell>
          <cell r="I5719" t="str">
            <v>S</v>
          </cell>
          <cell r="J5719">
            <v>32.26</v>
          </cell>
        </row>
        <row r="5720">
          <cell r="A5720">
            <v>3021</v>
          </cell>
          <cell r="B5720" t="str">
            <v>Tu, Lorian L.</v>
          </cell>
          <cell r="C5720" t="str">
            <v>Y</v>
          </cell>
          <cell r="D5720" t="str">
            <v>00000554</v>
          </cell>
          <cell r="E5720" t="str">
            <v>Medical Assistant</v>
          </cell>
          <cell r="F5720">
            <v>44942</v>
          </cell>
          <cell r="G5720">
            <v>44964</v>
          </cell>
          <cell r="H5720" t="str">
            <v>Hourly</v>
          </cell>
          <cell r="I5720" t="str">
            <v>H</v>
          </cell>
          <cell r="J5720">
            <v>16.100000000000001</v>
          </cell>
        </row>
        <row r="5721">
          <cell r="A5721">
            <v>3022</v>
          </cell>
          <cell r="B5721" t="str">
            <v>Kearns, Brynna K.</v>
          </cell>
          <cell r="C5721" t="str">
            <v>Y</v>
          </cell>
          <cell r="D5721" t="str">
            <v>00000554</v>
          </cell>
          <cell r="E5721" t="str">
            <v>Medical Assistant</v>
          </cell>
          <cell r="F5721">
            <v>44942</v>
          </cell>
          <cell r="G5721">
            <v>45056</v>
          </cell>
          <cell r="H5721" t="str">
            <v>Hourly</v>
          </cell>
          <cell r="I5721" t="str">
            <v>H</v>
          </cell>
          <cell r="J5721">
            <v>16.100000000000001</v>
          </cell>
        </row>
        <row r="5722">
          <cell r="A5722">
            <v>3023</v>
          </cell>
          <cell r="B5722" t="str">
            <v>De, Stevie</v>
          </cell>
          <cell r="C5722" t="str">
            <v>Y</v>
          </cell>
          <cell r="D5722" t="str">
            <v>00000051</v>
          </cell>
          <cell r="E5722" t="str">
            <v>MEDSURG LNA</v>
          </cell>
          <cell r="F5722">
            <v>44942</v>
          </cell>
          <cell r="G5722">
            <v>45056</v>
          </cell>
          <cell r="H5722" t="str">
            <v>Hourly</v>
          </cell>
          <cell r="I5722" t="str">
            <v>H</v>
          </cell>
          <cell r="J5722">
            <v>17.440000000000001</v>
          </cell>
        </row>
        <row r="5723">
          <cell r="A5723">
            <v>3024</v>
          </cell>
          <cell r="B5723" t="str">
            <v>Harris, Dena D.</v>
          </cell>
          <cell r="C5723" t="str">
            <v>N</v>
          </cell>
          <cell r="D5723" t="str">
            <v>00000605</v>
          </cell>
          <cell r="E5723" t="str">
            <v>Server</v>
          </cell>
          <cell r="F5723">
            <v>44956</v>
          </cell>
          <cell r="G5723">
            <v>44962</v>
          </cell>
          <cell r="H5723" t="str">
            <v>Hourly</v>
          </cell>
          <cell r="I5723" t="str">
            <v>H</v>
          </cell>
          <cell r="J5723">
            <v>16.88</v>
          </cell>
        </row>
        <row r="5724">
          <cell r="A5724">
            <v>3024</v>
          </cell>
          <cell r="B5724" t="str">
            <v>Harris, Dena D.</v>
          </cell>
          <cell r="C5724" t="str">
            <v>Y</v>
          </cell>
          <cell r="D5724" t="str">
            <v>00000660</v>
          </cell>
          <cell r="E5724" t="str">
            <v>Kitchen Assistant</v>
          </cell>
          <cell r="F5724">
            <v>44956</v>
          </cell>
          <cell r="G5724">
            <v>45009</v>
          </cell>
          <cell r="H5724" t="str">
            <v>Hourly</v>
          </cell>
          <cell r="I5724" t="str">
            <v>H</v>
          </cell>
          <cell r="J5724">
            <v>16.88</v>
          </cell>
        </row>
        <row r="5725">
          <cell r="A5725">
            <v>3025</v>
          </cell>
          <cell r="B5725" t="str">
            <v>Harrington, Bernice E.</v>
          </cell>
          <cell r="C5725" t="str">
            <v>Y</v>
          </cell>
          <cell r="D5725" t="str">
            <v>00000591</v>
          </cell>
          <cell r="E5725" t="str">
            <v>RN Retirement Community</v>
          </cell>
          <cell r="F5725">
            <v>44956</v>
          </cell>
          <cell r="G5725">
            <v>45056</v>
          </cell>
          <cell r="H5725" t="str">
            <v>Hourly</v>
          </cell>
          <cell r="I5725" t="str">
            <v>H</v>
          </cell>
          <cell r="J5725">
            <v>41.21</v>
          </cell>
        </row>
        <row r="5726">
          <cell r="A5726">
            <v>3026</v>
          </cell>
          <cell r="B5726" t="str">
            <v>Garau, Daniela J.</v>
          </cell>
          <cell r="C5726" t="str">
            <v>Y</v>
          </cell>
          <cell r="D5726" t="str">
            <v>00000062</v>
          </cell>
          <cell r="E5726" t="str">
            <v>BC Registered Nurse</v>
          </cell>
          <cell r="F5726">
            <v>44956</v>
          </cell>
          <cell r="G5726">
            <v>45056</v>
          </cell>
          <cell r="H5726" t="str">
            <v>Hourly</v>
          </cell>
          <cell r="I5726" t="str">
            <v>H</v>
          </cell>
          <cell r="J5726">
            <v>39.21</v>
          </cell>
        </row>
        <row r="5727">
          <cell r="A5727">
            <v>3027</v>
          </cell>
          <cell r="B5727" t="str">
            <v>Burrell, Erin</v>
          </cell>
          <cell r="C5727" t="str">
            <v>Y</v>
          </cell>
          <cell r="D5727" t="str">
            <v>00000656</v>
          </cell>
          <cell r="E5727" t="str">
            <v>House Supervisor</v>
          </cell>
          <cell r="F5727">
            <v>44956</v>
          </cell>
          <cell r="G5727">
            <v>45056</v>
          </cell>
          <cell r="H5727" t="str">
            <v>Hourly</v>
          </cell>
          <cell r="I5727" t="str">
            <v>H</v>
          </cell>
          <cell r="J5727">
            <v>45.16</v>
          </cell>
        </row>
        <row r="5728">
          <cell r="A5728">
            <v>3028</v>
          </cell>
          <cell r="B5728" t="str">
            <v>Khoo, Jocelyn Pei Lin</v>
          </cell>
          <cell r="C5728" t="str">
            <v>Y</v>
          </cell>
          <cell r="D5728" t="str">
            <v>00000582</v>
          </cell>
          <cell r="E5728" t="str">
            <v>LNA Retirement Com PD</v>
          </cell>
          <cell r="F5728">
            <v>44956</v>
          </cell>
          <cell r="G5728">
            <v>45056</v>
          </cell>
          <cell r="H5728" t="str">
            <v>Hourly</v>
          </cell>
          <cell r="I5728" t="str">
            <v>H</v>
          </cell>
          <cell r="J5728">
            <v>16.77</v>
          </cell>
        </row>
        <row r="5729">
          <cell r="A5729">
            <v>3029</v>
          </cell>
          <cell r="B5729" t="str">
            <v>Mctest, Testy</v>
          </cell>
          <cell r="C5729" t="str">
            <v>N</v>
          </cell>
          <cell r="D5729" t="str">
            <v>00000238</v>
          </cell>
          <cell r="E5729" t="str">
            <v>MEDSURG LPN Per Diem</v>
          </cell>
          <cell r="F5729">
            <v>44949</v>
          </cell>
          <cell r="G5729">
            <v>44960</v>
          </cell>
          <cell r="H5729" t="str">
            <v>Salaried</v>
          </cell>
          <cell r="I5729" t="str">
            <v>S</v>
          </cell>
          <cell r="J5729">
            <v>0</v>
          </cell>
        </row>
        <row r="5730">
          <cell r="A5730">
            <v>3029</v>
          </cell>
          <cell r="B5730" t="str">
            <v>Mctest, Testy</v>
          </cell>
          <cell r="C5730" t="str">
            <v>Y</v>
          </cell>
          <cell r="D5730" t="str">
            <v>00000544</v>
          </cell>
          <cell r="E5730" t="str">
            <v>Registered Nurse</v>
          </cell>
          <cell r="F5730">
            <v>44949</v>
          </cell>
          <cell r="G5730">
            <v>44959</v>
          </cell>
          <cell r="H5730" t="str">
            <v>Hourly</v>
          </cell>
          <cell r="I5730" t="str">
            <v>H</v>
          </cell>
          <cell r="J5730">
            <v>25</v>
          </cell>
        </row>
        <row r="5731">
          <cell r="A5731">
            <v>3029</v>
          </cell>
          <cell r="B5731" t="str">
            <v>Mctest, Testy</v>
          </cell>
          <cell r="C5731" t="str">
            <v>N</v>
          </cell>
          <cell r="D5731" t="str">
            <v>00000549</v>
          </cell>
          <cell r="E5731" t="str">
            <v>LPN Per Diem</v>
          </cell>
          <cell r="F5731">
            <v>44960</v>
          </cell>
          <cell r="G5731">
            <v>44959</v>
          </cell>
          <cell r="H5731" t="str">
            <v>Salaried</v>
          </cell>
          <cell r="I5731" t="str">
            <v>S</v>
          </cell>
          <cell r="J5731">
            <v>25</v>
          </cell>
        </row>
        <row r="5732">
          <cell r="A5732">
            <v>3030</v>
          </cell>
          <cell r="B5732" t="str">
            <v>Quinn, Adam A.</v>
          </cell>
          <cell r="C5732" t="str">
            <v>Y</v>
          </cell>
          <cell r="D5732" t="str">
            <v>00000438</v>
          </cell>
          <cell r="E5732" t="str">
            <v>Physician - ER</v>
          </cell>
          <cell r="F5732">
            <v>44963</v>
          </cell>
          <cell r="G5732">
            <v>45056</v>
          </cell>
          <cell r="H5732" t="str">
            <v>Hourly</v>
          </cell>
          <cell r="I5732" t="str">
            <v>H</v>
          </cell>
          <cell r="J5732">
            <v>195</v>
          </cell>
        </row>
        <row r="5733">
          <cell r="A5733">
            <v>3031</v>
          </cell>
          <cell r="B5733" t="str">
            <v>Kroll, Andrea K.</v>
          </cell>
          <cell r="C5733" t="str">
            <v>Y</v>
          </cell>
          <cell r="D5733" t="str">
            <v>00000591</v>
          </cell>
          <cell r="E5733" t="str">
            <v>RN Retirement Community</v>
          </cell>
          <cell r="F5733">
            <v>44970</v>
          </cell>
          <cell r="G5733">
            <v>45056</v>
          </cell>
          <cell r="H5733" t="str">
            <v>Hourly</v>
          </cell>
          <cell r="I5733" t="str">
            <v>H</v>
          </cell>
          <cell r="J5733">
            <v>36.04</v>
          </cell>
        </row>
        <row r="5734">
          <cell r="A5734">
            <v>3032</v>
          </cell>
          <cell r="B5734" t="str">
            <v>Helfant, Grace E.</v>
          </cell>
          <cell r="C5734" t="str">
            <v>Y</v>
          </cell>
          <cell r="D5734" t="str">
            <v>00000237</v>
          </cell>
          <cell r="E5734" t="str">
            <v>MEDSURG LNA Per Diem</v>
          </cell>
          <cell r="F5734">
            <v>44970</v>
          </cell>
          <cell r="G5734">
            <v>45056</v>
          </cell>
          <cell r="H5734" t="str">
            <v>Hourly</v>
          </cell>
          <cell r="I5734" t="str">
            <v>H</v>
          </cell>
          <cell r="J5734">
            <v>16.100000000000001</v>
          </cell>
        </row>
        <row r="5735">
          <cell r="A5735">
            <v>3033</v>
          </cell>
          <cell r="B5735" t="str">
            <v>Robbins, Scott T.</v>
          </cell>
          <cell r="C5735" t="str">
            <v>Y</v>
          </cell>
          <cell r="D5735" t="str">
            <v>00000072</v>
          </cell>
          <cell r="E5735" t="str">
            <v>ER Registered Nurse</v>
          </cell>
          <cell r="F5735">
            <v>44970</v>
          </cell>
          <cell r="G5735">
            <v>45056</v>
          </cell>
          <cell r="H5735" t="str">
            <v>Hourly</v>
          </cell>
          <cell r="I5735" t="str">
            <v>H</v>
          </cell>
          <cell r="J5735">
            <v>36.04</v>
          </cell>
        </row>
        <row r="5736">
          <cell r="A5736">
            <v>3034</v>
          </cell>
          <cell r="B5736" t="str">
            <v>Illiano, Louis J.</v>
          </cell>
          <cell r="C5736" t="str">
            <v>Y</v>
          </cell>
          <cell r="D5736" t="str">
            <v>00000679</v>
          </cell>
          <cell r="E5736" t="str">
            <v>Referral Specialist</v>
          </cell>
          <cell r="F5736">
            <v>44970</v>
          </cell>
          <cell r="G5736">
            <v>45056</v>
          </cell>
          <cell r="H5736" t="str">
            <v>Hourly</v>
          </cell>
          <cell r="I5736" t="str">
            <v>H</v>
          </cell>
          <cell r="J5736">
            <v>19.22</v>
          </cell>
        </row>
        <row r="5737">
          <cell r="A5737">
            <v>3035</v>
          </cell>
          <cell r="B5737" t="str">
            <v>Wenz, Carson M.</v>
          </cell>
          <cell r="C5737" t="str">
            <v>Y</v>
          </cell>
          <cell r="D5737" t="str">
            <v>00000477</v>
          </cell>
          <cell r="E5737" t="str">
            <v>PHAR Pharmacist Per Diem</v>
          </cell>
          <cell r="F5737">
            <v>44970</v>
          </cell>
          <cell r="G5737">
            <v>45056</v>
          </cell>
          <cell r="H5737" t="str">
            <v>Hourly</v>
          </cell>
          <cell r="I5737" t="str">
            <v>H</v>
          </cell>
          <cell r="J5737">
            <v>57</v>
          </cell>
        </row>
        <row r="5738">
          <cell r="A5738">
            <v>3036</v>
          </cell>
          <cell r="B5738" t="str">
            <v>Emers, Madelyn J.</v>
          </cell>
          <cell r="C5738" t="str">
            <v>Y</v>
          </cell>
          <cell r="D5738" t="str">
            <v>00000591</v>
          </cell>
          <cell r="E5738" t="str">
            <v>RN Retirement Community</v>
          </cell>
          <cell r="F5738">
            <v>44984</v>
          </cell>
          <cell r="G5738">
            <v>45056</v>
          </cell>
          <cell r="H5738" t="str">
            <v>Hourly</v>
          </cell>
          <cell r="I5738" t="str">
            <v>H</v>
          </cell>
          <cell r="J5738">
            <v>36.04</v>
          </cell>
        </row>
        <row r="5739">
          <cell r="A5739">
            <v>3037</v>
          </cell>
          <cell r="B5739" t="str">
            <v>Smith, Kyle</v>
          </cell>
          <cell r="C5739" t="str">
            <v>Y</v>
          </cell>
          <cell r="D5739" t="str">
            <v>00000477</v>
          </cell>
          <cell r="E5739" t="str">
            <v>PHAR Pharmacist Per Diem</v>
          </cell>
          <cell r="F5739">
            <v>44984</v>
          </cell>
          <cell r="G5739">
            <v>45056</v>
          </cell>
          <cell r="H5739" t="str">
            <v>Hourly</v>
          </cell>
          <cell r="I5739" t="str">
            <v>H</v>
          </cell>
          <cell r="J5739">
            <v>52.2</v>
          </cell>
        </row>
        <row r="5740">
          <cell r="A5740">
            <v>3038</v>
          </cell>
          <cell r="B5740" t="str">
            <v>Murawski, Maia T.</v>
          </cell>
          <cell r="C5740" t="str">
            <v>Y</v>
          </cell>
          <cell r="D5740" t="str">
            <v>00000605</v>
          </cell>
          <cell r="E5740" t="str">
            <v>Server</v>
          </cell>
          <cell r="F5740">
            <v>45005</v>
          </cell>
          <cell r="G5740">
            <v>45056</v>
          </cell>
          <cell r="H5740" t="str">
            <v>Hourly</v>
          </cell>
          <cell r="I5740" t="str">
            <v>H</v>
          </cell>
          <cell r="J5740">
            <v>15.75</v>
          </cell>
        </row>
        <row r="5741">
          <cell r="A5741">
            <v>3038</v>
          </cell>
          <cell r="B5741" t="str">
            <v>Murawski, Maia T.</v>
          </cell>
          <cell r="C5741" t="str">
            <v>N</v>
          </cell>
          <cell r="D5741" t="str">
            <v>00000660</v>
          </cell>
          <cell r="E5741" t="str">
            <v>Kitchen Assistant</v>
          </cell>
          <cell r="F5741">
            <v>44984</v>
          </cell>
          <cell r="G5741">
            <v>45056</v>
          </cell>
          <cell r="H5741" t="str">
            <v>Hourly</v>
          </cell>
          <cell r="I5741" t="str">
            <v>H</v>
          </cell>
          <cell r="J5741">
            <v>15.75</v>
          </cell>
        </row>
        <row r="5742">
          <cell r="A5742">
            <v>3039</v>
          </cell>
          <cell r="B5742" t="str">
            <v>Blaise Cameron, Jessica F.</v>
          </cell>
          <cell r="C5742" t="str">
            <v>Y</v>
          </cell>
          <cell r="D5742" t="str">
            <v>00000657</v>
          </cell>
          <cell r="E5742" t="str">
            <v>Office Representative</v>
          </cell>
          <cell r="F5742">
            <v>44998</v>
          </cell>
          <cell r="G5742">
            <v>45056</v>
          </cell>
          <cell r="H5742" t="str">
            <v>Hourly</v>
          </cell>
          <cell r="I5742" t="str">
            <v>H</v>
          </cell>
          <cell r="J5742">
            <v>21.13</v>
          </cell>
        </row>
        <row r="5743">
          <cell r="A5743">
            <v>3040</v>
          </cell>
          <cell r="B5743" t="str">
            <v>Piscitelli, David M.</v>
          </cell>
          <cell r="C5743" t="str">
            <v>Y</v>
          </cell>
          <cell r="D5743" t="str">
            <v>00000659</v>
          </cell>
          <cell r="E5743" t="str">
            <v>ES Technician</v>
          </cell>
          <cell r="F5743">
            <v>45009</v>
          </cell>
          <cell r="G5743">
            <v>45018</v>
          </cell>
          <cell r="H5743" t="str">
            <v>Hourly</v>
          </cell>
          <cell r="I5743" t="str">
            <v>H</v>
          </cell>
          <cell r="J5743">
            <v>0</v>
          </cell>
        </row>
        <row r="5744">
          <cell r="A5744">
            <v>3041</v>
          </cell>
          <cell r="B5744" t="str">
            <v>Nelson, Nadine M.</v>
          </cell>
          <cell r="C5744" t="str">
            <v>Y</v>
          </cell>
          <cell r="D5744" t="str">
            <v>00000423</v>
          </cell>
          <cell r="E5744" t="str">
            <v>Director of Senior Services</v>
          </cell>
          <cell r="F5744">
            <v>45012</v>
          </cell>
          <cell r="G5744">
            <v>45056</v>
          </cell>
          <cell r="H5744" t="str">
            <v>Salaried</v>
          </cell>
          <cell r="I5744" t="str">
            <v>S</v>
          </cell>
          <cell r="J5744">
            <v>61</v>
          </cell>
        </row>
        <row r="5745">
          <cell r="A5745">
            <v>3041</v>
          </cell>
          <cell r="B5745" t="str">
            <v>Nelson, Nadine M.</v>
          </cell>
          <cell r="C5745" t="str">
            <v>N</v>
          </cell>
          <cell r="D5745" t="str">
            <v>00000591</v>
          </cell>
          <cell r="E5745" t="str">
            <v>RN Retirement Community</v>
          </cell>
          <cell r="F5745">
            <v>45012</v>
          </cell>
          <cell r="G5745">
            <v>45056</v>
          </cell>
          <cell r="H5745" t="str">
            <v>Salaried</v>
          </cell>
          <cell r="I5745" t="str">
            <v>S</v>
          </cell>
          <cell r="J5745">
            <v>61</v>
          </cell>
        </row>
        <row r="5746">
          <cell r="A5746">
            <v>3042</v>
          </cell>
          <cell r="B5746" t="str">
            <v>Shoff, Steven E.</v>
          </cell>
          <cell r="C5746" t="str">
            <v>Y</v>
          </cell>
          <cell r="D5746" t="str">
            <v>00000544</v>
          </cell>
          <cell r="E5746" t="str">
            <v>Registered Nurse</v>
          </cell>
          <cell r="F5746">
            <v>45012</v>
          </cell>
          <cell r="G5746">
            <v>45056</v>
          </cell>
          <cell r="H5746" t="str">
            <v>Hourly</v>
          </cell>
          <cell r="I5746" t="str">
            <v>H</v>
          </cell>
          <cell r="J5746">
            <v>40.200000000000003</v>
          </cell>
        </row>
        <row r="5747">
          <cell r="A5747">
            <v>3043</v>
          </cell>
          <cell r="B5747" t="str">
            <v>Vigue, Tammie</v>
          </cell>
          <cell r="C5747" t="str">
            <v>Y</v>
          </cell>
          <cell r="D5747" t="str">
            <v>00000544</v>
          </cell>
          <cell r="E5747" t="str">
            <v>Registered Nurse</v>
          </cell>
          <cell r="F5747">
            <v>45012</v>
          </cell>
          <cell r="G5747">
            <v>45056</v>
          </cell>
          <cell r="H5747" t="str">
            <v>Hourly</v>
          </cell>
          <cell r="I5747" t="str">
            <v>H</v>
          </cell>
          <cell r="J5747">
            <v>39.82</v>
          </cell>
        </row>
        <row r="5748">
          <cell r="A5748">
            <v>3044</v>
          </cell>
          <cell r="B5748" t="str">
            <v>Brissette, Samuel</v>
          </cell>
          <cell r="C5748" t="str">
            <v>Y</v>
          </cell>
          <cell r="D5748" t="str">
            <v>00000684</v>
          </cell>
          <cell r="E5748" t="str">
            <v>IT Support Technician</v>
          </cell>
          <cell r="F5748">
            <v>45012</v>
          </cell>
          <cell r="G5748">
            <v>45056</v>
          </cell>
          <cell r="H5748" t="str">
            <v>Salaried</v>
          </cell>
          <cell r="I5748" t="str">
            <v>S</v>
          </cell>
          <cell r="J5748">
            <v>23.5</v>
          </cell>
        </row>
        <row r="5749">
          <cell r="A5749">
            <v>3045</v>
          </cell>
          <cell r="B5749" t="str">
            <v>Qasem, Jennifer M.</v>
          </cell>
          <cell r="C5749" t="str">
            <v>Y</v>
          </cell>
          <cell r="D5749" t="str">
            <v>00000190</v>
          </cell>
          <cell r="E5749" t="str">
            <v>NUTS Cook</v>
          </cell>
          <cell r="F5749">
            <v>45012</v>
          </cell>
          <cell r="G5749">
            <v>45056</v>
          </cell>
          <cell r="H5749" t="str">
            <v>Hourly</v>
          </cell>
          <cell r="I5749" t="str">
            <v>H</v>
          </cell>
          <cell r="J5749">
            <v>22.71</v>
          </cell>
        </row>
        <row r="5750">
          <cell r="A5750">
            <v>3046</v>
          </cell>
          <cell r="B5750" t="str">
            <v>Taylor, Christian J.</v>
          </cell>
          <cell r="C5750" t="str">
            <v>Y</v>
          </cell>
          <cell r="D5750" t="str">
            <v>00000063</v>
          </cell>
          <cell r="E5750" t="str">
            <v>OR Registered Nurse</v>
          </cell>
          <cell r="F5750">
            <v>45026</v>
          </cell>
          <cell r="G5750">
            <v>45056</v>
          </cell>
          <cell r="H5750" t="str">
            <v>Hourly</v>
          </cell>
          <cell r="I5750" t="str">
            <v>H</v>
          </cell>
          <cell r="J5750">
            <v>40.590000000000003</v>
          </cell>
        </row>
        <row r="5751">
          <cell r="A5751">
            <v>3047</v>
          </cell>
          <cell r="B5751" t="str">
            <v>Fontaine, Elise L.</v>
          </cell>
          <cell r="C5751" t="str">
            <v>Y</v>
          </cell>
          <cell r="D5751" t="str">
            <v>00000079</v>
          </cell>
          <cell r="E5751" t="str">
            <v>LAB Laboratory Technician 3</v>
          </cell>
          <cell r="F5751">
            <v>45026</v>
          </cell>
          <cell r="G5751">
            <v>45056</v>
          </cell>
          <cell r="H5751" t="str">
            <v>Hourly</v>
          </cell>
          <cell r="I5751" t="str">
            <v>H</v>
          </cell>
          <cell r="J5751">
            <v>33.67</v>
          </cell>
        </row>
        <row r="5752">
          <cell r="A5752">
            <v>3048</v>
          </cell>
          <cell r="B5752" t="str">
            <v>Cram, Kayla M.</v>
          </cell>
          <cell r="C5752" t="str">
            <v>Y</v>
          </cell>
          <cell r="D5752" t="str">
            <v>00000484</v>
          </cell>
          <cell r="E5752" t="str">
            <v>Radiology Technologist PD</v>
          </cell>
          <cell r="F5752">
            <v>45026</v>
          </cell>
          <cell r="G5752">
            <v>45056</v>
          </cell>
          <cell r="H5752" t="str">
            <v>Hourly</v>
          </cell>
          <cell r="I5752" t="str">
            <v>H</v>
          </cell>
          <cell r="J5752">
            <v>36.39</v>
          </cell>
        </row>
        <row r="5753">
          <cell r="A5753">
            <v>3049</v>
          </cell>
          <cell r="B5753" t="str">
            <v>Taylor, Richard G.</v>
          </cell>
          <cell r="C5753" t="str">
            <v>Y</v>
          </cell>
          <cell r="D5753" t="str">
            <v>00000438</v>
          </cell>
          <cell r="E5753" t="str">
            <v>Physician - ER</v>
          </cell>
          <cell r="F5753">
            <v>45027</v>
          </cell>
          <cell r="G5753">
            <v>45056</v>
          </cell>
          <cell r="H5753" t="str">
            <v>Salaried</v>
          </cell>
          <cell r="I5753" t="str">
            <v>S</v>
          </cell>
          <cell r="J5753">
            <v>170.15989999999999</v>
          </cell>
        </row>
        <row r="5754">
          <cell r="A5754">
            <v>3050</v>
          </cell>
          <cell r="B5754" t="str">
            <v>Christman, Mackenzie R.</v>
          </cell>
          <cell r="C5754" t="str">
            <v>Y</v>
          </cell>
          <cell r="D5754" t="str">
            <v>00000686</v>
          </cell>
          <cell r="E5754" t="str">
            <v>Central Sterile Tech</v>
          </cell>
          <cell r="F5754">
            <v>45033</v>
          </cell>
          <cell r="G5754">
            <v>45056</v>
          </cell>
          <cell r="H5754" t="str">
            <v>Hourly</v>
          </cell>
          <cell r="I5754" t="str">
            <v>H</v>
          </cell>
          <cell r="J5754">
            <v>18</v>
          </cell>
        </row>
        <row r="5755">
          <cell r="A5755">
            <v>3051</v>
          </cell>
          <cell r="B5755" t="str">
            <v>Cooper, Hannah E.</v>
          </cell>
          <cell r="C5755" t="str">
            <v>Y</v>
          </cell>
          <cell r="D5755" t="str">
            <v>00000660</v>
          </cell>
          <cell r="E5755" t="str">
            <v>Kitchen Assistant</v>
          </cell>
          <cell r="F5755">
            <v>45034</v>
          </cell>
          <cell r="G5755">
            <v>45056</v>
          </cell>
          <cell r="H5755" t="str">
            <v>Hourly</v>
          </cell>
          <cell r="I5755" t="str">
            <v>H</v>
          </cell>
          <cell r="J5755">
            <v>19.22</v>
          </cell>
        </row>
        <row r="5756">
          <cell r="A5756">
            <v>3052</v>
          </cell>
          <cell r="B5756" t="str">
            <v>Tetreault, Heather M.</v>
          </cell>
          <cell r="C5756" t="str">
            <v>Y</v>
          </cell>
          <cell r="D5756" t="str">
            <v>00000556</v>
          </cell>
          <cell r="E5756" t="str">
            <v>RN - Per Diem</v>
          </cell>
          <cell r="F5756">
            <v>45054</v>
          </cell>
          <cell r="G5756">
            <v>45056</v>
          </cell>
          <cell r="H5756" t="str">
            <v>Hourly</v>
          </cell>
          <cell r="I5756" t="str">
            <v>H</v>
          </cell>
          <cell r="J5756">
            <v>40.43</v>
          </cell>
        </row>
        <row r="5757">
          <cell r="A5757">
            <v>3053</v>
          </cell>
          <cell r="B5757" t="str">
            <v>Heighes, Tiffany J.</v>
          </cell>
          <cell r="C5757" t="str">
            <v>Y</v>
          </cell>
          <cell r="D5757" t="str">
            <v>00000556</v>
          </cell>
          <cell r="E5757" t="str">
            <v>RN - Per Diem</v>
          </cell>
          <cell r="F5757">
            <v>45054</v>
          </cell>
          <cell r="G5757">
            <v>45056</v>
          </cell>
          <cell r="H5757" t="str">
            <v>Hourly</v>
          </cell>
          <cell r="I5757" t="str">
            <v>H</v>
          </cell>
          <cell r="J5757">
            <v>38.08</v>
          </cell>
        </row>
        <row r="5758">
          <cell r="A5758">
            <v>6001</v>
          </cell>
          <cell r="B5758" t="str">
            <v>Buongiorne, Michael D.</v>
          </cell>
          <cell r="C5758" t="str">
            <v>Y</v>
          </cell>
          <cell r="D5758" t="str">
            <v>00000248</v>
          </cell>
          <cell r="E5758" t="str">
            <v>NON-EMPLOYEE Contractor</v>
          </cell>
          <cell r="F5758">
            <v>37896</v>
          </cell>
          <cell r="G5758">
            <v>38990</v>
          </cell>
          <cell r="H5758" t="str">
            <v>Hourly</v>
          </cell>
          <cell r="I5758" t="str">
            <v>H</v>
          </cell>
          <cell r="J5758">
            <v>0</v>
          </cell>
        </row>
        <row r="5759">
          <cell r="A5759">
            <v>6002</v>
          </cell>
          <cell r="B5759" t="str">
            <v>Keddie, Michael G.</v>
          </cell>
          <cell r="C5759" t="str">
            <v>Y</v>
          </cell>
          <cell r="D5759" t="str">
            <v>00000248</v>
          </cell>
          <cell r="E5759" t="str">
            <v>NON-EMPLOYEE Contractor</v>
          </cell>
          <cell r="F5759">
            <v>37896</v>
          </cell>
          <cell r="G5759">
            <v>37925</v>
          </cell>
          <cell r="H5759" t="str">
            <v>Hourly</v>
          </cell>
          <cell r="I5759" t="str">
            <v>H</v>
          </cell>
          <cell r="J5759">
            <v>0</v>
          </cell>
        </row>
        <row r="5760">
          <cell r="A5760">
            <v>6003</v>
          </cell>
          <cell r="B5760" t="str">
            <v>McRae, Gordon F.</v>
          </cell>
          <cell r="C5760" t="str">
            <v>Y</v>
          </cell>
          <cell r="D5760" t="str">
            <v>00000248</v>
          </cell>
          <cell r="E5760" t="str">
            <v>NON-EMPLOYEE Contractor</v>
          </cell>
          <cell r="F5760">
            <v>37896</v>
          </cell>
          <cell r="G5760">
            <v>37925</v>
          </cell>
          <cell r="H5760" t="str">
            <v>Hourly</v>
          </cell>
          <cell r="I5760" t="str">
            <v>H</v>
          </cell>
          <cell r="J5760">
            <v>0</v>
          </cell>
        </row>
        <row r="5761">
          <cell r="A5761">
            <v>6004</v>
          </cell>
          <cell r="B5761" t="str">
            <v>Vascik, Paul</v>
          </cell>
          <cell r="C5761" t="str">
            <v>Y</v>
          </cell>
          <cell r="D5761" t="str">
            <v>00000248</v>
          </cell>
          <cell r="E5761" t="str">
            <v>NON-EMPLOYEE Contractor</v>
          </cell>
          <cell r="F5761">
            <v>37903</v>
          </cell>
          <cell r="G5761">
            <v>38990</v>
          </cell>
          <cell r="H5761" t="str">
            <v>Hourly</v>
          </cell>
          <cell r="I5761" t="str">
            <v>H</v>
          </cell>
          <cell r="J5761">
            <v>0</v>
          </cell>
        </row>
        <row r="5762">
          <cell r="A5762">
            <v>6005</v>
          </cell>
          <cell r="B5762" t="str">
            <v>Mcinally, Robert E.</v>
          </cell>
          <cell r="C5762" t="str">
            <v>Y</v>
          </cell>
          <cell r="D5762" t="str">
            <v>00000248</v>
          </cell>
          <cell r="E5762" t="str">
            <v>NON-EMPLOYEE Contractor</v>
          </cell>
          <cell r="F5762">
            <v>37937</v>
          </cell>
          <cell r="G5762">
            <v>38990</v>
          </cell>
          <cell r="H5762" t="str">
            <v>Hourly</v>
          </cell>
          <cell r="I5762" t="str">
            <v>H</v>
          </cell>
          <cell r="J5762">
            <v>0</v>
          </cell>
        </row>
        <row r="5763">
          <cell r="A5763">
            <v>6006</v>
          </cell>
          <cell r="B5763" t="str">
            <v>Alinovi, Aileen</v>
          </cell>
          <cell r="C5763" t="str">
            <v>Y</v>
          </cell>
          <cell r="D5763" t="str">
            <v>00000248</v>
          </cell>
          <cell r="E5763" t="str">
            <v>NON-EMPLOYEE Contractor</v>
          </cell>
          <cell r="F5763">
            <v>38307</v>
          </cell>
          <cell r="G5763">
            <v>38990</v>
          </cell>
          <cell r="H5763" t="str">
            <v>Hourly</v>
          </cell>
          <cell r="I5763" t="str">
            <v>H</v>
          </cell>
          <cell r="J5763">
            <v>0</v>
          </cell>
        </row>
        <row r="5764">
          <cell r="A5764">
            <v>6007</v>
          </cell>
          <cell r="B5764" t="str">
            <v>Walch, Dean</v>
          </cell>
          <cell r="C5764" t="str">
            <v>Y</v>
          </cell>
          <cell r="D5764" t="str">
            <v>00000248</v>
          </cell>
          <cell r="E5764" t="str">
            <v>NON-EMPLOYEE Contractor</v>
          </cell>
          <cell r="F5764">
            <v>38527</v>
          </cell>
          <cell r="G5764">
            <v>38990</v>
          </cell>
          <cell r="H5764" t="str">
            <v>Hourly</v>
          </cell>
          <cell r="I5764" t="str">
            <v>H</v>
          </cell>
          <cell r="J5764">
            <v>0</v>
          </cell>
        </row>
        <row r="5765">
          <cell r="A5765">
            <v>7001</v>
          </cell>
          <cell r="B5765" t="str">
            <v>Allen, Barrie M.</v>
          </cell>
          <cell r="C5765" t="str">
            <v>Y</v>
          </cell>
          <cell r="D5765" t="str">
            <v>00000246</v>
          </cell>
          <cell r="E5765" t="str">
            <v>AUX Contract Thrift Shop</v>
          </cell>
          <cell r="F5765">
            <v>37895</v>
          </cell>
          <cell r="G5765">
            <v>38990</v>
          </cell>
          <cell r="H5765" t="str">
            <v>Hourly</v>
          </cell>
          <cell r="I5765" t="str">
            <v>H</v>
          </cell>
          <cell r="J5765">
            <v>8</v>
          </cell>
        </row>
        <row r="5766">
          <cell r="A5766">
            <v>7002</v>
          </cell>
          <cell r="B5766" t="str">
            <v>Blaisdell, Linda L.</v>
          </cell>
          <cell r="C5766" t="str">
            <v>Y</v>
          </cell>
          <cell r="D5766" t="str">
            <v>00000246</v>
          </cell>
          <cell r="E5766" t="str">
            <v>AUX Contract Thrift Shop</v>
          </cell>
          <cell r="F5766">
            <v>37895</v>
          </cell>
          <cell r="G5766">
            <v>38990</v>
          </cell>
          <cell r="H5766" t="str">
            <v>Hourly</v>
          </cell>
          <cell r="I5766" t="str">
            <v>H</v>
          </cell>
          <cell r="J5766">
            <v>7</v>
          </cell>
        </row>
        <row r="5767">
          <cell r="A5767">
            <v>7003</v>
          </cell>
          <cell r="B5767" t="str">
            <v>Hunt, Marilyn B.</v>
          </cell>
          <cell r="C5767" t="str">
            <v>Y</v>
          </cell>
          <cell r="D5767" t="str">
            <v>00000246</v>
          </cell>
          <cell r="E5767" t="str">
            <v>AUX Contract Thrift Shop</v>
          </cell>
          <cell r="F5767">
            <v>37895</v>
          </cell>
          <cell r="G5767">
            <v>38990</v>
          </cell>
          <cell r="H5767" t="str">
            <v>Hourly</v>
          </cell>
          <cell r="I5767" t="str">
            <v>H</v>
          </cell>
          <cell r="J5767">
            <v>7</v>
          </cell>
        </row>
        <row r="5768">
          <cell r="A5768">
            <v>7004</v>
          </cell>
          <cell r="B5768" t="str">
            <v>Therrien, Cheryl A.</v>
          </cell>
          <cell r="C5768" t="str">
            <v>Y</v>
          </cell>
          <cell r="D5768" t="str">
            <v>00000246</v>
          </cell>
          <cell r="E5768" t="str">
            <v>AUX Contract Thrift Shop</v>
          </cell>
          <cell r="F5768">
            <v>37895</v>
          </cell>
          <cell r="G5768">
            <v>38990</v>
          </cell>
          <cell r="H5768" t="str">
            <v>Hourly</v>
          </cell>
          <cell r="I5768" t="str">
            <v>H</v>
          </cell>
          <cell r="J5768">
            <v>7</v>
          </cell>
        </row>
        <row r="5769">
          <cell r="A5769">
            <v>7005</v>
          </cell>
          <cell r="B5769" t="str">
            <v>Tousignant, Jane L.</v>
          </cell>
          <cell r="C5769" t="str">
            <v>Y</v>
          </cell>
          <cell r="D5769" t="str">
            <v>00000246</v>
          </cell>
          <cell r="E5769" t="str">
            <v>AUX Contract Thrift Shop</v>
          </cell>
          <cell r="F5769">
            <v>37895</v>
          </cell>
          <cell r="G5769">
            <v>38990</v>
          </cell>
          <cell r="H5769" t="str">
            <v>Hourly</v>
          </cell>
          <cell r="I5769" t="str">
            <v>H</v>
          </cell>
          <cell r="J5769">
            <v>7</v>
          </cell>
        </row>
      </sheetData>
      <sheetData sheetId="17">
        <row r="1">
          <cell r="B1" t="str">
            <v>PC#</v>
          </cell>
          <cell r="C1" t="str">
            <v>Corp</v>
          </cell>
          <cell r="D1" t="str">
            <v xml:space="preserve">Division </v>
          </cell>
          <cell r="E1" t="str">
            <v xml:space="preserve">Department </v>
          </cell>
          <cell r="F1" t="str">
            <v>Position Name</v>
          </cell>
          <cell r="G1" t="str">
            <v>Name</v>
          </cell>
          <cell r="H1" t="str">
            <v xml:space="preserve">Status </v>
          </cell>
          <cell r="I1" t="str">
            <v xml:space="preserve">Approved </v>
          </cell>
          <cell r="J1" t="str">
            <v xml:space="preserve">Filled </v>
          </cell>
          <cell r="K1" t="str">
            <v xml:space="preserve">Vacant </v>
          </cell>
          <cell r="L1" t="str">
            <v xml:space="preserve">Actual </v>
          </cell>
        </row>
        <row r="2">
          <cell r="B2">
            <v>1001</v>
          </cell>
          <cell r="C2" t="str">
            <v>GMC</v>
          </cell>
          <cell r="D2" t="str">
            <v>Gifford Medical Center</v>
          </cell>
          <cell r="E2" t="str">
            <v xml:space="preserve">Nursing Admin </v>
          </cell>
          <cell r="F2" t="str">
            <v>House Supervisor</v>
          </cell>
          <cell r="G2" t="str">
            <v>Paglia, Kathleen M.</v>
          </cell>
          <cell r="H2" t="str">
            <v>REG</v>
          </cell>
          <cell r="I2">
            <v>72</v>
          </cell>
          <cell r="J2">
            <v>72</v>
          </cell>
          <cell r="K2">
            <v>0</v>
          </cell>
          <cell r="L2">
            <v>0.9</v>
          </cell>
        </row>
        <row r="3">
          <cell r="B3">
            <v>1002</v>
          </cell>
          <cell r="C3" t="str">
            <v>GMC</v>
          </cell>
          <cell r="D3" t="str">
            <v>Gifford Medical Center</v>
          </cell>
          <cell r="E3" t="str">
            <v xml:space="preserve">Nursing Admin </v>
          </cell>
          <cell r="F3" t="str">
            <v>House Supervisor</v>
          </cell>
          <cell r="G3" t="str">
            <v>Burrell, Erin</v>
          </cell>
          <cell r="H3" t="str">
            <v>REG</v>
          </cell>
          <cell r="I3">
            <v>72</v>
          </cell>
          <cell r="J3">
            <v>72</v>
          </cell>
          <cell r="K3">
            <v>0</v>
          </cell>
          <cell r="L3">
            <v>0.9</v>
          </cell>
        </row>
        <row r="4">
          <cell r="B4">
            <v>1003</v>
          </cell>
          <cell r="C4" t="str">
            <v>GMC</v>
          </cell>
          <cell r="D4" t="str">
            <v>Gifford Medical Center</v>
          </cell>
          <cell r="E4" t="str">
            <v xml:space="preserve">Nursing Admin </v>
          </cell>
          <cell r="F4" t="str">
            <v>House Supervisor</v>
          </cell>
          <cell r="G4" t="str">
            <v>Abare, Marie S</v>
          </cell>
          <cell r="H4" t="str">
            <v>REG</v>
          </cell>
          <cell r="I4">
            <v>72</v>
          </cell>
          <cell r="J4">
            <v>72</v>
          </cell>
          <cell r="K4">
            <v>0</v>
          </cell>
          <cell r="L4">
            <v>0.9</v>
          </cell>
        </row>
        <row r="5">
          <cell r="B5">
            <v>1004</v>
          </cell>
          <cell r="C5" t="str">
            <v>GMC</v>
          </cell>
          <cell r="D5" t="str">
            <v>Gifford Medical Center</v>
          </cell>
          <cell r="E5" t="str">
            <v xml:space="preserve">Nursing Admin </v>
          </cell>
          <cell r="F5" t="str">
            <v>VP of Nursing</v>
          </cell>
          <cell r="G5" t="str">
            <v xml:space="preserve">Markowski, Jill C. </v>
          </cell>
          <cell r="H5" t="str">
            <v>REG</v>
          </cell>
          <cell r="I5">
            <v>80</v>
          </cell>
          <cell r="J5">
            <v>80</v>
          </cell>
          <cell r="K5">
            <v>0</v>
          </cell>
          <cell r="L5">
            <v>1</v>
          </cell>
        </row>
        <row r="6">
          <cell r="B6">
            <v>1005</v>
          </cell>
          <cell r="C6" t="str">
            <v>GMC</v>
          </cell>
          <cell r="D6" t="str">
            <v>Gifford Medical Center</v>
          </cell>
          <cell r="E6" t="str">
            <v>Staff Education</v>
          </cell>
          <cell r="F6" t="str">
            <v>Nurse Educator</v>
          </cell>
          <cell r="G6" t="str">
            <v>Perreault, Andra T.</v>
          </cell>
          <cell r="H6" t="str">
            <v xml:space="preserve">REG </v>
          </cell>
          <cell r="I6">
            <v>80</v>
          </cell>
          <cell r="J6">
            <v>80</v>
          </cell>
          <cell r="K6">
            <v>0</v>
          </cell>
          <cell r="L6">
            <v>1</v>
          </cell>
        </row>
        <row r="7">
          <cell r="B7">
            <v>1006</v>
          </cell>
          <cell r="C7" t="str">
            <v>GMC</v>
          </cell>
          <cell r="D7" t="str">
            <v>Gifford Medical Center</v>
          </cell>
          <cell r="E7" t="str">
            <v>Staff Education</v>
          </cell>
          <cell r="F7" t="str">
            <v>Nurse Educator</v>
          </cell>
          <cell r="G7" t="str">
            <v>Fowler, Angela M.</v>
          </cell>
          <cell r="H7" t="str">
            <v xml:space="preserve">REG </v>
          </cell>
          <cell r="I7">
            <v>64</v>
          </cell>
          <cell r="J7">
            <v>0</v>
          </cell>
          <cell r="K7">
            <v>64</v>
          </cell>
          <cell r="L7">
            <v>0.8</v>
          </cell>
        </row>
        <row r="8">
          <cell r="B8">
            <v>1007</v>
          </cell>
          <cell r="C8" t="str">
            <v>GMC</v>
          </cell>
          <cell r="D8" t="str">
            <v>Gifford Medical Center</v>
          </cell>
          <cell r="E8" t="str">
            <v>Med Surg</v>
          </cell>
          <cell r="F8" t="str">
            <v>LNA</v>
          </cell>
          <cell r="G8" t="str">
            <v>Arms, Julie A.</v>
          </cell>
          <cell r="H8" t="str">
            <v>REG</v>
          </cell>
          <cell r="I8">
            <v>64</v>
          </cell>
          <cell r="J8">
            <v>64</v>
          </cell>
          <cell r="K8">
            <v>0</v>
          </cell>
          <cell r="L8">
            <v>0.8</v>
          </cell>
        </row>
        <row r="9">
          <cell r="B9">
            <v>1008</v>
          </cell>
          <cell r="C9" t="str">
            <v>GMC</v>
          </cell>
          <cell r="D9" t="str">
            <v>Gifford Medical Center</v>
          </cell>
          <cell r="E9" t="str">
            <v>Med Surg</v>
          </cell>
          <cell r="F9" t="str">
            <v>Unit Supervisor</v>
          </cell>
          <cell r="G9" t="str">
            <v>Blanchard, Tabitha A.</v>
          </cell>
          <cell r="H9" t="str">
            <v>REG</v>
          </cell>
          <cell r="I9">
            <v>80</v>
          </cell>
          <cell r="J9">
            <v>80</v>
          </cell>
          <cell r="K9">
            <v>0</v>
          </cell>
          <cell r="L9">
            <v>1</v>
          </cell>
        </row>
        <row r="10">
          <cell r="B10">
            <v>1009</v>
          </cell>
          <cell r="C10" t="str">
            <v>GMC</v>
          </cell>
          <cell r="D10" t="str">
            <v>Gifford Medical Center</v>
          </cell>
          <cell r="E10" t="str">
            <v>Med Surg</v>
          </cell>
          <cell r="F10" t="str">
            <v>RN</v>
          </cell>
          <cell r="G10" t="str">
            <v xml:space="preserve">Bonoyer, Karen E. </v>
          </cell>
          <cell r="H10" t="str">
            <v>REG</v>
          </cell>
          <cell r="I10">
            <v>80</v>
          </cell>
          <cell r="J10">
            <v>80</v>
          </cell>
          <cell r="K10">
            <v>0</v>
          </cell>
          <cell r="L10">
            <v>1</v>
          </cell>
        </row>
        <row r="11">
          <cell r="B11">
            <v>1010</v>
          </cell>
          <cell r="C11" t="str">
            <v>GMC</v>
          </cell>
          <cell r="D11" t="str">
            <v>Gifford Medical Center</v>
          </cell>
          <cell r="E11" t="str">
            <v>Med Surg</v>
          </cell>
          <cell r="F11" t="str">
            <v>RN</v>
          </cell>
          <cell r="G11" t="str">
            <v>Bresett, Jessica A.</v>
          </cell>
          <cell r="H11" t="str">
            <v>REG</v>
          </cell>
          <cell r="I11">
            <v>68</v>
          </cell>
          <cell r="J11">
            <v>68</v>
          </cell>
          <cell r="K11">
            <v>0</v>
          </cell>
          <cell r="L11">
            <v>0.85</v>
          </cell>
        </row>
        <row r="12">
          <cell r="B12">
            <v>1011</v>
          </cell>
          <cell r="C12" t="str">
            <v>GMC</v>
          </cell>
          <cell r="D12" t="str">
            <v>Gifford Medical Center</v>
          </cell>
          <cell r="E12" t="str">
            <v>Med Surg</v>
          </cell>
          <cell r="F12" t="str">
            <v>RN</v>
          </cell>
          <cell r="G12" t="str">
            <v>Brooks, Kathryn A.</v>
          </cell>
          <cell r="H12" t="str">
            <v>REG</v>
          </cell>
          <cell r="I12">
            <v>72</v>
          </cell>
          <cell r="J12">
            <v>72</v>
          </cell>
          <cell r="K12">
            <v>0</v>
          </cell>
          <cell r="L12">
            <v>0.9</v>
          </cell>
        </row>
        <row r="13">
          <cell r="B13">
            <v>1012</v>
          </cell>
          <cell r="C13" t="str">
            <v>GMC</v>
          </cell>
          <cell r="D13" t="str">
            <v>Gifford Medical Center</v>
          </cell>
          <cell r="E13" t="str">
            <v>Med Surg</v>
          </cell>
          <cell r="F13" t="str">
            <v>LNA</v>
          </cell>
          <cell r="G13" t="str">
            <v>Open Position</v>
          </cell>
          <cell r="H13" t="str">
            <v>REG</v>
          </cell>
          <cell r="I13">
            <v>72</v>
          </cell>
          <cell r="J13">
            <v>0</v>
          </cell>
          <cell r="K13">
            <v>72</v>
          </cell>
          <cell r="L13">
            <v>0.9</v>
          </cell>
        </row>
        <row r="14">
          <cell r="B14">
            <v>1013</v>
          </cell>
          <cell r="C14" t="str">
            <v>GMC</v>
          </cell>
          <cell r="D14" t="str">
            <v>Gifford Medical Center</v>
          </cell>
          <cell r="E14" t="str">
            <v>Med Surg</v>
          </cell>
          <cell r="F14" t="str">
            <v>RN</v>
          </cell>
          <cell r="G14" t="str">
            <v>Clark, Sheila</v>
          </cell>
          <cell r="H14" t="str">
            <v>PD</v>
          </cell>
          <cell r="I14">
            <v>0</v>
          </cell>
          <cell r="J14">
            <v>0</v>
          </cell>
          <cell r="K14">
            <v>0</v>
          </cell>
          <cell r="L14">
            <v>0</v>
          </cell>
        </row>
        <row r="15">
          <cell r="B15">
            <v>1014</v>
          </cell>
          <cell r="C15" t="str">
            <v>GMC</v>
          </cell>
          <cell r="D15" t="str">
            <v>Gifford Medical Center</v>
          </cell>
          <cell r="E15" t="str">
            <v>Med Surg</v>
          </cell>
          <cell r="F15" t="str">
            <v>LNA</v>
          </cell>
          <cell r="G15" t="str">
            <v>Johnson, Sarahbeth M.</v>
          </cell>
          <cell r="H15" t="str">
            <v>PD</v>
          </cell>
          <cell r="I15">
            <v>0</v>
          </cell>
          <cell r="J15">
            <v>0</v>
          </cell>
          <cell r="K15">
            <v>0</v>
          </cell>
          <cell r="L15">
            <v>0</v>
          </cell>
        </row>
        <row r="16">
          <cell r="B16">
            <v>1015</v>
          </cell>
          <cell r="C16" t="str">
            <v>GMC</v>
          </cell>
          <cell r="D16" t="str">
            <v>Gifford Medical Center</v>
          </cell>
          <cell r="E16" t="str">
            <v>Med Surg</v>
          </cell>
          <cell r="F16" t="str">
            <v>RN</v>
          </cell>
          <cell r="G16" t="str">
            <v>Colon, Elizabeth H.</v>
          </cell>
          <cell r="H16" t="str">
            <v>REG</v>
          </cell>
          <cell r="I16">
            <v>68</v>
          </cell>
          <cell r="J16">
            <v>68</v>
          </cell>
          <cell r="K16">
            <v>0</v>
          </cell>
          <cell r="L16">
            <v>0.85</v>
          </cell>
        </row>
        <row r="17">
          <cell r="B17">
            <v>1016</v>
          </cell>
          <cell r="C17" t="str">
            <v>GMC</v>
          </cell>
          <cell r="D17" t="str">
            <v>Gifford Medical Center</v>
          </cell>
          <cell r="E17" t="str">
            <v>Med Surg</v>
          </cell>
          <cell r="F17" t="str">
            <v>LNA</v>
          </cell>
          <cell r="G17" t="str">
            <v>Colson, Joanne E.</v>
          </cell>
          <cell r="H17" t="str">
            <v>REG</v>
          </cell>
          <cell r="I17">
            <v>64</v>
          </cell>
          <cell r="J17">
            <v>64</v>
          </cell>
          <cell r="K17">
            <v>0</v>
          </cell>
          <cell r="L17">
            <v>0.8</v>
          </cell>
        </row>
        <row r="18">
          <cell r="B18">
            <v>1017</v>
          </cell>
          <cell r="C18" t="str">
            <v>GMC</v>
          </cell>
          <cell r="D18" t="str">
            <v>Gifford Medical Center</v>
          </cell>
          <cell r="E18" t="str">
            <v>Med Surg</v>
          </cell>
          <cell r="F18" t="str">
            <v>LNA</v>
          </cell>
          <cell r="G18" t="str">
            <v>Decoff, Dawn R.</v>
          </cell>
          <cell r="H18" t="str">
            <v>REG</v>
          </cell>
          <cell r="I18">
            <v>64</v>
          </cell>
          <cell r="J18">
            <v>64</v>
          </cell>
          <cell r="K18">
            <v>0</v>
          </cell>
          <cell r="L18">
            <v>0.8</v>
          </cell>
        </row>
        <row r="19">
          <cell r="B19">
            <v>1018</v>
          </cell>
          <cell r="C19" t="str">
            <v>GMC</v>
          </cell>
          <cell r="D19" t="str">
            <v>Gifford Medical Center</v>
          </cell>
          <cell r="E19" t="str">
            <v>Med Surg</v>
          </cell>
          <cell r="F19" t="str">
            <v>RN</v>
          </cell>
          <cell r="G19" t="str">
            <v>Duprey, Katelyn M.</v>
          </cell>
          <cell r="H19" t="str">
            <v>REG</v>
          </cell>
          <cell r="I19">
            <v>68</v>
          </cell>
          <cell r="J19">
            <v>68</v>
          </cell>
          <cell r="K19">
            <v>0</v>
          </cell>
          <cell r="L19">
            <v>0.85</v>
          </cell>
        </row>
        <row r="20">
          <cell r="B20">
            <v>1019</v>
          </cell>
          <cell r="C20" t="str">
            <v>GMC</v>
          </cell>
          <cell r="D20" t="str">
            <v>Gifford Medical Center</v>
          </cell>
          <cell r="E20" t="str">
            <v>Med Surg</v>
          </cell>
          <cell r="F20" t="str">
            <v>LNA</v>
          </cell>
          <cell r="G20" t="str">
            <v>Eaccarino, Kali-Jean</v>
          </cell>
          <cell r="H20" t="str">
            <v>REG</v>
          </cell>
          <cell r="I20">
            <v>72</v>
          </cell>
          <cell r="J20">
            <v>72</v>
          </cell>
          <cell r="K20">
            <v>0</v>
          </cell>
          <cell r="L20">
            <v>0.9</v>
          </cell>
        </row>
        <row r="21">
          <cell r="B21">
            <v>1020</v>
          </cell>
          <cell r="C21" t="str">
            <v>GMC</v>
          </cell>
          <cell r="D21" t="str">
            <v>Gifford Medical Center</v>
          </cell>
          <cell r="E21" t="str">
            <v>Med Surg</v>
          </cell>
          <cell r="F21" t="str">
            <v>LNA</v>
          </cell>
          <cell r="G21" t="str">
            <v>De, Stevie</v>
          </cell>
          <cell r="H21" t="str">
            <v>REG</v>
          </cell>
          <cell r="I21">
            <v>64</v>
          </cell>
          <cell r="J21">
            <v>64</v>
          </cell>
          <cell r="K21">
            <v>0</v>
          </cell>
          <cell r="L21">
            <v>0.8</v>
          </cell>
        </row>
        <row r="22">
          <cell r="B22">
            <v>1021</v>
          </cell>
          <cell r="C22" t="str">
            <v>GMC</v>
          </cell>
          <cell r="D22" t="str">
            <v>Gifford Medical Center</v>
          </cell>
          <cell r="E22" t="str">
            <v>Med Surg</v>
          </cell>
          <cell r="F22" t="str">
            <v>RN</v>
          </cell>
          <cell r="G22" t="str">
            <v>Fox, Patricia M.</v>
          </cell>
          <cell r="H22" t="str">
            <v>PD</v>
          </cell>
          <cell r="I22">
            <v>0</v>
          </cell>
          <cell r="J22">
            <v>0</v>
          </cell>
          <cell r="K22">
            <v>0</v>
          </cell>
          <cell r="L22">
            <v>0</v>
          </cell>
        </row>
        <row r="23">
          <cell r="B23">
            <v>1022</v>
          </cell>
          <cell r="C23" t="str">
            <v>GMC</v>
          </cell>
          <cell r="D23" t="str">
            <v>Gifford Medical Center</v>
          </cell>
          <cell r="E23" t="str">
            <v>Med Surg</v>
          </cell>
          <cell r="F23" t="str">
            <v>RN</v>
          </cell>
          <cell r="G23" t="str">
            <v>Pascarelli, Kellianne</v>
          </cell>
          <cell r="H23" t="str">
            <v>REG</v>
          </cell>
          <cell r="I23">
            <v>64</v>
          </cell>
          <cell r="J23">
            <v>24</v>
          </cell>
          <cell r="K23">
            <v>40</v>
          </cell>
          <cell r="L23">
            <v>0.8</v>
          </cell>
        </row>
        <row r="24">
          <cell r="B24">
            <v>1023</v>
          </cell>
          <cell r="C24" t="str">
            <v>GMC</v>
          </cell>
          <cell r="D24" t="str">
            <v>Gifford Medical Center</v>
          </cell>
          <cell r="E24" t="str">
            <v>Med Surg</v>
          </cell>
          <cell r="F24" t="str">
            <v>LNA</v>
          </cell>
          <cell r="G24" t="str">
            <v>Helfant, Grace E.</v>
          </cell>
          <cell r="H24" t="str">
            <v>PD</v>
          </cell>
          <cell r="I24">
            <v>0</v>
          </cell>
          <cell r="J24">
            <v>0</v>
          </cell>
          <cell r="K24">
            <v>0</v>
          </cell>
          <cell r="L24">
            <v>0</v>
          </cell>
        </row>
        <row r="25">
          <cell r="B25">
            <v>1024</v>
          </cell>
          <cell r="C25" t="str">
            <v>GMC</v>
          </cell>
          <cell r="D25" t="str">
            <v>Gifford Medical Center</v>
          </cell>
          <cell r="E25" t="str">
            <v>Med Surg</v>
          </cell>
          <cell r="F25" t="str">
            <v>RN</v>
          </cell>
          <cell r="G25" t="str">
            <v>Gujabidze, Nino</v>
          </cell>
          <cell r="H25" t="str">
            <v>PD</v>
          </cell>
          <cell r="I25">
            <v>0</v>
          </cell>
          <cell r="J25">
            <v>0</v>
          </cell>
          <cell r="K25">
            <v>0</v>
          </cell>
          <cell r="L25">
            <v>0</v>
          </cell>
        </row>
        <row r="26">
          <cell r="B26">
            <v>1025</v>
          </cell>
          <cell r="C26" t="str">
            <v>GMC</v>
          </cell>
          <cell r="D26" t="str">
            <v>Gifford Medical Center</v>
          </cell>
          <cell r="E26" t="str">
            <v>Med Surg</v>
          </cell>
          <cell r="F26" t="str">
            <v>RN</v>
          </cell>
          <cell r="G26" t="str">
            <v>Open Position</v>
          </cell>
          <cell r="H26" t="str">
            <v>REG</v>
          </cell>
          <cell r="I26">
            <v>72</v>
          </cell>
          <cell r="J26">
            <v>0</v>
          </cell>
          <cell r="K26">
            <v>72</v>
          </cell>
          <cell r="L26">
            <v>0.9</v>
          </cell>
        </row>
        <row r="27">
          <cell r="B27">
            <v>1026</v>
          </cell>
          <cell r="C27" t="str">
            <v>GMC</v>
          </cell>
          <cell r="D27" t="str">
            <v>Gifford Medical Center</v>
          </cell>
          <cell r="E27" t="str">
            <v>Med Surg</v>
          </cell>
          <cell r="F27" t="str">
            <v>RN</v>
          </cell>
          <cell r="G27" t="str">
            <v>Jones, Vivian A.</v>
          </cell>
          <cell r="H27" t="str">
            <v>PD</v>
          </cell>
          <cell r="I27">
            <v>0</v>
          </cell>
          <cell r="J27">
            <v>0</v>
          </cell>
          <cell r="K27">
            <v>0</v>
          </cell>
          <cell r="L27">
            <v>0</v>
          </cell>
        </row>
        <row r="28">
          <cell r="B28">
            <v>1027</v>
          </cell>
          <cell r="C28" t="str">
            <v>GMC</v>
          </cell>
          <cell r="D28" t="str">
            <v>Gifford Medical Center</v>
          </cell>
          <cell r="E28" t="str">
            <v>Med Surg</v>
          </cell>
          <cell r="F28" t="str">
            <v>RN</v>
          </cell>
          <cell r="G28" t="str">
            <v>Ricker, Emily G.</v>
          </cell>
          <cell r="H28" t="str">
            <v>PD</v>
          </cell>
          <cell r="I28">
            <v>0</v>
          </cell>
          <cell r="J28">
            <v>0</v>
          </cell>
          <cell r="K28">
            <v>0</v>
          </cell>
          <cell r="L28">
            <v>0</v>
          </cell>
        </row>
        <row r="29">
          <cell r="B29">
            <v>1028</v>
          </cell>
          <cell r="C29" t="str">
            <v>GMC</v>
          </cell>
          <cell r="D29" t="str">
            <v>Gifford Medical Center</v>
          </cell>
          <cell r="E29" t="str">
            <v>Med Surg</v>
          </cell>
          <cell r="F29" t="str">
            <v>RN</v>
          </cell>
          <cell r="G29" t="str">
            <v>Kramer, Kate H.</v>
          </cell>
          <cell r="H29" t="str">
            <v>PD</v>
          </cell>
          <cell r="I29">
            <v>0</v>
          </cell>
          <cell r="J29">
            <v>0</v>
          </cell>
          <cell r="K29">
            <v>0</v>
          </cell>
          <cell r="L29">
            <v>0</v>
          </cell>
        </row>
        <row r="30">
          <cell r="B30">
            <v>1029</v>
          </cell>
          <cell r="C30" t="str">
            <v>GMC</v>
          </cell>
          <cell r="D30" t="str">
            <v>Gifford Medical Center</v>
          </cell>
          <cell r="E30" t="str">
            <v>Med Surg</v>
          </cell>
          <cell r="F30" t="str">
            <v>LNA</v>
          </cell>
          <cell r="G30" t="str">
            <v xml:space="preserve">Gordon, Rachel M. </v>
          </cell>
          <cell r="H30" t="str">
            <v>REG</v>
          </cell>
          <cell r="I30">
            <v>64</v>
          </cell>
          <cell r="J30">
            <v>64</v>
          </cell>
          <cell r="K30">
            <v>0</v>
          </cell>
          <cell r="L30">
            <v>0.8</v>
          </cell>
        </row>
        <row r="31">
          <cell r="B31">
            <v>1030</v>
          </cell>
          <cell r="C31" t="str">
            <v>GMC</v>
          </cell>
          <cell r="D31" t="str">
            <v>Gifford Medical Center</v>
          </cell>
          <cell r="E31" t="str">
            <v>Med Surg</v>
          </cell>
          <cell r="F31" t="str">
            <v>RN</v>
          </cell>
          <cell r="G31" t="str">
            <v>Lorenz, Suzanne E.</v>
          </cell>
          <cell r="H31" t="str">
            <v>REG</v>
          </cell>
          <cell r="I31">
            <v>72</v>
          </cell>
          <cell r="J31">
            <v>72</v>
          </cell>
          <cell r="K31">
            <v>0</v>
          </cell>
          <cell r="L31">
            <v>0.9</v>
          </cell>
        </row>
        <row r="32">
          <cell r="B32">
            <v>1031</v>
          </cell>
          <cell r="C32" t="str">
            <v>GMC</v>
          </cell>
          <cell r="D32" t="str">
            <v>Gifford Medical Center</v>
          </cell>
          <cell r="E32" t="str">
            <v>Med Surg</v>
          </cell>
          <cell r="F32" t="str">
            <v>RN</v>
          </cell>
          <cell r="G32" t="str">
            <v>Tidd, Gail</v>
          </cell>
          <cell r="H32" t="str">
            <v>PD</v>
          </cell>
          <cell r="I32">
            <v>0</v>
          </cell>
          <cell r="J32">
            <v>0</v>
          </cell>
          <cell r="K32">
            <v>0</v>
          </cell>
          <cell r="L32">
            <v>0</v>
          </cell>
        </row>
        <row r="33">
          <cell r="B33">
            <v>1032</v>
          </cell>
          <cell r="C33" t="str">
            <v>GMC</v>
          </cell>
          <cell r="D33" t="str">
            <v>Gifford Medical Center</v>
          </cell>
          <cell r="E33" t="str">
            <v>Med Surg</v>
          </cell>
          <cell r="F33" t="str">
            <v>RN</v>
          </cell>
          <cell r="G33" t="str">
            <v>Farrow, Timothy S.</v>
          </cell>
          <cell r="H33" t="str">
            <v>PD</v>
          </cell>
          <cell r="I33">
            <v>0</v>
          </cell>
          <cell r="J33">
            <v>0</v>
          </cell>
          <cell r="K33">
            <v>0</v>
          </cell>
          <cell r="L33">
            <v>0</v>
          </cell>
        </row>
        <row r="34">
          <cell r="B34">
            <v>1033</v>
          </cell>
          <cell r="C34" t="str">
            <v>GMC</v>
          </cell>
          <cell r="D34" t="str">
            <v>Gifford Medical Center</v>
          </cell>
          <cell r="E34" t="str">
            <v>Med Surg</v>
          </cell>
          <cell r="F34" t="str">
            <v>RN</v>
          </cell>
          <cell r="G34" t="str">
            <v>McCartney-Casey, Valerie</v>
          </cell>
          <cell r="H34" t="str">
            <v>PD</v>
          </cell>
          <cell r="I34">
            <v>0</v>
          </cell>
          <cell r="J34">
            <v>0</v>
          </cell>
          <cell r="K34">
            <v>0</v>
          </cell>
          <cell r="L34">
            <v>0</v>
          </cell>
        </row>
        <row r="35">
          <cell r="B35">
            <v>1034</v>
          </cell>
          <cell r="C35" t="str">
            <v>GMC</v>
          </cell>
          <cell r="D35" t="str">
            <v>Gifford Medical Center</v>
          </cell>
          <cell r="E35" t="str">
            <v>Med Surg</v>
          </cell>
          <cell r="F35" t="str">
            <v>RN</v>
          </cell>
          <cell r="G35" t="str">
            <v>McConologue, Bonnie E.</v>
          </cell>
          <cell r="H35" t="str">
            <v>PD</v>
          </cell>
          <cell r="I35">
            <v>0</v>
          </cell>
          <cell r="J35">
            <v>0</v>
          </cell>
          <cell r="K35">
            <v>0</v>
          </cell>
          <cell r="L35">
            <v>0</v>
          </cell>
        </row>
        <row r="36">
          <cell r="B36">
            <v>1035</v>
          </cell>
          <cell r="C36" t="str">
            <v>GMC</v>
          </cell>
          <cell r="D36" t="str">
            <v>Gifford Medical Center</v>
          </cell>
          <cell r="E36" t="str">
            <v>Med Surg</v>
          </cell>
          <cell r="F36" t="str">
            <v>LNA</v>
          </cell>
          <cell r="G36" t="str">
            <v>Placey-Noyes, Heather</v>
          </cell>
          <cell r="H36" t="str">
            <v>PD</v>
          </cell>
          <cell r="I36">
            <v>0</v>
          </cell>
          <cell r="J36">
            <v>0</v>
          </cell>
          <cell r="K36">
            <v>0</v>
          </cell>
          <cell r="L36">
            <v>0</v>
          </cell>
        </row>
        <row r="37">
          <cell r="B37">
            <v>1036</v>
          </cell>
          <cell r="C37" t="str">
            <v>GMC</v>
          </cell>
          <cell r="D37" t="str">
            <v>Gifford Medical Center</v>
          </cell>
          <cell r="E37" t="str">
            <v>Med Surg</v>
          </cell>
          <cell r="F37" t="str">
            <v>LNA</v>
          </cell>
          <cell r="G37" t="str">
            <v>Wight, Melissa</v>
          </cell>
          <cell r="H37" t="str">
            <v>PD</v>
          </cell>
          <cell r="I37">
            <v>0</v>
          </cell>
          <cell r="J37">
            <v>0</v>
          </cell>
          <cell r="K37">
            <v>0</v>
          </cell>
          <cell r="L37">
            <v>0</v>
          </cell>
        </row>
        <row r="38">
          <cell r="B38">
            <v>1037</v>
          </cell>
          <cell r="C38" t="str">
            <v>GMC</v>
          </cell>
          <cell r="D38" t="str">
            <v>Gifford Medical Center</v>
          </cell>
          <cell r="E38" t="str">
            <v>Med Surg</v>
          </cell>
          <cell r="F38" t="str">
            <v>RN</v>
          </cell>
          <cell r="G38" t="str">
            <v>Kill, Melissa J.</v>
          </cell>
          <cell r="H38" t="str">
            <v>REG</v>
          </cell>
          <cell r="I38">
            <v>64</v>
          </cell>
          <cell r="J38">
            <v>16</v>
          </cell>
          <cell r="K38">
            <v>48</v>
          </cell>
          <cell r="L38">
            <v>0.8</v>
          </cell>
        </row>
        <row r="39">
          <cell r="B39">
            <v>1038</v>
          </cell>
          <cell r="C39" t="str">
            <v>GMC</v>
          </cell>
          <cell r="D39" t="str">
            <v>Gifford Medical Center</v>
          </cell>
          <cell r="E39" t="str">
            <v>Med Surg</v>
          </cell>
          <cell r="F39" t="str">
            <v>LNA</v>
          </cell>
          <cell r="G39" t="str">
            <v>MacAdams, Rachel</v>
          </cell>
          <cell r="H39" t="str">
            <v>PD</v>
          </cell>
          <cell r="I39">
            <v>0</v>
          </cell>
          <cell r="J39">
            <v>0</v>
          </cell>
          <cell r="K39">
            <v>0</v>
          </cell>
          <cell r="L39">
            <v>0</v>
          </cell>
        </row>
        <row r="40">
          <cell r="B40">
            <v>1039</v>
          </cell>
          <cell r="C40" t="str">
            <v>GMC</v>
          </cell>
          <cell r="D40" t="str">
            <v>Gifford Medical Center</v>
          </cell>
          <cell r="E40" t="str">
            <v>Med Surg</v>
          </cell>
          <cell r="F40" t="str">
            <v>RN</v>
          </cell>
          <cell r="G40" t="str">
            <v xml:space="preserve">McDonagh, Quinn M. </v>
          </cell>
          <cell r="H40" t="str">
            <v>REG</v>
          </cell>
          <cell r="I40">
            <v>64</v>
          </cell>
          <cell r="J40">
            <v>64</v>
          </cell>
          <cell r="K40">
            <v>0</v>
          </cell>
          <cell r="L40">
            <v>0.8</v>
          </cell>
        </row>
        <row r="41">
          <cell r="B41">
            <v>1040</v>
          </cell>
          <cell r="C41" t="str">
            <v>GMC</v>
          </cell>
          <cell r="D41" t="str">
            <v>Gifford Medical Center</v>
          </cell>
          <cell r="E41" t="str">
            <v>Med Surg</v>
          </cell>
          <cell r="F41" t="str">
            <v>RN</v>
          </cell>
          <cell r="G41" t="str">
            <v>McPhetres, Melissa L.</v>
          </cell>
          <cell r="H41" t="str">
            <v>REG</v>
          </cell>
          <cell r="I41">
            <v>64</v>
          </cell>
          <cell r="J41">
            <v>64</v>
          </cell>
          <cell r="K41">
            <v>0</v>
          </cell>
          <cell r="L41">
            <v>0.8</v>
          </cell>
        </row>
        <row r="42">
          <cell r="B42">
            <v>1041</v>
          </cell>
          <cell r="C42" t="str">
            <v>GMC</v>
          </cell>
          <cell r="D42" t="str">
            <v>Gifford Medical Center</v>
          </cell>
          <cell r="E42" t="str">
            <v>Med Surg</v>
          </cell>
          <cell r="F42" t="str">
            <v>RN</v>
          </cell>
          <cell r="G42" t="str">
            <v>Metcalf, Cassidy M.</v>
          </cell>
          <cell r="H42" t="str">
            <v>REG</v>
          </cell>
          <cell r="I42">
            <v>68</v>
          </cell>
          <cell r="J42">
            <v>64</v>
          </cell>
          <cell r="K42">
            <v>4</v>
          </cell>
          <cell r="L42">
            <v>0.85</v>
          </cell>
        </row>
        <row r="43">
          <cell r="B43">
            <v>1042</v>
          </cell>
          <cell r="C43" t="str">
            <v>GMC</v>
          </cell>
          <cell r="D43" t="str">
            <v>Gifford Medical Center</v>
          </cell>
          <cell r="E43" t="str">
            <v>Med Surg</v>
          </cell>
          <cell r="F43" t="str">
            <v>RN</v>
          </cell>
          <cell r="G43" t="str">
            <v>Ngoma, Felisters M.</v>
          </cell>
          <cell r="H43" t="str">
            <v>REG</v>
          </cell>
          <cell r="I43">
            <v>64</v>
          </cell>
          <cell r="J43">
            <v>64</v>
          </cell>
          <cell r="K43">
            <v>0</v>
          </cell>
          <cell r="L43">
            <v>0.8</v>
          </cell>
        </row>
        <row r="44">
          <cell r="B44">
            <v>1043</v>
          </cell>
          <cell r="C44" t="str">
            <v>GMC</v>
          </cell>
          <cell r="D44" t="str">
            <v>Gifford Medical Center</v>
          </cell>
          <cell r="E44" t="str">
            <v>Med Surg</v>
          </cell>
          <cell r="F44" t="str">
            <v>RN</v>
          </cell>
          <cell r="G44" t="str">
            <v>Noyes, Alexandra E.</v>
          </cell>
          <cell r="H44" t="str">
            <v>PD</v>
          </cell>
          <cell r="I44">
            <v>0</v>
          </cell>
          <cell r="J44">
            <v>0</v>
          </cell>
          <cell r="K44">
            <v>0</v>
          </cell>
          <cell r="L44">
            <v>0</v>
          </cell>
        </row>
        <row r="45">
          <cell r="B45">
            <v>1044</v>
          </cell>
          <cell r="C45" t="str">
            <v>GMC</v>
          </cell>
          <cell r="D45" t="str">
            <v>Gifford Medical Center</v>
          </cell>
          <cell r="E45" t="str">
            <v>Med Surg</v>
          </cell>
          <cell r="F45" t="str">
            <v>RN</v>
          </cell>
          <cell r="G45" t="str">
            <v>McDermott, Lynda J.</v>
          </cell>
          <cell r="H45" t="str">
            <v>PT</v>
          </cell>
          <cell r="I45">
            <v>40</v>
          </cell>
          <cell r="J45">
            <v>40</v>
          </cell>
          <cell r="K45">
            <v>0</v>
          </cell>
          <cell r="L45">
            <v>0.5</v>
          </cell>
        </row>
        <row r="46">
          <cell r="B46">
            <v>1045</v>
          </cell>
          <cell r="C46" t="str">
            <v>GMC</v>
          </cell>
          <cell r="D46" t="str">
            <v>Gifford Medical Center</v>
          </cell>
          <cell r="E46" t="str">
            <v>Med Surg</v>
          </cell>
          <cell r="F46" t="str">
            <v>LNA</v>
          </cell>
          <cell r="G46" t="str">
            <v>McKinney, Lucia</v>
          </cell>
          <cell r="H46" t="str">
            <v>PD</v>
          </cell>
          <cell r="I46">
            <v>0</v>
          </cell>
          <cell r="J46">
            <v>0</v>
          </cell>
          <cell r="K46">
            <v>0</v>
          </cell>
          <cell r="L46">
            <v>0</v>
          </cell>
        </row>
        <row r="47">
          <cell r="B47">
            <v>1046</v>
          </cell>
          <cell r="C47" t="str">
            <v>GMC</v>
          </cell>
          <cell r="D47" t="str">
            <v>Gifford Medical Center</v>
          </cell>
          <cell r="E47" t="str">
            <v>Med Surg</v>
          </cell>
          <cell r="F47" t="str">
            <v>RN</v>
          </cell>
          <cell r="G47" t="str">
            <v xml:space="preserve">Battistoni, Linsey </v>
          </cell>
          <cell r="H47" t="str">
            <v>REG</v>
          </cell>
          <cell r="I47">
            <v>72</v>
          </cell>
          <cell r="J47">
            <v>72</v>
          </cell>
          <cell r="K47">
            <v>0</v>
          </cell>
          <cell r="L47">
            <v>0.9</v>
          </cell>
        </row>
        <row r="48">
          <cell r="B48">
            <v>1047</v>
          </cell>
          <cell r="C48" t="str">
            <v>GMC</v>
          </cell>
          <cell r="D48" t="str">
            <v>Gifford Medical Center</v>
          </cell>
          <cell r="E48" t="str">
            <v>Med Surg</v>
          </cell>
          <cell r="F48" t="str">
            <v>RN</v>
          </cell>
          <cell r="G48" t="str">
            <v xml:space="preserve">Baraw, Abigail </v>
          </cell>
          <cell r="H48" t="str">
            <v>REG</v>
          </cell>
          <cell r="I48">
            <v>72</v>
          </cell>
          <cell r="J48">
            <v>72</v>
          </cell>
          <cell r="K48">
            <v>0</v>
          </cell>
          <cell r="L48">
            <v>0.9</v>
          </cell>
        </row>
        <row r="49">
          <cell r="B49">
            <v>1048</v>
          </cell>
          <cell r="C49" t="str">
            <v>GMC</v>
          </cell>
          <cell r="D49" t="str">
            <v>Gifford Medical Center</v>
          </cell>
          <cell r="E49" t="str">
            <v>Med Surg</v>
          </cell>
          <cell r="F49" t="str">
            <v>RN</v>
          </cell>
          <cell r="G49" t="str">
            <v>Barakat, Jessica</v>
          </cell>
          <cell r="H49" t="str">
            <v>REG</v>
          </cell>
          <cell r="I49">
            <v>72</v>
          </cell>
          <cell r="J49">
            <v>72</v>
          </cell>
          <cell r="K49">
            <v>0</v>
          </cell>
          <cell r="L49">
            <v>0.9</v>
          </cell>
        </row>
        <row r="50">
          <cell r="B50">
            <v>1049</v>
          </cell>
          <cell r="C50" t="str">
            <v>GMC</v>
          </cell>
          <cell r="D50" t="str">
            <v>Gifford Medical Center</v>
          </cell>
          <cell r="E50" t="str">
            <v>Med Surg</v>
          </cell>
          <cell r="F50" t="str">
            <v>RN</v>
          </cell>
          <cell r="G50" t="str">
            <v>Open Position</v>
          </cell>
          <cell r="H50" t="str">
            <v>REG</v>
          </cell>
          <cell r="I50">
            <v>68</v>
          </cell>
          <cell r="J50">
            <v>0</v>
          </cell>
          <cell r="K50">
            <v>68</v>
          </cell>
          <cell r="L50">
            <v>0.85</v>
          </cell>
        </row>
        <row r="51">
          <cell r="B51">
            <v>1050</v>
          </cell>
          <cell r="C51" t="str">
            <v>GMC</v>
          </cell>
          <cell r="D51" t="str">
            <v>Gifford Medical Center</v>
          </cell>
          <cell r="E51" t="str">
            <v>Med Surg</v>
          </cell>
          <cell r="F51" t="str">
            <v>RN</v>
          </cell>
          <cell r="G51" t="str">
            <v>Open Position</v>
          </cell>
          <cell r="H51" t="str">
            <v>REG</v>
          </cell>
          <cell r="I51">
            <v>68</v>
          </cell>
          <cell r="J51">
            <v>0</v>
          </cell>
          <cell r="K51">
            <v>68</v>
          </cell>
          <cell r="L51">
            <v>0.85</v>
          </cell>
        </row>
        <row r="52">
          <cell r="B52">
            <v>1051</v>
          </cell>
          <cell r="C52" t="str">
            <v>GMC</v>
          </cell>
          <cell r="D52" t="str">
            <v>Gifford Medical Center</v>
          </cell>
          <cell r="E52" t="str">
            <v>Med Surg</v>
          </cell>
          <cell r="F52" t="str">
            <v>Unit Clerk</v>
          </cell>
          <cell r="G52" t="str">
            <v>Open Position</v>
          </cell>
          <cell r="H52" t="str">
            <v>PT</v>
          </cell>
          <cell r="I52">
            <v>48</v>
          </cell>
          <cell r="J52">
            <v>0</v>
          </cell>
          <cell r="K52">
            <v>48</v>
          </cell>
          <cell r="L52">
            <v>0.6</v>
          </cell>
        </row>
        <row r="53">
          <cell r="B53">
            <v>1052</v>
          </cell>
          <cell r="C53" t="str">
            <v>GMC</v>
          </cell>
          <cell r="D53" t="str">
            <v>Gifford Medical Center</v>
          </cell>
          <cell r="E53" t="str">
            <v>Med Surg</v>
          </cell>
          <cell r="F53" t="str">
            <v>LNA</v>
          </cell>
          <cell r="G53" t="str">
            <v>Open Position</v>
          </cell>
          <cell r="H53" t="str">
            <v>PT</v>
          </cell>
          <cell r="I53">
            <v>48</v>
          </cell>
          <cell r="J53">
            <v>0</v>
          </cell>
          <cell r="K53">
            <v>48</v>
          </cell>
          <cell r="L53">
            <v>0.6</v>
          </cell>
        </row>
        <row r="54">
          <cell r="B54">
            <v>1053</v>
          </cell>
          <cell r="C54" t="str">
            <v>GMC</v>
          </cell>
          <cell r="D54" t="str">
            <v>Gifford Medical Center</v>
          </cell>
          <cell r="E54" t="str">
            <v>Med Surg</v>
          </cell>
          <cell r="F54" t="str">
            <v>RN</v>
          </cell>
          <cell r="G54" t="str">
            <v>Apgar, Jane B.</v>
          </cell>
          <cell r="H54" t="str">
            <v>REG</v>
          </cell>
          <cell r="I54">
            <v>64</v>
          </cell>
          <cell r="J54">
            <v>0</v>
          </cell>
          <cell r="K54">
            <v>64</v>
          </cell>
          <cell r="L54">
            <v>0.8</v>
          </cell>
        </row>
        <row r="55">
          <cell r="B55">
            <v>1054</v>
          </cell>
          <cell r="C55" t="str">
            <v>GMC</v>
          </cell>
          <cell r="D55" t="str">
            <v>Gifford Medical Center</v>
          </cell>
          <cell r="E55" t="str">
            <v>Med Surg</v>
          </cell>
          <cell r="F55" t="str">
            <v>RN</v>
          </cell>
          <cell r="G55" t="str">
            <v>Pejouhy, Heather L.</v>
          </cell>
          <cell r="H55" t="str">
            <v>REG</v>
          </cell>
          <cell r="I55">
            <v>64</v>
          </cell>
          <cell r="J55">
            <v>64</v>
          </cell>
          <cell r="K55">
            <v>0</v>
          </cell>
          <cell r="L55">
            <v>0.8</v>
          </cell>
        </row>
        <row r="56">
          <cell r="B56">
            <v>1055</v>
          </cell>
          <cell r="C56" t="str">
            <v>GMC</v>
          </cell>
          <cell r="D56" t="str">
            <v>Gifford Medical Center</v>
          </cell>
          <cell r="E56" t="str">
            <v>Med Surg</v>
          </cell>
          <cell r="F56" t="str">
            <v>RN</v>
          </cell>
          <cell r="G56" t="str">
            <v>Perkins, Amanda M.</v>
          </cell>
          <cell r="H56" t="str">
            <v>PD</v>
          </cell>
          <cell r="I56">
            <v>0</v>
          </cell>
          <cell r="J56">
            <v>0</v>
          </cell>
          <cell r="K56">
            <v>0</v>
          </cell>
          <cell r="L56">
            <v>0</v>
          </cell>
        </row>
        <row r="57">
          <cell r="B57">
            <v>1056</v>
          </cell>
          <cell r="C57" t="str">
            <v>GMC</v>
          </cell>
          <cell r="D57" t="str">
            <v>Gifford Medical Center</v>
          </cell>
          <cell r="E57" t="str">
            <v>Med Surg</v>
          </cell>
          <cell r="F57" t="str">
            <v>LNA</v>
          </cell>
          <cell r="G57" t="str">
            <v>Kaplan, Olivia</v>
          </cell>
          <cell r="H57" t="str">
            <v>PD</v>
          </cell>
          <cell r="I57">
            <v>0</v>
          </cell>
          <cell r="J57">
            <v>0</v>
          </cell>
          <cell r="K57">
            <v>0</v>
          </cell>
          <cell r="L57">
            <v>0</v>
          </cell>
        </row>
        <row r="58">
          <cell r="B58">
            <v>1057</v>
          </cell>
          <cell r="C58" t="str">
            <v>GMC</v>
          </cell>
          <cell r="D58" t="str">
            <v>Gifford Medical Center</v>
          </cell>
          <cell r="E58" t="str">
            <v>Med Surg</v>
          </cell>
          <cell r="F58" t="str">
            <v>LNA</v>
          </cell>
          <cell r="G58" t="str">
            <v>ELIMINATED</v>
          </cell>
          <cell r="H58" t="str">
            <v>PD</v>
          </cell>
          <cell r="I58">
            <v>0</v>
          </cell>
          <cell r="J58">
            <v>0</v>
          </cell>
          <cell r="K58">
            <v>0</v>
          </cell>
          <cell r="L58">
            <v>0</v>
          </cell>
        </row>
        <row r="59">
          <cell r="B59">
            <v>1058</v>
          </cell>
          <cell r="C59" t="str">
            <v>GMC</v>
          </cell>
          <cell r="D59" t="str">
            <v>Gifford Medical Center</v>
          </cell>
          <cell r="E59" t="str">
            <v>Med Surg</v>
          </cell>
          <cell r="F59" t="str">
            <v>LNA</v>
          </cell>
          <cell r="G59" t="str">
            <v>Open Position</v>
          </cell>
          <cell r="H59" t="str">
            <v>PT</v>
          </cell>
          <cell r="I59">
            <v>40</v>
          </cell>
          <cell r="J59">
            <v>0</v>
          </cell>
          <cell r="K59">
            <v>40</v>
          </cell>
          <cell r="L59">
            <v>0.5</v>
          </cell>
        </row>
        <row r="60">
          <cell r="B60">
            <v>1059</v>
          </cell>
          <cell r="C60" t="str">
            <v>GMC</v>
          </cell>
          <cell r="D60" t="str">
            <v>Gifford Medical Center</v>
          </cell>
          <cell r="E60" t="str">
            <v>Med Surg</v>
          </cell>
          <cell r="F60" t="str">
            <v>RN</v>
          </cell>
          <cell r="G60" t="str">
            <v>Open Position</v>
          </cell>
          <cell r="H60" t="str">
            <v>REG</v>
          </cell>
          <cell r="I60">
            <v>72</v>
          </cell>
          <cell r="J60">
            <v>72</v>
          </cell>
          <cell r="K60">
            <v>0</v>
          </cell>
          <cell r="L60">
            <v>0.9</v>
          </cell>
        </row>
        <row r="61">
          <cell r="B61">
            <v>1060</v>
          </cell>
          <cell r="C61" t="str">
            <v>GMC</v>
          </cell>
          <cell r="D61" t="str">
            <v>Gifford Medical Center</v>
          </cell>
          <cell r="E61" t="str">
            <v>Med Surg</v>
          </cell>
          <cell r="F61" t="str">
            <v>Unit Nurse Manager</v>
          </cell>
          <cell r="G61" t="str">
            <v>Rogers, Dessa R.</v>
          </cell>
          <cell r="H61" t="str">
            <v>REG</v>
          </cell>
          <cell r="I61">
            <v>80</v>
          </cell>
          <cell r="J61">
            <v>80</v>
          </cell>
          <cell r="K61">
            <v>0</v>
          </cell>
          <cell r="L61">
            <v>1</v>
          </cell>
        </row>
        <row r="62">
          <cell r="B62">
            <v>1061</v>
          </cell>
          <cell r="C62" t="str">
            <v>GMC</v>
          </cell>
          <cell r="D62" t="str">
            <v>Gifford Medical Center</v>
          </cell>
          <cell r="E62" t="str">
            <v>Med Surg</v>
          </cell>
          <cell r="F62" t="str">
            <v>LNA</v>
          </cell>
          <cell r="G62" t="str">
            <v>Rogers, Taylor</v>
          </cell>
          <cell r="H62" t="str">
            <v>PD</v>
          </cell>
          <cell r="I62">
            <v>0</v>
          </cell>
          <cell r="J62">
            <v>0</v>
          </cell>
          <cell r="K62">
            <v>0</v>
          </cell>
          <cell r="L62">
            <v>0</v>
          </cell>
        </row>
        <row r="63">
          <cell r="B63">
            <v>1062</v>
          </cell>
          <cell r="C63" t="str">
            <v>GMC</v>
          </cell>
          <cell r="D63" t="str">
            <v>Gifford Medical Center</v>
          </cell>
          <cell r="E63" t="str">
            <v>Med Surg</v>
          </cell>
          <cell r="F63" t="str">
            <v>RN</v>
          </cell>
          <cell r="G63" t="str">
            <v xml:space="preserve">Open Position </v>
          </cell>
          <cell r="H63" t="str">
            <v>PD</v>
          </cell>
          <cell r="I63">
            <v>0</v>
          </cell>
          <cell r="J63">
            <v>0</v>
          </cell>
          <cell r="K63">
            <v>0</v>
          </cell>
          <cell r="L63">
            <v>0</v>
          </cell>
        </row>
        <row r="64">
          <cell r="B64">
            <v>1063</v>
          </cell>
          <cell r="C64" t="str">
            <v>GMC</v>
          </cell>
          <cell r="D64" t="str">
            <v>Gifford Medical Center</v>
          </cell>
          <cell r="E64" t="str">
            <v>Med Surg</v>
          </cell>
          <cell r="F64" t="str">
            <v>LNA</v>
          </cell>
          <cell r="G64" t="str">
            <v>Smith, Hailey</v>
          </cell>
          <cell r="H64" t="str">
            <v>PD</v>
          </cell>
          <cell r="I64">
            <v>0</v>
          </cell>
          <cell r="J64">
            <v>0</v>
          </cell>
          <cell r="K64">
            <v>0</v>
          </cell>
          <cell r="L64">
            <v>0</v>
          </cell>
        </row>
        <row r="65">
          <cell r="B65">
            <v>1064</v>
          </cell>
          <cell r="C65" t="str">
            <v>GMC</v>
          </cell>
          <cell r="D65" t="str">
            <v>Gifford Medical Center</v>
          </cell>
          <cell r="E65" t="str">
            <v>Med Surg</v>
          </cell>
          <cell r="F65" t="str">
            <v>LNA</v>
          </cell>
          <cell r="G65" t="str">
            <v>Warner, Linda</v>
          </cell>
          <cell r="H65" t="str">
            <v>REG</v>
          </cell>
          <cell r="I65">
            <v>64</v>
          </cell>
          <cell r="J65">
            <v>64</v>
          </cell>
          <cell r="K65">
            <v>0</v>
          </cell>
          <cell r="L65">
            <v>0.8</v>
          </cell>
        </row>
        <row r="66">
          <cell r="B66">
            <v>1065</v>
          </cell>
          <cell r="C66" t="str">
            <v>GMC</v>
          </cell>
          <cell r="D66" t="str">
            <v>Gifford Medical Center</v>
          </cell>
          <cell r="E66" t="str">
            <v>Med Surg</v>
          </cell>
          <cell r="F66" t="str">
            <v>LNA</v>
          </cell>
          <cell r="G66" t="str">
            <v xml:space="preserve">Staples, Edward J. </v>
          </cell>
          <cell r="H66" t="str">
            <v>PD</v>
          </cell>
          <cell r="I66">
            <v>0</v>
          </cell>
          <cell r="J66">
            <v>0</v>
          </cell>
          <cell r="K66">
            <v>0</v>
          </cell>
          <cell r="L66">
            <v>0</v>
          </cell>
        </row>
        <row r="67">
          <cell r="B67">
            <v>1066</v>
          </cell>
          <cell r="C67" t="str">
            <v>GMC</v>
          </cell>
          <cell r="D67" t="str">
            <v>Gifford Medical Center</v>
          </cell>
          <cell r="E67" t="str">
            <v>Med Surg</v>
          </cell>
          <cell r="F67" t="str">
            <v>RN</v>
          </cell>
          <cell r="G67" t="str">
            <v>King, Brittany</v>
          </cell>
          <cell r="H67" t="str">
            <v>REG</v>
          </cell>
          <cell r="I67">
            <v>72</v>
          </cell>
          <cell r="J67">
            <v>72</v>
          </cell>
          <cell r="K67">
            <v>0</v>
          </cell>
          <cell r="L67">
            <v>0.9</v>
          </cell>
        </row>
        <row r="68">
          <cell r="B68">
            <v>1067</v>
          </cell>
          <cell r="C68" t="str">
            <v>GMC</v>
          </cell>
          <cell r="D68" t="str">
            <v>Gifford Medical Center</v>
          </cell>
          <cell r="E68" t="str">
            <v>Med Surg</v>
          </cell>
          <cell r="F68" t="str">
            <v>LNA</v>
          </cell>
          <cell r="G68" t="str">
            <v>Tucker, Megan E.</v>
          </cell>
          <cell r="H68" t="str">
            <v>PD</v>
          </cell>
          <cell r="I68">
            <v>0</v>
          </cell>
          <cell r="J68">
            <v>0</v>
          </cell>
          <cell r="K68">
            <v>0</v>
          </cell>
          <cell r="L68">
            <v>0</v>
          </cell>
        </row>
        <row r="69">
          <cell r="B69">
            <v>1068</v>
          </cell>
          <cell r="C69" t="str">
            <v>GMC</v>
          </cell>
          <cell r="D69" t="str">
            <v>Gifford Medical Center</v>
          </cell>
          <cell r="E69" t="str">
            <v>Med Surg</v>
          </cell>
          <cell r="F69" t="str">
            <v>Unit Clerk</v>
          </cell>
          <cell r="G69" t="str">
            <v>Turinetti, William D.</v>
          </cell>
          <cell r="H69" t="str">
            <v>REG</v>
          </cell>
          <cell r="I69">
            <v>80</v>
          </cell>
          <cell r="J69">
            <v>72</v>
          </cell>
          <cell r="K69">
            <v>8</v>
          </cell>
          <cell r="L69">
            <v>1</v>
          </cell>
        </row>
        <row r="70">
          <cell r="B70">
            <v>1069</v>
          </cell>
          <cell r="C70" t="str">
            <v>GMC</v>
          </cell>
          <cell r="D70" t="str">
            <v>Gifford Medical Center</v>
          </cell>
          <cell r="E70" t="str">
            <v>Med Surg</v>
          </cell>
          <cell r="F70" t="str">
            <v>RN</v>
          </cell>
          <cell r="G70" t="str">
            <v>Houghton, Brook</v>
          </cell>
          <cell r="H70" t="str">
            <v>REG</v>
          </cell>
          <cell r="I70">
            <v>72</v>
          </cell>
          <cell r="J70">
            <v>72</v>
          </cell>
          <cell r="K70">
            <v>0</v>
          </cell>
          <cell r="L70">
            <v>0.9</v>
          </cell>
        </row>
        <row r="71">
          <cell r="B71">
            <v>1070</v>
          </cell>
          <cell r="C71" t="str">
            <v>GMC</v>
          </cell>
          <cell r="D71" t="str">
            <v>Gifford Medical Center</v>
          </cell>
          <cell r="E71" t="str">
            <v>Med Surg</v>
          </cell>
          <cell r="F71" t="str">
            <v>Unit Clerk</v>
          </cell>
          <cell r="G71" t="str">
            <v>Velarde, Melany</v>
          </cell>
          <cell r="H71" t="str">
            <v>REG</v>
          </cell>
          <cell r="I71">
            <v>72</v>
          </cell>
          <cell r="J71">
            <v>64</v>
          </cell>
          <cell r="K71">
            <v>8</v>
          </cell>
          <cell r="L71">
            <v>0.9</v>
          </cell>
        </row>
        <row r="72">
          <cell r="B72">
            <v>1071</v>
          </cell>
          <cell r="C72" t="str">
            <v>GMC</v>
          </cell>
          <cell r="D72" t="str">
            <v>Gifford Medical Center</v>
          </cell>
          <cell r="E72" t="str">
            <v>Med Surg</v>
          </cell>
          <cell r="F72" t="str">
            <v>RN</v>
          </cell>
          <cell r="G72" t="str">
            <v>Open Position</v>
          </cell>
          <cell r="H72" t="str">
            <v>PD</v>
          </cell>
          <cell r="I72">
            <v>0</v>
          </cell>
          <cell r="J72">
            <v>0</v>
          </cell>
          <cell r="K72">
            <v>0</v>
          </cell>
          <cell r="L72">
            <v>0</v>
          </cell>
        </row>
        <row r="73">
          <cell r="B73">
            <v>1072</v>
          </cell>
          <cell r="C73" t="str">
            <v>GMC</v>
          </cell>
          <cell r="D73" t="str">
            <v>Gifford Medical Center</v>
          </cell>
          <cell r="E73" t="str">
            <v>Med Surg</v>
          </cell>
          <cell r="F73" t="str">
            <v>RN</v>
          </cell>
          <cell r="G73" t="str">
            <v>Wortman, Joan N.</v>
          </cell>
          <cell r="H73" t="str">
            <v>PD</v>
          </cell>
          <cell r="I73">
            <v>0</v>
          </cell>
          <cell r="J73">
            <v>0</v>
          </cell>
          <cell r="K73">
            <v>0</v>
          </cell>
          <cell r="L73">
            <v>0</v>
          </cell>
        </row>
        <row r="74">
          <cell r="B74">
            <v>1073</v>
          </cell>
          <cell r="C74" t="str">
            <v>GMC</v>
          </cell>
          <cell r="D74" t="str">
            <v xml:space="preserve">Gifford Medical Center </v>
          </cell>
          <cell r="E74" t="str">
            <v xml:space="preserve">Hospitalist </v>
          </cell>
          <cell r="F74" t="str">
            <v>Nurse Practitioner</v>
          </cell>
          <cell r="G74" t="str">
            <v>Brown, Sheri A.</v>
          </cell>
          <cell r="H74" t="str">
            <v>PD</v>
          </cell>
          <cell r="I74">
            <v>0</v>
          </cell>
          <cell r="J74">
            <v>0</v>
          </cell>
          <cell r="K74">
            <v>0</v>
          </cell>
          <cell r="L74">
            <v>0</v>
          </cell>
        </row>
        <row r="75">
          <cell r="B75">
            <v>1074</v>
          </cell>
          <cell r="C75" t="str">
            <v>GMC</v>
          </cell>
          <cell r="D75" t="str">
            <v xml:space="preserve">Gifford Medical Center </v>
          </cell>
          <cell r="E75" t="str">
            <v xml:space="preserve">Hospitalist </v>
          </cell>
          <cell r="F75" t="str">
            <v>Nurse Practitioner</v>
          </cell>
          <cell r="G75" t="str">
            <v>Open Position</v>
          </cell>
          <cell r="H75" t="str">
            <v>REG</v>
          </cell>
          <cell r="I75">
            <v>80</v>
          </cell>
          <cell r="J75">
            <v>0</v>
          </cell>
          <cell r="K75">
            <v>80</v>
          </cell>
          <cell r="L75">
            <v>1</v>
          </cell>
        </row>
        <row r="76">
          <cell r="B76">
            <v>1075</v>
          </cell>
          <cell r="C76" t="str">
            <v>GMC</v>
          </cell>
          <cell r="D76" t="str">
            <v xml:space="preserve">Gifford Medical Center </v>
          </cell>
          <cell r="E76" t="str">
            <v xml:space="preserve">Hospitalist </v>
          </cell>
          <cell r="F76" t="str">
            <v>Physician Assistant</v>
          </cell>
          <cell r="G76" t="str">
            <v>ELIMINATED</v>
          </cell>
          <cell r="H76" t="str">
            <v>PT</v>
          </cell>
          <cell r="I76">
            <v>0</v>
          </cell>
          <cell r="J76">
            <v>0</v>
          </cell>
          <cell r="K76">
            <v>0</v>
          </cell>
          <cell r="L76">
            <v>0</v>
          </cell>
        </row>
        <row r="77">
          <cell r="B77">
            <v>1076</v>
          </cell>
          <cell r="C77" t="str">
            <v>GMC</v>
          </cell>
          <cell r="D77" t="str">
            <v xml:space="preserve">Gifford Medical Center </v>
          </cell>
          <cell r="E77" t="str">
            <v xml:space="preserve">Hospitalist </v>
          </cell>
          <cell r="F77" t="str">
            <v>Nurse Practitioner</v>
          </cell>
          <cell r="G77" t="str">
            <v>Vadnais, Kerin</v>
          </cell>
          <cell r="H77" t="str">
            <v>PD</v>
          </cell>
          <cell r="I77">
            <v>0</v>
          </cell>
          <cell r="J77">
            <v>0</v>
          </cell>
          <cell r="K77">
            <v>0</v>
          </cell>
          <cell r="L77">
            <v>0</v>
          </cell>
        </row>
        <row r="78">
          <cell r="B78">
            <v>1077</v>
          </cell>
          <cell r="C78" t="str">
            <v>GMC</v>
          </cell>
          <cell r="D78" t="str">
            <v xml:space="preserve">Gifford Medical Center </v>
          </cell>
          <cell r="E78" t="str">
            <v xml:space="preserve">Hospitalist </v>
          </cell>
          <cell r="F78" t="str">
            <v>Physician</v>
          </cell>
          <cell r="G78" t="str">
            <v>Craig, William A.</v>
          </cell>
          <cell r="H78" t="str">
            <v>REG</v>
          </cell>
          <cell r="I78">
            <v>80</v>
          </cell>
          <cell r="J78">
            <v>80</v>
          </cell>
          <cell r="K78">
            <v>0</v>
          </cell>
          <cell r="L78">
            <v>1</v>
          </cell>
        </row>
        <row r="79">
          <cell r="B79">
            <v>1078</v>
          </cell>
          <cell r="C79" t="str">
            <v>GMC</v>
          </cell>
          <cell r="D79" t="str">
            <v xml:space="preserve">Gifford Medical Center </v>
          </cell>
          <cell r="E79" t="str">
            <v xml:space="preserve">Hospitalist </v>
          </cell>
          <cell r="F79" t="str">
            <v>Physician</v>
          </cell>
          <cell r="G79" t="str">
            <v>Koella, John E.</v>
          </cell>
          <cell r="H79" t="str">
            <v>PD</v>
          </cell>
          <cell r="I79">
            <v>0</v>
          </cell>
          <cell r="J79">
            <v>0</v>
          </cell>
          <cell r="K79">
            <v>0</v>
          </cell>
          <cell r="L79">
            <v>0</v>
          </cell>
        </row>
        <row r="80">
          <cell r="B80">
            <v>1079</v>
          </cell>
          <cell r="C80" t="str">
            <v>GMC</v>
          </cell>
          <cell r="D80" t="str">
            <v xml:space="preserve">Gifford Medical Center </v>
          </cell>
          <cell r="E80" t="str">
            <v xml:space="preserve">Hospitalist </v>
          </cell>
          <cell r="F80" t="str">
            <v>Nurse Practitioner</v>
          </cell>
          <cell r="G80" t="str">
            <v>Open Position</v>
          </cell>
          <cell r="H80" t="str">
            <v>REG</v>
          </cell>
          <cell r="I80">
            <v>80</v>
          </cell>
          <cell r="J80">
            <v>80</v>
          </cell>
          <cell r="K80">
            <v>0</v>
          </cell>
          <cell r="L80">
            <v>1</v>
          </cell>
        </row>
        <row r="81">
          <cell r="B81">
            <v>1080</v>
          </cell>
          <cell r="C81" t="str">
            <v>GMC</v>
          </cell>
          <cell r="D81" t="str">
            <v xml:space="preserve">Gifford Medical Center </v>
          </cell>
          <cell r="E81" t="str">
            <v xml:space="preserve">Hospitalist </v>
          </cell>
          <cell r="F81" t="str">
            <v>Physician</v>
          </cell>
          <cell r="G81" t="str">
            <v>Smith, Bryan J.</v>
          </cell>
          <cell r="H81" t="str">
            <v>REG</v>
          </cell>
          <cell r="I81">
            <v>80</v>
          </cell>
          <cell r="J81">
            <v>80</v>
          </cell>
          <cell r="K81">
            <v>0</v>
          </cell>
          <cell r="L81">
            <v>1</v>
          </cell>
        </row>
        <row r="82">
          <cell r="B82">
            <v>1081</v>
          </cell>
          <cell r="C82" t="str">
            <v>GMC</v>
          </cell>
          <cell r="D82" t="str">
            <v xml:space="preserve">Gifford Medical Center </v>
          </cell>
          <cell r="E82" t="str">
            <v xml:space="preserve">Hospitalist </v>
          </cell>
          <cell r="F82" t="str">
            <v>Nurse Practitioner</v>
          </cell>
          <cell r="G82" t="str">
            <v>Perreault, Donald J.</v>
          </cell>
          <cell r="H82" t="str">
            <v>PD</v>
          </cell>
          <cell r="I82">
            <v>0</v>
          </cell>
          <cell r="J82">
            <v>0</v>
          </cell>
          <cell r="K82">
            <v>0</v>
          </cell>
          <cell r="L82">
            <v>0</v>
          </cell>
        </row>
        <row r="83">
          <cell r="B83">
            <v>1082</v>
          </cell>
          <cell r="C83" t="str">
            <v>GMC</v>
          </cell>
          <cell r="D83" t="str">
            <v xml:space="preserve">Gifford Medical Center </v>
          </cell>
          <cell r="E83" t="str">
            <v xml:space="preserve">Hospitalist </v>
          </cell>
          <cell r="F83" t="str">
            <v>Nurse Practitioner</v>
          </cell>
          <cell r="G83" t="str">
            <v>Wade, Michelle A.</v>
          </cell>
          <cell r="H83" t="str">
            <v>REG</v>
          </cell>
          <cell r="I83">
            <v>80</v>
          </cell>
          <cell r="J83">
            <v>80</v>
          </cell>
          <cell r="K83">
            <v>0</v>
          </cell>
          <cell r="L83">
            <v>1</v>
          </cell>
        </row>
        <row r="84">
          <cell r="B84">
            <v>1083</v>
          </cell>
          <cell r="C84" t="str">
            <v>GMC</v>
          </cell>
          <cell r="D84" t="str">
            <v xml:space="preserve">Gifford Medical Center </v>
          </cell>
          <cell r="E84" t="str">
            <v xml:space="preserve">Hospitalist </v>
          </cell>
          <cell r="F84" t="str">
            <v>Nurse Practitioner</v>
          </cell>
          <cell r="G84" t="str">
            <v>Open Position</v>
          </cell>
          <cell r="H84" t="str">
            <v>REG</v>
          </cell>
          <cell r="I84">
            <v>56</v>
          </cell>
          <cell r="J84">
            <v>0</v>
          </cell>
          <cell r="K84">
            <v>56</v>
          </cell>
          <cell r="L84">
            <v>0.7</v>
          </cell>
        </row>
        <row r="85">
          <cell r="B85">
            <v>5012</v>
          </cell>
          <cell r="C85" t="str">
            <v xml:space="preserve">GMC </v>
          </cell>
          <cell r="D85" t="str">
            <v xml:space="preserve">Gifford Medical Center </v>
          </cell>
          <cell r="E85" t="str">
            <v xml:space="preserve">Hospitalist </v>
          </cell>
          <cell r="F85" t="str">
            <v>Nurse Practitioner</v>
          </cell>
          <cell r="G85" t="str">
            <v>O'Brien, Megan L.</v>
          </cell>
          <cell r="H85" t="str">
            <v>PD</v>
          </cell>
          <cell r="I85">
            <v>0</v>
          </cell>
          <cell r="J85">
            <v>0</v>
          </cell>
          <cell r="K85">
            <v>0</v>
          </cell>
          <cell r="L85">
            <v>0</v>
          </cell>
        </row>
        <row r="86">
          <cell r="B86">
            <v>1084</v>
          </cell>
          <cell r="C86" t="str">
            <v>GMC</v>
          </cell>
          <cell r="D86" t="str">
            <v xml:space="preserve">Gifford Medical Center </v>
          </cell>
          <cell r="E86" t="str">
            <v xml:space="preserve">Hospitalist </v>
          </cell>
          <cell r="F86" t="str">
            <v>Physician</v>
          </cell>
          <cell r="G86" t="str">
            <v>Weidner, Mark</v>
          </cell>
          <cell r="H86" t="str">
            <v>PD</v>
          </cell>
          <cell r="I86">
            <v>0</v>
          </cell>
          <cell r="J86">
            <v>0</v>
          </cell>
          <cell r="K86">
            <v>0</v>
          </cell>
          <cell r="L86">
            <v>0</v>
          </cell>
        </row>
        <row r="87">
          <cell r="B87">
            <v>1085</v>
          </cell>
          <cell r="C87" t="str">
            <v>GMC</v>
          </cell>
          <cell r="D87" t="str">
            <v>Gifford Medical Center</v>
          </cell>
          <cell r="E87" t="str">
            <v xml:space="preserve">Labor &amp; Delivery </v>
          </cell>
          <cell r="F87" t="str">
            <v>RN</v>
          </cell>
          <cell r="G87" t="str">
            <v>Borie, Mary R.</v>
          </cell>
          <cell r="H87" t="str">
            <v>REG</v>
          </cell>
          <cell r="I87">
            <v>60</v>
          </cell>
          <cell r="J87">
            <v>60</v>
          </cell>
          <cell r="K87">
            <v>0</v>
          </cell>
          <cell r="L87">
            <v>0.75</v>
          </cell>
        </row>
        <row r="88">
          <cell r="B88">
            <v>1086</v>
          </cell>
          <cell r="C88" t="str">
            <v>GMC</v>
          </cell>
          <cell r="D88" t="str">
            <v>Gifford Medical Center</v>
          </cell>
          <cell r="E88" t="str">
            <v xml:space="preserve">Labor &amp; Delivery </v>
          </cell>
          <cell r="F88" t="str">
            <v>RN</v>
          </cell>
          <cell r="G88" t="str">
            <v>Gladding-Hinton, Aneleisa</v>
          </cell>
          <cell r="H88" t="str">
            <v>PT</v>
          </cell>
          <cell r="I88">
            <v>48</v>
          </cell>
          <cell r="J88">
            <v>48</v>
          </cell>
          <cell r="K88">
            <v>0</v>
          </cell>
          <cell r="L88">
            <v>0.6</v>
          </cell>
        </row>
        <row r="89">
          <cell r="B89">
            <v>1087</v>
          </cell>
          <cell r="C89" t="str">
            <v>GMC</v>
          </cell>
          <cell r="D89" t="str">
            <v>Gifford Medical Center</v>
          </cell>
          <cell r="E89" t="str">
            <v xml:space="preserve">Labor &amp; Delivery </v>
          </cell>
          <cell r="F89" t="str">
            <v>RN</v>
          </cell>
          <cell r="G89" t="str">
            <v>Palazzo, Michele</v>
          </cell>
          <cell r="H89" t="str">
            <v>REG</v>
          </cell>
          <cell r="I89">
            <v>60</v>
          </cell>
          <cell r="J89">
            <v>60</v>
          </cell>
          <cell r="K89">
            <v>0</v>
          </cell>
          <cell r="L89">
            <v>0.75</v>
          </cell>
        </row>
        <row r="90">
          <cell r="B90">
            <v>1088</v>
          </cell>
          <cell r="C90" t="str">
            <v>GMC</v>
          </cell>
          <cell r="D90" t="str">
            <v>Gifford Medical Center</v>
          </cell>
          <cell r="E90" t="str">
            <v xml:space="preserve">Labor &amp; Delivery </v>
          </cell>
          <cell r="F90" t="str">
            <v>RN</v>
          </cell>
          <cell r="G90" t="str">
            <v>Flaherty, Ronda L.</v>
          </cell>
          <cell r="H90" t="str">
            <v>PD</v>
          </cell>
          <cell r="I90">
            <v>0</v>
          </cell>
          <cell r="J90">
            <v>0</v>
          </cell>
          <cell r="K90">
            <v>0</v>
          </cell>
          <cell r="L90">
            <v>0</v>
          </cell>
        </row>
        <row r="91">
          <cell r="B91">
            <v>1089</v>
          </cell>
          <cell r="C91" t="str">
            <v>GMC</v>
          </cell>
          <cell r="D91" t="str">
            <v>Gifford Medical Center</v>
          </cell>
          <cell r="E91" t="str">
            <v xml:space="preserve">Labor &amp; Delivery </v>
          </cell>
          <cell r="F91" t="str">
            <v>RN</v>
          </cell>
          <cell r="G91" t="str">
            <v>Borek, Adrienne</v>
          </cell>
          <cell r="H91" t="str">
            <v>PD</v>
          </cell>
          <cell r="I91">
            <v>0</v>
          </cell>
          <cell r="J91">
            <v>0</v>
          </cell>
          <cell r="K91">
            <v>0</v>
          </cell>
          <cell r="L91">
            <v>0</v>
          </cell>
        </row>
        <row r="92">
          <cell r="B92">
            <v>1090</v>
          </cell>
          <cell r="C92" t="str">
            <v>GMC</v>
          </cell>
          <cell r="D92" t="str">
            <v>Gifford Medical Center</v>
          </cell>
          <cell r="E92" t="str">
            <v xml:space="preserve">Labor &amp; Delivery </v>
          </cell>
          <cell r="F92" t="str">
            <v>RN</v>
          </cell>
          <cell r="G92" t="str">
            <v>Dezan, Theresa M.</v>
          </cell>
          <cell r="H92" t="str">
            <v>PD</v>
          </cell>
          <cell r="I92">
            <v>0</v>
          </cell>
          <cell r="J92">
            <v>0</v>
          </cell>
          <cell r="K92">
            <v>0</v>
          </cell>
          <cell r="L92">
            <v>0</v>
          </cell>
        </row>
        <row r="93">
          <cell r="B93">
            <v>1091</v>
          </cell>
          <cell r="C93" t="str">
            <v>GMC</v>
          </cell>
          <cell r="D93" t="str">
            <v>Gifford Medical Center</v>
          </cell>
          <cell r="E93" t="str">
            <v xml:space="preserve">Labor &amp; Delivery </v>
          </cell>
          <cell r="F93" t="str">
            <v>RN</v>
          </cell>
          <cell r="G93" t="str">
            <v xml:space="preserve">Open Position </v>
          </cell>
          <cell r="H93" t="str">
            <v>PD</v>
          </cell>
          <cell r="I93">
            <v>0</v>
          </cell>
          <cell r="J93">
            <v>0</v>
          </cell>
          <cell r="K93">
            <v>0</v>
          </cell>
          <cell r="L93">
            <v>0</v>
          </cell>
        </row>
        <row r="94">
          <cell r="B94">
            <v>1092</v>
          </cell>
          <cell r="C94" t="str">
            <v>GMC</v>
          </cell>
          <cell r="D94" t="str">
            <v>Gifford Medical Center</v>
          </cell>
          <cell r="E94" t="str">
            <v xml:space="preserve">Labor &amp; Delivery </v>
          </cell>
          <cell r="F94" t="str">
            <v>RN</v>
          </cell>
          <cell r="G94" t="str">
            <v>Fox, Ellen</v>
          </cell>
          <cell r="H94" t="str">
            <v>REG</v>
          </cell>
          <cell r="I94">
            <v>60</v>
          </cell>
          <cell r="J94">
            <v>60</v>
          </cell>
          <cell r="K94">
            <v>0</v>
          </cell>
          <cell r="L94">
            <v>0.75</v>
          </cell>
        </row>
        <row r="95">
          <cell r="B95">
            <v>1093</v>
          </cell>
          <cell r="C95" t="str">
            <v>GMC</v>
          </cell>
          <cell r="D95" t="str">
            <v>Gifford Medical Center</v>
          </cell>
          <cell r="E95" t="str">
            <v xml:space="preserve">Labor &amp; Delivery </v>
          </cell>
          <cell r="F95" t="str">
            <v>RN</v>
          </cell>
          <cell r="G95" t="str">
            <v>Garau, Daniela</v>
          </cell>
          <cell r="H95" t="str">
            <v>REG</v>
          </cell>
          <cell r="I95">
            <v>60</v>
          </cell>
          <cell r="J95">
            <v>60</v>
          </cell>
          <cell r="K95">
            <v>0</v>
          </cell>
          <cell r="L95">
            <v>0.75</v>
          </cell>
        </row>
        <row r="96">
          <cell r="B96">
            <v>1094</v>
          </cell>
          <cell r="C96" t="str">
            <v>GMC</v>
          </cell>
          <cell r="D96" t="str">
            <v>Gifford Medical Center</v>
          </cell>
          <cell r="E96" t="str">
            <v xml:space="preserve">Labor &amp; Delivery </v>
          </cell>
          <cell r="F96" t="str">
            <v>Unit Nurse Manager</v>
          </cell>
          <cell r="G96" t="str">
            <v>Davis, Jennifer L.</v>
          </cell>
          <cell r="H96" t="str">
            <v>REG</v>
          </cell>
          <cell r="I96">
            <v>80</v>
          </cell>
          <cell r="J96">
            <v>80</v>
          </cell>
          <cell r="K96">
            <v>0</v>
          </cell>
          <cell r="L96">
            <v>1</v>
          </cell>
        </row>
        <row r="97">
          <cell r="B97">
            <v>1095</v>
          </cell>
          <cell r="C97" t="str">
            <v>GMC</v>
          </cell>
          <cell r="D97" t="str">
            <v>Gifford Medical Center</v>
          </cell>
          <cell r="E97" t="str">
            <v xml:space="preserve">Labor &amp; Delivery </v>
          </cell>
          <cell r="F97" t="str">
            <v>RN</v>
          </cell>
          <cell r="G97" t="str">
            <v>Marchant, Jennie</v>
          </cell>
          <cell r="H97" t="str">
            <v>PT</v>
          </cell>
          <cell r="I97">
            <v>36</v>
          </cell>
          <cell r="J97">
            <v>36</v>
          </cell>
          <cell r="K97">
            <v>0</v>
          </cell>
          <cell r="L97">
            <v>0.45</v>
          </cell>
        </row>
        <row r="98">
          <cell r="B98">
            <v>1096</v>
          </cell>
          <cell r="C98" t="str">
            <v>GMC</v>
          </cell>
          <cell r="D98" t="str">
            <v>Gifford Medical Center</v>
          </cell>
          <cell r="E98" t="str">
            <v xml:space="preserve">Labor &amp; Delivery </v>
          </cell>
          <cell r="F98" t="str">
            <v>RN</v>
          </cell>
          <cell r="G98" t="str">
            <v>Kresock, Christine L.</v>
          </cell>
          <cell r="H98" t="str">
            <v>PT</v>
          </cell>
          <cell r="I98">
            <v>48</v>
          </cell>
          <cell r="J98">
            <v>48</v>
          </cell>
          <cell r="K98">
            <v>0</v>
          </cell>
          <cell r="L98">
            <v>0.6</v>
          </cell>
        </row>
        <row r="99">
          <cell r="B99">
            <v>1097</v>
          </cell>
          <cell r="C99" t="str">
            <v>GMC</v>
          </cell>
          <cell r="D99" t="str">
            <v>Gifford Medical Center</v>
          </cell>
          <cell r="E99" t="str">
            <v xml:space="preserve">Labor &amp; Delivery </v>
          </cell>
          <cell r="F99" t="str">
            <v>RN</v>
          </cell>
          <cell r="G99" t="str">
            <v>Liese, Chelsea G.</v>
          </cell>
          <cell r="H99" t="str">
            <v>REG</v>
          </cell>
          <cell r="I99">
            <v>72</v>
          </cell>
          <cell r="J99">
            <v>72</v>
          </cell>
          <cell r="K99">
            <v>0</v>
          </cell>
          <cell r="L99">
            <v>0.9</v>
          </cell>
        </row>
        <row r="100">
          <cell r="B100">
            <v>1098</v>
          </cell>
          <cell r="C100" t="str">
            <v>GMC</v>
          </cell>
          <cell r="D100" t="str">
            <v>Gifford Medical Center</v>
          </cell>
          <cell r="E100" t="str">
            <v xml:space="preserve">Labor &amp; Delivery </v>
          </cell>
          <cell r="F100" t="str">
            <v>RN</v>
          </cell>
          <cell r="G100" t="str">
            <v>Limbaugh, Nancy</v>
          </cell>
          <cell r="H100" t="str">
            <v>PT</v>
          </cell>
          <cell r="I100">
            <v>48</v>
          </cell>
          <cell r="J100">
            <v>48</v>
          </cell>
          <cell r="K100">
            <v>0</v>
          </cell>
          <cell r="L100">
            <v>0.6</v>
          </cell>
        </row>
        <row r="101">
          <cell r="B101">
            <v>1099</v>
          </cell>
          <cell r="C101" t="str">
            <v>GMC</v>
          </cell>
          <cell r="D101" t="str">
            <v>Gifford Medical Center</v>
          </cell>
          <cell r="E101" t="str">
            <v xml:space="preserve">Labor &amp; Delivery </v>
          </cell>
          <cell r="F101" t="str">
            <v>RN</v>
          </cell>
          <cell r="G101" t="str">
            <v>Illsley, Ashley</v>
          </cell>
          <cell r="H101" t="str">
            <v>REG</v>
          </cell>
          <cell r="I101">
            <v>60</v>
          </cell>
          <cell r="J101">
            <v>60</v>
          </cell>
          <cell r="K101">
            <v>0</v>
          </cell>
          <cell r="L101">
            <v>0.75</v>
          </cell>
        </row>
        <row r="102">
          <cell r="B102">
            <v>1100</v>
          </cell>
          <cell r="C102" t="str">
            <v>GMC</v>
          </cell>
          <cell r="D102" t="str">
            <v>Gifford Medical Center</v>
          </cell>
          <cell r="E102" t="str">
            <v xml:space="preserve">Labor &amp; Delivery </v>
          </cell>
          <cell r="F102" t="str">
            <v>RN</v>
          </cell>
          <cell r="G102" t="str">
            <v>Summers, Kim</v>
          </cell>
          <cell r="H102" t="str">
            <v>REG</v>
          </cell>
          <cell r="I102">
            <v>60</v>
          </cell>
          <cell r="J102">
            <v>60</v>
          </cell>
          <cell r="K102">
            <v>0</v>
          </cell>
          <cell r="L102">
            <v>0.75</v>
          </cell>
        </row>
        <row r="103">
          <cell r="B103">
            <v>1101</v>
          </cell>
          <cell r="C103" t="str">
            <v>GMC</v>
          </cell>
          <cell r="D103" t="str">
            <v>Gifford Medical Center</v>
          </cell>
          <cell r="E103" t="str">
            <v xml:space="preserve">Labor &amp; Delivery </v>
          </cell>
          <cell r="F103" t="str">
            <v>RN</v>
          </cell>
          <cell r="G103" t="str">
            <v>Graves, Karin</v>
          </cell>
          <cell r="H103" t="str">
            <v>PD</v>
          </cell>
          <cell r="I103">
            <v>0</v>
          </cell>
          <cell r="J103">
            <v>0</v>
          </cell>
          <cell r="K103">
            <v>0</v>
          </cell>
          <cell r="L103">
            <v>0</v>
          </cell>
        </row>
        <row r="104">
          <cell r="B104">
            <v>1102</v>
          </cell>
          <cell r="C104" t="str">
            <v>GMC</v>
          </cell>
          <cell r="D104" t="str">
            <v>Gifford Medical Center</v>
          </cell>
          <cell r="E104" t="str">
            <v xml:space="preserve">Labor &amp; Delivery </v>
          </cell>
          <cell r="F104" t="str">
            <v>RN</v>
          </cell>
          <cell r="G104" t="str">
            <v>Olson, Karin</v>
          </cell>
          <cell r="H104" t="str">
            <v>PD</v>
          </cell>
          <cell r="I104">
            <v>0</v>
          </cell>
          <cell r="J104">
            <v>0</v>
          </cell>
          <cell r="K104">
            <v>0</v>
          </cell>
          <cell r="L104">
            <v>0</v>
          </cell>
        </row>
        <row r="105">
          <cell r="B105">
            <v>1103</v>
          </cell>
          <cell r="C105" t="str">
            <v>GMC</v>
          </cell>
          <cell r="D105" t="str">
            <v>Gifford Medical Center</v>
          </cell>
          <cell r="E105" t="str">
            <v xml:space="preserve">Labor &amp; Delivery </v>
          </cell>
          <cell r="F105" t="str">
            <v>RN</v>
          </cell>
          <cell r="G105" t="str">
            <v>Moretzsohn, Bronwyn</v>
          </cell>
          <cell r="H105" t="str">
            <v>REG</v>
          </cell>
          <cell r="I105">
            <v>60</v>
          </cell>
          <cell r="J105">
            <v>60</v>
          </cell>
          <cell r="K105">
            <v>0</v>
          </cell>
          <cell r="L105">
            <v>0.75</v>
          </cell>
        </row>
        <row r="106">
          <cell r="B106">
            <v>1104</v>
          </cell>
          <cell r="C106" t="str">
            <v>GMC</v>
          </cell>
          <cell r="D106" t="str">
            <v>Gifford Medical Center</v>
          </cell>
          <cell r="E106" t="str">
            <v xml:space="preserve">Labor &amp; Delivery </v>
          </cell>
          <cell r="F106" t="str">
            <v>RN</v>
          </cell>
          <cell r="G106" t="str">
            <v>Librot, Irit</v>
          </cell>
          <cell r="H106" t="str">
            <v>PD</v>
          </cell>
          <cell r="I106">
            <v>0</v>
          </cell>
          <cell r="J106">
            <v>0</v>
          </cell>
          <cell r="K106">
            <v>0</v>
          </cell>
          <cell r="L106">
            <v>0</v>
          </cell>
        </row>
        <row r="107">
          <cell r="B107">
            <v>1105</v>
          </cell>
          <cell r="C107" t="str">
            <v>GMC</v>
          </cell>
          <cell r="D107" t="str">
            <v>Gifford Medical Center</v>
          </cell>
          <cell r="E107" t="str">
            <v xml:space="preserve">Emergency Room </v>
          </cell>
          <cell r="F107" t="str">
            <v>RN</v>
          </cell>
          <cell r="G107" t="str">
            <v>Abare, Marie S.</v>
          </cell>
          <cell r="H107" t="str">
            <v>PD</v>
          </cell>
          <cell r="I107">
            <v>0</v>
          </cell>
          <cell r="J107">
            <v>0</v>
          </cell>
          <cell r="K107">
            <v>0</v>
          </cell>
          <cell r="L107">
            <v>0</v>
          </cell>
        </row>
        <row r="108">
          <cell r="B108">
            <v>1106</v>
          </cell>
          <cell r="C108" t="str">
            <v>GMC</v>
          </cell>
          <cell r="D108" t="str">
            <v>Gifford Medical Center</v>
          </cell>
          <cell r="E108" t="str">
            <v xml:space="preserve">Emergency Room </v>
          </cell>
          <cell r="F108" t="str">
            <v>LNA</v>
          </cell>
          <cell r="G108" t="str">
            <v>Bruce, Samantha J.</v>
          </cell>
          <cell r="H108" t="str">
            <v>PD</v>
          </cell>
          <cell r="I108">
            <v>0</v>
          </cell>
          <cell r="J108">
            <v>0</v>
          </cell>
          <cell r="K108">
            <v>0</v>
          </cell>
          <cell r="L108">
            <v>0</v>
          </cell>
        </row>
        <row r="109">
          <cell r="B109">
            <v>1107</v>
          </cell>
          <cell r="C109" t="str">
            <v>GMC</v>
          </cell>
          <cell r="D109" t="str">
            <v>Gifford Medical Center</v>
          </cell>
          <cell r="E109" t="str">
            <v xml:space="preserve">Emergency Room </v>
          </cell>
          <cell r="F109" t="str">
            <v>RN</v>
          </cell>
          <cell r="G109" t="str">
            <v>Burrell, Kelly R.</v>
          </cell>
          <cell r="H109" t="str">
            <v>PD</v>
          </cell>
          <cell r="I109">
            <v>0</v>
          </cell>
          <cell r="J109">
            <v>0</v>
          </cell>
          <cell r="K109">
            <v>0</v>
          </cell>
          <cell r="L109">
            <v>0</v>
          </cell>
        </row>
        <row r="110">
          <cell r="B110">
            <v>1108</v>
          </cell>
          <cell r="C110" t="str">
            <v>GMC</v>
          </cell>
          <cell r="D110" t="str">
            <v>Gifford Medical Center</v>
          </cell>
          <cell r="E110" t="str">
            <v xml:space="preserve">Emergency Room </v>
          </cell>
          <cell r="F110" t="str">
            <v>RN</v>
          </cell>
          <cell r="G110" t="str">
            <v xml:space="preserve">Billow, Jada L. </v>
          </cell>
          <cell r="H110" t="str">
            <v>REG</v>
          </cell>
          <cell r="I110">
            <v>72</v>
          </cell>
          <cell r="J110">
            <v>0</v>
          </cell>
          <cell r="K110">
            <v>72</v>
          </cell>
          <cell r="L110">
            <v>0.9</v>
          </cell>
        </row>
        <row r="111">
          <cell r="B111">
            <v>1109</v>
          </cell>
          <cell r="C111" t="str">
            <v>GMC</v>
          </cell>
          <cell r="D111" t="str">
            <v>Gifford Medical Center</v>
          </cell>
          <cell r="E111" t="str">
            <v xml:space="preserve">Emergency Room </v>
          </cell>
          <cell r="F111" t="str">
            <v>RN</v>
          </cell>
          <cell r="G111" t="str">
            <v>Crowe, Christopher</v>
          </cell>
          <cell r="H111" t="str">
            <v>REG</v>
          </cell>
          <cell r="I111">
            <v>72</v>
          </cell>
          <cell r="J111">
            <v>72</v>
          </cell>
          <cell r="K111">
            <v>0</v>
          </cell>
          <cell r="L111">
            <v>0.9</v>
          </cell>
        </row>
        <row r="112">
          <cell r="B112">
            <v>1110</v>
          </cell>
          <cell r="C112" t="str">
            <v>GMC</v>
          </cell>
          <cell r="D112" t="str">
            <v>Gifford Medical Center</v>
          </cell>
          <cell r="E112" t="str">
            <v xml:space="preserve">Emergency Room </v>
          </cell>
          <cell r="F112" t="str">
            <v>RN</v>
          </cell>
          <cell r="G112" t="str">
            <v>Perreault, Andra</v>
          </cell>
          <cell r="H112" t="str">
            <v>PD</v>
          </cell>
          <cell r="I112">
            <v>0</v>
          </cell>
          <cell r="J112">
            <v>0</v>
          </cell>
          <cell r="K112">
            <v>0</v>
          </cell>
          <cell r="L112">
            <v>0</v>
          </cell>
        </row>
        <row r="113">
          <cell r="B113">
            <v>1111</v>
          </cell>
          <cell r="C113" t="str">
            <v>GMC</v>
          </cell>
          <cell r="D113" t="str">
            <v>Gifford Medical Center</v>
          </cell>
          <cell r="E113" t="str">
            <v xml:space="preserve">Emergency Room </v>
          </cell>
          <cell r="F113" t="str">
            <v>Unit Nurse Manager</v>
          </cell>
          <cell r="G113" t="str">
            <v>Cushman, Jamie G.</v>
          </cell>
          <cell r="H113" t="str">
            <v>REG</v>
          </cell>
          <cell r="I113">
            <v>80</v>
          </cell>
          <cell r="J113">
            <v>80</v>
          </cell>
          <cell r="K113">
            <v>0</v>
          </cell>
          <cell r="L113">
            <v>1</v>
          </cell>
        </row>
        <row r="114">
          <cell r="B114">
            <v>1112</v>
          </cell>
          <cell r="C114" t="str">
            <v>GMC</v>
          </cell>
          <cell r="D114" t="str">
            <v>Gifford Medical Center</v>
          </cell>
          <cell r="E114" t="str">
            <v xml:space="preserve">Emergency Room </v>
          </cell>
          <cell r="F114" t="str">
            <v>RN</v>
          </cell>
          <cell r="G114" t="str">
            <v>Dumas, Rosemarie</v>
          </cell>
          <cell r="H114" t="str">
            <v>PD</v>
          </cell>
          <cell r="I114">
            <v>0</v>
          </cell>
          <cell r="J114">
            <v>0</v>
          </cell>
          <cell r="K114">
            <v>0</v>
          </cell>
          <cell r="L114">
            <v>0</v>
          </cell>
        </row>
        <row r="115">
          <cell r="B115">
            <v>1113</v>
          </cell>
          <cell r="C115" t="str">
            <v>GMC</v>
          </cell>
          <cell r="D115" t="str">
            <v>Gifford Medical Center</v>
          </cell>
          <cell r="E115" t="str">
            <v xml:space="preserve">Emergency Room </v>
          </cell>
          <cell r="F115" t="str">
            <v>ED Technician</v>
          </cell>
          <cell r="G115" t="str">
            <v>Davignon, Ella</v>
          </cell>
          <cell r="H115" t="str">
            <v>PD</v>
          </cell>
          <cell r="I115">
            <v>0</v>
          </cell>
          <cell r="J115">
            <v>0</v>
          </cell>
          <cell r="K115">
            <v>0</v>
          </cell>
          <cell r="L115">
            <v>0</v>
          </cell>
        </row>
        <row r="116">
          <cell r="B116">
            <v>1114</v>
          </cell>
          <cell r="C116" t="str">
            <v>GMC</v>
          </cell>
          <cell r="D116" t="str">
            <v>Gifford Medical Center</v>
          </cell>
          <cell r="E116" t="str">
            <v xml:space="preserve">Emergency Room </v>
          </cell>
          <cell r="F116" t="str">
            <v>RN</v>
          </cell>
          <cell r="G116" t="str">
            <v xml:space="preserve">Robbins, Scott </v>
          </cell>
          <cell r="H116" t="str">
            <v>REG</v>
          </cell>
          <cell r="I116">
            <v>72</v>
          </cell>
          <cell r="J116">
            <v>0</v>
          </cell>
          <cell r="K116">
            <v>72</v>
          </cell>
          <cell r="L116">
            <v>0.9</v>
          </cell>
        </row>
        <row r="117">
          <cell r="B117">
            <v>1115</v>
          </cell>
          <cell r="C117" t="str">
            <v>GMC</v>
          </cell>
          <cell r="D117" t="str">
            <v>Gifford Medical Center</v>
          </cell>
          <cell r="E117" t="str">
            <v xml:space="preserve">Emergency Room </v>
          </cell>
          <cell r="F117" t="str">
            <v>RN</v>
          </cell>
          <cell r="G117" t="str">
            <v>Malcolm, Janet</v>
          </cell>
          <cell r="H117" t="str">
            <v>PD</v>
          </cell>
          <cell r="I117">
            <v>0</v>
          </cell>
          <cell r="J117">
            <v>0</v>
          </cell>
          <cell r="K117">
            <v>0</v>
          </cell>
          <cell r="L117">
            <v>0</v>
          </cell>
        </row>
        <row r="118">
          <cell r="B118">
            <v>1116</v>
          </cell>
          <cell r="C118" t="str">
            <v>GMC</v>
          </cell>
          <cell r="D118" t="str">
            <v>Gifford Medical Center</v>
          </cell>
          <cell r="E118" t="str">
            <v xml:space="preserve">Emergency Room </v>
          </cell>
          <cell r="F118" t="str">
            <v>RN</v>
          </cell>
          <cell r="G118" t="str">
            <v>Derrick, Miles</v>
          </cell>
          <cell r="H118" t="str">
            <v>PT</v>
          </cell>
          <cell r="I118">
            <v>48</v>
          </cell>
          <cell r="J118">
            <v>48</v>
          </cell>
          <cell r="K118">
            <v>0</v>
          </cell>
          <cell r="L118">
            <v>0.6</v>
          </cell>
        </row>
        <row r="119">
          <cell r="B119">
            <v>1117</v>
          </cell>
          <cell r="C119" t="str">
            <v>GMC</v>
          </cell>
          <cell r="D119" t="str">
            <v>Gifford Medical Center</v>
          </cell>
          <cell r="E119" t="str">
            <v xml:space="preserve">Emergency Room </v>
          </cell>
          <cell r="F119" t="str">
            <v>RN</v>
          </cell>
          <cell r="G119" t="str">
            <v>Paglia, Kathleen</v>
          </cell>
          <cell r="H119" t="str">
            <v>PD</v>
          </cell>
          <cell r="I119">
            <v>0</v>
          </cell>
          <cell r="J119">
            <v>0</v>
          </cell>
          <cell r="K119">
            <v>0</v>
          </cell>
          <cell r="L119">
            <v>0</v>
          </cell>
        </row>
        <row r="120">
          <cell r="B120">
            <v>1118</v>
          </cell>
          <cell r="C120" t="str">
            <v>GMC</v>
          </cell>
          <cell r="D120" t="str">
            <v>Gifford Medical Center</v>
          </cell>
          <cell r="E120" t="str">
            <v xml:space="preserve">Emergency Room </v>
          </cell>
          <cell r="F120" t="str">
            <v>ED Technician</v>
          </cell>
          <cell r="G120" t="str">
            <v xml:space="preserve">Marshall, Laurie </v>
          </cell>
          <cell r="H120" t="str">
            <v>PT</v>
          </cell>
          <cell r="I120">
            <v>24</v>
          </cell>
          <cell r="J120">
            <v>24</v>
          </cell>
          <cell r="K120">
            <v>0</v>
          </cell>
          <cell r="L120">
            <v>0.3</v>
          </cell>
        </row>
        <row r="121">
          <cell r="B121">
            <v>1119</v>
          </cell>
          <cell r="C121" t="str">
            <v>GMC</v>
          </cell>
          <cell r="D121" t="str">
            <v>Gifford Medical Center</v>
          </cell>
          <cell r="E121" t="str">
            <v xml:space="preserve">Emergency Room </v>
          </cell>
          <cell r="F121" t="str">
            <v>LNA</v>
          </cell>
          <cell r="G121" t="str">
            <v>Ensminger, Stacy A.</v>
          </cell>
          <cell r="H121" t="str">
            <v>PT</v>
          </cell>
          <cell r="I121">
            <v>56</v>
          </cell>
          <cell r="J121">
            <v>56</v>
          </cell>
          <cell r="K121">
            <v>0</v>
          </cell>
          <cell r="L121">
            <v>0.7</v>
          </cell>
        </row>
        <row r="122">
          <cell r="B122">
            <v>1120</v>
          </cell>
          <cell r="C122" t="str">
            <v>GMC</v>
          </cell>
          <cell r="D122" t="str">
            <v>Gifford Medical Center</v>
          </cell>
          <cell r="E122" t="str">
            <v xml:space="preserve">Emergency Room </v>
          </cell>
          <cell r="F122" t="str">
            <v>ED Technician</v>
          </cell>
          <cell r="G122" t="str">
            <v xml:space="preserve">Tiffany, Michelle </v>
          </cell>
          <cell r="H122" t="str">
            <v>PD</v>
          </cell>
          <cell r="I122">
            <v>0</v>
          </cell>
          <cell r="J122">
            <v>0</v>
          </cell>
          <cell r="K122">
            <v>0</v>
          </cell>
          <cell r="L122">
            <v>0</v>
          </cell>
        </row>
        <row r="123">
          <cell r="B123">
            <v>1121</v>
          </cell>
          <cell r="C123" t="str">
            <v>GMC</v>
          </cell>
          <cell r="D123" t="str">
            <v>Gifford Medical Center</v>
          </cell>
          <cell r="E123" t="str">
            <v xml:space="preserve">Emergency Room </v>
          </cell>
          <cell r="F123" t="str">
            <v>ED Technician</v>
          </cell>
          <cell r="G123" t="str">
            <v>Vinton, Leah A.</v>
          </cell>
          <cell r="H123" t="str">
            <v>PD</v>
          </cell>
          <cell r="I123">
            <v>0</v>
          </cell>
          <cell r="J123">
            <v>0</v>
          </cell>
          <cell r="K123">
            <v>0</v>
          </cell>
          <cell r="L123">
            <v>0</v>
          </cell>
        </row>
        <row r="124">
          <cell r="B124">
            <v>1122</v>
          </cell>
          <cell r="C124" t="str">
            <v>GMC</v>
          </cell>
          <cell r="D124" t="str">
            <v>Gifford Medical Center</v>
          </cell>
          <cell r="E124" t="str">
            <v xml:space="preserve">Emergency Room </v>
          </cell>
          <cell r="F124" t="str">
            <v>RN</v>
          </cell>
          <cell r="G124" t="str">
            <v>Staples, Fran</v>
          </cell>
          <cell r="H124" t="str">
            <v>PD</v>
          </cell>
          <cell r="I124">
            <v>0</v>
          </cell>
          <cell r="J124">
            <v>0</v>
          </cell>
          <cell r="K124">
            <v>0</v>
          </cell>
          <cell r="L124">
            <v>0</v>
          </cell>
        </row>
        <row r="125">
          <cell r="B125">
            <v>1123</v>
          </cell>
          <cell r="C125" t="str">
            <v>GMC</v>
          </cell>
          <cell r="D125" t="str">
            <v>Gifford Medical Center</v>
          </cell>
          <cell r="E125" t="str">
            <v xml:space="preserve">Emergency Room </v>
          </cell>
          <cell r="F125" t="str">
            <v>RN</v>
          </cell>
          <cell r="G125" t="str">
            <v xml:space="preserve">Cochran, Heather </v>
          </cell>
          <cell r="H125" t="str">
            <v>REG</v>
          </cell>
          <cell r="I125">
            <v>72</v>
          </cell>
          <cell r="J125">
            <v>72</v>
          </cell>
          <cell r="K125">
            <v>0</v>
          </cell>
          <cell r="L125">
            <v>0.9</v>
          </cell>
        </row>
        <row r="126">
          <cell r="B126">
            <v>1124</v>
          </cell>
          <cell r="C126" t="str">
            <v>GMC</v>
          </cell>
          <cell r="D126" t="str">
            <v>Gifford Medical Center</v>
          </cell>
          <cell r="E126" t="str">
            <v xml:space="preserve">Emergency Room </v>
          </cell>
          <cell r="F126" t="str">
            <v>RN</v>
          </cell>
          <cell r="G126" t="str">
            <v>Proehl, Jean A.</v>
          </cell>
          <cell r="H126" t="str">
            <v>PD</v>
          </cell>
          <cell r="I126">
            <v>0</v>
          </cell>
          <cell r="J126">
            <v>0</v>
          </cell>
          <cell r="K126">
            <v>0</v>
          </cell>
          <cell r="L126">
            <v>0</v>
          </cell>
        </row>
        <row r="127">
          <cell r="B127">
            <v>1125</v>
          </cell>
          <cell r="C127" t="str">
            <v>GMC</v>
          </cell>
          <cell r="D127" t="str">
            <v>Gifford Medical Center</v>
          </cell>
          <cell r="E127" t="str">
            <v xml:space="preserve">Emergency Room </v>
          </cell>
          <cell r="F127" t="str">
            <v>RN</v>
          </cell>
          <cell r="G127" t="str">
            <v>Shangraw, Matthew D.</v>
          </cell>
          <cell r="H127" t="str">
            <v>REG</v>
          </cell>
          <cell r="I127">
            <v>72</v>
          </cell>
          <cell r="J127">
            <v>72</v>
          </cell>
          <cell r="K127">
            <v>0</v>
          </cell>
          <cell r="L127">
            <v>0.9</v>
          </cell>
        </row>
        <row r="128">
          <cell r="B128">
            <v>1126</v>
          </cell>
          <cell r="C128" t="str">
            <v>GMC</v>
          </cell>
          <cell r="D128" t="str">
            <v>Gifford Medical Center</v>
          </cell>
          <cell r="E128" t="str">
            <v xml:space="preserve">Emergency Room </v>
          </cell>
          <cell r="F128" t="str">
            <v>RN</v>
          </cell>
          <cell r="G128" t="str">
            <v>Singh, Tricia N.</v>
          </cell>
          <cell r="H128" t="str">
            <v>PD</v>
          </cell>
          <cell r="I128">
            <v>0</v>
          </cell>
          <cell r="J128">
            <v>0</v>
          </cell>
          <cell r="K128">
            <v>0</v>
          </cell>
          <cell r="L128">
            <v>0</v>
          </cell>
        </row>
        <row r="129">
          <cell r="B129">
            <v>1127</v>
          </cell>
          <cell r="C129" t="str">
            <v>GMC</v>
          </cell>
          <cell r="D129" t="str">
            <v>Gifford Medical Center</v>
          </cell>
          <cell r="E129" t="str">
            <v xml:space="preserve">Emergency Room </v>
          </cell>
          <cell r="F129" t="str">
            <v>RN</v>
          </cell>
          <cell r="G129" t="str">
            <v>Evans, Matthew</v>
          </cell>
          <cell r="H129" t="str">
            <v>PD</v>
          </cell>
          <cell r="I129">
            <v>0</v>
          </cell>
          <cell r="J129">
            <v>0</v>
          </cell>
          <cell r="K129">
            <v>0</v>
          </cell>
          <cell r="L129">
            <v>0</v>
          </cell>
        </row>
        <row r="130">
          <cell r="B130">
            <v>1128</v>
          </cell>
          <cell r="C130" t="str">
            <v>GMC</v>
          </cell>
          <cell r="D130" t="str">
            <v>Gifford Medical Center</v>
          </cell>
          <cell r="E130" t="str">
            <v xml:space="preserve">Emergency Room </v>
          </cell>
          <cell r="F130" t="str">
            <v>RN</v>
          </cell>
          <cell r="G130" t="str">
            <v>Open Position</v>
          </cell>
          <cell r="H130" t="str">
            <v>REG</v>
          </cell>
          <cell r="I130">
            <v>48</v>
          </cell>
          <cell r="J130">
            <v>0</v>
          </cell>
          <cell r="K130">
            <v>48</v>
          </cell>
          <cell r="L130">
            <v>0.6</v>
          </cell>
        </row>
        <row r="131">
          <cell r="B131">
            <v>1129</v>
          </cell>
          <cell r="C131" t="str">
            <v>GMC</v>
          </cell>
          <cell r="D131" t="str">
            <v>Gifford Medical Center</v>
          </cell>
          <cell r="E131" t="str">
            <v xml:space="preserve">Emergency Room </v>
          </cell>
          <cell r="F131" t="str">
            <v>RN</v>
          </cell>
          <cell r="G131" t="str">
            <v>Marshall, Cecelia M.</v>
          </cell>
          <cell r="H131" t="str">
            <v>REG</v>
          </cell>
          <cell r="I131">
            <v>72</v>
          </cell>
          <cell r="J131">
            <v>72</v>
          </cell>
          <cell r="K131">
            <v>0</v>
          </cell>
          <cell r="L131">
            <v>0.9</v>
          </cell>
        </row>
        <row r="132">
          <cell r="B132">
            <v>1130</v>
          </cell>
          <cell r="C132" t="str">
            <v>GMC</v>
          </cell>
          <cell r="D132" t="str">
            <v>Gifford Medical Center</v>
          </cell>
          <cell r="E132" t="str">
            <v xml:space="preserve">Emergency Room </v>
          </cell>
          <cell r="F132" t="str">
            <v>RN</v>
          </cell>
          <cell r="G132" t="str">
            <v>Tetreault, Chelsie L.</v>
          </cell>
          <cell r="H132" t="str">
            <v>REG</v>
          </cell>
          <cell r="I132">
            <v>72</v>
          </cell>
          <cell r="J132">
            <v>72</v>
          </cell>
          <cell r="K132">
            <v>0</v>
          </cell>
          <cell r="L132">
            <v>0.9</v>
          </cell>
        </row>
        <row r="133">
          <cell r="B133">
            <v>1131</v>
          </cell>
          <cell r="C133" t="str">
            <v>GMC</v>
          </cell>
          <cell r="D133" t="str">
            <v>Gifford Medical Center</v>
          </cell>
          <cell r="E133" t="str">
            <v xml:space="preserve">Emergency Room </v>
          </cell>
          <cell r="F133" t="str">
            <v>RN</v>
          </cell>
          <cell r="G133" t="str">
            <v>Thompson, Terry J.</v>
          </cell>
          <cell r="H133" t="str">
            <v>REG</v>
          </cell>
          <cell r="I133">
            <v>72</v>
          </cell>
          <cell r="J133">
            <v>72</v>
          </cell>
          <cell r="K133">
            <v>0</v>
          </cell>
          <cell r="L133">
            <v>0.9</v>
          </cell>
        </row>
        <row r="134">
          <cell r="B134">
            <v>1132</v>
          </cell>
          <cell r="C134" t="str">
            <v>GMC</v>
          </cell>
          <cell r="D134" t="str">
            <v>Gifford Medical Center</v>
          </cell>
          <cell r="E134" t="str">
            <v xml:space="preserve">Emergency Room </v>
          </cell>
          <cell r="F134" t="str">
            <v>ED Technician</v>
          </cell>
          <cell r="G134" t="str">
            <v>Open Position</v>
          </cell>
          <cell r="H134" t="str">
            <v>PD</v>
          </cell>
          <cell r="I134">
            <v>0</v>
          </cell>
          <cell r="J134">
            <v>0</v>
          </cell>
          <cell r="K134">
            <v>0</v>
          </cell>
          <cell r="L134">
            <v>0</v>
          </cell>
        </row>
        <row r="135">
          <cell r="B135">
            <v>1133</v>
          </cell>
          <cell r="C135" t="str">
            <v>GMC</v>
          </cell>
          <cell r="D135" t="str">
            <v>Gifford Medical Center</v>
          </cell>
          <cell r="E135" t="str">
            <v>ED Providers</v>
          </cell>
          <cell r="F135" t="str">
            <v>Physician</v>
          </cell>
          <cell r="G135" t="str">
            <v>Blum, Jared A.</v>
          </cell>
          <cell r="H135" t="str">
            <v>PD</v>
          </cell>
          <cell r="I135">
            <v>0</v>
          </cell>
          <cell r="J135">
            <v>0</v>
          </cell>
          <cell r="K135">
            <v>0</v>
          </cell>
          <cell r="L135">
            <v>0</v>
          </cell>
        </row>
        <row r="136">
          <cell r="B136">
            <v>1134</v>
          </cell>
          <cell r="C136" t="str">
            <v>GMC</v>
          </cell>
          <cell r="D136" t="str">
            <v>Gifford Medical Center</v>
          </cell>
          <cell r="E136" t="str">
            <v>ED Providers</v>
          </cell>
          <cell r="F136" t="str">
            <v>Physician Assistant</v>
          </cell>
          <cell r="G136" t="str">
            <v>Bouteiller, Matthew A.</v>
          </cell>
          <cell r="H136" t="str">
            <v>REG</v>
          </cell>
          <cell r="I136">
            <v>64</v>
          </cell>
          <cell r="J136">
            <v>64</v>
          </cell>
          <cell r="K136">
            <v>0</v>
          </cell>
          <cell r="L136">
            <v>0.8</v>
          </cell>
        </row>
        <row r="137">
          <cell r="B137">
            <v>1135</v>
          </cell>
          <cell r="C137" t="str">
            <v>GMC</v>
          </cell>
          <cell r="D137" t="str">
            <v>Gifford Medical Center</v>
          </cell>
          <cell r="E137" t="str">
            <v>ED Providers</v>
          </cell>
          <cell r="F137" t="str">
            <v>Physician</v>
          </cell>
          <cell r="G137" t="str">
            <v>Krauthamer, Gunter M.</v>
          </cell>
          <cell r="H137" t="str">
            <v>PD</v>
          </cell>
          <cell r="I137">
            <v>0</v>
          </cell>
          <cell r="J137">
            <v>0</v>
          </cell>
          <cell r="K137">
            <v>0</v>
          </cell>
          <cell r="L137">
            <v>0</v>
          </cell>
        </row>
        <row r="138">
          <cell r="B138">
            <v>5004</v>
          </cell>
          <cell r="C138" t="str">
            <v>GMC</v>
          </cell>
          <cell r="D138" t="str">
            <v>Gifford Medical Center</v>
          </cell>
          <cell r="E138" t="str">
            <v>ED Providers</v>
          </cell>
          <cell r="F138" t="str">
            <v>Physician</v>
          </cell>
          <cell r="G138" t="str">
            <v>Quinn, Adam</v>
          </cell>
          <cell r="H138" t="str">
            <v>PD</v>
          </cell>
          <cell r="I138">
            <v>0</v>
          </cell>
          <cell r="J138">
            <v>0</v>
          </cell>
          <cell r="K138">
            <v>0</v>
          </cell>
          <cell r="L138">
            <v>0</v>
          </cell>
        </row>
        <row r="139">
          <cell r="B139">
            <v>1136</v>
          </cell>
          <cell r="C139" t="str">
            <v>GMC</v>
          </cell>
          <cell r="D139" t="str">
            <v>Gifford Medical Center</v>
          </cell>
          <cell r="E139" t="str">
            <v>ED Providers</v>
          </cell>
          <cell r="F139" t="str">
            <v>Nurse Practitioner</v>
          </cell>
          <cell r="G139" t="str">
            <v>Harlow, Christina R.</v>
          </cell>
          <cell r="H139" t="str">
            <v>PT</v>
          </cell>
          <cell r="I139">
            <v>40</v>
          </cell>
          <cell r="J139">
            <v>40</v>
          </cell>
          <cell r="K139">
            <v>0</v>
          </cell>
          <cell r="L139">
            <v>0.5</v>
          </cell>
        </row>
        <row r="140">
          <cell r="B140">
            <v>1137</v>
          </cell>
          <cell r="C140" t="str">
            <v>GMC</v>
          </cell>
          <cell r="D140" t="str">
            <v>Gifford Medical Center</v>
          </cell>
          <cell r="E140" t="str">
            <v>ED Providers</v>
          </cell>
          <cell r="F140" t="str">
            <v>Physician</v>
          </cell>
          <cell r="G140" t="str">
            <v>Johansen, Sarah G.</v>
          </cell>
          <cell r="H140" t="str">
            <v>PD</v>
          </cell>
          <cell r="I140">
            <v>0</v>
          </cell>
          <cell r="J140">
            <v>0</v>
          </cell>
          <cell r="K140">
            <v>0</v>
          </cell>
          <cell r="L140">
            <v>0</v>
          </cell>
        </row>
        <row r="141">
          <cell r="B141">
            <v>1138</v>
          </cell>
          <cell r="C141" t="str">
            <v>GMC</v>
          </cell>
          <cell r="D141" t="str">
            <v>Gifford Medical Center</v>
          </cell>
          <cell r="E141" t="str">
            <v>ED Providers</v>
          </cell>
          <cell r="F141" t="str">
            <v>Physician</v>
          </cell>
          <cell r="G141" t="str">
            <v>Taylor, Richard</v>
          </cell>
          <cell r="H141" t="str">
            <v>REG</v>
          </cell>
          <cell r="I141">
            <v>60</v>
          </cell>
          <cell r="J141">
            <v>60</v>
          </cell>
          <cell r="K141">
            <v>0</v>
          </cell>
          <cell r="L141">
            <v>0.75</v>
          </cell>
        </row>
        <row r="142">
          <cell r="B142">
            <v>1139</v>
          </cell>
          <cell r="C142" t="str">
            <v>GMC</v>
          </cell>
          <cell r="D142" t="str">
            <v>Gifford Medical Center</v>
          </cell>
          <cell r="E142" t="str">
            <v>ED Providers</v>
          </cell>
          <cell r="F142" t="str">
            <v>Physician Assistant</v>
          </cell>
          <cell r="G142" t="str">
            <v xml:space="preserve">Open Position </v>
          </cell>
          <cell r="H142" t="str">
            <v>PD</v>
          </cell>
          <cell r="I142">
            <v>0</v>
          </cell>
          <cell r="J142">
            <v>0</v>
          </cell>
          <cell r="K142">
            <v>0</v>
          </cell>
          <cell r="L142">
            <v>0</v>
          </cell>
        </row>
        <row r="143">
          <cell r="B143">
            <v>1140</v>
          </cell>
          <cell r="C143" t="str">
            <v>GMC</v>
          </cell>
          <cell r="D143" t="str">
            <v>Gifford Medical Center</v>
          </cell>
          <cell r="E143" t="str">
            <v>ED Providers</v>
          </cell>
          <cell r="F143" t="str">
            <v>Physician</v>
          </cell>
          <cell r="G143" t="str">
            <v>Riccioni, Marcus</v>
          </cell>
          <cell r="H143" t="str">
            <v>PD</v>
          </cell>
          <cell r="I143">
            <v>0</v>
          </cell>
          <cell r="J143">
            <v>0</v>
          </cell>
          <cell r="K143">
            <v>0</v>
          </cell>
          <cell r="L143">
            <v>0</v>
          </cell>
        </row>
        <row r="144">
          <cell r="B144">
            <v>1141</v>
          </cell>
          <cell r="C144" t="str">
            <v>GMC</v>
          </cell>
          <cell r="D144" t="str">
            <v>Gifford Medical Center</v>
          </cell>
          <cell r="E144" t="str">
            <v>ED Providers</v>
          </cell>
          <cell r="F144" t="str">
            <v>Physician</v>
          </cell>
          <cell r="G144" t="str">
            <v xml:space="preserve">Barnyak, Oliver J. </v>
          </cell>
          <cell r="H144" t="str">
            <v>REG</v>
          </cell>
          <cell r="I144">
            <v>60</v>
          </cell>
          <cell r="J144">
            <v>60</v>
          </cell>
          <cell r="K144">
            <v>0</v>
          </cell>
          <cell r="L144">
            <v>0.75</v>
          </cell>
        </row>
        <row r="145">
          <cell r="B145">
            <v>5006</v>
          </cell>
          <cell r="C145" t="str">
            <v>GMC</v>
          </cell>
          <cell r="D145" t="str">
            <v>Gifford Medical Center</v>
          </cell>
          <cell r="E145" t="str">
            <v>ED Providers</v>
          </cell>
          <cell r="F145" t="str">
            <v>Physician</v>
          </cell>
          <cell r="G145" t="str">
            <v>White, Joshua T.</v>
          </cell>
          <cell r="H145" t="str">
            <v>REG</v>
          </cell>
          <cell r="I145">
            <v>0</v>
          </cell>
          <cell r="J145">
            <v>0</v>
          </cell>
          <cell r="K145">
            <v>0</v>
          </cell>
          <cell r="L145">
            <v>0</v>
          </cell>
        </row>
        <row r="146">
          <cell r="B146">
            <v>1142</v>
          </cell>
          <cell r="C146" t="str">
            <v>GMC</v>
          </cell>
          <cell r="D146" t="str">
            <v>Gifford Medical Center</v>
          </cell>
          <cell r="E146" t="str">
            <v>ED Providers</v>
          </cell>
          <cell r="F146" t="str">
            <v>Physician</v>
          </cell>
          <cell r="G146" t="str">
            <v>Thran, Alexandra N.</v>
          </cell>
          <cell r="H146" t="str">
            <v>REG</v>
          </cell>
          <cell r="I146">
            <v>60</v>
          </cell>
          <cell r="J146">
            <v>60</v>
          </cell>
          <cell r="K146">
            <v>0</v>
          </cell>
          <cell r="L146">
            <v>0.75</v>
          </cell>
        </row>
        <row r="147">
          <cell r="B147">
            <v>1143</v>
          </cell>
          <cell r="C147" t="str">
            <v>GMC</v>
          </cell>
          <cell r="D147" t="str">
            <v>Gifford Medical Center</v>
          </cell>
          <cell r="E147" t="str">
            <v>ED Providers</v>
          </cell>
          <cell r="F147" t="str">
            <v>Physician</v>
          </cell>
          <cell r="G147" t="str">
            <v>Trierweiler, Richard</v>
          </cell>
          <cell r="H147" t="str">
            <v>REG</v>
          </cell>
          <cell r="I147">
            <v>66.461500000000001</v>
          </cell>
          <cell r="J147">
            <v>66.461500000000001</v>
          </cell>
          <cell r="K147">
            <v>0</v>
          </cell>
          <cell r="L147">
            <v>0.83076875000000006</v>
          </cell>
        </row>
        <row r="148">
          <cell r="B148">
            <v>1144</v>
          </cell>
          <cell r="C148" t="str">
            <v>GMC</v>
          </cell>
          <cell r="D148" t="str">
            <v>Gifford Medical Center</v>
          </cell>
          <cell r="E148" t="str">
            <v xml:space="preserve">Respitatory Therapy </v>
          </cell>
          <cell r="F148" t="str">
            <v>Cert Resp Therapist</v>
          </cell>
          <cell r="G148" t="str">
            <v>Flanagan, Timothy S.</v>
          </cell>
          <cell r="H148" t="str">
            <v>REG</v>
          </cell>
          <cell r="I148">
            <v>72</v>
          </cell>
          <cell r="J148">
            <v>72</v>
          </cell>
          <cell r="K148">
            <v>0</v>
          </cell>
          <cell r="L148">
            <v>0.9</v>
          </cell>
        </row>
        <row r="149">
          <cell r="B149">
            <v>1145</v>
          </cell>
          <cell r="C149" t="str">
            <v>GMC</v>
          </cell>
          <cell r="D149" t="str">
            <v>Gifford Medical Center</v>
          </cell>
          <cell r="E149" t="str">
            <v xml:space="preserve">Respitatory Therapy </v>
          </cell>
          <cell r="F149" t="str">
            <v>Cert Resp Therapist</v>
          </cell>
          <cell r="G149" t="str">
            <v>Gehlbach, David A.</v>
          </cell>
          <cell r="H149" t="str">
            <v>REG</v>
          </cell>
          <cell r="I149">
            <v>80</v>
          </cell>
          <cell r="J149">
            <v>80</v>
          </cell>
          <cell r="K149">
            <v>0</v>
          </cell>
          <cell r="L149">
            <v>1</v>
          </cell>
        </row>
        <row r="150">
          <cell r="B150">
            <v>1146</v>
          </cell>
          <cell r="C150" t="str">
            <v>GMC</v>
          </cell>
          <cell r="D150" t="str">
            <v>Gifford Medical Center</v>
          </cell>
          <cell r="E150" t="str">
            <v xml:space="preserve">Respitatory Therapy </v>
          </cell>
          <cell r="F150" t="str">
            <v>Cert Resp Therapist</v>
          </cell>
          <cell r="G150" t="str">
            <v>Lyford, Jenell A.</v>
          </cell>
          <cell r="H150" t="str">
            <v>REG</v>
          </cell>
          <cell r="I150">
            <v>64</v>
          </cell>
          <cell r="J150">
            <v>64</v>
          </cell>
          <cell r="K150">
            <v>0</v>
          </cell>
          <cell r="L150">
            <v>0.8</v>
          </cell>
        </row>
        <row r="151">
          <cell r="B151">
            <v>1147</v>
          </cell>
          <cell r="C151" t="str">
            <v>GMC</v>
          </cell>
          <cell r="D151" t="str">
            <v>Gifford Medical Center</v>
          </cell>
          <cell r="E151" t="str">
            <v xml:space="preserve">Respitatory Therapy </v>
          </cell>
          <cell r="F151" t="str">
            <v>Cert Resp Therapist</v>
          </cell>
          <cell r="G151" t="str">
            <v xml:space="preserve">Thompson, Scott </v>
          </cell>
          <cell r="H151" t="str">
            <v>PD</v>
          </cell>
          <cell r="I151">
            <v>0</v>
          </cell>
          <cell r="J151">
            <v>0</v>
          </cell>
          <cell r="K151">
            <v>0</v>
          </cell>
          <cell r="L151">
            <v>0</v>
          </cell>
        </row>
        <row r="152">
          <cell r="B152">
            <v>1148</v>
          </cell>
          <cell r="C152" t="str">
            <v>GMC</v>
          </cell>
          <cell r="D152" t="str">
            <v>Gifford Medical Center</v>
          </cell>
          <cell r="E152" t="str">
            <v xml:space="preserve">Respitatory Therapy </v>
          </cell>
          <cell r="F152" t="str">
            <v>Cert Resp Therapist</v>
          </cell>
          <cell r="G152" t="str">
            <v>Roy, Andrew J.</v>
          </cell>
          <cell r="H152" t="str">
            <v>REG</v>
          </cell>
          <cell r="I152">
            <v>64</v>
          </cell>
          <cell r="J152">
            <v>64</v>
          </cell>
          <cell r="K152">
            <v>0</v>
          </cell>
          <cell r="L152">
            <v>0.8</v>
          </cell>
        </row>
        <row r="153">
          <cell r="B153">
            <v>5008</v>
          </cell>
          <cell r="C153" t="str">
            <v xml:space="preserve">GMC </v>
          </cell>
          <cell r="D153" t="str">
            <v>Gifford Medical Center</v>
          </cell>
          <cell r="E153" t="str">
            <v xml:space="preserve">Respitatory Therapy </v>
          </cell>
          <cell r="F153" t="str">
            <v>Cert Resp Therapist</v>
          </cell>
          <cell r="G153" t="str">
            <v>Sharbonneau, Stephannie L.</v>
          </cell>
          <cell r="H153" t="str">
            <v xml:space="preserve">PD </v>
          </cell>
          <cell r="I153">
            <v>0</v>
          </cell>
          <cell r="J153">
            <v>0</v>
          </cell>
          <cell r="K153">
            <v>0</v>
          </cell>
          <cell r="L153">
            <v>0</v>
          </cell>
        </row>
        <row r="154">
          <cell r="B154">
            <v>5000</v>
          </cell>
          <cell r="C154" t="str">
            <v>GMC</v>
          </cell>
          <cell r="D154" t="str">
            <v>Gifford Medical Center</v>
          </cell>
          <cell r="E154" t="str">
            <v xml:space="preserve">Respitatory Therapy </v>
          </cell>
          <cell r="F154" t="str">
            <v>Director of Ancillary Services</v>
          </cell>
          <cell r="G154" t="str">
            <v>Caron, Pamela M.</v>
          </cell>
          <cell r="H154" t="str">
            <v>REG</v>
          </cell>
          <cell r="I154">
            <v>16</v>
          </cell>
          <cell r="J154">
            <v>16</v>
          </cell>
          <cell r="K154">
            <v>0</v>
          </cell>
          <cell r="L154">
            <v>0.2</v>
          </cell>
        </row>
        <row r="155">
          <cell r="B155">
            <v>1149</v>
          </cell>
          <cell r="C155" t="str">
            <v>GMC</v>
          </cell>
          <cell r="D155" t="str">
            <v>Gifford Medical Center</v>
          </cell>
          <cell r="E155" t="str">
            <v xml:space="preserve">Respitatory Therapy </v>
          </cell>
          <cell r="F155" t="str">
            <v>Respiratory Supervisor</v>
          </cell>
          <cell r="G155" t="str">
            <v xml:space="preserve">Open Position </v>
          </cell>
          <cell r="H155" t="str">
            <v>REG</v>
          </cell>
          <cell r="I155">
            <v>48</v>
          </cell>
          <cell r="J155">
            <v>0</v>
          </cell>
          <cell r="K155">
            <v>48</v>
          </cell>
          <cell r="L155">
            <v>0.6</v>
          </cell>
        </row>
        <row r="156">
          <cell r="B156">
            <v>1150</v>
          </cell>
          <cell r="C156" t="str">
            <v>GMC</v>
          </cell>
          <cell r="D156" t="str">
            <v>Gifford Medical Center</v>
          </cell>
          <cell r="E156" t="str">
            <v>Case Management</v>
          </cell>
          <cell r="F156" t="str">
            <v>Case Manager/UR Nurse</v>
          </cell>
          <cell r="G156" t="str">
            <v>Kill, Melissa</v>
          </cell>
          <cell r="H156" t="str">
            <v>REG</v>
          </cell>
          <cell r="I156">
            <v>64</v>
          </cell>
          <cell r="J156">
            <v>64</v>
          </cell>
          <cell r="K156">
            <v>0</v>
          </cell>
          <cell r="L156">
            <v>0.8</v>
          </cell>
        </row>
        <row r="157">
          <cell r="B157">
            <v>1151</v>
          </cell>
          <cell r="C157" t="str">
            <v>GMC</v>
          </cell>
          <cell r="D157" t="str">
            <v>Gifford Medical Center</v>
          </cell>
          <cell r="E157" t="str">
            <v>Case Management</v>
          </cell>
          <cell r="F157" t="str">
            <v>Case Manager/UR Nurse</v>
          </cell>
          <cell r="G157" t="str">
            <v>Luce, Audrey</v>
          </cell>
          <cell r="H157" t="str">
            <v>REG</v>
          </cell>
          <cell r="I157">
            <v>64</v>
          </cell>
          <cell r="J157">
            <v>64</v>
          </cell>
          <cell r="K157">
            <v>0</v>
          </cell>
          <cell r="L157">
            <v>0.8</v>
          </cell>
        </row>
        <row r="158">
          <cell r="B158">
            <v>1152</v>
          </cell>
          <cell r="C158" t="str">
            <v>GMC</v>
          </cell>
          <cell r="D158" t="str">
            <v>Gifford Medical Center</v>
          </cell>
          <cell r="E158" t="str">
            <v>Case Management</v>
          </cell>
          <cell r="F158" t="str">
            <v>Case Manager/UR Nurse</v>
          </cell>
          <cell r="G158" t="str">
            <v>McCullough, Nancy</v>
          </cell>
          <cell r="H158" t="str">
            <v>PD</v>
          </cell>
          <cell r="I158">
            <v>0</v>
          </cell>
          <cell r="J158">
            <v>0</v>
          </cell>
          <cell r="K158">
            <v>0</v>
          </cell>
          <cell r="L158">
            <v>0</v>
          </cell>
        </row>
        <row r="159">
          <cell r="B159">
            <v>1153</v>
          </cell>
          <cell r="C159" t="str">
            <v>GMC</v>
          </cell>
          <cell r="D159" t="str">
            <v>Gifford Medical Center</v>
          </cell>
          <cell r="E159" t="str">
            <v>Case Management</v>
          </cell>
          <cell r="F159" t="str">
            <v xml:space="preserve">Social Worker </v>
          </cell>
          <cell r="G159" t="str">
            <v>Benedict, Wendy</v>
          </cell>
          <cell r="H159" t="str">
            <v>REG</v>
          </cell>
          <cell r="I159">
            <v>80</v>
          </cell>
          <cell r="J159">
            <v>80</v>
          </cell>
          <cell r="K159">
            <v>0</v>
          </cell>
          <cell r="L159">
            <v>1</v>
          </cell>
        </row>
        <row r="160">
          <cell r="B160">
            <v>1154</v>
          </cell>
          <cell r="C160" t="str">
            <v>GMC</v>
          </cell>
          <cell r="D160" t="str">
            <v>Gifford Medical Center</v>
          </cell>
          <cell r="E160" t="str">
            <v xml:space="preserve">Operating Room </v>
          </cell>
          <cell r="F160" t="str">
            <v xml:space="preserve">Central Sterile Technician </v>
          </cell>
          <cell r="G160" t="str">
            <v>Open Position</v>
          </cell>
          <cell r="H160" t="str">
            <v>REG</v>
          </cell>
          <cell r="I160">
            <v>80</v>
          </cell>
          <cell r="J160">
            <v>0</v>
          </cell>
          <cell r="K160">
            <v>80</v>
          </cell>
          <cell r="L160">
            <v>1</v>
          </cell>
        </row>
        <row r="161">
          <cell r="B161">
            <v>1155</v>
          </cell>
          <cell r="C161" t="str">
            <v>GMC</v>
          </cell>
          <cell r="D161" t="str">
            <v>Gifford Medical Center</v>
          </cell>
          <cell r="E161" t="str">
            <v xml:space="preserve">Operating Room </v>
          </cell>
          <cell r="F161" t="str">
            <v>RN</v>
          </cell>
          <cell r="G161" t="str">
            <v>Open Position</v>
          </cell>
          <cell r="H161" t="str">
            <v>REG</v>
          </cell>
          <cell r="I161">
            <v>72</v>
          </cell>
          <cell r="J161">
            <v>0</v>
          </cell>
          <cell r="K161">
            <v>72</v>
          </cell>
          <cell r="L161">
            <v>0.9</v>
          </cell>
        </row>
        <row r="162">
          <cell r="B162">
            <v>1156</v>
          </cell>
          <cell r="C162" t="str">
            <v>GMC</v>
          </cell>
          <cell r="D162" t="str">
            <v>Gifford Medical Center</v>
          </cell>
          <cell r="E162" t="str">
            <v xml:space="preserve">Operating Room </v>
          </cell>
          <cell r="F162" t="str">
            <v xml:space="preserve">Central Sterile Technician </v>
          </cell>
          <cell r="G162" t="str">
            <v>Open Position</v>
          </cell>
          <cell r="H162" t="str">
            <v>REG</v>
          </cell>
          <cell r="I162">
            <v>64</v>
          </cell>
          <cell r="J162">
            <v>64</v>
          </cell>
          <cell r="K162">
            <v>0</v>
          </cell>
          <cell r="L162">
            <v>0.8</v>
          </cell>
        </row>
        <row r="163">
          <cell r="B163">
            <v>1157</v>
          </cell>
          <cell r="C163" t="str">
            <v>GMC</v>
          </cell>
          <cell r="D163" t="str">
            <v>Gifford Medical Center</v>
          </cell>
          <cell r="E163" t="str">
            <v xml:space="preserve">Operating Room </v>
          </cell>
          <cell r="F163" t="str">
            <v xml:space="preserve">Central Sterile Technician </v>
          </cell>
          <cell r="G163" t="str">
            <v>Brassard, Brittany M</v>
          </cell>
          <cell r="H163" t="str">
            <v>REG</v>
          </cell>
          <cell r="I163">
            <v>80</v>
          </cell>
          <cell r="J163">
            <v>64</v>
          </cell>
          <cell r="K163">
            <v>16</v>
          </cell>
          <cell r="L163">
            <v>1</v>
          </cell>
        </row>
        <row r="164">
          <cell r="B164">
            <v>1158</v>
          </cell>
          <cell r="C164" t="str">
            <v>GMC</v>
          </cell>
          <cell r="D164" t="str">
            <v>Gifford Medical Center</v>
          </cell>
          <cell r="E164" t="str">
            <v xml:space="preserve">Operating Room </v>
          </cell>
          <cell r="F164" t="str">
            <v>Lead Surgical Technologist</v>
          </cell>
          <cell r="G164" t="str">
            <v>Open Position</v>
          </cell>
          <cell r="H164" t="str">
            <v>REG</v>
          </cell>
          <cell r="I164">
            <v>80</v>
          </cell>
          <cell r="J164">
            <v>0</v>
          </cell>
          <cell r="K164">
            <v>80</v>
          </cell>
          <cell r="L164">
            <v>1</v>
          </cell>
        </row>
        <row r="165">
          <cell r="B165">
            <v>1159</v>
          </cell>
          <cell r="C165" t="str">
            <v>GMC</v>
          </cell>
          <cell r="D165" t="str">
            <v>Gifford Medical Center</v>
          </cell>
          <cell r="E165" t="str">
            <v xml:space="preserve">Operating Room </v>
          </cell>
          <cell r="F165" t="str">
            <v>Surgical Scheduler</v>
          </cell>
          <cell r="G165" t="str">
            <v>Chase, Eileen</v>
          </cell>
          <cell r="H165" t="str">
            <v>REG</v>
          </cell>
          <cell r="I165">
            <v>72</v>
          </cell>
          <cell r="J165">
            <v>72</v>
          </cell>
          <cell r="K165">
            <v>0</v>
          </cell>
          <cell r="L165">
            <v>0.9</v>
          </cell>
        </row>
        <row r="166">
          <cell r="B166">
            <v>1160</v>
          </cell>
          <cell r="C166" t="str">
            <v>GMC</v>
          </cell>
          <cell r="D166" t="str">
            <v>Gifford Medical Center</v>
          </cell>
          <cell r="E166" t="str">
            <v xml:space="preserve">Operating Room </v>
          </cell>
          <cell r="F166" t="str">
            <v>RN</v>
          </cell>
          <cell r="G166" t="str">
            <v xml:space="preserve">Kievit, Dana </v>
          </cell>
          <cell r="H166" t="str">
            <v>REG</v>
          </cell>
          <cell r="I166">
            <v>80</v>
          </cell>
          <cell r="J166">
            <v>80</v>
          </cell>
          <cell r="K166">
            <v>0</v>
          </cell>
          <cell r="L166">
            <v>1</v>
          </cell>
        </row>
        <row r="167">
          <cell r="B167">
            <v>1161</v>
          </cell>
          <cell r="C167" t="str">
            <v>GMC</v>
          </cell>
          <cell r="D167" t="str">
            <v>Gifford Medical Center</v>
          </cell>
          <cell r="E167" t="str">
            <v xml:space="preserve">Operating Room </v>
          </cell>
          <cell r="F167" t="str">
            <v>Surgical Services Assistant</v>
          </cell>
          <cell r="G167" t="str">
            <v>Open Position</v>
          </cell>
          <cell r="H167" t="str">
            <v>REG</v>
          </cell>
          <cell r="I167">
            <v>80</v>
          </cell>
          <cell r="J167">
            <v>0</v>
          </cell>
          <cell r="K167">
            <v>80</v>
          </cell>
          <cell r="L167">
            <v>1</v>
          </cell>
        </row>
        <row r="168">
          <cell r="B168">
            <v>1162</v>
          </cell>
          <cell r="C168" t="str">
            <v>GMC</v>
          </cell>
          <cell r="D168" t="str">
            <v>Gifford Medical Center</v>
          </cell>
          <cell r="E168" t="str">
            <v xml:space="preserve">Operating Room </v>
          </cell>
          <cell r="F168" t="str">
            <v>Patient Access Representative</v>
          </cell>
          <cell r="G168" t="str">
            <v>Gillich, Claire</v>
          </cell>
          <cell r="H168" t="str">
            <v>REG</v>
          </cell>
          <cell r="I168">
            <v>80</v>
          </cell>
          <cell r="J168">
            <v>80</v>
          </cell>
          <cell r="K168">
            <v>0</v>
          </cell>
          <cell r="L168">
            <v>1</v>
          </cell>
        </row>
        <row r="169">
          <cell r="B169">
            <v>5007</v>
          </cell>
          <cell r="C169" t="str">
            <v>GMC</v>
          </cell>
          <cell r="D169" t="str">
            <v>Gifford Medical Center</v>
          </cell>
          <cell r="E169" t="str">
            <v xml:space="preserve">Operating Room </v>
          </cell>
          <cell r="F169" t="str">
            <v>Patient Access Representative</v>
          </cell>
          <cell r="G169" t="str">
            <v xml:space="preserve">Bayrouty, Keli A </v>
          </cell>
          <cell r="H169" t="str">
            <v>PD</v>
          </cell>
          <cell r="I169">
            <v>0</v>
          </cell>
          <cell r="J169">
            <v>0</v>
          </cell>
          <cell r="K169">
            <v>0</v>
          </cell>
          <cell r="L169">
            <v>0</v>
          </cell>
        </row>
        <row r="170">
          <cell r="B170">
            <v>1163</v>
          </cell>
          <cell r="C170" t="str">
            <v>GMC</v>
          </cell>
          <cell r="D170" t="str">
            <v>Gifford Medical Center</v>
          </cell>
          <cell r="E170" t="str">
            <v xml:space="preserve">Operating Room </v>
          </cell>
          <cell r="F170" t="str">
            <v>RN</v>
          </cell>
          <cell r="G170" t="str">
            <v xml:space="preserve">Harrigan, Jennifer L. </v>
          </cell>
          <cell r="H170" t="str">
            <v>REG</v>
          </cell>
          <cell r="I170">
            <v>80</v>
          </cell>
          <cell r="J170">
            <v>80</v>
          </cell>
          <cell r="K170">
            <v>0</v>
          </cell>
          <cell r="L170">
            <v>1</v>
          </cell>
        </row>
        <row r="171">
          <cell r="B171">
            <v>1164</v>
          </cell>
          <cell r="C171" t="str">
            <v>GMC</v>
          </cell>
          <cell r="D171" t="str">
            <v>Gifford Medical Center</v>
          </cell>
          <cell r="E171" t="str">
            <v xml:space="preserve">Operating Room </v>
          </cell>
          <cell r="F171" t="str">
            <v xml:space="preserve">Surgical Technologist </v>
          </cell>
          <cell r="G171" t="str">
            <v>ELIMNATED</v>
          </cell>
          <cell r="H171" t="str">
            <v>PD</v>
          </cell>
          <cell r="I171">
            <v>0</v>
          </cell>
          <cell r="J171">
            <v>0</v>
          </cell>
          <cell r="K171">
            <v>0</v>
          </cell>
          <cell r="L171">
            <v>0</v>
          </cell>
        </row>
        <row r="172">
          <cell r="B172">
            <v>1165</v>
          </cell>
          <cell r="C172" t="str">
            <v>GMC</v>
          </cell>
          <cell r="D172" t="str">
            <v>Gifford Medical Center</v>
          </cell>
          <cell r="E172" t="str">
            <v xml:space="preserve">Operating Room </v>
          </cell>
          <cell r="F172" t="str">
            <v>RN</v>
          </cell>
          <cell r="G172" t="str">
            <v>Hubbard, Arianna A.</v>
          </cell>
          <cell r="H172" t="str">
            <v>REG</v>
          </cell>
          <cell r="I172">
            <v>64</v>
          </cell>
          <cell r="J172">
            <v>64</v>
          </cell>
          <cell r="K172">
            <v>0</v>
          </cell>
          <cell r="L172">
            <v>0.8</v>
          </cell>
        </row>
        <row r="173">
          <cell r="B173">
            <v>1166</v>
          </cell>
          <cell r="C173" t="str">
            <v>GMC</v>
          </cell>
          <cell r="D173" t="str">
            <v>Gifford Medical Center</v>
          </cell>
          <cell r="E173" t="str">
            <v xml:space="preserve">Operating Room </v>
          </cell>
          <cell r="F173" t="str">
            <v>RN</v>
          </cell>
          <cell r="G173" t="str">
            <v>Lambert, Abigail L.</v>
          </cell>
          <cell r="H173" t="str">
            <v>REG</v>
          </cell>
          <cell r="I173">
            <v>64</v>
          </cell>
          <cell r="J173">
            <v>64</v>
          </cell>
          <cell r="K173">
            <v>0</v>
          </cell>
          <cell r="L173">
            <v>0.8</v>
          </cell>
        </row>
        <row r="174">
          <cell r="B174">
            <v>1167</v>
          </cell>
          <cell r="C174" t="str">
            <v>GMC</v>
          </cell>
          <cell r="D174" t="str">
            <v>Gifford Medical Center</v>
          </cell>
          <cell r="E174" t="str">
            <v xml:space="preserve">Operating Room </v>
          </cell>
          <cell r="F174" t="str">
            <v>RN</v>
          </cell>
          <cell r="G174" t="str">
            <v>ELIMNATED</v>
          </cell>
          <cell r="H174" t="str">
            <v>PD</v>
          </cell>
          <cell r="I174">
            <v>0</v>
          </cell>
          <cell r="J174">
            <v>0</v>
          </cell>
          <cell r="K174">
            <v>0</v>
          </cell>
          <cell r="L174">
            <v>0</v>
          </cell>
        </row>
        <row r="175">
          <cell r="B175">
            <v>1168</v>
          </cell>
          <cell r="C175" t="str">
            <v>GMC</v>
          </cell>
          <cell r="D175" t="str">
            <v>Gifford Medical Center</v>
          </cell>
          <cell r="E175" t="str">
            <v xml:space="preserve">Operating Room </v>
          </cell>
          <cell r="F175" t="str">
            <v>RN</v>
          </cell>
          <cell r="G175" t="str">
            <v>Lepesqueur, Justine M.</v>
          </cell>
          <cell r="H175" t="str">
            <v>PD</v>
          </cell>
          <cell r="I175">
            <v>0</v>
          </cell>
          <cell r="J175">
            <v>0</v>
          </cell>
          <cell r="K175">
            <v>0</v>
          </cell>
          <cell r="L175">
            <v>0</v>
          </cell>
        </row>
        <row r="176">
          <cell r="B176">
            <v>1169</v>
          </cell>
          <cell r="C176" t="str">
            <v>GMC</v>
          </cell>
          <cell r="D176" t="str">
            <v>Gifford Medical Center</v>
          </cell>
          <cell r="E176" t="str">
            <v xml:space="preserve">Operating Room </v>
          </cell>
          <cell r="F176" t="str">
            <v>Clinical Resource Coordinator</v>
          </cell>
          <cell r="G176" t="str">
            <v>McConnell, James G.</v>
          </cell>
          <cell r="H176" t="str">
            <v>REG</v>
          </cell>
          <cell r="I176">
            <v>80</v>
          </cell>
          <cell r="J176">
            <v>80</v>
          </cell>
          <cell r="K176">
            <v>0</v>
          </cell>
          <cell r="L176">
            <v>1</v>
          </cell>
        </row>
        <row r="177">
          <cell r="B177">
            <v>1170</v>
          </cell>
          <cell r="C177" t="str">
            <v>GMC</v>
          </cell>
          <cell r="D177" t="str">
            <v>Gifford Medical Center</v>
          </cell>
          <cell r="E177" t="str">
            <v xml:space="preserve">Operating Room </v>
          </cell>
          <cell r="F177" t="str">
            <v>RN</v>
          </cell>
          <cell r="G177" t="str">
            <v>McKiernan, Stacy</v>
          </cell>
          <cell r="H177" t="str">
            <v>PD</v>
          </cell>
          <cell r="I177">
            <v>0</v>
          </cell>
          <cell r="J177">
            <v>0</v>
          </cell>
          <cell r="K177">
            <v>0</v>
          </cell>
          <cell r="L177">
            <v>0</v>
          </cell>
        </row>
        <row r="178">
          <cell r="B178">
            <v>1171</v>
          </cell>
          <cell r="C178" t="str">
            <v>GMC</v>
          </cell>
          <cell r="D178" t="str">
            <v>Gifford Medical Center</v>
          </cell>
          <cell r="E178" t="str">
            <v xml:space="preserve">Operating Room </v>
          </cell>
          <cell r="F178" t="str">
            <v>Surgical Technologist</v>
          </cell>
          <cell r="G178" t="str">
            <v>Open Position</v>
          </cell>
          <cell r="H178" t="str">
            <v>REG</v>
          </cell>
          <cell r="I178">
            <v>80</v>
          </cell>
          <cell r="J178">
            <v>0</v>
          </cell>
          <cell r="K178">
            <v>80</v>
          </cell>
          <cell r="L178">
            <v>1</v>
          </cell>
        </row>
        <row r="179">
          <cell r="B179">
            <v>1172</v>
          </cell>
          <cell r="C179" t="str">
            <v>GMC</v>
          </cell>
          <cell r="D179" t="str">
            <v>Gifford Medical Center</v>
          </cell>
          <cell r="E179" t="str">
            <v xml:space="preserve">Operating Room </v>
          </cell>
          <cell r="F179" t="str">
            <v xml:space="preserve">Lead Central Sterile Technician </v>
          </cell>
          <cell r="G179" t="str">
            <v xml:space="preserve">Brown, Magan </v>
          </cell>
          <cell r="H179" t="str">
            <v>REG</v>
          </cell>
          <cell r="I179">
            <v>80</v>
          </cell>
          <cell r="J179">
            <v>80</v>
          </cell>
          <cell r="K179">
            <v>0</v>
          </cell>
          <cell r="L179">
            <v>1</v>
          </cell>
        </row>
        <row r="180">
          <cell r="B180">
            <v>1173</v>
          </cell>
          <cell r="C180" t="str">
            <v>GMC</v>
          </cell>
          <cell r="D180" t="str">
            <v>Gifford Medical Center</v>
          </cell>
          <cell r="E180" t="str">
            <v xml:space="preserve">Operating Room </v>
          </cell>
          <cell r="F180" t="str">
            <v xml:space="preserve">Central Sterile Technician </v>
          </cell>
          <cell r="G180" t="str">
            <v>ELIMNATED</v>
          </cell>
          <cell r="H180" t="str">
            <v>PD</v>
          </cell>
          <cell r="I180">
            <v>0</v>
          </cell>
          <cell r="J180">
            <v>0</v>
          </cell>
          <cell r="K180">
            <v>0</v>
          </cell>
          <cell r="L180">
            <v>0</v>
          </cell>
        </row>
        <row r="181">
          <cell r="B181">
            <v>1174</v>
          </cell>
          <cell r="C181" t="str">
            <v>GMC</v>
          </cell>
          <cell r="D181" t="str">
            <v>Gifford Medical Center</v>
          </cell>
          <cell r="E181" t="str">
            <v xml:space="preserve">Operating Room </v>
          </cell>
          <cell r="F181" t="str">
            <v>RN</v>
          </cell>
          <cell r="G181" t="str">
            <v>Kramer, Kate</v>
          </cell>
          <cell r="H181" t="str">
            <v>PD</v>
          </cell>
          <cell r="I181">
            <v>0</v>
          </cell>
          <cell r="J181">
            <v>0</v>
          </cell>
          <cell r="K181">
            <v>0</v>
          </cell>
          <cell r="L181">
            <v>0</v>
          </cell>
        </row>
        <row r="182">
          <cell r="B182">
            <v>1175</v>
          </cell>
          <cell r="C182" t="str">
            <v>GMC</v>
          </cell>
          <cell r="D182" t="str">
            <v>Gifford Medical Center</v>
          </cell>
          <cell r="E182" t="str">
            <v xml:space="preserve">Operating Room </v>
          </cell>
          <cell r="F182" t="str">
            <v>Surgical Technologist</v>
          </cell>
          <cell r="G182" t="str">
            <v>Open Position</v>
          </cell>
          <cell r="H182" t="str">
            <v>REG</v>
          </cell>
          <cell r="I182">
            <v>80</v>
          </cell>
          <cell r="J182">
            <v>0</v>
          </cell>
          <cell r="K182">
            <v>80</v>
          </cell>
          <cell r="L182">
            <v>1</v>
          </cell>
        </row>
        <row r="183">
          <cell r="B183">
            <v>1176</v>
          </cell>
          <cell r="C183" t="str">
            <v>GMC</v>
          </cell>
          <cell r="D183" t="str">
            <v>Gifford Medical Center</v>
          </cell>
          <cell r="E183" t="str">
            <v xml:space="preserve">Operating Room </v>
          </cell>
          <cell r="F183" t="str">
            <v>RN</v>
          </cell>
          <cell r="G183" t="str">
            <v>Scott, Andrea</v>
          </cell>
          <cell r="H183" t="str">
            <v>PD</v>
          </cell>
          <cell r="I183">
            <v>0</v>
          </cell>
          <cell r="J183">
            <v>0</v>
          </cell>
          <cell r="K183">
            <v>0</v>
          </cell>
          <cell r="L183">
            <v>0</v>
          </cell>
        </row>
        <row r="184">
          <cell r="B184">
            <v>1177</v>
          </cell>
          <cell r="C184" t="str">
            <v>GMC</v>
          </cell>
          <cell r="D184" t="str">
            <v>Gifford Medical Center</v>
          </cell>
          <cell r="E184" t="str">
            <v xml:space="preserve">Operating Room </v>
          </cell>
          <cell r="F184" t="str">
            <v>RN</v>
          </cell>
          <cell r="G184" t="str">
            <v xml:space="preserve">Ricker, Emily G. </v>
          </cell>
          <cell r="H184" t="str">
            <v>REG</v>
          </cell>
          <cell r="I184">
            <v>64</v>
          </cell>
          <cell r="J184">
            <v>0</v>
          </cell>
          <cell r="K184">
            <v>64</v>
          </cell>
          <cell r="L184">
            <v>0.8</v>
          </cell>
        </row>
        <row r="185">
          <cell r="B185">
            <v>1178</v>
          </cell>
          <cell r="C185" t="str">
            <v>GMC</v>
          </cell>
          <cell r="D185" t="str">
            <v>Gifford Medical Center</v>
          </cell>
          <cell r="E185" t="str">
            <v xml:space="preserve">Operating Room </v>
          </cell>
          <cell r="F185" t="str">
            <v>RN</v>
          </cell>
          <cell r="G185" t="str">
            <v xml:space="preserve">Peterson, Nicole </v>
          </cell>
          <cell r="H185" t="str">
            <v>REG</v>
          </cell>
          <cell r="I185">
            <v>80</v>
          </cell>
          <cell r="J185">
            <v>80</v>
          </cell>
          <cell r="K185">
            <v>0</v>
          </cell>
          <cell r="L185">
            <v>1</v>
          </cell>
        </row>
        <row r="186">
          <cell r="B186">
            <v>1179</v>
          </cell>
          <cell r="C186" t="str">
            <v>GMC</v>
          </cell>
          <cell r="D186" t="str">
            <v>Gifford Medical Center</v>
          </cell>
          <cell r="E186" t="str">
            <v xml:space="preserve">Operating Room </v>
          </cell>
          <cell r="F186" t="str">
            <v>RN</v>
          </cell>
          <cell r="G186" t="str">
            <v xml:space="preserve">Johnson, Rachel </v>
          </cell>
          <cell r="H186" t="str">
            <v>REG</v>
          </cell>
          <cell r="I186">
            <v>80</v>
          </cell>
          <cell r="J186">
            <v>80</v>
          </cell>
          <cell r="K186">
            <v>0</v>
          </cell>
          <cell r="L186">
            <v>1</v>
          </cell>
        </row>
        <row r="187">
          <cell r="B187">
            <v>1180</v>
          </cell>
          <cell r="C187" t="str">
            <v>GMC</v>
          </cell>
          <cell r="D187" t="str">
            <v>Gifford Medical Center</v>
          </cell>
          <cell r="E187" t="str">
            <v xml:space="preserve">Operating Room </v>
          </cell>
          <cell r="F187" t="str">
            <v>LPN</v>
          </cell>
          <cell r="G187" t="str">
            <v>Armstrong, Ella M.</v>
          </cell>
          <cell r="H187" t="str">
            <v>PD</v>
          </cell>
          <cell r="I187">
            <v>0</v>
          </cell>
          <cell r="J187">
            <v>0</v>
          </cell>
          <cell r="K187">
            <v>0</v>
          </cell>
          <cell r="L187">
            <v>0</v>
          </cell>
        </row>
        <row r="188">
          <cell r="B188">
            <v>1181</v>
          </cell>
          <cell r="C188" t="str">
            <v>GMC</v>
          </cell>
          <cell r="D188" t="str">
            <v>Gifford Medical Center</v>
          </cell>
          <cell r="E188" t="str">
            <v xml:space="preserve">Operating Room </v>
          </cell>
          <cell r="F188" t="str">
            <v>RN</v>
          </cell>
          <cell r="G188" t="str">
            <v>Shultz, Benjamin D.</v>
          </cell>
          <cell r="H188" t="str">
            <v>PD</v>
          </cell>
          <cell r="I188">
            <v>0</v>
          </cell>
          <cell r="J188">
            <v>0</v>
          </cell>
          <cell r="K188">
            <v>0</v>
          </cell>
          <cell r="L188">
            <v>0</v>
          </cell>
        </row>
        <row r="189">
          <cell r="B189">
            <v>1182</v>
          </cell>
          <cell r="C189" t="str">
            <v>GMC</v>
          </cell>
          <cell r="D189" t="str">
            <v>Gifford Medical Center</v>
          </cell>
          <cell r="E189" t="str">
            <v xml:space="preserve">Operating Room </v>
          </cell>
          <cell r="F189" t="str">
            <v>RN</v>
          </cell>
          <cell r="G189" t="str">
            <v xml:space="preserve">Giles, Kaitlyn </v>
          </cell>
          <cell r="H189" t="str">
            <v>REG</v>
          </cell>
          <cell r="I189">
            <v>72</v>
          </cell>
          <cell r="J189">
            <v>72</v>
          </cell>
          <cell r="K189">
            <v>0</v>
          </cell>
          <cell r="L189">
            <v>0.9</v>
          </cell>
        </row>
        <row r="190">
          <cell r="B190">
            <v>1183</v>
          </cell>
          <cell r="C190" t="str">
            <v>GMC</v>
          </cell>
          <cell r="D190" t="str">
            <v>Gifford Medical Center</v>
          </cell>
          <cell r="E190" t="str">
            <v xml:space="preserve">Operating Room </v>
          </cell>
          <cell r="F190" t="str">
            <v>RN</v>
          </cell>
          <cell r="G190" t="str">
            <v>Spencer, Jessica R.</v>
          </cell>
          <cell r="H190" t="str">
            <v>REG</v>
          </cell>
          <cell r="I190">
            <v>40</v>
          </cell>
          <cell r="J190">
            <v>40</v>
          </cell>
          <cell r="K190">
            <v>0</v>
          </cell>
          <cell r="L190">
            <v>0.5</v>
          </cell>
        </row>
        <row r="191">
          <cell r="B191">
            <v>1184</v>
          </cell>
          <cell r="C191" t="str">
            <v>GMC</v>
          </cell>
          <cell r="D191" t="str">
            <v>Gifford Medical Center</v>
          </cell>
          <cell r="E191" t="str">
            <v xml:space="preserve">Operating Room </v>
          </cell>
          <cell r="F191" t="str">
            <v>RN</v>
          </cell>
          <cell r="G191" t="str">
            <v>ELIMNATED</v>
          </cell>
          <cell r="H191" t="str">
            <v>PD</v>
          </cell>
          <cell r="I191">
            <v>0</v>
          </cell>
          <cell r="J191">
            <v>0</v>
          </cell>
          <cell r="K191">
            <v>0</v>
          </cell>
          <cell r="L191">
            <v>0</v>
          </cell>
        </row>
        <row r="192">
          <cell r="B192">
            <v>1185</v>
          </cell>
          <cell r="C192" t="str">
            <v>GMC</v>
          </cell>
          <cell r="D192" t="str">
            <v>Gifford Medical Center</v>
          </cell>
          <cell r="E192" t="str">
            <v xml:space="preserve">Operating Room </v>
          </cell>
          <cell r="F192" t="str">
            <v xml:space="preserve">Nurse Educator </v>
          </cell>
          <cell r="G192" t="str">
            <v>Waite, Kelsey</v>
          </cell>
          <cell r="H192" t="str">
            <v>REG</v>
          </cell>
          <cell r="I192">
            <v>80</v>
          </cell>
          <cell r="J192">
            <v>80</v>
          </cell>
          <cell r="K192">
            <v>0</v>
          </cell>
          <cell r="L192">
            <v>1</v>
          </cell>
        </row>
        <row r="193">
          <cell r="B193">
            <v>1186</v>
          </cell>
          <cell r="C193" t="str">
            <v>GMC</v>
          </cell>
          <cell r="D193" t="str">
            <v>Gifford Medical Center</v>
          </cell>
          <cell r="E193" t="str">
            <v xml:space="preserve">Operating Room </v>
          </cell>
          <cell r="F193" t="str">
            <v>Surgical Technologist</v>
          </cell>
          <cell r="G193" t="str">
            <v>Walz, Heather L.</v>
          </cell>
          <cell r="H193" t="str">
            <v>REG</v>
          </cell>
          <cell r="I193">
            <v>80</v>
          </cell>
          <cell r="J193">
            <v>80</v>
          </cell>
          <cell r="K193">
            <v>0</v>
          </cell>
          <cell r="L193">
            <v>1</v>
          </cell>
        </row>
        <row r="194">
          <cell r="B194">
            <v>1187</v>
          </cell>
          <cell r="C194" t="str">
            <v>GMC</v>
          </cell>
          <cell r="D194" t="str">
            <v>Gifford Medical Center</v>
          </cell>
          <cell r="E194" t="str">
            <v xml:space="preserve">Operating Room </v>
          </cell>
          <cell r="F194" t="str">
            <v>Unit Nurse Manager</v>
          </cell>
          <cell r="G194" t="str">
            <v>Welch, Caitlyn M.</v>
          </cell>
          <cell r="H194" t="str">
            <v>REG</v>
          </cell>
          <cell r="I194">
            <v>80</v>
          </cell>
          <cell r="J194">
            <v>80</v>
          </cell>
          <cell r="K194">
            <v>0</v>
          </cell>
          <cell r="L194">
            <v>1</v>
          </cell>
        </row>
        <row r="195">
          <cell r="B195">
            <v>1188</v>
          </cell>
          <cell r="C195" t="str">
            <v>GMC</v>
          </cell>
          <cell r="D195" t="str">
            <v xml:space="preserve">Gifford Medical Center </v>
          </cell>
          <cell r="E195" t="str">
            <v>Infusion Center</v>
          </cell>
          <cell r="F195" t="str">
            <v>RN</v>
          </cell>
          <cell r="G195" t="str">
            <v>Spencer, Jessica R.</v>
          </cell>
          <cell r="H195" t="str">
            <v>REG</v>
          </cell>
          <cell r="I195">
            <v>16</v>
          </cell>
          <cell r="J195">
            <v>16</v>
          </cell>
          <cell r="K195">
            <v>0</v>
          </cell>
          <cell r="L195">
            <v>0.2</v>
          </cell>
        </row>
        <row r="196">
          <cell r="B196">
            <v>1189</v>
          </cell>
          <cell r="C196" t="str">
            <v>GMC</v>
          </cell>
          <cell r="D196" t="str">
            <v xml:space="preserve">Gifford Medical Center </v>
          </cell>
          <cell r="E196" t="str">
            <v>Oncology</v>
          </cell>
          <cell r="F196" t="str">
            <v>RN</v>
          </cell>
          <cell r="G196" t="str">
            <v>Spencer, Jessica R.</v>
          </cell>
          <cell r="H196" t="str">
            <v xml:space="preserve">REG </v>
          </cell>
          <cell r="I196">
            <v>16</v>
          </cell>
          <cell r="J196">
            <v>16</v>
          </cell>
          <cell r="K196">
            <v>0</v>
          </cell>
          <cell r="L196">
            <v>0.2</v>
          </cell>
        </row>
        <row r="197">
          <cell r="B197">
            <v>1190</v>
          </cell>
          <cell r="C197" t="str">
            <v>GMC</v>
          </cell>
          <cell r="D197" t="str">
            <v>Gifford Medical Center</v>
          </cell>
          <cell r="E197" t="str">
            <v>Radiology</v>
          </cell>
          <cell r="F197" t="str">
            <v xml:space="preserve">Radiology Technologist </v>
          </cell>
          <cell r="G197" t="str">
            <v>McDermott, Shelby</v>
          </cell>
          <cell r="H197" t="str">
            <v>REG</v>
          </cell>
          <cell r="I197">
            <v>72</v>
          </cell>
          <cell r="J197">
            <v>72</v>
          </cell>
          <cell r="K197">
            <v>0</v>
          </cell>
          <cell r="L197">
            <v>0.9</v>
          </cell>
        </row>
        <row r="198">
          <cell r="B198">
            <v>1191</v>
          </cell>
          <cell r="C198" t="str">
            <v>GMC</v>
          </cell>
          <cell r="D198" t="str">
            <v>Gifford Medical Center</v>
          </cell>
          <cell r="E198" t="str">
            <v>Radiology</v>
          </cell>
          <cell r="F198" t="str">
            <v>Office Representative</v>
          </cell>
          <cell r="G198" t="str">
            <v>Connolly, Kim A.</v>
          </cell>
          <cell r="H198" t="str">
            <v>REG</v>
          </cell>
          <cell r="I198">
            <v>80</v>
          </cell>
          <cell r="J198">
            <v>80</v>
          </cell>
          <cell r="K198">
            <v>0</v>
          </cell>
          <cell r="L198">
            <v>1</v>
          </cell>
        </row>
        <row r="199">
          <cell r="B199">
            <v>1192</v>
          </cell>
          <cell r="C199" t="str">
            <v>GMC</v>
          </cell>
          <cell r="D199" t="str">
            <v>Gifford Medical Center</v>
          </cell>
          <cell r="E199" t="str">
            <v>Radiology</v>
          </cell>
          <cell r="F199" t="str">
            <v>Radiology Technologist</v>
          </cell>
          <cell r="G199" t="str">
            <v xml:space="preserve">Cram, Kayla </v>
          </cell>
          <cell r="H199" t="str">
            <v>PD</v>
          </cell>
          <cell r="I199">
            <v>0</v>
          </cell>
          <cell r="J199">
            <v>0</v>
          </cell>
          <cell r="K199">
            <v>0</v>
          </cell>
          <cell r="L199">
            <v>0</v>
          </cell>
        </row>
        <row r="200">
          <cell r="B200">
            <v>1193</v>
          </cell>
          <cell r="C200" t="str">
            <v>GMC</v>
          </cell>
          <cell r="D200" t="str">
            <v>Gifford Medical Center</v>
          </cell>
          <cell r="E200" t="str">
            <v>Radiology</v>
          </cell>
          <cell r="F200" t="str">
            <v>Radiology Technologist</v>
          </cell>
          <cell r="G200" t="str">
            <v xml:space="preserve">Open Position </v>
          </cell>
          <cell r="H200" t="str">
            <v>REG</v>
          </cell>
          <cell r="I200">
            <v>64</v>
          </cell>
          <cell r="J200">
            <v>60</v>
          </cell>
          <cell r="K200">
            <v>4</v>
          </cell>
          <cell r="L200">
            <v>0.8</v>
          </cell>
        </row>
        <row r="201">
          <cell r="B201">
            <v>1194</v>
          </cell>
          <cell r="C201" t="str">
            <v>GMC</v>
          </cell>
          <cell r="D201" t="str">
            <v>Gifford Medical Center</v>
          </cell>
          <cell r="E201" t="str">
            <v>Radiology</v>
          </cell>
          <cell r="F201" t="str">
            <v>Sonographer</v>
          </cell>
          <cell r="G201" t="str">
            <v>Tulloh, Catherine</v>
          </cell>
          <cell r="H201" t="str">
            <v>REG</v>
          </cell>
          <cell r="I201">
            <v>64</v>
          </cell>
          <cell r="J201">
            <v>64</v>
          </cell>
          <cell r="K201">
            <v>0</v>
          </cell>
          <cell r="L201">
            <v>0.8</v>
          </cell>
        </row>
        <row r="202">
          <cell r="B202">
            <v>1195</v>
          </cell>
          <cell r="C202" t="str">
            <v>GMC</v>
          </cell>
          <cell r="D202" t="str">
            <v>Gifford Medical Center</v>
          </cell>
          <cell r="E202" t="str">
            <v>Radiology</v>
          </cell>
          <cell r="F202" t="str">
            <v>Radiology Technologist</v>
          </cell>
          <cell r="G202" t="str">
            <v>Hodgdon, Theresa R.</v>
          </cell>
          <cell r="H202" t="str">
            <v>REG</v>
          </cell>
          <cell r="I202">
            <v>80</v>
          </cell>
          <cell r="J202">
            <v>80</v>
          </cell>
          <cell r="K202">
            <v>0</v>
          </cell>
          <cell r="L202">
            <v>1</v>
          </cell>
        </row>
        <row r="203">
          <cell r="B203">
            <v>1196</v>
          </cell>
          <cell r="C203" t="str">
            <v>GMC</v>
          </cell>
          <cell r="D203" t="str">
            <v>Gifford Medical Center</v>
          </cell>
          <cell r="E203" t="str">
            <v>Radiology</v>
          </cell>
          <cell r="F203" t="str">
            <v>Radiology Technologist</v>
          </cell>
          <cell r="G203" t="str">
            <v>Hubert, Jennifer M.</v>
          </cell>
          <cell r="H203" t="str">
            <v>REG</v>
          </cell>
          <cell r="I203">
            <v>72</v>
          </cell>
          <cell r="J203">
            <v>72</v>
          </cell>
          <cell r="K203">
            <v>0</v>
          </cell>
          <cell r="L203">
            <v>0.9</v>
          </cell>
        </row>
        <row r="204">
          <cell r="B204">
            <v>1197</v>
          </cell>
          <cell r="C204" t="str">
            <v>GMC</v>
          </cell>
          <cell r="D204" t="str">
            <v>Gifford Medical Center</v>
          </cell>
          <cell r="E204" t="str">
            <v>Radiology</v>
          </cell>
          <cell r="F204" t="str">
            <v>Radiology Technologist</v>
          </cell>
          <cell r="G204" t="str">
            <v>Jewkes, Cheryl L.</v>
          </cell>
          <cell r="H204" t="str">
            <v>REG</v>
          </cell>
          <cell r="I204">
            <v>80</v>
          </cell>
          <cell r="J204">
            <v>80</v>
          </cell>
          <cell r="K204">
            <v>0</v>
          </cell>
          <cell r="L204">
            <v>1</v>
          </cell>
        </row>
        <row r="205">
          <cell r="B205">
            <v>1198</v>
          </cell>
          <cell r="C205" t="str">
            <v>GMC</v>
          </cell>
          <cell r="D205" t="str">
            <v>Gifford Medical Center</v>
          </cell>
          <cell r="E205" t="str">
            <v>Radiology</v>
          </cell>
          <cell r="F205" t="str">
            <v>Radiology Technologist</v>
          </cell>
          <cell r="G205" t="str">
            <v xml:space="preserve">Open Position </v>
          </cell>
          <cell r="H205" t="str">
            <v>REG</v>
          </cell>
          <cell r="I205">
            <v>64</v>
          </cell>
          <cell r="J205">
            <v>0</v>
          </cell>
          <cell r="K205">
            <v>64</v>
          </cell>
          <cell r="L205">
            <v>0.8</v>
          </cell>
        </row>
        <row r="206">
          <cell r="B206">
            <v>1199</v>
          </cell>
          <cell r="C206" t="str">
            <v>GMC</v>
          </cell>
          <cell r="D206" t="str">
            <v>Gifford Medical Center</v>
          </cell>
          <cell r="E206" t="str">
            <v>Radiology</v>
          </cell>
          <cell r="F206" t="str">
            <v>Radiology Technologist</v>
          </cell>
          <cell r="G206" t="str">
            <v>Lenentine, Tyler A.</v>
          </cell>
          <cell r="H206" t="str">
            <v>REG</v>
          </cell>
          <cell r="I206">
            <v>72</v>
          </cell>
          <cell r="J206">
            <v>72</v>
          </cell>
          <cell r="K206">
            <v>0</v>
          </cell>
          <cell r="L206">
            <v>0.9</v>
          </cell>
        </row>
        <row r="207">
          <cell r="B207">
            <v>1200</v>
          </cell>
          <cell r="C207" t="str">
            <v>GMC</v>
          </cell>
          <cell r="D207" t="str">
            <v>Gifford Medical Center</v>
          </cell>
          <cell r="E207" t="str">
            <v>Radiology</v>
          </cell>
          <cell r="F207" t="str">
            <v>Radiology Technologist</v>
          </cell>
          <cell r="G207" t="str">
            <v>Wagner, Robert N.</v>
          </cell>
          <cell r="H207" t="str">
            <v>PD</v>
          </cell>
          <cell r="I207">
            <v>0</v>
          </cell>
          <cell r="J207">
            <v>0</v>
          </cell>
          <cell r="K207">
            <v>0</v>
          </cell>
          <cell r="L207">
            <v>0</v>
          </cell>
        </row>
        <row r="208">
          <cell r="B208">
            <v>1201</v>
          </cell>
          <cell r="C208" t="str">
            <v>GMC</v>
          </cell>
          <cell r="D208" t="str">
            <v>Gifford Medical Center</v>
          </cell>
          <cell r="E208" t="str">
            <v>Radiology</v>
          </cell>
          <cell r="F208" t="str">
            <v>Radiology Technologist</v>
          </cell>
          <cell r="G208" t="str">
            <v>Kitterle, Vanessa C.</v>
          </cell>
          <cell r="H208" t="str">
            <v>PD</v>
          </cell>
          <cell r="I208">
            <v>0</v>
          </cell>
          <cell r="J208">
            <v>0</v>
          </cell>
          <cell r="K208">
            <v>0</v>
          </cell>
          <cell r="L208">
            <v>0</v>
          </cell>
        </row>
        <row r="209">
          <cell r="B209">
            <v>5003</v>
          </cell>
          <cell r="C209" t="str">
            <v>GMC</v>
          </cell>
          <cell r="D209" t="str">
            <v>Gifford Medical Center</v>
          </cell>
          <cell r="E209" t="str">
            <v>Radiology</v>
          </cell>
          <cell r="F209" t="str">
            <v>Radiology Technologist</v>
          </cell>
          <cell r="G209" t="str">
            <v xml:space="preserve">Connolly, Brittany L. </v>
          </cell>
          <cell r="H209" t="str">
            <v>PD</v>
          </cell>
          <cell r="I209">
            <v>0</v>
          </cell>
          <cell r="J209">
            <v>0</v>
          </cell>
          <cell r="K209">
            <v>0</v>
          </cell>
          <cell r="L209">
            <v>0</v>
          </cell>
        </row>
        <row r="210">
          <cell r="B210">
            <v>1202</v>
          </cell>
          <cell r="C210" t="str">
            <v>GMC</v>
          </cell>
          <cell r="D210" t="str">
            <v>Gifford Medical Center</v>
          </cell>
          <cell r="E210" t="str">
            <v>Radiology</v>
          </cell>
          <cell r="F210" t="str">
            <v>Radiology Supervisor</v>
          </cell>
          <cell r="G210" t="str">
            <v>Nelson, Kimberly A.</v>
          </cell>
          <cell r="H210" t="str">
            <v>REG</v>
          </cell>
          <cell r="I210">
            <v>80</v>
          </cell>
          <cell r="J210">
            <v>80</v>
          </cell>
          <cell r="K210">
            <v>0</v>
          </cell>
          <cell r="L210">
            <v>1</v>
          </cell>
        </row>
        <row r="211">
          <cell r="B211">
            <v>1203</v>
          </cell>
          <cell r="C211" t="str">
            <v>GMC</v>
          </cell>
          <cell r="D211" t="str">
            <v>Gifford Medical Center</v>
          </cell>
          <cell r="E211" t="str">
            <v>Radiology</v>
          </cell>
          <cell r="F211" t="str">
            <v>Radiology Technologist</v>
          </cell>
          <cell r="G211" t="str">
            <v xml:space="preserve">Open Position </v>
          </cell>
          <cell r="H211" t="str">
            <v>PT</v>
          </cell>
          <cell r="I211">
            <v>40</v>
          </cell>
          <cell r="J211">
            <v>40</v>
          </cell>
          <cell r="K211">
            <v>0</v>
          </cell>
          <cell r="L211">
            <v>0.5</v>
          </cell>
        </row>
        <row r="212">
          <cell r="B212">
            <v>1204</v>
          </cell>
          <cell r="C212" t="str">
            <v>GMC</v>
          </cell>
          <cell r="D212" t="str">
            <v>Gifford Medical Center</v>
          </cell>
          <cell r="E212" t="str">
            <v>Radiology</v>
          </cell>
          <cell r="F212" t="str">
            <v>Radiology Technologist</v>
          </cell>
          <cell r="G212" t="str">
            <v>Patch, Rebecca L.</v>
          </cell>
          <cell r="H212" t="str">
            <v>REG</v>
          </cell>
          <cell r="I212">
            <v>64</v>
          </cell>
          <cell r="J212">
            <v>64</v>
          </cell>
          <cell r="K212">
            <v>0</v>
          </cell>
          <cell r="L212">
            <v>0.8</v>
          </cell>
        </row>
        <row r="213">
          <cell r="B213">
            <v>1205</v>
          </cell>
          <cell r="C213" t="str">
            <v>GMC</v>
          </cell>
          <cell r="D213" t="str">
            <v>Gifford Medical Center</v>
          </cell>
          <cell r="E213" t="str">
            <v>Radiology</v>
          </cell>
          <cell r="F213" t="str">
            <v>Office Representative</v>
          </cell>
          <cell r="G213" t="str">
            <v>Pedersen, Renee C.</v>
          </cell>
          <cell r="H213" t="str">
            <v>REG</v>
          </cell>
          <cell r="I213">
            <v>80</v>
          </cell>
          <cell r="J213">
            <v>80</v>
          </cell>
          <cell r="K213">
            <v>0</v>
          </cell>
          <cell r="L213">
            <v>1</v>
          </cell>
        </row>
        <row r="214">
          <cell r="B214">
            <v>1206</v>
          </cell>
          <cell r="C214" t="str">
            <v>GMC</v>
          </cell>
          <cell r="D214" t="str">
            <v>Gifford Medical Center</v>
          </cell>
          <cell r="E214" t="str">
            <v>Radiology</v>
          </cell>
          <cell r="F214" t="str">
            <v>Radiology Technologist</v>
          </cell>
          <cell r="G214" t="str">
            <v>Provost, Morgan E.</v>
          </cell>
          <cell r="H214" t="str">
            <v>REG</v>
          </cell>
          <cell r="I214">
            <v>80</v>
          </cell>
          <cell r="J214">
            <v>80</v>
          </cell>
          <cell r="K214">
            <v>0</v>
          </cell>
          <cell r="L214">
            <v>1</v>
          </cell>
        </row>
        <row r="215">
          <cell r="B215">
            <v>1207</v>
          </cell>
          <cell r="C215" t="str">
            <v>GMC</v>
          </cell>
          <cell r="D215" t="str">
            <v>Gifford Medical Center</v>
          </cell>
          <cell r="E215" t="str">
            <v>Radiology</v>
          </cell>
          <cell r="F215" t="str">
            <v>Radiology Technologist</v>
          </cell>
          <cell r="G215" t="str">
            <v>Reis, Shayne</v>
          </cell>
          <cell r="H215" t="str">
            <v>REG</v>
          </cell>
          <cell r="I215">
            <v>72</v>
          </cell>
          <cell r="J215">
            <v>72</v>
          </cell>
          <cell r="K215">
            <v>0</v>
          </cell>
          <cell r="L215">
            <v>0.9</v>
          </cell>
        </row>
        <row r="216">
          <cell r="B216">
            <v>1208</v>
          </cell>
          <cell r="C216" t="str">
            <v>GMC</v>
          </cell>
          <cell r="D216" t="str">
            <v>Gifford Medical Center</v>
          </cell>
          <cell r="E216" t="str">
            <v>Radiology</v>
          </cell>
          <cell r="F216" t="str">
            <v>Radiology Technologist</v>
          </cell>
          <cell r="G216" t="str">
            <v>Thomas, Robert B.</v>
          </cell>
          <cell r="H216" t="str">
            <v>PT</v>
          </cell>
          <cell r="I216">
            <v>18</v>
          </cell>
          <cell r="J216">
            <v>18</v>
          </cell>
          <cell r="K216">
            <v>0</v>
          </cell>
          <cell r="L216">
            <v>0.22500000000000001</v>
          </cell>
        </row>
        <row r="217">
          <cell r="B217">
            <v>1209</v>
          </cell>
          <cell r="C217" t="str">
            <v>GMC</v>
          </cell>
          <cell r="D217" t="str">
            <v>Gifford Medical Center</v>
          </cell>
          <cell r="E217" t="str">
            <v>Radiology</v>
          </cell>
          <cell r="F217" t="str">
            <v>Sonographer</v>
          </cell>
          <cell r="G217" t="str">
            <v>Gacetta, Mary-Beth</v>
          </cell>
          <cell r="H217" t="str">
            <v>PD</v>
          </cell>
          <cell r="I217">
            <v>0</v>
          </cell>
          <cell r="J217">
            <v>0</v>
          </cell>
          <cell r="K217">
            <v>0</v>
          </cell>
          <cell r="L217">
            <v>0</v>
          </cell>
        </row>
        <row r="218">
          <cell r="B218">
            <v>1210</v>
          </cell>
          <cell r="C218" t="str">
            <v>GMC</v>
          </cell>
          <cell r="D218" t="str">
            <v>Gifford Medical Center</v>
          </cell>
          <cell r="E218" t="str">
            <v>Radiology</v>
          </cell>
          <cell r="F218" t="str">
            <v>Radiology Technologist</v>
          </cell>
          <cell r="G218" t="str">
            <v>Marisseau, Anna</v>
          </cell>
          <cell r="H218" t="str">
            <v>REG</v>
          </cell>
          <cell r="I218">
            <v>80</v>
          </cell>
          <cell r="J218">
            <v>80</v>
          </cell>
          <cell r="K218">
            <v>0</v>
          </cell>
          <cell r="L218">
            <v>1</v>
          </cell>
        </row>
        <row r="219">
          <cell r="B219">
            <v>1211</v>
          </cell>
          <cell r="C219" t="str">
            <v>GMC</v>
          </cell>
          <cell r="D219" t="str">
            <v>Gifford Medical Center</v>
          </cell>
          <cell r="E219" t="str">
            <v>Radiology</v>
          </cell>
          <cell r="F219" t="str">
            <v>Radiology Technologist</v>
          </cell>
          <cell r="G219" t="str">
            <v>Smith, Zoe</v>
          </cell>
          <cell r="H219" t="str">
            <v>REG</v>
          </cell>
          <cell r="I219">
            <v>72</v>
          </cell>
          <cell r="J219">
            <v>72</v>
          </cell>
          <cell r="K219">
            <v>0</v>
          </cell>
          <cell r="L219">
            <v>0.9</v>
          </cell>
        </row>
        <row r="220">
          <cell r="B220">
            <v>1212</v>
          </cell>
          <cell r="C220" t="str">
            <v>GMC</v>
          </cell>
          <cell r="D220" t="str">
            <v>Gifford Medical Center</v>
          </cell>
          <cell r="E220" t="str">
            <v>Radiology</v>
          </cell>
          <cell r="F220" t="str">
            <v>Radiology Technologist</v>
          </cell>
          <cell r="G220" t="str">
            <v>Fournia, Carissa M.</v>
          </cell>
          <cell r="H220" t="str">
            <v>PD</v>
          </cell>
          <cell r="I220">
            <v>0</v>
          </cell>
          <cell r="J220">
            <v>0</v>
          </cell>
          <cell r="K220">
            <v>0</v>
          </cell>
          <cell r="L220">
            <v>0</v>
          </cell>
        </row>
        <row r="221">
          <cell r="B221">
            <v>1213</v>
          </cell>
          <cell r="C221" t="str">
            <v>GMC</v>
          </cell>
          <cell r="D221" t="str">
            <v>Gifford Medical Center</v>
          </cell>
          <cell r="E221" t="str">
            <v>Radiology</v>
          </cell>
          <cell r="F221" t="str">
            <v>Radiology Technologist</v>
          </cell>
          <cell r="G221" t="str">
            <v xml:space="preserve">Coletti, Mark A. </v>
          </cell>
          <cell r="H221" t="str">
            <v>PD</v>
          </cell>
          <cell r="I221">
            <v>0</v>
          </cell>
          <cell r="J221">
            <v>0</v>
          </cell>
          <cell r="K221">
            <v>0</v>
          </cell>
          <cell r="L221">
            <v>0</v>
          </cell>
        </row>
        <row r="222">
          <cell r="B222">
            <v>1214</v>
          </cell>
          <cell r="C222" t="str">
            <v>GMC</v>
          </cell>
          <cell r="D222" t="str">
            <v>Gifford Medical Center</v>
          </cell>
          <cell r="E222" t="str">
            <v>Radiology</v>
          </cell>
          <cell r="F222" t="str">
            <v>Director of Ancillary Services</v>
          </cell>
          <cell r="G222" t="str">
            <v>Caron, Pamela M.</v>
          </cell>
          <cell r="H222" t="str">
            <v>REG</v>
          </cell>
          <cell r="I222">
            <v>16</v>
          </cell>
          <cell r="J222">
            <v>16</v>
          </cell>
          <cell r="K222">
            <v>0</v>
          </cell>
          <cell r="L222">
            <v>0.2</v>
          </cell>
        </row>
        <row r="223">
          <cell r="B223">
            <v>1215</v>
          </cell>
          <cell r="C223" t="str">
            <v>GMC</v>
          </cell>
          <cell r="D223" t="str">
            <v>Gifford Medical Center</v>
          </cell>
          <cell r="E223" t="str">
            <v>Radiology</v>
          </cell>
          <cell r="F223" t="str">
            <v xml:space="preserve">Physician </v>
          </cell>
          <cell r="G223" t="str">
            <v>Bath, Jeffrey J.</v>
          </cell>
          <cell r="H223" t="str">
            <v>REG</v>
          </cell>
          <cell r="I223">
            <v>80</v>
          </cell>
          <cell r="J223">
            <v>80</v>
          </cell>
          <cell r="K223">
            <v>0</v>
          </cell>
          <cell r="L223">
            <v>1</v>
          </cell>
        </row>
        <row r="224">
          <cell r="B224">
            <v>1216</v>
          </cell>
          <cell r="C224" t="str">
            <v>GMC</v>
          </cell>
          <cell r="D224" t="str">
            <v>Gifford Medical Center</v>
          </cell>
          <cell r="E224" t="str">
            <v>Radiology</v>
          </cell>
          <cell r="F224" t="str">
            <v xml:space="preserve">Physician </v>
          </cell>
          <cell r="G224" t="str">
            <v>Gilroy, Dennis P.</v>
          </cell>
          <cell r="H224" t="str">
            <v>REG</v>
          </cell>
          <cell r="I224">
            <v>80</v>
          </cell>
          <cell r="J224">
            <v>80</v>
          </cell>
          <cell r="K224">
            <v>0</v>
          </cell>
          <cell r="L224">
            <v>1</v>
          </cell>
        </row>
        <row r="225">
          <cell r="B225">
            <v>1217</v>
          </cell>
          <cell r="C225" t="str">
            <v>GMC</v>
          </cell>
          <cell r="D225" t="str">
            <v>Gifford Medical Center</v>
          </cell>
          <cell r="E225" t="str">
            <v>Radiology</v>
          </cell>
          <cell r="F225" t="str">
            <v xml:space="preserve">Physician </v>
          </cell>
          <cell r="G225" t="str">
            <v>Lange, Benjamin B.</v>
          </cell>
          <cell r="H225" t="str">
            <v>PD</v>
          </cell>
          <cell r="I225">
            <v>0</v>
          </cell>
          <cell r="J225">
            <v>0</v>
          </cell>
          <cell r="K225">
            <v>0</v>
          </cell>
          <cell r="L225">
            <v>0</v>
          </cell>
        </row>
        <row r="226">
          <cell r="B226">
            <v>1218</v>
          </cell>
          <cell r="C226" t="str">
            <v>GMC</v>
          </cell>
          <cell r="D226" t="str">
            <v>Gifford Medical Center</v>
          </cell>
          <cell r="E226" t="str">
            <v xml:space="preserve">Nuclear Medicine </v>
          </cell>
          <cell r="F226" t="str">
            <v xml:space="preserve">Nuclear Medicine Supervisor </v>
          </cell>
          <cell r="G226" t="str">
            <v>Benson, Tera M.</v>
          </cell>
          <cell r="H226" t="str">
            <v>REG</v>
          </cell>
          <cell r="I226">
            <v>64</v>
          </cell>
          <cell r="J226">
            <v>64</v>
          </cell>
          <cell r="K226">
            <v>0</v>
          </cell>
          <cell r="L226">
            <v>0.8</v>
          </cell>
        </row>
        <row r="227">
          <cell r="B227">
            <v>1219</v>
          </cell>
          <cell r="C227" t="str">
            <v>GMC</v>
          </cell>
          <cell r="D227" t="str">
            <v>Gifford Medical Center</v>
          </cell>
          <cell r="E227" t="str">
            <v xml:space="preserve">Nuclear Medicine </v>
          </cell>
          <cell r="F227" t="str">
            <v>Nuclear Medicine Technician</v>
          </cell>
          <cell r="G227" t="str">
            <v>McPhetres, Beryl E.</v>
          </cell>
          <cell r="H227" t="str">
            <v>PT</v>
          </cell>
          <cell r="I227">
            <v>32</v>
          </cell>
          <cell r="J227">
            <v>32</v>
          </cell>
          <cell r="K227">
            <v>0</v>
          </cell>
          <cell r="L227">
            <v>0.4</v>
          </cell>
        </row>
        <row r="228">
          <cell r="B228">
            <v>1220</v>
          </cell>
          <cell r="C228" t="str">
            <v>GMC</v>
          </cell>
          <cell r="D228" t="str">
            <v>Gifford Medical Center</v>
          </cell>
          <cell r="E228" t="str">
            <v xml:space="preserve">Nuclear Medicine </v>
          </cell>
          <cell r="F228" t="str">
            <v>Director of Ancillary Services</v>
          </cell>
          <cell r="G228" t="str">
            <v>Caron, Pamela M.</v>
          </cell>
          <cell r="H228" t="str">
            <v>REG</v>
          </cell>
          <cell r="I228">
            <v>8</v>
          </cell>
          <cell r="J228">
            <v>8</v>
          </cell>
          <cell r="K228">
            <v>0</v>
          </cell>
          <cell r="L228">
            <v>0.1</v>
          </cell>
        </row>
        <row r="229">
          <cell r="B229">
            <v>1221</v>
          </cell>
          <cell r="C229" t="str">
            <v>GMC</v>
          </cell>
          <cell r="D229" t="str">
            <v>Gifford Medical Center</v>
          </cell>
          <cell r="E229" t="str">
            <v xml:space="preserve">Laboratory </v>
          </cell>
          <cell r="F229" t="str">
            <v xml:space="preserve">Laboratory Technician </v>
          </cell>
          <cell r="G229" t="str">
            <v>Benedict, Kassandra L.</v>
          </cell>
          <cell r="H229" t="str">
            <v>PT</v>
          </cell>
          <cell r="I229">
            <v>48</v>
          </cell>
          <cell r="J229">
            <v>48</v>
          </cell>
          <cell r="K229">
            <v>0</v>
          </cell>
          <cell r="L229">
            <v>0.6</v>
          </cell>
        </row>
        <row r="230">
          <cell r="B230">
            <v>1222</v>
          </cell>
          <cell r="C230" t="str">
            <v>GMC</v>
          </cell>
          <cell r="D230" t="str">
            <v>Gifford Medical Center</v>
          </cell>
          <cell r="E230" t="str">
            <v xml:space="preserve">Laboratory </v>
          </cell>
          <cell r="F230" t="str">
            <v xml:space="preserve">Laboratory Assistant </v>
          </cell>
          <cell r="G230" t="str">
            <v>Tremblay, Jocelyn M.</v>
          </cell>
          <cell r="H230" t="str">
            <v>PD</v>
          </cell>
          <cell r="I230">
            <v>0</v>
          </cell>
          <cell r="J230">
            <v>0</v>
          </cell>
          <cell r="K230">
            <v>0</v>
          </cell>
          <cell r="L230">
            <v>0</v>
          </cell>
        </row>
        <row r="231">
          <cell r="B231">
            <v>1223</v>
          </cell>
          <cell r="C231" t="str">
            <v>GMC</v>
          </cell>
          <cell r="D231" t="str">
            <v>Gifford Medical Center</v>
          </cell>
          <cell r="E231" t="str">
            <v xml:space="preserve">Laboratory </v>
          </cell>
          <cell r="F231" t="str">
            <v>Laboratory Assistant</v>
          </cell>
          <cell r="G231" t="str">
            <v>Sargent, Krista</v>
          </cell>
          <cell r="H231" t="str">
            <v>REG</v>
          </cell>
          <cell r="I231">
            <v>80</v>
          </cell>
          <cell r="J231">
            <v>80</v>
          </cell>
          <cell r="K231">
            <v>0</v>
          </cell>
          <cell r="L231">
            <v>1</v>
          </cell>
        </row>
        <row r="232">
          <cell r="B232">
            <v>1224</v>
          </cell>
          <cell r="C232" t="str">
            <v>GMC</v>
          </cell>
          <cell r="D232" t="str">
            <v>Gifford Medical Center</v>
          </cell>
          <cell r="E232" t="str">
            <v xml:space="preserve">Laboratory </v>
          </cell>
          <cell r="F232" t="str">
            <v xml:space="preserve">Laboratory Technician </v>
          </cell>
          <cell r="G232" t="str">
            <v>Celley, Jennifer L.</v>
          </cell>
          <cell r="H232" t="str">
            <v>REG</v>
          </cell>
          <cell r="I232">
            <v>64</v>
          </cell>
          <cell r="J232">
            <v>64</v>
          </cell>
          <cell r="K232">
            <v>0</v>
          </cell>
          <cell r="L232">
            <v>0.8</v>
          </cell>
        </row>
        <row r="233">
          <cell r="B233">
            <v>1225</v>
          </cell>
          <cell r="C233" t="str">
            <v>GMC</v>
          </cell>
          <cell r="D233" t="str">
            <v>Gifford Medical Center</v>
          </cell>
          <cell r="E233" t="str">
            <v xml:space="preserve">Laboratory </v>
          </cell>
          <cell r="F233" t="str">
            <v xml:space="preserve">Laboratory Technician </v>
          </cell>
          <cell r="G233" t="str">
            <v>Open Position</v>
          </cell>
          <cell r="H233" t="str">
            <v>PT</v>
          </cell>
          <cell r="I233">
            <v>40</v>
          </cell>
          <cell r="J233">
            <v>0</v>
          </cell>
          <cell r="K233">
            <v>40</v>
          </cell>
          <cell r="L233">
            <v>0.5</v>
          </cell>
        </row>
        <row r="234">
          <cell r="B234">
            <v>1226</v>
          </cell>
          <cell r="C234" t="str">
            <v>GMC</v>
          </cell>
          <cell r="D234" t="str">
            <v>Gifford Medical Center</v>
          </cell>
          <cell r="E234" t="str">
            <v xml:space="preserve">Laboratory </v>
          </cell>
          <cell r="F234" t="str">
            <v xml:space="preserve">Laboratory Technician </v>
          </cell>
          <cell r="G234" t="str">
            <v>Open Position</v>
          </cell>
          <cell r="H234" t="str">
            <v>PD</v>
          </cell>
          <cell r="I234">
            <v>0</v>
          </cell>
          <cell r="J234">
            <v>0</v>
          </cell>
          <cell r="K234">
            <v>0</v>
          </cell>
          <cell r="L234">
            <v>0</v>
          </cell>
        </row>
        <row r="235">
          <cell r="B235">
            <v>1227</v>
          </cell>
          <cell r="C235" t="str">
            <v>GMC</v>
          </cell>
          <cell r="D235" t="str">
            <v>Gifford Medical Center</v>
          </cell>
          <cell r="E235" t="str">
            <v xml:space="preserve">Laboratory </v>
          </cell>
          <cell r="F235" t="str">
            <v xml:space="preserve">Laboratory Technician </v>
          </cell>
          <cell r="G235" t="str">
            <v xml:space="preserve">Open Position </v>
          </cell>
          <cell r="H235" t="str">
            <v>REG</v>
          </cell>
          <cell r="I235">
            <v>80</v>
          </cell>
          <cell r="J235">
            <v>0</v>
          </cell>
          <cell r="K235">
            <v>80</v>
          </cell>
          <cell r="L235">
            <v>1</v>
          </cell>
        </row>
        <row r="236">
          <cell r="B236">
            <v>1228</v>
          </cell>
          <cell r="C236" t="str">
            <v>GMC</v>
          </cell>
          <cell r="D236" t="str">
            <v>Gifford Medical Center</v>
          </cell>
          <cell r="E236" t="str">
            <v xml:space="preserve">Laboratory </v>
          </cell>
          <cell r="F236" t="str">
            <v>Laboratory Assistant</v>
          </cell>
          <cell r="G236" t="str">
            <v>Hodgdon, Grace</v>
          </cell>
          <cell r="H236" t="str">
            <v>PD</v>
          </cell>
          <cell r="I236">
            <v>0</v>
          </cell>
          <cell r="J236">
            <v>0</v>
          </cell>
          <cell r="K236">
            <v>0</v>
          </cell>
          <cell r="L236">
            <v>0</v>
          </cell>
        </row>
        <row r="237">
          <cell r="B237">
            <v>1229</v>
          </cell>
          <cell r="C237" t="str">
            <v>GMC</v>
          </cell>
          <cell r="D237" t="str">
            <v>Gifford Medical Center</v>
          </cell>
          <cell r="E237" t="str">
            <v xml:space="preserve">Laboratory </v>
          </cell>
          <cell r="F237" t="str">
            <v xml:space="preserve">Laboratory Technician </v>
          </cell>
          <cell r="G237" t="str">
            <v xml:space="preserve">Fontain, Elise </v>
          </cell>
          <cell r="H237" t="str">
            <v>REG</v>
          </cell>
          <cell r="I237">
            <v>64</v>
          </cell>
          <cell r="J237">
            <v>64</v>
          </cell>
          <cell r="K237">
            <v>0</v>
          </cell>
          <cell r="L237">
            <v>0.8</v>
          </cell>
        </row>
        <row r="238">
          <cell r="B238">
            <v>1230</v>
          </cell>
          <cell r="C238" t="str">
            <v>GMC</v>
          </cell>
          <cell r="D238" t="str">
            <v>Gifford Medical Center</v>
          </cell>
          <cell r="E238" t="str">
            <v xml:space="preserve">Laboratory </v>
          </cell>
          <cell r="F238" t="str">
            <v xml:space="preserve">Laboratory Technician </v>
          </cell>
          <cell r="G238" t="str">
            <v xml:space="preserve">Clarke, Alexe M. </v>
          </cell>
          <cell r="H238" t="str">
            <v>PD</v>
          </cell>
          <cell r="I238">
            <v>0</v>
          </cell>
          <cell r="J238">
            <v>0</v>
          </cell>
          <cell r="K238">
            <v>0</v>
          </cell>
          <cell r="L238">
            <v>0</v>
          </cell>
        </row>
        <row r="239">
          <cell r="B239">
            <v>1231</v>
          </cell>
          <cell r="C239" t="str">
            <v>GMC</v>
          </cell>
          <cell r="D239" t="str">
            <v>Gifford Medical Center</v>
          </cell>
          <cell r="E239" t="str">
            <v xml:space="preserve">Laboratory </v>
          </cell>
          <cell r="F239" t="str">
            <v>Laboratory Manager</v>
          </cell>
          <cell r="G239" t="str">
            <v>Clayton, Matthew E.</v>
          </cell>
          <cell r="H239" t="str">
            <v>REG</v>
          </cell>
          <cell r="I239">
            <v>80</v>
          </cell>
          <cell r="J239">
            <v>80</v>
          </cell>
          <cell r="K239">
            <v>0</v>
          </cell>
          <cell r="L239">
            <v>1</v>
          </cell>
        </row>
        <row r="240">
          <cell r="B240">
            <v>1232</v>
          </cell>
          <cell r="C240" t="str">
            <v>GMC</v>
          </cell>
          <cell r="D240" t="str">
            <v>Gifford Medical Center</v>
          </cell>
          <cell r="E240" t="str">
            <v xml:space="preserve">Laboratory </v>
          </cell>
          <cell r="F240" t="str">
            <v xml:space="preserve">Laboratory Technician </v>
          </cell>
          <cell r="G240" t="str">
            <v>Curtis, Susan R.</v>
          </cell>
          <cell r="H240" t="str">
            <v>PD</v>
          </cell>
          <cell r="I240">
            <v>0</v>
          </cell>
          <cell r="J240">
            <v>0</v>
          </cell>
          <cell r="K240">
            <v>0</v>
          </cell>
          <cell r="L240">
            <v>0</v>
          </cell>
        </row>
        <row r="241">
          <cell r="B241">
            <v>1233</v>
          </cell>
          <cell r="C241" t="str">
            <v>GMC</v>
          </cell>
          <cell r="D241" t="str">
            <v>Gifford Medical Center</v>
          </cell>
          <cell r="E241" t="str">
            <v xml:space="preserve">Laboratory </v>
          </cell>
          <cell r="F241" t="str">
            <v xml:space="preserve">Laboratory Technician </v>
          </cell>
          <cell r="G241" t="str">
            <v xml:space="preserve">Open Position </v>
          </cell>
          <cell r="H241" t="str">
            <v>REG</v>
          </cell>
          <cell r="I241">
            <v>72</v>
          </cell>
          <cell r="J241">
            <v>0</v>
          </cell>
          <cell r="K241">
            <v>72</v>
          </cell>
          <cell r="L241">
            <v>0.9</v>
          </cell>
        </row>
        <row r="242">
          <cell r="B242">
            <v>1234</v>
          </cell>
          <cell r="C242" t="str">
            <v>GMC</v>
          </cell>
          <cell r="D242" t="str">
            <v>Gifford Medical Center</v>
          </cell>
          <cell r="E242" t="str">
            <v xml:space="preserve">Laboratory </v>
          </cell>
          <cell r="F242" t="str">
            <v>Laboratory Assistant</v>
          </cell>
          <cell r="G242" t="str">
            <v xml:space="preserve">Open Position </v>
          </cell>
          <cell r="H242" t="str">
            <v>REG</v>
          </cell>
          <cell r="I242">
            <v>80</v>
          </cell>
          <cell r="J242">
            <v>0</v>
          </cell>
          <cell r="K242">
            <v>80</v>
          </cell>
          <cell r="L242">
            <v>1</v>
          </cell>
        </row>
        <row r="243">
          <cell r="B243">
            <v>1235</v>
          </cell>
          <cell r="C243" t="str">
            <v>GMC</v>
          </cell>
          <cell r="D243" t="str">
            <v>Gifford Medical Center</v>
          </cell>
          <cell r="E243" t="str">
            <v xml:space="preserve">Laboratory </v>
          </cell>
          <cell r="F243" t="str">
            <v xml:space="preserve">Laboratory Technician </v>
          </cell>
          <cell r="G243" t="str">
            <v>Koch, Eric R.</v>
          </cell>
          <cell r="H243" t="str">
            <v>REG</v>
          </cell>
          <cell r="I243">
            <v>72</v>
          </cell>
          <cell r="J243">
            <v>72</v>
          </cell>
          <cell r="K243">
            <v>0</v>
          </cell>
          <cell r="L243">
            <v>0.9</v>
          </cell>
        </row>
        <row r="244">
          <cell r="B244">
            <v>1236</v>
          </cell>
          <cell r="C244" t="str">
            <v>GMC</v>
          </cell>
          <cell r="D244" t="str">
            <v>Gifford Medical Center</v>
          </cell>
          <cell r="E244" t="str">
            <v xml:space="preserve">Laboratory </v>
          </cell>
          <cell r="F244" t="str">
            <v xml:space="preserve">Laboratory Technician </v>
          </cell>
          <cell r="G244" t="str">
            <v xml:space="preserve">Walker, Katrina J. </v>
          </cell>
          <cell r="H244" t="str">
            <v>REG</v>
          </cell>
          <cell r="I244">
            <v>64</v>
          </cell>
          <cell r="J244">
            <v>64</v>
          </cell>
          <cell r="K244">
            <v>0</v>
          </cell>
          <cell r="L244">
            <v>0.8</v>
          </cell>
        </row>
        <row r="245">
          <cell r="B245">
            <v>1237</v>
          </cell>
          <cell r="C245" t="str">
            <v>GMC</v>
          </cell>
          <cell r="D245" t="str">
            <v>Gifford Medical Center</v>
          </cell>
          <cell r="E245" t="str">
            <v xml:space="preserve">Laboratory </v>
          </cell>
          <cell r="F245" t="str">
            <v xml:space="preserve">Laboratory Technician </v>
          </cell>
          <cell r="G245" t="str">
            <v>MacAskill, Kathleen</v>
          </cell>
          <cell r="H245" t="str">
            <v>REG</v>
          </cell>
          <cell r="I245">
            <v>80</v>
          </cell>
          <cell r="J245">
            <v>80</v>
          </cell>
          <cell r="K245">
            <v>0</v>
          </cell>
          <cell r="L245">
            <v>1</v>
          </cell>
        </row>
        <row r="246">
          <cell r="B246">
            <v>1238</v>
          </cell>
          <cell r="C246" t="str">
            <v>GMC</v>
          </cell>
          <cell r="D246" t="str">
            <v>Gifford Medical Center</v>
          </cell>
          <cell r="E246" t="str">
            <v xml:space="preserve">Laboratory </v>
          </cell>
          <cell r="F246" t="str">
            <v xml:space="preserve">Laboratory Technician </v>
          </cell>
          <cell r="G246" t="str">
            <v xml:space="preserve">McPhetres, Beryl E. </v>
          </cell>
          <cell r="H246" t="str">
            <v>REG</v>
          </cell>
          <cell r="I246">
            <v>40</v>
          </cell>
          <cell r="J246">
            <v>8</v>
          </cell>
          <cell r="K246">
            <v>32</v>
          </cell>
          <cell r="L246">
            <v>0.5</v>
          </cell>
        </row>
        <row r="247">
          <cell r="B247">
            <v>1239</v>
          </cell>
          <cell r="C247" t="str">
            <v>GMC</v>
          </cell>
          <cell r="D247" t="str">
            <v>Gifford Medical Center</v>
          </cell>
          <cell r="E247" t="str">
            <v xml:space="preserve">Laboratory </v>
          </cell>
          <cell r="F247" t="str">
            <v xml:space="preserve">Laboratory Technician </v>
          </cell>
          <cell r="G247" t="str">
            <v>Bresette, Janra</v>
          </cell>
          <cell r="H247" t="str">
            <v>REG</v>
          </cell>
          <cell r="I247">
            <v>80</v>
          </cell>
          <cell r="J247">
            <v>0</v>
          </cell>
          <cell r="K247">
            <v>80</v>
          </cell>
          <cell r="L247">
            <v>1</v>
          </cell>
        </row>
        <row r="248">
          <cell r="B248">
            <v>1240</v>
          </cell>
          <cell r="C248" t="str">
            <v>GMC</v>
          </cell>
          <cell r="D248" t="str">
            <v>Gifford Medical Center</v>
          </cell>
          <cell r="E248" t="str">
            <v xml:space="preserve">Laboratory </v>
          </cell>
          <cell r="F248" t="str">
            <v>Laboratory Assistant</v>
          </cell>
          <cell r="G248" t="str">
            <v>ELIMINATED</v>
          </cell>
          <cell r="H248" t="str">
            <v>REG</v>
          </cell>
          <cell r="I248">
            <v>0</v>
          </cell>
          <cell r="J248">
            <v>0</v>
          </cell>
          <cell r="K248">
            <v>0</v>
          </cell>
          <cell r="L248">
            <v>0</v>
          </cell>
        </row>
        <row r="249">
          <cell r="B249">
            <v>1241</v>
          </cell>
          <cell r="C249" t="str">
            <v>GMC</v>
          </cell>
          <cell r="D249" t="str">
            <v>Gifford Medical Center</v>
          </cell>
          <cell r="E249" t="str">
            <v xml:space="preserve">Laboratory </v>
          </cell>
          <cell r="F249" t="str">
            <v>Laboratory Assistant</v>
          </cell>
          <cell r="G249" t="str">
            <v xml:space="preserve">Perry, Tonya </v>
          </cell>
          <cell r="H249" t="str">
            <v>REG</v>
          </cell>
          <cell r="I249">
            <v>80</v>
          </cell>
          <cell r="J249">
            <v>80</v>
          </cell>
          <cell r="K249">
            <v>0</v>
          </cell>
          <cell r="L249">
            <v>1</v>
          </cell>
        </row>
        <row r="250">
          <cell r="B250">
            <v>1242</v>
          </cell>
          <cell r="C250" t="str">
            <v>GMC</v>
          </cell>
          <cell r="D250" t="str">
            <v>Gifford Medical Center</v>
          </cell>
          <cell r="E250" t="str">
            <v xml:space="preserve">Laboratory </v>
          </cell>
          <cell r="F250" t="str">
            <v>Laboratory Assistant</v>
          </cell>
          <cell r="G250" t="str">
            <v>ELIMINATED</v>
          </cell>
          <cell r="H250" t="str">
            <v>PT</v>
          </cell>
          <cell r="I250">
            <v>0</v>
          </cell>
          <cell r="J250">
            <v>0</v>
          </cell>
          <cell r="K250">
            <v>0</v>
          </cell>
          <cell r="L250">
            <v>0</v>
          </cell>
        </row>
        <row r="251">
          <cell r="B251">
            <v>1243</v>
          </cell>
          <cell r="C251" t="str">
            <v>GMC</v>
          </cell>
          <cell r="D251" t="str">
            <v>Gifford Medical Center</v>
          </cell>
          <cell r="E251" t="str">
            <v xml:space="preserve">Laboratory </v>
          </cell>
          <cell r="F251" t="str">
            <v xml:space="preserve">Laboratory Technician </v>
          </cell>
          <cell r="G251" t="str">
            <v xml:space="preserve">Mollica, Catherine </v>
          </cell>
          <cell r="H251" t="str">
            <v>PD</v>
          </cell>
          <cell r="I251">
            <v>0</v>
          </cell>
          <cell r="J251">
            <v>0</v>
          </cell>
          <cell r="K251">
            <v>0</v>
          </cell>
          <cell r="L251">
            <v>0</v>
          </cell>
        </row>
        <row r="252">
          <cell r="B252">
            <v>1244</v>
          </cell>
          <cell r="C252" t="str">
            <v>GMC</v>
          </cell>
          <cell r="D252" t="str">
            <v>Gifford Medical Center</v>
          </cell>
          <cell r="E252" t="str">
            <v xml:space="preserve">Laboratory </v>
          </cell>
          <cell r="F252" t="str">
            <v xml:space="preserve">Laboratory Technician </v>
          </cell>
          <cell r="G252" t="str">
            <v>Open Position</v>
          </cell>
          <cell r="H252" t="str">
            <v>PD</v>
          </cell>
          <cell r="I252">
            <v>0</v>
          </cell>
          <cell r="J252">
            <v>0</v>
          </cell>
          <cell r="K252">
            <v>0</v>
          </cell>
          <cell r="L252">
            <v>0</v>
          </cell>
        </row>
        <row r="253">
          <cell r="B253">
            <v>1245</v>
          </cell>
          <cell r="C253" t="str">
            <v>GMC</v>
          </cell>
          <cell r="D253" t="str">
            <v>Gifford Medical Center</v>
          </cell>
          <cell r="E253" t="str">
            <v xml:space="preserve">Laboratory </v>
          </cell>
          <cell r="F253" t="str">
            <v xml:space="preserve">Laboratory Technician </v>
          </cell>
          <cell r="G253" t="str">
            <v xml:space="preserve">Open Position </v>
          </cell>
          <cell r="H253" t="str">
            <v>REG</v>
          </cell>
          <cell r="I253">
            <v>72</v>
          </cell>
          <cell r="J253">
            <v>0</v>
          </cell>
          <cell r="K253">
            <v>72</v>
          </cell>
          <cell r="L253">
            <v>0.9</v>
          </cell>
        </row>
        <row r="254">
          <cell r="B254">
            <v>1246</v>
          </cell>
          <cell r="C254" t="str">
            <v>GMC</v>
          </cell>
          <cell r="D254" t="str">
            <v>Gifford Medical Center</v>
          </cell>
          <cell r="E254" t="str">
            <v xml:space="preserve">Laboratory </v>
          </cell>
          <cell r="F254" t="str">
            <v xml:space="preserve">Laboratory Technician </v>
          </cell>
          <cell r="G254" t="str">
            <v>Walker, Jared M.</v>
          </cell>
          <cell r="H254" t="str">
            <v>REG</v>
          </cell>
          <cell r="I254">
            <v>64</v>
          </cell>
          <cell r="J254">
            <v>64</v>
          </cell>
          <cell r="K254">
            <v>0</v>
          </cell>
          <cell r="L254">
            <v>0.8</v>
          </cell>
        </row>
        <row r="255">
          <cell r="B255">
            <v>1247</v>
          </cell>
          <cell r="C255" t="str">
            <v>GMC</v>
          </cell>
          <cell r="D255" t="str">
            <v>Gifford Medical Center</v>
          </cell>
          <cell r="E255" t="str">
            <v xml:space="preserve">Laboratory </v>
          </cell>
          <cell r="F255" t="str">
            <v>Director of Ancillary Services</v>
          </cell>
          <cell r="G255" t="str">
            <v>Caron, Pamela M.</v>
          </cell>
          <cell r="H255" t="str">
            <v>REG</v>
          </cell>
          <cell r="I255">
            <v>16</v>
          </cell>
          <cell r="J255">
            <v>16</v>
          </cell>
          <cell r="K255">
            <v>0</v>
          </cell>
          <cell r="L255">
            <v>0.2</v>
          </cell>
        </row>
        <row r="256">
          <cell r="B256">
            <v>1248</v>
          </cell>
          <cell r="C256" t="str">
            <v>GMC</v>
          </cell>
          <cell r="D256" t="str">
            <v>Gifford Medical Center</v>
          </cell>
          <cell r="E256" t="str">
            <v xml:space="preserve">Pharmacy </v>
          </cell>
          <cell r="F256" t="str">
            <v>Pharmacist</v>
          </cell>
          <cell r="G256" t="str">
            <v>Bachman, Angeline M.</v>
          </cell>
          <cell r="H256" t="str">
            <v>REG</v>
          </cell>
          <cell r="I256">
            <v>80</v>
          </cell>
          <cell r="J256">
            <v>80</v>
          </cell>
          <cell r="K256">
            <v>0</v>
          </cell>
          <cell r="L256">
            <v>1</v>
          </cell>
        </row>
        <row r="257">
          <cell r="B257">
            <v>1249</v>
          </cell>
          <cell r="C257" t="str">
            <v>GMC</v>
          </cell>
          <cell r="D257" t="str">
            <v>Gifford Medical Center</v>
          </cell>
          <cell r="E257" t="str">
            <v xml:space="preserve">Pharmacy </v>
          </cell>
          <cell r="F257" t="str">
            <v>Pharmacy Technician</v>
          </cell>
          <cell r="G257" t="str">
            <v>ELIMINATED</v>
          </cell>
          <cell r="H257" t="str">
            <v>PT</v>
          </cell>
          <cell r="I257">
            <v>0</v>
          </cell>
          <cell r="J257">
            <v>0</v>
          </cell>
          <cell r="K257">
            <v>0</v>
          </cell>
          <cell r="L257">
            <v>0</v>
          </cell>
        </row>
        <row r="258">
          <cell r="B258">
            <v>1250</v>
          </cell>
          <cell r="C258" t="str">
            <v>GMC</v>
          </cell>
          <cell r="D258" t="str">
            <v>Gifford Medical Center</v>
          </cell>
          <cell r="E258" t="str">
            <v xml:space="preserve">Pharmacy </v>
          </cell>
          <cell r="F258" t="str">
            <v>Pharmacy Technician</v>
          </cell>
          <cell r="G258" t="str">
            <v>Cogger, Dawn M.</v>
          </cell>
          <cell r="H258" t="str">
            <v>REG</v>
          </cell>
          <cell r="I258">
            <v>8</v>
          </cell>
          <cell r="J258">
            <v>8</v>
          </cell>
          <cell r="K258">
            <v>0</v>
          </cell>
          <cell r="L258">
            <v>0.1</v>
          </cell>
        </row>
        <row r="259">
          <cell r="B259">
            <v>1251</v>
          </cell>
          <cell r="C259" t="str">
            <v>GMC</v>
          </cell>
          <cell r="D259" t="str">
            <v>Gifford Medical Center</v>
          </cell>
          <cell r="E259" t="str">
            <v xml:space="preserve">Pharmacy </v>
          </cell>
          <cell r="F259" t="str">
            <v>Pharmacist</v>
          </cell>
          <cell r="G259" t="str">
            <v>Dempsey, Kevin E.</v>
          </cell>
          <cell r="H259" t="str">
            <v>PD</v>
          </cell>
          <cell r="I259">
            <v>0</v>
          </cell>
          <cell r="J259">
            <v>0</v>
          </cell>
          <cell r="K259">
            <v>0</v>
          </cell>
          <cell r="L259">
            <v>0</v>
          </cell>
        </row>
        <row r="260">
          <cell r="B260">
            <v>1252</v>
          </cell>
          <cell r="C260" t="str">
            <v>GMC</v>
          </cell>
          <cell r="D260" t="str">
            <v>Gifford Medical Center</v>
          </cell>
          <cell r="E260" t="str">
            <v xml:space="preserve">Pharmacy </v>
          </cell>
          <cell r="F260" t="str">
            <v>Lead Pharmacy Technician</v>
          </cell>
          <cell r="G260" t="str">
            <v>Haraden, Catherine M.</v>
          </cell>
          <cell r="H260" t="str">
            <v>REG</v>
          </cell>
          <cell r="I260">
            <v>80</v>
          </cell>
          <cell r="J260">
            <v>80</v>
          </cell>
          <cell r="K260">
            <v>0</v>
          </cell>
          <cell r="L260">
            <v>1</v>
          </cell>
        </row>
        <row r="261">
          <cell r="B261">
            <v>1253</v>
          </cell>
          <cell r="C261" t="str">
            <v>GMC</v>
          </cell>
          <cell r="D261" t="str">
            <v>Gifford Medical Center</v>
          </cell>
          <cell r="E261" t="str">
            <v xml:space="preserve">Pharmacy </v>
          </cell>
          <cell r="F261" t="str">
            <v>Pharmacist</v>
          </cell>
          <cell r="G261" t="str">
            <v>Lalinde, Megan E.</v>
          </cell>
          <cell r="H261" t="str">
            <v>PD</v>
          </cell>
          <cell r="I261">
            <v>0</v>
          </cell>
          <cell r="J261">
            <v>0</v>
          </cell>
          <cell r="K261">
            <v>0</v>
          </cell>
          <cell r="L261">
            <v>0</v>
          </cell>
        </row>
        <row r="262">
          <cell r="B262">
            <v>1254</v>
          </cell>
          <cell r="C262" t="str">
            <v>GMC</v>
          </cell>
          <cell r="D262" t="str">
            <v>Gifford Medical Center</v>
          </cell>
          <cell r="E262" t="str">
            <v xml:space="preserve">Pharmacy </v>
          </cell>
          <cell r="F262" t="str">
            <v>Pharmacy Manager</v>
          </cell>
          <cell r="G262" t="str">
            <v>McConnell, Jane B.</v>
          </cell>
          <cell r="H262" t="str">
            <v>REG</v>
          </cell>
          <cell r="I262">
            <v>72</v>
          </cell>
          <cell r="J262">
            <v>72</v>
          </cell>
          <cell r="K262">
            <v>0</v>
          </cell>
          <cell r="L262">
            <v>0.9</v>
          </cell>
        </row>
        <row r="263">
          <cell r="B263">
            <v>1255</v>
          </cell>
          <cell r="C263" t="str">
            <v>GMC</v>
          </cell>
          <cell r="D263" t="str">
            <v>Gifford Medical Center</v>
          </cell>
          <cell r="E263" t="str">
            <v xml:space="preserve">Pharmacy </v>
          </cell>
          <cell r="F263" t="str">
            <v>Pharmacist</v>
          </cell>
          <cell r="G263" t="str">
            <v>ELIMINATED</v>
          </cell>
          <cell r="H263" t="str">
            <v>PD</v>
          </cell>
          <cell r="I263">
            <v>0</v>
          </cell>
          <cell r="J263">
            <v>0</v>
          </cell>
          <cell r="K263">
            <v>0</v>
          </cell>
          <cell r="L263">
            <v>0</v>
          </cell>
        </row>
        <row r="264">
          <cell r="B264">
            <v>1256</v>
          </cell>
          <cell r="C264" t="str">
            <v>GMC</v>
          </cell>
          <cell r="D264" t="str">
            <v>Gifford Medical Center</v>
          </cell>
          <cell r="E264" t="str">
            <v xml:space="preserve">Pharmacy </v>
          </cell>
          <cell r="F264" t="str">
            <v>Pharmacist</v>
          </cell>
          <cell r="G264" t="str">
            <v>Pelkey, Tiffany</v>
          </cell>
          <cell r="H264" t="str">
            <v>PD</v>
          </cell>
          <cell r="I264">
            <v>0</v>
          </cell>
          <cell r="J264">
            <v>0</v>
          </cell>
          <cell r="K264">
            <v>0</v>
          </cell>
          <cell r="L264">
            <v>0</v>
          </cell>
        </row>
        <row r="265">
          <cell r="B265">
            <v>1257</v>
          </cell>
          <cell r="C265" t="str">
            <v>GMC</v>
          </cell>
          <cell r="D265" t="str">
            <v>Gifford Medical Center</v>
          </cell>
          <cell r="E265" t="str">
            <v xml:space="preserve">Pharmacy </v>
          </cell>
          <cell r="F265" t="str">
            <v>Pharmacist</v>
          </cell>
          <cell r="G265" t="str">
            <v>Wenz, Carson</v>
          </cell>
          <cell r="H265" t="str">
            <v>PD</v>
          </cell>
          <cell r="I265">
            <v>0</v>
          </cell>
          <cell r="J265">
            <v>0</v>
          </cell>
          <cell r="K265">
            <v>0</v>
          </cell>
          <cell r="L265">
            <v>0</v>
          </cell>
        </row>
        <row r="266">
          <cell r="B266">
            <v>1258</v>
          </cell>
          <cell r="C266" t="str">
            <v>GMC</v>
          </cell>
          <cell r="D266" t="str">
            <v>Gifford Medical Center</v>
          </cell>
          <cell r="E266" t="str">
            <v xml:space="preserve">Pharmacy </v>
          </cell>
          <cell r="F266" t="str">
            <v>Pharmacist</v>
          </cell>
          <cell r="G266" t="str">
            <v>Putney, Diana</v>
          </cell>
          <cell r="H266" t="str">
            <v>REG</v>
          </cell>
          <cell r="I266">
            <v>64</v>
          </cell>
          <cell r="J266">
            <v>64</v>
          </cell>
          <cell r="K266">
            <v>0</v>
          </cell>
          <cell r="L266">
            <v>0.8</v>
          </cell>
        </row>
        <row r="267">
          <cell r="B267">
            <v>5009</v>
          </cell>
          <cell r="C267" t="str">
            <v>GMC</v>
          </cell>
          <cell r="D267" t="str">
            <v>Gifford Medical Center</v>
          </cell>
          <cell r="E267" t="str">
            <v xml:space="preserve">Pharmacy </v>
          </cell>
          <cell r="F267" t="str">
            <v>Pharmacist</v>
          </cell>
          <cell r="G267" t="str">
            <v>Smith, Kyle</v>
          </cell>
          <cell r="H267" t="str">
            <v>PD</v>
          </cell>
          <cell r="I267">
            <v>0</v>
          </cell>
          <cell r="J267">
            <v>0</v>
          </cell>
          <cell r="K267">
            <v>0</v>
          </cell>
          <cell r="L267">
            <v>0</v>
          </cell>
        </row>
        <row r="268">
          <cell r="B268">
            <v>1259</v>
          </cell>
          <cell r="C268" t="str">
            <v>GMC</v>
          </cell>
          <cell r="D268" t="str">
            <v>Gifford Medical Center</v>
          </cell>
          <cell r="E268" t="str">
            <v xml:space="preserve">Pharmacy </v>
          </cell>
          <cell r="F268" t="str">
            <v>Pharmacist</v>
          </cell>
          <cell r="G268" t="str">
            <v>White, Kaitlin M.</v>
          </cell>
          <cell r="H268" t="str">
            <v>PD</v>
          </cell>
          <cell r="I268">
            <v>0</v>
          </cell>
          <cell r="J268">
            <v>0</v>
          </cell>
          <cell r="K268">
            <v>0</v>
          </cell>
          <cell r="L268">
            <v>0</v>
          </cell>
        </row>
        <row r="269">
          <cell r="B269">
            <v>1260</v>
          </cell>
          <cell r="C269" t="str">
            <v>GMC</v>
          </cell>
          <cell r="D269" t="str">
            <v>Gifford Medical Center</v>
          </cell>
          <cell r="E269" t="str">
            <v xml:space="preserve">Hospital Cardiology </v>
          </cell>
          <cell r="F269" t="str">
            <v>Echocardiology Tech</v>
          </cell>
          <cell r="G269" t="str">
            <v>Jeka, Anne E.</v>
          </cell>
          <cell r="H269" t="str">
            <v>PD</v>
          </cell>
          <cell r="I269">
            <v>0</v>
          </cell>
          <cell r="J269">
            <v>0</v>
          </cell>
          <cell r="K269">
            <v>0</v>
          </cell>
          <cell r="L269">
            <v>0</v>
          </cell>
        </row>
        <row r="270">
          <cell r="B270">
            <v>1261</v>
          </cell>
          <cell r="C270" t="str">
            <v>GMC</v>
          </cell>
          <cell r="D270" t="str">
            <v>Gifford Medical Center</v>
          </cell>
          <cell r="E270" t="str">
            <v xml:space="preserve">Hospital Cardiology </v>
          </cell>
          <cell r="F270" t="str">
            <v>Echocardiology Tech</v>
          </cell>
          <cell r="G270" t="str">
            <v>Minchin, Michael B.</v>
          </cell>
          <cell r="H270" t="str">
            <v>REG</v>
          </cell>
          <cell r="I270">
            <v>70</v>
          </cell>
          <cell r="J270">
            <v>70</v>
          </cell>
          <cell r="K270">
            <v>0</v>
          </cell>
          <cell r="L270">
            <v>0.875</v>
          </cell>
        </row>
        <row r="271">
          <cell r="B271">
            <v>1262</v>
          </cell>
          <cell r="C271" t="str">
            <v>GMC</v>
          </cell>
          <cell r="D271" t="str">
            <v>Gifford Medical Center</v>
          </cell>
          <cell r="E271" t="str">
            <v xml:space="preserve">Hospital Cardiology </v>
          </cell>
          <cell r="F271" t="str">
            <v>Echocardiology Tech</v>
          </cell>
          <cell r="G271" t="str">
            <v>Open Position</v>
          </cell>
          <cell r="H271" t="str">
            <v>PD</v>
          </cell>
          <cell r="I271">
            <v>0</v>
          </cell>
          <cell r="J271">
            <v>0</v>
          </cell>
          <cell r="K271">
            <v>0</v>
          </cell>
          <cell r="L271">
            <v>0</v>
          </cell>
        </row>
        <row r="272">
          <cell r="B272">
            <v>1263</v>
          </cell>
          <cell r="C272" t="str">
            <v>GMC</v>
          </cell>
          <cell r="D272" t="str">
            <v>Gifford Medical Center</v>
          </cell>
          <cell r="E272" t="str">
            <v xml:space="preserve">Hospital Cardiology </v>
          </cell>
          <cell r="F272" t="str">
            <v>Exercise Physiologist</v>
          </cell>
          <cell r="G272" t="str">
            <v>Open Position</v>
          </cell>
          <cell r="H272" t="str">
            <v>PD</v>
          </cell>
          <cell r="I272">
            <v>0</v>
          </cell>
          <cell r="J272">
            <v>0</v>
          </cell>
          <cell r="K272">
            <v>0</v>
          </cell>
          <cell r="L272">
            <v>0</v>
          </cell>
        </row>
        <row r="273">
          <cell r="B273">
            <v>1264</v>
          </cell>
          <cell r="C273" t="str">
            <v>GMC</v>
          </cell>
          <cell r="D273" t="str">
            <v>Gifford Medical Center</v>
          </cell>
          <cell r="E273" t="str">
            <v xml:space="preserve">Hospital Cardiology </v>
          </cell>
          <cell r="F273" t="str">
            <v xml:space="preserve">RN </v>
          </cell>
          <cell r="G273" t="str">
            <v>Fournier, Marc R.</v>
          </cell>
          <cell r="H273" t="str">
            <v>REG</v>
          </cell>
          <cell r="I273">
            <v>64</v>
          </cell>
          <cell r="J273">
            <v>64</v>
          </cell>
          <cell r="K273">
            <v>0</v>
          </cell>
          <cell r="L273">
            <v>0.8</v>
          </cell>
        </row>
        <row r="274">
          <cell r="B274">
            <v>1265</v>
          </cell>
          <cell r="C274" t="str">
            <v>GMC</v>
          </cell>
          <cell r="D274" t="str">
            <v>Gifford Medical Center</v>
          </cell>
          <cell r="E274" t="str">
            <v xml:space="preserve">Hospital Cardiology </v>
          </cell>
          <cell r="F274" t="str">
            <v>Director of Ancillary Services</v>
          </cell>
          <cell r="G274" t="str">
            <v>Caron, Pamela M.</v>
          </cell>
          <cell r="H274" t="str">
            <v>REG</v>
          </cell>
          <cell r="I274">
            <v>16</v>
          </cell>
          <cell r="J274">
            <v>16</v>
          </cell>
          <cell r="K274">
            <v>0</v>
          </cell>
          <cell r="L274">
            <v>0.2</v>
          </cell>
        </row>
        <row r="275">
          <cell r="B275">
            <v>1266</v>
          </cell>
          <cell r="C275" t="str">
            <v>GMC</v>
          </cell>
          <cell r="D275" t="str">
            <v>Gifford Medical Center</v>
          </cell>
          <cell r="E275" t="str">
            <v xml:space="preserve">Hospital Cardiology </v>
          </cell>
          <cell r="F275" t="str">
            <v>Respiratory Supervisor</v>
          </cell>
          <cell r="G275" t="str">
            <v xml:space="preserve">Open Position </v>
          </cell>
          <cell r="H275" t="str">
            <v>REG</v>
          </cell>
          <cell r="I275">
            <v>32</v>
          </cell>
          <cell r="J275">
            <v>32</v>
          </cell>
          <cell r="K275">
            <v>0</v>
          </cell>
          <cell r="L275">
            <v>0.4</v>
          </cell>
        </row>
        <row r="276">
          <cell r="B276">
            <v>1267</v>
          </cell>
          <cell r="C276" t="str">
            <v>GMC</v>
          </cell>
          <cell r="D276" t="str">
            <v xml:space="preserve">Gifford Medical Center </v>
          </cell>
          <cell r="E276" t="str">
            <v>Cardiology</v>
          </cell>
          <cell r="F276" t="str">
            <v>Physician</v>
          </cell>
          <cell r="G276" t="str">
            <v>Andrus, Bruce</v>
          </cell>
          <cell r="H276" t="str">
            <v>REG</v>
          </cell>
          <cell r="I276">
            <v>72</v>
          </cell>
          <cell r="J276">
            <v>72</v>
          </cell>
          <cell r="K276">
            <v>0</v>
          </cell>
          <cell r="L276">
            <v>0.9</v>
          </cell>
        </row>
        <row r="277">
          <cell r="B277">
            <v>5005</v>
          </cell>
          <cell r="C277" t="str">
            <v>GMC</v>
          </cell>
          <cell r="D277" t="str">
            <v xml:space="preserve">Gifford Medical Center </v>
          </cell>
          <cell r="E277" t="str">
            <v>Cardiology</v>
          </cell>
          <cell r="F277" t="str">
            <v>Physician</v>
          </cell>
          <cell r="G277" t="str">
            <v>Donner, Marda E.</v>
          </cell>
          <cell r="H277" t="str">
            <v>PD</v>
          </cell>
          <cell r="I277">
            <v>0</v>
          </cell>
          <cell r="J277">
            <v>0</v>
          </cell>
          <cell r="K277">
            <v>0</v>
          </cell>
          <cell r="L277">
            <v>0</v>
          </cell>
        </row>
        <row r="278">
          <cell r="B278">
            <v>1268</v>
          </cell>
          <cell r="C278" t="str">
            <v>GMC</v>
          </cell>
          <cell r="D278" t="str">
            <v xml:space="preserve">Gifford Medical Center </v>
          </cell>
          <cell r="E278" t="str">
            <v>Cardiology</v>
          </cell>
          <cell r="F278" t="str">
            <v>RN</v>
          </cell>
          <cell r="G278" t="str">
            <v>Russell, Emily</v>
          </cell>
          <cell r="H278" t="str">
            <v>REG</v>
          </cell>
          <cell r="I278">
            <v>64</v>
          </cell>
          <cell r="J278">
            <v>64</v>
          </cell>
          <cell r="K278">
            <v>0</v>
          </cell>
          <cell r="L278">
            <v>0.8</v>
          </cell>
        </row>
        <row r="279">
          <cell r="B279">
            <v>5001</v>
          </cell>
          <cell r="C279" t="str">
            <v>GMC</v>
          </cell>
          <cell r="D279" t="str">
            <v xml:space="preserve">Gifford Medical Center </v>
          </cell>
          <cell r="E279" t="str">
            <v>Cardiology</v>
          </cell>
          <cell r="F279" t="str">
            <v>Office Representative</v>
          </cell>
          <cell r="G279" t="str">
            <v>McDonald, Shelley</v>
          </cell>
          <cell r="H279" t="str">
            <v>REG</v>
          </cell>
          <cell r="I279">
            <v>16</v>
          </cell>
          <cell r="J279">
            <v>16</v>
          </cell>
          <cell r="K279">
            <v>0</v>
          </cell>
          <cell r="L279">
            <v>0.2</v>
          </cell>
        </row>
        <row r="280">
          <cell r="B280">
            <v>5002</v>
          </cell>
          <cell r="C280" t="str">
            <v>GMC</v>
          </cell>
          <cell r="D280" t="str">
            <v xml:space="preserve">Gifford Medical Center </v>
          </cell>
          <cell r="E280" t="str">
            <v>Cardiology</v>
          </cell>
          <cell r="F280" t="str">
            <v>Office Representative</v>
          </cell>
          <cell r="G280" t="str">
            <v>Wakefield, Jill</v>
          </cell>
          <cell r="H280" t="str">
            <v>REG</v>
          </cell>
          <cell r="I280">
            <v>16</v>
          </cell>
          <cell r="J280">
            <v>16</v>
          </cell>
          <cell r="K280">
            <v>0</v>
          </cell>
          <cell r="L280">
            <v>0.2</v>
          </cell>
        </row>
        <row r="281">
          <cell r="B281">
            <v>1269</v>
          </cell>
          <cell r="C281" t="str">
            <v>GMC</v>
          </cell>
          <cell r="D281" t="str">
            <v xml:space="preserve">Gifford Medical Center </v>
          </cell>
          <cell r="E281" t="str">
            <v>Cardiology</v>
          </cell>
          <cell r="F281" t="str">
            <v>Medical Assistamt</v>
          </cell>
          <cell r="G281" t="str">
            <v>Waite, Marissa E.</v>
          </cell>
          <cell r="H281" t="str">
            <v>REG</v>
          </cell>
          <cell r="I281">
            <v>24</v>
          </cell>
          <cell r="J281">
            <v>24</v>
          </cell>
          <cell r="K281">
            <v>0</v>
          </cell>
          <cell r="L281">
            <v>0.3</v>
          </cell>
        </row>
        <row r="282">
          <cell r="B282">
            <v>1270</v>
          </cell>
          <cell r="C282" t="str">
            <v>GMC</v>
          </cell>
          <cell r="D282" t="str">
            <v xml:space="preserve">Gifford Medical Center </v>
          </cell>
          <cell r="E282" t="str">
            <v>Cardiology</v>
          </cell>
          <cell r="F282" t="str">
            <v>Physician Assistant</v>
          </cell>
          <cell r="G282" t="str">
            <v>Osterman, Leslie A.</v>
          </cell>
          <cell r="H282" t="str">
            <v>REG</v>
          </cell>
          <cell r="I282">
            <v>24</v>
          </cell>
          <cell r="J282">
            <v>24</v>
          </cell>
          <cell r="K282">
            <v>0</v>
          </cell>
          <cell r="L282">
            <v>0.3</v>
          </cell>
        </row>
        <row r="283">
          <cell r="B283">
            <v>1271</v>
          </cell>
          <cell r="C283" t="str">
            <v>GMC</v>
          </cell>
          <cell r="D283" t="str">
            <v xml:space="preserve">Gifford Medical Center </v>
          </cell>
          <cell r="E283" t="str">
            <v>Cardiology</v>
          </cell>
          <cell r="F283" t="str">
            <v>Office Manager</v>
          </cell>
          <cell r="G283" t="str">
            <v>Silloway, Bethany</v>
          </cell>
          <cell r="H283" t="str">
            <v>REG</v>
          </cell>
          <cell r="I283">
            <v>16</v>
          </cell>
          <cell r="J283">
            <v>16</v>
          </cell>
          <cell r="K283">
            <v>0</v>
          </cell>
          <cell r="L283">
            <v>0.2</v>
          </cell>
        </row>
        <row r="284">
          <cell r="B284">
            <v>1272</v>
          </cell>
          <cell r="C284" t="str">
            <v>GMC</v>
          </cell>
          <cell r="D284" t="str">
            <v>Gifford Medical Center</v>
          </cell>
          <cell r="E284" t="str">
            <v xml:space="preserve">Anticoagulent Center </v>
          </cell>
          <cell r="F284" t="str">
            <v>RN</v>
          </cell>
          <cell r="G284" t="str">
            <v>Ryan, Joanne I.</v>
          </cell>
          <cell r="H284" t="str">
            <v>PT</v>
          </cell>
          <cell r="I284">
            <v>20</v>
          </cell>
          <cell r="J284">
            <v>20</v>
          </cell>
          <cell r="K284">
            <v>0</v>
          </cell>
          <cell r="L284">
            <v>0.25</v>
          </cell>
        </row>
        <row r="285">
          <cell r="B285">
            <v>1273</v>
          </cell>
          <cell r="C285" t="str">
            <v>GMC</v>
          </cell>
          <cell r="D285" t="str">
            <v>Gifford Medical Center</v>
          </cell>
          <cell r="E285" t="str">
            <v xml:space="preserve">Anticoagulent Center </v>
          </cell>
          <cell r="F285" t="str">
            <v>RN</v>
          </cell>
          <cell r="G285" t="str">
            <v xml:space="preserve">Stride, Bonnie </v>
          </cell>
          <cell r="H285" t="str">
            <v>REG</v>
          </cell>
          <cell r="I285">
            <v>48</v>
          </cell>
          <cell r="J285">
            <v>48</v>
          </cell>
          <cell r="K285">
            <v>0</v>
          </cell>
          <cell r="L285">
            <v>0.6</v>
          </cell>
        </row>
        <row r="286">
          <cell r="B286">
            <v>1274</v>
          </cell>
          <cell r="C286" t="str">
            <v>GMC</v>
          </cell>
          <cell r="D286" t="str">
            <v>Gifford Medical Center</v>
          </cell>
          <cell r="E286" t="str">
            <v xml:space="preserve">Anticoagulent Center </v>
          </cell>
          <cell r="F286" t="str">
            <v>RN</v>
          </cell>
          <cell r="G286" t="str">
            <v xml:space="preserve">Fournier, Pamela </v>
          </cell>
          <cell r="H286" t="str">
            <v>PD</v>
          </cell>
          <cell r="I286">
            <v>0</v>
          </cell>
          <cell r="J286">
            <v>0</v>
          </cell>
          <cell r="K286">
            <v>0</v>
          </cell>
          <cell r="L286">
            <v>0</v>
          </cell>
        </row>
        <row r="287">
          <cell r="B287">
            <v>1275</v>
          </cell>
          <cell r="C287" t="str">
            <v>GMC</v>
          </cell>
          <cell r="D287" t="str">
            <v>Gifford Medical Center</v>
          </cell>
          <cell r="E287" t="str">
            <v xml:space="preserve">Anticoagulent Center </v>
          </cell>
          <cell r="F287" t="str">
            <v>Office Manager (RN Licensure)</v>
          </cell>
          <cell r="G287" t="str">
            <v>Floyd, W. James J.</v>
          </cell>
          <cell r="H287" t="str">
            <v>REG</v>
          </cell>
          <cell r="I287">
            <v>8</v>
          </cell>
          <cell r="J287">
            <v>8</v>
          </cell>
          <cell r="K287">
            <v>0</v>
          </cell>
          <cell r="L287">
            <v>0.1</v>
          </cell>
        </row>
        <row r="288">
          <cell r="B288">
            <v>1276</v>
          </cell>
          <cell r="C288" t="str">
            <v>GMC</v>
          </cell>
          <cell r="D288" t="str">
            <v xml:space="preserve">Gifford Medical Center </v>
          </cell>
          <cell r="E288" t="str">
            <v xml:space="preserve">Pre-Op Services </v>
          </cell>
          <cell r="F288" t="str">
            <v>Physician</v>
          </cell>
          <cell r="G288" t="str">
            <v>Ciccarelli, Ovleto W.</v>
          </cell>
          <cell r="H288" t="str">
            <v>PD</v>
          </cell>
          <cell r="I288">
            <v>0</v>
          </cell>
          <cell r="J288">
            <v>0</v>
          </cell>
          <cell r="K288">
            <v>0</v>
          </cell>
          <cell r="L288">
            <v>0</v>
          </cell>
        </row>
        <row r="289">
          <cell r="B289">
            <v>1277</v>
          </cell>
          <cell r="C289" t="str">
            <v>GMC</v>
          </cell>
          <cell r="D289" t="str">
            <v xml:space="preserve">Gifford Medical Center </v>
          </cell>
          <cell r="E289" t="str">
            <v xml:space="preserve">Pre-Op Services </v>
          </cell>
          <cell r="F289" t="str">
            <v>RN</v>
          </cell>
          <cell r="G289" t="str">
            <v>Miller, Sheila R.</v>
          </cell>
          <cell r="H289" t="str">
            <v>REG</v>
          </cell>
          <cell r="I289">
            <v>80</v>
          </cell>
          <cell r="J289">
            <v>80</v>
          </cell>
          <cell r="K289">
            <v>0</v>
          </cell>
          <cell r="L289">
            <v>1</v>
          </cell>
        </row>
        <row r="290">
          <cell r="B290">
            <v>1278</v>
          </cell>
          <cell r="C290" t="str">
            <v>GMC</v>
          </cell>
          <cell r="D290" t="str">
            <v>Gifford Medical Center</v>
          </cell>
          <cell r="E290" t="str">
            <v xml:space="preserve">Physical Therapy </v>
          </cell>
          <cell r="F290" t="str">
            <v>Physical Therapist</v>
          </cell>
          <cell r="G290" t="str">
            <v>Conard, Patrice M.</v>
          </cell>
          <cell r="H290" t="str">
            <v>REG</v>
          </cell>
          <cell r="I290">
            <v>80</v>
          </cell>
          <cell r="J290">
            <v>80</v>
          </cell>
          <cell r="K290">
            <v>0</v>
          </cell>
          <cell r="L290">
            <v>1</v>
          </cell>
        </row>
        <row r="291">
          <cell r="B291">
            <v>1279</v>
          </cell>
          <cell r="C291" t="str">
            <v>GMC</v>
          </cell>
          <cell r="D291" t="str">
            <v>Gifford Medical Center</v>
          </cell>
          <cell r="E291" t="str">
            <v xml:space="preserve">Physical Therapy </v>
          </cell>
          <cell r="F291" t="str">
            <v>Rehab Services Manager</v>
          </cell>
          <cell r="G291" t="str">
            <v>Stratton, Troy F.</v>
          </cell>
          <cell r="H291" t="str">
            <v>REG</v>
          </cell>
          <cell r="I291">
            <v>8</v>
          </cell>
          <cell r="J291">
            <v>8</v>
          </cell>
          <cell r="K291">
            <v>0</v>
          </cell>
          <cell r="L291">
            <v>0.1</v>
          </cell>
        </row>
        <row r="292">
          <cell r="B292">
            <v>1280</v>
          </cell>
          <cell r="C292" t="str">
            <v>GMC</v>
          </cell>
          <cell r="D292" t="str">
            <v>Gifford Medical Center</v>
          </cell>
          <cell r="E292" t="str">
            <v>Occupational Therapy</v>
          </cell>
          <cell r="F292" t="str">
            <v>Occupational Therapist</v>
          </cell>
          <cell r="G292" t="str">
            <v>Mason, Ann E.</v>
          </cell>
          <cell r="H292" t="str">
            <v>REG</v>
          </cell>
          <cell r="I292">
            <v>72</v>
          </cell>
          <cell r="J292">
            <v>72</v>
          </cell>
          <cell r="K292">
            <v>0</v>
          </cell>
          <cell r="L292">
            <v>0.9</v>
          </cell>
        </row>
        <row r="293">
          <cell r="B293">
            <v>1281</v>
          </cell>
          <cell r="C293" t="str">
            <v>GMC</v>
          </cell>
          <cell r="D293" t="str">
            <v>Gifford Medical Center</v>
          </cell>
          <cell r="E293" t="str">
            <v xml:space="preserve">Speech Therapy </v>
          </cell>
          <cell r="F293" t="str">
            <v>Speech-Language Pathologist</v>
          </cell>
          <cell r="G293" t="str">
            <v>Bascom, Julie K.</v>
          </cell>
          <cell r="H293" t="str">
            <v>PT</v>
          </cell>
          <cell r="I293">
            <v>20</v>
          </cell>
          <cell r="J293">
            <v>20</v>
          </cell>
          <cell r="K293">
            <v>0</v>
          </cell>
          <cell r="L293">
            <v>0.25</v>
          </cell>
        </row>
        <row r="294">
          <cell r="B294">
            <v>1282</v>
          </cell>
          <cell r="C294" t="str">
            <v>GMC</v>
          </cell>
          <cell r="D294" t="str">
            <v>Gifford Medical Center</v>
          </cell>
          <cell r="E294" t="str">
            <v>PT Kingwood</v>
          </cell>
          <cell r="F294" t="str">
            <v>Lead Office Representative</v>
          </cell>
          <cell r="G294" t="str">
            <v>Blaisdell, Katelyn M.</v>
          </cell>
          <cell r="H294" t="str">
            <v>REG</v>
          </cell>
          <cell r="I294">
            <v>80</v>
          </cell>
          <cell r="J294">
            <v>80</v>
          </cell>
          <cell r="K294">
            <v>0</v>
          </cell>
          <cell r="L294">
            <v>1</v>
          </cell>
        </row>
        <row r="295">
          <cell r="B295">
            <v>1283</v>
          </cell>
          <cell r="C295" t="str">
            <v>GMC</v>
          </cell>
          <cell r="D295" t="str">
            <v>Gifford Medical Center</v>
          </cell>
          <cell r="E295" t="str">
            <v>PT Kingwood</v>
          </cell>
          <cell r="F295" t="str">
            <v>Physical Therapist</v>
          </cell>
          <cell r="G295" t="str">
            <v>Haupt, Lindsay M.</v>
          </cell>
          <cell r="H295" t="str">
            <v>REG</v>
          </cell>
          <cell r="I295">
            <v>64</v>
          </cell>
          <cell r="J295">
            <v>64</v>
          </cell>
          <cell r="K295">
            <v>0</v>
          </cell>
          <cell r="L295">
            <v>0.8</v>
          </cell>
        </row>
        <row r="296">
          <cell r="B296">
            <v>1284</v>
          </cell>
          <cell r="C296" t="str">
            <v>GMC</v>
          </cell>
          <cell r="D296" t="str">
            <v>Gifford Medical Center</v>
          </cell>
          <cell r="E296" t="str">
            <v>PT Kingwood</v>
          </cell>
          <cell r="F296" t="str">
            <v>Physical Therapy Assistant</v>
          </cell>
          <cell r="G296" t="str">
            <v xml:space="preserve">Open Position </v>
          </cell>
          <cell r="H296" t="str">
            <v>PD</v>
          </cell>
          <cell r="I296">
            <v>0</v>
          </cell>
          <cell r="J296">
            <v>0</v>
          </cell>
          <cell r="K296">
            <v>0</v>
          </cell>
          <cell r="L296">
            <v>0</v>
          </cell>
        </row>
        <row r="297">
          <cell r="B297">
            <v>1285</v>
          </cell>
          <cell r="C297" t="str">
            <v>GMC</v>
          </cell>
          <cell r="D297" t="str">
            <v>Gifford Medical Center</v>
          </cell>
          <cell r="E297" t="str">
            <v>PT Kingwood</v>
          </cell>
          <cell r="F297" t="str">
            <v xml:space="preserve">Phyical Therapist </v>
          </cell>
          <cell r="G297" t="str">
            <v xml:space="preserve">Open Position </v>
          </cell>
          <cell r="H297" t="str">
            <v>REG</v>
          </cell>
          <cell r="I297">
            <v>80</v>
          </cell>
          <cell r="J297">
            <v>80</v>
          </cell>
          <cell r="K297">
            <v>0</v>
          </cell>
          <cell r="L297">
            <v>1</v>
          </cell>
        </row>
        <row r="298">
          <cell r="B298">
            <v>1286</v>
          </cell>
          <cell r="C298" t="str">
            <v>GMC</v>
          </cell>
          <cell r="D298" t="str">
            <v>Gifford Medical Center</v>
          </cell>
          <cell r="E298" t="str">
            <v>PT Kingwood</v>
          </cell>
          <cell r="F298" t="str">
            <v>Physical Therapist</v>
          </cell>
          <cell r="G298" t="str">
            <v>Pazdro, Averill C.</v>
          </cell>
          <cell r="H298" t="str">
            <v>REG</v>
          </cell>
          <cell r="I298">
            <v>80</v>
          </cell>
          <cell r="J298">
            <v>80</v>
          </cell>
          <cell r="K298">
            <v>0</v>
          </cell>
          <cell r="L298">
            <v>1</v>
          </cell>
        </row>
        <row r="299">
          <cell r="B299">
            <v>1287</v>
          </cell>
          <cell r="C299" t="str">
            <v>GMC</v>
          </cell>
          <cell r="D299" t="str">
            <v>Gifford Medical Center</v>
          </cell>
          <cell r="E299" t="str">
            <v>PT Kingwood</v>
          </cell>
          <cell r="F299" t="str">
            <v>Physical Therapist</v>
          </cell>
          <cell r="G299" t="str">
            <v>Perreault, Deanna J.</v>
          </cell>
          <cell r="H299" t="str">
            <v>REG</v>
          </cell>
          <cell r="I299">
            <v>36</v>
          </cell>
          <cell r="J299">
            <v>36</v>
          </cell>
          <cell r="K299">
            <v>0</v>
          </cell>
          <cell r="L299">
            <v>0.45</v>
          </cell>
        </row>
        <row r="300">
          <cell r="B300">
            <v>1288</v>
          </cell>
          <cell r="C300" t="str">
            <v>GMC</v>
          </cell>
          <cell r="D300" t="str">
            <v>Gifford Medical Center</v>
          </cell>
          <cell r="E300" t="str">
            <v>PT Kingwood</v>
          </cell>
          <cell r="F300" t="str">
            <v>Physical Therapist</v>
          </cell>
          <cell r="G300" t="str">
            <v>Pratson, James P.</v>
          </cell>
          <cell r="H300" t="str">
            <v>REG</v>
          </cell>
          <cell r="I300">
            <v>80</v>
          </cell>
          <cell r="J300">
            <v>80</v>
          </cell>
          <cell r="K300">
            <v>0</v>
          </cell>
          <cell r="L300">
            <v>1</v>
          </cell>
        </row>
        <row r="301">
          <cell r="B301">
            <v>1289</v>
          </cell>
          <cell r="C301" t="str">
            <v>GMC</v>
          </cell>
          <cell r="D301" t="str">
            <v>Gifford Medical Center</v>
          </cell>
          <cell r="E301" t="str">
            <v>PT Kingwood</v>
          </cell>
          <cell r="F301" t="str">
            <v>Rehab Services Manager</v>
          </cell>
          <cell r="G301" t="str">
            <v>Stratton, Troy F.</v>
          </cell>
          <cell r="H301" t="str">
            <v>REG</v>
          </cell>
          <cell r="I301">
            <v>24</v>
          </cell>
          <cell r="J301">
            <v>24</v>
          </cell>
          <cell r="K301">
            <v>0</v>
          </cell>
          <cell r="L301">
            <v>0.3</v>
          </cell>
        </row>
        <row r="302">
          <cell r="B302">
            <v>1290</v>
          </cell>
          <cell r="C302" t="str">
            <v>GMC</v>
          </cell>
          <cell r="D302" t="str">
            <v>Gifford Medical Center</v>
          </cell>
          <cell r="E302" t="str">
            <v>PT Kingwood</v>
          </cell>
          <cell r="F302" t="str">
            <v>Physical Therapist</v>
          </cell>
          <cell r="G302" t="str">
            <v>Westbrook, Rachel A.</v>
          </cell>
          <cell r="H302" t="str">
            <v>REG</v>
          </cell>
          <cell r="I302">
            <v>72</v>
          </cell>
          <cell r="J302">
            <v>72</v>
          </cell>
          <cell r="K302">
            <v>0</v>
          </cell>
          <cell r="L302">
            <v>0.9</v>
          </cell>
        </row>
        <row r="303">
          <cell r="B303">
            <v>1291</v>
          </cell>
          <cell r="C303" t="str">
            <v>GMC</v>
          </cell>
          <cell r="D303" t="str">
            <v>Gifford Medical Center</v>
          </cell>
          <cell r="E303" t="str">
            <v>PT Kingwood</v>
          </cell>
          <cell r="F303" t="str">
            <v>Certified Athletic Trainer</v>
          </cell>
          <cell r="G303" t="str">
            <v>McCoy, Karissa</v>
          </cell>
          <cell r="H303" t="str">
            <v>PD</v>
          </cell>
          <cell r="I303">
            <v>0</v>
          </cell>
          <cell r="J303">
            <v>0</v>
          </cell>
          <cell r="K303">
            <v>0</v>
          </cell>
          <cell r="L303">
            <v>0</v>
          </cell>
        </row>
        <row r="304">
          <cell r="B304">
            <v>1292</v>
          </cell>
          <cell r="C304" t="str">
            <v>GMC</v>
          </cell>
          <cell r="D304" t="str">
            <v>Gifford Medical Center</v>
          </cell>
          <cell r="E304" t="str">
            <v>OT Kingwood</v>
          </cell>
          <cell r="F304" t="str">
            <v>Occupational Therapist</v>
          </cell>
          <cell r="G304" t="str">
            <v>Mason, Ann E.</v>
          </cell>
          <cell r="H304" t="str">
            <v>REG</v>
          </cell>
          <cell r="I304">
            <v>8</v>
          </cell>
          <cell r="J304">
            <v>8</v>
          </cell>
          <cell r="K304">
            <v>0</v>
          </cell>
          <cell r="L304">
            <v>0.1</v>
          </cell>
        </row>
        <row r="305">
          <cell r="B305">
            <v>1293</v>
          </cell>
          <cell r="C305" t="str">
            <v>GMC</v>
          </cell>
          <cell r="D305" t="str">
            <v>Gifford Medical Center</v>
          </cell>
          <cell r="E305" t="str">
            <v>OT Kingwood</v>
          </cell>
          <cell r="F305" t="str">
            <v>Occupational Therapist</v>
          </cell>
          <cell r="G305" t="str">
            <v xml:space="preserve">Open Position </v>
          </cell>
          <cell r="H305" t="str">
            <v>PD</v>
          </cell>
          <cell r="I305">
            <v>0</v>
          </cell>
          <cell r="J305">
            <v>0</v>
          </cell>
          <cell r="K305">
            <v>0</v>
          </cell>
          <cell r="L305">
            <v>0</v>
          </cell>
        </row>
        <row r="306">
          <cell r="B306">
            <v>1294</v>
          </cell>
          <cell r="C306" t="str">
            <v>GMC</v>
          </cell>
          <cell r="D306" t="str">
            <v>Gifford Medical Center</v>
          </cell>
          <cell r="E306" t="str">
            <v>OT Kingwood</v>
          </cell>
          <cell r="F306" t="str">
            <v>Occupational Therapist</v>
          </cell>
          <cell r="G306" t="str">
            <v>White, Lisa S.</v>
          </cell>
          <cell r="H306" t="str">
            <v>REG</v>
          </cell>
          <cell r="I306">
            <v>32</v>
          </cell>
          <cell r="J306">
            <v>32</v>
          </cell>
          <cell r="K306">
            <v>0</v>
          </cell>
          <cell r="L306">
            <v>0.4</v>
          </cell>
        </row>
        <row r="307">
          <cell r="B307">
            <v>1295</v>
          </cell>
          <cell r="C307" t="str">
            <v>GMC</v>
          </cell>
          <cell r="D307" t="str">
            <v>Gifford Medical Center</v>
          </cell>
          <cell r="E307" t="str">
            <v>ST Kingwood</v>
          </cell>
          <cell r="F307" t="str">
            <v>Speech-Language Pathologist</v>
          </cell>
          <cell r="G307" t="str">
            <v>Bascom, Julie K.</v>
          </cell>
          <cell r="H307" t="str">
            <v>PT</v>
          </cell>
          <cell r="I307">
            <v>20</v>
          </cell>
          <cell r="J307">
            <v>20</v>
          </cell>
          <cell r="K307">
            <v>0</v>
          </cell>
          <cell r="L307">
            <v>0.25</v>
          </cell>
        </row>
        <row r="308">
          <cell r="B308">
            <v>1296</v>
          </cell>
          <cell r="C308" t="str">
            <v>GMC</v>
          </cell>
          <cell r="D308" t="str">
            <v xml:space="preserve">Gifford Medical Center </v>
          </cell>
          <cell r="E308" t="str">
            <v xml:space="preserve">GMC PT Sharon </v>
          </cell>
          <cell r="F308" t="str">
            <v>Physical Therapist</v>
          </cell>
          <cell r="G308" t="str">
            <v>Perreault, Deanna J.</v>
          </cell>
          <cell r="H308" t="str">
            <v>REG</v>
          </cell>
          <cell r="I308">
            <v>28</v>
          </cell>
          <cell r="J308">
            <v>28</v>
          </cell>
          <cell r="K308">
            <v>0</v>
          </cell>
          <cell r="L308">
            <v>0.35</v>
          </cell>
        </row>
        <row r="309">
          <cell r="B309">
            <v>1297</v>
          </cell>
          <cell r="C309" t="str">
            <v>GMC</v>
          </cell>
          <cell r="D309" t="str">
            <v xml:space="preserve">Gifford Medical Center </v>
          </cell>
          <cell r="E309" t="str">
            <v xml:space="preserve">GMC PT Sharon </v>
          </cell>
          <cell r="F309" t="str">
            <v>Physical Therapy Assistant</v>
          </cell>
          <cell r="G309" t="str">
            <v>Alexander, Joanna</v>
          </cell>
          <cell r="H309" t="str">
            <v>REG</v>
          </cell>
          <cell r="I309">
            <v>68</v>
          </cell>
          <cell r="J309">
            <v>58</v>
          </cell>
          <cell r="K309">
            <v>10</v>
          </cell>
          <cell r="L309">
            <v>0.85</v>
          </cell>
        </row>
        <row r="310">
          <cell r="B310">
            <v>1298</v>
          </cell>
          <cell r="C310" t="str">
            <v>GMC</v>
          </cell>
          <cell r="D310" t="str">
            <v>Gifford Medical Center</v>
          </cell>
          <cell r="E310" t="str">
            <v xml:space="preserve">GMC PT Sharon </v>
          </cell>
          <cell r="F310" t="str">
            <v>Physical Therapist</v>
          </cell>
          <cell r="G310" t="str">
            <v>Everett, Diane M.</v>
          </cell>
          <cell r="H310" t="str">
            <v>REG</v>
          </cell>
          <cell r="I310">
            <v>64</v>
          </cell>
          <cell r="J310">
            <v>64</v>
          </cell>
          <cell r="K310">
            <v>0</v>
          </cell>
          <cell r="L310">
            <v>0.8</v>
          </cell>
        </row>
        <row r="311">
          <cell r="B311">
            <v>1299</v>
          </cell>
          <cell r="C311" t="str">
            <v>GMC</v>
          </cell>
          <cell r="D311" t="str">
            <v>Gifford Medical Center</v>
          </cell>
          <cell r="E311" t="str">
            <v xml:space="preserve">GMC PT Sharon </v>
          </cell>
          <cell r="F311" t="str">
            <v>Physical Therapist</v>
          </cell>
          <cell r="G311" t="str">
            <v>Arnold, Dawn R.</v>
          </cell>
          <cell r="H311" t="str">
            <v>REG</v>
          </cell>
          <cell r="I311">
            <v>48</v>
          </cell>
          <cell r="J311">
            <v>48</v>
          </cell>
          <cell r="K311">
            <v>0</v>
          </cell>
          <cell r="L311">
            <v>0.6</v>
          </cell>
        </row>
        <row r="312">
          <cell r="B312">
            <v>1300</v>
          </cell>
          <cell r="C312" t="str">
            <v>GMC</v>
          </cell>
          <cell r="D312" t="str">
            <v>Gifford Medical Center</v>
          </cell>
          <cell r="E312" t="str">
            <v xml:space="preserve">GMC PT Sharon </v>
          </cell>
          <cell r="F312" t="str">
            <v>Rehab Services Manager</v>
          </cell>
          <cell r="G312" t="str">
            <v>Stratton, Troy F.</v>
          </cell>
          <cell r="H312" t="str">
            <v>REG</v>
          </cell>
          <cell r="I312">
            <v>24</v>
          </cell>
          <cell r="J312">
            <v>24</v>
          </cell>
          <cell r="K312">
            <v>0</v>
          </cell>
          <cell r="L312">
            <v>0.3</v>
          </cell>
        </row>
        <row r="313">
          <cell r="B313">
            <v>1301</v>
          </cell>
          <cell r="C313" t="str">
            <v>GMC</v>
          </cell>
          <cell r="D313" t="str">
            <v>Gifford Medical Center</v>
          </cell>
          <cell r="E313" t="str">
            <v xml:space="preserve">GMC PT Sharon </v>
          </cell>
          <cell r="F313" t="str">
            <v>Certified Athletic Trainer</v>
          </cell>
          <cell r="G313" t="str">
            <v xml:space="preserve">Durfee, Meghan </v>
          </cell>
          <cell r="H313" t="str">
            <v>REG</v>
          </cell>
          <cell r="I313">
            <v>80</v>
          </cell>
          <cell r="J313">
            <v>80</v>
          </cell>
          <cell r="K313">
            <v>0</v>
          </cell>
          <cell r="L313">
            <v>1</v>
          </cell>
        </row>
        <row r="314">
          <cell r="B314">
            <v>1302</v>
          </cell>
          <cell r="C314" t="str">
            <v>GMC</v>
          </cell>
          <cell r="D314" t="str">
            <v>Gifford Medical Center</v>
          </cell>
          <cell r="E314" t="str">
            <v>OT Sharon</v>
          </cell>
          <cell r="F314" t="str">
            <v>Occupational Therapist</v>
          </cell>
          <cell r="G314" t="str">
            <v>White, Lisa S.</v>
          </cell>
          <cell r="H314" t="str">
            <v>REG</v>
          </cell>
          <cell r="I314">
            <v>32</v>
          </cell>
          <cell r="J314">
            <v>32</v>
          </cell>
          <cell r="K314">
            <v>0</v>
          </cell>
          <cell r="L314">
            <v>0.4</v>
          </cell>
        </row>
        <row r="315">
          <cell r="B315">
            <v>1303</v>
          </cell>
          <cell r="C315" t="str">
            <v>GMC</v>
          </cell>
          <cell r="D315" t="str">
            <v>Gifford Medical Center</v>
          </cell>
          <cell r="E315" t="str">
            <v>PT Berlin</v>
          </cell>
          <cell r="F315" t="str">
            <v>Physical Therapist</v>
          </cell>
          <cell r="G315" t="str">
            <v>McCarthy, Suzanne K.</v>
          </cell>
          <cell r="H315" t="str">
            <v>REG</v>
          </cell>
          <cell r="I315">
            <v>60</v>
          </cell>
          <cell r="J315">
            <v>60</v>
          </cell>
          <cell r="K315">
            <v>0</v>
          </cell>
          <cell r="L315">
            <v>0.75</v>
          </cell>
        </row>
        <row r="316">
          <cell r="B316">
            <v>1304</v>
          </cell>
          <cell r="C316" t="str">
            <v>GMC</v>
          </cell>
          <cell r="D316" t="str">
            <v>Gifford Medical Center</v>
          </cell>
          <cell r="E316" t="str">
            <v>PT Berlin</v>
          </cell>
          <cell r="F316" t="str">
            <v>Rehab Services Manager</v>
          </cell>
          <cell r="G316" t="str">
            <v>Stratton, Troy F.</v>
          </cell>
          <cell r="H316" t="str">
            <v>REG</v>
          </cell>
          <cell r="I316">
            <v>8</v>
          </cell>
          <cell r="J316">
            <v>8</v>
          </cell>
          <cell r="K316">
            <v>0</v>
          </cell>
          <cell r="L316">
            <v>0.1</v>
          </cell>
        </row>
        <row r="317">
          <cell r="B317">
            <v>1305</v>
          </cell>
          <cell r="C317" t="str">
            <v>GMC</v>
          </cell>
          <cell r="D317" t="str">
            <v xml:space="preserve">Gifford Medical Center </v>
          </cell>
          <cell r="E317" t="str">
            <v>Twin River</v>
          </cell>
          <cell r="F317" t="str">
            <v>Physical Therapist</v>
          </cell>
          <cell r="G317" t="str">
            <v>Chiriatti, Amy L.</v>
          </cell>
          <cell r="H317" t="str">
            <v>REG</v>
          </cell>
          <cell r="I317">
            <v>80</v>
          </cell>
          <cell r="J317">
            <v>68</v>
          </cell>
          <cell r="K317">
            <v>12</v>
          </cell>
          <cell r="L317">
            <v>1</v>
          </cell>
        </row>
        <row r="318">
          <cell r="B318">
            <v>1306</v>
          </cell>
          <cell r="C318" t="str">
            <v>GMC</v>
          </cell>
          <cell r="D318" t="str">
            <v xml:space="preserve">Gifford Medical Center </v>
          </cell>
          <cell r="E318" t="str">
            <v>Twin River</v>
          </cell>
          <cell r="F318" t="str">
            <v>Physical Therapy Assistant</v>
          </cell>
          <cell r="G318" t="str">
            <v>Alexander, Joanna</v>
          </cell>
          <cell r="H318" t="str">
            <v>REG</v>
          </cell>
          <cell r="I318">
            <v>12</v>
          </cell>
          <cell r="J318">
            <v>12</v>
          </cell>
          <cell r="K318">
            <v>0</v>
          </cell>
          <cell r="L318">
            <v>0.15</v>
          </cell>
        </row>
        <row r="319">
          <cell r="B319">
            <v>1307</v>
          </cell>
          <cell r="C319" t="str">
            <v>GMC</v>
          </cell>
          <cell r="D319" t="str">
            <v xml:space="preserve">Gifford Medical Center </v>
          </cell>
          <cell r="E319" t="str">
            <v>Twin River</v>
          </cell>
          <cell r="F319" t="str">
            <v>Physical Therapist</v>
          </cell>
          <cell r="G319" t="str">
            <v>Arnold, Dawn R.</v>
          </cell>
          <cell r="H319" t="str">
            <v>REG</v>
          </cell>
          <cell r="I319">
            <v>32</v>
          </cell>
          <cell r="J319">
            <v>32</v>
          </cell>
          <cell r="K319">
            <v>0</v>
          </cell>
          <cell r="L319">
            <v>0.4</v>
          </cell>
        </row>
        <row r="320">
          <cell r="B320">
            <v>1308</v>
          </cell>
          <cell r="C320" t="str">
            <v>GMC</v>
          </cell>
          <cell r="D320" t="str">
            <v xml:space="preserve">Gifford Medical Center </v>
          </cell>
          <cell r="E320" t="str">
            <v>Twin River</v>
          </cell>
          <cell r="F320" t="str">
            <v xml:space="preserve">Office Representative </v>
          </cell>
          <cell r="G320" t="str">
            <v xml:space="preserve">Open Position </v>
          </cell>
          <cell r="H320" t="str">
            <v>REG</v>
          </cell>
          <cell r="I320">
            <v>80</v>
          </cell>
          <cell r="J320">
            <v>80</v>
          </cell>
          <cell r="K320">
            <v>0</v>
          </cell>
          <cell r="L320">
            <v>1</v>
          </cell>
        </row>
        <row r="321">
          <cell r="B321">
            <v>1309</v>
          </cell>
          <cell r="C321" t="str">
            <v>GMC</v>
          </cell>
          <cell r="D321" t="str">
            <v xml:space="preserve">Gifford Medical Center </v>
          </cell>
          <cell r="E321" t="str">
            <v>Twin River</v>
          </cell>
          <cell r="F321" t="str">
            <v>Rehab Services Manager</v>
          </cell>
          <cell r="G321" t="str">
            <v>Stratton, Troy F.</v>
          </cell>
          <cell r="H321" t="str">
            <v>REG</v>
          </cell>
          <cell r="I321">
            <v>8</v>
          </cell>
          <cell r="J321">
            <v>8</v>
          </cell>
          <cell r="K321">
            <v>0</v>
          </cell>
          <cell r="L321">
            <v>0.1</v>
          </cell>
        </row>
        <row r="322">
          <cell r="B322">
            <v>1310</v>
          </cell>
          <cell r="C322" t="str">
            <v>GMC</v>
          </cell>
          <cell r="D322" t="str">
            <v>Gifford Medical Center</v>
          </cell>
          <cell r="E322" t="str">
            <v xml:space="preserve">Nutrition Services </v>
          </cell>
          <cell r="F322" t="str">
            <v xml:space="preserve">Registered Dietician </v>
          </cell>
          <cell r="G322" t="str">
            <v xml:space="preserve">Hutchinson, Anne </v>
          </cell>
          <cell r="H322" t="str">
            <v>REG</v>
          </cell>
          <cell r="I322">
            <v>64</v>
          </cell>
          <cell r="J322">
            <v>64</v>
          </cell>
          <cell r="K322">
            <v>0</v>
          </cell>
          <cell r="L322">
            <v>0.8</v>
          </cell>
        </row>
        <row r="323">
          <cell r="B323">
            <v>1311</v>
          </cell>
          <cell r="C323" t="str">
            <v>GMC</v>
          </cell>
          <cell r="D323" t="str">
            <v>Gifford Medical Center</v>
          </cell>
          <cell r="E323" t="str">
            <v xml:space="preserve">Nutrition Services </v>
          </cell>
          <cell r="F323" t="str">
            <v>Rehab Services Manager</v>
          </cell>
          <cell r="G323" t="str">
            <v>Stratton, Troy F.</v>
          </cell>
          <cell r="H323" t="str">
            <v>REG</v>
          </cell>
          <cell r="I323">
            <v>8</v>
          </cell>
          <cell r="J323">
            <v>8</v>
          </cell>
          <cell r="K323">
            <v>0</v>
          </cell>
          <cell r="L323">
            <v>0.1</v>
          </cell>
        </row>
        <row r="324">
          <cell r="B324">
            <v>1312</v>
          </cell>
          <cell r="C324" t="str">
            <v>GMC</v>
          </cell>
          <cell r="D324" t="str">
            <v>Gifford Medical Center</v>
          </cell>
          <cell r="E324" t="str">
            <v xml:space="preserve">Nutrition Services </v>
          </cell>
          <cell r="F324" t="str">
            <v xml:space="preserve">Registered Dietician </v>
          </cell>
          <cell r="G324" t="str">
            <v>Pelletier, Stacy J.</v>
          </cell>
          <cell r="H324" t="str">
            <v>REG</v>
          </cell>
          <cell r="I324">
            <v>80</v>
          </cell>
          <cell r="J324">
            <v>80</v>
          </cell>
          <cell r="K324">
            <v>0</v>
          </cell>
          <cell r="L324">
            <v>1</v>
          </cell>
        </row>
        <row r="325">
          <cell r="B325">
            <v>1313</v>
          </cell>
          <cell r="C325" t="str">
            <v>GMC</v>
          </cell>
          <cell r="D325" t="str">
            <v xml:space="preserve">Gifford Medical Center </v>
          </cell>
          <cell r="E325" t="str">
            <v>General Surgery</v>
          </cell>
          <cell r="F325" t="str">
            <v>Medical Assistant</v>
          </cell>
          <cell r="G325" t="str">
            <v>Anderson, Danielle R.</v>
          </cell>
          <cell r="H325" t="str">
            <v>REG</v>
          </cell>
          <cell r="I325">
            <v>80</v>
          </cell>
          <cell r="J325">
            <v>80</v>
          </cell>
          <cell r="K325">
            <v>0</v>
          </cell>
          <cell r="L325">
            <v>1</v>
          </cell>
        </row>
        <row r="326">
          <cell r="B326">
            <v>1314</v>
          </cell>
          <cell r="C326" t="str">
            <v>GMC</v>
          </cell>
          <cell r="D326" t="str">
            <v xml:space="preserve">Gifford Medical Center </v>
          </cell>
          <cell r="E326" t="str">
            <v>General Surgery</v>
          </cell>
          <cell r="F326" t="str">
            <v>Physician</v>
          </cell>
          <cell r="G326" t="str">
            <v>Holman, Dawn</v>
          </cell>
          <cell r="H326" t="str">
            <v>REG</v>
          </cell>
          <cell r="I326">
            <v>80</v>
          </cell>
          <cell r="J326">
            <v>80</v>
          </cell>
          <cell r="K326">
            <v>0</v>
          </cell>
          <cell r="L326">
            <v>1</v>
          </cell>
        </row>
        <row r="327">
          <cell r="B327">
            <v>1315</v>
          </cell>
          <cell r="C327" t="str">
            <v>GMC</v>
          </cell>
          <cell r="D327" t="str">
            <v xml:space="preserve">Gifford Medical Center </v>
          </cell>
          <cell r="E327" t="str">
            <v>General Surgery</v>
          </cell>
          <cell r="F327" t="str">
            <v>RN</v>
          </cell>
          <cell r="G327" t="str">
            <v xml:space="preserve">Open Position- on Hold </v>
          </cell>
          <cell r="H327" t="str">
            <v>REG</v>
          </cell>
          <cell r="I327">
            <v>72</v>
          </cell>
          <cell r="J327">
            <v>64</v>
          </cell>
          <cell r="K327">
            <v>8</v>
          </cell>
          <cell r="L327">
            <v>0.9</v>
          </cell>
        </row>
        <row r="328">
          <cell r="B328">
            <v>1316</v>
          </cell>
          <cell r="C328" t="str">
            <v>GMC</v>
          </cell>
          <cell r="D328" t="str">
            <v xml:space="preserve">Gifford Medical Center </v>
          </cell>
          <cell r="E328" t="str">
            <v>General Surgery</v>
          </cell>
          <cell r="F328" t="str">
            <v>RN</v>
          </cell>
          <cell r="G328" t="str">
            <v>ELIMINATED</v>
          </cell>
          <cell r="H328" t="str">
            <v>PT</v>
          </cell>
          <cell r="I328">
            <v>40</v>
          </cell>
          <cell r="J328">
            <v>0</v>
          </cell>
          <cell r="K328">
            <v>40</v>
          </cell>
          <cell r="L328">
            <v>0.5</v>
          </cell>
        </row>
        <row r="329">
          <cell r="B329">
            <v>1317</v>
          </cell>
          <cell r="C329" t="str">
            <v>GMC</v>
          </cell>
          <cell r="D329" t="str">
            <v xml:space="preserve">Gifford Medical Center </v>
          </cell>
          <cell r="E329" t="str">
            <v>General Surgery</v>
          </cell>
          <cell r="F329" t="str">
            <v>Office Manager</v>
          </cell>
          <cell r="G329" t="str">
            <v>Silloway, Bethany</v>
          </cell>
          <cell r="H329" t="str">
            <v>REG</v>
          </cell>
          <cell r="I329">
            <v>16</v>
          </cell>
          <cell r="J329">
            <v>16</v>
          </cell>
          <cell r="K329">
            <v>0</v>
          </cell>
          <cell r="L329">
            <v>0.2</v>
          </cell>
        </row>
        <row r="330">
          <cell r="B330">
            <v>1318</v>
          </cell>
          <cell r="C330" t="str">
            <v>GMC</v>
          </cell>
          <cell r="D330" t="str">
            <v xml:space="preserve">Gifford Medical Center </v>
          </cell>
          <cell r="E330" t="str">
            <v>General Surgery</v>
          </cell>
          <cell r="F330" t="str">
            <v>Physician</v>
          </cell>
          <cell r="G330" t="str">
            <v>Sokolovsky, Aleksandr</v>
          </cell>
          <cell r="H330" t="str">
            <v>REG</v>
          </cell>
          <cell r="I330">
            <v>80</v>
          </cell>
          <cell r="J330">
            <v>80</v>
          </cell>
          <cell r="K330">
            <v>0</v>
          </cell>
          <cell r="L330">
            <v>1</v>
          </cell>
        </row>
        <row r="331">
          <cell r="B331">
            <v>1319</v>
          </cell>
          <cell r="C331" t="str">
            <v>GMC</v>
          </cell>
          <cell r="D331" t="str">
            <v xml:space="preserve">Gifford Medical Center </v>
          </cell>
          <cell r="E331" t="str">
            <v>General Surgery</v>
          </cell>
          <cell r="F331" t="str">
            <v>Physician</v>
          </cell>
          <cell r="G331" t="str">
            <v>Helmholz, Randolph</v>
          </cell>
          <cell r="H331" t="str">
            <v>PD</v>
          </cell>
          <cell r="I331">
            <v>0</v>
          </cell>
          <cell r="J331">
            <v>0</v>
          </cell>
          <cell r="K331">
            <v>0</v>
          </cell>
          <cell r="L331">
            <v>0</v>
          </cell>
        </row>
        <row r="332">
          <cell r="B332">
            <v>1320</v>
          </cell>
          <cell r="C332" t="str">
            <v>GMC</v>
          </cell>
          <cell r="D332" t="str">
            <v xml:space="preserve">Gifford Medical Center </v>
          </cell>
          <cell r="E332" t="str">
            <v>General Surgery</v>
          </cell>
          <cell r="F332" t="str">
            <v>Physician</v>
          </cell>
          <cell r="G332" t="str">
            <v>Crane, Mark</v>
          </cell>
          <cell r="H332" t="str">
            <v>PD</v>
          </cell>
          <cell r="I332">
            <v>0</v>
          </cell>
          <cell r="J332">
            <v>0</v>
          </cell>
          <cell r="K332">
            <v>0</v>
          </cell>
          <cell r="L332">
            <v>0</v>
          </cell>
        </row>
        <row r="333">
          <cell r="B333">
            <v>1321</v>
          </cell>
          <cell r="C333" t="str">
            <v>GMC</v>
          </cell>
          <cell r="D333" t="str">
            <v xml:space="preserve">Gifford Medical Center </v>
          </cell>
          <cell r="E333" t="str">
            <v>General Surgery</v>
          </cell>
          <cell r="F333" t="str">
            <v>RN</v>
          </cell>
          <cell r="G333" t="str">
            <v>Open Position</v>
          </cell>
          <cell r="H333" t="str">
            <v>REG</v>
          </cell>
          <cell r="I333">
            <v>48</v>
          </cell>
          <cell r="J333">
            <v>0</v>
          </cell>
          <cell r="K333">
            <v>48</v>
          </cell>
          <cell r="L333">
            <v>0.6</v>
          </cell>
        </row>
        <row r="334">
          <cell r="B334">
            <v>1322</v>
          </cell>
          <cell r="C334" t="str">
            <v>GMC</v>
          </cell>
          <cell r="D334" t="str">
            <v xml:space="preserve">Gifford Medical Center </v>
          </cell>
          <cell r="E334" t="str">
            <v>General Surgery</v>
          </cell>
          <cell r="F334" t="str">
            <v xml:space="preserve">Lead Office Representative </v>
          </cell>
          <cell r="G334" t="str">
            <v>Parezo, Theresa H.</v>
          </cell>
          <cell r="H334" t="str">
            <v>REG</v>
          </cell>
          <cell r="I334">
            <v>16</v>
          </cell>
          <cell r="J334">
            <v>16</v>
          </cell>
          <cell r="K334">
            <v>0</v>
          </cell>
          <cell r="L334">
            <v>0.2</v>
          </cell>
        </row>
        <row r="335">
          <cell r="B335">
            <v>1323</v>
          </cell>
          <cell r="C335" t="str">
            <v>GMC</v>
          </cell>
          <cell r="D335" t="str">
            <v xml:space="preserve">Gifford Medical Center </v>
          </cell>
          <cell r="E335" t="str">
            <v>General Surgery</v>
          </cell>
          <cell r="F335" t="str">
            <v>Office Representative</v>
          </cell>
          <cell r="G335" t="str">
            <v>McDonald, Shelley</v>
          </cell>
          <cell r="H335" t="str">
            <v>REG</v>
          </cell>
          <cell r="I335">
            <v>16</v>
          </cell>
          <cell r="J335">
            <v>16</v>
          </cell>
          <cell r="K335">
            <v>0</v>
          </cell>
          <cell r="L335">
            <v>0.2</v>
          </cell>
        </row>
        <row r="336">
          <cell r="B336">
            <v>1324</v>
          </cell>
          <cell r="C336" t="str">
            <v>GMC</v>
          </cell>
          <cell r="D336" t="str">
            <v xml:space="preserve">Gifford Medical Center </v>
          </cell>
          <cell r="E336" t="str">
            <v>General Surgery</v>
          </cell>
          <cell r="F336" t="str">
            <v>Physician Assistant</v>
          </cell>
          <cell r="G336" t="str">
            <v>Swint, Emily</v>
          </cell>
          <cell r="H336" t="str">
            <v>REG</v>
          </cell>
          <cell r="I336">
            <v>80</v>
          </cell>
          <cell r="J336">
            <v>64</v>
          </cell>
          <cell r="K336">
            <v>16</v>
          </cell>
          <cell r="L336">
            <v>1</v>
          </cell>
        </row>
        <row r="337">
          <cell r="B337">
            <v>1325</v>
          </cell>
          <cell r="C337" t="str">
            <v>GMC</v>
          </cell>
          <cell r="D337" t="str">
            <v xml:space="preserve">Gifford Medical Center </v>
          </cell>
          <cell r="E337" t="str">
            <v>General Surgery</v>
          </cell>
          <cell r="F337" t="str">
            <v>Office Representative</v>
          </cell>
          <cell r="G337" t="str">
            <v>Wakefield, Jill</v>
          </cell>
          <cell r="H337" t="str">
            <v>REG</v>
          </cell>
          <cell r="I337">
            <v>16</v>
          </cell>
          <cell r="J337">
            <v>16</v>
          </cell>
          <cell r="K337">
            <v>0</v>
          </cell>
          <cell r="L337">
            <v>0.2</v>
          </cell>
        </row>
        <row r="338">
          <cell r="B338">
            <v>1326</v>
          </cell>
          <cell r="C338" t="str">
            <v>GMC</v>
          </cell>
          <cell r="D338" t="str">
            <v xml:space="preserve">Gifford Medical Center </v>
          </cell>
          <cell r="E338" t="str">
            <v>General Surgery</v>
          </cell>
          <cell r="F338" t="str">
            <v>Physician</v>
          </cell>
          <cell r="G338" t="str">
            <v>ELIMINATED</v>
          </cell>
          <cell r="H338" t="str">
            <v>REG</v>
          </cell>
          <cell r="I338">
            <v>80</v>
          </cell>
          <cell r="J338">
            <v>0</v>
          </cell>
          <cell r="K338">
            <v>80</v>
          </cell>
          <cell r="L338">
            <v>1</v>
          </cell>
        </row>
        <row r="339">
          <cell r="B339">
            <v>1327</v>
          </cell>
          <cell r="C339" t="str">
            <v>GMC</v>
          </cell>
          <cell r="D339" t="str">
            <v xml:space="preserve">Gifford Medical Center </v>
          </cell>
          <cell r="E339" t="str">
            <v>Neurology</v>
          </cell>
          <cell r="F339" t="str">
            <v>LPN</v>
          </cell>
          <cell r="G339" t="str">
            <v>Covino, Christine M.</v>
          </cell>
          <cell r="H339" t="str">
            <v>REG</v>
          </cell>
          <cell r="I339">
            <v>64</v>
          </cell>
          <cell r="J339">
            <v>64</v>
          </cell>
          <cell r="K339">
            <v>0</v>
          </cell>
          <cell r="L339">
            <v>0.8</v>
          </cell>
        </row>
        <row r="340">
          <cell r="B340">
            <v>1328</v>
          </cell>
          <cell r="C340" t="str">
            <v>GMC</v>
          </cell>
          <cell r="D340" t="str">
            <v xml:space="preserve">Gifford Medical Center </v>
          </cell>
          <cell r="E340" t="str">
            <v>Neurology</v>
          </cell>
          <cell r="F340" t="str">
            <v>Office Representative</v>
          </cell>
          <cell r="G340" t="str">
            <v>McDonald, Shelley</v>
          </cell>
          <cell r="H340" t="str">
            <v>REG</v>
          </cell>
          <cell r="I340">
            <v>8</v>
          </cell>
          <cell r="J340">
            <v>8</v>
          </cell>
          <cell r="K340">
            <v>0</v>
          </cell>
          <cell r="L340">
            <v>0.1</v>
          </cell>
        </row>
        <row r="341">
          <cell r="B341">
            <v>1329</v>
          </cell>
          <cell r="C341" t="str">
            <v>GMC</v>
          </cell>
          <cell r="D341" t="str">
            <v xml:space="preserve">Gifford Medical Center </v>
          </cell>
          <cell r="E341" t="str">
            <v>Neurology</v>
          </cell>
          <cell r="F341" t="str">
            <v>Office Representative</v>
          </cell>
          <cell r="G341" t="str">
            <v>Wakefield, Jill</v>
          </cell>
          <cell r="H341" t="str">
            <v>REG</v>
          </cell>
          <cell r="I341">
            <v>8</v>
          </cell>
          <cell r="J341">
            <v>8</v>
          </cell>
          <cell r="K341">
            <v>0</v>
          </cell>
          <cell r="L341">
            <v>0.1</v>
          </cell>
        </row>
        <row r="342">
          <cell r="B342">
            <v>1330</v>
          </cell>
          <cell r="C342" t="str">
            <v>GMC</v>
          </cell>
          <cell r="D342" t="str">
            <v xml:space="preserve">Gifford Medical Center </v>
          </cell>
          <cell r="E342" t="str">
            <v>Neurology</v>
          </cell>
          <cell r="F342" t="str">
            <v>Physician</v>
          </cell>
          <cell r="G342" t="str">
            <v>Schwartz, Robin A.</v>
          </cell>
          <cell r="H342" t="str">
            <v>REG</v>
          </cell>
          <cell r="I342">
            <v>80</v>
          </cell>
          <cell r="J342">
            <v>80</v>
          </cell>
          <cell r="K342">
            <v>0</v>
          </cell>
          <cell r="L342">
            <v>1</v>
          </cell>
        </row>
        <row r="343">
          <cell r="B343">
            <v>1331</v>
          </cell>
          <cell r="C343" t="str">
            <v>GMC</v>
          </cell>
          <cell r="D343" t="str">
            <v xml:space="preserve">Gifford Medical Center </v>
          </cell>
          <cell r="E343" t="str">
            <v>Neurology</v>
          </cell>
          <cell r="F343" t="str">
            <v>Medical Assistant</v>
          </cell>
          <cell r="G343" t="str">
            <v>Harrington, Nancy T.</v>
          </cell>
          <cell r="H343" t="str">
            <v>PD</v>
          </cell>
          <cell r="I343">
            <v>0</v>
          </cell>
          <cell r="J343">
            <v>0</v>
          </cell>
          <cell r="K343">
            <v>0</v>
          </cell>
          <cell r="L343">
            <v>0</v>
          </cell>
        </row>
        <row r="344">
          <cell r="B344">
            <v>1332</v>
          </cell>
          <cell r="C344" t="str">
            <v>GMC</v>
          </cell>
          <cell r="D344" t="str">
            <v xml:space="preserve">Gifford Medical Center </v>
          </cell>
          <cell r="E344" t="str">
            <v>Neurology</v>
          </cell>
          <cell r="F344" t="str">
            <v>Office Manager</v>
          </cell>
          <cell r="G344" t="str">
            <v>Silloway, Bethany</v>
          </cell>
          <cell r="H344" t="str">
            <v>REG</v>
          </cell>
          <cell r="I344">
            <v>8</v>
          </cell>
          <cell r="J344">
            <v>8</v>
          </cell>
          <cell r="K344">
            <v>0</v>
          </cell>
          <cell r="L344">
            <v>0.1</v>
          </cell>
        </row>
        <row r="345">
          <cell r="B345">
            <v>1333</v>
          </cell>
          <cell r="C345" t="str">
            <v>GMC</v>
          </cell>
          <cell r="D345" t="str">
            <v xml:space="preserve">Gifford Medical Center </v>
          </cell>
          <cell r="E345" t="str">
            <v xml:space="preserve">Orthopedics </v>
          </cell>
          <cell r="F345" t="str">
            <v xml:space="preserve">Physician </v>
          </cell>
          <cell r="G345" t="str">
            <v>Weiss, Douglass</v>
          </cell>
          <cell r="H345" t="str">
            <v>REG</v>
          </cell>
          <cell r="I345">
            <v>80</v>
          </cell>
          <cell r="J345">
            <v>80</v>
          </cell>
          <cell r="K345">
            <v>0</v>
          </cell>
          <cell r="L345">
            <v>1</v>
          </cell>
        </row>
        <row r="346">
          <cell r="B346">
            <v>1334</v>
          </cell>
          <cell r="C346" t="str">
            <v>GMC</v>
          </cell>
          <cell r="D346" t="str">
            <v xml:space="preserve">Gifford Medical Center </v>
          </cell>
          <cell r="E346" t="str">
            <v xml:space="preserve">Orthopedics </v>
          </cell>
          <cell r="F346" t="str">
            <v xml:space="preserve">Medical Assistant </v>
          </cell>
          <cell r="G346" t="str">
            <v>Dempsey, Tammy R.</v>
          </cell>
          <cell r="H346" t="str">
            <v>REG</v>
          </cell>
          <cell r="I346">
            <v>80</v>
          </cell>
          <cell r="J346">
            <v>80</v>
          </cell>
          <cell r="K346">
            <v>0</v>
          </cell>
          <cell r="L346">
            <v>1</v>
          </cell>
        </row>
        <row r="347">
          <cell r="B347">
            <v>1335</v>
          </cell>
          <cell r="C347" t="str">
            <v>GMC</v>
          </cell>
          <cell r="D347" t="str">
            <v xml:space="preserve">Gifford Medical Center </v>
          </cell>
          <cell r="E347" t="str">
            <v xml:space="preserve">Orthopedics </v>
          </cell>
          <cell r="F347" t="str">
            <v xml:space="preserve">Lead Office Representative </v>
          </cell>
          <cell r="G347" t="str">
            <v>Parezo, Theresa H.</v>
          </cell>
          <cell r="H347" t="str">
            <v>REG</v>
          </cell>
          <cell r="I347">
            <v>16</v>
          </cell>
          <cell r="J347">
            <v>16</v>
          </cell>
          <cell r="K347">
            <v>0</v>
          </cell>
          <cell r="L347">
            <v>0.2</v>
          </cell>
        </row>
        <row r="348">
          <cell r="B348">
            <v>1336</v>
          </cell>
          <cell r="C348" t="str">
            <v>GMC</v>
          </cell>
          <cell r="D348" t="str">
            <v xml:space="preserve">Gifford Medical Center </v>
          </cell>
          <cell r="E348" t="str">
            <v xml:space="preserve">Orthopedics </v>
          </cell>
          <cell r="F348" t="str">
            <v>Office Representative</v>
          </cell>
          <cell r="G348" t="str">
            <v>McDonald, Shelley</v>
          </cell>
          <cell r="H348" t="str">
            <v>REG</v>
          </cell>
          <cell r="I348">
            <v>16</v>
          </cell>
          <cell r="J348">
            <v>16</v>
          </cell>
          <cell r="K348">
            <v>0</v>
          </cell>
          <cell r="L348">
            <v>0.2</v>
          </cell>
        </row>
        <row r="349">
          <cell r="B349">
            <v>1337</v>
          </cell>
          <cell r="C349" t="str">
            <v>GMC</v>
          </cell>
          <cell r="D349" t="str">
            <v xml:space="preserve">Gifford Medical Center </v>
          </cell>
          <cell r="E349" t="str">
            <v xml:space="preserve">Orthopedics </v>
          </cell>
          <cell r="F349" t="str">
            <v>Office Representative</v>
          </cell>
          <cell r="G349" t="str">
            <v>Wakefield, Jill</v>
          </cell>
          <cell r="H349" t="str">
            <v>REG</v>
          </cell>
          <cell r="I349">
            <v>16</v>
          </cell>
          <cell r="J349">
            <v>16</v>
          </cell>
          <cell r="K349">
            <v>0</v>
          </cell>
          <cell r="L349">
            <v>0.2</v>
          </cell>
        </row>
        <row r="350">
          <cell r="B350">
            <v>1338</v>
          </cell>
          <cell r="C350" t="str">
            <v>GMC</v>
          </cell>
          <cell r="D350" t="str">
            <v xml:space="preserve">Gifford Medical Center </v>
          </cell>
          <cell r="E350" t="str">
            <v xml:space="preserve">Orthopedics </v>
          </cell>
          <cell r="F350" t="str">
            <v>Physician Assistant</v>
          </cell>
          <cell r="G350" t="str">
            <v>Salzmann, Bradford R.</v>
          </cell>
          <cell r="H350" t="str">
            <v>REG</v>
          </cell>
          <cell r="I350">
            <v>80</v>
          </cell>
          <cell r="J350">
            <v>80</v>
          </cell>
          <cell r="K350">
            <v>0</v>
          </cell>
          <cell r="L350">
            <v>1</v>
          </cell>
        </row>
        <row r="351">
          <cell r="B351">
            <v>1339</v>
          </cell>
          <cell r="C351" t="str">
            <v>GMC</v>
          </cell>
          <cell r="D351" t="str">
            <v xml:space="preserve">Gifford Medical Center </v>
          </cell>
          <cell r="E351" t="str">
            <v xml:space="preserve">Orthopedics </v>
          </cell>
          <cell r="F351" t="str">
            <v>Office Manager</v>
          </cell>
          <cell r="G351" t="str">
            <v>Silloway, Bethany</v>
          </cell>
          <cell r="H351" t="str">
            <v>REG</v>
          </cell>
          <cell r="I351">
            <v>16</v>
          </cell>
          <cell r="J351">
            <v>16</v>
          </cell>
          <cell r="K351">
            <v>0</v>
          </cell>
          <cell r="L351">
            <v>0.2</v>
          </cell>
        </row>
        <row r="352">
          <cell r="B352">
            <v>1340</v>
          </cell>
          <cell r="C352" t="str">
            <v>GMC</v>
          </cell>
          <cell r="D352" t="str">
            <v xml:space="preserve">Gifford Medical Center </v>
          </cell>
          <cell r="E352" t="str">
            <v xml:space="preserve">Orthopedics </v>
          </cell>
          <cell r="F352" t="str">
            <v>RN</v>
          </cell>
          <cell r="G352" t="str">
            <v>Open Position</v>
          </cell>
          <cell r="H352" t="str">
            <v>REG</v>
          </cell>
          <cell r="I352">
            <v>32</v>
          </cell>
          <cell r="J352">
            <v>32</v>
          </cell>
          <cell r="K352">
            <v>0</v>
          </cell>
          <cell r="L352">
            <v>0.4</v>
          </cell>
        </row>
        <row r="353">
          <cell r="B353">
            <v>1341</v>
          </cell>
          <cell r="C353" t="str">
            <v>GMC</v>
          </cell>
          <cell r="D353" t="str">
            <v xml:space="preserve">Gifford Medical Center </v>
          </cell>
          <cell r="E353" t="str">
            <v xml:space="preserve">Orthopedics </v>
          </cell>
          <cell r="F353" t="str">
            <v>Physician</v>
          </cell>
          <cell r="G353" t="str">
            <v>Open Position</v>
          </cell>
          <cell r="H353" t="str">
            <v>REG</v>
          </cell>
          <cell r="I353">
            <v>80</v>
          </cell>
          <cell r="J353">
            <v>0</v>
          </cell>
          <cell r="K353">
            <v>80</v>
          </cell>
          <cell r="L353">
            <v>1</v>
          </cell>
        </row>
        <row r="354">
          <cell r="B354">
            <v>1342</v>
          </cell>
          <cell r="C354" t="str">
            <v>GMC</v>
          </cell>
          <cell r="D354" t="str">
            <v xml:space="preserve">Gifford Medical Center </v>
          </cell>
          <cell r="E354" t="str">
            <v>Urology</v>
          </cell>
          <cell r="F354" t="str">
            <v xml:space="preserve">Physician </v>
          </cell>
          <cell r="G354" t="str">
            <v>Dreslin, John A.</v>
          </cell>
          <cell r="H354" t="str">
            <v>REG</v>
          </cell>
          <cell r="I354">
            <v>68</v>
          </cell>
          <cell r="J354">
            <v>68</v>
          </cell>
          <cell r="K354">
            <v>0</v>
          </cell>
          <cell r="L354">
            <v>0.85</v>
          </cell>
        </row>
        <row r="355">
          <cell r="B355">
            <v>1343</v>
          </cell>
          <cell r="C355" t="str">
            <v>GMC</v>
          </cell>
          <cell r="D355" t="str">
            <v xml:space="preserve">Gifford Medical Center </v>
          </cell>
          <cell r="E355" t="str">
            <v>Urology</v>
          </cell>
          <cell r="F355" t="str">
            <v xml:space="preserve">Physician </v>
          </cell>
          <cell r="G355" t="str">
            <v>Viselli, Anne L.</v>
          </cell>
          <cell r="H355" t="str">
            <v>REG</v>
          </cell>
          <cell r="I355">
            <v>52</v>
          </cell>
          <cell r="J355">
            <v>52</v>
          </cell>
          <cell r="K355">
            <v>0</v>
          </cell>
          <cell r="L355">
            <v>0.65</v>
          </cell>
        </row>
        <row r="356">
          <cell r="B356">
            <v>1344</v>
          </cell>
          <cell r="C356" t="str">
            <v>GMC</v>
          </cell>
          <cell r="D356" t="str">
            <v xml:space="preserve">Gifford Medical Center </v>
          </cell>
          <cell r="E356" t="str">
            <v>Urology</v>
          </cell>
          <cell r="F356" t="str">
            <v>Medical Assistant</v>
          </cell>
          <cell r="G356" t="str">
            <v>Vermette, Brenda L.</v>
          </cell>
          <cell r="H356" t="str">
            <v>REG</v>
          </cell>
          <cell r="I356">
            <v>52</v>
          </cell>
          <cell r="J356">
            <v>52</v>
          </cell>
          <cell r="K356">
            <v>0</v>
          </cell>
          <cell r="L356">
            <v>0.65</v>
          </cell>
        </row>
        <row r="357">
          <cell r="B357">
            <v>1345</v>
          </cell>
          <cell r="C357" t="str">
            <v>GMC</v>
          </cell>
          <cell r="D357" t="str">
            <v xml:space="preserve">Gifford Medical Center </v>
          </cell>
          <cell r="E357" t="str">
            <v>Urology</v>
          </cell>
          <cell r="F357" t="str">
            <v>Medical Assistant</v>
          </cell>
          <cell r="G357" t="str">
            <v xml:space="preserve">Bussiere, Jennifer </v>
          </cell>
          <cell r="H357" t="str">
            <v>REG</v>
          </cell>
          <cell r="I357">
            <v>68</v>
          </cell>
          <cell r="J357">
            <v>68</v>
          </cell>
          <cell r="K357">
            <v>0</v>
          </cell>
          <cell r="L357">
            <v>0.85</v>
          </cell>
        </row>
        <row r="358">
          <cell r="B358">
            <v>1346</v>
          </cell>
          <cell r="C358" t="str">
            <v>GMC</v>
          </cell>
          <cell r="D358" t="str">
            <v xml:space="preserve">Gifford Medical Center </v>
          </cell>
          <cell r="E358" t="str">
            <v>Urology</v>
          </cell>
          <cell r="F358" t="str">
            <v xml:space="preserve">Lead Office Representative </v>
          </cell>
          <cell r="G358" t="str">
            <v>Parezo, Theresa H.</v>
          </cell>
          <cell r="H358" t="str">
            <v>REG</v>
          </cell>
          <cell r="I358">
            <v>16</v>
          </cell>
          <cell r="J358">
            <v>16</v>
          </cell>
          <cell r="K358">
            <v>0</v>
          </cell>
          <cell r="L358">
            <v>0.2</v>
          </cell>
        </row>
        <row r="359">
          <cell r="B359">
            <v>1347</v>
          </cell>
          <cell r="C359" t="str">
            <v>GMC</v>
          </cell>
          <cell r="D359" t="str">
            <v xml:space="preserve">Gifford Medical Center </v>
          </cell>
          <cell r="E359" t="str">
            <v>Urology</v>
          </cell>
          <cell r="F359" t="str">
            <v>Office Representative</v>
          </cell>
          <cell r="G359" t="str">
            <v>McDonald, Shelley</v>
          </cell>
          <cell r="H359" t="str">
            <v>REG</v>
          </cell>
          <cell r="I359">
            <v>8</v>
          </cell>
          <cell r="J359">
            <v>8</v>
          </cell>
          <cell r="K359">
            <v>0</v>
          </cell>
          <cell r="L359">
            <v>0.1</v>
          </cell>
        </row>
        <row r="360">
          <cell r="B360">
            <v>1348</v>
          </cell>
          <cell r="C360" t="str">
            <v>GMC</v>
          </cell>
          <cell r="D360" t="str">
            <v xml:space="preserve">Gifford Medical Center </v>
          </cell>
          <cell r="E360" t="str">
            <v>Urology</v>
          </cell>
          <cell r="F360" t="str">
            <v>Office Representative</v>
          </cell>
          <cell r="G360" t="str">
            <v>Wakefield, Jill</v>
          </cell>
          <cell r="H360" t="str">
            <v>REG</v>
          </cell>
          <cell r="I360">
            <v>8</v>
          </cell>
          <cell r="J360">
            <v>8</v>
          </cell>
          <cell r="K360">
            <v>0</v>
          </cell>
          <cell r="L360">
            <v>0.1</v>
          </cell>
        </row>
        <row r="361">
          <cell r="B361">
            <v>1349</v>
          </cell>
          <cell r="C361" t="str">
            <v>GMC</v>
          </cell>
          <cell r="D361" t="str">
            <v xml:space="preserve">Gifford Medical Center </v>
          </cell>
          <cell r="E361" t="str">
            <v>Urology</v>
          </cell>
          <cell r="F361" t="str">
            <v>Office Manager</v>
          </cell>
          <cell r="G361" t="str">
            <v>Silloway, Bethany</v>
          </cell>
          <cell r="H361" t="str">
            <v>REG</v>
          </cell>
          <cell r="I361">
            <v>8</v>
          </cell>
          <cell r="J361">
            <v>8</v>
          </cell>
          <cell r="K361">
            <v>0</v>
          </cell>
          <cell r="L361">
            <v>0.1</v>
          </cell>
        </row>
        <row r="362">
          <cell r="B362">
            <v>1350</v>
          </cell>
          <cell r="C362" t="str">
            <v>GMC</v>
          </cell>
          <cell r="D362" t="str">
            <v xml:space="preserve">Gifford Medical Center </v>
          </cell>
          <cell r="E362" t="str">
            <v>Urology</v>
          </cell>
          <cell r="F362" t="str">
            <v>Physician Assistant</v>
          </cell>
          <cell r="G362" t="str">
            <v>ELIMINATED</v>
          </cell>
          <cell r="H362" t="str">
            <v>REG</v>
          </cell>
          <cell r="I362">
            <v>80</v>
          </cell>
          <cell r="J362">
            <v>0</v>
          </cell>
          <cell r="K362">
            <v>80</v>
          </cell>
          <cell r="L362">
            <v>1</v>
          </cell>
        </row>
        <row r="363">
          <cell r="B363">
            <v>1351</v>
          </cell>
          <cell r="C363" t="str">
            <v>GMC</v>
          </cell>
          <cell r="D363" t="str">
            <v xml:space="preserve">Gifford Medical Center </v>
          </cell>
          <cell r="E363" t="str">
            <v xml:space="preserve">Podiatry </v>
          </cell>
          <cell r="F363" t="str">
            <v>RN</v>
          </cell>
          <cell r="G363" t="str">
            <v xml:space="preserve">Open Position </v>
          </cell>
          <cell r="H363" t="str">
            <v>PT</v>
          </cell>
          <cell r="I363">
            <v>16</v>
          </cell>
          <cell r="J363">
            <v>0</v>
          </cell>
          <cell r="K363">
            <v>16</v>
          </cell>
          <cell r="L363">
            <v>0.2</v>
          </cell>
        </row>
        <row r="364">
          <cell r="B364">
            <v>1352</v>
          </cell>
          <cell r="C364" t="str">
            <v>GMC</v>
          </cell>
          <cell r="D364" t="str">
            <v xml:space="preserve">Gifford Medical Center </v>
          </cell>
          <cell r="E364" t="str">
            <v xml:space="preserve">Podiatry </v>
          </cell>
          <cell r="F364" t="str">
            <v>RN</v>
          </cell>
          <cell r="G364" t="str">
            <v>Clark, Sheila M.</v>
          </cell>
          <cell r="H364" t="str">
            <v>PT</v>
          </cell>
          <cell r="I364">
            <v>40</v>
          </cell>
          <cell r="J364">
            <v>40</v>
          </cell>
          <cell r="K364">
            <v>0</v>
          </cell>
          <cell r="L364">
            <v>0.5</v>
          </cell>
        </row>
        <row r="365">
          <cell r="B365">
            <v>1353</v>
          </cell>
          <cell r="C365" t="str">
            <v>GMC</v>
          </cell>
          <cell r="D365" t="str">
            <v xml:space="preserve">Gifford Medical Center </v>
          </cell>
          <cell r="E365" t="str">
            <v xml:space="preserve">Podiatry </v>
          </cell>
          <cell r="F365" t="str">
            <v xml:space="preserve">Physician </v>
          </cell>
          <cell r="G365" t="str">
            <v>Benoit, Nicolas R.</v>
          </cell>
          <cell r="H365" t="str">
            <v>REG</v>
          </cell>
          <cell r="I365">
            <v>64</v>
          </cell>
          <cell r="J365">
            <v>64</v>
          </cell>
          <cell r="K365">
            <v>0</v>
          </cell>
          <cell r="L365">
            <v>0.8</v>
          </cell>
        </row>
        <row r="366">
          <cell r="B366">
            <v>1354</v>
          </cell>
          <cell r="C366" t="str">
            <v>GMC</v>
          </cell>
          <cell r="D366" t="str">
            <v xml:space="preserve">Gifford Medical Center </v>
          </cell>
          <cell r="E366" t="str">
            <v xml:space="preserve">Podiatry </v>
          </cell>
          <cell r="F366" t="str">
            <v xml:space="preserve">Physician </v>
          </cell>
          <cell r="G366" t="str">
            <v>Bjork, Jonathan E.</v>
          </cell>
          <cell r="H366" t="str">
            <v>REG</v>
          </cell>
          <cell r="I366">
            <v>32</v>
          </cell>
          <cell r="J366">
            <v>32</v>
          </cell>
          <cell r="K366">
            <v>0</v>
          </cell>
          <cell r="L366">
            <v>0.4</v>
          </cell>
        </row>
        <row r="367">
          <cell r="B367">
            <v>1355</v>
          </cell>
          <cell r="C367" t="str">
            <v>GMC</v>
          </cell>
          <cell r="D367" t="str">
            <v xml:space="preserve">Gifford Medical Center </v>
          </cell>
          <cell r="E367" t="str">
            <v xml:space="preserve">Podiatry </v>
          </cell>
          <cell r="F367" t="str">
            <v xml:space="preserve">Medical Assistant </v>
          </cell>
          <cell r="G367" t="str">
            <v>Stone, Amy</v>
          </cell>
          <cell r="H367" t="str">
            <v>REG</v>
          </cell>
          <cell r="I367">
            <v>32</v>
          </cell>
          <cell r="J367">
            <v>32</v>
          </cell>
          <cell r="K367">
            <v>0</v>
          </cell>
          <cell r="L367">
            <v>0.4</v>
          </cell>
        </row>
        <row r="368">
          <cell r="B368">
            <v>1356</v>
          </cell>
          <cell r="C368" t="str">
            <v>GMC</v>
          </cell>
          <cell r="D368" t="str">
            <v xml:space="preserve">Gifford Medical Center </v>
          </cell>
          <cell r="E368" t="str">
            <v xml:space="preserve">Podiatry </v>
          </cell>
          <cell r="F368" t="str">
            <v xml:space="preserve">Physician </v>
          </cell>
          <cell r="G368" t="str">
            <v>ELIMINATED</v>
          </cell>
          <cell r="H368" t="str">
            <v>PD</v>
          </cell>
          <cell r="I368">
            <v>0</v>
          </cell>
          <cell r="J368">
            <v>0</v>
          </cell>
          <cell r="K368">
            <v>0</v>
          </cell>
          <cell r="L368">
            <v>0</v>
          </cell>
        </row>
        <row r="369">
          <cell r="B369">
            <v>1357</v>
          </cell>
          <cell r="C369" t="str">
            <v>GMC</v>
          </cell>
          <cell r="D369" t="str">
            <v xml:space="preserve">Gifford Medical Center </v>
          </cell>
          <cell r="E369" t="str">
            <v xml:space="preserve">Podiatry </v>
          </cell>
          <cell r="F369" t="str">
            <v xml:space="preserve">Medical Assistant </v>
          </cell>
          <cell r="G369" t="str">
            <v>Schumann, Rhonda J.</v>
          </cell>
          <cell r="H369" t="str">
            <v>REG</v>
          </cell>
          <cell r="I369">
            <v>64</v>
          </cell>
          <cell r="J369">
            <v>64</v>
          </cell>
          <cell r="K369">
            <v>0</v>
          </cell>
          <cell r="L369">
            <v>0.8</v>
          </cell>
        </row>
        <row r="370">
          <cell r="B370">
            <v>1358</v>
          </cell>
          <cell r="C370" t="str">
            <v>GMC</v>
          </cell>
          <cell r="D370" t="str">
            <v xml:space="preserve">Gifford Medical Center </v>
          </cell>
          <cell r="E370" t="str">
            <v xml:space="preserve">Podiatry </v>
          </cell>
          <cell r="F370" t="str">
            <v xml:space="preserve">Lead Office Representative </v>
          </cell>
          <cell r="G370" t="str">
            <v>Parezo, Theresa H.</v>
          </cell>
          <cell r="H370" t="str">
            <v>REG</v>
          </cell>
          <cell r="I370">
            <v>16</v>
          </cell>
          <cell r="J370">
            <v>16</v>
          </cell>
          <cell r="K370">
            <v>0</v>
          </cell>
          <cell r="L370">
            <v>0.2</v>
          </cell>
        </row>
        <row r="371">
          <cell r="B371">
            <v>1359</v>
          </cell>
          <cell r="C371" t="str">
            <v>GMC</v>
          </cell>
          <cell r="D371" t="str">
            <v xml:space="preserve">Gifford Medical Center </v>
          </cell>
          <cell r="E371" t="str">
            <v xml:space="preserve">Podiatry </v>
          </cell>
          <cell r="F371" t="str">
            <v>Office Representative</v>
          </cell>
          <cell r="G371" t="str">
            <v>McDonald, Shelley</v>
          </cell>
          <cell r="H371" t="str">
            <v>REG</v>
          </cell>
          <cell r="I371">
            <v>16</v>
          </cell>
          <cell r="J371">
            <v>16</v>
          </cell>
          <cell r="K371">
            <v>0</v>
          </cell>
          <cell r="L371">
            <v>0.2</v>
          </cell>
        </row>
        <row r="372">
          <cell r="B372">
            <v>1360</v>
          </cell>
          <cell r="C372" t="str">
            <v>GMC</v>
          </cell>
          <cell r="D372" t="str">
            <v xml:space="preserve">Gifford Medical Center </v>
          </cell>
          <cell r="E372" t="str">
            <v xml:space="preserve">Podiatry </v>
          </cell>
          <cell r="F372" t="str">
            <v>Office Representative</v>
          </cell>
          <cell r="G372" t="str">
            <v>Wakefield, Jill</v>
          </cell>
          <cell r="H372" t="str">
            <v>REG</v>
          </cell>
          <cell r="I372">
            <v>16</v>
          </cell>
          <cell r="J372">
            <v>16</v>
          </cell>
          <cell r="K372">
            <v>0</v>
          </cell>
          <cell r="L372">
            <v>0.2</v>
          </cell>
        </row>
        <row r="373">
          <cell r="B373">
            <v>1361</v>
          </cell>
          <cell r="C373" t="str">
            <v>GMC</v>
          </cell>
          <cell r="D373" t="str">
            <v xml:space="preserve">Gifford Medical Center </v>
          </cell>
          <cell r="E373" t="str">
            <v xml:space="preserve">Podiatry </v>
          </cell>
          <cell r="F373" t="str">
            <v>Office Manager</v>
          </cell>
          <cell r="G373" t="str">
            <v>Silloway, Bethany</v>
          </cell>
          <cell r="H373" t="str">
            <v>REG</v>
          </cell>
          <cell r="I373">
            <v>16</v>
          </cell>
          <cell r="J373">
            <v>16</v>
          </cell>
          <cell r="K373">
            <v>0</v>
          </cell>
          <cell r="L373">
            <v>0.2</v>
          </cell>
        </row>
        <row r="374">
          <cell r="B374">
            <v>1362</v>
          </cell>
          <cell r="C374" t="str">
            <v>GMC</v>
          </cell>
          <cell r="D374" t="str">
            <v xml:space="preserve">Gifford Medical Center </v>
          </cell>
          <cell r="E374" t="str">
            <v xml:space="preserve">Podiatry </v>
          </cell>
          <cell r="F374" t="str">
            <v xml:space="preserve">Lead Office Representative </v>
          </cell>
          <cell r="G374" t="str">
            <v xml:space="preserve">Open Position </v>
          </cell>
          <cell r="H374" t="str">
            <v>REG</v>
          </cell>
          <cell r="I374">
            <v>32</v>
          </cell>
          <cell r="J374">
            <v>32</v>
          </cell>
          <cell r="K374">
            <v>0</v>
          </cell>
          <cell r="L374">
            <v>0.4</v>
          </cell>
        </row>
        <row r="375">
          <cell r="B375">
            <v>1363</v>
          </cell>
          <cell r="C375" t="str">
            <v>GMC</v>
          </cell>
          <cell r="D375" t="str">
            <v xml:space="preserve">Gifford Medical Center </v>
          </cell>
          <cell r="E375" t="str">
            <v xml:space="preserve">Podiatry </v>
          </cell>
          <cell r="F375" t="str">
            <v>Physician</v>
          </cell>
          <cell r="G375" t="str">
            <v xml:space="preserve">Andreasen, Steven M. </v>
          </cell>
          <cell r="H375" t="str">
            <v>REG</v>
          </cell>
          <cell r="I375">
            <v>32</v>
          </cell>
          <cell r="J375">
            <v>32</v>
          </cell>
          <cell r="K375">
            <v>0</v>
          </cell>
          <cell r="L375">
            <v>0.4</v>
          </cell>
        </row>
        <row r="376">
          <cell r="B376">
            <v>1364</v>
          </cell>
          <cell r="C376" t="str">
            <v>GMC</v>
          </cell>
          <cell r="D376" t="str">
            <v xml:space="preserve">Gifford Medical Center </v>
          </cell>
          <cell r="E376" t="str">
            <v xml:space="preserve">GMC Sharon </v>
          </cell>
          <cell r="F376" t="str">
            <v xml:space="preserve">Physician </v>
          </cell>
          <cell r="G376" t="str">
            <v>Chamberland, Michael J.</v>
          </cell>
          <cell r="H376" t="str">
            <v>REG</v>
          </cell>
          <cell r="I376">
            <v>80</v>
          </cell>
          <cell r="J376">
            <v>80</v>
          </cell>
          <cell r="K376">
            <v>0</v>
          </cell>
          <cell r="L376">
            <v>1</v>
          </cell>
        </row>
        <row r="377">
          <cell r="B377">
            <v>1365</v>
          </cell>
          <cell r="C377" t="str">
            <v xml:space="preserve">GMC </v>
          </cell>
          <cell r="D377" t="str">
            <v>Gifford Medical Center</v>
          </cell>
          <cell r="E377" t="str">
            <v xml:space="preserve">GMC Sharon </v>
          </cell>
          <cell r="F377" t="str">
            <v xml:space="preserve">Physician </v>
          </cell>
          <cell r="G377" t="str">
            <v>Benoit, Nicolas R.</v>
          </cell>
          <cell r="H377" t="str">
            <v>REG</v>
          </cell>
          <cell r="I377">
            <v>16</v>
          </cell>
          <cell r="J377">
            <v>16</v>
          </cell>
          <cell r="K377">
            <v>0</v>
          </cell>
          <cell r="L377">
            <v>0.2</v>
          </cell>
        </row>
        <row r="378">
          <cell r="B378">
            <v>1366</v>
          </cell>
          <cell r="C378" t="str">
            <v>GMC</v>
          </cell>
          <cell r="D378" t="str">
            <v xml:space="preserve">Gifford Medical Center </v>
          </cell>
          <cell r="E378" t="str">
            <v xml:space="preserve">GMC Sharon </v>
          </cell>
          <cell r="F378" t="str">
            <v xml:space="preserve">Medical Assistant </v>
          </cell>
          <cell r="G378" t="str">
            <v>Schumann, Rhonda J.</v>
          </cell>
          <cell r="H378" t="str">
            <v>REG</v>
          </cell>
          <cell r="I378">
            <v>16</v>
          </cell>
          <cell r="J378">
            <v>16</v>
          </cell>
          <cell r="K378">
            <v>0</v>
          </cell>
          <cell r="L378">
            <v>0.2</v>
          </cell>
        </row>
        <row r="379">
          <cell r="B379">
            <v>1367</v>
          </cell>
          <cell r="C379" t="str">
            <v>GMC</v>
          </cell>
          <cell r="D379" t="str">
            <v xml:space="preserve">Gifford Medical Center </v>
          </cell>
          <cell r="E379" t="str">
            <v xml:space="preserve">GMC Sharon </v>
          </cell>
          <cell r="F379" t="str">
            <v xml:space="preserve">Medical Assistant </v>
          </cell>
          <cell r="G379" t="str">
            <v>Stone, Amy</v>
          </cell>
          <cell r="H379" t="str">
            <v>REG</v>
          </cell>
          <cell r="I379">
            <v>48</v>
          </cell>
          <cell r="J379">
            <v>48</v>
          </cell>
          <cell r="K379">
            <v>0</v>
          </cell>
          <cell r="L379">
            <v>0.6</v>
          </cell>
        </row>
        <row r="380">
          <cell r="B380">
            <v>1368</v>
          </cell>
          <cell r="C380" t="str">
            <v>GMC</v>
          </cell>
          <cell r="D380" t="str">
            <v xml:space="preserve">Gifford Medical Center </v>
          </cell>
          <cell r="E380" t="str">
            <v xml:space="preserve">GMC Sharon </v>
          </cell>
          <cell r="F380" t="str">
            <v>Physician</v>
          </cell>
          <cell r="G380" t="str">
            <v xml:space="preserve">Andreasen, Steven M. </v>
          </cell>
          <cell r="H380" t="str">
            <v>REG</v>
          </cell>
          <cell r="I380">
            <v>48</v>
          </cell>
          <cell r="J380">
            <v>48</v>
          </cell>
          <cell r="K380">
            <v>0</v>
          </cell>
          <cell r="L380">
            <v>0.6</v>
          </cell>
        </row>
        <row r="381">
          <cell r="B381">
            <v>1369</v>
          </cell>
          <cell r="C381" t="str">
            <v>GMC</v>
          </cell>
          <cell r="D381" t="str">
            <v xml:space="preserve">Gifford Medical Center </v>
          </cell>
          <cell r="E381" t="str">
            <v xml:space="preserve">GMC Sharon </v>
          </cell>
          <cell r="F381" t="str">
            <v xml:space="preserve">Physician </v>
          </cell>
          <cell r="G381" t="str">
            <v xml:space="preserve">Open Position </v>
          </cell>
          <cell r="H381" t="str">
            <v>REG</v>
          </cell>
          <cell r="I381">
            <v>80</v>
          </cell>
          <cell r="J381">
            <v>0</v>
          </cell>
          <cell r="K381">
            <v>80</v>
          </cell>
          <cell r="L381">
            <v>1</v>
          </cell>
        </row>
        <row r="382">
          <cell r="B382">
            <v>1370</v>
          </cell>
          <cell r="C382" t="str">
            <v>GMC</v>
          </cell>
          <cell r="D382" t="str">
            <v xml:space="preserve">Gifford Medical Center </v>
          </cell>
          <cell r="E382" t="str">
            <v xml:space="preserve">GMC Sharon </v>
          </cell>
          <cell r="F382" t="str">
            <v xml:space="preserve">Office Representative </v>
          </cell>
          <cell r="G382" t="str">
            <v>Letourneau, Shannon M.</v>
          </cell>
          <cell r="H382" t="str">
            <v>REG</v>
          </cell>
          <cell r="I382">
            <v>80</v>
          </cell>
          <cell r="J382">
            <v>80</v>
          </cell>
          <cell r="K382">
            <v>0</v>
          </cell>
          <cell r="L382">
            <v>1</v>
          </cell>
        </row>
        <row r="383">
          <cell r="B383">
            <v>1371</v>
          </cell>
          <cell r="C383" t="str">
            <v>GMC</v>
          </cell>
          <cell r="D383" t="str">
            <v xml:space="preserve">Gifford Medical Center </v>
          </cell>
          <cell r="E383" t="str">
            <v xml:space="preserve">GMC Sharon </v>
          </cell>
          <cell r="F383" t="str">
            <v>Physician</v>
          </cell>
          <cell r="G383" t="str">
            <v>Mustoe, Steven S.</v>
          </cell>
          <cell r="H383" t="str">
            <v>PT</v>
          </cell>
          <cell r="I383">
            <v>53.6</v>
          </cell>
          <cell r="J383">
            <v>54</v>
          </cell>
          <cell r="K383">
            <v>-0.39999999999999858</v>
          </cell>
          <cell r="L383">
            <v>0.67</v>
          </cell>
        </row>
        <row r="384">
          <cell r="B384">
            <v>1372</v>
          </cell>
          <cell r="C384" t="str">
            <v>GMC</v>
          </cell>
          <cell r="D384" t="str">
            <v xml:space="preserve">Gifford Medical Center </v>
          </cell>
          <cell r="E384" t="str">
            <v xml:space="preserve">GMC Sharon </v>
          </cell>
          <cell r="F384" t="str">
            <v>Physician Assistant</v>
          </cell>
          <cell r="G384" t="str">
            <v>Clemente, Katherine F.</v>
          </cell>
          <cell r="H384" t="str">
            <v>REG</v>
          </cell>
          <cell r="I384">
            <v>76</v>
          </cell>
          <cell r="J384">
            <v>76</v>
          </cell>
          <cell r="K384">
            <v>0</v>
          </cell>
          <cell r="L384">
            <v>0.95</v>
          </cell>
        </row>
        <row r="385">
          <cell r="B385">
            <v>1373</v>
          </cell>
          <cell r="C385" t="str">
            <v>GMC</v>
          </cell>
          <cell r="D385" t="str">
            <v xml:space="preserve">Gifford Medical Center </v>
          </cell>
          <cell r="E385" t="str">
            <v xml:space="preserve">GMC Sharon </v>
          </cell>
          <cell r="F385" t="str">
            <v xml:space="preserve">Medical Assistant </v>
          </cell>
          <cell r="G385" t="str">
            <v>Johnson, Kiana</v>
          </cell>
          <cell r="H385" t="str">
            <v>REG</v>
          </cell>
          <cell r="I385">
            <v>80</v>
          </cell>
          <cell r="J385">
            <v>48</v>
          </cell>
          <cell r="K385">
            <v>32</v>
          </cell>
          <cell r="L385">
            <v>1</v>
          </cell>
        </row>
        <row r="386">
          <cell r="B386">
            <v>1374</v>
          </cell>
          <cell r="C386" t="str">
            <v>GMC</v>
          </cell>
          <cell r="D386" t="str">
            <v xml:space="preserve">Gifford Medical Center </v>
          </cell>
          <cell r="E386" t="str">
            <v xml:space="preserve">GMC Sharon </v>
          </cell>
          <cell r="F386" t="str">
            <v xml:space="preserve">Office Representative </v>
          </cell>
          <cell r="G386" t="str">
            <v xml:space="preserve">Flint, Lesley </v>
          </cell>
          <cell r="H386" t="str">
            <v>REG</v>
          </cell>
          <cell r="I386">
            <v>80</v>
          </cell>
          <cell r="J386">
            <v>80</v>
          </cell>
          <cell r="K386">
            <v>0</v>
          </cell>
          <cell r="L386">
            <v>1</v>
          </cell>
        </row>
        <row r="387">
          <cell r="B387">
            <v>1375</v>
          </cell>
          <cell r="C387" t="str">
            <v>GMC</v>
          </cell>
          <cell r="D387" t="str">
            <v xml:space="preserve">Gifford Medical Center </v>
          </cell>
          <cell r="E387" t="str">
            <v xml:space="preserve">GMC Sharon </v>
          </cell>
          <cell r="F387" t="str">
            <v xml:space="preserve">Medical Assistant </v>
          </cell>
          <cell r="G387" t="str">
            <v>Hodgdon, Grace S.</v>
          </cell>
          <cell r="H387" t="str">
            <v>REG</v>
          </cell>
          <cell r="I387">
            <v>80</v>
          </cell>
          <cell r="J387">
            <v>64</v>
          </cell>
          <cell r="K387">
            <v>16</v>
          </cell>
          <cell r="L387">
            <v>1</v>
          </cell>
        </row>
        <row r="388">
          <cell r="B388">
            <v>1376</v>
          </cell>
          <cell r="C388" t="str">
            <v>GMC</v>
          </cell>
          <cell r="D388" t="str">
            <v xml:space="preserve">Gifford Medical Center </v>
          </cell>
          <cell r="E388" t="str">
            <v xml:space="preserve">GMC Sharon </v>
          </cell>
          <cell r="F388" t="str">
            <v xml:space="preserve">Office Manager </v>
          </cell>
          <cell r="G388" t="str">
            <v>Ward, Rebecca Jo L.</v>
          </cell>
          <cell r="H388" t="str">
            <v>REG</v>
          </cell>
          <cell r="I388">
            <v>80</v>
          </cell>
          <cell r="J388">
            <v>80</v>
          </cell>
          <cell r="K388">
            <v>0</v>
          </cell>
          <cell r="L388">
            <v>1</v>
          </cell>
        </row>
        <row r="389">
          <cell r="B389">
            <v>1377</v>
          </cell>
          <cell r="C389" t="str">
            <v>GMC</v>
          </cell>
          <cell r="D389" t="str">
            <v xml:space="preserve">Gifford Medical Center </v>
          </cell>
          <cell r="E389" t="str">
            <v xml:space="preserve">GMC Sharon </v>
          </cell>
          <cell r="F389" t="str">
            <v>Certified Athletic Trainer</v>
          </cell>
          <cell r="G389" t="str">
            <v>Cacciola, Brendan</v>
          </cell>
          <cell r="H389" t="str">
            <v>REG</v>
          </cell>
          <cell r="I389">
            <v>64</v>
          </cell>
          <cell r="J389">
            <v>64</v>
          </cell>
          <cell r="K389">
            <v>0</v>
          </cell>
          <cell r="L389">
            <v>0.8</v>
          </cell>
        </row>
        <row r="390">
          <cell r="B390">
            <v>1378</v>
          </cell>
          <cell r="C390" t="str">
            <v>GMC</v>
          </cell>
          <cell r="D390" t="str">
            <v xml:space="preserve">Gifford Medical Center </v>
          </cell>
          <cell r="E390" t="str">
            <v>GMC Berlin</v>
          </cell>
          <cell r="F390" t="str">
            <v xml:space="preserve">Lead Office Representative </v>
          </cell>
          <cell r="G390" t="str">
            <v>Slocum, Michelle M.</v>
          </cell>
          <cell r="H390" t="str">
            <v>REG</v>
          </cell>
          <cell r="I390">
            <v>48</v>
          </cell>
          <cell r="J390">
            <v>48</v>
          </cell>
          <cell r="K390">
            <v>0</v>
          </cell>
          <cell r="L390">
            <v>0.6</v>
          </cell>
        </row>
        <row r="391">
          <cell r="B391">
            <v>1379</v>
          </cell>
          <cell r="C391" t="str">
            <v>GMC</v>
          </cell>
          <cell r="D391" t="str">
            <v xml:space="preserve">Gifford Medical Center </v>
          </cell>
          <cell r="E391" t="str">
            <v>GMC Berlin</v>
          </cell>
          <cell r="F391" t="str">
            <v xml:space="preserve">Physician </v>
          </cell>
          <cell r="G391" t="str">
            <v>Bjork, Jonathan E.</v>
          </cell>
          <cell r="H391" t="str">
            <v>REG</v>
          </cell>
          <cell r="I391">
            <v>48</v>
          </cell>
          <cell r="J391">
            <v>48</v>
          </cell>
          <cell r="K391">
            <v>0</v>
          </cell>
          <cell r="L391">
            <v>0.6</v>
          </cell>
        </row>
        <row r="392">
          <cell r="B392">
            <v>1380</v>
          </cell>
          <cell r="C392" t="str">
            <v>GMC</v>
          </cell>
          <cell r="D392" t="str">
            <v xml:space="preserve">Gifford Medical Center </v>
          </cell>
          <cell r="E392" t="str">
            <v>GMC Berlin</v>
          </cell>
          <cell r="F392" t="str">
            <v xml:space="preserve">Office Representative </v>
          </cell>
          <cell r="G392" t="str">
            <v>Boulanger, Karen L.</v>
          </cell>
          <cell r="H392" t="str">
            <v>REG</v>
          </cell>
          <cell r="I392">
            <v>80</v>
          </cell>
          <cell r="J392">
            <v>80</v>
          </cell>
          <cell r="K392">
            <v>0</v>
          </cell>
          <cell r="L392">
            <v>1</v>
          </cell>
        </row>
        <row r="393">
          <cell r="B393">
            <v>1381</v>
          </cell>
          <cell r="C393" t="str">
            <v>GMC</v>
          </cell>
          <cell r="D393" t="str">
            <v xml:space="preserve">Gifford Medical Center </v>
          </cell>
          <cell r="E393" t="str">
            <v>GMC Berlin</v>
          </cell>
          <cell r="F393" t="str">
            <v xml:space="preserve">Physician </v>
          </cell>
          <cell r="G393" t="str">
            <v>Viselli, Anne L.</v>
          </cell>
          <cell r="H393" t="str">
            <v>REG</v>
          </cell>
          <cell r="I393">
            <v>12</v>
          </cell>
          <cell r="J393">
            <v>12</v>
          </cell>
          <cell r="K393">
            <v>0</v>
          </cell>
          <cell r="L393">
            <v>0.15</v>
          </cell>
        </row>
        <row r="394">
          <cell r="B394">
            <v>1382</v>
          </cell>
          <cell r="C394" t="str">
            <v>GMC</v>
          </cell>
          <cell r="D394" t="str">
            <v xml:space="preserve">Gifford Medical Center </v>
          </cell>
          <cell r="E394" t="str">
            <v>GMC Berlin</v>
          </cell>
          <cell r="F394" t="str">
            <v>Medical Assistant</v>
          </cell>
          <cell r="G394" t="str">
            <v>Vermette, Brenda L.</v>
          </cell>
          <cell r="H394" t="str">
            <v>REG</v>
          </cell>
          <cell r="I394">
            <v>12</v>
          </cell>
          <cell r="J394">
            <v>12</v>
          </cell>
          <cell r="K394">
            <v>0</v>
          </cell>
          <cell r="L394">
            <v>0.15</v>
          </cell>
        </row>
        <row r="395">
          <cell r="B395">
            <v>1383</v>
          </cell>
          <cell r="C395" t="str">
            <v>GMC</v>
          </cell>
          <cell r="D395" t="str">
            <v xml:space="preserve">Gifford Medical Center </v>
          </cell>
          <cell r="E395" t="str">
            <v>GMC Berlin</v>
          </cell>
          <cell r="F395" t="str">
            <v xml:space="preserve">Physician </v>
          </cell>
          <cell r="G395" t="str">
            <v>Dreslin, John A.</v>
          </cell>
          <cell r="H395" t="str">
            <v>REG</v>
          </cell>
          <cell r="I395">
            <v>12</v>
          </cell>
          <cell r="J395">
            <v>12</v>
          </cell>
          <cell r="K395">
            <v>0</v>
          </cell>
          <cell r="L395">
            <v>0.15</v>
          </cell>
        </row>
        <row r="396">
          <cell r="B396">
            <v>1384</v>
          </cell>
          <cell r="C396" t="str">
            <v>GMC</v>
          </cell>
          <cell r="D396" t="str">
            <v xml:space="preserve">Gifford Medical Center </v>
          </cell>
          <cell r="E396" t="str">
            <v>GMC Berlin</v>
          </cell>
          <cell r="F396" t="str">
            <v>Medical Assistant</v>
          </cell>
          <cell r="G396" t="str">
            <v xml:space="preserve">Bussiere, Jennifer </v>
          </cell>
          <cell r="H396" t="str">
            <v>REG</v>
          </cell>
          <cell r="I396">
            <v>12</v>
          </cell>
          <cell r="J396">
            <v>12</v>
          </cell>
          <cell r="K396">
            <v>0</v>
          </cell>
          <cell r="L396">
            <v>0.15</v>
          </cell>
        </row>
        <row r="397">
          <cell r="B397">
            <v>1385</v>
          </cell>
          <cell r="C397" t="str">
            <v>GMC</v>
          </cell>
          <cell r="D397" t="str">
            <v>Gifford Medical Center</v>
          </cell>
          <cell r="E397" t="str">
            <v>OB/GYN</v>
          </cell>
          <cell r="F397" t="str">
            <v xml:space="preserve">Physician </v>
          </cell>
          <cell r="G397" t="str">
            <v>Open Position</v>
          </cell>
          <cell r="H397" t="str">
            <v>REG</v>
          </cell>
          <cell r="I397">
            <v>80</v>
          </cell>
          <cell r="J397">
            <v>0</v>
          </cell>
          <cell r="K397">
            <v>80</v>
          </cell>
          <cell r="L397">
            <v>1</v>
          </cell>
        </row>
        <row r="398">
          <cell r="B398">
            <v>1386</v>
          </cell>
          <cell r="C398" t="str">
            <v>GMC</v>
          </cell>
          <cell r="D398" t="str">
            <v>Gifford Medical Center</v>
          </cell>
          <cell r="E398" t="str">
            <v>OB/GYN</v>
          </cell>
          <cell r="F398" t="str">
            <v xml:space="preserve">Office Representative </v>
          </cell>
          <cell r="G398" t="str">
            <v>Hart, Reba</v>
          </cell>
          <cell r="H398" t="str">
            <v>REG</v>
          </cell>
          <cell r="I398">
            <v>72</v>
          </cell>
          <cell r="J398">
            <v>72</v>
          </cell>
          <cell r="K398">
            <v>0</v>
          </cell>
          <cell r="L398">
            <v>0.9</v>
          </cell>
        </row>
        <row r="399">
          <cell r="B399">
            <v>1387</v>
          </cell>
          <cell r="C399" t="str">
            <v>GMC</v>
          </cell>
          <cell r="D399" t="str">
            <v>Gifford Medical Center</v>
          </cell>
          <cell r="E399" t="str">
            <v>OB/GYN</v>
          </cell>
          <cell r="F399" t="str">
            <v>RN</v>
          </cell>
          <cell r="G399" t="str">
            <v>Cameron, Jeremy R.</v>
          </cell>
          <cell r="H399" t="str">
            <v>REG</v>
          </cell>
          <cell r="I399">
            <v>80</v>
          </cell>
          <cell r="J399">
            <v>80</v>
          </cell>
          <cell r="K399">
            <v>0</v>
          </cell>
          <cell r="L399">
            <v>1</v>
          </cell>
        </row>
        <row r="400">
          <cell r="B400">
            <v>1388</v>
          </cell>
          <cell r="C400" t="str">
            <v>GMC</v>
          </cell>
          <cell r="D400" t="str">
            <v>Gifford Medical Center</v>
          </cell>
          <cell r="E400" t="str">
            <v>OB/GYN</v>
          </cell>
          <cell r="F400" t="str">
            <v>RN</v>
          </cell>
          <cell r="G400" t="str">
            <v>Clark, Katherine E.</v>
          </cell>
          <cell r="H400" t="str">
            <v>REG</v>
          </cell>
          <cell r="I400">
            <v>64</v>
          </cell>
          <cell r="J400">
            <v>64</v>
          </cell>
          <cell r="K400">
            <v>0</v>
          </cell>
          <cell r="L400">
            <v>0.8</v>
          </cell>
        </row>
        <row r="401">
          <cell r="B401">
            <v>1389</v>
          </cell>
          <cell r="C401" t="str">
            <v>GMC</v>
          </cell>
          <cell r="D401" t="str">
            <v>Gifford Medical Center</v>
          </cell>
          <cell r="E401" t="str">
            <v>OB/GYN</v>
          </cell>
          <cell r="F401" t="str">
            <v>Nurse Midwife</v>
          </cell>
          <cell r="G401" t="str">
            <v>Cook, Julia H.</v>
          </cell>
          <cell r="H401" t="str">
            <v>REG</v>
          </cell>
          <cell r="I401">
            <v>80</v>
          </cell>
          <cell r="J401">
            <v>80</v>
          </cell>
          <cell r="K401">
            <v>0</v>
          </cell>
          <cell r="L401">
            <v>1</v>
          </cell>
        </row>
        <row r="402">
          <cell r="B402">
            <v>1390</v>
          </cell>
          <cell r="C402" t="str">
            <v>GMC</v>
          </cell>
          <cell r="D402" t="str">
            <v>Gifford Medical Center</v>
          </cell>
          <cell r="E402" t="str">
            <v>OB/GYN</v>
          </cell>
          <cell r="F402" t="str">
            <v>Nurse Midwife</v>
          </cell>
          <cell r="G402" t="str">
            <v>Johnston, Heather</v>
          </cell>
          <cell r="H402" t="str">
            <v>REG</v>
          </cell>
          <cell r="I402">
            <v>80</v>
          </cell>
          <cell r="J402">
            <v>80</v>
          </cell>
          <cell r="K402">
            <v>0</v>
          </cell>
          <cell r="L402">
            <v>1</v>
          </cell>
        </row>
        <row r="403">
          <cell r="B403">
            <v>1391</v>
          </cell>
          <cell r="C403" t="str">
            <v>GMC</v>
          </cell>
          <cell r="D403" t="str">
            <v>Gifford Medical Center</v>
          </cell>
          <cell r="E403" t="str">
            <v>OB/GYN</v>
          </cell>
          <cell r="F403" t="str">
            <v xml:space="preserve">Office Representative </v>
          </cell>
          <cell r="G403" t="str">
            <v>Lambert, Darci J.</v>
          </cell>
          <cell r="H403" t="str">
            <v>REG</v>
          </cell>
          <cell r="I403">
            <v>80</v>
          </cell>
          <cell r="J403">
            <v>80</v>
          </cell>
          <cell r="K403">
            <v>0</v>
          </cell>
          <cell r="L403">
            <v>1</v>
          </cell>
        </row>
        <row r="404">
          <cell r="B404">
            <v>1392</v>
          </cell>
          <cell r="C404" t="str">
            <v>GMC</v>
          </cell>
          <cell r="D404" t="str">
            <v>Gifford Medical Center</v>
          </cell>
          <cell r="E404" t="str">
            <v>OB/GYN</v>
          </cell>
          <cell r="F404" t="str">
            <v>Physician</v>
          </cell>
          <cell r="G404" t="str">
            <v>ELIMINATED</v>
          </cell>
          <cell r="H404" t="str">
            <v>PT</v>
          </cell>
          <cell r="I404">
            <v>0</v>
          </cell>
          <cell r="J404">
            <v>0</v>
          </cell>
          <cell r="K404">
            <v>0</v>
          </cell>
          <cell r="L404">
            <v>0</v>
          </cell>
        </row>
        <row r="405">
          <cell r="B405">
            <v>1393</v>
          </cell>
          <cell r="C405" t="str">
            <v>GMC</v>
          </cell>
          <cell r="D405" t="str">
            <v>Gifford Medical Center</v>
          </cell>
          <cell r="E405" t="str">
            <v>OB/GYN</v>
          </cell>
          <cell r="F405" t="str">
            <v>Nurse Midwife</v>
          </cell>
          <cell r="G405" t="str">
            <v xml:space="preserve">Sylvester, Hillary </v>
          </cell>
          <cell r="H405" t="str">
            <v>REG</v>
          </cell>
          <cell r="I405">
            <v>80</v>
          </cell>
          <cell r="J405">
            <v>80</v>
          </cell>
          <cell r="K405">
            <v>0</v>
          </cell>
          <cell r="L405">
            <v>1</v>
          </cell>
        </row>
        <row r="406">
          <cell r="B406">
            <v>1394</v>
          </cell>
          <cell r="C406" t="str">
            <v>GMC</v>
          </cell>
          <cell r="D406" t="str">
            <v>Gifford Medical Center</v>
          </cell>
          <cell r="E406" t="str">
            <v>OB/GYN</v>
          </cell>
          <cell r="F406" t="str">
            <v>Nurse Midwife</v>
          </cell>
          <cell r="G406" t="str">
            <v>Apple Ellen</v>
          </cell>
          <cell r="H406" t="str">
            <v>REG</v>
          </cell>
          <cell r="I406">
            <v>80</v>
          </cell>
          <cell r="J406">
            <v>80</v>
          </cell>
          <cell r="K406">
            <v>0</v>
          </cell>
          <cell r="L406">
            <v>1</v>
          </cell>
        </row>
        <row r="407">
          <cell r="B407">
            <v>1395</v>
          </cell>
          <cell r="C407" t="str">
            <v>GMC</v>
          </cell>
          <cell r="D407" t="str">
            <v>Gifford Medical Center</v>
          </cell>
          <cell r="E407" t="str">
            <v>OB/GYN</v>
          </cell>
          <cell r="F407" t="str">
            <v>Physician</v>
          </cell>
          <cell r="G407" t="str">
            <v>Open Position</v>
          </cell>
          <cell r="H407" t="str">
            <v>REG</v>
          </cell>
          <cell r="I407">
            <v>80</v>
          </cell>
          <cell r="J407">
            <v>0</v>
          </cell>
          <cell r="K407">
            <v>80</v>
          </cell>
          <cell r="L407">
            <v>1</v>
          </cell>
        </row>
        <row r="408">
          <cell r="B408">
            <v>1396</v>
          </cell>
          <cell r="C408" t="str">
            <v>GMC</v>
          </cell>
          <cell r="D408" t="str">
            <v>Gifford Medical Center</v>
          </cell>
          <cell r="E408" t="str">
            <v>OB/GYN</v>
          </cell>
          <cell r="F408" t="str">
            <v>Office Manager (RN Licensure)</v>
          </cell>
          <cell r="G408" t="str">
            <v>White, Lea K.</v>
          </cell>
          <cell r="H408" t="str">
            <v>REG</v>
          </cell>
          <cell r="I408">
            <v>80</v>
          </cell>
          <cell r="J408">
            <v>80</v>
          </cell>
          <cell r="K408">
            <v>0</v>
          </cell>
          <cell r="L408">
            <v>1</v>
          </cell>
        </row>
        <row r="409">
          <cell r="B409">
            <v>1397</v>
          </cell>
          <cell r="C409" t="str">
            <v>GMC</v>
          </cell>
          <cell r="D409" t="str">
            <v>Gifford Medical Center</v>
          </cell>
          <cell r="E409" t="str">
            <v>OB/GYN</v>
          </cell>
          <cell r="F409" t="str">
            <v>Medical Assistant</v>
          </cell>
          <cell r="G409" t="str">
            <v>Open Position</v>
          </cell>
          <cell r="H409" t="str">
            <v>PD</v>
          </cell>
          <cell r="I409">
            <v>0</v>
          </cell>
          <cell r="J409">
            <v>0</v>
          </cell>
          <cell r="K409">
            <v>0</v>
          </cell>
          <cell r="L409">
            <v>0</v>
          </cell>
        </row>
        <row r="410">
          <cell r="B410">
            <v>1398</v>
          </cell>
          <cell r="C410" t="str">
            <v>GMC</v>
          </cell>
          <cell r="D410" t="str">
            <v>Gifford Medical Center</v>
          </cell>
          <cell r="E410" t="str">
            <v>OB/GYN</v>
          </cell>
          <cell r="F410" t="str">
            <v>Physician</v>
          </cell>
          <cell r="G410" t="str">
            <v>Levenstein, Babs</v>
          </cell>
          <cell r="H410" t="str">
            <v>PD</v>
          </cell>
          <cell r="I410">
            <v>0</v>
          </cell>
          <cell r="J410">
            <v>0</v>
          </cell>
          <cell r="K410">
            <v>0</v>
          </cell>
          <cell r="L410">
            <v>0</v>
          </cell>
        </row>
        <row r="411">
          <cell r="B411">
            <v>1399</v>
          </cell>
          <cell r="C411" t="str">
            <v>GMC</v>
          </cell>
          <cell r="D411" t="str">
            <v>Gifford Medical Center</v>
          </cell>
          <cell r="E411" t="str">
            <v>OB/GYN</v>
          </cell>
          <cell r="F411" t="str">
            <v>Physician</v>
          </cell>
          <cell r="G411" t="str">
            <v>McCarty-Singleton, Siobhan</v>
          </cell>
          <cell r="H411" t="str">
            <v>PD</v>
          </cell>
          <cell r="I411">
            <v>0</v>
          </cell>
          <cell r="J411">
            <v>0</v>
          </cell>
          <cell r="K411">
            <v>0</v>
          </cell>
          <cell r="L411">
            <v>0</v>
          </cell>
        </row>
        <row r="412">
          <cell r="B412">
            <v>1400</v>
          </cell>
          <cell r="C412" t="str">
            <v>GMC</v>
          </cell>
          <cell r="D412" t="str">
            <v>Gifford Medical Center</v>
          </cell>
          <cell r="E412" t="str">
            <v>OB/GYN</v>
          </cell>
          <cell r="F412" t="str">
            <v>Medical Assistant</v>
          </cell>
          <cell r="G412" t="str">
            <v>Open Position</v>
          </cell>
          <cell r="H412" t="str">
            <v>REG</v>
          </cell>
          <cell r="I412">
            <v>80</v>
          </cell>
          <cell r="J412">
            <v>80</v>
          </cell>
          <cell r="K412">
            <v>0</v>
          </cell>
          <cell r="L412">
            <v>1</v>
          </cell>
        </row>
        <row r="413">
          <cell r="B413">
            <v>1401</v>
          </cell>
          <cell r="C413" t="str">
            <v>GMC</v>
          </cell>
          <cell r="D413" t="str">
            <v>Gifford Medical Center</v>
          </cell>
          <cell r="E413" t="str">
            <v xml:space="preserve">Hospital Practice Admin </v>
          </cell>
          <cell r="F413" t="str">
            <v>Executive Assistant</v>
          </cell>
          <cell r="G413" t="str">
            <v xml:space="preserve">Open Position </v>
          </cell>
          <cell r="H413" t="str">
            <v>REG</v>
          </cell>
          <cell r="I413">
            <v>40</v>
          </cell>
          <cell r="J413">
            <v>40</v>
          </cell>
          <cell r="K413">
            <v>0</v>
          </cell>
          <cell r="L413">
            <v>0.5</v>
          </cell>
        </row>
        <row r="414">
          <cell r="B414">
            <v>1402</v>
          </cell>
          <cell r="C414" t="str">
            <v>GMC</v>
          </cell>
          <cell r="D414" t="str">
            <v>Gifford Medical Center</v>
          </cell>
          <cell r="E414" t="str">
            <v xml:space="preserve">Hospital Practice Admin </v>
          </cell>
          <cell r="F414" t="str">
            <v>VP of Operations</v>
          </cell>
          <cell r="G414" t="str">
            <v>O'Berry, Rebecca A.</v>
          </cell>
          <cell r="H414" t="str">
            <v>REG</v>
          </cell>
          <cell r="I414">
            <v>40</v>
          </cell>
          <cell r="J414">
            <v>40</v>
          </cell>
          <cell r="K414">
            <v>0</v>
          </cell>
          <cell r="L414">
            <v>0.5</v>
          </cell>
        </row>
        <row r="415">
          <cell r="B415">
            <v>1403</v>
          </cell>
          <cell r="C415" t="str">
            <v>GMC</v>
          </cell>
          <cell r="D415" t="str">
            <v>Gifford Medical Center</v>
          </cell>
          <cell r="E415" t="str">
            <v xml:space="preserve">Hospital Practice Admin </v>
          </cell>
          <cell r="F415" t="str">
            <v>Chief Medical Officer</v>
          </cell>
          <cell r="G415" t="str">
            <v>White, Joshua T.</v>
          </cell>
          <cell r="H415" t="str">
            <v>REG</v>
          </cell>
          <cell r="I415">
            <v>40</v>
          </cell>
          <cell r="J415">
            <v>40</v>
          </cell>
          <cell r="K415">
            <v>0</v>
          </cell>
          <cell r="L415">
            <v>0.5</v>
          </cell>
        </row>
        <row r="416">
          <cell r="B416">
            <v>1404</v>
          </cell>
          <cell r="C416" t="str">
            <v>GMC</v>
          </cell>
          <cell r="D416" t="str">
            <v xml:space="preserve">Robins Nest </v>
          </cell>
          <cell r="E416" t="str">
            <v>Admin</v>
          </cell>
          <cell r="F416" t="str">
            <v>Child Care Assistant Director</v>
          </cell>
          <cell r="G416" t="str">
            <v>Kimball, Kristy M.</v>
          </cell>
          <cell r="H416" t="str">
            <v>REG</v>
          </cell>
          <cell r="I416">
            <v>60</v>
          </cell>
          <cell r="J416">
            <v>60</v>
          </cell>
          <cell r="K416">
            <v>0</v>
          </cell>
          <cell r="L416">
            <v>0.75</v>
          </cell>
        </row>
        <row r="417">
          <cell r="B417">
            <v>1405</v>
          </cell>
          <cell r="C417" t="str">
            <v>GMC</v>
          </cell>
          <cell r="D417" t="str">
            <v xml:space="preserve">Robins Nest </v>
          </cell>
          <cell r="E417" t="str">
            <v>Admin</v>
          </cell>
          <cell r="F417" t="str">
            <v>Child Care Director</v>
          </cell>
          <cell r="G417" t="str">
            <v>Wright, Carrie E.</v>
          </cell>
          <cell r="H417" t="str">
            <v>REG</v>
          </cell>
          <cell r="I417">
            <v>80</v>
          </cell>
          <cell r="J417">
            <v>80</v>
          </cell>
          <cell r="K417">
            <v>0</v>
          </cell>
          <cell r="L417">
            <v>1</v>
          </cell>
        </row>
        <row r="418">
          <cell r="B418">
            <v>1406</v>
          </cell>
          <cell r="C418" t="str">
            <v>GMC</v>
          </cell>
          <cell r="D418" t="str">
            <v xml:space="preserve">Robins Nest </v>
          </cell>
          <cell r="E418" t="str">
            <v xml:space="preserve">Activities </v>
          </cell>
          <cell r="F418" t="str">
            <v xml:space="preserve">Teacher Assistant </v>
          </cell>
          <cell r="G418" t="str">
            <v>Bartlett, Lori L.</v>
          </cell>
          <cell r="H418" t="str">
            <v>REG</v>
          </cell>
          <cell r="I418">
            <v>80</v>
          </cell>
          <cell r="J418">
            <v>80</v>
          </cell>
          <cell r="K418">
            <v>0</v>
          </cell>
          <cell r="L418">
            <v>1</v>
          </cell>
        </row>
        <row r="419">
          <cell r="B419">
            <v>1407</v>
          </cell>
          <cell r="C419" t="str">
            <v>GMC</v>
          </cell>
          <cell r="D419" t="str">
            <v xml:space="preserve">Robins Nest </v>
          </cell>
          <cell r="E419" t="str">
            <v xml:space="preserve">Activities </v>
          </cell>
          <cell r="F419" t="str">
            <v>Teacher</v>
          </cell>
          <cell r="G419" t="str">
            <v>Beattie, Amanda S.</v>
          </cell>
          <cell r="H419" t="str">
            <v>REG</v>
          </cell>
          <cell r="I419">
            <v>80</v>
          </cell>
          <cell r="J419">
            <v>80</v>
          </cell>
          <cell r="K419">
            <v>0</v>
          </cell>
          <cell r="L419">
            <v>1</v>
          </cell>
        </row>
        <row r="420">
          <cell r="B420">
            <v>1408</v>
          </cell>
          <cell r="C420" t="str">
            <v>GMC</v>
          </cell>
          <cell r="D420" t="str">
            <v xml:space="preserve">Robins Nest </v>
          </cell>
          <cell r="E420" t="str">
            <v xml:space="preserve">Activities </v>
          </cell>
          <cell r="F420" t="str">
            <v>Teacher</v>
          </cell>
          <cell r="G420" t="str">
            <v>Open Position</v>
          </cell>
          <cell r="H420" t="str">
            <v>REG</v>
          </cell>
          <cell r="I420">
            <v>80</v>
          </cell>
          <cell r="J420">
            <v>0</v>
          </cell>
          <cell r="K420">
            <v>80</v>
          </cell>
          <cell r="L420">
            <v>1</v>
          </cell>
        </row>
        <row r="421">
          <cell r="B421">
            <v>1409</v>
          </cell>
          <cell r="C421" t="str">
            <v>GMC</v>
          </cell>
          <cell r="D421" t="str">
            <v xml:space="preserve">Robins Nest </v>
          </cell>
          <cell r="E421" t="str">
            <v xml:space="preserve">Activities </v>
          </cell>
          <cell r="F421" t="str">
            <v>Teacher Associate</v>
          </cell>
          <cell r="G421" t="str">
            <v xml:space="preserve">Micucci, Jasmine J. </v>
          </cell>
          <cell r="H421" t="str">
            <v>REG</v>
          </cell>
          <cell r="I421">
            <v>80</v>
          </cell>
          <cell r="J421">
            <v>80</v>
          </cell>
          <cell r="K421">
            <v>0</v>
          </cell>
          <cell r="L421">
            <v>1</v>
          </cell>
        </row>
        <row r="422">
          <cell r="B422">
            <v>1410</v>
          </cell>
          <cell r="C422" t="str">
            <v>GMC</v>
          </cell>
          <cell r="D422" t="str">
            <v xml:space="preserve">Robins Nest </v>
          </cell>
          <cell r="E422" t="str">
            <v xml:space="preserve">Activities </v>
          </cell>
          <cell r="F422" t="str">
            <v>Teacher Assistant</v>
          </cell>
          <cell r="G422" t="str">
            <v xml:space="preserve">Open Position </v>
          </cell>
          <cell r="H422" t="str">
            <v>PD</v>
          </cell>
          <cell r="I422">
            <v>0</v>
          </cell>
          <cell r="J422">
            <v>0</v>
          </cell>
          <cell r="K422">
            <v>0</v>
          </cell>
          <cell r="L422">
            <v>0</v>
          </cell>
        </row>
        <row r="423">
          <cell r="B423">
            <v>1411</v>
          </cell>
          <cell r="C423" t="str">
            <v>GMC</v>
          </cell>
          <cell r="D423" t="str">
            <v xml:space="preserve">Robins Nest </v>
          </cell>
          <cell r="E423" t="str">
            <v xml:space="preserve">Activities </v>
          </cell>
          <cell r="F423" t="str">
            <v>Teacher Assistant</v>
          </cell>
          <cell r="G423" t="str">
            <v>Ferris, Donna S.</v>
          </cell>
          <cell r="H423" t="str">
            <v>REG</v>
          </cell>
          <cell r="I423">
            <v>80</v>
          </cell>
          <cell r="J423">
            <v>80</v>
          </cell>
          <cell r="K423">
            <v>0</v>
          </cell>
          <cell r="L423">
            <v>1</v>
          </cell>
        </row>
        <row r="424">
          <cell r="B424">
            <v>1412</v>
          </cell>
          <cell r="C424" t="str">
            <v>GMC</v>
          </cell>
          <cell r="D424" t="str">
            <v xml:space="preserve">Robins Nest </v>
          </cell>
          <cell r="E424" t="str">
            <v xml:space="preserve">Activities </v>
          </cell>
          <cell r="F424" t="str">
            <v>Teacher Assistant</v>
          </cell>
          <cell r="G424" t="str">
            <v xml:space="preserve">Rikert, Sierra E. </v>
          </cell>
          <cell r="H424" t="str">
            <v>REG</v>
          </cell>
          <cell r="I424">
            <v>60</v>
          </cell>
          <cell r="J424">
            <v>60</v>
          </cell>
          <cell r="K424">
            <v>0</v>
          </cell>
          <cell r="L424">
            <v>0.75</v>
          </cell>
        </row>
        <row r="425">
          <cell r="B425">
            <v>1413</v>
          </cell>
          <cell r="C425" t="str">
            <v>GMC</v>
          </cell>
          <cell r="D425" t="str">
            <v xml:space="preserve">Robins Nest </v>
          </cell>
          <cell r="E425" t="str">
            <v xml:space="preserve">Activities </v>
          </cell>
          <cell r="F425" t="str">
            <v>Teacher Assistant</v>
          </cell>
          <cell r="G425" t="str">
            <v>Dow, Megan</v>
          </cell>
          <cell r="H425" t="str">
            <v>REG</v>
          </cell>
          <cell r="I425">
            <v>80</v>
          </cell>
          <cell r="J425">
            <v>80</v>
          </cell>
          <cell r="K425">
            <v>0</v>
          </cell>
          <cell r="L425">
            <v>1</v>
          </cell>
        </row>
        <row r="426">
          <cell r="B426">
            <v>1414</v>
          </cell>
          <cell r="C426" t="str">
            <v>GMC</v>
          </cell>
          <cell r="D426" t="str">
            <v xml:space="preserve">Robins Nest </v>
          </cell>
          <cell r="E426" t="str">
            <v xml:space="preserve">Activities </v>
          </cell>
          <cell r="F426" t="str">
            <v>Teacher</v>
          </cell>
          <cell r="G426" t="str">
            <v xml:space="preserve">Merril, Alexis  </v>
          </cell>
          <cell r="H426" t="str">
            <v>REG</v>
          </cell>
          <cell r="I426">
            <v>80</v>
          </cell>
          <cell r="J426">
            <v>80</v>
          </cell>
          <cell r="K426">
            <v>0</v>
          </cell>
          <cell r="L426">
            <v>1</v>
          </cell>
        </row>
        <row r="427">
          <cell r="B427">
            <v>1415</v>
          </cell>
          <cell r="C427" t="str">
            <v>GMC</v>
          </cell>
          <cell r="D427" t="str">
            <v xml:space="preserve">Robins Nest </v>
          </cell>
          <cell r="E427" t="str">
            <v xml:space="preserve">Activities </v>
          </cell>
          <cell r="F427" t="str">
            <v>Teacher Assistant</v>
          </cell>
          <cell r="G427" t="str">
            <v>Nadeau, Melinda K.</v>
          </cell>
          <cell r="H427" t="str">
            <v>REG</v>
          </cell>
          <cell r="I427">
            <v>80</v>
          </cell>
          <cell r="J427">
            <v>80</v>
          </cell>
          <cell r="K427">
            <v>0</v>
          </cell>
          <cell r="L427">
            <v>1</v>
          </cell>
        </row>
        <row r="428">
          <cell r="B428">
            <v>1416</v>
          </cell>
          <cell r="C428" t="str">
            <v>GMC</v>
          </cell>
          <cell r="D428" t="str">
            <v xml:space="preserve">Robins Nest </v>
          </cell>
          <cell r="E428" t="str">
            <v xml:space="preserve">Activities </v>
          </cell>
          <cell r="F428" t="str">
            <v>Teacher Associate</v>
          </cell>
          <cell r="G428" t="str">
            <v>Shaw, Renee M.</v>
          </cell>
          <cell r="H428" t="str">
            <v>REG</v>
          </cell>
          <cell r="I428">
            <v>80</v>
          </cell>
          <cell r="J428">
            <v>80</v>
          </cell>
          <cell r="K428">
            <v>0</v>
          </cell>
          <cell r="L428">
            <v>1</v>
          </cell>
        </row>
        <row r="429">
          <cell r="B429">
            <v>1417</v>
          </cell>
          <cell r="C429" t="str">
            <v>GMC</v>
          </cell>
          <cell r="D429" t="str">
            <v xml:space="preserve">Robins Nest </v>
          </cell>
          <cell r="E429" t="str">
            <v xml:space="preserve">Activities </v>
          </cell>
          <cell r="F429" t="str">
            <v>Teacher</v>
          </cell>
          <cell r="G429" t="str">
            <v>Sprague, Jackie R.</v>
          </cell>
          <cell r="H429" t="str">
            <v>REG</v>
          </cell>
          <cell r="I429">
            <v>60</v>
          </cell>
          <cell r="J429">
            <v>60</v>
          </cell>
          <cell r="K429">
            <v>0</v>
          </cell>
          <cell r="L429">
            <v>0.75</v>
          </cell>
        </row>
        <row r="430">
          <cell r="B430">
            <v>1418</v>
          </cell>
          <cell r="C430" t="str">
            <v>GMC</v>
          </cell>
          <cell r="D430" t="str">
            <v xml:space="preserve">Robins Nest </v>
          </cell>
          <cell r="E430" t="str">
            <v xml:space="preserve">Activities </v>
          </cell>
          <cell r="F430" t="str">
            <v>Teacher Assistant</v>
          </cell>
          <cell r="G430" t="str">
            <v xml:space="preserve">Nadon, Alicia </v>
          </cell>
          <cell r="H430" t="str">
            <v>REG</v>
          </cell>
          <cell r="I430">
            <v>80</v>
          </cell>
          <cell r="J430">
            <v>80</v>
          </cell>
          <cell r="K430">
            <v>0</v>
          </cell>
          <cell r="L430">
            <v>1</v>
          </cell>
        </row>
        <row r="431">
          <cell r="B431">
            <v>1419</v>
          </cell>
          <cell r="C431" t="str">
            <v>GMC</v>
          </cell>
          <cell r="D431" t="str">
            <v xml:space="preserve">Robins Nest </v>
          </cell>
          <cell r="E431" t="str">
            <v xml:space="preserve">Activities </v>
          </cell>
          <cell r="F431" t="str">
            <v>Teacher Assistant</v>
          </cell>
          <cell r="G431" t="str">
            <v>Boguzewski, Karen A.</v>
          </cell>
          <cell r="H431" t="str">
            <v>PD</v>
          </cell>
          <cell r="I431">
            <v>0</v>
          </cell>
          <cell r="J431">
            <v>0</v>
          </cell>
          <cell r="K431">
            <v>0</v>
          </cell>
          <cell r="L431">
            <v>0</v>
          </cell>
        </row>
        <row r="432">
          <cell r="B432">
            <v>1420</v>
          </cell>
          <cell r="C432" t="str">
            <v>GMC</v>
          </cell>
          <cell r="D432" t="str">
            <v xml:space="preserve">Robins Nest </v>
          </cell>
          <cell r="E432" t="str">
            <v xml:space="preserve">Activities </v>
          </cell>
          <cell r="F432" t="str">
            <v>Teacher</v>
          </cell>
          <cell r="G432" t="str">
            <v>Maxham, Angie E.</v>
          </cell>
          <cell r="H432" t="str">
            <v>REG</v>
          </cell>
          <cell r="I432">
            <v>80</v>
          </cell>
          <cell r="J432">
            <v>80</v>
          </cell>
          <cell r="K432">
            <v>0</v>
          </cell>
          <cell r="L432">
            <v>1</v>
          </cell>
        </row>
        <row r="433">
          <cell r="B433">
            <v>1421</v>
          </cell>
          <cell r="C433" t="str">
            <v>GMC</v>
          </cell>
          <cell r="D433" t="str">
            <v xml:space="preserve">Robins Nest </v>
          </cell>
          <cell r="E433" t="str">
            <v>Cafeteria</v>
          </cell>
          <cell r="F433" t="str">
            <v>Cook</v>
          </cell>
          <cell r="G433" t="str">
            <v xml:space="preserve">Open Position </v>
          </cell>
          <cell r="H433" t="str">
            <v>REG</v>
          </cell>
          <cell r="I433">
            <v>80</v>
          </cell>
          <cell r="J433">
            <v>80</v>
          </cell>
          <cell r="K433">
            <v>0</v>
          </cell>
          <cell r="L433">
            <v>1</v>
          </cell>
        </row>
        <row r="434">
          <cell r="B434">
            <v>1422</v>
          </cell>
          <cell r="C434" t="str">
            <v>GMC</v>
          </cell>
          <cell r="D434" t="str">
            <v xml:space="preserve">Robins Nest </v>
          </cell>
          <cell r="E434" t="str">
            <v xml:space="preserve">After School Program </v>
          </cell>
          <cell r="F434" t="str">
            <v>After School Assistant</v>
          </cell>
          <cell r="G434" t="str">
            <v>Messier, Annabelle</v>
          </cell>
          <cell r="H434" t="str">
            <v>PT</v>
          </cell>
          <cell r="I434">
            <v>30</v>
          </cell>
          <cell r="J434">
            <v>30</v>
          </cell>
          <cell r="K434">
            <v>0</v>
          </cell>
          <cell r="L434">
            <v>0.375</v>
          </cell>
        </row>
        <row r="435">
          <cell r="B435">
            <v>1423</v>
          </cell>
          <cell r="C435" t="str">
            <v>GMC</v>
          </cell>
          <cell r="D435" t="str">
            <v xml:space="preserve">Robins Nest </v>
          </cell>
          <cell r="E435" t="str">
            <v xml:space="preserve">After School Program </v>
          </cell>
          <cell r="F435" t="str">
            <v>After School Assistant</v>
          </cell>
          <cell r="G435" t="str">
            <v xml:space="preserve">Rikert, Sierra E. </v>
          </cell>
          <cell r="H435" t="str">
            <v>REG</v>
          </cell>
          <cell r="I435">
            <v>20</v>
          </cell>
          <cell r="J435">
            <v>20</v>
          </cell>
          <cell r="K435">
            <v>0</v>
          </cell>
          <cell r="L435">
            <v>0.25</v>
          </cell>
        </row>
        <row r="436">
          <cell r="B436">
            <v>1424</v>
          </cell>
          <cell r="C436" t="str">
            <v>GMC</v>
          </cell>
          <cell r="D436" t="str">
            <v xml:space="preserve">Robins Nest </v>
          </cell>
          <cell r="E436" t="str">
            <v xml:space="preserve">After School Program </v>
          </cell>
          <cell r="F436" t="str">
            <v>Child Care Assistant Director</v>
          </cell>
          <cell r="G436" t="str">
            <v>Kimball, Kristy M.</v>
          </cell>
          <cell r="H436" t="str">
            <v>REG</v>
          </cell>
          <cell r="I436">
            <v>20</v>
          </cell>
          <cell r="J436">
            <v>20</v>
          </cell>
          <cell r="K436">
            <v>0</v>
          </cell>
          <cell r="L436">
            <v>0.25</v>
          </cell>
        </row>
        <row r="437">
          <cell r="B437">
            <v>1425</v>
          </cell>
          <cell r="C437" t="str">
            <v>GMC</v>
          </cell>
          <cell r="D437" t="str">
            <v xml:space="preserve">Robins Nest </v>
          </cell>
          <cell r="E437" t="str">
            <v xml:space="preserve">After School Program </v>
          </cell>
          <cell r="F437" t="str">
            <v>Teacher</v>
          </cell>
          <cell r="G437" t="str">
            <v>Sprague, Jackie R.</v>
          </cell>
          <cell r="H437" t="str">
            <v>REG</v>
          </cell>
          <cell r="I437">
            <v>20</v>
          </cell>
          <cell r="J437">
            <v>20</v>
          </cell>
          <cell r="K437">
            <v>0</v>
          </cell>
          <cell r="L437">
            <v>0.25</v>
          </cell>
        </row>
        <row r="438">
          <cell r="B438">
            <v>1426</v>
          </cell>
          <cell r="C438" t="str">
            <v>GMC</v>
          </cell>
          <cell r="D438" t="str">
            <v xml:space="preserve">Robins Nest </v>
          </cell>
          <cell r="E438" t="str">
            <v xml:space="preserve">After School Program </v>
          </cell>
          <cell r="F438" t="str">
            <v>After School Assistant</v>
          </cell>
          <cell r="G438" t="str">
            <v>Boguzewski, Karen A.</v>
          </cell>
          <cell r="H438" t="str">
            <v>PT</v>
          </cell>
          <cell r="I438">
            <v>30</v>
          </cell>
          <cell r="J438">
            <v>30</v>
          </cell>
          <cell r="K438">
            <v>0</v>
          </cell>
          <cell r="L438">
            <v>0.375</v>
          </cell>
        </row>
        <row r="439">
          <cell r="B439">
            <v>1427</v>
          </cell>
          <cell r="C439" t="str">
            <v>GMC</v>
          </cell>
          <cell r="D439" t="str">
            <v xml:space="preserve">Robins Nest </v>
          </cell>
          <cell r="E439" t="str">
            <v xml:space="preserve">After School Program </v>
          </cell>
          <cell r="F439" t="str">
            <v>After School Assistant</v>
          </cell>
          <cell r="G439" t="str">
            <v>Kuhn, Sadie</v>
          </cell>
          <cell r="H439" t="str">
            <v>PT</v>
          </cell>
          <cell r="I439">
            <v>30</v>
          </cell>
          <cell r="J439">
            <v>30</v>
          </cell>
          <cell r="K439">
            <v>0</v>
          </cell>
          <cell r="L439">
            <v>0.375</v>
          </cell>
        </row>
        <row r="440">
          <cell r="B440">
            <v>1428</v>
          </cell>
          <cell r="C440" t="str">
            <v>GHC</v>
          </cell>
          <cell r="D440" t="str">
            <v>Gifford Health Care</v>
          </cell>
          <cell r="E440" t="str">
            <v>PC Randolph</v>
          </cell>
          <cell r="F440" t="str">
            <v>Patient Access Representative</v>
          </cell>
          <cell r="G440" t="str">
            <v>Bailey, Angela R.</v>
          </cell>
          <cell r="H440" t="str">
            <v>REG</v>
          </cell>
          <cell r="I440">
            <v>80</v>
          </cell>
          <cell r="J440">
            <v>80</v>
          </cell>
          <cell r="K440">
            <v>0</v>
          </cell>
          <cell r="L440">
            <v>1</v>
          </cell>
        </row>
        <row r="441">
          <cell r="B441">
            <v>1429</v>
          </cell>
          <cell r="C441" t="str">
            <v>GHC</v>
          </cell>
          <cell r="D441" t="str">
            <v>Gifford Health Care</v>
          </cell>
          <cell r="E441" t="str">
            <v>PC Randolph</v>
          </cell>
          <cell r="F441" t="str">
            <v>LPN</v>
          </cell>
          <cell r="G441" t="str">
            <v>Barrett, Melissa A.</v>
          </cell>
          <cell r="H441" t="str">
            <v>REG</v>
          </cell>
          <cell r="I441">
            <v>80</v>
          </cell>
          <cell r="J441">
            <v>80</v>
          </cell>
          <cell r="K441">
            <v>0</v>
          </cell>
          <cell r="L441">
            <v>1</v>
          </cell>
        </row>
        <row r="442">
          <cell r="B442">
            <v>1430</v>
          </cell>
          <cell r="C442" t="str">
            <v>GHC</v>
          </cell>
          <cell r="D442" t="str">
            <v>Gifford Health Care</v>
          </cell>
          <cell r="E442" t="str">
            <v>PC Randolph</v>
          </cell>
          <cell r="F442" t="str">
            <v>Office Representative</v>
          </cell>
          <cell r="G442" t="str">
            <v>Lambert, Brandi</v>
          </cell>
          <cell r="H442" t="str">
            <v>REG</v>
          </cell>
          <cell r="I442">
            <v>80</v>
          </cell>
          <cell r="J442">
            <v>80</v>
          </cell>
          <cell r="K442">
            <v>0</v>
          </cell>
          <cell r="L442">
            <v>1</v>
          </cell>
        </row>
        <row r="443">
          <cell r="B443">
            <v>1431</v>
          </cell>
          <cell r="C443" t="str">
            <v>GHC</v>
          </cell>
          <cell r="D443" t="str">
            <v>Gifford Health Care</v>
          </cell>
          <cell r="E443" t="str">
            <v>PC Randolph</v>
          </cell>
          <cell r="F443" t="str">
            <v>Physician</v>
          </cell>
          <cell r="G443" t="str">
            <v>Borie, Kenneth G.</v>
          </cell>
          <cell r="H443" t="str">
            <v>REG</v>
          </cell>
          <cell r="I443">
            <v>64</v>
          </cell>
          <cell r="J443">
            <v>64</v>
          </cell>
          <cell r="K443">
            <v>0</v>
          </cell>
          <cell r="L443">
            <v>0.8</v>
          </cell>
        </row>
        <row r="444">
          <cell r="B444">
            <v>1432</v>
          </cell>
          <cell r="C444" t="str">
            <v>GHC</v>
          </cell>
          <cell r="D444" t="str">
            <v>Gifford Health Care</v>
          </cell>
          <cell r="E444" t="str">
            <v>PC Randolph</v>
          </cell>
          <cell r="F444" t="str">
            <v>RN</v>
          </cell>
          <cell r="G444" t="str">
            <v>Stride, Bonnie L.</v>
          </cell>
          <cell r="H444" t="str">
            <v>REG</v>
          </cell>
          <cell r="I444">
            <v>12</v>
          </cell>
          <cell r="J444">
            <v>12</v>
          </cell>
          <cell r="K444">
            <v>0</v>
          </cell>
          <cell r="L444">
            <v>0.15</v>
          </cell>
        </row>
        <row r="445">
          <cell r="B445">
            <v>1433</v>
          </cell>
          <cell r="C445" t="str">
            <v>GHC</v>
          </cell>
          <cell r="D445" t="str">
            <v>Gifford Health Care</v>
          </cell>
          <cell r="E445" t="str">
            <v>PC Randolph</v>
          </cell>
          <cell r="F445" t="str">
            <v>RN</v>
          </cell>
          <cell r="G445" t="str">
            <v xml:space="preserve">Open Position </v>
          </cell>
          <cell r="H445" t="str">
            <v>PT</v>
          </cell>
          <cell r="I445">
            <v>28</v>
          </cell>
          <cell r="J445">
            <v>0</v>
          </cell>
          <cell r="K445">
            <v>28</v>
          </cell>
          <cell r="L445">
            <v>0.35</v>
          </cell>
        </row>
        <row r="446">
          <cell r="B446">
            <v>1434</v>
          </cell>
          <cell r="C446" t="str">
            <v>GHC</v>
          </cell>
          <cell r="D446" t="str">
            <v>Gifford Health Care</v>
          </cell>
          <cell r="E446" t="str">
            <v>PC Randolph</v>
          </cell>
          <cell r="F446" t="str">
            <v>Medical Assistant</v>
          </cell>
          <cell r="G446" t="str">
            <v>Herring, Stephanie N.</v>
          </cell>
          <cell r="H446" t="str">
            <v>REG</v>
          </cell>
          <cell r="I446">
            <v>80</v>
          </cell>
          <cell r="J446">
            <v>80</v>
          </cell>
          <cell r="K446">
            <v>0</v>
          </cell>
          <cell r="L446">
            <v>1</v>
          </cell>
        </row>
        <row r="447">
          <cell r="B447">
            <v>1435</v>
          </cell>
          <cell r="C447" t="str">
            <v>GHC</v>
          </cell>
          <cell r="D447" t="str">
            <v>Gifford Health Care</v>
          </cell>
          <cell r="E447" t="str">
            <v>PC Randolph</v>
          </cell>
          <cell r="F447" t="str">
            <v>Medical Assistant</v>
          </cell>
          <cell r="G447" t="str">
            <v xml:space="preserve">Donato, Melissa </v>
          </cell>
          <cell r="H447" t="str">
            <v>REG</v>
          </cell>
          <cell r="I447">
            <v>80</v>
          </cell>
          <cell r="J447">
            <v>80</v>
          </cell>
          <cell r="K447">
            <v>0</v>
          </cell>
          <cell r="L447">
            <v>1</v>
          </cell>
        </row>
        <row r="448">
          <cell r="B448">
            <v>1436</v>
          </cell>
          <cell r="C448" t="str">
            <v>GHC</v>
          </cell>
          <cell r="D448" t="str">
            <v>Gifford Health Care</v>
          </cell>
          <cell r="E448" t="str">
            <v>PC Randolph</v>
          </cell>
          <cell r="F448" t="str">
            <v>Physician</v>
          </cell>
          <cell r="G448" t="str">
            <v>Qubti, Marzouq</v>
          </cell>
          <cell r="H448" t="str">
            <v>REG</v>
          </cell>
          <cell r="I448">
            <v>48</v>
          </cell>
          <cell r="J448">
            <v>48</v>
          </cell>
          <cell r="K448">
            <v>0</v>
          </cell>
          <cell r="L448">
            <v>0.6</v>
          </cell>
        </row>
        <row r="449">
          <cell r="B449">
            <v>1437</v>
          </cell>
          <cell r="C449" t="str">
            <v>GHC</v>
          </cell>
          <cell r="D449" t="str">
            <v>Gifford Health Care</v>
          </cell>
          <cell r="E449" t="str">
            <v>PC Randolph</v>
          </cell>
          <cell r="F449" t="str">
            <v>Physician</v>
          </cell>
          <cell r="G449" t="str">
            <v>ELIMINATED</v>
          </cell>
          <cell r="H449" t="str">
            <v>PD</v>
          </cell>
          <cell r="I449">
            <v>0</v>
          </cell>
          <cell r="J449">
            <v>0</v>
          </cell>
          <cell r="K449">
            <v>0</v>
          </cell>
          <cell r="L449">
            <v>0</v>
          </cell>
        </row>
        <row r="450">
          <cell r="B450">
            <v>1438</v>
          </cell>
          <cell r="C450" t="str">
            <v>GHC</v>
          </cell>
          <cell r="D450" t="str">
            <v>Gifford Health Care</v>
          </cell>
          <cell r="E450" t="str">
            <v>PC Randolph</v>
          </cell>
          <cell r="F450" t="str">
            <v>LPN</v>
          </cell>
          <cell r="G450" t="str">
            <v>ELIMINATED</v>
          </cell>
          <cell r="H450" t="str">
            <v>REG</v>
          </cell>
          <cell r="I450">
            <v>0</v>
          </cell>
          <cell r="J450">
            <v>0</v>
          </cell>
          <cell r="K450">
            <v>0</v>
          </cell>
          <cell r="L450">
            <v>0</v>
          </cell>
        </row>
        <row r="451">
          <cell r="B451">
            <v>1439</v>
          </cell>
          <cell r="C451" t="str">
            <v>GHC</v>
          </cell>
          <cell r="D451" t="str">
            <v>Gifford Health Care</v>
          </cell>
          <cell r="E451" t="str">
            <v>PC Randolph</v>
          </cell>
          <cell r="F451" t="str">
            <v>Physician</v>
          </cell>
          <cell r="G451" t="str">
            <v>Florance, Emilija O.</v>
          </cell>
          <cell r="H451" t="str">
            <v>REG</v>
          </cell>
          <cell r="I451">
            <v>32</v>
          </cell>
          <cell r="J451">
            <v>32</v>
          </cell>
          <cell r="K451">
            <v>0</v>
          </cell>
          <cell r="L451">
            <v>0.4</v>
          </cell>
        </row>
        <row r="452">
          <cell r="B452">
            <v>1440</v>
          </cell>
          <cell r="C452" t="str">
            <v>GHC</v>
          </cell>
          <cell r="D452" t="str">
            <v>Gifford Health Care</v>
          </cell>
          <cell r="E452" t="str">
            <v>PC Randolph</v>
          </cell>
          <cell r="F452" t="str">
            <v>Office Manager (RN Licensure)</v>
          </cell>
          <cell r="G452" t="str">
            <v>Floyd, W. James J.</v>
          </cell>
          <cell r="H452" t="str">
            <v>REG</v>
          </cell>
          <cell r="I452">
            <v>64</v>
          </cell>
          <cell r="J452">
            <v>64</v>
          </cell>
          <cell r="K452">
            <v>0</v>
          </cell>
          <cell r="L452">
            <v>0.8</v>
          </cell>
        </row>
        <row r="453">
          <cell r="B453">
            <v>1441</v>
          </cell>
          <cell r="C453" t="str">
            <v>GHC</v>
          </cell>
          <cell r="D453" t="str">
            <v>Gifford Health Care</v>
          </cell>
          <cell r="E453" t="str">
            <v>PC Randolph</v>
          </cell>
          <cell r="F453" t="str">
            <v>Nurse Practitioner</v>
          </cell>
          <cell r="G453" t="str">
            <v xml:space="preserve">Shedd, Jessica </v>
          </cell>
          <cell r="H453" t="str">
            <v>REG</v>
          </cell>
          <cell r="I453">
            <v>64</v>
          </cell>
          <cell r="J453">
            <v>0</v>
          </cell>
          <cell r="K453">
            <v>64</v>
          </cell>
          <cell r="L453">
            <v>0.8</v>
          </cell>
        </row>
        <row r="454">
          <cell r="B454">
            <v>1442</v>
          </cell>
          <cell r="C454" t="str">
            <v>GHC</v>
          </cell>
          <cell r="D454" t="str">
            <v>Gifford Health Care</v>
          </cell>
          <cell r="E454" t="str">
            <v>PC Randolph</v>
          </cell>
          <cell r="F454" t="str">
            <v>Physician</v>
          </cell>
          <cell r="G454" t="str">
            <v>Fowler, Milton G.</v>
          </cell>
          <cell r="H454" t="str">
            <v>PT</v>
          </cell>
          <cell r="I454">
            <v>10</v>
          </cell>
          <cell r="J454">
            <v>10</v>
          </cell>
          <cell r="K454">
            <v>0</v>
          </cell>
          <cell r="L454">
            <v>0.125</v>
          </cell>
        </row>
        <row r="455">
          <cell r="B455">
            <v>1443</v>
          </cell>
          <cell r="C455" t="str">
            <v>GHC</v>
          </cell>
          <cell r="D455" t="str">
            <v>Gifford Health Care</v>
          </cell>
          <cell r="E455" t="str">
            <v>PC Randolph</v>
          </cell>
          <cell r="F455" t="str">
            <v>RN</v>
          </cell>
          <cell r="G455" t="str">
            <v>Frappier, Desiree C.</v>
          </cell>
          <cell r="H455" t="str">
            <v>REG</v>
          </cell>
          <cell r="I455">
            <v>80</v>
          </cell>
          <cell r="J455">
            <v>80</v>
          </cell>
          <cell r="K455">
            <v>0</v>
          </cell>
          <cell r="L455">
            <v>1</v>
          </cell>
        </row>
        <row r="456">
          <cell r="B456">
            <v>1444</v>
          </cell>
          <cell r="C456" t="str">
            <v>GHC</v>
          </cell>
          <cell r="D456" t="str">
            <v>Gifford Health Care</v>
          </cell>
          <cell r="E456" t="str">
            <v>PC Randolph</v>
          </cell>
          <cell r="F456" t="str">
            <v>Physician</v>
          </cell>
          <cell r="G456" t="str">
            <v xml:space="preserve">Open Position </v>
          </cell>
          <cell r="H456" t="str">
            <v>REG</v>
          </cell>
          <cell r="I456">
            <v>64</v>
          </cell>
          <cell r="J456">
            <v>64</v>
          </cell>
          <cell r="K456">
            <v>0</v>
          </cell>
          <cell r="L456">
            <v>0.8</v>
          </cell>
        </row>
        <row r="457">
          <cell r="B457">
            <v>1445</v>
          </cell>
          <cell r="C457" t="str">
            <v>GHC</v>
          </cell>
          <cell r="D457" t="str">
            <v>Gifford Health Care</v>
          </cell>
          <cell r="E457" t="str">
            <v>PC Randolph</v>
          </cell>
          <cell r="F457" t="str">
            <v>Nurse Practitioner</v>
          </cell>
          <cell r="G457" t="str">
            <v>Linden, Eva J.</v>
          </cell>
          <cell r="H457" t="str">
            <v>PD</v>
          </cell>
          <cell r="I457">
            <v>0</v>
          </cell>
          <cell r="J457">
            <v>0</v>
          </cell>
          <cell r="K457">
            <v>0</v>
          </cell>
          <cell r="L457">
            <v>0</v>
          </cell>
        </row>
        <row r="458">
          <cell r="B458">
            <v>1446</v>
          </cell>
          <cell r="C458" t="str">
            <v>GHC</v>
          </cell>
          <cell r="D458" t="str">
            <v>Gifford Health Care</v>
          </cell>
          <cell r="E458" t="str">
            <v>PC Randolph</v>
          </cell>
          <cell r="F458" t="str">
            <v>Medical Assistant</v>
          </cell>
          <cell r="G458" t="str">
            <v>ELIMINATED</v>
          </cell>
          <cell r="H458" t="str">
            <v>REG</v>
          </cell>
          <cell r="I458">
            <v>0</v>
          </cell>
          <cell r="J458">
            <v>0</v>
          </cell>
          <cell r="K458">
            <v>0</v>
          </cell>
          <cell r="L458">
            <v>0</v>
          </cell>
        </row>
        <row r="459">
          <cell r="B459">
            <v>1447</v>
          </cell>
          <cell r="C459" t="str">
            <v>GHC</v>
          </cell>
          <cell r="D459" t="str">
            <v>Gifford Health Care</v>
          </cell>
          <cell r="E459" t="str">
            <v>PC Randolph</v>
          </cell>
          <cell r="F459" t="str">
            <v>Physician</v>
          </cell>
          <cell r="G459" t="str">
            <v>Jewett, Mark D.</v>
          </cell>
          <cell r="H459" t="str">
            <v>PD</v>
          </cell>
          <cell r="I459">
            <v>16</v>
          </cell>
          <cell r="J459">
            <v>16</v>
          </cell>
          <cell r="K459">
            <v>0</v>
          </cell>
          <cell r="L459">
            <v>0.2</v>
          </cell>
        </row>
        <row r="460">
          <cell r="B460">
            <v>1448</v>
          </cell>
          <cell r="C460" t="str">
            <v>GHC</v>
          </cell>
          <cell r="D460" t="str">
            <v>Gifford Health Care</v>
          </cell>
          <cell r="E460" t="str">
            <v>PC Randolph</v>
          </cell>
          <cell r="F460" t="str">
            <v>Medical Assistant</v>
          </cell>
          <cell r="G460" t="str">
            <v>ELIMINATED</v>
          </cell>
          <cell r="H460" t="str">
            <v>PT</v>
          </cell>
          <cell r="I460">
            <v>0</v>
          </cell>
          <cell r="J460">
            <v>0</v>
          </cell>
          <cell r="K460">
            <v>0</v>
          </cell>
          <cell r="L460">
            <v>0</v>
          </cell>
        </row>
        <row r="461">
          <cell r="B461">
            <v>1449</v>
          </cell>
          <cell r="C461" t="str">
            <v>GHC</v>
          </cell>
          <cell r="D461" t="str">
            <v>Gifford Health Care</v>
          </cell>
          <cell r="E461" t="str">
            <v>PC Randolph</v>
          </cell>
          <cell r="F461" t="str">
            <v>Nurse Practitioner</v>
          </cell>
          <cell r="G461" t="str">
            <v>LaBrecque, Mary C.</v>
          </cell>
          <cell r="H461" t="str">
            <v>PD</v>
          </cell>
          <cell r="I461">
            <v>0</v>
          </cell>
          <cell r="J461">
            <v>0</v>
          </cell>
          <cell r="K461">
            <v>0</v>
          </cell>
          <cell r="L461">
            <v>0</v>
          </cell>
        </row>
        <row r="462">
          <cell r="B462">
            <v>1450</v>
          </cell>
          <cell r="C462" t="str">
            <v>GHC</v>
          </cell>
          <cell r="D462" t="str">
            <v>Gifford Health Care</v>
          </cell>
          <cell r="E462" t="str">
            <v>PC Randolph</v>
          </cell>
          <cell r="F462" t="str">
            <v>Physician Assistant</v>
          </cell>
          <cell r="G462" t="str">
            <v xml:space="preserve">Open Position </v>
          </cell>
          <cell r="H462" t="str">
            <v>REG</v>
          </cell>
          <cell r="I462">
            <v>40</v>
          </cell>
          <cell r="J462">
            <v>40</v>
          </cell>
          <cell r="K462">
            <v>0</v>
          </cell>
          <cell r="L462">
            <v>0.5</v>
          </cell>
        </row>
        <row r="463">
          <cell r="B463">
            <v>1451</v>
          </cell>
          <cell r="C463" t="str">
            <v>GHC</v>
          </cell>
          <cell r="D463" t="str">
            <v>Gifford Health Care</v>
          </cell>
          <cell r="E463" t="str">
            <v>PC Randolph</v>
          </cell>
          <cell r="F463" t="str">
            <v>Medical Assistant</v>
          </cell>
          <cell r="G463" t="str">
            <v xml:space="preserve">Open Position </v>
          </cell>
          <cell r="H463" t="str">
            <v>REG</v>
          </cell>
          <cell r="I463">
            <v>80</v>
          </cell>
          <cell r="J463">
            <v>80</v>
          </cell>
          <cell r="K463">
            <v>0</v>
          </cell>
          <cell r="L463">
            <v>1</v>
          </cell>
        </row>
        <row r="464">
          <cell r="B464">
            <v>1452</v>
          </cell>
          <cell r="C464" t="str">
            <v>GHC</v>
          </cell>
          <cell r="D464" t="str">
            <v>Gifford Health Care</v>
          </cell>
          <cell r="E464" t="str">
            <v>PC Randolph</v>
          </cell>
          <cell r="F464" t="str">
            <v>RN</v>
          </cell>
          <cell r="G464" t="str">
            <v>ELIMINATED</v>
          </cell>
          <cell r="H464" t="str">
            <v>PT</v>
          </cell>
          <cell r="I464">
            <v>0</v>
          </cell>
          <cell r="J464">
            <v>0</v>
          </cell>
          <cell r="K464">
            <v>0</v>
          </cell>
          <cell r="L464">
            <v>0</v>
          </cell>
        </row>
        <row r="465">
          <cell r="B465">
            <v>1453</v>
          </cell>
          <cell r="C465" t="str">
            <v>GHC</v>
          </cell>
          <cell r="D465" t="str">
            <v>Gifford Health Care</v>
          </cell>
          <cell r="E465" t="str">
            <v>PC Randolph</v>
          </cell>
          <cell r="F465" t="str">
            <v>Nurse Practitioner</v>
          </cell>
          <cell r="G465" t="str">
            <v>Salloway, Rachel P.</v>
          </cell>
          <cell r="H465" t="str">
            <v>REG</v>
          </cell>
          <cell r="I465">
            <v>60</v>
          </cell>
          <cell r="J465">
            <v>60</v>
          </cell>
          <cell r="K465">
            <v>0</v>
          </cell>
          <cell r="L465">
            <v>0.75</v>
          </cell>
        </row>
        <row r="466">
          <cell r="B466">
            <v>1454</v>
          </cell>
          <cell r="C466" t="str">
            <v>GHC</v>
          </cell>
          <cell r="D466" t="str">
            <v>Gifford Health Care</v>
          </cell>
          <cell r="E466" t="str">
            <v>PC Randolph</v>
          </cell>
          <cell r="F466" t="str">
            <v>RN</v>
          </cell>
          <cell r="G466" t="str">
            <v>Bregoli, Dawn M.</v>
          </cell>
          <cell r="H466" t="str">
            <v>PD</v>
          </cell>
          <cell r="I466">
            <v>0</v>
          </cell>
          <cell r="J466">
            <v>0</v>
          </cell>
          <cell r="K466">
            <v>0</v>
          </cell>
          <cell r="L466">
            <v>0</v>
          </cell>
        </row>
        <row r="467">
          <cell r="B467">
            <v>1455</v>
          </cell>
          <cell r="C467" t="str">
            <v>GHC</v>
          </cell>
          <cell r="D467" t="str">
            <v>Gifford Health Care</v>
          </cell>
          <cell r="E467" t="str">
            <v>PC Randolph</v>
          </cell>
          <cell r="F467" t="str">
            <v>LPN</v>
          </cell>
          <cell r="G467" t="str">
            <v>Slack, Laudell C.</v>
          </cell>
          <cell r="H467" t="str">
            <v>REG</v>
          </cell>
          <cell r="I467">
            <v>64</v>
          </cell>
          <cell r="J467">
            <v>64</v>
          </cell>
          <cell r="K467">
            <v>0</v>
          </cell>
          <cell r="L467">
            <v>0.8</v>
          </cell>
        </row>
        <row r="468">
          <cell r="B468">
            <v>1456</v>
          </cell>
          <cell r="C468" t="str">
            <v>GHC</v>
          </cell>
          <cell r="D468" t="str">
            <v>Gifford Health Care</v>
          </cell>
          <cell r="E468" t="str">
            <v>PC Randolph</v>
          </cell>
          <cell r="F468" t="str">
            <v>RN</v>
          </cell>
          <cell r="G468" t="str">
            <v>ELIMINATED</v>
          </cell>
          <cell r="H468" t="str">
            <v>REG</v>
          </cell>
          <cell r="I468">
            <v>0</v>
          </cell>
          <cell r="J468">
            <v>0</v>
          </cell>
          <cell r="K468">
            <v>0</v>
          </cell>
          <cell r="L468">
            <v>0</v>
          </cell>
        </row>
        <row r="469">
          <cell r="B469">
            <v>1457</v>
          </cell>
          <cell r="C469" t="str">
            <v>GHC</v>
          </cell>
          <cell r="D469" t="str">
            <v>Gifford Health Care</v>
          </cell>
          <cell r="E469" t="str">
            <v>PC Randolph</v>
          </cell>
          <cell r="F469" t="str">
            <v>RN</v>
          </cell>
          <cell r="G469" t="str">
            <v>Standish, Keith B.</v>
          </cell>
          <cell r="H469" t="str">
            <v>PD</v>
          </cell>
          <cell r="I469">
            <v>0</v>
          </cell>
          <cell r="J469">
            <v>0</v>
          </cell>
          <cell r="K469">
            <v>0</v>
          </cell>
          <cell r="L469">
            <v>0</v>
          </cell>
        </row>
        <row r="470">
          <cell r="B470">
            <v>1458</v>
          </cell>
          <cell r="C470" t="str">
            <v>GHC</v>
          </cell>
          <cell r="D470" t="str">
            <v>Gifford Health Care</v>
          </cell>
          <cell r="E470" t="str">
            <v>PC Randolph</v>
          </cell>
          <cell r="F470" t="str">
            <v>RN</v>
          </cell>
          <cell r="G470" t="str">
            <v>Deblois, Courtney M.</v>
          </cell>
          <cell r="H470" t="str">
            <v>REG</v>
          </cell>
          <cell r="I470">
            <v>80</v>
          </cell>
          <cell r="J470">
            <v>0</v>
          </cell>
          <cell r="K470">
            <v>80</v>
          </cell>
          <cell r="L470">
            <v>1</v>
          </cell>
        </row>
        <row r="471">
          <cell r="B471">
            <v>1459</v>
          </cell>
          <cell r="C471" t="str">
            <v>GHC</v>
          </cell>
          <cell r="D471" t="str">
            <v>Gifford Health Care</v>
          </cell>
          <cell r="E471" t="str">
            <v>PC Randolph</v>
          </cell>
          <cell r="F471" t="str">
            <v>Nurse Practitioner</v>
          </cell>
          <cell r="G471" t="str">
            <v>Trivette, Minta</v>
          </cell>
          <cell r="H471" t="str">
            <v>REG</v>
          </cell>
          <cell r="I471">
            <v>64</v>
          </cell>
          <cell r="J471">
            <v>64</v>
          </cell>
          <cell r="K471">
            <v>0</v>
          </cell>
          <cell r="L471">
            <v>0.8</v>
          </cell>
        </row>
        <row r="472">
          <cell r="B472">
            <v>1460</v>
          </cell>
          <cell r="C472" t="str">
            <v>GHC</v>
          </cell>
          <cell r="D472" t="str">
            <v>Gifford Health Care</v>
          </cell>
          <cell r="E472" t="str">
            <v>PC Randolph</v>
          </cell>
          <cell r="F472" t="str">
            <v>RN</v>
          </cell>
          <cell r="G472" t="str">
            <v>St. Clair, Jennifer</v>
          </cell>
          <cell r="H472" t="str">
            <v>REG</v>
          </cell>
          <cell r="I472">
            <v>80</v>
          </cell>
          <cell r="J472">
            <v>80</v>
          </cell>
          <cell r="K472">
            <v>0</v>
          </cell>
          <cell r="L472">
            <v>1</v>
          </cell>
        </row>
        <row r="473">
          <cell r="B473">
            <v>1461</v>
          </cell>
          <cell r="C473" t="str">
            <v>GHC</v>
          </cell>
          <cell r="D473" t="str">
            <v>Gifford Health Care</v>
          </cell>
          <cell r="E473" t="str">
            <v>PC Randolph</v>
          </cell>
          <cell r="F473" t="str">
            <v>Medical Assistant</v>
          </cell>
          <cell r="G473" t="str">
            <v>Waite, Marissa E.</v>
          </cell>
          <cell r="H473" t="str">
            <v>REG</v>
          </cell>
          <cell r="I473">
            <v>56</v>
          </cell>
          <cell r="J473">
            <v>56</v>
          </cell>
          <cell r="K473">
            <v>0</v>
          </cell>
          <cell r="L473">
            <v>0.7</v>
          </cell>
        </row>
        <row r="474">
          <cell r="B474">
            <v>1462</v>
          </cell>
          <cell r="C474" t="str">
            <v>GHC</v>
          </cell>
          <cell r="D474" t="str">
            <v>Gifford Health Care</v>
          </cell>
          <cell r="E474" t="str">
            <v>PC Randolph</v>
          </cell>
          <cell r="F474" t="str">
            <v>Office Representative</v>
          </cell>
          <cell r="G474" t="str">
            <v>Wood, Tina</v>
          </cell>
          <cell r="H474" t="str">
            <v>REG</v>
          </cell>
          <cell r="I474">
            <v>80</v>
          </cell>
          <cell r="J474">
            <v>80</v>
          </cell>
          <cell r="K474">
            <v>0</v>
          </cell>
          <cell r="L474">
            <v>1</v>
          </cell>
        </row>
        <row r="475">
          <cell r="B475">
            <v>1463</v>
          </cell>
          <cell r="C475" t="str">
            <v>GHC</v>
          </cell>
          <cell r="D475" t="str">
            <v>Gifford Health Care</v>
          </cell>
          <cell r="E475" t="str">
            <v>PC Randolph</v>
          </cell>
          <cell r="F475" t="str">
            <v>Medical Assistant</v>
          </cell>
          <cell r="G475" t="str">
            <v>Young, Michele M.</v>
          </cell>
          <cell r="H475" t="str">
            <v>REG</v>
          </cell>
          <cell r="I475">
            <v>64</v>
          </cell>
          <cell r="J475">
            <v>64</v>
          </cell>
          <cell r="K475">
            <v>0</v>
          </cell>
          <cell r="L475">
            <v>0.8</v>
          </cell>
        </row>
        <row r="476">
          <cell r="B476">
            <v>1464</v>
          </cell>
          <cell r="C476" t="str">
            <v>GHC</v>
          </cell>
          <cell r="D476" t="str">
            <v>Gifford Health Care</v>
          </cell>
          <cell r="E476" t="str">
            <v>PC Randolph</v>
          </cell>
          <cell r="F476" t="str">
            <v>RN</v>
          </cell>
          <cell r="G476" t="str">
            <v xml:space="preserve">Sullivan, Stacey </v>
          </cell>
          <cell r="H476" t="str">
            <v>REG</v>
          </cell>
          <cell r="I476">
            <v>64</v>
          </cell>
          <cell r="J476">
            <v>64</v>
          </cell>
          <cell r="K476">
            <v>0</v>
          </cell>
          <cell r="L476">
            <v>0.8</v>
          </cell>
        </row>
        <row r="477">
          <cell r="B477">
            <v>1465</v>
          </cell>
          <cell r="C477" t="str">
            <v>GHC</v>
          </cell>
          <cell r="D477" t="str">
            <v>Gifford Health Care</v>
          </cell>
          <cell r="E477" t="str">
            <v>PC Randolph</v>
          </cell>
          <cell r="F477" t="str">
            <v>LPN</v>
          </cell>
          <cell r="G477" t="str">
            <v>Bent, Cheyanne</v>
          </cell>
          <cell r="H477" t="str">
            <v>REG</v>
          </cell>
          <cell r="I477">
            <v>80</v>
          </cell>
          <cell r="J477">
            <v>80</v>
          </cell>
          <cell r="K477">
            <v>0</v>
          </cell>
          <cell r="L477">
            <v>1</v>
          </cell>
        </row>
        <row r="478">
          <cell r="B478">
            <v>1466</v>
          </cell>
          <cell r="C478" t="str">
            <v>GHC</v>
          </cell>
          <cell r="D478" t="str">
            <v>Gifford Health Care</v>
          </cell>
          <cell r="E478" t="str">
            <v>PC Randolph</v>
          </cell>
          <cell r="F478" t="str">
            <v>LPN</v>
          </cell>
          <cell r="G478" t="str">
            <v>ELIMINATED</v>
          </cell>
          <cell r="H478" t="str">
            <v>REG</v>
          </cell>
          <cell r="I478">
            <v>0</v>
          </cell>
          <cell r="J478">
            <v>0</v>
          </cell>
          <cell r="K478">
            <v>0</v>
          </cell>
          <cell r="L478">
            <v>0</v>
          </cell>
        </row>
        <row r="479">
          <cell r="B479">
            <v>1467</v>
          </cell>
          <cell r="C479" t="str">
            <v>GHC</v>
          </cell>
          <cell r="D479" t="str">
            <v>Gifford Health Care</v>
          </cell>
          <cell r="E479" t="str">
            <v>PC Randolph</v>
          </cell>
          <cell r="F479" t="str">
            <v>RN</v>
          </cell>
          <cell r="G479" t="str">
            <v>Open Position</v>
          </cell>
          <cell r="H479" t="str">
            <v>PD</v>
          </cell>
          <cell r="I479">
            <v>0</v>
          </cell>
          <cell r="J479">
            <v>0</v>
          </cell>
          <cell r="K479">
            <v>0</v>
          </cell>
          <cell r="L479">
            <v>0</v>
          </cell>
        </row>
        <row r="480">
          <cell r="B480">
            <v>1468</v>
          </cell>
          <cell r="C480" t="str">
            <v>GHC</v>
          </cell>
          <cell r="D480" t="str">
            <v>Gifford Health Care</v>
          </cell>
          <cell r="E480" t="str">
            <v>PC Randolph</v>
          </cell>
          <cell r="F480" t="str">
            <v>Office Representative</v>
          </cell>
          <cell r="G480" t="str">
            <v>Osha, Loriann</v>
          </cell>
          <cell r="H480" t="str">
            <v>REG</v>
          </cell>
          <cell r="I480">
            <v>64</v>
          </cell>
          <cell r="J480">
            <v>64</v>
          </cell>
          <cell r="K480">
            <v>0</v>
          </cell>
          <cell r="L480">
            <v>0.8</v>
          </cell>
        </row>
        <row r="481">
          <cell r="B481">
            <v>1469</v>
          </cell>
          <cell r="C481" t="str">
            <v>GHC</v>
          </cell>
          <cell r="D481" t="str">
            <v>Gifford Health Care</v>
          </cell>
          <cell r="E481" t="str">
            <v>PC Randolph</v>
          </cell>
          <cell r="F481" t="str">
            <v>Office Representative</v>
          </cell>
          <cell r="G481" t="str">
            <v>Miller, Janet</v>
          </cell>
          <cell r="H481" t="str">
            <v>REG</v>
          </cell>
          <cell r="I481">
            <v>16</v>
          </cell>
          <cell r="J481">
            <v>16</v>
          </cell>
          <cell r="K481">
            <v>0</v>
          </cell>
          <cell r="L481">
            <v>0.2</v>
          </cell>
        </row>
        <row r="482">
          <cell r="B482">
            <v>1470</v>
          </cell>
          <cell r="C482" t="str">
            <v>GHC</v>
          </cell>
          <cell r="D482" t="str">
            <v>Gifford Health Care</v>
          </cell>
          <cell r="E482" t="str">
            <v>PC Randolph</v>
          </cell>
          <cell r="F482" t="str">
            <v>Physician</v>
          </cell>
          <cell r="G482" t="str">
            <v xml:space="preserve">Allyn, Jeffery L. </v>
          </cell>
          <cell r="H482" t="str">
            <v>REG</v>
          </cell>
          <cell r="I482">
            <v>80</v>
          </cell>
          <cell r="J482">
            <v>80</v>
          </cell>
          <cell r="K482">
            <v>0</v>
          </cell>
          <cell r="L482">
            <v>1</v>
          </cell>
        </row>
        <row r="483">
          <cell r="B483">
            <v>1471</v>
          </cell>
          <cell r="C483" t="str">
            <v>GHC</v>
          </cell>
          <cell r="D483" t="str">
            <v>Gifford Health Care</v>
          </cell>
          <cell r="E483" t="str">
            <v>PC Randolph</v>
          </cell>
          <cell r="F483" t="str">
            <v>Nurse Practitioner</v>
          </cell>
          <cell r="G483" t="str">
            <v>Liddick, Hillary E.</v>
          </cell>
          <cell r="H483" t="str">
            <v>REG</v>
          </cell>
          <cell r="I483">
            <v>80</v>
          </cell>
          <cell r="J483">
            <v>80</v>
          </cell>
          <cell r="K483">
            <v>0</v>
          </cell>
          <cell r="L483">
            <v>1</v>
          </cell>
        </row>
        <row r="484">
          <cell r="B484">
            <v>1472</v>
          </cell>
          <cell r="C484" t="str">
            <v>GHC</v>
          </cell>
          <cell r="D484" t="str">
            <v>Gifford Health Care</v>
          </cell>
          <cell r="E484" t="str">
            <v>PC Randolph</v>
          </cell>
          <cell r="F484" t="str">
            <v xml:space="preserve">Social Worker </v>
          </cell>
          <cell r="G484" t="str">
            <v>Pizzale, Emily</v>
          </cell>
          <cell r="H484" t="str">
            <v>REG</v>
          </cell>
          <cell r="I484">
            <v>80</v>
          </cell>
          <cell r="J484">
            <v>80</v>
          </cell>
          <cell r="K484">
            <v>0</v>
          </cell>
          <cell r="L484">
            <v>1</v>
          </cell>
        </row>
        <row r="485">
          <cell r="B485">
            <v>1473</v>
          </cell>
          <cell r="C485" t="str">
            <v>GHC</v>
          </cell>
          <cell r="D485" t="str">
            <v>Gifford Health Care</v>
          </cell>
          <cell r="E485" t="str">
            <v>PC Randolph</v>
          </cell>
          <cell r="F485" t="str">
            <v>Non Licensed Counselor (MS)</v>
          </cell>
          <cell r="G485" t="str">
            <v>McAllister-Bove, Hillary</v>
          </cell>
          <cell r="H485" t="str">
            <v>REG</v>
          </cell>
          <cell r="I485">
            <v>72</v>
          </cell>
          <cell r="J485">
            <v>72</v>
          </cell>
          <cell r="K485">
            <v>0</v>
          </cell>
          <cell r="L485">
            <v>0.9</v>
          </cell>
        </row>
        <row r="486">
          <cell r="B486">
            <v>1474</v>
          </cell>
          <cell r="C486" t="str">
            <v>GHC</v>
          </cell>
          <cell r="D486" t="str">
            <v>Gifford Health Care</v>
          </cell>
          <cell r="E486" t="str">
            <v>PC Randolph</v>
          </cell>
          <cell r="F486" t="str">
            <v>Non Licensed Counselor (MS)</v>
          </cell>
          <cell r="G486" t="str">
            <v>Schleif, Erica S.</v>
          </cell>
          <cell r="H486" t="str">
            <v>REG</v>
          </cell>
          <cell r="I486">
            <v>80</v>
          </cell>
          <cell r="J486">
            <v>80</v>
          </cell>
          <cell r="K486">
            <v>0</v>
          </cell>
          <cell r="L486">
            <v>1</v>
          </cell>
        </row>
        <row r="487">
          <cell r="B487">
            <v>1475</v>
          </cell>
          <cell r="C487" t="str">
            <v>GHC</v>
          </cell>
          <cell r="D487" t="str">
            <v>Gifford Health Care</v>
          </cell>
          <cell r="E487" t="str">
            <v>PC Randolph</v>
          </cell>
          <cell r="F487" t="str">
            <v>Nurse Practitioner</v>
          </cell>
          <cell r="G487" t="str">
            <v>Open Position</v>
          </cell>
          <cell r="H487" t="str">
            <v>REG</v>
          </cell>
          <cell r="I487">
            <v>80</v>
          </cell>
          <cell r="J487">
            <v>0</v>
          </cell>
          <cell r="K487">
            <v>80</v>
          </cell>
          <cell r="L487">
            <v>1</v>
          </cell>
        </row>
        <row r="488">
          <cell r="B488">
            <v>1476</v>
          </cell>
          <cell r="C488" t="str">
            <v>GHC</v>
          </cell>
          <cell r="D488" t="str">
            <v>Gifford Health Care</v>
          </cell>
          <cell r="E488" t="str">
            <v>PC Randolph</v>
          </cell>
          <cell r="F488" t="str">
            <v>Nurse Practitioner</v>
          </cell>
          <cell r="G488" t="str">
            <v>Foster, Meghan D.</v>
          </cell>
          <cell r="H488" t="str">
            <v>REG</v>
          </cell>
          <cell r="I488">
            <v>80</v>
          </cell>
          <cell r="J488">
            <v>80</v>
          </cell>
          <cell r="K488">
            <v>0</v>
          </cell>
          <cell r="L488">
            <v>1</v>
          </cell>
        </row>
        <row r="489">
          <cell r="B489">
            <v>1477</v>
          </cell>
          <cell r="C489" t="str">
            <v>GHC</v>
          </cell>
          <cell r="D489" t="str">
            <v>Gifford Health Care</v>
          </cell>
          <cell r="E489" t="str">
            <v>PC Randolph</v>
          </cell>
          <cell r="F489" t="str">
            <v>Non Licensed Counselor (MS)</v>
          </cell>
          <cell r="G489" t="str">
            <v xml:space="preserve">Hoyum, Gretchen E. </v>
          </cell>
          <cell r="H489" t="str">
            <v>REG</v>
          </cell>
          <cell r="I489">
            <v>80</v>
          </cell>
          <cell r="J489">
            <v>80</v>
          </cell>
          <cell r="K489">
            <v>0</v>
          </cell>
          <cell r="L489">
            <v>1</v>
          </cell>
        </row>
        <row r="490">
          <cell r="B490">
            <v>1478</v>
          </cell>
          <cell r="C490" t="str">
            <v>GHC</v>
          </cell>
          <cell r="D490" t="str">
            <v>Gifford Health Care</v>
          </cell>
          <cell r="E490" t="str">
            <v>PC Randolph</v>
          </cell>
          <cell r="F490" t="str">
            <v>Mental Health Counselor</v>
          </cell>
          <cell r="G490" t="str">
            <v>Nyirjery, Nicolas</v>
          </cell>
          <cell r="H490" t="str">
            <v>REG</v>
          </cell>
          <cell r="I490">
            <v>80</v>
          </cell>
          <cell r="J490">
            <v>80</v>
          </cell>
          <cell r="K490">
            <v>0</v>
          </cell>
          <cell r="L490">
            <v>1</v>
          </cell>
        </row>
        <row r="491">
          <cell r="B491">
            <v>1479</v>
          </cell>
          <cell r="C491" t="str">
            <v>GHC</v>
          </cell>
          <cell r="D491" t="str">
            <v>Gifford Health Care</v>
          </cell>
          <cell r="E491" t="str">
            <v>PC Randolph</v>
          </cell>
          <cell r="F491" t="str">
            <v>Psychotherapist/Mental Health Clinician</v>
          </cell>
          <cell r="G491" t="str">
            <v>Open Position</v>
          </cell>
          <cell r="H491" t="str">
            <v>PT</v>
          </cell>
          <cell r="I491">
            <v>56</v>
          </cell>
          <cell r="J491">
            <v>0</v>
          </cell>
          <cell r="K491">
            <v>56</v>
          </cell>
          <cell r="L491">
            <v>0.7</v>
          </cell>
        </row>
        <row r="492">
          <cell r="B492">
            <v>1480</v>
          </cell>
          <cell r="C492" t="str">
            <v>GHC</v>
          </cell>
          <cell r="D492" t="str">
            <v>Gifford Health Care</v>
          </cell>
          <cell r="E492" t="str">
            <v>PC Randolph</v>
          </cell>
          <cell r="F492" t="str">
            <v>Medical Assistant</v>
          </cell>
          <cell r="G492" t="str">
            <v>Wight, Melissa</v>
          </cell>
          <cell r="H492" t="str">
            <v>REG</v>
          </cell>
          <cell r="I492">
            <v>80</v>
          </cell>
          <cell r="J492">
            <v>80</v>
          </cell>
          <cell r="K492">
            <v>0</v>
          </cell>
          <cell r="L492">
            <v>1</v>
          </cell>
        </row>
        <row r="493">
          <cell r="B493">
            <v>5010</v>
          </cell>
          <cell r="C493" t="str">
            <v>GHC</v>
          </cell>
          <cell r="D493" t="str">
            <v>Gifford Health Care</v>
          </cell>
          <cell r="E493" t="str">
            <v>PC Randolph</v>
          </cell>
          <cell r="F493" t="str">
            <v>Physician Assistant</v>
          </cell>
          <cell r="G493" t="str">
            <v>Osterman, Leslie A.</v>
          </cell>
          <cell r="H493" t="str">
            <v xml:space="preserve">PT </v>
          </cell>
          <cell r="I493">
            <v>8</v>
          </cell>
          <cell r="J493">
            <v>8</v>
          </cell>
          <cell r="K493">
            <v>0</v>
          </cell>
          <cell r="L493">
            <v>0.1</v>
          </cell>
        </row>
        <row r="494">
          <cell r="B494">
            <v>1481</v>
          </cell>
          <cell r="C494" t="str">
            <v>GHC</v>
          </cell>
          <cell r="D494" t="str">
            <v>Gifford Health Care</v>
          </cell>
          <cell r="E494" t="str">
            <v>PC Berlin</v>
          </cell>
          <cell r="F494" t="str">
            <v>Office Manager (RN Licensure)</v>
          </cell>
          <cell r="G494" t="str">
            <v>Allard-Hurley, Heather A.</v>
          </cell>
          <cell r="H494" t="str">
            <v>REG</v>
          </cell>
          <cell r="I494">
            <v>64</v>
          </cell>
          <cell r="J494">
            <v>64</v>
          </cell>
          <cell r="K494">
            <v>0</v>
          </cell>
          <cell r="L494">
            <v>0.8</v>
          </cell>
        </row>
        <row r="495">
          <cell r="B495">
            <v>1482</v>
          </cell>
          <cell r="C495" t="str">
            <v>GHC</v>
          </cell>
          <cell r="D495" t="str">
            <v>Gifford Health Care</v>
          </cell>
          <cell r="E495" t="str">
            <v>PC Berlin</v>
          </cell>
          <cell r="F495" t="str">
            <v xml:space="preserve">Medical Assistant </v>
          </cell>
          <cell r="G495" t="str">
            <v>Robtoy, Emily C.</v>
          </cell>
          <cell r="H495" t="str">
            <v>REG</v>
          </cell>
          <cell r="I495">
            <v>80</v>
          </cell>
          <cell r="J495">
            <v>80</v>
          </cell>
          <cell r="K495">
            <v>0</v>
          </cell>
          <cell r="L495">
            <v>1</v>
          </cell>
        </row>
        <row r="496">
          <cell r="B496">
            <v>1483</v>
          </cell>
          <cell r="C496" t="str">
            <v>GHC</v>
          </cell>
          <cell r="D496" t="str">
            <v>Gifford Health Care</v>
          </cell>
          <cell r="E496" t="str">
            <v>PC Berlin</v>
          </cell>
          <cell r="F496" t="str">
            <v>Nurse Practitioner</v>
          </cell>
          <cell r="G496" t="str">
            <v>Open Position</v>
          </cell>
          <cell r="H496" t="str">
            <v>REG</v>
          </cell>
          <cell r="I496">
            <v>16</v>
          </cell>
          <cell r="J496">
            <v>16</v>
          </cell>
          <cell r="K496">
            <v>0</v>
          </cell>
          <cell r="L496">
            <v>0.2</v>
          </cell>
        </row>
        <row r="497">
          <cell r="B497">
            <v>1484</v>
          </cell>
          <cell r="C497" t="str">
            <v>GHC</v>
          </cell>
          <cell r="D497" t="str">
            <v>Gifford Health Care</v>
          </cell>
          <cell r="E497" t="str">
            <v>PC Berlin</v>
          </cell>
          <cell r="F497" t="str">
            <v>RN</v>
          </cell>
          <cell r="G497" t="str">
            <v>Open Position</v>
          </cell>
          <cell r="H497" t="str">
            <v>REG</v>
          </cell>
          <cell r="I497">
            <v>16</v>
          </cell>
          <cell r="J497">
            <v>16</v>
          </cell>
          <cell r="K497">
            <v>0</v>
          </cell>
          <cell r="L497">
            <v>0.2</v>
          </cell>
        </row>
        <row r="498">
          <cell r="B498">
            <v>1485</v>
          </cell>
          <cell r="C498" t="str">
            <v>GHC</v>
          </cell>
          <cell r="D498" t="str">
            <v>Gifford Health Care</v>
          </cell>
          <cell r="E498" t="str">
            <v>PC Berlin</v>
          </cell>
          <cell r="F498" t="str">
            <v>Mental Health Counselor</v>
          </cell>
          <cell r="G498" t="str">
            <v>Pelletier, Jennifer E.</v>
          </cell>
          <cell r="H498" t="str">
            <v>REG</v>
          </cell>
          <cell r="I498">
            <v>16</v>
          </cell>
          <cell r="J498">
            <v>16</v>
          </cell>
          <cell r="K498">
            <v>0</v>
          </cell>
          <cell r="L498">
            <v>0.2</v>
          </cell>
        </row>
        <row r="499">
          <cell r="B499">
            <v>1486</v>
          </cell>
          <cell r="C499" t="str">
            <v>GHC</v>
          </cell>
          <cell r="D499" t="str">
            <v>Gifford Health Care</v>
          </cell>
          <cell r="E499" t="str">
            <v>PC Berlin</v>
          </cell>
          <cell r="F499" t="str">
            <v>Physician</v>
          </cell>
          <cell r="G499" t="str">
            <v>Qubti, Marzouq</v>
          </cell>
          <cell r="H499" t="str">
            <v>REG</v>
          </cell>
          <cell r="I499">
            <v>32</v>
          </cell>
          <cell r="J499">
            <v>32</v>
          </cell>
          <cell r="K499">
            <v>0</v>
          </cell>
          <cell r="L499">
            <v>0.4</v>
          </cell>
        </row>
        <row r="500">
          <cell r="B500">
            <v>1487</v>
          </cell>
          <cell r="C500" t="str">
            <v>GHC</v>
          </cell>
          <cell r="D500" t="str">
            <v>Gifford Health Care</v>
          </cell>
          <cell r="E500" t="str">
            <v>PC Berlin</v>
          </cell>
          <cell r="F500" t="str">
            <v>Physician</v>
          </cell>
          <cell r="G500" t="str">
            <v>Florance, Emilija O.</v>
          </cell>
          <cell r="H500" t="str">
            <v>REG</v>
          </cell>
          <cell r="I500">
            <v>48</v>
          </cell>
          <cell r="J500">
            <v>48</v>
          </cell>
          <cell r="K500">
            <v>0</v>
          </cell>
          <cell r="L500">
            <v>0.6</v>
          </cell>
        </row>
        <row r="501">
          <cell r="B501">
            <v>1488</v>
          </cell>
          <cell r="C501" t="str">
            <v>GHC</v>
          </cell>
          <cell r="D501" t="str">
            <v>Gifford Health Care</v>
          </cell>
          <cell r="E501" t="str">
            <v>PC Berlin</v>
          </cell>
          <cell r="F501" t="str">
            <v>Nurse Practitioner</v>
          </cell>
          <cell r="G501" t="str">
            <v>Holland, Julie</v>
          </cell>
          <cell r="H501" t="str">
            <v>PT</v>
          </cell>
          <cell r="I501">
            <v>48</v>
          </cell>
          <cell r="J501">
            <v>48</v>
          </cell>
          <cell r="K501">
            <v>0</v>
          </cell>
          <cell r="L501">
            <v>0.6</v>
          </cell>
        </row>
        <row r="502">
          <cell r="B502">
            <v>1489</v>
          </cell>
          <cell r="C502" t="str">
            <v>GHC</v>
          </cell>
          <cell r="D502" t="str">
            <v>Gifford Health Care</v>
          </cell>
          <cell r="E502" t="str">
            <v>PC Berlin</v>
          </cell>
          <cell r="F502" t="str">
            <v>RN</v>
          </cell>
          <cell r="G502" t="str">
            <v>Strassberger, Uli</v>
          </cell>
          <cell r="H502" t="str">
            <v>REG</v>
          </cell>
          <cell r="I502">
            <v>80</v>
          </cell>
          <cell r="J502">
            <v>80</v>
          </cell>
          <cell r="K502">
            <v>0</v>
          </cell>
          <cell r="L502">
            <v>1</v>
          </cell>
        </row>
        <row r="503">
          <cell r="B503">
            <v>1490</v>
          </cell>
          <cell r="C503" t="str">
            <v>GHC</v>
          </cell>
          <cell r="D503" t="str">
            <v>Gifford Health Care</v>
          </cell>
          <cell r="E503" t="str">
            <v>PC Berlin</v>
          </cell>
          <cell r="F503" t="str">
            <v xml:space="preserve">Medical Assistant </v>
          </cell>
          <cell r="G503" t="str">
            <v>Koledo, Amanda L.</v>
          </cell>
          <cell r="H503" t="str">
            <v>REG</v>
          </cell>
          <cell r="I503">
            <v>80</v>
          </cell>
          <cell r="J503">
            <v>80</v>
          </cell>
          <cell r="K503">
            <v>0</v>
          </cell>
          <cell r="L503">
            <v>1</v>
          </cell>
        </row>
        <row r="504">
          <cell r="B504">
            <v>1491</v>
          </cell>
          <cell r="C504" t="str">
            <v>GHC</v>
          </cell>
          <cell r="D504" t="str">
            <v>Gifford Health Care</v>
          </cell>
          <cell r="E504" t="str">
            <v>PC Berlin</v>
          </cell>
          <cell r="F504" t="str">
            <v xml:space="preserve">Office Representative </v>
          </cell>
          <cell r="G504" t="str">
            <v>Perry, Christine E.</v>
          </cell>
          <cell r="H504" t="str">
            <v>REG</v>
          </cell>
          <cell r="I504">
            <v>80</v>
          </cell>
          <cell r="J504">
            <v>80</v>
          </cell>
          <cell r="K504">
            <v>0</v>
          </cell>
          <cell r="L504">
            <v>1</v>
          </cell>
        </row>
        <row r="505">
          <cell r="B505">
            <v>1492</v>
          </cell>
          <cell r="C505" t="str">
            <v>GHC</v>
          </cell>
          <cell r="D505" t="str">
            <v>Gifford Health Care</v>
          </cell>
          <cell r="E505" t="str">
            <v>PC Berlin</v>
          </cell>
          <cell r="F505" t="str">
            <v xml:space="preserve">Office Representative </v>
          </cell>
          <cell r="G505" t="str">
            <v xml:space="preserve">Shedd, Kelsie D. </v>
          </cell>
          <cell r="H505" t="str">
            <v>REG</v>
          </cell>
          <cell r="I505">
            <v>80</v>
          </cell>
          <cell r="J505">
            <v>80</v>
          </cell>
          <cell r="K505">
            <v>0</v>
          </cell>
          <cell r="L505">
            <v>1</v>
          </cell>
        </row>
        <row r="506">
          <cell r="B506">
            <v>1493</v>
          </cell>
          <cell r="C506" t="str">
            <v>GHC</v>
          </cell>
          <cell r="D506" t="str">
            <v>Gifford Health Care</v>
          </cell>
          <cell r="E506" t="str">
            <v>PC Berlin</v>
          </cell>
          <cell r="F506" t="str">
            <v>Referral Specialist</v>
          </cell>
          <cell r="G506" t="str">
            <v>Quintin, Jada L.</v>
          </cell>
          <cell r="H506" t="str">
            <v>REG</v>
          </cell>
          <cell r="I506">
            <v>80</v>
          </cell>
          <cell r="J506">
            <v>80</v>
          </cell>
          <cell r="K506">
            <v>0</v>
          </cell>
          <cell r="L506">
            <v>1</v>
          </cell>
        </row>
        <row r="507">
          <cell r="B507">
            <v>1494</v>
          </cell>
          <cell r="C507" t="str">
            <v>GHC</v>
          </cell>
          <cell r="D507" t="str">
            <v>Gifford Health Care</v>
          </cell>
          <cell r="E507" t="str">
            <v>PC Berlin</v>
          </cell>
          <cell r="F507" t="str">
            <v>RN</v>
          </cell>
          <cell r="G507" t="str">
            <v>Rinaldi, Elena M.</v>
          </cell>
          <cell r="H507" t="str">
            <v>REG</v>
          </cell>
          <cell r="I507">
            <v>80</v>
          </cell>
          <cell r="J507">
            <v>80</v>
          </cell>
          <cell r="K507">
            <v>0</v>
          </cell>
          <cell r="L507">
            <v>1</v>
          </cell>
        </row>
        <row r="508">
          <cell r="B508">
            <v>1495</v>
          </cell>
          <cell r="C508" t="str">
            <v>GHC</v>
          </cell>
          <cell r="D508" t="str">
            <v>Gifford Health Care</v>
          </cell>
          <cell r="E508" t="str">
            <v>PC Berlin</v>
          </cell>
          <cell r="F508" t="str">
            <v>Nurse Practitioner</v>
          </cell>
          <cell r="G508" t="str">
            <v>Stephani, Pascale C.</v>
          </cell>
          <cell r="H508" t="str">
            <v>REG</v>
          </cell>
          <cell r="I508">
            <v>80</v>
          </cell>
          <cell r="J508">
            <v>75</v>
          </cell>
          <cell r="K508">
            <v>5</v>
          </cell>
          <cell r="L508">
            <v>1</v>
          </cell>
        </row>
        <row r="509">
          <cell r="B509">
            <v>1496</v>
          </cell>
          <cell r="C509" t="str">
            <v>GHC</v>
          </cell>
          <cell r="D509" t="str">
            <v>Gifford Health Care</v>
          </cell>
          <cell r="E509" t="str">
            <v>PC Berlin</v>
          </cell>
          <cell r="F509" t="str">
            <v>Nurse Practitioner</v>
          </cell>
          <cell r="G509" t="str">
            <v>Tillinghast, Azaliah H.</v>
          </cell>
          <cell r="H509" t="str">
            <v>REG</v>
          </cell>
          <cell r="I509">
            <v>80</v>
          </cell>
          <cell r="J509">
            <v>80</v>
          </cell>
          <cell r="K509">
            <v>0</v>
          </cell>
          <cell r="L509">
            <v>1</v>
          </cell>
        </row>
        <row r="510">
          <cell r="B510">
            <v>1497</v>
          </cell>
          <cell r="C510" t="str">
            <v>GHC</v>
          </cell>
          <cell r="D510" t="str">
            <v>Gifford Health Care</v>
          </cell>
          <cell r="E510" t="str">
            <v>PC Chelsea</v>
          </cell>
          <cell r="F510" t="str">
            <v xml:space="preserve">Physician </v>
          </cell>
          <cell r="G510" t="str">
            <v>Barber, Laura A.</v>
          </cell>
          <cell r="H510" t="str">
            <v>REG</v>
          </cell>
          <cell r="I510">
            <v>64</v>
          </cell>
          <cell r="J510">
            <v>64</v>
          </cell>
          <cell r="K510">
            <v>0</v>
          </cell>
          <cell r="L510">
            <v>0.8</v>
          </cell>
        </row>
        <row r="511">
          <cell r="B511">
            <v>1498</v>
          </cell>
          <cell r="C511" t="str">
            <v>GHC</v>
          </cell>
          <cell r="D511" t="str">
            <v>Gifford Health Care</v>
          </cell>
          <cell r="E511" t="str">
            <v>PC Chelsea</v>
          </cell>
          <cell r="F511" t="str">
            <v xml:space="preserve">Office Manager </v>
          </cell>
          <cell r="G511" t="str">
            <v>Jamieson-Brown, Dorothy A.</v>
          </cell>
          <cell r="H511" t="str">
            <v>REG</v>
          </cell>
          <cell r="I511">
            <v>80</v>
          </cell>
          <cell r="J511">
            <v>80</v>
          </cell>
          <cell r="K511">
            <v>0</v>
          </cell>
          <cell r="L511">
            <v>1</v>
          </cell>
        </row>
        <row r="512">
          <cell r="B512">
            <v>1499</v>
          </cell>
          <cell r="C512" t="str">
            <v>GHC</v>
          </cell>
          <cell r="D512" t="str">
            <v>Gifford Health Care</v>
          </cell>
          <cell r="E512" t="str">
            <v>PC Chelsea</v>
          </cell>
          <cell r="F512" t="str">
            <v xml:space="preserve">Medical Assistant </v>
          </cell>
          <cell r="G512" t="str">
            <v>Johnson, Annette L.</v>
          </cell>
          <cell r="H512" t="str">
            <v>REG</v>
          </cell>
          <cell r="I512">
            <v>80</v>
          </cell>
          <cell r="J512">
            <v>80</v>
          </cell>
          <cell r="K512">
            <v>0</v>
          </cell>
          <cell r="L512">
            <v>1</v>
          </cell>
        </row>
        <row r="513">
          <cell r="B513">
            <v>1500</v>
          </cell>
          <cell r="C513" t="str">
            <v>GHC</v>
          </cell>
          <cell r="D513" t="str">
            <v>Gifford Health Care</v>
          </cell>
          <cell r="E513" t="str">
            <v>PC Chelsea</v>
          </cell>
          <cell r="F513" t="str">
            <v>Nurse Practitioner</v>
          </cell>
          <cell r="G513" t="str">
            <v>Murphy, Eileen</v>
          </cell>
          <cell r="H513" t="str">
            <v>PD</v>
          </cell>
          <cell r="I513">
            <v>0</v>
          </cell>
          <cell r="J513">
            <v>0</v>
          </cell>
          <cell r="K513">
            <v>0</v>
          </cell>
          <cell r="L513">
            <v>0</v>
          </cell>
        </row>
        <row r="514">
          <cell r="B514">
            <v>1501</v>
          </cell>
          <cell r="C514" t="str">
            <v>GHC</v>
          </cell>
          <cell r="D514" t="str">
            <v>Gifford Health Care</v>
          </cell>
          <cell r="E514" t="str">
            <v>PC Chelsea</v>
          </cell>
          <cell r="F514" t="str">
            <v xml:space="preserve">Physician Assistant </v>
          </cell>
          <cell r="G514" t="str">
            <v>Savidge, Rebecca D.</v>
          </cell>
          <cell r="H514" t="str">
            <v>REG</v>
          </cell>
          <cell r="I514">
            <v>64</v>
          </cell>
          <cell r="J514">
            <v>64</v>
          </cell>
          <cell r="K514">
            <v>0</v>
          </cell>
          <cell r="L514">
            <v>0.8</v>
          </cell>
        </row>
        <row r="515">
          <cell r="B515">
            <v>1502</v>
          </cell>
          <cell r="C515" t="str">
            <v>GHC</v>
          </cell>
          <cell r="D515" t="str">
            <v>Gifford Health Care</v>
          </cell>
          <cell r="E515" t="str">
            <v>PC Chelsea</v>
          </cell>
          <cell r="F515" t="str">
            <v xml:space="preserve">Office Representative </v>
          </cell>
          <cell r="G515" t="str">
            <v>Champney, Bobbisue</v>
          </cell>
          <cell r="H515" t="str">
            <v>REG</v>
          </cell>
          <cell r="I515">
            <v>80</v>
          </cell>
          <cell r="J515">
            <v>80</v>
          </cell>
          <cell r="K515">
            <v>0</v>
          </cell>
          <cell r="L515">
            <v>1</v>
          </cell>
        </row>
        <row r="516">
          <cell r="B516">
            <v>1503</v>
          </cell>
          <cell r="C516" t="str">
            <v>GHC</v>
          </cell>
          <cell r="D516" t="str">
            <v>Gifford Health Care</v>
          </cell>
          <cell r="E516" t="str">
            <v>Rochester Primary Care</v>
          </cell>
          <cell r="F516" t="str">
            <v>Office Manager</v>
          </cell>
          <cell r="G516" t="str">
            <v>Beriau, Dawn M.</v>
          </cell>
          <cell r="H516" t="str">
            <v>REG</v>
          </cell>
          <cell r="I516">
            <v>64</v>
          </cell>
          <cell r="J516">
            <v>64</v>
          </cell>
          <cell r="K516">
            <v>0</v>
          </cell>
          <cell r="L516">
            <v>0.8</v>
          </cell>
        </row>
        <row r="517">
          <cell r="B517">
            <v>1504</v>
          </cell>
          <cell r="C517" t="str">
            <v>GHC</v>
          </cell>
          <cell r="D517" t="str">
            <v>Gifford Health Care</v>
          </cell>
          <cell r="E517" t="str">
            <v>Rochester Primary Care</v>
          </cell>
          <cell r="F517" t="str">
            <v xml:space="preserve">Physician </v>
          </cell>
          <cell r="G517" t="str">
            <v>Lange, Erwin</v>
          </cell>
          <cell r="H517" t="str">
            <v>PD</v>
          </cell>
          <cell r="I517">
            <v>0</v>
          </cell>
          <cell r="J517">
            <v>0</v>
          </cell>
          <cell r="K517">
            <v>0</v>
          </cell>
          <cell r="L517">
            <v>0</v>
          </cell>
        </row>
        <row r="518">
          <cell r="B518">
            <v>1505</v>
          </cell>
          <cell r="C518" t="str">
            <v>GHC</v>
          </cell>
          <cell r="D518" t="str">
            <v>Gifford Health Care</v>
          </cell>
          <cell r="E518" t="str">
            <v>Rochester Primary Care</v>
          </cell>
          <cell r="F518" t="str">
            <v xml:space="preserve">Nurse Practitioner </v>
          </cell>
          <cell r="G518" t="str">
            <v xml:space="preserve">Meehan-Brese, Brigid </v>
          </cell>
          <cell r="H518" t="str">
            <v>REG</v>
          </cell>
          <cell r="I518">
            <v>80</v>
          </cell>
          <cell r="J518">
            <v>80</v>
          </cell>
          <cell r="K518">
            <v>0</v>
          </cell>
          <cell r="L518">
            <v>1</v>
          </cell>
        </row>
        <row r="519">
          <cell r="B519">
            <v>1506</v>
          </cell>
          <cell r="C519" t="str">
            <v>GHC</v>
          </cell>
          <cell r="D519" t="str">
            <v>Gifford Health Care</v>
          </cell>
          <cell r="E519" t="str">
            <v>Rochester Primary Care</v>
          </cell>
          <cell r="F519" t="str">
            <v>RN</v>
          </cell>
          <cell r="G519" t="str">
            <v>Springer, Jessica</v>
          </cell>
          <cell r="H519" t="str">
            <v>REG</v>
          </cell>
          <cell r="I519">
            <v>72</v>
          </cell>
          <cell r="J519">
            <v>64</v>
          </cell>
          <cell r="K519">
            <v>8</v>
          </cell>
          <cell r="L519">
            <v>0.9</v>
          </cell>
        </row>
        <row r="520">
          <cell r="B520">
            <v>1507</v>
          </cell>
          <cell r="C520" t="str">
            <v>GHC</v>
          </cell>
          <cell r="D520" t="str">
            <v>Gifford Health Care</v>
          </cell>
          <cell r="E520" t="str">
            <v>Bethel Primary Care</v>
          </cell>
          <cell r="F520" t="str">
            <v xml:space="preserve">Office Representative </v>
          </cell>
          <cell r="G520" t="str">
            <v>Benson, Kathrine M.</v>
          </cell>
          <cell r="H520" t="str">
            <v>REG</v>
          </cell>
          <cell r="I520">
            <v>80</v>
          </cell>
          <cell r="J520">
            <v>80</v>
          </cell>
          <cell r="K520">
            <v>0</v>
          </cell>
          <cell r="L520">
            <v>1</v>
          </cell>
        </row>
        <row r="521">
          <cell r="B521">
            <v>1508</v>
          </cell>
          <cell r="C521" t="str">
            <v>GHC</v>
          </cell>
          <cell r="D521" t="str">
            <v>Gifford Health Care</v>
          </cell>
          <cell r="E521" t="str">
            <v>Bethel Primary Care</v>
          </cell>
          <cell r="F521" t="str">
            <v xml:space="preserve">Office Representative </v>
          </cell>
          <cell r="G521" t="str">
            <v>Boardman, Sean P.</v>
          </cell>
          <cell r="H521" t="str">
            <v>REG</v>
          </cell>
          <cell r="I521">
            <v>80</v>
          </cell>
          <cell r="J521">
            <v>80</v>
          </cell>
          <cell r="K521">
            <v>0</v>
          </cell>
          <cell r="L521">
            <v>1</v>
          </cell>
        </row>
        <row r="522">
          <cell r="B522">
            <v>1509</v>
          </cell>
          <cell r="C522" t="str">
            <v>GHC</v>
          </cell>
          <cell r="D522" t="str">
            <v>Gifford Health Care</v>
          </cell>
          <cell r="E522" t="str">
            <v>Bethel Primary Care</v>
          </cell>
          <cell r="F522" t="str">
            <v xml:space="preserve">Physician </v>
          </cell>
          <cell r="G522" t="str">
            <v>Eliminated</v>
          </cell>
          <cell r="H522" t="str">
            <v>PT</v>
          </cell>
          <cell r="I522">
            <v>0</v>
          </cell>
          <cell r="J522">
            <v>0</v>
          </cell>
          <cell r="K522">
            <v>0</v>
          </cell>
          <cell r="L522">
            <v>0</v>
          </cell>
        </row>
        <row r="523">
          <cell r="B523">
            <v>1510</v>
          </cell>
          <cell r="C523" t="str">
            <v>GHC</v>
          </cell>
          <cell r="D523" t="str">
            <v>Gifford Health Care</v>
          </cell>
          <cell r="E523" t="str">
            <v>Bethel Primary Care</v>
          </cell>
          <cell r="F523" t="str">
            <v xml:space="preserve">LPN </v>
          </cell>
          <cell r="G523" t="str">
            <v xml:space="preserve">Andrews, Shelby </v>
          </cell>
          <cell r="H523" t="str">
            <v>REG</v>
          </cell>
          <cell r="I523">
            <v>80</v>
          </cell>
          <cell r="J523">
            <v>80</v>
          </cell>
          <cell r="K523">
            <v>0</v>
          </cell>
          <cell r="L523">
            <v>1</v>
          </cell>
        </row>
        <row r="524">
          <cell r="B524">
            <v>1511</v>
          </cell>
          <cell r="C524" t="str">
            <v>GHC</v>
          </cell>
          <cell r="D524" t="str">
            <v>Gifford Health Care</v>
          </cell>
          <cell r="E524" t="str">
            <v>Bethel Primary Care</v>
          </cell>
          <cell r="F524" t="str">
            <v xml:space="preserve">Physician </v>
          </cell>
          <cell r="G524" t="str">
            <v>Coombs, Rachel E.</v>
          </cell>
          <cell r="H524" t="str">
            <v>REG</v>
          </cell>
          <cell r="I524">
            <v>80</v>
          </cell>
          <cell r="J524">
            <v>80</v>
          </cell>
          <cell r="K524">
            <v>0</v>
          </cell>
          <cell r="L524">
            <v>1</v>
          </cell>
        </row>
        <row r="525">
          <cell r="B525">
            <v>1512</v>
          </cell>
          <cell r="C525" t="str">
            <v>GHC</v>
          </cell>
          <cell r="D525" t="str">
            <v>Gifford Health Care</v>
          </cell>
          <cell r="E525" t="str">
            <v>Bethel Primary Care</v>
          </cell>
          <cell r="F525" t="str">
            <v>Medical Assistant</v>
          </cell>
          <cell r="G525" t="str">
            <v xml:space="preserve">Waite, William W. </v>
          </cell>
          <cell r="H525" t="str">
            <v>REG</v>
          </cell>
          <cell r="I525">
            <v>80</v>
          </cell>
          <cell r="J525">
            <v>80</v>
          </cell>
          <cell r="K525">
            <v>0</v>
          </cell>
          <cell r="L525">
            <v>1</v>
          </cell>
        </row>
        <row r="526">
          <cell r="B526">
            <v>1513</v>
          </cell>
          <cell r="C526" t="str">
            <v>GHC</v>
          </cell>
          <cell r="D526" t="str">
            <v>Gifford Health Care</v>
          </cell>
          <cell r="E526" t="str">
            <v>Bethel Primary Care</v>
          </cell>
          <cell r="F526" t="str">
            <v xml:space="preserve">Nurse Practitioner </v>
          </cell>
          <cell r="G526" t="str">
            <v xml:space="preserve">Thievon, Susan L. </v>
          </cell>
          <cell r="H526" t="str">
            <v>REG</v>
          </cell>
          <cell r="I526">
            <v>72</v>
          </cell>
          <cell r="J526">
            <v>64</v>
          </cell>
          <cell r="K526">
            <v>8</v>
          </cell>
          <cell r="L526">
            <v>0.9</v>
          </cell>
        </row>
        <row r="527">
          <cell r="B527">
            <v>1514</v>
          </cell>
          <cell r="C527" t="str">
            <v>GHC</v>
          </cell>
          <cell r="D527" t="str">
            <v>Gifford Health Care</v>
          </cell>
          <cell r="E527" t="str">
            <v>Bethel Primary Care</v>
          </cell>
          <cell r="F527" t="str">
            <v xml:space="preserve">Nurse Practitioner </v>
          </cell>
          <cell r="G527" t="str">
            <v>Open Position</v>
          </cell>
          <cell r="H527" t="str">
            <v>REG</v>
          </cell>
          <cell r="I527">
            <v>72</v>
          </cell>
          <cell r="J527">
            <v>0</v>
          </cell>
          <cell r="K527">
            <v>72</v>
          </cell>
          <cell r="L527">
            <v>0.9</v>
          </cell>
        </row>
        <row r="528">
          <cell r="B528">
            <v>1515</v>
          </cell>
          <cell r="C528" t="str">
            <v>GHC</v>
          </cell>
          <cell r="D528" t="str">
            <v>Gifford Health Care</v>
          </cell>
          <cell r="E528" t="str">
            <v>Bethel Primary Care</v>
          </cell>
          <cell r="F528" t="str">
            <v>Referral Specialist</v>
          </cell>
          <cell r="G528" t="str">
            <v xml:space="preserve">Illiano, Louis </v>
          </cell>
          <cell r="H528" t="str">
            <v>REG</v>
          </cell>
          <cell r="I528">
            <v>64</v>
          </cell>
          <cell r="J528">
            <v>64</v>
          </cell>
          <cell r="K528">
            <v>0</v>
          </cell>
          <cell r="L528">
            <v>0.8</v>
          </cell>
        </row>
        <row r="529">
          <cell r="B529">
            <v>1516</v>
          </cell>
          <cell r="C529" t="str">
            <v>GHC</v>
          </cell>
          <cell r="D529" t="str">
            <v>Gifford Health Care</v>
          </cell>
          <cell r="E529" t="str">
            <v>Bethel Primary Care</v>
          </cell>
          <cell r="F529" t="str">
            <v xml:space="preserve">LPN </v>
          </cell>
          <cell r="G529" t="str">
            <v>Open Postion</v>
          </cell>
          <cell r="H529" t="str">
            <v>PT</v>
          </cell>
          <cell r="I529">
            <v>48</v>
          </cell>
          <cell r="J529">
            <v>48</v>
          </cell>
          <cell r="K529">
            <v>0</v>
          </cell>
          <cell r="L529">
            <v>0.6</v>
          </cell>
        </row>
        <row r="530">
          <cell r="B530">
            <v>1517</v>
          </cell>
          <cell r="C530" t="str">
            <v>GHC</v>
          </cell>
          <cell r="D530" t="str">
            <v>Gifford Health Care</v>
          </cell>
          <cell r="E530" t="str">
            <v>Bethel Primary Care</v>
          </cell>
          <cell r="F530" t="str">
            <v xml:space="preserve">Office Representative </v>
          </cell>
          <cell r="G530" t="str">
            <v>Martin, Connie E.</v>
          </cell>
          <cell r="H530" t="str">
            <v>PT</v>
          </cell>
          <cell r="I530">
            <v>48</v>
          </cell>
          <cell r="J530">
            <v>48</v>
          </cell>
          <cell r="K530">
            <v>0</v>
          </cell>
          <cell r="L530">
            <v>0.6</v>
          </cell>
        </row>
        <row r="531">
          <cell r="B531">
            <v>1518</v>
          </cell>
          <cell r="C531" t="str">
            <v>GHC</v>
          </cell>
          <cell r="D531" t="str">
            <v>Gifford Health Care</v>
          </cell>
          <cell r="E531" t="str">
            <v>Bethel Primary Care</v>
          </cell>
          <cell r="F531" t="str">
            <v xml:space="preserve">Office Manager </v>
          </cell>
          <cell r="G531" t="str">
            <v>Morgan, Sherri L.</v>
          </cell>
          <cell r="H531" t="str">
            <v>REG</v>
          </cell>
          <cell r="I531">
            <v>80</v>
          </cell>
          <cell r="J531">
            <v>80</v>
          </cell>
          <cell r="K531">
            <v>0</v>
          </cell>
          <cell r="L531">
            <v>1</v>
          </cell>
        </row>
        <row r="532">
          <cell r="B532">
            <v>1519</v>
          </cell>
          <cell r="C532" t="str">
            <v>GHC</v>
          </cell>
          <cell r="D532" t="str">
            <v>Gifford Health Care</v>
          </cell>
          <cell r="E532" t="str">
            <v>Bethel Primary Care</v>
          </cell>
          <cell r="F532" t="str">
            <v xml:space="preserve">Medical Assistant </v>
          </cell>
          <cell r="G532" t="str">
            <v xml:space="preserve">Eagan, Ciara R. </v>
          </cell>
          <cell r="H532" t="str">
            <v>REG</v>
          </cell>
          <cell r="I532">
            <v>80</v>
          </cell>
          <cell r="J532">
            <v>80</v>
          </cell>
          <cell r="K532">
            <v>0</v>
          </cell>
          <cell r="L532">
            <v>1</v>
          </cell>
        </row>
        <row r="533">
          <cell r="B533">
            <v>1520</v>
          </cell>
          <cell r="C533" t="str">
            <v>GHC</v>
          </cell>
          <cell r="D533" t="str">
            <v>Gifford Health Care</v>
          </cell>
          <cell r="E533" t="str">
            <v>Bethel Primary Care</v>
          </cell>
          <cell r="F533" t="str">
            <v xml:space="preserve">Physician </v>
          </cell>
          <cell r="G533" t="str">
            <v>Seymour, Mark G.</v>
          </cell>
          <cell r="H533" t="str">
            <v>REG</v>
          </cell>
          <cell r="I533">
            <v>76</v>
          </cell>
          <cell r="J533">
            <v>76</v>
          </cell>
          <cell r="K533">
            <v>0</v>
          </cell>
          <cell r="L533">
            <v>0.95</v>
          </cell>
        </row>
        <row r="534">
          <cell r="B534">
            <v>1521</v>
          </cell>
          <cell r="C534" t="str">
            <v>GHC</v>
          </cell>
          <cell r="D534" t="str">
            <v>Gifford Health Care</v>
          </cell>
          <cell r="E534" t="str">
            <v>Bethel Primary Care</v>
          </cell>
          <cell r="F534" t="str">
            <v>Medical Assistant</v>
          </cell>
          <cell r="G534" t="str">
            <v>Clark, Brittany R.</v>
          </cell>
          <cell r="H534" t="str">
            <v>REG</v>
          </cell>
          <cell r="I534">
            <v>64</v>
          </cell>
          <cell r="J534">
            <v>64</v>
          </cell>
          <cell r="K534">
            <v>0</v>
          </cell>
          <cell r="L534">
            <v>0.8</v>
          </cell>
        </row>
        <row r="535">
          <cell r="B535">
            <v>1522</v>
          </cell>
          <cell r="C535" t="str">
            <v>GHC</v>
          </cell>
          <cell r="D535" t="str">
            <v>Gifford Health Care</v>
          </cell>
          <cell r="E535" t="str">
            <v>Bethel Primary Care</v>
          </cell>
          <cell r="F535" t="str">
            <v>Medical Assistant</v>
          </cell>
          <cell r="G535" t="str">
            <v xml:space="preserve">Murray, Shari L. </v>
          </cell>
          <cell r="H535" t="str">
            <v>REG</v>
          </cell>
          <cell r="I535">
            <v>72</v>
          </cell>
          <cell r="J535">
            <v>80</v>
          </cell>
          <cell r="K535">
            <v>-8</v>
          </cell>
          <cell r="L535">
            <v>0.9</v>
          </cell>
        </row>
        <row r="536">
          <cell r="B536">
            <v>1523</v>
          </cell>
          <cell r="C536" t="str">
            <v>GHC</v>
          </cell>
          <cell r="D536" t="str">
            <v>Gifford Health Care</v>
          </cell>
          <cell r="E536" t="str">
            <v>PC Kingwood</v>
          </cell>
          <cell r="F536" t="str">
            <v>Office Manager (RN Licensure)</v>
          </cell>
          <cell r="G536" t="str">
            <v>Floyd, W. James J.</v>
          </cell>
          <cell r="H536" t="str">
            <v>REG</v>
          </cell>
          <cell r="I536">
            <v>8</v>
          </cell>
          <cell r="J536">
            <v>8</v>
          </cell>
          <cell r="K536">
            <v>0</v>
          </cell>
          <cell r="L536">
            <v>0.1</v>
          </cell>
        </row>
        <row r="537">
          <cell r="B537">
            <v>1524</v>
          </cell>
          <cell r="C537" t="str">
            <v>GHC</v>
          </cell>
          <cell r="D537" t="str">
            <v>Gifford Health Care</v>
          </cell>
          <cell r="E537" t="str">
            <v>PC Kingwood</v>
          </cell>
          <cell r="F537" t="str">
            <v>Office Manager (RN Licensure)</v>
          </cell>
          <cell r="G537" t="str">
            <v>Allard-Hurley, Heather A.</v>
          </cell>
          <cell r="H537" t="str">
            <v>REG</v>
          </cell>
          <cell r="I537">
            <v>16</v>
          </cell>
          <cell r="J537">
            <v>16</v>
          </cell>
          <cell r="K537">
            <v>0</v>
          </cell>
          <cell r="L537">
            <v>0.2</v>
          </cell>
        </row>
        <row r="538">
          <cell r="B538">
            <v>1525</v>
          </cell>
          <cell r="C538" t="str">
            <v>GHC</v>
          </cell>
          <cell r="D538" t="str">
            <v>Gifford Health Care</v>
          </cell>
          <cell r="E538" t="str">
            <v>PC Kingwood</v>
          </cell>
          <cell r="F538" t="str">
            <v>Nurse Practitioner</v>
          </cell>
          <cell r="G538" t="str">
            <v xml:space="preserve">Open Position </v>
          </cell>
          <cell r="H538" t="str">
            <v>REG</v>
          </cell>
          <cell r="I538">
            <v>48</v>
          </cell>
          <cell r="J538">
            <v>48</v>
          </cell>
          <cell r="K538">
            <v>0</v>
          </cell>
          <cell r="L538">
            <v>0.6</v>
          </cell>
        </row>
        <row r="539">
          <cell r="B539">
            <v>1526</v>
          </cell>
          <cell r="C539" t="str">
            <v>GHC</v>
          </cell>
          <cell r="D539" t="str">
            <v>Gifford Health Care</v>
          </cell>
          <cell r="E539" t="str">
            <v>PC Kingwood</v>
          </cell>
          <cell r="F539" t="str">
            <v>Registered Dietician</v>
          </cell>
          <cell r="G539" t="str">
            <v>Stratton, Jennifer M.</v>
          </cell>
          <cell r="H539" t="str">
            <v>REG</v>
          </cell>
          <cell r="I539">
            <v>64</v>
          </cell>
          <cell r="J539">
            <v>64</v>
          </cell>
          <cell r="K539">
            <v>0</v>
          </cell>
          <cell r="L539">
            <v>0.8</v>
          </cell>
        </row>
        <row r="540">
          <cell r="B540">
            <v>1527</v>
          </cell>
          <cell r="C540" t="str">
            <v>GHC</v>
          </cell>
          <cell r="D540" t="str">
            <v>Gifford Health Care</v>
          </cell>
          <cell r="E540" t="str">
            <v>PC Kingwood</v>
          </cell>
          <cell r="F540" t="str">
            <v>RN</v>
          </cell>
          <cell r="G540" t="str">
            <v>Open Position</v>
          </cell>
          <cell r="H540" t="str">
            <v>REG</v>
          </cell>
          <cell r="I540">
            <v>48</v>
          </cell>
          <cell r="J540">
            <v>0</v>
          </cell>
          <cell r="K540">
            <v>48</v>
          </cell>
          <cell r="L540">
            <v>0.6</v>
          </cell>
        </row>
        <row r="541">
          <cell r="B541">
            <v>1528</v>
          </cell>
          <cell r="C541" t="str">
            <v>GHC</v>
          </cell>
          <cell r="D541" t="str">
            <v>Gifford Health Care</v>
          </cell>
          <cell r="E541" t="str">
            <v>PC Kingwood</v>
          </cell>
          <cell r="F541" t="str">
            <v>Office Representative</v>
          </cell>
          <cell r="G541" t="str">
            <v>Miller, Janet</v>
          </cell>
          <cell r="H541" t="str">
            <v>REG</v>
          </cell>
          <cell r="I541">
            <v>48</v>
          </cell>
          <cell r="J541">
            <v>48</v>
          </cell>
          <cell r="K541">
            <v>0</v>
          </cell>
          <cell r="L541">
            <v>0.6</v>
          </cell>
        </row>
        <row r="542">
          <cell r="B542">
            <v>1529</v>
          </cell>
          <cell r="C542" t="str">
            <v>GHC</v>
          </cell>
          <cell r="D542" t="str">
            <v>Gifford Health Care</v>
          </cell>
          <cell r="E542" t="str">
            <v>PC Kingwood</v>
          </cell>
          <cell r="F542" t="str">
            <v xml:space="preserve">Physician </v>
          </cell>
          <cell r="G542" t="str">
            <v>Open Position - HOLD</v>
          </cell>
          <cell r="H542" t="str">
            <v>REG</v>
          </cell>
          <cell r="I542">
            <v>64</v>
          </cell>
          <cell r="J542">
            <v>0</v>
          </cell>
          <cell r="K542">
            <v>64</v>
          </cell>
          <cell r="L542">
            <v>0.8</v>
          </cell>
        </row>
        <row r="543">
          <cell r="B543">
            <v>1530</v>
          </cell>
          <cell r="C543" t="str">
            <v>GHC</v>
          </cell>
          <cell r="D543" t="str">
            <v>Gifford Health Care</v>
          </cell>
          <cell r="E543" t="str">
            <v>PC Kingwood</v>
          </cell>
          <cell r="F543" t="str">
            <v>Mental Health Counselor</v>
          </cell>
          <cell r="G543" t="str">
            <v>Pelletier, Jennifer E.</v>
          </cell>
          <cell r="H543" t="str">
            <v>REG</v>
          </cell>
          <cell r="I543">
            <v>56</v>
          </cell>
          <cell r="J543">
            <v>56</v>
          </cell>
          <cell r="K543">
            <v>0</v>
          </cell>
          <cell r="L543">
            <v>0.7</v>
          </cell>
        </row>
        <row r="544">
          <cell r="B544">
            <v>1531</v>
          </cell>
          <cell r="C544" t="str">
            <v>GHC</v>
          </cell>
          <cell r="D544" t="str">
            <v>Gifford Health Care</v>
          </cell>
          <cell r="E544" t="str">
            <v>Pediatrics</v>
          </cell>
          <cell r="F544" t="str">
            <v>Office Representative</v>
          </cell>
          <cell r="G544" t="str">
            <v>Belanger, Amanda L.</v>
          </cell>
          <cell r="H544" t="str">
            <v>REG</v>
          </cell>
          <cell r="I544">
            <v>64</v>
          </cell>
          <cell r="J544">
            <v>64</v>
          </cell>
          <cell r="K544">
            <v>0</v>
          </cell>
          <cell r="L544">
            <v>0.8</v>
          </cell>
        </row>
        <row r="545">
          <cell r="B545">
            <v>1532</v>
          </cell>
          <cell r="C545" t="str">
            <v>GHC</v>
          </cell>
          <cell r="D545" t="str">
            <v>Gifford Health Care</v>
          </cell>
          <cell r="E545" t="str">
            <v>Pediatrics</v>
          </cell>
          <cell r="F545" t="str">
            <v>Office Manager (RN Licensure)</v>
          </cell>
          <cell r="G545" t="str">
            <v>Davis, Danielle M.</v>
          </cell>
          <cell r="H545" t="str">
            <v>REG</v>
          </cell>
          <cell r="I545">
            <v>80</v>
          </cell>
          <cell r="J545">
            <v>80</v>
          </cell>
          <cell r="K545">
            <v>0</v>
          </cell>
          <cell r="L545">
            <v>1</v>
          </cell>
        </row>
        <row r="546">
          <cell r="B546">
            <v>1533</v>
          </cell>
          <cell r="C546" t="str">
            <v>GHC</v>
          </cell>
          <cell r="D546" t="str">
            <v>Gifford Health Care</v>
          </cell>
          <cell r="E546" t="str">
            <v>Pediatrics</v>
          </cell>
          <cell r="F546" t="str">
            <v>Physician</v>
          </cell>
          <cell r="G546" t="str">
            <v>DiNicola, Christina I.</v>
          </cell>
          <cell r="H546" t="str">
            <v>PT</v>
          </cell>
          <cell r="I546">
            <v>56</v>
          </cell>
          <cell r="J546">
            <v>56</v>
          </cell>
          <cell r="K546">
            <v>0</v>
          </cell>
          <cell r="L546">
            <v>0.7</v>
          </cell>
        </row>
        <row r="547">
          <cell r="B547">
            <v>1534</v>
          </cell>
          <cell r="C547" t="str">
            <v>GHC</v>
          </cell>
          <cell r="D547" t="str">
            <v>Gifford Health Care</v>
          </cell>
          <cell r="E547" t="str">
            <v>Pediatrics</v>
          </cell>
          <cell r="F547" t="str">
            <v>Physician</v>
          </cell>
          <cell r="G547" t="str">
            <v>ELIMINATED</v>
          </cell>
          <cell r="H547" t="str">
            <v>PD</v>
          </cell>
          <cell r="I547">
            <v>0</v>
          </cell>
          <cell r="J547">
            <v>0</v>
          </cell>
          <cell r="K547">
            <v>0</v>
          </cell>
          <cell r="L547">
            <v>0</v>
          </cell>
        </row>
        <row r="548">
          <cell r="B548">
            <v>1535</v>
          </cell>
          <cell r="C548" t="str">
            <v>GHC</v>
          </cell>
          <cell r="D548" t="str">
            <v>Gifford Health Care</v>
          </cell>
          <cell r="E548" t="str">
            <v>Pediatrics</v>
          </cell>
          <cell r="F548" t="str">
            <v>Nurse Practitioner</v>
          </cell>
          <cell r="G548" t="str">
            <v xml:space="preserve">Bryant, Kathleen A. </v>
          </cell>
          <cell r="H548" t="str">
            <v>REG</v>
          </cell>
          <cell r="I548">
            <v>80</v>
          </cell>
          <cell r="J548">
            <v>48</v>
          </cell>
          <cell r="K548">
            <v>32</v>
          </cell>
          <cell r="L548">
            <v>1</v>
          </cell>
        </row>
        <row r="549">
          <cell r="B549">
            <v>1536</v>
          </cell>
          <cell r="C549" t="str">
            <v>GHC</v>
          </cell>
          <cell r="D549" t="str">
            <v>Gifford Health Care</v>
          </cell>
          <cell r="E549" t="str">
            <v>Pediatrics</v>
          </cell>
          <cell r="F549" t="str">
            <v>RN</v>
          </cell>
          <cell r="G549" t="str">
            <v>Rilling, Mariah R</v>
          </cell>
          <cell r="H549" t="str">
            <v>REG</v>
          </cell>
          <cell r="I549">
            <v>80</v>
          </cell>
          <cell r="J549">
            <v>80</v>
          </cell>
          <cell r="K549">
            <v>0</v>
          </cell>
          <cell r="L549">
            <v>1</v>
          </cell>
        </row>
        <row r="550">
          <cell r="B550">
            <v>1537</v>
          </cell>
          <cell r="C550" t="str">
            <v>GHC</v>
          </cell>
          <cell r="D550" t="str">
            <v>Gifford Health Care</v>
          </cell>
          <cell r="E550" t="str">
            <v>Pediatrics</v>
          </cell>
          <cell r="F550" t="str">
            <v>RN</v>
          </cell>
          <cell r="G550" t="str">
            <v>Fournier, Marc R.</v>
          </cell>
          <cell r="H550" t="str">
            <v>PD</v>
          </cell>
          <cell r="I550">
            <v>0</v>
          </cell>
          <cell r="J550">
            <v>0</v>
          </cell>
          <cell r="K550">
            <v>0</v>
          </cell>
          <cell r="L550">
            <v>0</v>
          </cell>
        </row>
        <row r="551">
          <cell r="B551">
            <v>1538</v>
          </cell>
          <cell r="C551" t="str">
            <v>GHC</v>
          </cell>
          <cell r="D551" t="str">
            <v>Gifford Health Care</v>
          </cell>
          <cell r="E551" t="str">
            <v>Pediatrics</v>
          </cell>
          <cell r="F551" t="str">
            <v>Medical Assistant</v>
          </cell>
          <cell r="G551" t="str">
            <v>Merill, Debra</v>
          </cell>
          <cell r="H551" t="str">
            <v>REG</v>
          </cell>
          <cell r="I551">
            <v>80</v>
          </cell>
          <cell r="J551">
            <v>80</v>
          </cell>
          <cell r="K551">
            <v>0</v>
          </cell>
          <cell r="L551">
            <v>1</v>
          </cell>
        </row>
        <row r="552">
          <cell r="B552">
            <v>1539</v>
          </cell>
          <cell r="C552" t="str">
            <v>GHC</v>
          </cell>
          <cell r="D552" t="str">
            <v>Gifford Health Care</v>
          </cell>
          <cell r="E552" t="str">
            <v>Pediatrics</v>
          </cell>
          <cell r="F552" t="str">
            <v>Physician</v>
          </cell>
          <cell r="G552" t="str">
            <v>Pelletier, Joseph C.</v>
          </cell>
          <cell r="H552" t="str">
            <v>REG</v>
          </cell>
          <cell r="I552">
            <v>80</v>
          </cell>
          <cell r="J552">
            <v>80</v>
          </cell>
          <cell r="K552">
            <v>0</v>
          </cell>
          <cell r="L552">
            <v>1</v>
          </cell>
        </row>
        <row r="553">
          <cell r="B553">
            <v>1540</v>
          </cell>
          <cell r="C553" t="str">
            <v>GHC</v>
          </cell>
          <cell r="D553" t="str">
            <v>Gifford Health Care</v>
          </cell>
          <cell r="E553" t="str">
            <v>Pediatrics</v>
          </cell>
          <cell r="F553" t="str">
            <v>Physician</v>
          </cell>
          <cell r="G553" t="str">
            <v>Riley, Courtney E.</v>
          </cell>
          <cell r="H553" t="str">
            <v>REG</v>
          </cell>
          <cell r="I553">
            <v>80</v>
          </cell>
          <cell r="J553">
            <v>80</v>
          </cell>
          <cell r="K553">
            <v>0</v>
          </cell>
          <cell r="L553">
            <v>1</v>
          </cell>
        </row>
        <row r="554">
          <cell r="B554">
            <v>1541</v>
          </cell>
          <cell r="C554" t="str">
            <v>GHC</v>
          </cell>
          <cell r="D554" t="str">
            <v>Gifford Health Care</v>
          </cell>
          <cell r="E554" t="str">
            <v>Pediatrics</v>
          </cell>
          <cell r="F554" t="str">
            <v>RN</v>
          </cell>
          <cell r="G554" t="str">
            <v xml:space="preserve">Open position </v>
          </cell>
          <cell r="H554" t="str">
            <v>REG</v>
          </cell>
          <cell r="I554">
            <v>60</v>
          </cell>
          <cell r="J554">
            <v>60</v>
          </cell>
          <cell r="K554">
            <v>0</v>
          </cell>
          <cell r="L554">
            <v>0.75</v>
          </cell>
        </row>
        <row r="555">
          <cell r="B555">
            <v>1542</v>
          </cell>
          <cell r="C555" t="str">
            <v>GHC</v>
          </cell>
          <cell r="D555" t="str">
            <v>Gifford Health Care</v>
          </cell>
          <cell r="E555" t="str">
            <v>Pediatrics</v>
          </cell>
          <cell r="F555" t="str">
            <v>Office Representative</v>
          </cell>
          <cell r="G555" t="str">
            <v>Wight, Angel E.</v>
          </cell>
          <cell r="H555" t="str">
            <v>REG</v>
          </cell>
          <cell r="I555">
            <v>64</v>
          </cell>
          <cell r="J555">
            <v>64</v>
          </cell>
          <cell r="K555">
            <v>0</v>
          </cell>
          <cell r="L555">
            <v>0.8</v>
          </cell>
        </row>
        <row r="556">
          <cell r="B556">
            <v>1543</v>
          </cell>
          <cell r="C556" t="str">
            <v>GHC</v>
          </cell>
          <cell r="D556" t="str">
            <v>Gifford Health Care</v>
          </cell>
          <cell r="E556" t="str">
            <v>Pediatrics</v>
          </cell>
          <cell r="F556" t="str">
            <v>Physician</v>
          </cell>
          <cell r="G556" t="str">
            <v>Kincaid, Rebecca</v>
          </cell>
          <cell r="H556" t="str">
            <v>REG</v>
          </cell>
          <cell r="I556">
            <v>60</v>
          </cell>
          <cell r="J556">
            <v>60</v>
          </cell>
          <cell r="K556">
            <v>0</v>
          </cell>
          <cell r="L556">
            <v>0.75</v>
          </cell>
        </row>
        <row r="557">
          <cell r="B557">
            <v>1544</v>
          </cell>
          <cell r="C557" t="str">
            <v>GHC</v>
          </cell>
          <cell r="D557" t="str">
            <v>Gifford Health Care</v>
          </cell>
          <cell r="E557" t="str">
            <v>GHC Primary Care</v>
          </cell>
          <cell r="F557" t="str">
            <v>Physician</v>
          </cell>
          <cell r="G557" t="str">
            <v>Maloney, Cristine J.</v>
          </cell>
          <cell r="H557" t="str">
            <v>PD</v>
          </cell>
          <cell r="I557">
            <v>0</v>
          </cell>
          <cell r="J557">
            <v>0</v>
          </cell>
          <cell r="K557">
            <v>0</v>
          </cell>
          <cell r="L557">
            <v>0</v>
          </cell>
        </row>
        <row r="558">
          <cell r="B558">
            <v>1545</v>
          </cell>
          <cell r="C558" t="str">
            <v>GHC</v>
          </cell>
          <cell r="D558" t="str">
            <v>Gifford Health Care</v>
          </cell>
          <cell r="E558" t="str">
            <v>CHT</v>
          </cell>
          <cell r="F558" t="str">
            <v>Blueprint Project Manager</v>
          </cell>
          <cell r="G558" t="str">
            <v>Bahnemann-Evans, Katja M.</v>
          </cell>
          <cell r="H558" t="str">
            <v>REG</v>
          </cell>
          <cell r="I558">
            <v>40</v>
          </cell>
          <cell r="J558">
            <v>40</v>
          </cell>
          <cell r="K558">
            <v>0</v>
          </cell>
          <cell r="L558">
            <v>0.5</v>
          </cell>
        </row>
        <row r="559">
          <cell r="B559">
            <v>1546</v>
          </cell>
          <cell r="C559" t="str">
            <v>GHC</v>
          </cell>
          <cell r="D559" t="str">
            <v>Gifford Health Care</v>
          </cell>
          <cell r="E559" t="str">
            <v>CHT</v>
          </cell>
          <cell r="F559" t="str">
            <v>CHT Care Coordinator</v>
          </cell>
          <cell r="G559" t="str">
            <v>Ziske, Walter</v>
          </cell>
          <cell r="H559" t="str">
            <v>REG</v>
          </cell>
          <cell r="I559">
            <v>80</v>
          </cell>
          <cell r="J559">
            <v>80</v>
          </cell>
          <cell r="K559">
            <v>0</v>
          </cell>
          <cell r="L559">
            <v>1</v>
          </cell>
        </row>
        <row r="560">
          <cell r="B560">
            <v>1547</v>
          </cell>
          <cell r="C560" t="str">
            <v>GHC</v>
          </cell>
          <cell r="D560" t="str">
            <v>Gifford Health Care</v>
          </cell>
          <cell r="E560" t="str">
            <v>CHT</v>
          </cell>
          <cell r="F560" t="str">
            <v>CHT Lead Care Coordinator</v>
          </cell>
          <cell r="G560" t="str">
            <v>Delegato, Lisa D.</v>
          </cell>
          <cell r="H560" t="str">
            <v>REG</v>
          </cell>
          <cell r="I560">
            <v>64</v>
          </cell>
          <cell r="J560">
            <v>64</v>
          </cell>
          <cell r="K560">
            <v>0</v>
          </cell>
          <cell r="L560">
            <v>0.8</v>
          </cell>
        </row>
        <row r="561">
          <cell r="B561">
            <v>1548</v>
          </cell>
          <cell r="C561" t="str">
            <v>GHC</v>
          </cell>
          <cell r="D561" t="str">
            <v>Gifford Health Care</v>
          </cell>
          <cell r="E561" t="str">
            <v>CHT</v>
          </cell>
          <cell r="F561" t="str">
            <v>CHT Care Coordinator</v>
          </cell>
          <cell r="G561" t="str">
            <v>Higgins, Carolyn A.</v>
          </cell>
          <cell r="H561" t="str">
            <v>PT</v>
          </cell>
          <cell r="I561">
            <v>40</v>
          </cell>
          <cell r="J561">
            <v>40</v>
          </cell>
          <cell r="K561">
            <v>0</v>
          </cell>
          <cell r="L561">
            <v>0.5</v>
          </cell>
        </row>
        <row r="562">
          <cell r="B562">
            <v>1549</v>
          </cell>
          <cell r="C562" t="str">
            <v>GHC</v>
          </cell>
          <cell r="D562" t="str">
            <v>Gifford Health Care</v>
          </cell>
          <cell r="E562" t="str">
            <v>CHT</v>
          </cell>
          <cell r="F562" t="str">
            <v>RN</v>
          </cell>
          <cell r="G562" t="str">
            <v>Martin, Ashley</v>
          </cell>
          <cell r="H562" t="str">
            <v>REG</v>
          </cell>
          <cell r="I562">
            <v>80</v>
          </cell>
          <cell r="J562">
            <v>80</v>
          </cell>
          <cell r="K562">
            <v>0</v>
          </cell>
          <cell r="L562">
            <v>1</v>
          </cell>
        </row>
        <row r="563">
          <cell r="B563">
            <v>1550</v>
          </cell>
          <cell r="C563" t="str">
            <v>GHC</v>
          </cell>
          <cell r="D563" t="str">
            <v>Gifford Health Care</v>
          </cell>
          <cell r="E563" t="str">
            <v>CHT</v>
          </cell>
          <cell r="F563" t="str">
            <v>RN</v>
          </cell>
          <cell r="G563" t="str">
            <v xml:space="preserve">Shoff, Steven </v>
          </cell>
          <cell r="H563" t="str">
            <v>REG</v>
          </cell>
          <cell r="I563">
            <v>64</v>
          </cell>
          <cell r="J563">
            <v>48</v>
          </cell>
          <cell r="K563">
            <v>16</v>
          </cell>
          <cell r="L563">
            <v>0.8</v>
          </cell>
        </row>
        <row r="564">
          <cell r="B564">
            <v>1551</v>
          </cell>
          <cell r="C564" t="str">
            <v>GHC</v>
          </cell>
          <cell r="D564" t="str">
            <v>Gifford Health Care</v>
          </cell>
          <cell r="E564" t="str">
            <v>CHT</v>
          </cell>
          <cell r="F564" t="str">
            <v>Social Worker</v>
          </cell>
          <cell r="G564" t="str">
            <v>Sanders, Justine</v>
          </cell>
          <cell r="H564" t="str">
            <v>PT</v>
          </cell>
          <cell r="I564">
            <v>40</v>
          </cell>
          <cell r="J564">
            <v>40</v>
          </cell>
          <cell r="K564">
            <v>0</v>
          </cell>
          <cell r="L564">
            <v>0.5</v>
          </cell>
        </row>
        <row r="565">
          <cell r="B565">
            <v>1552</v>
          </cell>
          <cell r="C565" t="str">
            <v>GHC</v>
          </cell>
          <cell r="D565" t="str">
            <v>Gifford Health Care</v>
          </cell>
          <cell r="E565" t="str">
            <v>CHT</v>
          </cell>
          <cell r="F565" t="str">
            <v>RN</v>
          </cell>
          <cell r="G565" t="str">
            <v>McCullough, Nancy M.</v>
          </cell>
          <cell r="H565" t="str">
            <v>PT</v>
          </cell>
          <cell r="I565">
            <v>20</v>
          </cell>
          <cell r="J565">
            <v>20</v>
          </cell>
          <cell r="K565">
            <v>0</v>
          </cell>
          <cell r="L565">
            <v>0.25</v>
          </cell>
        </row>
        <row r="566">
          <cell r="B566">
            <v>1553</v>
          </cell>
          <cell r="C566" t="str">
            <v>GHC</v>
          </cell>
          <cell r="D566" t="str">
            <v>Gifford Health Care</v>
          </cell>
          <cell r="E566" t="str">
            <v>CHT</v>
          </cell>
          <cell r="F566" t="str">
            <v>RN</v>
          </cell>
          <cell r="G566" t="str">
            <v>Therrien, Susan M.</v>
          </cell>
          <cell r="H566" t="str">
            <v>REG</v>
          </cell>
          <cell r="I566">
            <v>64</v>
          </cell>
          <cell r="J566">
            <v>64</v>
          </cell>
          <cell r="K566">
            <v>0</v>
          </cell>
          <cell r="L566">
            <v>0.8</v>
          </cell>
        </row>
        <row r="567">
          <cell r="B567">
            <v>1554</v>
          </cell>
          <cell r="C567" t="str">
            <v>GHC</v>
          </cell>
          <cell r="D567" t="str">
            <v>Gifford Health Care</v>
          </cell>
          <cell r="E567" t="str">
            <v>CHT</v>
          </cell>
          <cell r="F567" t="str">
            <v>CHT Care Coordinator</v>
          </cell>
          <cell r="G567" t="str">
            <v>Thibault, Kayla D.</v>
          </cell>
          <cell r="H567" t="str">
            <v>PT</v>
          </cell>
          <cell r="I567">
            <v>40</v>
          </cell>
          <cell r="J567">
            <v>40</v>
          </cell>
          <cell r="K567">
            <v>0</v>
          </cell>
          <cell r="L567">
            <v>0.5</v>
          </cell>
        </row>
        <row r="568">
          <cell r="B568">
            <v>1555</v>
          </cell>
          <cell r="C568" t="str">
            <v>GHC</v>
          </cell>
          <cell r="D568" t="str">
            <v>Gifford Health Care</v>
          </cell>
          <cell r="E568" t="str">
            <v>CHT</v>
          </cell>
          <cell r="F568" t="str">
            <v>RN</v>
          </cell>
          <cell r="G568" t="str">
            <v xml:space="preserve">Vigue, Tammie </v>
          </cell>
          <cell r="H568" t="str">
            <v>REG</v>
          </cell>
          <cell r="I568">
            <v>48</v>
          </cell>
          <cell r="J568">
            <v>48</v>
          </cell>
          <cell r="K568">
            <v>0</v>
          </cell>
          <cell r="L568">
            <v>0.6</v>
          </cell>
        </row>
        <row r="569">
          <cell r="B569">
            <v>1556</v>
          </cell>
          <cell r="C569" t="str">
            <v>GHC</v>
          </cell>
          <cell r="D569" t="str">
            <v>Gifford Health Care</v>
          </cell>
          <cell r="E569" t="str">
            <v>Blue Print</v>
          </cell>
          <cell r="F569" t="str">
            <v>Blueprint Project Manager</v>
          </cell>
          <cell r="G569" t="str">
            <v>Bahnemann-Evans, Katja M.</v>
          </cell>
          <cell r="H569" t="str">
            <v>REG</v>
          </cell>
          <cell r="I569">
            <v>40</v>
          </cell>
          <cell r="J569">
            <v>40</v>
          </cell>
          <cell r="K569">
            <v>0</v>
          </cell>
          <cell r="L569">
            <v>0.5</v>
          </cell>
        </row>
        <row r="570">
          <cell r="B570">
            <v>1557</v>
          </cell>
          <cell r="C570" t="str">
            <v>GHC</v>
          </cell>
          <cell r="D570" t="str">
            <v>Gifford Health Care</v>
          </cell>
          <cell r="E570" t="str">
            <v>Blue Print</v>
          </cell>
          <cell r="F570" t="str">
            <v>Quality Improvement Facilitator</v>
          </cell>
          <cell r="G570" t="str">
            <v>Open Position</v>
          </cell>
          <cell r="H570" t="str">
            <v>PT</v>
          </cell>
          <cell r="I570">
            <v>48</v>
          </cell>
          <cell r="J570">
            <v>0</v>
          </cell>
          <cell r="K570">
            <v>48</v>
          </cell>
          <cell r="L570">
            <v>0.6</v>
          </cell>
        </row>
        <row r="571">
          <cell r="B571">
            <v>1558</v>
          </cell>
          <cell r="C571" t="str">
            <v>GHC</v>
          </cell>
          <cell r="D571" t="str">
            <v>Gifford Health Care</v>
          </cell>
          <cell r="E571" t="str">
            <v>Blue Print</v>
          </cell>
          <cell r="F571" t="str">
            <v>CHT Lead Care Coordinator</v>
          </cell>
          <cell r="G571" t="str">
            <v>Fordham, Noreen E.</v>
          </cell>
          <cell r="H571" t="str">
            <v>PT</v>
          </cell>
          <cell r="I571">
            <v>40</v>
          </cell>
          <cell r="J571">
            <v>40</v>
          </cell>
          <cell r="K571">
            <v>0</v>
          </cell>
          <cell r="L571">
            <v>0.5</v>
          </cell>
        </row>
        <row r="572">
          <cell r="B572">
            <v>1559</v>
          </cell>
          <cell r="C572" t="str">
            <v>GHC</v>
          </cell>
          <cell r="D572" t="str">
            <v>Gifford Health Care</v>
          </cell>
          <cell r="E572" t="str">
            <v xml:space="preserve">Practice Admin </v>
          </cell>
          <cell r="F572" t="str">
            <v>Executive Assistant</v>
          </cell>
          <cell r="G572" t="str">
            <v xml:space="preserve">Open Position </v>
          </cell>
          <cell r="H572" t="str">
            <v>REG</v>
          </cell>
          <cell r="I572">
            <v>40</v>
          </cell>
          <cell r="J572">
            <v>40</v>
          </cell>
          <cell r="K572">
            <v>0</v>
          </cell>
          <cell r="L572">
            <v>0.5</v>
          </cell>
        </row>
        <row r="573">
          <cell r="B573">
            <v>1560</v>
          </cell>
          <cell r="C573" t="str">
            <v>GHC</v>
          </cell>
          <cell r="D573" t="str">
            <v>Gifford Health Care</v>
          </cell>
          <cell r="E573" t="str">
            <v xml:space="preserve">Practice Admin </v>
          </cell>
          <cell r="F573" t="str">
            <v xml:space="preserve">VP of Operations </v>
          </cell>
          <cell r="G573" t="str">
            <v>O'Berry, Rebecca A.</v>
          </cell>
          <cell r="H573" t="str">
            <v>REG</v>
          </cell>
          <cell r="I573">
            <v>40</v>
          </cell>
          <cell r="J573">
            <v>40</v>
          </cell>
          <cell r="K573">
            <v>0</v>
          </cell>
          <cell r="L573">
            <v>0.5</v>
          </cell>
        </row>
        <row r="574">
          <cell r="B574">
            <v>1561</v>
          </cell>
          <cell r="C574" t="str">
            <v>GHC</v>
          </cell>
          <cell r="D574" t="str">
            <v>Gifford Health Care</v>
          </cell>
          <cell r="E574" t="str">
            <v xml:space="preserve">Practice Admin </v>
          </cell>
          <cell r="F574" t="str">
            <v>Chief Medical Officer</v>
          </cell>
          <cell r="G574" t="str">
            <v>White, Joshua T.</v>
          </cell>
          <cell r="H574" t="str">
            <v>REG</v>
          </cell>
          <cell r="I574">
            <v>40</v>
          </cell>
          <cell r="J574">
            <v>40</v>
          </cell>
          <cell r="K574">
            <v>0</v>
          </cell>
          <cell r="L574">
            <v>0.5</v>
          </cell>
        </row>
        <row r="575">
          <cell r="B575">
            <v>1562</v>
          </cell>
          <cell r="C575" t="str">
            <v>GHC</v>
          </cell>
          <cell r="D575" t="str">
            <v>Gifford Health Care</v>
          </cell>
          <cell r="E575" t="str">
            <v xml:space="preserve">Population Health </v>
          </cell>
          <cell r="F575" t="str">
            <v>Population Health Manager</v>
          </cell>
          <cell r="G575" t="str">
            <v>Distefano, Rachel A.</v>
          </cell>
          <cell r="H575" t="str">
            <v>REG</v>
          </cell>
          <cell r="I575">
            <v>80</v>
          </cell>
          <cell r="J575">
            <v>80</v>
          </cell>
          <cell r="K575">
            <v>0</v>
          </cell>
          <cell r="L575">
            <v>1</v>
          </cell>
        </row>
        <row r="576">
          <cell r="B576">
            <v>1563</v>
          </cell>
          <cell r="C576" t="str">
            <v>GHC</v>
          </cell>
          <cell r="D576" t="str">
            <v>Gifford Health Care</v>
          </cell>
          <cell r="E576" t="str">
            <v xml:space="preserve">Population Health </v>
          </cell>
          <cell r="F576" t="str">
            <v>RN</v>
          </cell>
          <cell r="G576" t="str">
            <v>Morrow, Karin</v>
          </cell>
          <cell r="H576" t="str">
            <v>PD</v>
          </cell>
          <cell r="I576">
            <v>0</v>
          </cell>
          <cell r="J576">
            <v>0</v>
          </cell>
          <cell r="K576">
            <v>0</v>
          </cell>
          <cell r="L576">
            <v>0</v>
          </cell>
        </row>
        <row r="577">
          <cell r="B577">
            <v>1564</v>
          </cell>
          <cell r="C577" t="str">
            <v>GHC</v>
          </cell>
          <cell r="D577" t="str">
            <v>Gifford Health Care</v>
          </cell>
          <cell r="E577" t="str">
            <v xml:space="preserve">Population Health </v>
          </cell>
          <cell r="F577" t="str">
            <v>RN</v>
          </cell>
          <cell r="G577" t="str">
            <v>Scott, Andrea L.</v>
          </cell>
          <cell r="H577" t="str">
            <v>PD</v>
          </cell>
          <cell r="I577">
            <v>0</v>
          </cell>
          <cell r="J577">
            <v>0</v>
          </cell>
          <cell r="K577">
            <v>0</v>
          </cell>
          <cell r="L577">
            <v>0</v>
          </cell>
        </row>
        <row r="578">
          <cell r="B578">
            <v>1565</v>
          </cell>
          <cell r="C578" t="str">
            <v>GHC</v>
          </cell>
          <cell r="D578" t="str">
            <v>Gifford Health Care</v>
          </cell>
          <cell r="E578" t="str">
            <v>340B Rite Aid</v>
          </cell>
          <cell r="F578" t="str">
            <v xml:space="preserve">340B Program Coordinator </v>
          </cell>
          <cell r="G578" t="str">
            <v>Cogger, Dawn M.</v>
          </cell>
          <cell r="H578" t="str">
            <v>REG</v>
          </cell>
          <cell r="I578">
            <v>16</v>
          </cell>
          <cell r="J578">
            <v>16</v>
          </cell>
          <cell r="K578">
            <v>0</v>
          </cell>
          <cell r="L578">
            <v>0.2</v>
          </cell>
        </row>
        <row r="579">
          <cell r="B579">
            <v>1566</v>
          </cell>
          <cell r="C579" t="str">
            <v>GHC</v>
          </cell>
          <cell r="D579" t="str">
            <v>Gifford Health Care</v>
          </cell>
          <cell r="E579" t="str">
            <v>340B Rite Aid</v>
          </cell>
          <cell r="F579" t="str">
            <v>Pharmacy Manager</v>
          </cell>
          <cell r="G579" t="str">
            <v>McConnell, Jane B.</v>
          </cell>
          <cell r="H579" t="str">
            <v>REG</v>
          </cell>
          <cell r="I579">
            <v>8</v>
          </cell>
          <cell r="J579">
            <v>8</v>
          </cell>
          <cell r="K579">
            <v>0</v>
          </cell>
          <cell r="L579">
            <v>0.1</v>
          </cell>
        </row>
        <row r="580">
          <cell r="B580">
            <v>1567</v>
          </cell>
          <cell r="C580" t="str">
            <v>GHC</v>
          </cell>
          <cell r="D580" t="str">
            <v>Gifford Health Care</v>
          </cell>
          <cell r="E580" t="str">
            <v>340B Kinney</v>
          </cell>
          <cell r="F580" t="str">
            <v xml:space="preserve">340B Program Coordinator </v>
          </cell>
          <cell r="G580" t="str">
            <v>Cogger, Dawn M.</v>
          </cell>
          <cell r="H580" t="str">
            <v>REG</v>
          </cell>
          <cell r="I580">
            <v>16</v>
          </cell>
          <cell r="J580">
            <v>16</v>
          </cell>
          <cell r="K580">
            <v>0</v>
          </cell>
          <cell r="L580">
            <v>0.2</v>
          </cell>
        </row>
        <row r="581">
          <cell r="B581">
            <v>1568</v>
          </cell>
          <cell r="C581" t="str">
            <v>GHC</v>
          </cell>
          <cell r="D581" t="str">
            <v>Gifford Health Care</v>
          </cell>
          <cell r="E581" t="str">
            <v>340B Kinney</v>
          </cell>
          <cell r="F581" t="str">
            <v xml:space="preserve">340B Program Coordinator </v>
          </cell>
          <cell r="G581" t="str">
            <v>Cogger, Dawn M.</v>
          </cell>
          <cell r="H581" t="str">
            <v>REG</v>
          </cell>
          <cell r="I581">
            <v>16</v>
          </cell>
          <cell r="J581">
            <v>16</v>
          </cell>
          <cell r="K581">
            <v>0</v>
          </cell>
          <cell r="L581">
            <v>0.2</v>
          </cell>
        </row>
        <row r="582">
          <cell r="B582">
            <v>1569</v>
          </cell>
          <cell r="C582" t="str">
            <v>GHC</v>
          </cell>
          <cell r="D582" t="str">
            <v>Gifford Health Care</v>
          </cell>
          <cell r="E582" t="str">
            <v>340B Wallmart</v>
          </cell>
          <cell r="F582" t="str">
            <v xml:space="preserve">340B Program Coordinator </v>
          </cell>
          <cell r="G582" t="str">
            <v>Cogger, Dawn M.</v>
          </cell>
          <cell r="H582" t="str">
            <v>REG</v>
          </cell>
          <cell r="I582">
            <v>16</v>
          </cell>
          <cell r="J582">
            <v>16</v>
          </cell>
          <cell r="K582">
            <v>0</v>
          </cell>
          <cell r="L582">
            <v>0.2</v>
          </cell>
        </row>
        <row r="583">
          <cell r="B583">
            <v>1570</v>
          </cell>
          <cell r="C583" t="str">
            <v>GHC</v>
          </cell>
          <cell r="D583" t="str">
            <v>Gifford Health Care</v>
          </cell>
          <cell r="E583" t="str">
            <v>340B Wallmart</v>
          </cell>
          <cell r="F583" t="str">
            <v xml:space="preserve">340B Program Coordinator </v>
          </cell>
          <cell r="G583" t="str">
            <v>Cogger, Dawn M.</v>
          </cell>
          <cell r="H583" t="str">
            <v>REG</v>
          </cell>
          <cell r="I583">
            <v>8</v>
          </cell>
          <cell r="J583">
            <v>8</v>
          </cell>
          <cell r="K583">
            <v>0</v>
          </cell>
          <cell r="L583">
            <v>0.1</v>
          </cell>
        </row>
        <row r="584">
          <cell r="B584">
            <v>1571</v>
          </cell>
          <cell r="C584" t="str">
            <v>GHC</v>
          </cell>
          <cell r="D584" t="str">
            <v>Gifford Health Care</v>
          </cell>
          <cell r="E584" t="str">
            <v>Medical Assistant Program</v>
          </cell>
          <cell r="F584" t="str">
            <v>Instructor</v>
          </cell>
          <cell r="G584" t="str">
            <v>Staples, Frances J.</v>
          </cell>
          <cell r="H584" t="str">
            <v>REG</v>
          </cell>
          <cell r="I584">
            <v>40</v>
          </cell>
          <cell r="J584">
            <v>40</v>
          </cell>
          <cell r="K584">
            <v>0</v>
          </cell>
          <cell r="L584">
            <v>0.5</v>
          </cell>
        </row>
        <row r="585">
          <cell r="B585">
            <v>1572</v>
          </cell>
          <cell r="C585" t="str">
            <v>GHC</v>
          </cell>
          <cell r="D585" t="str">
            <v>Gifford Health Care</v>
          </cell>
          <cell r="E585" t="str">
            <v>Medical Assistant Program</v>
          </cell>
          <cell r="F585" t="str">
            <v>Medical Assistant</v>
          </cell>
          <cell r="G585" t="str">
            <v>Benoir, Sabra T.</v>
          </cell>
          <cell r="H585" t="str">
            <v>REG</v>
          </cell>
          <cell r="I585">
            <v>80</v>
          </cell>
          <cell r="J585">
            <v>80</v>
          </cell>
          <cell r="K585">
            <v>0</v>
          </cell>
          <cell r="L585">
            <v>0.57999999999999996</v>
          </cell>
        </row>
        <row r="586">
          <cell r="B586">
            <v>1573</v>
          </cell>
          <cell r="C586" t="str">
            <v>GHC</v>
          </cell>
          <cell r="D586" t="str">
            <v>Gifford Health Care</v>
          </cell>
          <cell r="E586" t="str">
            <v>Medical Assistant Program</v>
          </cell>
          <cell r="F586" t="str">
            <v>Medical Assistant</v>
          </cell>
          <cell r="G586" t="str">
            <v xml:space="preserve">Open Position </v>
          </cell>
          <cell r="H586" t="str">
            <v>REG</v>
          </cell>
          <cell r="I586">
            <v>80</v>
          </cell>
          <cell r="J586">
            <v>80</v>
          </cell>
          <cell r="K586">
            <v>0</v>
          </cell>
          <cell r="L586">
            <v>0.57999999999999996</v>
          </cell>
        </row>
        <row r="587">
          <cell r="B587">
            <v>1574</v>
          </cell>
          <cell r="C587" t="str">
            <v>GHC</v>
          </cell>
          <cell r="D587" t="str">
            <v>Gifford Health Care</v>
          </cell>
          <cell r="E587" t="str">
            <v>Medical Assistant Program</v>
          </cell>
          <cell r="F587" t="str">
            <v>Medical Assistant</v>
          </cell>
          <cell r="G587" t="str">
            <v xml:space="preserve">Open Position </v>
          </cell>
          <cell r="H587" t="str">
            <v>REG</v>
          </cell>
          <cell r="I587">
            <v>80</v>
          </cell>
          <cell r="J587">
            <v>80</v>
          </cell>
          <cell r="K587">
            <v>0</v>
          </cell>
          <cell r="L587">
            <v>0.57999999999999996</v>
          </cell>
        </row>
        <row r="588">
          <cell r="B588">
            <v>1575</v>
          </cell>
          <cell r="C588" t="str">
            <v>GHC</v>
          </cell>
          <cell r="D588" t="str">
            <v>Gifford Health Care</v>
          </cell>
          <cell r="E588" t="str">
            <v>Medical Assistant Program</v>
          </cell>
          <cell r="F588" t="str">
            <v>Medical Assistant</v>
          </cell>
          <cell r="G588" t="str">
            <v>Kearns, Brynna K.</v>
          </cell>
          <cell r="H588" t="str">
            <v>REG</v>
          </cell>
          <cell r="I588">
            <v>80</v>
          </cell>
          <cell r="J588">
            <v>80</v>
          </cell>
          <cell r="K588">
            <v>0</v>
          </cell>
          <cell r="L588">
            <v>0.57999999999999996</v>
          </cell>
        </row>
        <row r="589">
          <cell r="B589">
            <v>1576</v>
          </cell>
          <cell r="C589" t="str">
            <v>GHC</v>
          </cell>
          <cell r="D589" t="str">
            <v>Gifford Health Care</v>
          </cell>
          <cell r="E589" t="str">
            <v>Medical Assistant Program</v>
          </cell>
          <cell r="F589" t="str">
            <v>Medical Assistant</v>
          </cell>
          <cell r="G589" t="str">
            <v>Sterling, Michaela K.</v>
          </cell>
          <cell r="H589" t="str">
            <v>REG</v>
          </cell>
          <cell r="I589">
            <v>80</v>
          </cell>
          <cell r="J589">
            <v>80</v>
          </cell>
          <cell r="K589">
            <v>0</v>
          </cell>
          <cell r="L589">
            <v>0.57999999999999996</v>
          </cell>
        </row>
        <row r="590">
          <cell r="B590">
            <v>1577</v>
          </cell>
          <cell r="C590" t="str">
            <v>GHC</v>
          </cell>
          <cell r="D590" t="str">
            <v>Gifford Health Care</v>
          </cell>
          <cell r="E590" t="str">
            <v>Medical Assistant Program</v>
          </cell>
          <cell r="F590" t="str">
            <v>Medical Assistant</v>
          </cell>
          <cell r="G590" t="str">
            <v xml:space="preserve">Open Position </v>
          </cell>
          <cell r="H590" t="str">
            <v>REG</v>
          </cell>
          <cell r="I590">
            <v>80</v>
          </cell>
          <cell r="J590">
            <v>80</v>
          </cell>
          <cell r="K590">
            <v>0</v>
          </cell>
          <cell r="L590">
            <v>0.57999999999999996</v>
          </cell>
        </row>
        <row r="591">
          <cell r="B591">
            <v>1578</v>
          </cell>
          <cell r="C591" t="str">
            <v xml:space="preserve">GRC </v>
          </cell>
          <cell r="D591" t="str">
            <v>Gifford Adult Day</v>
          </cell>
          <cell r="E591" t="str">
            <v>LTC Nursing</v>
          </cell>
          <cell r="F591" t="str">
            <v>LNA</v>
          </cell>
          <cell r="G591" t="str">
            <v>Hunt, Doris A.</v>
          </cell>
          <cell r="H591" t="str">
            <v>PT</v>
          </cell>
          <cell r="I591">
            <v>52</v>
          </cell>
          <cell r="J591">
            <v>52</v>
          </cell>
          <cell r="K591">
            <v>0</v>
          </cell>
          <cell r="L591">
            <v>0.65</v>
          </cell>
        </row>
        <row r="592">
          <cell r="B592">
            <v>1579</v>
          </cell>
          <cell r="C592" t="str">
            <v xml:space="preserve">GRC </v>
          </cell>
          <cell r="D592" t="str">
            <v>Gifford Adult Day</v>
          </cell>
          <cell r="E592" t="str">
            <v>LTC Nursing</v>
          </cell>
          <cell r="F592" t="str">
            <v xml:space="preserve">Adult Day Care Supervisor </v>
          </cell>
          <cell r="G592" t="str">
            <v>Santamore, Judith E.</v>
          </cell>
          <cell r="H592" t="str">
            <v>REG</v>
          </cell>
          <cell r="I592">
            <v>80</v>
          </cell>
          <cell r="J592">
            <v>80</v>
          </cell>
          <cell r="K592">
            <v>0</v>
          </cell>
          <cell r="L592">
            <v>1</v>
          </cell>
        </row>
        <row r="593">
          <cell r="B593">
            <v>1580</v>
          </cell>
          <cell r="C593" t="str">
            <v xml:space="preserve">GRC </v>
          </cell>
          <cell r="D593" t="str">
            <v>Gifford Adult Day</v>
          </cell>
          <cell r="E593" t="str">
            <v>LTC Nursing</v>
          </cell>
          <cell r="F593" t="str">
            <v>LNA</v>
          </cell>
          <cell r="G593" t="str">
            <v>Severance, Penny J.</v>
          </cell>
          <cell r="H593" t="str">
            <v>REG</v>
          </cell>
          <cell r="I593">
            <v>64</v>
          </cell>
          <cell r="J593">
            <v>64</v>
          </cell>
          <cell r="K593">
            <v>0</v>
          </cell>
          <cell r="L593">
            <v>0.8</v>
          </cell>
        </row>
        <row r="594">
          <cell r="B594">
            <v>1581</v>
          </cell>
          <cell r="C594" t="str">
            <v xml:space="preserve">GRC </v>
          </cell>
          <cell r="D594" t="str">
            <v>Gifford Adult Day</v>
          </cell>
          <cell r="E594" t="str">
            <v>LTC Nursing</v>
          </cell>
          <cell r="F594" t="str">
            <v>LNA</v>
          </cell>
          <cell r="G594" t="str">
            <v>Open Position</v>
          </cell>
          <cell r="H594" t="str">
            <v>REG</v>
          </cell>
          <cell r="I594">
            <v>72</v>
          </cell>
          <cell r="J594">
            <v>0</v>
          </cell>
          <cell r="K594">
            <v>72</v>
          </cell>
          <cell r="L594">
            <v>0.9</v>
          </cell>
        </row>
        <row r="595">
          <cell r="B595">
            <v>1582</v>
          </cell>
          <cell r="C595" t="str">
            <v xml:space="preserve">GRC </v>
          </cell>
          <cell r="D595" t="str">
            <v>Gifford Adult Day</v>
          </cell>
          <cell r="E595" t="str">
            <v>LTC Nursing</v>
          </cell>
          <cell r="F595" t="str">
            <v>LNA</v>
          </cell>
          <cell r="G595" t="str">
            <v>Johnson, James W.</v>
          </cell>
          <cell r="H595" t="str">
            <v>REG</v>
          </cell>
          <cell r="I595">
            <v>8</v>
          </cell>
          <cell r="J595">
            <v>8</v>
          </cell>
          <cell r="K595">
            <v>0</v>
          </cell>
          <cell r="L595">
            <v>0.1</v>
          </cell>
        </row>
        <row r="596">
          <cell r="B596">
            <v>1583</v>
          </cell>
          <cell r="C596" t="str">
            <v xml:space="preserve">GRC </v>
          </cell>
          <cell r="D596" t="str">
            <v>Gifford Adult Day</v>
          </cell>
          <cell r="E596" t="str">
            <v>LTC Nursing</v>
          </cell>
          <cell r="F596" t="str">
            <v>RN</v>
          </cell>
          <cell r="G596" t="str">
            <v>Bean, Mary Ellen</v>
          </cell>
          <cell r="H596" t="str">
            <v>PD</v>
          </cell>
          <cell r="I596">
            <v>0</v>
          </cell>
          <cell r="J596">
            <v>0</v>
          </cell>
          <cell r="K596">
            <v>0</v>
          </cell>
          <cell r="L596">
            <v>0</v>
          </cell>
        </row>
        <row r="597">
          <cell r="B597">
            <v>1584</v>
          </cell>
          <cell r="C597" t="str">
            <v xml:space="preserve">GRC </v>
          </cell>
          <cell r="D597" t="str">
            <v xml:space="preserve">Independent Living </v>
          </cell>
          <cell r="E597" t="str">
            <v>Enviro Services</v>
          </cell>
          <cell r="F597" t="str">
            <v>ES Technician</v>
          </cell>
          <cell r="G597" t="str">
            <v>Thompson, Estelle D.</v>
          </cell>
          <cell r="H597" t="str">
            <v>REG</v>
          </cell>
          <cell r="I597">
            <v>80</v>
          </cell>
          <cell r="J597">
            <v>80</v>
          </cell>
          <cell r="K597">
            <v>0</v>
          </cell>
          <cell r="L597">
            <v>1</v>
          </cell>
        </row>
        <row r="598">
          <cell r="B598">
            <v>1585</v>
          </cell>
          <cell r="C598" t="str">
            <v xml:space="preserve">GRC </v>
          </cell>
          <cell r="D598" t="str">
            <v xml:space="preserve">Independent Living </v>
          </cell>
          <cell r="E598" t="str">
            <v>Enviro Services</v>
          </cell>
          <cell r="F598" t="str">
            <v>ES Technician</v>
          </cell>
          <cell r="G598" t="str">
            <v xml:space="preserve">Engelhard, Kristy A. </v>
          </cell>
          <cell r="H598" t="str">
            <v>REG</v>
          </cell>
          <cell r="I598">
            <v>80</v>
          </cell>
          <cell r="J598">
            <v>80</v>
          </cell>
          <cell r="K598">
            <v>0</v>
          </cell>
          <cell r="L598">
            <v>1</v>
          </cell>
        </row>
        <row r="599">
          <cell r="B599">
            <v>1586</v>
          </cell>
          <cell r="C599" t="str">
            <v xml:space="preserve">GRC </v>
          </cell>
          <cell r="D599" t="str">
            <v xml:space="preserve">Independent Living </v>
          </cell>
          <cell r="E599" t="str">
            <v>Cafeteria</v>
          </cell>
          <cell r="F599" t="str">
            <v>Server</v>
          </cell>
          <cell r="G599" t="str">
            <v>Gerstenmaier, Diane P.</v>
          </cell>
          <cell r="H599" t="str">
            <v>PT</v>
          </cell>
          <cell r="I599">
            <v>40</v>
          </cell>
          <cell r="J599">
            <v>40</v>
          </cell>
          <cell r="K599">
            <v>0</v>
          </cell>
          <cell r="L599">
            <v>0.5</v>
          </cell>
        </row>
        <row r="600">
          <cell r="B600">
            <v>1587</v>
          </cell>
          <cell r="C600" t="str">
            <v xml:space="preserve">GRC </v>
          </cell>
          <cell r="D600" t="str">
            <v xml:space="preserve">Independent Living </v>
          </cell>
          <cell r="E600" t="str">
            <v>Cafeteria</v>
          </cell>
          <cell r="F600" t="str">
            <v>Server</v>
          </cell>
          <cell r="G600" t="str">
            <v>Open Position</v>
          </cell>
          <cell r="H600" t="str">
            <v>PT</v>
          </cell>
          <cell r="I600">
            <v>24</v>
          </cell>
          <cell r="J600">
            <v>0</v>
          </cell>
          <cell r="K600">
            <v>24</v>
          </cell>
          <cell r="L600">
            <v>0.3</v>
          </cell>
        </row>
        <row r="601">
          <cell r="B601">
            <v>1588</v>
          </cell>
          <cell r="C601" t="str">
            <v xml:space="preserve">GRC </v>
          </cell>
          <cell r="D601" t="str">
            <v xml:space="preserve">Independent Living </v>
          </cell>
          <cell r="E601" t="str">
            <v>Cafeteria</v>
          </cell>
          <cell r="F601" t="str">
            <v>Server</v>
          </cell>
          <cell r="G601" t="str">
            <v>Poulin, Connie</v>
          </cell>
          <cell r="H601" t="str">
            <v>PD</v>
          </cell>
          <cell r="I601">
            <v>0</v>
          </cell>
          <cell r="J601">
            <v>0</v>
          </cell>
          <cell r="K601">
            <v>0</v>
          </cell>
          <cell r="L601">
            <v>0</v>
          </cell>
        </row>
        <row r="602">
          <cell r="B602">
            <v>1589</v>
          </cell>
          <cell r="C602" t="str">
            <v xml:space="preserve">GRC </v>
          </cell>
          <cell r="D602" t="str">
            <v xml:space="preserve">Independent Living </v>
          </cell>
          <cell r="E602" t="str">
            <v>Cafeteria</v>
          </cell>
          <cell r="F602" t="str">
            <v>Server</v>
          </cell>
          <cell r="G602" t="str">
            <v xml:space="preserve">Murawski, Maia T. </v>
          </cell>
          <cell r="H602" t="str">
            <v>PT</v>
          </cell>
          <cell r="I602">
            <v>16</v>
          </cell>
          <cell r="J602">
            <v>16</v>
          </cell>
          <cell r="K602">
            <v>0</v>
          </cell>
          <cell r="L602">
            <v>0.2</v>
          </cell>
        </row>
        <row r="603">
          <cell r="B603">
            <v>1590</v>
          </cell>
          <cell r="C603" t="str">
            <v xml:space="preserve">GRC </v>
          </cell>
          <cell r="D603" t="str">
            <v xml:space="preserve">Independent Living </v>
          </cell>
          <cell r="E603" t="str">
            <v>Cafeteria</v>
          </cell>
          <cell r="F603" t="str">
            <v>Server</v>
          </cell>
          <cell r="G603" t="str">
            <v>Simonelli, Maurene G.</v>
          </cell>
          <cell r="H603" t="str">
            <v>PT</v>
          </cell>
          <cell r="I603">
            <v>16</v>
          </cell>
          <cell r="J603">
            <v>16</v>
          </cell>
          <cell r="K603">
            <v>0</v>
          </cell>
          <cell r="L603">
            <v>0.2</v>
          </cell>
        </row>
        <row r="604">
          <cell r="B604">
            <v>1591</v>
          </cell>
          <cell r="C604" t="str">
            <v xml:space="preserve">GRC </v>
          </cell>
          <cell r="D604" t="str">
            <v xml:space="preserve">Independent Living </v>
          </cell>
          <cell r="E604" t="str">
            <v>Cafeteria</v>
          </cell>
          <cell r="F604" t="str">
            <v>Server</v>
          </cell>
          <cell r="G604" t="str">
            <v>Gallant, Quinn</v>
          </cell>
          <cell r="H604" t="str">
            <v>PT</v>
          </cell>
          <cell r="I604">
            <v>16</v>
          </cell>
          <cell r="J604">
            <v>16</v>
          </cell>
          <cell r="K604">
            <v>0</v>
          </cell>
          <cell r="L604">
            <v>0.2</v>
          </cell>
        </row>
        <row r="605">
          <cell r="B605">
            <v>1592</v>
          </cell>
          <cell r="C605" t="str">
            <v xml:space="preserve">GRC </v>
          </cell>
          <cell r="D605" t="str">
            <v xml:space="preserve">Independent Living </v>
          </cell>
          <cell r="E605" t="str">
            <v>Cafeteria</v>
          </cell>
          <cell r="F605" t="str">
            <v>Kitchen Assistant</v>
          </cell>
          <cell r="G605" t="str">
            <v xml:space="preserve">DiStefano, James J. </v>
          </cell>
          <cell r="H605" t="str">
            <v>REG</v>
          </cell>
          <cell r="I605">
            <v>48</v>
          </cell>
          <cell r="J605">
            <v>48</v>
          </cell>
          <cell r="K605">
            <v>0</v>
          </cell>
          <cell r="L605">
            <v>0.6</v>
          </cell>
        </row>
        <row r="606">
          <cell r="B606">
            <v>1593</v>
          </cell>
          <cell r="C606" t="str">
            <v xml:space="preserve">GRC </v>
          </cell>
          <cell r="D606" t="str">
            <v xml:space="preserve">Independent Living </v>
          </cell>
          <cell r="E606" t="str">
            <v>Cafeteria</v>
          </cell>
          <cell r="F606" t="str">
            <v>Kitchen Assistant</v>
          </cell>
          <cell r="G606" t="str">
            <v>Benior, Kenneth</v>
          </cell>
          <cell r="H606" t="str">
            <v>REG</v>
          </cell>
          <cell r="I606">
            <v>45</v>
          </cell>
          <cell r="J606">
            <v>45</v>
          </cell>
          <cell r="K606">
            <v>0</v>
          </cell>
          <cell r="L606">
            <v>0.5625</v>
          </cell>
        </row>
        <row r="607">
          <cell r="B607">
            <v>1594</v>
          </cell>
          <cell r="C607" t="str">
            <v xml:space="preserve">GRC </v>
          </cell>
          <cell r="D607" t="str">
            <v xml:space="preserve">Independent Living </v>
          </cell>
          <cell r="E607" t="str">
            <v>Cafeteria</v>
          </cell>
          <cell r="F607" t="str">
            <v>Cook</v>
          </cell>
          <cell r="G607" t="str">
            <v>Fullam, Cyrus M.</v>
          </cell>
          <cell r="H607" t="str">
            <v>REG</v>
          </cell>
          <cell r="I607">
            <v>80</v>
          </cell>
          <cell r="J607">
            <v>80</v>
          </cell>
          <cell r="K607">
            <v>0</v>
          </cell>
          <cell r="L607">
            <v>1</v>
          </cell>
        </row>
        <row r="608">
          <cell r="B608">
            <v>1595</v>
          </cell>
          <cell r="C608" t="str">
            <v xml:space="preserve">GRC </v>
          </cell>
          <cell r="D608" t="str">
            <v xml:space="preserve">Independent Living </v>
          </cell>
          <cell r="E608" t="str">
            <v>Cafeteria</v>
          </cell>
          <cell r="F608" t="str">
            <v>Chef Manager</v>
          </cell>
          <cell r="G608" t="str">
            <v xml:space="preserve">Tanner, Silas </v>
          </cell>
          <cell r="H608" t="str">
            <v>REG</v>
          </cell>
          <cell r="I608">
            <v>80</v>
          </cell>
          <cell r="J608">
            <v>80</v>
          </cell>
          <cell r="K608">
            <v>0</v>
          </cell>
          <cell r="L608">
            <v>1</v>
          </cell>
        </row>
        <row r="609">
          <cell r="B609">
            <v>1596</v>
          </cell>
          <cell r="C609" t="str">
            <v xml:space="preserve">GRC </v>
          </cell>
          <cell r="D609" t="str">
            <v xml:space="preserve">Independent Living </v>
          </cell>
          <cell r="E609" t="str">
            <v>Cafeteria</v>
          </cell>
          <cell r="F609" t="str">
            <v>Chef</v>
          </cell>
          <cell r="G609" t="str">
            <v>Donato, Armando</v>
          </cell>
          <cell r="H609" t="str">
            <v>REG</v>
          </cell>
          <cell r="I609">
            <v>80</v>
          </cell>
          <cell r="J609">
            <v>80</v>
          </cell>
          <cell r="K609">
            <v>0</v>
          </cell>
          <cell r="L609">
            <v>1</v>
          </cell>
        </row>
        <row r="610">
          <cell r="B610">
            <v>1597</v>
          </cell>
          <cell r="C610" t="str">
            <v xml:space="preserve">GRC </v>
          </cell>
          <cell r="D610" t="str">
            <v xml:space="preserve">Independent Living </v>
          </cell>
          <cell r="E610" t="str">
            <v>Plant Ops</v>
          </cell>
          <cell r="F610" t="str">
            <v>General Maintenance Technician</v>
          </cell>
          <cell r="G610" t="str">
            <v>Howe, David S.</v>
          </cell>
          <cell r="H610" t="str">
            <v>REG</v>
          </cell>
          <cell r="I610">
            <v>80</v>
          </cell>
          <cell r="J610">
            <v>80</v>
          </cell>
          <cell r="K610">
            <v>0</v>
          </cell>
          <cell r="L610">
            <v>1</v>
          </cell>
        </row>
        <row r="611">
          <cell r="B611">
            <v>1598</v>
          </cell>
          <cell r="C611" t="str">
            <v xml:space="preserve">GRC </v>
          </cell>
          <cell r="D611" t="str">
            <v xml:space="preserve">Independent Living </v>
          </cell>
          <cell r="E611" t="str">
            <v>Admin</v>
          </cell>
          <cell r="F611" t="str">
            <v xml:space="preserve">Office Representative </v>
          </cell>
          <cell r="G611" t="str">
            <v xml:space="preserve">Open Position </v>
          </cell>
          <cell r="H611" t="str">
            <v>REG</v>
          </cell>
          <cell r="I611">
            <v>64</v>
          </cell>
          <cell r="J611">
            <v>64</v>
          </cell>
          <cell r="K611">
            <v>0</v>
          </cell>
          <cell r="L611">
            <v>0.8</v>
          </cell>
        </row>
        <row r="612">
          <cell r="B612">
            <v>1599</v>
          </cell>
          <cell r="C612" t="str">
            <v xml:space="preserve">GRC </v>
          </cell>
          <cell r="D612" t="str">
            <v xml:space="preserve">Independent Living </v>
          </cell>
          <cell r="E612" t="str">
            <v>Admin</v>
          </cell>
          <cell r="F612" t="str">
            <v>IL Associate</v>
          </cell>
          <cell r="G612" t="str">
            <v>DeFlorio, Melissa A.</v>
          </cell>
          <cell r="H612" t="str">
            <v>REG</v>
          </cell>
          <cell r="I612">
            <v>80</v>
          </cell>
          <cell r="J612">
            <v>80</v>
          </cell>
          <cell r="K612">
            <v>0</v>
          </cell>
          <cell r="L612">
            <v>1</v>
          </cell>
        </row>
        <row r="613">
          <cell r="B613">
            <v>1600</v>
          </cell>
          <cell r="C613" t="str">
            <v xml:space="preserve">GRC </v>
          </cell>
          <cell r="D613" t="str">
            <v xml:space="preserve">Independent Living </v>
          </cell>
          <cell r="E613" t="str">
            <v>Admin</v>
          </cell>
          <cell r="F613" t="str">
            <v>IL Associate</v>
          </cell>
          <cell r="G613" t="str">
            <v>Nichols, Katrina A.</v>
          </cell>
          <cell r="H613" t="str">
            <v>REG</v>
          </cell>
          <cell r="I613">
            <v>64</v>
          </cell>
          <cell r="J613">
            <v>64</v>
          </cell>
          <cell r="K613">
            <v>0</v>
          </cell>
          <cell r="L613">
            <v>0.8</v>
          </cell>
        </row>
        <row r="614">
          <cell r="B614">
            <v>1601</v>
          </cell>
          <cell r="C614" t="str">
            <v xml:space="preserve">GRC </v>
          </cell>
          <cell r="D614" t="str">
            <v xml:space="preserve">Independent Living </v>
          </cell>
          <cell r="E614" t="str">
            <v>Admin</v>
          </cell>
          <cell r="F614" t="str">
            <v xml:space="preserve">Office Representative </v>
          </cell>
          <cell r="G614" t="str">
            <v>Osborn, Margaret A.</v>
          </cell>
          <cell r="H614" t="str">
            <v>REG</v>
          </cell>
          <cell r="I614">
            <v>80</v>
          </cell>
          <cell r="J614">
            <v>80</v>
          </cell>
          <cell r="K614">
            <v>0</v>
          </cell>
          <cell r="L614">
            <v>1</v>
          </cell>
        </row>
        <row r="615">
          <cell r="B615">
            <v>1602</v>
          </cell>
          <cell r="C615" t="str">
            <v xml:space="preserve">GRC </v>
          </cell>
          <cell r="D615" t="str">
            <v xml:space="preserve">Independent Living </v>
          </cell>
          <cell r="E615" t="str">
            <v>Admin</v>
          </cell>
          <cell r="F615" t="str">
            <v>IL Associate</v>
          </cell>
          <cell r="G615" t="str">
            <v>Spivey, Jeremy</v>
          </cell>
          <cell r="H615" t="str">
            <v>PT</v>
          </cell>
          <cell r="I615">
            <v>16</v>
          </cell>
          <cell r="J615">
            <v>16</v>
          </cell>
          <cell r="K615">
            <v>0</v>
          </cell>
          <cell r="L615">
            <v>0.2</v>
          </cell>
        </row>
        <row r="616">
          <cell r="B616">
            <v>1603</v>
          </cell>
          <cell r="C616" t="str">
            <v xml:space="preserve">GRC </v>
          </cell>
          <cell r="D616" t="str">
            <v xml:space="preserve">Independent Living </v>
          </cell>
          <cell r="E616" t="str">
            <v>Admin</v>
          </cell>
          <cell r="F616" t="str">
            <v xml:space="preserve">Office Representative </v>
          </cell>
          <cell r="G616" t="str">
            <v xml:space="preserve">Porter, Amanda </v>
          </cell>
          <cell r="H616" t="str">
            <v>PD</v>
          </cell>
          <cell r="I616">
            <v>0</v>
          </cell>
          <cell r="J616">
            <v>0</v>
          </cell>
          <cell r="K616">
            <v>0</v>
          </cell>
          <cell r="L616">
            <v>0</v>
          </cell>
        </row>
        <row r="617">
          <cell r="B617">
            <v>1604</v>
          </cell>
          <cell r="C617" t="str">
            <v xml:space="preserve">GRC </v>
          </cell>
          <cell r="D617" t="str">
            <v xml:space="preserve">Independent Living </v>
          </cell>
          <cell r="E617" t="str">
            <v>Admin</v>
          </cell>
          <cell r="F617" t="str">
            <v>IL Associate</v>
          </cell>
          <cell r="G617" t="str">
            <v>Salvas, Anita</v>
          </cell>
          <cell r="H617" t="str">
            <v>PT</v>
          </cell>
          <cell r="I617">
            <v>16</v>
          </cell>
          <cell r="J617">
            <v>16</v>
          </cell>
          <cell r="K617">
            <v>0</v>
          </cell>
          <cell r="L617">
            <v>0.2</v>
          </cell>
        </row>
        <row r="618">
          <cell r="B618">
            <v>1605</v>
          </cell>
          <cell r="C618" t="str">
            <v xml:space="preserve">GRC </v>
          </cell>
          <cell r="D618" t="str">
            <v xml:space="preserve">Independent Living </v>
          </cell>
          <cell r="E618" t="str">
            <v>Admin</v>
          </cell>
          <cell r="F618" t="str">
            <v>VP of Senior Services</v>
          </cell>
          <cell r="G618" t="str">
            <v>Margazano, Ursula A.</v>
          </cell>
          <cell r="H618" t="str">
            <v>REG</v>
          </cell>
          <cell r="I618">
            <v>4</v>
          </cell>
          <cell r="J618">
            <v>4</v>
          </cell>
          <cell r="K618">
            <v>0</v>
          </cell>
          <cell r="L618">
            <v>0.05</v>
          </cell>
        </row>
        <row r="619">
          <cell r="B619">
            <v>1606</v>
          </cell>
          <cell r="C619" t="str">
            <v xml:space="preserve">GRC </v>
          </cell>
          <cell r="D619" t="str">
            <v xml:space="preserve">Independent Living </v>
          </cell>
          <cell r="E619" t="str">
            <v>Admin</v>
          </cell>
          <cell r="F619" t="str">
            <v>Director of Independent Living</v>
          </cell>
          <cell r="G619" t="str">
            <v>Barry-Fenton, Erin</v>
          </cell>
          <cell r="H619" t="str">
            <v>REG</v>
          </cell>
          <cell r="I619">
            <v>80</v>
          </cell>
          <cell r="J619">
            <v>80</v>
          </cell>
          <cell r="K619">
            <v>0</v>
          </cell>
          <cell r="L619">
            <v>1</v>
          </cell>
        </row>
        <row r="620">
          <cell r="B620">
            <v>1607</v>
          </cell>
          <cell r="C620" t="str">
            <v xml:space="preserve">GRC </v>
          </cell>
          <cell r="D620" t="str">
            <v xml:space="preserve">Independent Living </v>
          </cell>
          <cell r="E620" t="str">
            <v>Admin</v>
          </cell>
          <cell r="F620" t="str">
            <v>IL Associate</v>
          </cell>
          <cell r="G620" t="str">
            <v>Osborn, Richard R.</v>
          </cell>
          <cell r="H620" t="str">
            <v>PD</v>
          </cell>
          <cell r="I620">
            <v>0</v>
          </cell>
          <cell r="J620">
            <v>0</v>
          </cell>
          <cell r="K620">
            <v>0</v>
          </cell>
          <cell r="L620">
            <v>0</v>
          </cell>
        </row>
        <row r="621">
          <cell r="B621">
            <v>1608</v>
          </cell>
          <cell r="C621" t="str">
            <v xml:space="preserve">GRC </v>
          </cell>
          <cell r="D621" t="str">
            <v xml:space="preserve">Independent Living </v>
          </cell>
          <cell r="E621" t="str">
            <v>Activities</v>
          </cell>
          <cell r="F621" t="str">
            <v>Event Manager</v>
          </cell>
          <cell r="G621" t="str">
            <v>Ricciardelli, Camille</v>
          </cell>
          <cell r="H621" t="str">
            <v>REG</v>
          </cell>
          <cell r="I621">
            <v>80</v>
          </cell>
          <cell r="J621">
            <v>80</v>
          </cell>
          <cell r="K621">
            <v>0</v>
          </cell>
          <cell r="L621">
            <v>1</v>
          </cell>
        </row>
        <row r="622">
          <cell r="B622">
            <v>1609</v>
          </cell>
          <cell r="C622" t="str">
            <v xml:space="preserve">GRC </v>
          </cell>
          <cell r="D622" t="str">
            <v xml:space="preserve">Independent Living </v>
          </cell>
          <cell r="E622" t="str">
            <v>LTC Nursing</v>
          </cell>
          <cell r="F622" t="str">
            <v>RN</v>
          </cell>
          <cell r="G622" t="str">
            <v>Farnham, Effie J.</v>
          </cell>
          <cell r="H622" t="str">
            <v>PT</v>
          </cell>
          <cell r="I622">
            <v>16</v>
          </cell>
          <cell r="J622">
            <v>16</v>
          </cell>
          <cell r="K622">
            <v>0</v>
          </cell>
          <cell r="L622">
            <v>0.2</v>
          </cell>
        </row>
        <row r="623">
          <cell r="B623">
            <v>1610</v>
          </cell>
          <cell r="C623" t="str">
            <v xml:space="preserve">GRC </v>
          </cell>
          <cell r="D623" t="str">
            <v xml:space="preserve">Menig Nursing Home </v>
          </cell>
          <cell r="E623" t="str">
            <v xml:space="preserve">Nursing Admin </v>
          </cell>
          <cell r="F623" t="str">
            <v>Director of LTC Nursing</v>
          </cell>
          <cell r="G623" t="str">
            <v xml:space="preserve">Nelson, Nadine </v>
          </cell>
          <cell r="H623" t="str">
            <v>REG</v>
          </cell>
          <cell r="I623">
            <v>80</v>
          </cell>
          <cell r="J623">
            <v>0</v>
          </cell>
          <cell r="K623">
            <v>80</v>
          </cell>
          <cell r="L623">
            <v>1</v>
          </cell>
        </row>
        <row r="624">
          <cell r="B624">
            <v>1611</v>
          </cell>
          <cell r="C624" t="str">
            <v xml:space="preserve">GRC </v>
          </cell>
          <cell r="D624" t="str">
            <v xml:space="preserve">Menig Nursing Home </v>
          </cell>
          <cell r="E624" t="str">
            <v xml:space="preserve">Nursing Admin </v>
          </cell>
          <cell r="F624" t="str">
            <v>LPN</v>
          </cell>
          <cell r="G624" t="str">
            <v>McShane, Rebecca L.</v>
          </cell>
          <cell r="H624" t="str">
            <v>REG</v>
          </cell>
          <cell r="I624">
            <v>80</v>
          </cell>
          <cell r="J624">
            <v>80</v>
          </cell>
          <cell r="K624">
            <v>0</v>
          </cell>
          <cell r="L624">
            <v>1</v>
          </cell>
        </row>
        <row r="625">
          <cell r="B625">
            <v>1612</v>
          </cell>
          <cell r="C625" t="str">
            <v xml:space="preserve">GRC </v>
          </cell>
          <cell r="D625" t="str">
            <v xml:space="preserve">Menig Nursing Home </v>
          </cell>
          <cell r="E625" t="str">
            <v>Case Management</v>
          </cell>
          <cell r="F625" t="str">
            <v>Social Worker LTC</v>
          </cell>
          <cell r="G625" t="str">
            <v>Marcotte, Kimberly A.</v>
          </cell>
          <cell r="H625" t="str">
            <v>REG</v>
          </cell>
          <cell r="I625">
            <v>80</v>
          </cell>
          <cell r="J625">
            <v>80</v>
          </cell>
          <cell r="K625">
            <v>0</v>
          </cell>
          <cell r="L625">
            <v>1</v>
          </cell>
        </row>
        <row r="626">
          <cell r="B626">
            <v>1613</v>
          </cell>
          <cell r="C626" t="str">
            <v xml:space="preserve">GRC </v>
          </cell>
          <cell r="D626" t="str">
            <v xml:space="preserve">Menig Nursing Home </v>
          </cell>
          <cell r="E626" t="str">
            <v>Environmental Services</v>
          </cell>
          <cell r="F626" t="str">
            <v>Lead ES Technician</v>
          </cell>
          <cell r="G626" t="str">
            <v>Adams, Cassandra M.</v>
          </cell>
          <cell r="H626" t="str">
            <v>REG</v>
          </cell>
          <cell r="I626">
            <v>80</v>
          </cell>
          <cell r="J626">
            <v>80</v>
          </cell>
          <cell r="K626">
            <v>0</v>
          </cell>
          <cell r="L626">
            <v>1</v>
          </cell>
        </row>
        <row r="627">
          <cell r="B627">
            <v>1614</v>
          </cell>
          <cell r="C627" t="str">
            <v xml:space="preserve">GRC </v>
          </cell>
          <cell r="D627" t="str">
            <v xml:space="preserve">Menig Nursing Home </v>
          </cell>
          <cell r="E627" t="str">
            <v>Environmental Services</v>
          </cell>
          <cell r="F627" t="str">
            <v xml:space="preserve">ES Technician </v>
          </cell>
          <cell r="G627" t="str">
            <v xml:space="preserve">Open Position </v>
          </cell>
          <cell r="H627" t="str">
            <v>REG</v>
          </cell>
          <cell r="I627">
            <v>80</v>
          </cell>
          <cell r="J627">
            <v>0</v>
          </cell>
          <cell r="K627">
            <v>80</v>
          </cell>
          <cell r="L627">
            <v>1</v>
          </cell>
        </row>
        <row r="628">
          <cell r="B628">
            <v>1615</v>
          </cell>
          <cell r="C628" t="str">
            <v xml:space="preserve">GRC </v>
          </cell>
          <cell r="D628" t="str">
            <v xml:space="preserve">Menig Nursing Home </v>
          </cell>
          <cell r="E628" t="str">
            <v>Environmental Services</v>
          </cell>
          <cell r="F628" t="str">
            <v xml:space="preserve">ES Technician </v>
          </cell>
          <cell r="G628" t="str">
            <v>McNamara, Pamala</v>
          </cell>
          <cell r="H628" t="str">
            <v>REG</v>
          </cell>
          <cell r="I628">
            <v>80</v>
          </cell>
          <cell r="J628">
            <v>80</v>
          </cell>
          <cell r="K628">
            <v>0</v>
          </cell>
          <cell r="L628">
            <v>1</v>
          </cell>
        </row>
        <row r="629">
          <cell r="B629">
            <v>1616</v>
          </cell>
          <cell r="C629" t="str">
            <v xml:space="preserve">GRC </v>
          </cell>
          <cell r="D629" t="str">
            <v xml:space="preserve">Menig Nursing Home </v>
          </cell>
          <cell r="E629" t="str">
            <v>Environmental Services</v>
          </cell>
          <cell r="F629" t="str">
            <v xml:space="preserve">ES Technician </v>
          </cell>
          <cell r="G629" t="str">
            <v>Young, Thomas L.</v>
          </cell>
          <cell r="H629" t="str">
            <v>PT</v>
          </cell>
          <cell r="I629">
            <v>32</v>
          </cell>
          <cell r="J629">
            <v>32</v>
          </cell>
          <cell r="K629">
            <v>0</v>
          </cell>
          <cell r="L629">
            <v>0.4</v>
          </cell>
        </row>
        <row r="630">
          <cell r="B630">
            <v>1617</v>
          </cell>
          <cell r="C630" t="str">
            <v xml:space="preserve">GRC </v>
          </cell>
          <cell r="D630" t="str">
            <v xml:space="preserve">Menig Nursing Home </v>
          </cell>
          <cell r="E630" t="str">
            <v>Cafeteria</v>
          </cell>
          <cell r="F630" t="str">
            <v>Kitchen Assistant</v>
          </cell>
          <cell r="G630" t="str">
            <v>Garrow, Danielle A.</v>
          </cell>
          <cell r="H630" t="str">
            <v>REG</v>
          </cell>
          <cell r="I630">
            <v>80</v>
          </cell>
          <cell r="J630">
            <v>80</v>
          </cell>
          <cell r="K630">
            <v>0</v>
          </cell>
          <cell r="L630">
            <v>1</v>
          </cell>
        </row>
        <row r="631">
          <cell r="B631">
            <v>1618</v>
          </cell>
          <cell r="C631" t="str">
            <v xml:space="preserve">GRC </v>
          </cell>
          <cell r="D631" t="str">
            <v xml:space="preserve">Menig Nursing Home </v>
          </cell>
          <cell r="E631" t="str">
            <v>Cafeteria</v>
          </cell>
          <cell r="F631" t="str">
            <v xml:space="preserve">Cook </v>
          </cell>
          <cell r="G631" t="str">
            <v>Hedding, Karen A.</v>
          </cell>
          <cell r="H631" t="str">
            <v>REG</v>
          </cell>
          <cell r="I631">
            <v>80</v>
          </cell>
          <cell r="J631">
            <v>80</v>
          </cell>
          <cell r="K631">
            <v>0</v>
          </cell>
          <cell r="L631">
            <v>1</v>
          </cell>
        </row>
        <row r="632">
          <cell r="B632">
            <v>1619</v>
          </cell>
          <cell r="C632" t="str">
            <v xml:space="preserve">GRC </v>
          </cell>
          <cell r="D632" t="str">
            <v xml:space="preserve">Menig Nursing Home </v>
          </cell>
          <cell r="E632" t="str">
            <v>Cafeteria</v>
          </cell>
          <cell r="F632" t="str">
            <v>Kitchen Assistant</v>
          </cell>
          <cell r="G632" t="str">
            <v>Open Position</v>
          </cell>
          <cell r="H632" t="str">
            <v>REG</v>
          </cell>
          <cell r="I632">
            <v>60</v>
          </cell>
          <cell r="J632">
            <v>0</v>
          </cell>
          <cell r="K632">
            <v>60</v>
          </cell>
          <cell r="L632">
            <v>0.75</v>
          </cell>
        </row>
        <row r="633">
          <cell r="B633">
            <v>1620</v>
          </cell>
          <cell r="C633" t="str">
            <v xml:space="preserve">GRC </v>
          </cell>
          <cell r="D633" t="str">
            <v xml:space="preserve">Menig Nursing Home </v>
          </cell>
          <cell r="E633" t="str">
            <v>Cafeteria</v>
          </cell>
          <cell r="F633" t="str">
            <v>Kitchen Assistant</v>
          </cell>
          <cell r="G633" t="str">
            <v>Rashford, Jordan M.</v>
          </cell>
          <cell r="H633" t="str">
            <v>REG</v>
          </cell>
          <cell r="I633">
            <v>64</v>
          </cell>
          <cell r="J633">
            <v>64</v>
          </cell>
          <cell r="K633">
            <v>0</v>
          </cell>
          <cell r="L633">
            <v>0.8</v>
          </cell>
        </row>
        <row r="634">
          <cell r="B634">
            <v>1621</v>
          </cell>
          <cell r="C634" t="str">
            <v xml:space="preserve">GRC </v>
          </cell>
          <cell r="D634" t="str">
            <v xml:space="preserve">Menig Nursing Home </v>
          </cell>
          <cell r="E634" t="str">
            <v>Cafeteria</v>
          </cell>
          <cell r="F634" t="str">
            <v>Cook</v>
          </cell>
          <cell r="G634" t="str">
            <v>Senecal, Kimberly J.</v>
          </cell>
          <cell r="H634" t="str">
            <v>REG</v>
          </cell>
          <cell r="I634">
            <v>80</v>
          </cell>
          <cell r="J634">
            <v>80</v>
          </cell>
          <cell r="K634">
            <v>0</v>
          </cell>
          <cell r="L634">
            <v>1</v>
          </cell>
        </row>
        <row r="635">
          <cell r="B635">
            <v>1622</v>
          </cell>
          <cell r="C635" t="str">
            <v xml:space="preserve">GRC </v>
          </cell>
          <cell r="D635" t="str">
            <v xml:space="preserve">Menig Nursing Home </v>
          </cell>
          <cell r="E635" t="str">
            <v>Cafeteria</v>
          </cell>
          <cell r="F635" t="str">
            <v>Kitchen Assistant</v>
          </cell>
          <cell r="G635" t="str">
            <v>Open Position</v>
          </cell>
          <cell r="H635" t="str">
            <v>REG</v>
          </cell>
          <cell r="I635">
            <v>80</v>
          </cell>
          <cell r="J635">
            <v>0</v>
          </cell>
          <cell r="K635">
            <v>80</v>
          </cell>
          <cell r="L635">
            <v>1</v>
          </cell>
        </row>
        <row r="636">
          <cell r="B636">
            <v>1623</v>
          </cell>
          <cell r="C636" t="str">
            <v xml:space="preserve">GRC </v>
          </cell>
          <cell r="D636" t="str">
            <v xml:space="preserve">Menig Nursing Home </v>
          </cell>
          <cell r="E636" t="str">
            <v>Cafeteria</v>
          </cell>
          <cell r="F636" t="str">
            <v>Kitchen Assistant</v>
          </cell>
          <cell r="G636" t="str">
            <v>Benoir, Kenneth L.</v>
          </cell>
          <cell r="H636" t="str">
            <v>REG</v>
          </cell>
          <cell r="I636">
            <v>35</v>
          </cell>
          <cell r="J636">
            <v>35</v>
          </cell>
          <cell r="K636">
            <v>0</v>
          </cell>
          <cell r="L636">
            <v>0.4375</v>
          </cell>
        </row>
        <row r="637">
          <cell r="B637">
            <v>1624</v>
          </cell>
          <cell r="C637" t="str">
            <v xml:space="preserve">GRC </v>
          </cell>
          <cell r="D637" t="str">
            <v xml:space="preserve">Menig Nursing Home </v>
          </cell>
          <cell r="E637" t="str">
            <v>Cafeteria</v>
          </cell>
          <cell r="F637" t="str">
            <v>Chef Manager</v>
          </cell>
          <cell r="G637" t="str">
            <v xml:space="preserve">Bailey, Kevin M. </v>
          </cell>
          <cell r="H637" t="str">
            <v>REG</v>
          </cell>
          <cell r="I637">
            <v>80</v>
          </cell>
          <cell r="J637">
            <v>80</v>
          </cell>
          <cell r="K637">
            <v>0</v>
          </cell>
          <cell r="L637">
            <v>1</v>
          </cell>
        </row>
        <row r="638">
          <cell r="B638">
            <v>1625</v>
          </cell>
          <cell r="C638" t="str">
            <v xml:space="preserve">GRC </v>
          </cell>
          <cell r="D638" t="str">
            <v xml:space="preserve">Menig Nursing Home </v>
          </cell>
          <cell r="E638" t="str">
            <v>Cafeteria</v>
          </cell>
          <cell r="F638" t="str">
            <v>Chef</v>
          </cell>
          <cell r="G638" t="str">
            <v>Davis, Shaun M.</v>
          </cell>
          <cell r="H638" t="str">
            <v>REG</v>
          </cell>
          <cell r="I638">
            <v>80</v>
          </cell>
          <cell r="J638">
            <v>80</v>
          </cell>
          <cell r="K638">
            <v>0</v>
          </cell>
          <cell r="L638">
            <v>1</v>
          </cell>
        </row>
        <row r="639">
          <cell r="B639">
            <v>1626</v>
          </cell>
          <cell r="C639" t="str">
            <v xml:space="preserve">GRC </v>
          </cell>
          <cell r="D639" t="str">
            <v xml:space="preserve">Menig Nursing Home </v>
          </cell>
          <cell r="E639" t="str">
            <v>Plant Operations</v>
          </cell>
          <cell r="F639" t="str">
            <v>Skilled Maintenance Technician</v>
          </cell>
          <cell r="G639" t="str">
            <v>McLaughlin, Dennis C.</v>
          </cell>
          <cell r="H639" t="str">
            <v>REG</v>
          </cell>
          <cell r="I639">
            <v>64</v>
          </cell>
          <cell r="J639">
            <v>64</v>
          </cell>
          <cell r="K639">
            <v>0</v>
          </cell>
          <cell r="L639">
            <v>0.8</v>
          </cell>
        </row>
        <row r="640">
          <cell r="B640">
            <v>1627</v>
          </cell>
          <cell r="C640" t="str">
            <v xml:space="preserve">GRC </v>
          </cell>
          <cell r="D640" t="str">
            <v xml:space="preserve">Menig Nursing Home </v>
          </cell>
          <cell r="E640" t="str">
            <v xml:space="preserve">Administration </v>
          </cell>
          <cell r="F640" t="str">
            <v>Executive Assistant</v>
          </cell>
          <cell r="G640" t="str">
            <v>Goad, Claudette S.</v>
          </cell>
          <cell r="H640" t="str">
            <v>REG</v>
          </cell>
          <cell r="I640">
            <v>80</v>
          </cell>
          <cell r="J640">
            <v>80</v>
          </cell>
          <cell r="K640">
            <v>0</v>
          </cell>
          <cell r="L640">
            <v>1</v>
          </cell>
        </row>
        <row r="641">
          <cell r="B641">
            <v>1628</v>
          </cell>
          <cell r="C641" t="str">
            <v xml:space="preserve">GRC </v>
          </cell>
          <cell r="D641" t="str">
            <v xml:space="preserve">Menig Nursing Home </v>
          </cell>
          <cell r="E641" t="str">
            <v xml:space="preserve">Administration </v>
          </cell>
          <cell r="F641" t="str">
            <v>VP of Senior Services</v>
          </cell>
          <cell r="G641" t="str">
            <v>Margazano, Ursula A.</v>
          </cell>
          <cell r="H641" t="str">
            <v>REG</v>
          </cell>
          <cell r="I641">
            <v>76</v>
          </cell>
          <cell r="J641">
            <v>76</v>
          </cell>
          <cell r="K641">
            <v>0</v>
          </cell>
          <cell r="L641">
            <v>0.95</v>
          </cell>
        </row>
        <row r="642">
          <cell r="B642">
            <v>1629</v>
          </cell>
          <cell r="C642" t="str">
            <v xml:space="preserve">GRC </v>
          </cell>
          <cell r="D642" t="str">
            <v xml:space="preserve">Menig Nursing Home </v>
          </cell>
          <cell r="E642" t="str">
            <v>Activities</v>
          </cell>
          <cell r="F642" t="str">
            <v>Activities Specialist</v>
          </cell>
          <cell r="G642" t="str">
            <v>Glatzer, Denise F.</v>
          </cell>
          <cell r="H642" t="str">
            <v>REG</v>
          </cell>
          <cell r="I642">
            <v>64</v>
          </cell>
          <cell r="J642">
            <v>64</v>
          </cell>
          <cell r="K642">
            <v>0</v>
          </cell>
          <cell r="L642">
            <v>0.8</v>
          </cell>
        </row>
        <row r="643">
          <cell r="B643">
            <v>1630</v>
          </cell>
          <cell r="C643" t="str">
            <v xml:space="preserve">GRC </v>
          </cell>
          <cell r="D643" t="str">
            <v xml:space="preserve">Menig Nursing Home </v>
          </cell>
          <cell r="E643" t="str">
            <v>Activities</v>
          </cell>
          <cell r="F643" t="str">
            <v>Activities Specialist</v>
          </cell>
          <cell r="G643" t="str">
            <v>Rathmann, Kathryn W.</v>
          </cell>
          <cell r="H643" t="str">
            <v>PD</v>
          </cell>
          <cell r="I643">
            <v>0</v>
          </cell>
          <cell r="J643">
            <v>0</v>
          </cell>
          <cell r="K643">
            <v>0</v>
          </cell>
          <cell r="L643">
            <v>0</v>
          </cell>
        </row>
        <row r="644">
          <cell r="B644">
            <v>1631</v>
          </cell>
          <cell r="C644" t="str">
            <v xml:space="preserve">GRC </v>
          </cell>
          <cell r="D644" t="str">
            <v xml:space="preserve">Menig Nursing Home </v>
          </cell>
          <cell r="E644" t="str">
            <v>Activities</v>
          </cell>
          <cell r="F644" t="str">
            <v>Activities Supervisor</v>
          </cell>
          <cell r="G644" t="str">
            <v>Spivey, Jennifer R.</v>
          </cell>
          <cell r="H644" t="str">
            <v>REG</v>
          </cell>
          <cell r="I644">
            <v>80</v>
          </cell>
          <cell r="J644">
            <v>80</v>
          </cell>
          <cell r="K644">
            <v>0</v>
          </cell>
          <cell r="L644">
            <v>1</v>
          </cell>
        </row>
        <row r="645">
          <cell r="B645">
            <v>1632</v>
          </cell>
          <cell r="C645" t="str">
            <v xml:space="preserve">GRC </v>
          </cell>
          <cell r="D645" t="str">
            <v xml:space="preserve">Menig Nursing Home </v>
          </cell>
          <cell r="E645" t="str">
            <v>SNF Nursing</v>
          </cell>
          <cell r="F645" t="str">
            <v>RN</v>
          </cell>
          <cell r="G645" t="str">
            <v>Stone, Jane</v>
          </cell>
          <cell r="H645" t="str">
            <v>PD</v>
          </cell>
          <cell r="I645">
            <v>0</v>
          </cell>
          <cell r="J645">
            <v>0</v>
          </cell>
          <cell r="K645">
            <v>0</v>
          </cell>
          <cell r="L645">
            <v>0</v>
          </cell>
        </row>
        <row r="646">
          <cell r="B646">
            <v>1633</v>
          </cell>
          <cell r="C646" t="str">
            <v xml:space="preserve">GRC </v>
          </cell>
          <cell r="D646" t="str">
            <v xml:space="preserve">Menig Nursing Home </v>
          </cell>
          <cell r="E646" t="str">
            <v>SNF Nursing</v>
          </cell>
          <cell r="F646" t="str">
            <v xml:space="preserve">LNA </v>
          </cell>
          <cell r="G646" t="str">
            <v>Anderson, Tiffany L.</v>
          </cell>
          <cell r="H646" t="str">
            <v>REG</v>
          </cell>
          <cell r="I646">
            <v>64</v>
          </cell>
          <cell r="J646">
            <v>64</v>
          </cell>
          <cell r="K646">
            <v>0</v>
          </cell>
          <cell r="L646">
            <v>0.8</v>
          </cell>
        </row>
        <row r="647">
          <cell r="B647">
            <v>1634</v>
          </cell>
          <cell r="C647" t="str">
            <v xml:space="preserve">GRC </v>
          </cell>
          <cell r="D647" t="str">
            <v xml:space="preserve">Menig Nursing Home </v>
          </cell>
          <cell r="E647" t="str">
            <v>SNF Nursing</v>
          </cell>
          <cell r="F647" t="str">
            <v>LPN</v>
          </cell>
          <cell r="G647" t="str">
            <v>Fitzpatrick, Jacqueline</v>
          </cell>
          <cell r="H647" t="str">
            <v>PD</v>
          </cell>
          <cell r="I647">
            <v>0</v>
          </cell>
          <cell r="J647">
            <v>0</v>
          </cell>
          <cell r="K647">
            <v>0</v>
          </cell>
          <cell r="L647">
            <v>0</v>
          </cell>
        </row>
        <row r="648">
          <cell r="B648">
            <v>1635</v>
          </cell>
          <cell r="C648" t="str">
            <v xml:space="preserve">GRC </v>
          </cell>
          <cell r="D648" t="str">
            <v xml:space="preserve">Menig Nursing Home </v>
          </cell>
          <cell r="E648" t="str">
            <v>SNF Nursing</v>
          </cell>
          <cell r="F648" t="str">
            <v xml:space="preserve">LNA </v>
          </cell>
          <cell r="G648" t="str">
            <v>Benjamin, Ginni-Lind</v>
          </cell>
          <cell r="H648" t="str">
            <v>REG</v>
          </cell>
          <cell r="I648">
            <v>64</v>
          </cell>
          <cell r="J648">
            <v>64</v>
          </cell>
          <cell r="K648">
            <v>0</v>
          </cell>
          <cell r="L648">
            <v>0.8</v>
          </cell>
        </row>
        <row r="649">
          <cell r="B649">
            <v>1636</v>
          </cell>
          <cell r="C649" t="str">
            <v xml:space="preserve">GRC </v>
          </cell>
          <cell r="D649" t="str">
            <v xml:space="preserve">Menig Nursing Home </v>
          </cell>
          <cell r="E649" t="str">
            <v>SNF Nursing</v>
          </cell>
          <cell r="F649" t="str">
            <v xml:space="preserve">LNA </v>
          </cell>
          <cell r="G649" t="str">
            <v>Benoir, Kate M.</v>
          </cell>
          <cell r="H649" t="str">
            <v>PD</v>
          </cell>
          <cell r="I649">
            <v>0</v>
          </cell>
          <cell r="J649">
            <v>0</v>
          </cell>
          <cell r="K649">
            <v>0</v>
          </cell>
          <cell r="L649">
            <v>0</v>
          </cell>
        </row>
        <row r="650">
          <cell r="B650">
            <v>1637</v>
          </cell>
          <cell r="C650" t="str">
            <v xml:space="preserve">GRC </v>
          </cell>
          <cell r="D650" t="str">
            <v xml:space="preserve">Menig Nursing Home </v>
          </cell>
          <cell r="E650" t="str">
            <v>SNF Nursing</v>
          </cell>
          <cell r="F650" t="str">
            <v>RN</v>
          </cell>
          <cell r="G650" t="str">
            <v>Bean, Mary Ellen</v>
          </cell>
          <cell r="H650" t="str">
            <v>PD</v>
          </cell>
          <cell r="I650">
            <v>0</v>
          </cell>
          <cell r="J650">
            <v>0</v>
          </cell>
          <cell r="K650">
            <v>0</v>
          </cell>
          <cell r="L650">
            <v>0</v>
          </cell>
        </row>
        <row r="651">
          <cell r="B651">
            <v>1638</v>
          </cell>
          <cell r="C651" t="str">
            <v xml:space="preserve">GRC </v>
          </cell>
          <cell r="D651" t="str">
            <v xml:space="preserve">Menig Nursing Home </v>
          </cell>
          <cell r="E651" t="str">
            <v>SNF Nursing</v>
          </cell>
          <cell r="F651" t="str">
            <v xml:space="preserve">LNA </v>
          </cell>
          <cell r="G651" t="str">
            <v>Currier, Marion</v>
          </cell>
          <cell r="H651" t="str">
            <v>REG</v>
          </cell>
          <cell r="I651">
            <v>80</v>
          </cell>
          <cell r="J651">
            <v>80</v>
          </cell>
          <cell r="K651">
            <v>0</v>
          </cell>
          <cell r="L651">
            <v>1</v>
          </cell>
        </row>
        <row r="652">
          <cell r="B652">
            <v>1639</v>
          </cell>
          <cell r="C652" t="str">
            <v xml:space="preserve">GRC </v>
          </cell>
          <cell r="D652" t="str">
            <v xml:space="preserve">Menig Nursing Home </v>
          </cell>
          <cell r="E652" t="str">
            <v>SNF Nursing</v>
          </cell>
          <cell r="F652" t="str">
            <v xml:space="preserve">LNA </v>
          </cell>
          <cell r="G652" t="str">
            <v>Cushing, Loretta A.</v>
          </cell>
          <cell r="H652" t="str">
            <v>REG</v>
          </cell>
          <cell r="I652">
            <v>64</v>
          </cell>
          <cell r="J652">
            <v>64</v>
          </cell>
          <cell r="K652">
            <v>0</v>
          </cell>
          <cell r="L652">
            <v>0.8</v>
          </cell>
        </row>
        <row r="653">
          <cell r="B653">
            <v>1640</v>
          </cell>
          <cell r="C653" t="str">
            <v xml:space="preserve">GRC </v>
          </cell>
          <cell r="D653" t="str">
            <v xml:space="preserve">Menig Nursing Home </v>
          </cell>
          <cell r="E653" t="str">
            <v>SNF Nursing</v>
          </cell>
          <cell r="F653" t="str">
            <v>RN</v>
          </cell>
          <cell r="G653" t="str">
            <v>ELIMINATED</v>
          </cell>
          <cell r="H653" t="str">
            <v>PTF</v>
          </cell>
          <cell r="I653">
            <v>0</v>
          </cell>
          <cell r="J653">
            <v>0</v>
          </cell>
          <cell r="K653">
            <v>0</v>
          </cell>
          <cell r="L653">
            <v>0</v>
          </cell>
        </row>
        <row r="654">
          <cell r="B654">
            <v>1641</v>
          </cell>
          <cell r="C654" t="str">
            <v xml:space="preserve">GRC </v>
          </cell>
          <cell r="D654" t="str">
            <v xml:space="preserve">Menig Nursing Home </v>
          </cell>
          <cell r="E654" t="str">
            <v>SNF Nursing</v>
          </cell>
          <cell r="F654" t="str">
            <v xml:space="preserve">LNA </v>
          </cell>
          <cell r="G654" t="str">
            <v>Doyle, Darlene A.</v>
          </cell>
          <cell r="H654" t="str">
            <v>REG</v>
          </cell>
          <cell r="I654">
            <v>64</v>
          </cell>
          <cell r="J654">
            <v>64</v>
          </cell>
          <cell r="K654">
            <v>0</v>
          </cell>
          <cell r="L654">
            <v>0.8</v>
          </cell>
        </row>
        <row r="655">
          <cell r="B655">
            <v>1642</v>
          </cell>
          <cell r="C655" t="str">
            <v xml:space="preserve">GRC </v>
          </cell>
          <cell r="D655" t="str">
            <v xml:space="preserve">Menig Nursing Home </v>
          </cell>
          <cell r="E655" t="str">
            <v>SNF Nursing</v>
          </cell>
          <cell r="F655" t="str">
            <v xml:space="preserve">LPN </v>
          </cell>
          <cell r="G655" t="str">
            <v>Eaton, Marcia S.</v>
          </cell>
          <cell r="H655" t="str">
            <v>REG</v>
          </cell>
          <cell r="I655">
            <v>80</v>
          </cell>
          <cell r="J655">
            <v>80</v>
          </cell>
          <cell r="K655">
            <v>0</v>
          </cell>
          <cell r="L655">
            <v>1</v>
          </cell>
        </row>
        <row r="656">
          <cell r="B656">
            <v>1643</v>
          </cell>
          <cell r="C656" t="str">
            <v xml:space="preserve">GRC </v>
          </cell>
          <cell r="D656" t="str">
            <v xml:space="preserve">Menig Nursing Home </v>
          </cell>
          <cell r="E656" t="str">
            <v>SNF Nursing</v>
          </cell>
          <cell r="F656" t="str">
            <v xml:space="preserve">LNA </v>
          </cell>
          <cell r="G656" t="str">
            <v>Evans, Annie P.</v>
          </cell>
          <cell r="H656" t="str">
            <v>REG</v>
          </cell>
          <cell r="I656">
            <v>80</v>
          </cell>
          <cell r="J656">
            <v>80</v>
          </cell>
          <cell r="K656">
            <v>0</v>
          </cell>
          <cell r="L656">
            <v>1</v>
          </cell>
        </row>
        <row r="657">
          <cell r="B657">
            <v>1644</v>
          </cell>
          <cell r="C657" t="str">
            <v xml:space="preserve">GRC </v>
          </cell>
          <cell r="D657" t="str">
            <v xml:space="preserve">Menig Nursing Home </v>
          </cell>
          <cell r="E657" t="str">
            <v>SNF Nursing</v>
          </cell>
          <cell r="F657" t="str">
            <v xml:space="preserve">LNA </v>
          </cell>
          <cell r="G657" t="str">
            <v>Salls, Pamela J.</v>
          </cell>
          <cell r="H657" t="str">
            <v>REG</v>
          </cell>
          <cell r="I657">
            <v>64</v>
          </cell>
          <cell r="J657">
            <v>56</v>
          </cell>
          <cell r="K657">
            <v>8</v>
          </cell>
          <cell r="L657">
            <v>0.8</v>
          </cell>
        </row>
        <row r="658">
          <cell r="B658">
            <v>1645</v>
          </cell>
          <cell r="C658" t="str">
            <v xml:space="preserve">GRC </v>
          </cell>
          <cell r="D658" t="str">
            <v xml:space="preserve">Menig Nursing Home </v>
          </cell>
          <cell r="E658" t="str">
            <v>SNF Nursing</v>
          </cell>
          <cell r="F658" t="str">
            <v xml:space="preserve">LNA </v>
          </cell>
          <cell r="G658" t="str">
            <v>White, Jennifer L.</v>
          </cell>
          <cell r="H658" t="str">
            <v>REG</v>
          </cell>
          <cell r="I658">
            <v>80</v>
          </cell>
          <cell r="J658">
            <v>72</v>
          </cell>
          <cell r="K658">
            <v>8</v>
          </cell>
          <cell r="L658">
            <v>1</v>
          </cell>
        </row>
        <row r="659">
          <cell r="B659">
            <v>1646</v>
          </cell>
          <cell r="C659" t="str">
            <v xml:space="preserve">GRC </v>
          </cell>
          <cell r="D659" t="str">
            <v xml:space="preserve">Menig Nursing Home </v>
          </cell>
          <cell r="E659" t="str">
            <v>SNF Nursing</v>
          </cell>
          <cell r="F659" t="str">
            <v>RN</v>
          </cell>
          <cell r="G659" t="str">
            <v>Burnham, Alexis J.</v>
          </cell>
          <cell r="H659" t="str">
            <v>REG</v>
          </cell>
          <cell r="I659">
            <v>64</v>
          </cell>
          <cell r="J659">
            <v>64</v>
          </cell>
          <cell r="K659">
            <v>0</v>
          </cell>
          <cell r="L659">
            <v>0.8</v>
          </cell>
        </row>
        <row r="660">
          <cell r="B660">
            <v>1647</v>
          </cell>
          <cell r="C660" t="str">
            <v xml:space="preserve">GRC </v>
          </cell>
          <cell r="D660" t="str">
            <v xml:space="preserve">Menig Nursing Home </v>
          </cell>
          <cell r="E660" t="str">
            <v>SNF Nursing</v>
          </cell>
          <cell r="F660" t="str">
            <v xml:space="preserve">LPN </v>
          </cell>
          <cell r="G660" t="str">
            <v>Molinario, Susan A.</v>
          </cell>
          <cell r="H660" t="str">
            <v>REG</v>
          </cell>
          <cell r="I660">
            <v>64</v>
          </cell>
          <cell r="J660">
            <v>64</v>
          </cell>
          <cell r="K660">
            <v>0</v>
          </cell>
          <cell r="L660">
            <v>0.8</v>
          </cell>
        </row>
        <row r="661">
          <cell r="B661">
            <v>1648</v>
          </cell>
          <cell r="C661" t="str">
            <v xml:space="preserve">GRC </v>
          </cell>
          <cell r="D661" t="str">
            <v xml:space="preserve">Menig Nursing Home </v>
          </cell>
          <cell r="E661" t="str">
            <v>SNF Nursing</v>
          </cell>
          <cell r="F661" t="str">
            <v xml:space="preserve">LPN </v>
          </cell>
          <cell r="G661" t="str">
            <v>Olsen, Georgia</v>
          </cell>
          <cell r="H661" t="str">
            <v>PT</v>
          </cell>
          <cell r="I661">
            <v>20</v>
          </cell>
          <cell r="J661">
            <v>16</v>
          </cell>
          <cell r="K661">
            <v>4</v>
          </cell>
          <cell r="L661">
            <v>0.25</v>
          </cell>
        </row>
        <row r="662">
          <cell r="B662">
            <v>1649</v>
          </cell>
          <cell r="C662" t="str">
            <v xml:space="preserve">GRC </v>
          </cell>
          <cell r="D662" t="str">
            <v xml:space="preserve">Menig Nursing Home </v>
          </cell>
          <cell r="E662" t="str">
            <v>SNF Nursing</v>
          </cell>
          <cell r="F662" t="str">
            <v xml:space="preserve">LNA </v>
          </cell>
          <cell r="G662" t="str">
            <v>Marcotte, Kimberly A.</v>
          </cell>
          <cell r="H662" t="str">
            <v>PD</v>
          </cell>
          <cell r="I662">
            <v>0</v>
          </cell>
          <cell r="J662">
            <v>0</v>
          </cell>
          <cell r="K662">
            <v>0</v>
          </cell>
          <cell r="L662">
            <v>0</v>
          </cell>
        </row>
        <row r="663">
          <cell r="B663">
            <v>1650</v>
          </cell>
          <cell r="C663" t="str">
            <v xml:space="preserve">GRC </v>
          </cell>
          <cell r="D663" t="str">
            <v xml:space="preserve">Menig Nursing Home </v>
          </cell>
          <cell r="E663" t="str">
            <v>SNF Nursing</v>
          </cell>
          <cell r="F663" t="str">
            <v xml:space="preserve">LNA </v>
          </cell>
          <cell r="G663" t="str">
            <v>Khoo, Jocelyn</v>
          </cell>
          <cell r="H663" t="str">
            <v>PD</v>
          </cell>
          <cell r="I663">
            <v>0</v>
          </cell>
          <cell r="J663">
            <v>0</v>
          </cell>
          <cell r="K663">
            <v>0</v>
          </cell>
          <cell r="L663">
            <v>0</v>
          </cell>
        </row>
        <row r="664">
          <cell r="B664">
            <v>1651</v>
          </cell>
          <cell r="C664" t="str">
            <v xml:space="preserve">GRC </v>
          </cell>
          <cell r="D664" t="str">
            <v xml:space="preserve">Menig Nursing Home </v>
          </cell>
          <cell r="E664" t="str">
            <v>SNF Nursing</v>
          </cell>
          <cell r="F664" t="str">
            <v xml:space="preserve">LNA </v>
          </cell>
          <cell r="G664" t="str">
            <v>Merrill, Debra</v>
          </cell>
          <cell r="H664" t="str">
            <v>PD</v>
          </cell>
          <cell r="I664">
            <v>0</v>
          </cell>
          <cell r="J664">
            <v>0</v>
          </cell>
          <cell r="K664">
            <v>0</v>
          </cell>
          <cell r="L664">
            <v>0</v>
          </cell>
        </row>
        <row r="665">
          <cell r="B665">
            <v>1652</v>
          </cell>
          <cell r="C665" t="str">
            <v xml:space="preserve">GRC </v>
          </cell>
          <cell r="D665" t="str">
            <v xml:space="preserve">Menig Nursing Home </v>
          </cell>
          <cell r="E665" t="str">
            <v>SNF Nursing</v>
          </cell>
          <cell r="F665" t="str">
            <v xml:space="preserve">LNA </v>
          </cell>
          <cell r="G665" t="str">
            <v>Glatzer, Denise F.</v>
          </cell>
          <cell r="H665" t="str">
            <v>PD</v>
          </cell>
          <cell r="I665">
            <v>0</v>
          </cell>
          <cell r="J665">
            <v>0</v>
          </cell>
          <cell r="K665">
            <v>0</v>
          </cell>
          <cell r="L665">
            <v>0</v>
          </cell>
        </row>
        <row r="666">
          <cell r="B666">
            <v>1653</v>
          </cell>
          <cell r="C666" t="str">
            <v xml:space="preserve">GRC </v>
          </cell>
          <cell r="D666" t="str">
            <v xml:space="preserve">Menig Nursing Home </v>
          </cell>
          <cell r="E666" t="str">
            <v>SNF Nursing</v>
          </cell>
          <cell r="F666" t="str">
            <v xml:space="preserve">LNA </v>
          </cell>
          <cell r="G666" t="str">
            <v>Spivey, Jennifer R.</v>
          </cell>
          <cell r="H666" t="str">
            <v>PD</v>
          </cell>
          <cell r="I666">
            <v>0</v>
          </cell>
          <cell r="J666">
            <v>0</v>
          </cell>
          <cell r="K666">
            <v>0</v>
          </cell>
          <cell r="L666">
            <v>0</v>
          </cell>
        </row>
        <row r="667">
          <cell r="B667">
            <v>1654</v>
          </cell>
          <cell r="C667" t="str">
            <v xml:space="preserve">GRC </v>
          </cell>
          <cell r="D667" t="str">
            <v xml:space="preserve">Menig Nursing Home </v>
          </cell>
          <cell r="E667" t="str">
            <v>SNF Nursing</v>
          </cell>
          <cell r="F667" t="str">
            <v xml:space="preserve">LNA </v>
          </cell>
          <cell r="G667" t="str">
            <v>Phillips, Cielo N.</v>
          </cell>
          <cell r="H667" t="str">
            <v>PD</v>
          </cell>
          <cell r="I667">
            <v>0</v>
          </cell>
          <cell r="J667">
            <v>0</v>
          </cell>
          <cell r="K667">
            <v>0</v>
          </cell>
          <cell r="L667">
            <v>0</v>
          </cell>
        </row>
        <row r="668">
          <cell r="B668">
            <v>1655</v>
          </cell>
          <cell r="C668" t="str">
            <v xml:space="preserve">GRC </v>
          </cell>
          <cell r="D668" t="str">
            <v xml:space="preserve">Menig Nursing Home </v>
          </cell>
          <cell r="E668" t="str">
            <v>SNF Nursing</v>
          </cell>
          <cell r="F668" t="str">
            <v xml:space="preserve">LNA </v>
          </cell>
          <cell r="G668" t="str">
            <v>Johnson, Sarahbeth M.</v>
          </cell>
          <cell r="H668" t="str">
            <v>PD</v>
          </cell>
          <cell r="I668">
            <v>0</v>
          </cell>
          <cell r="J668">
            <v>0</v>
          </cell>
          <cell r="K668">
            <v>0</v>
          </cell>
          <cell r="L668">
            <v>0</v>
          </cell>
        </row>
        <row r="669">
          <cell r="B669">
            <v>1656</v>
          </cell>
          <cell r="C669" t="str">
            <v xml:space="preserve">GRC </v>
          </cell>
          <cell r="D669" t="str">
            <v xml:space="preserve">Menig Nursing Home </v>
          </cell>
          <cell r="E669" t="str">
            <v>SNF Nursing</v>
          </cell>
          <cell r="F669" t="str">
            <v>Geriaide</v>
          </cell>
          <cell r="G669" t="str">
            <v>Open Position</v>
          </cell>
          <cell r="H669" t="str">
            <v>PD</v>
          </cell>
          <cell r="I669">
            <v>0</v>
          </cell>
          <cell r="J669">
            <v>0</v>
          </cell>
          <cell r="K669">
            <v>0</v>
          </cell>
          <cell r="L669">
            <v>0</v>
          </cell>
        </row>
        <row r="670">
          <cell r="B670">
            <v>1657</v>
          </cell>
          <cell r="C670" t="str">
            <v xml:space="preserve">GRC </v>
          </cell>
          <cell r="D670" t="str">
            <v xml:space="preserve">Menig Nursing Home </v>
          </cell>
          <cell r="E670" t="str">
            <v>SNF Nursing</v>
          </cell>
          <cell r="F670" t="str">
            <v xml:space="preserve">LNA </v>
          </cell>
          <cell r="G670" t="str">
            <v xml:space="preserve">Gonzalez, Dakota </v>
          </cell>
          <cell r="H670" t="str">
            <v>PT</v>
          </cell>
          <cell r="I670">
            <v>48</v>
          </cell>
          <cell r="J670">
            <v>48</v>
          </cell>
          <cell r="K670">
            <v>0</v>
          </cell>
          <cell r="L670">
            <v>0.6</v>
          </cell>
        </row>
        <row r="671">
          <cell r="B671">
            <v>1658</v>
          </cell>
          <cell r="C671" t="str">
            <v xml:space="preserve">GRC </v>
          </cell>
          <cell r="D671" t="str">
            <v xml:space="preserve">Menig Nursing Home </v>
          </cell>
          <cell r="E671" t="str">
            <v>SNF Nursing</v>
          </cell>
          <cell r="F671" t="str">
            <v xml:space="preserve">LNA </v>
          </cell>
          <cell r="G671" t="str">
            <v>ELIMINATED</v>
          </cell>
          <cell r="H671" t="str">
            <v>PT</v>
          </cell>
          <cell r="I671">
            <v>0</v>
          </cell>
          <cell r="J671">
            <v>0</v>
          </cell>
          <cell r="K671">
            <v>0</v>
          </cell>
          <cell r="L671">
            <v>0</v>
          </cell>
        </row>
        <row r="672">
          <cell r="B672">
            <v>1659</v>
          </cell>
          <cell r="C672" t="str">
            <v xml:space="preserve">GRC </v>
          </cell>
          <cell r="D672" t="str">
            <v xml:space="preserve">Menig Nursing Home </v>
          </cell>
          <cell r="E672" t="str">
            <v>SNF Nursing</v>
          </cell>
          <cell r="F672" t="str">
            <v xml:space="preserve">LNA </v>
          </cell>
          <cell r="G672" t="str">
            <v>Salls, Barbara J.</v>
          </cell>
          <cell r="H672" t="str">
            <v>REG</v>
          </cell>
          <cell r="I672">
            <v>80</v>
          </cell>
          <cell r="J672">
            <v>80</v>
          </cell>
          <cell r="K672">
            <v>0</v>
          </cell>
          <cell r="L672">
            <v>1</v>
          </cell>
        </row>
        <row r="673">
          <cell r="B673">
            <v>1660</v>
          </cell>
          <cell r="C673" t="str">
            <v xml:space="preserve">GRC </v>
          </cell>
          <cell r="D673" t="str">
            <v xml:space="preserve">Menig Nursing Home </v>
          </cell>
          <cell r="E673" t="str">
            <v>SNF Nursing</v>
          </cell>
          <cell r="F673" t="str">
            <v xml:space="preserve">LNA </v>
          </cell>
          <cell r="G673" t="str">
            <v xml:space="preserve">Chase, Sara L. </v>
          </cell>
          <cell r="H673" t="str">
            <v>REG</v>
          </cell>
          <cell r="I673">
            <v>80</v>
          </cell>
          <cell r="J673">
            <v>64</v>
          </cell>
          <cell r="K673">
            <v>16</v>
          </cell>
          <cell r="L673">
            <v>1</v>
          </cell>
        </row>
        <row r="674">
          <cell r="B674">
            <v>1661</v>
          </cell>
          <cell r="C674" t="str">
            <v xml:space="preserve">GRC </v>
          </cell>
          <cell r="D674" t="str">
            <v xml:space="preserve">Menig Nursing Home </v>
          </cell>
          <cell r="E674" t="str">
            <v>SNF Nursing</v>
          </cell>
          <cell r="F674" t="str">
            <v xml:space="preserve">LNA </v>
          </cell>
          <cell r="G674" t="str">
            <v>Sevigny, Amber</v>
          </cell>
          <cell r="H674" t="str">
            <v>PD</v>
          </cell>
          <cell r="I674">
            <v>0</v>
          </cell>
          <cell r="J674">
            <v>0</v>
          </cell>
          <cell r="K674">
            <v>0</v>
          </cell>
          <cell r="L674">
            <v>0</v>
          </cell>
        </row>
        <row r="675">
          <cell r="B675">
            <v>1662</v>
          </cell>
          <cell r="C675" t="str">
            <v xml:space="preserve">GRC </v>
          </cell>
          <cell r="D675" t="str">
            <v xml:space="preserve">Menig Nursing Home </v>
          </cell>
          <cell r="E675" t="str">
            <v>SNF Nursing</v>
          </cell>
          <cell r="F675" t="str">
            <v xml:space="preserve">LNA </v>
          </cell>
          <cell r="G675" t="str">
            <v>Sumner, Eleanor M.</v>
          </cell>
          <cell r="H675" t="str">
            <v>PT</v>
          </cell>
          <cell r="I675">
            <v>56</v>
          </cell>
          <cell r="J675">
            <v>56</v>
          </cell>
          <cell r="K675">
            <v>0</v>
          </cell>
          <cell r="L675">
            <v>0.7</v>
          </cell>
        </row>
        <row r="676">
          <cell r="B676">
            <v>1663</v>
          </cell>
          <cell r="C676" t="str">
            <v xml:space="preserve">GRC </v>
          </cell>
          <cell r="D676" t="str">
            <v xml:space="preserve">Menig Nursing Home </v>
          </cell>
          <cell r="E676" t="str">
            <v>SNF Nursing</v>
          </cell>
          <cell r="F676" t="str">
            <v xml:space="preserve">LNA </v>
          </cell>
          <cell r="G676" t="str">
            <v xml:space="preserve">Russell, Hattie </v>
          </cell>
          <cell r="H676" t="str">
            <v>PD</v>
          </cell>
          <cell r="I676">
            <v>0</v>
          </cell>
          <cell r="J676">
            <v>0</v>
          </cell>
          <cell r="K676">
            <v>0</v>
          </cell>
          <cell r="L676">
            <v>0</v>
          </cell>
        </row>
        <row r="677">
          <cell r="B677">
            <v>1664</v>
          </cell>
          <cell r="C677" t="str">
            <v xml:space="preserve">GRC </v>
          </cell>
          <cell r="D677" t="str">
            <v xml:space="preserve">Menig Nursing Home </v>
          </cell>
          <cell r="E677" t="str">
            <v>SNF Nursing</v>
          </cell>
          <cell r="F677" t="str">
            <v xml:space="preserve">LNA </v>
          </cell>
          <cell r="G677" t="str">
            <v>Thompson, Mahalia E.</v>
          </cell>
          <cell r="H677" t="str">
            <v>REG</v>
          </cell>
          <cell r="I677">
            <v>72</v>
          </cell>
          <cell r="J677">
            <v>64</v>
          </cell>
          <cell r="K677">
            <v>8</v>
          </cell>
          <cell r="L677">
            <v>0.9</v>
          </cell>
        </row>
        <row r="678">
          <cell r="B678">
            <v>1665</v>
          </cell>
          <cell r="C678" t="str">
            <v xml:space="preserve">GRC </v>
          </cell>
          <cell r="D678" t="str">
            <v xml:space="preserve">Menig Nursing Home </v>
          </cell>
          <cell r="E678" t="str">
            <v>SNF Nursing</v>
          </cell>
          <cell r="F678" t="str">
            <v>RN</v>
          </cell>
          <cell r="G678" t="str">
            <v xml:space="preserve">Kroll, Andrea </v>
          </cell>
          <cell r="H678" t="str">
            <v>REG</v>
          </cell>
          <cell r="I678">
            <v>64</v>
          </cell>
          <cell r="J678">
            <v>0</v>
          </cell>
          <cell r="K678">
            <v>64</v>
          </cell>
          <cell r="L678">
            <v>0.8</v>
          </cell>
        </row>
        <row r="679">
          <cell r="B679">
            <v>1666</v>
          </cell>
          <cell r="C679" t="str">
            <v xml:space="preserve">GRC </v>
          </cell>
          <cell r="D679" t="str">
            <v xml:space="preserve">Menig Nursing Home </v>
          </cell>
          <cell r="E679" t="str">
            <v>SNF Nursing</v>
          </cell>
          <cell r="F679" t="str">
            <v xml:space="preserve">LNA </v>
          </cell>
          <cell r="G679" t="str">
            <v>Vinton, Leah A.</v>
          </cell>
          <cell r="H679" t="str">
            <v>PD</v>
          </cell>
          <cell r="I679">
            <v>0</v>
          </cell>
          <cell r="J679">
            <v>0</v>
          </cell>
          <cell r="K679">
            <v>0</v>
          </cell>
          <cell r="L679">
            <v>0</v>
          </cell>
        </row>
        <row r="680">
          <cell r="B680">
            <v>1667</v>
          </cell>
          <cell r="C680" t="str">
            <v xml:space="preserve">GRC </v>
          </cell>
          <cell r="D680" t="str">
            <v xml:space="preserve">Menig Nursing Home </v>
          </cell>
          <cell r="E680" t="str">
            <v>SNF Nursing</v>
          </cell>
          <cell r="F680" t="str">
            <v>LPN</v>
          </cell>
          <cell r="G680" t="str">
            <v xml:space="preserve">Pascarelli, Kellianne </v>
          </cell>
          <cell r="H680" t="str">
            <v>PD</v>
          </cell>
          <cell r="I680">
            <v>0</v>
          </cell>
          <cell r="J680">
            <v>0</v>
          </cell>
          <cell r="K680">
            <v>0</v>
          </cell>
          <cell r="L680">
            <v>0</v>
          </cell>
        </row>
        <row r="681">
          <cell r="B681">
            <v>1668</v>
          </cell>
          <cell r="C681" t="str">
            <v xml:space="preserve">GRC </v>
          </cell>
          <cell r="D681" t="str">
            <v xml:space="preserve">Menig Nursing Home </v>
          </cell>
          <cell r="E681" t="str">
            <v>SNF Nursing</v>
          </cell>
          <cell r="F681" t="str">
            <v>RN</v>
          </cell>
          <cell r="G681" t="str">
            <v xml:space="preserve">Emers, Madelyn </v>
          </cell>
          <cell r="H681" t="str">
            <v>REG</v>
          </cell>
          <cell r="I681">
            <v>64</v>
          </cell>
          <cell r="J681">
            <v>0</v>
          </cell>
          <cell r="K681">
            <v>64</v>
          </cell>
          <cell r="L681">
            <v>0.8</v>
          </cell>
        </row>
        <row r="682">
          <cell r="B682">
            <v>1669</v>
          </cell>
          <cell r="C682" t="str">
            <v xml:space="preserve">GRC </v>
          </cell>
          <cell r="D682" t="str">
            <v xml:space="preserve">Menig Nursing Home </v>
          </cell>
          <cell r="E682" t="str">
            <v>SNF Nursing</v>
          </cell>
          <cell r="F682" t="str">
            <v xml:space="preserve">LNA </v>
          </cell>
          <cell r="G682" t="str">
            <v>Davignon, Ella M.</v>
          </cell>
          <cell r="H682" t="str">
            <v>PD</v>
          </cell>
          <cell r="I682">
            <v>0</v>
          </cell>
          <cell r="J682">
            <v>0</v>
          </cell>
          <cell r="K682">
            <v>0</v>
          </cell>
          <cell r="L682">
            <v>0</v>
          </cell>
        </row>
        <row r="683">
          <cell r="B683">
            <v>1670</v>
          </cell>
          <cell r="C683" t="str">
            <v xml:space="preserve">GRC </v>
          </cell>
          <cell r="D683" t="str">
            <v xml:space="preserve">Menig Nursing Home </v>
          </cell>
          <cell r="E683" t="str">
            <v>SNF Nursing</v>
          </cell>
          <cell r="F683" t="str">
            <v xml:space="preserve">LNA </v>
          </cell>
          <cell r="G683" t="str">
            <v>Open Position</v>
          </cell>
          <cell r="H683" t="str">
            <v>PT</v>
          </cell>
          <cell r="I683">
            <v>48</v>
          </cell>
          <cell r="J683">
            <v>0</v>
          </cell>
          <cell r="K683">
            <v>48</v>
          </cell>
          <cell r="L683">
            <v>0.6</v>
          </cell>
        </row>
        <row r="684">
          <cell r="B684">
            <v>1671</v>
          </cell>
          <cell r="C684" t="str">
            <v xml:space="preserve">GRC </v>
          </cell>
          <cell r="D684" t="str">
            <v xml:space="preserve">Menig Nursing Home </v>
          </cell>
          <cell r="E684" t="str">
            <v>SNF Nursing</v>
          </cell>
          <cell r="F684" t="str">
            <v xml:space="preserve">LNA </v>
          </cell>
          <cell r="G684" t="str">
            <v xml:space="preserve">Browder, Riley R. </v>
          </cell>
          <cell r="H684" t="str">
            <v>REG</v>
          </cell>
          <cell r="I684">
            <v>64</v>
          </cell>
          <cell r="J684">
            <v>64</v>
          </cell>
          <cell r="K684">
            <v>0</v>
          </cell>
          <cell r="L684">
            <v>0.8</v>
          </cell>
        </row>
        <row r="685">
          <cell r="B685">
            <v>1672</v>
          </cell>
          <cell r="C685" t="str">
            <v xml:space="preserve">GRC </v>
          </cell>
          <cell r="D685" t="str">
            <v xml:space="preserve">Menig Nursing Home </v>
          </cell>
          <cell r="E685" t="str">
            <v>SNF Nursing</v>
          </cell>
          <cell r="F685" t="str">
            <v xml:space="preserve">LNA </v>
          </cell>
          <cell r="G685" t="str">
            <v xml:space="preserve">MacAdams, Rachel </v>
          </cell>
          <cell r="H685" t="str">
            <v>PD</v>
          </cell>
          <cell r="I685">
            <v>0</v>
          </cell>
          <cell r="J685">
            <v>0</v>
          </cell>
          <cell r="K685">
            <v>0</v>
          </cell>
          <cell r="L685">
            <v>0</v>
          </cell>
        </row>
        <row r="686">
          <cell r="B686">
            <v>1673</v>
          </cell>
          <cell r="C686" t="str">
            <v xml:space="preserve">GRC </v>
          </cell>
          <cell r="D686" t="str">
            <v xml:space="preserve">Menig Nursing Home </v>
          </cell>
          <cell r="E686" t="str">
            <v>SNF Nursing</v>
          </cell>
          <cell r="F686" t="str">
            <v xml:space="preserve">LNA </v>
          </cell>
          <cell r="G686" t="str">
            <v>Open Position</v>
          </cell>
          <cell r="H686" t="str">
            <v>PT</v>
          </cell>
          <cell r="I686">
            <v>48</v>
          </cell>
          <cell r="J686">
            <v>0</v>
          </cell>
          <cell r="K686">
            <v>48</v>
          </cell>
          <cell r="L686">
            <v>0.6</v>
          </cell>
        </row>
        <row r="687">
          <cell r="B687">
            <v>1674</v>
          </cell>
          <cell r="C687" t="str">
            <v xml:space="preserve">GRC </v>
          </cell>
          <cell r="D687" t="str">
            <v xml:space="preserve">Menig Nursing Home </v>
          </cell>
          <cell r="E687" t="str">
            <v>SNF Nursing</v>
          </cell>
          <cell r="F687" t="str">
            <v xml:space="preserve">LNA </v>
          </cell>
          <cell r="G687" t="str">
            <v>Open Position</v>
          </cell>
          <cell r="H687" t="str">
            <v>PT</v>
          </cell>
          <cell r="I687">
            <v>32</v>
          </cell>
          <cell r="J687">
            <v>0</v>
          </cell>
          <cell r="K687">
            <v>32</v>
          </cell>
          <cell r="L687">
            <v>0.4</v>
          </cell>
        </row>
        <row r="688">
          <cell r="B688">
            <v>1675</v>
          </cell>
          <cell r="C688" t="str">
            <v xml:space="preserve">GRC </v>
          </cell>
          <cell r="D688" t="str">
            <v xml:space="preserve">Menig Nursing Home </v>
          </cell>
          <cell r="E688" t="str">
            <v>SNF Nursing</v>
          </cell>
          <cell r="F688" t="str">
            <v>RN</v>
          </cell>
          <cell r="G688" t="str">
            <v>Kottenbach, Colleen A.</v>
          </cell>
          <cell r="H688" t="str">
            <v>PD</v>
          </cell>
          <cell r="I688">
            <v>0</v>
          </cell>
          <cell r="J688">
            <v>0</v>
          </cell>
          <cell r="K688">
            <v>0</v>
          </cell>
          <cell r="L688">
            <v>0</v>
          </cell>
        </row>
        <row r="689">
          <cell r="B689">
            <v>1676</v>
          </cell>
          <cell r="C689" t="str">
            <v xml:space="preserve">GRC </v>
          </cell>
          <cell r="D689" t="str">
            <v xml:space="preserve">Menig Nursing Home </v>
          </cell>
          <cell r="E689" t="str">
            <v>SNF Nursing</v>
          </cell>
          <cell r="F689" t="str">
            <v>LPN</v>
          </cell>
          <cell r="G689" t="str">
            <v xml:space="preserve">Zangla, Rachael </v>
          </cell>
          <cell r="H689" t="str">
            <v>PD</v>
          </cell>
          <cell r="I689">
            <v>0</v>
          </cell>
          <cell r="J689">
            <v>0</v>
          </cell>
          <cell r="K689">
            <v>0</v>
          </cell>
          <cell r="L689">
            <v>0</v>
          </cell>
        </row>
        <row r="690">
          <cell r="B690">
            <v>1677</v>
          </cell>
          <cell r="C690" t="str">
            <v xml:space="preserve">GRC </v>
          </cell>
          <cell r="D690" t="str">
            <v xml:space="preserve">Menig Nursing Home </v>
          </cell>
          <cell r="E690" t="str">
            <v>SNF Nursing</v>
          </cell>
          <cell r="F690" t="str">
            <v xml:space="preserve">LNA </v>
          </cell>
          <cell r="G690" t="str">
            <v>Open Position</v>
          </cell>
          <cell r="H690" t="str">
            <v>PT</v>
          </cell>
          <cell r="I690">
            <v>72</v>
          </cell>
          <cell r="J690">
            <v>0</v>
          </cell>
          <cell r="K690">
            <v>72</v>
          </cell>
          <cell r="L690">
            <v>0.9</v>
          </cell>
        </row>
        <row r="691">
          <cell r="B691">
            <v>1678</v>
          </cell>
          <cell r="C691" t="str">
            <v xml:space="preserve">GRC </v>
          </cell>
          <cell r="D691" t="str">
            <v xml:space="preserve">Menig Nursing Home </v>
          </cell>
          <cell r="E691" t="str">
            <v>SNF Nursing</v>
          </cell>
          <cell r="F691" t="str">
            <v xml:space="preserve">LPN </v>
          </cell>
          <cell r="G691" t="str">
            <v>Open Position</v>
          </cell>
          <cell r="H691" t="str">
            <v>PT</v>
          </cell>
          <cell r="I691">
            <v>72</v>
          </cell>
          <cell r="J691">
            <v>0</v>
          </cell>
          <cell r="K691">
            <v>72</v>
          </cell>
          <cell r="L691">
            <v>0.9</v>
          </cell>
        </row>
        <row r="692">
          <cell r="B692">
            <v>1679</v>
          </cell>
          <cell r="C692" t="str">
            <v xml:space="preserve">GRC </v>
          </cell>
          <cell r="D692" t="str">
            <v xml:space="preserve">Menig Nursing Home </v>
          </cell>
          <cell r="E692" t="str">
            <v>SNF Nursing</v>
          </cell>
          <cell r="F692" t="str">
            <v>LPN</v>
          </cell>
          <cell r="G692" t="str">
            <v xml:space="preserve">Barakat, Jessica </v>
          </cell>
          <cell r="H692" t="str">
            <v>PD</v>
          </cell>
          <cell r="I692">
            <v>0</v>
          </cell>
          <cell r="J692">
            <v>0</v>
          </cell>
          <cell r="K692">
            <v>0</v>
          </cell>
          <cell r="L692">
            <v>0</v>
          </cell>
        </row>
        <row r="693">
          <cell r="B693">
            <v>1680</v>
          </cell>
          <cell r="C693" t="str">
            <v xml:space="preserve">GRC </v>
          </cell>
          <cell r="D693" t="str">
            <v xml:space="preserve">Menig Nursing Home </v>
          </cell>
          <cell r="E693" t="str">
            <v>SNF Nursing</v>
          </cell>
          <cell r="F693" t="str">
            <v>RN</v>
          </cell>
          <cell r="G693" t="str">
            <v>Harrington, Bernice</v>
          </cell>
          <cell r="H693" t="str">
            <v>REG</v>
          </cell>
          <cell r="I693">
            <v>72</v>
          </cell>
          <cell r="J693">
            <v>72</v>
          </cell>
          <cell r="K693">
            <v>0</v>
          </cell>
          <cell r="L693">
            <v>0.9</v>
          </cell>
        </row>
        <row r="694">
          <cell r="B694">
            <v>1681</v>
          </cell>
          <cell r="C694" t="str">
            <v xml:space="preserve">GRC </v>
          </cell>
          <cell r="D694" t="str">
            <v xml:space="preserve">Menig Nursing Home </v>
          </cell>
          <cell r="E694" t="str">
            <v>SNF Nursing</v>
          </cell>
          <cell r="F694" t="str">
            <v>LMNA</v>
          </cell>
          <cell r="G694" t="str">
            <v xml:space="preserve">Johnson, James </v>
          </cell>
          <cell r="H694" t="str">
            <v>REG</v>
          </cell>
          <cell r="I694">
            <v>72</v>
          </cell>
          <cell r="J694">
            <v>72</v>
          </cell>
          <cell r="K694">
            <v>0</v>
          </cell>
          <cell r="L694">
            <v>0.9</v>
          </cell>
        </row>
        <row r="695">
          <cell r="B695">
            <v>1682</v>
          </cell>
          <cell r="C695" t="str">
            <v xml:space="preserve">GRC </v>
          </cell>
          <cell r="D695" t="str">
            <v xml:space="preserve">Menig Nursing Home </v>
          </cell>
          <cell r="E695" t="str">
            <v>SNF Nursing</v>
          </cell>
          <cell r="F695" t="str">
            <v>LMNA</v>
          </cell>
          <cell r="G695" t="str">
            <v>ELIMINATED</v>
          </cell>
          <cell r="H695" t="str">
            <v>REG</v>
          </cell>
          <cell r="I695">
            <v>0</v>
          </cell>
          <cell r="J695">
            <v>0</v>
          </cell>
          <cell r="K695">
            <v>0</v>
          </cell>
          <cell r="L695">
            <v>0</v>
          </cell>
        </row>
        <row r="696">
          <cell r="B696">
            <v>1684</v>
          </cell>
          <cell r="C696" t="str">
            <v xml:space="preserve">GMC </v>
          </cell>
          <cell r="D696" t="str">
            <v>Gifford Shared Services</v>
          </cell>
          <cell r="E696" t="str">
            <v>Human Resources</v>
          </cell>
          <cell r="F696" t="str">
            <v>Talent Manager</v>
          </cell>
          <cell r="G696" t="str">
            <v>Allard, Angela M.</v>
          </cell>
          <cell r="H696" t="str">
            <v>REG</v>
          </cell>
          <cell r="I696">
            <v>80</v>
          </cell>
          <cell r="J696">
            <v>80</v>
          </cell>
          <cell r="K696">
            <v>0</v>
          </cell>
          <cell r="L696">
            <v>1</v>
          </cell>
        </row>
        <row r="697">
          <cell r="B697">
            <v>1683</v>
          </cell>
          <cell r="C697" t="str">
            <v xml:space="preserve">GMC </v>
          </cell>
          <cell r="D697" t="str">
            <v>Gifford Shared Services</v>
          </cell>
          <cell r="E697" t="str">
            <v>Human Resources</v>
          </cell>
          <cell r="F697" t="str">
            <v>Director of Human Resources</v>
          </cell>
          <cell r="G697" t="str">
            <v>Barron, Lisa M.</v>
          </cell>
          <cell r="H697" t="str">
            <v>REG</v>
          </cell>
          <cell r="I697">
            <v>80</v>
          </cell>
          <cell r="J697">
            <v>80</v>
          </cell>
          <cell r="K697">
            <v>0</v>
          </cell>
          <cell r="L697">
            <v>1</v>
          </cell>
        </row>
        <row r="698">
          <cell r="B698">
            <v>1685</v>
          </cell>
          <cell r="C698" t="str">
            <v xml:space="preserve">GMC </v>
          </cell>
          <cell r="D698" t="str">
            <v>Gifford Shared Services</v>
          </cell>
          <cell r="E698" t="str">
            <v>Human Resources</v>
          </cell>
          <cell r="F698" t="str">
            <v>Human Resources Coordinator</v>
          </cell>
          <cell r="G698" t="str">
            <v>Noble, Nicole P.</v>
          </cell>
          <cell r="H698" t="str">
            <v>REG</v>
          </cell>
          <cell r="I698">
            <v>80</v>
          </cell>
          <cell r="J698">
            <v>80</v>
          </cell>
          <cell r="K698">
            <v>0</v>
          </cell>
          <cell r="L698">
            <v>1</v>
          </cell>
        </row>
        <row r="699">
          <cell r="B699">
            <v>1686</v>
          </cell>
          <cell r="C699" t="str">
            <v xml:space="preserve">GMC </v>
          </cell>
          <cell r="D699" t="str">
            <v>Gifford Shared Services</v>
          </cell>
          <cell r="E699" t="str">
            <v>Human Resources</v>
          </cell>
          <cell r="F699" t="str">
            <v>Benefits Manager</v>
          </cell>
          <cell r="G699" t="str">
            <v>Whitaker, Crystal G.</v>
          </cell>
          <cell r="H699" t="str">
            <v>REG</v>
          </cell>
          <cell r="I699">
            <v>80</v>
          </cell>
          <cell r="J699">
            <v>80</v>
          </cell>
          <cell r="K699">
            <v>0</v>
          </cell>
          <cell r="L699">
            <v>1</v>
          </cell>
        </row>
        <row r="700">
          <cell r="B700">
            <v>1687</v>
          </cell>
          <cell r="C700" t="str">
            <v>GMC</v>
          </cell>
          <cell r="D700" t="str">
            <v>Gifford Shared Services</v>
          </cell>
          <cell r="E700" t="str">
            <v>Employee Health</v>
          </cell>
          <cell r="F700" t="str">
            <v>RN</v>
          </cell>
          <cell r="G700" t="str">
            <v>Staples, Frances J.</v>
          </cell>
          <cell r="H700" t="str">
            <v>PT</v>
          </cell>
          <cell r="I700">
            <v>24</v>
          </cell>
          <cell r="J700">
            <v>24</v>
          </cell>
          <cell r="K700">
            <v>0</v>
          </cell>
          <cell r="L700">
            <v>0.3</v>
          </cell>
        </row>
        <row r="701">
          <cell r="B701">
            <v>1688</v>
          </cell>
          <cell r="C701" t="str">
            <v xml:space="preserve">GMC </v>
          </cell>
          <cell r="D701" t="str">
            <v>Gifford Shared Services</v>
          </cell>
          <cell r="E701" t="str">
            <v>Information Technology</v>
          </cell>
          <cell r="F701" t="str">
            <v>Director of Information Technology</v>
          </cell>
          <cell r="G701" t="str">
            <v>Conroy, Kevin E.</v>
          </cell>
          <cell r="H701" t="str">
            <v>REG</v>
          </cell>
          <cell r="I701">
            <v>80</v>
          </cell>
          <cell r="J701">
            <v>80</v>
          </cell>
          <cell r="K701">
            <v>0</v>
          </cell>
          <cell r="L701">
            <v>1</v>
          </cell>
        </row>
        <row r="702">
          <cell r="B702">
            <v>1689</v>
          </cell>
          <cell r="C702" t="str">
            <v xml:space="preserve">GMC </v>
          </cell>
          <cell r="D702" t="str">
            <v>Gifford Shared Services</v>
          </cell>
          <cell r="E702" t="str">
            <v>Information Technology</v>
          </cell>
          <cell r="F702" t="str">
            <v>IT Support Technician</v>
          </cell>
          <cell r="G702" t="str">
            <v>Covino, Kyle G.</v>
          </cell>
          <cell r="H702" t="str">
            <v>REG</v>
          </cell>
          <cell r="I702">
            <v>80</v>
          </cell>
          <cell r="J702">
            <v>80</v>
          </cell>
          <cell r="K702">
            <v>0</v>
          </cell>
          <cell r="L702">
            <v>1</v>
          </cell>
        </row>
        <row r="703">
          <cell r="B703">
            <v>1690</v>
          </cell>
          <cell r="C703" t="str">
            <v xml:space="preserve">GMC </v>
          </cell>
          <cell r="D703" t="str">
            <v>Gifford Shared Services</v>
          </cell>
          <cell r="E703" t="str">
            <v>Information Technology</v>
          </cell>
          <cell r="F703" t="str">
            <v>Applications Development Support Analyst</v>
          </cell>
          <cell r="G703" t="str">
            <v>Cron, Emily A.</v>
          </cell>
          <cell r="H703" t="str">
            <v>REG</v>
          </cell>
          <cell r="I703">
            <v>80</v>
          </cell>
          <cell r="J703">
            <v>80</v>
          </cell>
          <cell r="K703">
            <v>0</v>
          </cell>
          <cell r="L703">
            <v>1</v>
          </cell>
        </row>
        <row r="704">
          <cell r="B704">
            <v>1691</v>
          </cell>
          <cell r="C704" t="str">
            <v xml:space="preserve">GMC </v>
          </cell>
          <cell r="D704" t="str">
            <v>Gifford Shared Services</v>
          </cell>
          <cell r="E704" t="str">
            <v>Information Technology</v>
          </cell>
          <cell r="F704" t="str">
            <v>IT Manager</v>
          </cell>
          <cell r="G704" t="str">
            <v>Olson, David W.</v>
          </cell>
          <cell r="H704" t="str">
            <v>REG</v>
          </cell>
          <cell r="I704">
            <v>80</v>
          </cell>
          <cell r="J704">
            <v>80</v>
          </cell>
          <cell r="K704">
            <v>0</v>
          </cell>
          <cell r="L704">
            <v>1</v>
          </cell>
        </row>
        <row r="705">
          <cell r="B705">
            <v>1692</v>
          </cell>
          <cell r="C705" t="str">
            <v xml:space="preserve">GMC </v>
          </cell>
          <cell r="D705" t="str">
            <v>Gifford Shared Services</v>
          </cell>
          <cell r="E705" t="str">
            <v>Information Technology</v>
          </cell>
          <cell r="F705" t="str">
            <v xml:space="preserve">Data Network Security Analyst </v>
          </cell>
          <cell r="G705" t="str">
            <v>Pritchard, Nolan J.</v>
          </cell>
          <cell r="H705" t="str">
            <v>REG</v>
          </cell>
          <cell r="I705">
            <v>80</v>
          </cell>
          <cell r="J705">
            <v>80</v>
          </cell>
          <cell r="K705">
            <v>0</v>
          </cell>
          <cell r="L705">
            <v>1</v>
          </cell>
        </row>
        <row r="706">
          <cell r="B706">
            <v>1693</v>
          </cell>
          <cell r="C706" t="str">
            <v xml:space="preserve">GMC </v>
          </cell>
          <cell r="D706" t="str">
            <v>Gifford Shared Services</v>
          </cell>
          <cell r="E706" t="str">
            <v>Information Technology</v>
          </cell>
          <cell r="F706" t="str">
            <v>IT Support Technician</v>
          </cell>
          <cell r="G706" t="str">
            <v xml:space="preserve">Open Position </v>
          </cell>
          <cell r="H706" t="str">
            <v>REG</v>
          </cell>
          <cell r="I706">
            <v>80</v>
          </cell>
          <cell r="J706">
            <v>0</v>
          </cell>
          <cell r="K706">
            <v>80</v>
          </cell>
          <cell r="L706">
            <v>1</v>
          </cell>
        </row>
        <row r="707">
          <cell r="B707">
            <v>1694</v>
          </cell>
          <cell r="C707" t="str">
            <v xml:space="preserve">GMC </v>
          </cell>
          <cell r="D707" t="str">
            <v>Gifford Shared Services</v>
          </cell>
          <cell r="E707" t="str">
            <v>Information Technology</v>
          </cell>
          <cell r="F707" t="str">
            <v>IT Support Technician</v>
          </cell>
          <cell r="G707" t="str">
            <v>Patterson, Jacob L.</v>
          </cell>
          <cell r="H707" t="str">
            <v>REG</v>
          </cell>
          <cell r="I707">
            <v>80</v>
          </cell>
          <cell r="J707">
            <v>80</v>
          </cell>
          <cell r="K707">
            <v>0</v>
          </cell>
          <cell r="L707">
            <v>1</v>
          </cell>
        </row>
        <row r="708">
          <cell r="B708">
            <v>1695</v>
          </cell>
          <cell r="C708" t="str">
            <v xml:space="preserve">GMC </v>
          </cell>
          <cell r="D708" t="str">
            <v>Gifford Shared Services</v>
          </cell>
          <cell r="E708" t="str">
            <v>Clinical Informatics</v>
          </cell>
          <cell r="F708" t="str">
            <v>Clinical Applications Analyst</v>
          </cell>
          <cell r="G708" t="str">
            <v>Linden, Eva J.</v>
          </cell>
          <cell r="H708" t="str">
            <v>REG</v>
          </cell>
          <cell r="I708">
            <v>80</v>
          </cell>
          <cell r="J708">
            <v>80</v>
          </cell>
          <cell r="K708">
            <v>0</v>
          </cell>
          <cell r="L708">
            <v>1</v>
          </cell>
        </row>
        <row r="709">
          <cell r="B709">
            <v>1696</v>
          </cell>
          <cell r="C709" t="str">
            <v xml:space="preserve">GMC </v>
          </cell>
          <cell r="D709" t="str">
            <v>Gifford Shared Services</v>
          </cell>
          <cell r="E709" t="str">
            <v>Clinical Informatics</v>
          </cell>
          <cell r="F709" t="str">
            <v>Clinical Informatics Manager</v>
          </cell>
          <cell r="G709" t="str">
            <v>Floyd, Careen W.</v>
          </cell>
          <cell r="H709" t="str">
            <v>REG</v>
          </cell>
          <cell r="I709">
            <v>64</v>
          </cell>
          <cell r="J709">
            <v>64</v>
          </cell>
          <cell r="K709">
            <v>0</v>
          </cell>
          <cell r="L709">
            <v>0.8</v>
          </cell>
        </row>
        <row r="710">
          <cell r="B710">
            <v>1697</v>
          </cell>
          <cell r="C710" t="str">
            <v xml:space="preserve">GMC </v>
          </cell>
          <cell r="D710" t="str">
            <v>Gifford Shared Services</v>
          </cell>
          <cell r="E710" t="str">
            <v>Clinical Informatics</v>
          </cell>
          <cell r="F710" t="str">
            <v>Clinical Applications Analyst</v>
          </cell>
          <cell r="G710" t="str">
            <v>Nolet, Joseph A.</v>
          </cell>
          <cell r="H710" t="str">
            <v>REG</v>
          </cell>
          <cell r="I710">
            <v>80</v>
          </cell>
          <cell r="J710">
            <v>80</v>
          </cell>
          <cell r="K710">
            <v>0</v>
          </cell>
          <cell r="L710">
            <v>1</v>
          </cell>
        </row>
        <row r="711">
          <cell r="B711">
            <v>1698</v>
          </cell>
          <cell r="C711" t="str">
            <v xml:space="preserve">GMC </v>
          </cell>
          <cell r="D711" t="str">
            <v>Gifford Shared Services</v>
          </cell>
          <cell r="E711" t="str">
            <v>Clinical Informatics</v>
          </cell>
          <cell r="F711" t="str">
            <v>Clinical Applications Analyst</v>
          </cell>
          <cell r="G711" t="str">
            <v>Tortolano, Erin J.</v>
          </cell>
          <cell r="H711" t="str">
            <v>REG</v>
          </cell>
          <cell r="I711">
            <v>80</v>
          </cell>
          <cell r="J711">
            <v>80</v>
          </cell>
          <cell r="K711">
            <v>0</v>
          </cell>
          <cell r="L711">
            <v>1</v>
          </cell>
        </row>
        <row r="712">
          <cell r="B712">
            <v>1699</v>
          </cell>
          <cell r="C712" t="str">
            <v xml:space="preserve">GMC </v>
          </cell>
          <cell r="D712" t="str">
            <v>Gifford Shared Services</v>
          </cell>
          <cell r="E712" t="str">
            <v xml:space="preserve">Materials Management </v>
          </cell>
          <cell r="F712" t="str">
            <v>Supply Chain Manager</v>
          </cell>
          <cell r="G712" t="str">
            <v>Auszura, Laura A.</v>
          </cell>
          <cell r="H712" t="str">
            <v>REG</v>
          </cell>
          <cell r="I712">
            <v>80</v>
          </cell>
          <cell r="J712">
            <v>80</v>
          </cell>
          <cell r="K712">
            <v>0</v>
          </cell>
          <cell r="L712">
            <v>1</v>
          </cell>
        </row>
        <row r="713">
          <cell r="B713">
            <v>1700</v>
          </cell>
          <cell r="C713" t="str">
            <v xml:space="preserve">GMC </v>
          </cell>
          <cell r="D713" t="str">
            <v>Gifford Shared Services</v>
          </cell>
          <cell r="E713" t="str">
            <v xml:space="preserve">Materials Management </v>
          </cell>
          <cell r="F713" t="str">
            <v>Buyer</v>
          </cell>
          <cell r="G713" t="str">
            <v>Ruben, Karen</v>
          </cell>
          <cell r="H713" t="str">
            <v>REG</v>
          </cell>
          <cell r="I713">
            <v>80</v>
          </cell>
          <cell r="J713">
            <v>80</v>
          </cell>
          <cell r="K713">
            <v>0</v>
          </cell>
          <cell r="L713">
            <v>1</v>
          </cell>
        </row>
        <row r="714">
          <cell r="B714">
            <v>1701</v>
          </cell>
          <cell r="C714" t="str">
            <v xml:space="preserve">GMC </v>
          </cell>
          <cell r="D714" t="str">
            <v>Gifford Shared Services</v>
          </cell>
          <cell r="E714" t="str">
            <v xml:space="preserve">Materials Management </v>
          </cell>
          <cell r="F714" t="str">
            <v>Buyer</v>
          </cell>
          <cell r="G714" t="str">
            <v>Bradley, Teresa J.</v>
          </cell>
          <cell r="H714" t="str">
            <v>PD</v>
          </cell>
          <cell r="I714">
            <v>0</v>
          </cell>
          <cell r="J714">
            <v>0</v>
          </cell>
          <cell r="K714">
            <v>0</v>
          </cell>
          <cell r="L714">
            <v>0</v>
          </cell>
        </row>
        <row r="715">
          <cell r="B715">
            <v>1702</v>
          </cell>
          <cell r="C715" t="str">
            <v xml:space="preserve">GMC </v>
          </cell>
          <cell r="D715" t="str">
            <v>Gifford Shared Services</v>
          </cell>
          <cell r="E715" t="str">
            <v xml:space="preserve">Materials Management </v>
          </cell>
          <cell r="F715" t="str">
            <v>Courier</v>
          </cell>
          <cell r="G715" t="str">
            <v>Wnuk, Rachael</v>
          </cell>
          <cell r="H715" t="str">
            <v>REG</v>
          </cell>
          <cell r="I715">
            <v>80</v>
          </cell>
          <cell r="J715">
            <v>80</v>
          </cell>
          <cell r="K715">
            <v>0</v>
          </cell>
          <cell r="L715">
            <v>1</v>
          </cell>
        </row>
        <row r="716">
          <cell r="B716">
            <v>1703</v>
          </cell>
          <cell r="C716" t="str">
            <v xml:space="preserve">GMC </v>
          </cell>
          <cell r="D716" t="str">
            <v>Gifford Shared Services</v>
          </cell>
          <cell r="E716" t="str">
            <v xml:space="preserve">Materials Management </v>
          </cell>
          <cell r="F716" t="str">
            <v>Materials Management Clerk</v>
          </cell>
          <cell r="G716" t="str">
            <v>Lyford, Shane P.</v>
          </cell>
          <cell r="H716" t="str">
            <v>REG</v>
          </cell>
          <cell r="I716">
            <v>80</v>
          </cell>
          <cell r="J716">
            <v>80</v>
          </cell>
          <cell r="K716">
            <v>0</v>
          </cell>
          <cell r="L716">
            <v>1</v>
          </cell>
        </row>
        <row r="717">
          <cell r="B717">
            <v>1704</v>
          </cell>
          <cell r="C717" t="str">
            <v xml:space="preserve">GMC </v>
          </cell>
          <cell r="D717" t="str">
            <v>Gifford Shared Services</v>
          </cell>
          <cell r="E717" t="str">
            <v xml:space="preserve">Materials Management </v>
          </cell>
          <cell r="F717" t="str">
            <v xml:space="preserve">Lead Inventory Clerk </v>
          </cell>
          <cell r="G717" t="str">
            <v>Wakefield, Carole A.</v>
          </cell>
          <cell r="H717" t="str">
            <v>REG</v>
          </cell>
          <cell r="I717">
            <v>80</v>
          </cell>
          <cell r="J717">
            <v>80</v>
          </cell>
          <cell r="K717">
            <v>0</v>
          </cell>
          <cell r="L717">
            <v>1</v>
          </cell>
        </row>
        <row r="718">
          <cell r="B718">
            <v>1705</v>
          </cell>
          <cell r="C718" t="str">
            <v xml:space="preserve">GMC </v>
          </cell>
          <cell r="D718" t="str">
            <v>Gifford Shared Services</v>
          </cell>
          <cell r="E718" t="str">
            <v>Environmental Services</v>
          </cell>
          <cell r="F718" t="str">
            <v>ES Technician</v>
          </cell>
          <cell r="G718" t="str">
            <v>Open Position</v>
          </cell>
          <cell r="H718" t="str">
            <v>PD</v>
          </cell>
          <cell r="I718">
            <v>0</v>
          </cell>
          <cell r="J718">
            <v>0</v>
          </cell>
          <cell r="K718">
            <v>0</v>
          </cell>
          <cell r="L718">
            <v>0</v>
          </cell>
        </row>
        <row r="719">
          <cell r="B719">
            <v>1706</v>
          </cell>
          <cell r="C719" t="str">
            <v xml:space="preserve">GMC </v>
          </cell>
          <cell r="D719" t="str">
            <v>Gifford Shared Services</v>
          </cell>
          <cell r="E719" t="str">
            <v>Environmental Services</v>
          </cell>
          <cell r="F719" t="str">
            <v>ES Technician</v>
          </cell>
          <cell r="G719" t="str">
            <v>Blaisdell, John E.</v>
          </cell>
          <cell r="H719" t="str">
            <v>REG</v>
          </cell>
          <cell r="I719">
            <v>80</v>
          </cell>
          <cell r="J719">
            <v>80</v>
          </cell>
          <cell r="K719">
            <v>0</v>
          </cell>
          <cell r="L719">
            <v>1</v>
          </cell>
        </row>
        <row r="720">
          <cell r="B720">
            <v>1707</v>
          </cell>
          <cell r="C720" t="str">
            <v xml:space="preserve">GMC </v>
          </cell>
          <cell r="D720" t="str">
            <v>Gifford Shared Services</v>
          </cell>
          <cell r="E720" t="str">
            <v>Environmental Services</v>
          </cell>
          <cell r="F720" t="str">
            <v>ES Technician</v>
          </cell>
          <cell r="G720" t="str">
            <v>Bushway, Karen A.</v>
          </cell>
          <cell r="H720" t="str">
            <v>REG</v>
          </cell>
          <cell r="I720">
            <v>80</v>
          </cell>
          <cell r="J720">
            <v>80</v>
          </cell>
          <cell r="K720">
            <v>0</v>
          </cell>
          <cell r="L720">
            <v>1</v>
          </cell>
        </row>
        <row r="721">
          <cell r="B721">
            <v>1708</v>
          </cell>
          <cell r="C721" t="str">
            <v xml:space="preserve">GMC </v>
          </cell>
          <cell r="D721" t="str">
            <v>Gifford Shared Services</v>
          </cell>
          <cell r="E721" t="str">
            <v>Environmental Services</v>
          </cell>
          <cell r="F721" t="str">
            <v>ES Technician</v>
          </cell>
          <cell r="G721" t="str">
            <v xml:space="preserve">Farnham, Doug D. </v>
          </cell>
          <cell r="H721" t="str">
            <v>REG</v>
          </cell>
          <cell r="I721">
            <v>80</v>
          </cell>
          <cell r="J721">
            <v>80</v>
          </cell>
          <cell r="K721">
            <v>0</v>
          </cell>
          <cell r="L721">
            <v>1</v>
          </cell>
        </row>
        <row r="722">
          <cell r="B722">
            <v>1709</v>
          </cell>
          <cell r="C722" t="str">
            <v xml:space="preserve">GMC </v>
          </cell>
          <cell r="D722" t="str">
            <v>Gifford Shared Services</v>
          </cell>
          <cell r="E722" t="str">
            <v>Environmental Services</v>
          </cell>
          <cell r="F722" t="str">
            <v>Environmental Services Manager</v>
          </cell>
          <cell r="G722" t="str">
            <v>Dewey, Victoria A.</v>
          </cell>
          <cell r="H722" t="str">
            <v>REG</v>
          </cell>
          <cell r="I722">
            <v>80</v>
          </cell>
          <cell r="J722">
            <v>80</v>
          </cell>
          <cell r="K722">
            <v>0</v>
          </cell>
          <cell r="L722">
            <v>1</v>
          </cell>
        </row>
        <row r="723">
          <cell r="B723">
            <v>1710</v>
          </cell>
          <cell r="C723" t="str">
            <v xml:space="preserve">GMC </v>
          </cell>
          <cell r="D723" t="str">
            <v>Gifford Shared Services</v>
          </cell>
          <cell r="E723" t="str">
            <v>Environmental Services</v>
          </cell>
          <cell r="F723" t="str">
            <v>ES Technician</v>
          </cell>
          <cell r="G723" t="str">
            <v>Sheldon, AsiaRae</v>
          </cell>
          <cell r="H723" t="str">
            <v>REG</v>
          </cell>
          <cell r="I723">
            <v>80</v>
          </cell>
          <cell r="J723">
            <v>80</v>
          </cell>
          <cell r="K723">
            <v>0</v>
          </cell>
          <cell r="L723">
            <v>1</v>
          </cell>
        </row>
        <row r="724">
          <cell r="B724">
            <v>1711</v>
          </cell>
          <cell r="C724" t="str">
            <v xml:space="preserve">GMC </v>
          </cell>
          <cell r="D724" t="str">
            <v>Gifford Shared Services</v>
          </cell>
          <cell r="E724" t="str">
            <v>Environmental Services</v>
          </cell>
          <cell r="F724" t="str">
            <v>ES Technician</v>
          </cell>
          <cell r="G724" t="str">
            <v>Open Position</v>
          </cell>
          <cell r="H724" t="str">
            <v>PD</v>
          </cell>
          <cell r="I724">
            <v>0</v>
          </cell>
          <cell r="J724">
            <v>0</v>
          </cell>
          <cell r="K724">
            <v>0</v>
          </cell>
          <cell r="L724">
            <v>0</v>
          </cell>
        </row>
        <row r="725">
          <cell r="B725">
            <v>1712</v>
          </cell>
          <cell r="C725" t="str">
            <v xml:space="preserve">GMC </v>
          </cell>
          <cell r="D725" t="str">
            <v>Gifford Shared Services</v>
          </cell>
          <cell r="E725" t="str">
            <v>Environmental Services</v>
          </cell>
          <cell r="F725" t="str">
            <v>Lead ES Technician</v>
          </cell>
          <cell r="G725" t="str">
            <v>Henderson, Susan E.</v>
          </cell>
          <cell r="H725" t="str">
            <v>REG</v>
          </cell>
          <cell r="I725">
            <v>80</v>
          </cell>
          <cell r="J725">
            <v>80</v>
          </cell>
          <cell r="K725">
            <v>0</v>
          </cell>
          <cell r="L725">
            <v>1</v>
          </cell>
        </row>
        <row r="726">
          <cell r="B726">
            <v>1713</v>
          </cell>
          <cell r="C726" t="str">
            <v xml:space="preserve">GMC </v>
          </cell>
          <cell r="D726" t="str">
            <v>Gifford Shared Services</v>
          </cell>
          <cell r="E726" t="str">
            <v>Environmental Services</v>
          </cell>
          <cell r="F726" t="str">
            <v>ES Technician</v>
          </cell>
          <cell r="G726" t="str">
            <v>McShane, Michael J.</v>
          </cell>
          <cell r="H726" t="str">
            <v>REG</v>
          </cell>
          <cell r="I726">
            <v>80</v>
          </cell>
          <cell r="J726">
            <v>80</v>
          </cell>
          <cell r="K726">
            <v>0</v>
          </cell>
          <cell r="L726">
            <v>1</v>
          </cell>
        </row>
        <row r="727">
          <cell r="B727">
            <v>1714</v>
          </cell>
          <cell r="C727" t="str">
            <v xml:space="preserve">GMC </v>
          </cell>
          <cell r="D727" t="str">
            <v>Gifford Shared Services</v>
          </cell>
          <cell r="E727" t="str">
            <v>Environmental Services</v>
          </cell>
          <cell r="F727" t="str">
            <v>ES Technician</v>
          </cell>
          <cell r="G727" t="str">
            <v>Mugford, Tyler E.</v>
          </cell>
          <cell r="H727" t="str">
            <v>REG</v>
          </cell>
          <cell r="I727">
            <v>80</v>
          </cell>
          <cell r="J727">
            <v>80</v>
          </cell>
          <cell r="K727">
            <v>0</v>
          </cell>
          <cell r="L727">
            <v>1</v>
          </cell>
        </row>
        <row r="728">
          <cell r="B728">
            <v>1715</v>
          </cell>
          <cell r="C728" t="str">
            <v xml:space="preserve">GMC </v>
          </cell>
          <cell r="D728" t="str">
            <v>Gifford Shared Services</v>
          </cell>
          <cell r="E728" t="str">
            <v>Environmental Services</v>
          </cell>
          <cell r="F728" t="str">
            <v>ES Technician</v>
          </cell>
          <cell r="G728" t="str">
            <v>Open Position</v>
          </cell>
          <cell r="H728" t="str">
            <v>REG</v>
          </cell>
          <cell r="I728">
            <v>80</v>
          </cell>
          <cell r="J728">
            <v>0</v>
          </cell>
          <cell r="K728">
            <v>80</v>
          </cell>
          <cell r="L728">
            <v>1</v>
          </cell>
        </row>
        <row r="729">
          <cell r="B729">
            <v>1716</v>
          </cell>
          <cell r="C729" t="str">
            <v xml:space="preserve">GMC </v>
          </cell>
          <cell r="D729" t="str">
            <v>Gifford Shared Services</v>
          </cell>
          <cell r="E729" t="str">
            <v>Environmental Services</v>
          </cell>
          <cell r="F729" t="str">
            <v>ES Technician</v>
          </cell>
          <cell r="G729" t="str">
            <v xml:space="preserve">Towsley, Kathleen </v>
          </cell>
          <cell r="H729" t="str">
            <v>REG</v>
          </cell>
          <cell r="I729">
            <v>80</v>
          </cell>
          <cell r="J729">
            <v>80</v>
          </cell>
          <cell r="K729">
            <v>0</v>
          </cell>
          <cell r="L729">
            <v>1</v>
          </cell>
        </row>
        <row r="730">
          <cell r="B730">
            <v>1717</v>
          </cell>
          <cell r="C730" t="str">
            <v xml:space="preserve">GMC </v>
          </cell>
          <cell r="D730" t="str">
            <v>Gifford Shared Services</v>
          </cell>
          <cell r="E730" t="str">
            <v>Environmental Services</v>
          </cell>
          <cell r="F730" t="str">
            <v>ES Technician</v>
          </cell>
          <cell r="G730" t="str">
            <v>Soules, Amber N.</v>
          </cell>
          <cell r="H730" t="str">
            <v>REG</v>
          </cell>
          <cell r="I730">
            <v>80</v>
          </cell>
          <cell r="J730">
            <v>80</v>
          </cell>
          <cell r="K730">
            <v>0</v>
          </cell>
          <cell r="L730">
            <v>1</v>
          </cell>
        </row>
        <row r="731">
          <cell r="B731">
            <v>1718</v>
          </cell>
          <cell r="C731" t="str">
            <v xml:space="preserve">GMC </v>
          </cell>
          <cell r="D731" t="str">
            <v>Gifford Shared Services</v>
          </cell>
          <cell r="E731" t="str">
            <v>Environmental Services</v>
          </cell>
          <cell r="F731" t="str">
            <v>ES Technician</v>
          </cell>
          <cell r="G731" t="str">
            <v>Harris, Jessica M.</v>
          </cell>
          <cell r="H731" t="str">
            <v>PT</v>
          </cell>
          <cell r="I731">
            <v>50</v>
          </cell>
          <cell r="J731">
            <v>50</v>
          </cell>
          <cell r="K731">
            <v>0</v>
          </cell>
          <cell r="L731">
            <v>0.625</v>
          </cell>
        </row>
        <row r="732">
          <cell r="B732">
            <v>1719</v>
          </cell>
          <cell r="C732" t="str">
            <v xml:space="preserve">GMC </v>
          </cell>
          <cell r="D732" t="str">
            <v>Gifford Shared Services</v>
          </cell>
          <cell r="E732" t="str">
            <v>Environmental Services</v>
          </cell>
          <cell r="F732" t="str">
            <v>ES Technician</v>
          </cell>
          <cell r="G732" t="str">
            <v>ELIMINATED</v>
          </cell>
          <cell r="H732" t="str">
            <v>PT</v>
          </cell>
          <cell r="I732">
            <v>0</v>
          </cell>
          <cell r="J732">
            <v>0</v>
          </cell>
          <cell r="K732">
            <v>0</v>
          </cell>
          <cell r="L732">
            <v>0</v>
          </cell>
        </row>
        <row r="733">
          <cell r="B733">
            <v>1720</v>
          </cell>
          <cell r="C733" t="str">
            <v xml:space="preserve">GMC </v>
          </cell>
          <cell r="D733" t="str">
            <v>Gifford Shared Services</v>
          </cell>
          <cell r="E733" t="str">
            <v>Environmental Services</v>
          </cell>
          <cell r="F733" t="str">
            <v>ES Technician</v>
          </cell>
          <cell r="G733" t="str">
            <v xml:space="preserve">Kuhn, Chelsea M. </v>
          </cell>
          <cell r="H733" t="str">
            <v>REG</v>
          </cell>
          <cell r="I733">
            <v>80</v>
          </cell>
          <cell r="J733">
            <v>80</v>
          </cell>
          <cell r="K733">
            <v>0</v>
          </cell>
          <cell r="L733">
            <v>1</v>
          </cell>
        </row>
        <row r="734">
          <cell r="B734">
            <v>1721</v>
          </cell>
          <cell r="C734" t="str">
            <v xml:space="preserve">GMC </v>
          </cell>
          <cell r="D734" t="str">
            <v>Gifford Shared Services</v>
          </cell>
          <cell r="E734" t="str">
            <v>Environmental Services</v>
          </cell>
          <cell r="F734" t="str">
            <v>ES Technician</v>
          </cell>
          <cell r="G734" t="str">
            <v>White, Michael J.</v>
          </cell>
          <cell r="H734" t="str">
            <v>REG</v>
          </cell>
          <cell r="I734">
            <v>80</v>
          </cell>
          <cell r="J734">
            <v>80</v>
          </cell>
          <cell r="K734">
            <v>0</v>
          </cell>
          <cell r="L734">
            <v>1</v>
          </cell>
        </row>
        <row r="735">
          <cell r="B735">
            <v>1722</v>
          </cell>
          <cell r="C735" t="str">
            <v xml:space="preserve">GMC </v>
          </cell>
          <cell r="D735" t="str">
            <v>Gifford Shared Services</v>
          </cell>
          <cell r="E735" t="str">
            <v>Environmental Services</v>
          </cell>
          <cell r="F735" t="str">
            <v>ES Technician</v>
          </cell>
          <cell r="G735" t="str">
            <v>Flatley, Guy A.</v>
          </cell>
          <cell r="H735" t="str">
            <v>PT</v>
          </cell>
          <cell r="I735">
            <v>48</v>
          </cell>
          <cell r="J735">
            <v>48</v>
          </cell>
          <cell r="K735">
            <v>0</v>
          </cell>
          <cell r="L735">
            <v>0.6</v>
          </cell>
        </row>
        <row r="736">
          <cell r="B736">
            <v>1723</v>
          </cell>
          <cell r="C736" t="str">
            <v xml:space="preserve">GMC </v>
          </cell>
          <cell r="D736" t="str">
            <v>Gifford Shared Services</v>
          </cell>
          <cell r="E736" t="str">
            <v>Laundry &amp; Linen</v>
          </cell>
          <cell r="F736" t="str">
            <v>ES Technician</v>
          </cell>
          <cell r="G736" t="str">
            <v>Duval, Cynthia L.</v>
          </cell>
          <cell r="H736" t="str">
            <v>REG</v>
          </cell>
          <cell r="I736">
            <v>80</v>
          </cell>
          <cell r="J736">
            <v>80</v>
          </cell>
          <cell r="K736">
            <v>0</v>
          </cell>
          <cell r="L736">
            <v>1</v>
          </cell>
        </row>
        <row r="737">
          <cell r="B737">
            <v>1724</v>
          </cell>
          <cell r="C737" t="str">
            <v xml:space="preserve">GMC </v>
          </cell>
          <cell r="D737" t="str">
            <v>Gifford Shared Services</v>
          </cell>
          <cell r="E737" t="str">
            <v>Cafeteria</v>
          </cell>
          <cell r="F737" t="str">
            <v>Cook</v>
          </cell>
          <cell r="G737" t="str">
            <v>Lizotte, Jennifer L.</v>
          </cell>
          <cell r="H737" t="str">
            <v>REG</v>
          </cell>
          <cell r="I737">
            <v>80</v>
          </cell>
          <cell r="J737">
            <v>80</v>
          </cell>
          <cell r="K737">
            <v>0</v>
          </cell>
          <cell r="L737">
            <v>1</v>
          </cell>
        </row>
        <row r="738">
          <cell r="B738">
            <v>1725</v>
          </cell>
          <cell r="C738" t="str">
            <v xml:space="preserve">GMC </v>
          </cell>
          <cell r="D738" t="str">
            <v>Gifford Shared Services</v>
          </cell>
          <cell r="E738" t="str">
            <v>Cafeteria</v>
          </cell>
          <cell r="F738" t="str">
            <v>Kitchen Assistant</v>
          </cell>
          <cell r="G738" t="str">
            <v>Scheindel, Stephen W.</v>
          </cell>
          <cell r="H738" t="str">
            <v>REG</v>
          </cell>
          <cell r="I738">
            <v>80</v>
          </cell>
          <cell r="J738">
            <v>80</v>
          </cell>
          <cell r="K738">
            <v>0</v>
          </cell>
          <cell r="L738">
            <v>1</v>
          </cell>
        </row>
        <row r="739">
          <cell r="B739">
            <v>1726</v>
          </cell>
          <cell r="C739" t="str">
            <v xml:space="preserve">GMC </v>
          </cell>
          <cell r="D739" t="str">
            <v>Gifford Shared Services</v>
          </cell>
          <cell r="E739" t="str">
            <v>Cafeteria</v>
          </cell>
          <cell r="F739" t="str">
            <v>Chef</v>
          </cell>
          <cell r="G739" t="str">
            <v>Unwin, Michael</v>
          </cell>
          <cell r="H739" t="str">
            <v>REG</v>
          </cell>
          <cell r="I739">
            <v>80</v>
          </cell>
          <cell r="J739">
            <v>80</v>
          </cell>
          <cell r="K739">
            <v>0</v>
          </cell>
          <cell r="L739">
            <v>1</v>
          </cell>
        </row>
        <row r="740">
          <cell r="B740">
            <v>1727</v>
          </cell>
          <cell r="C740" t="str">
            <v xml:space="preserve">GMC </v>
          </cell>
          <cell r="D740" t="str">
            <v>Gifford Shared Services</v>
          </cell>
          <cell r="E740" t="str">
            <v>Cafeteria</v>
          </cell>
          <cell r="F740" t="str">
            <v>Kitchen Assistant</v>
          </cell>
          <cell r="G740" t="str">
            <v>Perrin, Carol</v>
          </cell>
          <cell r="H740" t="str">
            <v>REG</v>
          </cell>
          <cell r="I740">
            <v>80</v>
          </cell>
          <cell r="J740">
            <v>80</v>
          </cell>
          <cell r="K740">
            <v>0</v>
          </cell>
          <cell r="L740">
            <v>1</v>
          </cell>
        </row>
        <row r="741">
          <cell r="B741">
            <v>1728</v>
          </cell>
          <cell r="C741" t="str">
            <v xml:space="preserve">GMC </v>
          </cell>
          <cell r="D741" t="str">
            <v>Gifford Shared Services</v>
          </cell>
          <cell r="E741" t="str">
            <v>Cafeteria</v>
          </cell>
          <cell r="F741" t="str">
            <v>Kitchen Assistant</v>
          </cell>
          <cell r="G741" t="str">
            <v xml:space="preserve">Open Position </v>
          </cell>
          <cell r="H741" t="str">
            <v>REG</v>
          </cell>
          <cell r="I741">
            <v>80</v>
          </cell>
          <cell r="J741">
            <v>80</v>
          </cell>
          <cell r="K741">
            <v>0</v>
          </cell>
          <cell r="L741">
            <v>1</v>
          </cell>
        </row>
        <row r="742">
          <cell r="B742">
            <v>1729</v>
          </cell>
          <cell r="C742" t="str">
            <v xml:space="preserve">GMC </v>
          </cell>
          <cell r="D742" t="str">
            <v>Gifford Shared Services</v>
          </cell>
          <cell r="E742" t="str">
            <v>Cafeteria</v>
          </cell>
          <cell r="F742" t="str">
            <v>Kitchen Assistant</v>
          </cell>
          <cell r="G742" t="str">
            <v>Satcowitz, Pemma</v>
          </cell>
          <cell r="H742" t="str">
            <v>REG</v>
          </cell>
          <cell r="I742">
            <v>64</v>
          </cell>
          <cell r="J742">
            <v>64</v>
          </cell>
          <cell r="K742">
            <v>0</v>
          </cell>
          <cell r="L742">
            <v>0.8</v>
          </cell>
        </row>
        <row r="743">
          <cell r="B743">
            <v>1730</v>
          </cell>
          <cell r="C743" t="str">
            <v xml:space="preserve">GMC </v>
          </cell>
          <cell r="D743" t="str">
            <v>Gifford Shared Services</v>
          </cell>
          <cell r="E743" t="str">
            <v>Cafeteria</v>
          </cell>
          <cell r="F743" t="str">
            <v>Cook</v>
          </cell>
          <cell r="G743" t="str">
            <v>Distefano Jr., James J.</v>
          </cell>
          <cell r="H743" t="str">
            <v>REG</v>
          </cell>
          <cell r="I743">
            <v>32</v>
          </cell>
          <cell r="J743">
            <v>32</v>
          </cell>
          <cell r="K743">
            <v>0</v>
          </cell>
          <cell r="L743">
            <v>0.4</v>
          </cell>
        </row>
        <row r="744">
          <cell r="B744">
            <v>1731</v>
          </cell>
          <cell r="C744" t="str">
            <v xml:space="preserve">GMC </v>
          </cell>
          <cell r="D744" t="str">
            <v>Gifford Shared Services</v>
          </cell>
          <cell r="E744" t="str">
            <v>Cafeteria</v>
          </cell>
          <cell r="F744" t="str">
            <v>Chef</v>
          </cell>
          <cell r="G744" t="str">
            <v>Bump, Nathon L.</v>
          </cell>
          <cell r="H744" t="str">
            <v>REG</v>
          </cell>
          <cell r="I744">
            <v>80</v>
          </cell>
          <cell r="J744">
            <v>80</v>
          </cell>
          <cell r="K744">
            <v>0</v>
          </cell>
          <cell r="L744">
            <v>1</v>
          </cell>
        </row>
        <row r="745">
          <cell r="B745">
            <v>1732</v>
          </cell>
          <cell r="C745" t="str">
            <v xml:space="preserve">GMC </v>
          </cell>
          <cell r="D745" t="str">
            <v>Gifford Shared Services</v>
          </cell>
          <cell r="E745" t="str">
            <v>Cafeteria</v>
          </cell>
          <cell r="F745" t="str">
            <v>Kitchen Assistant</v>
          </cell>
          <cell r="G745" t="str">
            <v>Eliminated</v>
          </cell>
          <cell r="H745" t="str">
            <v>PT</v>
          </cell>
          <cell r="I745">
            <v>0</v>
          </cell>
          <cell r="J745">
            <v>0</v>
          </cell>
          <cell r="K745">
            <v>0</v>
          </cell>
          <cell r="L745">
            <v>0</v>
          </cell>
        </row>
        <row r="746">
          <cell r="B746">
            <v>1733</v>
          </cell>
          <cell r="C746" t="str">
            <v xml:space="preserve">GMC </v>
          </cell>
          <cell r="D746" t="str">
            <v>Gifford Shared Services</v>
          </cell>
          <cell r="E746" t="str">
            <v>Cafeteria</v>
          </cell>
          <cell r="F746" t="str">
            <v>Food Service Manager</v>
          </cell>
          <cell r="G746" t="str">
            <v>Rutkovsky, Martina E.L.</v>
          </cell>
          <cell r="H746" t="str">
            <v>REG</v>
          </cell>
          <cell r="I746">
            <v>80</v>
          </cell>
          <cell r="J746">
            <v>80</v>
          </cell>
          <cell r="K746">
            <v>0</v>
          </cell>
          <cell r="L746">
            <v>1</v>
          </cell>
        </row>
        <row r="747">
          <cell r="B747">
            <v>1734</v>
          </cell>
          <cell r="C747" t="str">
            <v xml:space="preserve">GMC </v>
          </cell>
          <cell r="D747" t="str">
            <v>Gifford Shared Services</v>
          </cell>
          <cell r="E747" t="str">
            <v>Cafeteria</v>
          </cell>
          <cell r="F747" t="str">
            <v>Kitchen Assistant</v>
          </cell>
          <cell r="G747" t="str">
            <v>Bender, Delia J.</v>
          </cell>
          <cell r="H747" t="str">
            <v>REG</v>
          </cell>
          <cell r="I747">
            <v>80</v>
          </cell>
          <cell r="J747">
            <v>80</v>
          </cell>
          <cell r="K747">
            <v>0</v>
          </cell>
          <cell r="L747">
            <v>1</v>
          </cell>
        </row>
        <row r="748">
          <cell r="B748">
            <v>1735</v>
          </cell>
          <cell r="C748" t="str">
            <v xml:space="preserve">GMC </v>
          </cell>
          <cell r="D748" t="str">
            <v>Gifford Shared Services</v>
          </cell>
          <cell r="E748" t="str">
            <v>Cafeteria</v>
          </cell>
          <cell r="F748" t="str">
            <v>Chef Supervisor</v>
          </cell>
          <cell r="G748" t="str">
            <v>Bayliss, Peter</v>
          </cell>
          <cell r="H748" t="str">
            <v>REG</v>
          </cell>
          <cell r="I748">
            <v>80</v>
          </cell>
          <cell r="J748">
            <v>80</v>
          </cell>
          <cell r="K748">
            <v>0</v>
          </cell>
          <cell r="L748">
            <v>1</v>
          </cell>
        </row>
        <row r="749">
          <cell r="B749">
            <v>1736</v>
          </cell>
          <cell r="C749" t="str">
            <v xml:space="preserve">GMC </v>
          </cell>
          <cell r="D749" t="str">
            <v>Gifford Shared Services</v>
          </cell>
          <cell r="E749" t="str">
            <v>Cafeteria</v>
          </cell>
          <cell r="F749" t="str">
            <v>Kitchen Assistant</v>
          </cell>
          <cell r="G749" t="str">
            <v>Eliminated</v>
          </cell>
          <cell r="H749" t="str">
            <v>REG</v>
          </cell>
          <cell r="I749">
            <v>48</v>
          </cell>
          <cell r="J749">
            <v>0</v>
          </cell>
          <cell r="K749">
            <v>48</v>
          </cell>
          <cell r="L749">
            <v>0.6</v>
          </cell>
        </row>
        <row r="750">
          <cell r="B750">
            <v>1737</v>
          </cell>
          <cell r="C750" t="str">
            <v xml:space="preserve">GMC </v>
          </cell>
          <cell r="D750" t="str">
            <v>Gifford Shared Services</v>
          </cell>
          <cell r="E750" t="str">
            <v>Cafeteria</v>
          </cell>
          <cell r="F750" t="str">
            <v>Kitchen Assistant</v>
          </cell>
          <cell r="G750" t="str">
            <v>Young, Jordan C.</v>
          </cell>
          <cell r="H750" t="str">
            <v>REG</v>
          </cell>
          <cell r="I750">
            <v>80</v>
          </cell>
          <cell r="J750">
            <v>80</v>
          </cell>
          <cell r="K750">
            <v>0</v>
          </cell>
          <cell r="L750">
            <v>1</v>
          </cell>
        </row>
        <row r="751">
          <cell r="B751">
            <v>5011</v>
          </cell>
          <cell r="C751" t="str">
            <v xml:space="preserve">GMC </v>
          </cell>
          <cell r="D751" t="str">
            <v>Gifford Shared Services</v>
          </cell>
          <cell r="E751" t="str">
            <v>Cafeteria</v>
          </cell>
          <cell r="F751" t="str">
            <v>Cook</v>
          </cell>
          <cell r="G751" t="str">
            <v xml:space="preserve">Qasem, Jennifer </v>
          </cell>
          <cell r="H751" t="str">
            <v>REG</v>
          </cell>
          <cell r="I751">
            <v>80</v>
          </cell>
          <cell r="J751">
            <v>0</v>
          </cell>
          <cell r="K751">
            <v>80</v>
          </cell>
          <cell r="L751">
            <v>1</v>
          </cell>
        </row>
        <row r="752">
          <cell r="B752">
            <v>1738</v>
          </cell>
          <cell r="C752" t="str">
            <v>GMC</v>
          </cell>
          <cell r="D752" t="str">
            <v>Gifford Shared Services</v>
          </cell>
          <cell r="E752" t="str">
            <v>Plant Operations</v>
          </cell>
          <cell r="F752" t="str">
            <v xml:space="preserve">Skilled Maintenance Technician </v>
          </cell>
          <cell r="G752" t="str">
            <v>Ashley, Kenneth</v>
          </cell>
          <cell r="H752" t="str">
            <v>REG</v>
          </cell>
          <cell r="I752">
            <v>80</v>
          </cell>
          <cell r="J752">
            <v>80</v>
          </cell>
          <cell r="K752">
            <v>0</v>
          </cell>
          <cell r="L752">
            <v>1</v>
          </cell>
        </row>
        <row r="753">
          <cell r="B753">
            <v>1739</v>
          </cell>
          <cell r="C753" t="str">
            <v>GMC</v>
          </cell>
          <cell r="D753" t="str">
            <v>Gifford Shared Services</v>
          </cell>
          <cell r="E753" t="str">
            <v>Plant Operations</v>
          </cell>
          <cell r="F753" t="str">
            <v>Maintenance Supervisor</v>
          </cell>
          <cell r="G753" t="str">
            <v>Doolittle, Joshua D.</v>
          </cell>
          <cell r="H753" t="str">
            <v>REG</v>
          </cell>
          <cell r="I753">
            <v>80</v>
          </cell>
          <cell r="J753">
            <v>80</v>
          </cell>
          <cell r="K753">
            <v>0</v>
          </cell>
          <cell r="L753">
            <v>1</v>
          </cell>
        </row>
        <row r="754">
          <cell r="B754">
            <v>1740</v>
          </cell>
          <cell r="C754" t="str">
            <v>GMC</v>
          </cell>
          <cell r="D754" t="str">
            <v>Gifford Shared Services</v>
          </cell>
          <cell r="E754" t="str">
            <v>Plant Operations</v>
          </cell>
          <cell r="F754" t="str">
            <v>Plant Operations Administrator</v>
          </cell>
          <cell r="G754" t="str">
            <v>Edson, Stuart P.</v>
          </cell>
          <cell r="H754" t="str">
            <v>REG</v>
          </cell>
          <cell r="I754">
            <v>80</v>
          </cell>
          <cell r="J754">
            <v>80</v>
          </cell>
          <cell r="K754">
            <v>0</v>
          </cell>
          <cell r="L754">
            <v>1</v>
          </cell>
        </row>
        <row r="755">
          <cell r="B755">
            <v>1741</v>
          </cell>
          <cell r="C755" t="str">
            <v>GMC</v>
          </cell>
          <cell r="D755" t="str">
            <v>Gifford Shared Services</v>
          </cell>
          <cell r="E755" t="str">
            <v>Plant Operations</v>
          </cell>
          <cell r="F755" t="str">
            <v xml:space="preserve">Director of Plant Operations &amp; Facilities </v>
          </cell>
          <cell r="G755" t="str">
            <v>Giordano, Patrick C.</v>
          </cell>
          <cell r="H755" t="str">
            <v>REG</v>
          </cell>
          <cell r="I755">
            <v>80</v>
          </cell>
          <cell r="J755">
            <v>80</v>
          </cell>
          <cell r="K755">
            <v>0</v>
          </cell>
          <cell r="L755">
            <v>1</v>
          </cell>
        </row>
        <row r="756">
          <cell r="B756">
            <v>1742</v>
          </cell>
          <cell r="C756" t="str">
            <v>GMC</v>
          </cell>
          <cell r="D756" t="str">
            <v>Gifford Shared Services</v>
          </cell>
          <cell r="E756" t="str">
            <v>Plant Operations</v>
          </cell>
          <cell r="F756" t="str">
            <v xml:space="preserve">Skilled Maintenance Technician </v>
          </cell>
          <cell r="G756" t="str">
            <v>Litwin, Charles T.</v>
          </cell>
          <cell r="H756" t="str">
            <v>REG</v>
          </cell>
          <cell r="I756">
            <v>80</v>
          </cell>
          <cell r="J756">
            <v>80</v>
          </cell>
          <cell r="K756">
            <v>0</v>
          </cell>
          <cell r="L756">
            <v>1</v>
          </cell>
        </row>
        <row r="757">
          <cell r="B757">
            <v>1743</v>
          </cell>
          <cell r="C757" t="str">
            <v>GMC</v>
          </cell>
          <cell r="D757" t="str">
            <v>Gifford Shared Services</v>
          </cell>
          <cell r="E757" t="str">
            <v>Plant Operations</v>
          </cell>
          <cell r="F757" t="str">
            <v xml:space="preserve">Skilled Maintenance Technician </v>
          </cell>
          <cell r="G757" t="str">
            <v>Collins, Brian</v>
          </cell>
          <cell r="H757" t="str">
            <v>REG</v>
          </cell>
          <cell r="I757">
            <v>80</v>
          </cell>
          <cell r="J757">
            <v>80</v>
          </cell>
          <cell r="K757">
            <v>0</v>
          </cell>
          <cell r="L757">
            <v>1</v>
          </cell>
        </row>
        <row r="758">
          <cell r="B758">
            <v>1744</v>
          </cell>
          <cell r="C758" t="str">
            <v>GMC</v>
          </cell>
          <cell r="D758" t="str">
            <v>Gifford Shared Services</v>
          </cell>
          <cell r="E758" t="str">
            <v>Plant Operations</v>
          </cell>
          <cell r="F758" t="str">
            <v xml:space="preserve">Skilled Maintenance Technician </v>
          </cell>
          <cell r="G758" t="str">
            <v>McLaughlin, Dennis C.</v>
          </cell>
          <cell r="H758" t="str">
            <v>REG</v>
          </cell>
          <cell r="I758">
            <v>16</v>
          </cell>
          <cell r="J758">
            <v>16</v>
          </cell>
          <cell r="K758">
            <v>0</v>
          </cell>
          <cell r="L758">
            <v>0.2</v>
          </cell>
        </row>
        <row r="759">
          <cell r="B759">
            <v>1745</v>
          </cell>
          <cell r="C759" t="str">
            <v>GMC</v>
          </cell>
          <cell r="D759" t="str">
            <v>Gifford Shared Services</v>
          </cell>
          <cell r="E759" t="str">
            <v>Plant Operations</v>
          </cell>
          <cell r="F759" t="str">
            <v xml:space="preserve">Skilled Maintenance Technician </v>
          </cell>
          <cell r="G759" t="str">
            <v>Salls, Adam M.</v>
          </cell>
          <cell r="H759" t="str">
            <v>REG</v>
          </cell>
          <cell r="I759">
            <v>80</v>
          </cell>
          <cell r="J759">
            <v>80</v>
          </cell>
          <cell r="K759">
            <v>0</v>
          </cell>
          <cell r="L759">
            <v>1</v>
          </cell>
        </row>
        <row r="760">
          <cell r="B760">
            <v>1746</v>
          </cell>
          <cell r="C760" t="str">
            <v>GMC</v>
          </cell>
          <cell r="D760" t="str">
            <v>Gifford Shared Services</v>
          </cell>
          <cell r="E760" t="str">
            <v>Plant Operations</v>
          </cell>
          <cell r="F760" t="str">
            <v xml:space="preserve">Skilled Maintenance Technician </v>
          </cell>
          <cell r="G760" t="str">
            <v>Herring Sr., Jason P.</v>
          </cell>
          <cell r="H760" t="str">
            <v>REG</v>
          </cell>
          <cell r="I760">
            <v>80</v>
          </cell>
          <cell r="J760">
            <v>80</v>
          </cell>
          <cell r="K760">
            <v>0</v>
          </cell>
          <cell r="L760">
            <v>1</v>
          </cell>
        </row>
        <row r="761">
          <cell r="B761">
            <v>1747</v>
          </cell>
          <cell r="C761" t="str">
            <v xml:space="preserve">GMC </v>
          </cell>
          <cell r="D761" t="str">
            <v>Gifford Shared Services</v>
          </cell>
          <cell r="E761" t="str">
            <v xml:space="preserve">Administration </v>
          </cell>
          <cell r="F761" t="str">
            <v>Chief Executive Officer</v>
          </cell>
          <cell r="G761" t="str">
            <v>Bennett, Daniel</v>
          </cell>
          <cell r="H761" t="str">
            <v>REG</v>
          </cell>
          <cell r="I761">
            <v>80</v>
          </cell>
          <cell r="J761">
            <v>80</v>
          </cell>
          <cell r="K761">
            <v>0</v>
          </cell>
          <cell r="L761">
            <v>1</v>
          </cell>
        </row>
        <row r="762">
          <cell r="B762">
            <v>1748</v>
          </cell>
          <cell r="C762" t="str">
            <v xml:space="preserve">GMC </v>
          </cell>
          <cell r="D762" t="str">
            <v>Gifford Shared Services</v>
          </cell>
          <cell r="E762" t="str">
            <v xml:space="preserve">Administration </v>
          </cell>
          <cell r="F762" t="str">
            <v>Chief Financial Officer</v>
          </cell>
          <cell r="G762" t="str">
            <v>Bertrand, Jennifer A.</v>
          </cell>
          <cell r="H762" t="str">
            <v>REG</v>
          </cell>
          <cell r="I762">
            <v>80</v>
          </cell>
          <cell r="J762">
            <v>80</v>
          </cell>
          <cell r="K762">
            <v>0</v>
          </cell>
          <cell r="L762">
            <v>1</v>
          </cell>
        </row>
        <row r="763">
          <cell r="B763">
            <v>1749</v>
          </cell>
          <cell r="C763" t="str">
            <v xml:space="preserve">GMC </v>
          </cell>
          <cell r="D763" t="str">
            <v>Gifford Shared Services</v>
          </cell>
          <cell r="E763" t="str">
            <v xml:space="preserve">Administration </v>
          </cell>
          <cell r="F763" t="str">
            <v>Executive Assistant</v>
          </cell>
          <cell r="G763" t="str">
            <v>Maxfield, Penny S.</v>
          </cell>
          <cell r="H763" t="str">
            <v>REG</v>
          </cell>
          <cell r="I763">
            <v>80</v>
          </cell>
          <cell r="J763">
            <v>80</v>
          </cell>
          <cell r="K763">
            <v>0</v>
          </cell>
          <cell r="L763">
            <v>1</v>
          </cell>
        </row>
        <row r="764">
          <cell r="B764">
            <v>1750</v>
          </cell>
          <cell r="C764" t="str">
            <v xml:space="preserve">GMC </v>
          </cell>
          <cell r="D764" t="str">
            <v>Gifford Shared Services</v>
          </cell>
          <cell r="E764" t="str">
            <v xml:space="preserve">Administration </v>
          </cell>
          <cell r="F764" t="str">
            <v>VP of Support Services</v>
          </cell>
          <cell r="G764" t="str">
            <v>Pfohl, Douglas B.</v>
          </cell>
          <cell r="H764" t="str">
            <v>REG</v>
          </cell>
          <cell r="I764">
            <v>80</v>
          </cell>
          <cell r="J764">
            <v>80</v>
          </cell>
          <cell r="K764">
            <v>0</v>
          </cell>
          <cell r="L764">
            <v>1</v>
          </cell>
        </row>
        <row r="765">
          <cell r="B765">
            <v>1751</v>
          </cell>
          <cell r="C765" t="str">
            <v xml:space="preserve">GMC </v>
          </cell>
          <cell r="D765" t="str">
            <v>Gifford Shared Services</v>
          </cell>
          <cell r="E765" t="str">
            <v xml:space="preserve">Administration </v>
          </cell>
          <cell r="F765" t="str">
            <v>EMR Implementation Specialist</v>
          </cell>
          <cell r="G765" t="str">
            <v>Hrinsin, Jennifer L.</v>
          </cell>
          <cell r="H765" t="str">
            <v>TEMP</v>
          </cell>
          <cell r="I765">
            <v>80</v>
          </cell>
          <cell r="J765">
            <v>80</v>
          </cell>
          <cell r="K765">
            <v>0</v>
          </cell>
          <cell r="L765">
            <v>1</v>
          </cell>
        </row>
        <row r="766">
          <cell r="B766">
            <v>1752</v>
          </cell>
          <cell r="C766" t="str">
            <v xml:space="preserve">GMC </v>
          </cell>
          <cell r="D766" t="str">
            <v>Gifford Shared Services</v>
          </cell>
          <cell r="E766" t="str">
            <v xml:space="preserve">Public Relations &amp; Development </v>
          </cell>
          <cell r="F766" t="str">
            <v xml:space="preserve">VP of PR &amp; Development </v>
          </cell>
          <cell r="G766" t="str">
            <v>Lincoln, Ashley E.</v>
          </cell>
          <cell r="H766" t="str">
            <v>REG</v>
          </cell>
          <cell r="I766">
            <v>80</v>
          </cell>
          <cell r="J766">
            <v>80</v>
          </cell>
          <cell r="K766">
            <v>0</v>
          </cell>
          <cell r="L766">
            <v>1</v>
          </cell>
        </row>
        <row r="767">
          <cell r="B767">
            <v>1753</v>
          </cell>
          <cell r="C767" t="str">
            <v xml:space="preserve">GMC </v>
          </cell>
          <cell r="D767" t="str">
            <v>Gifford Shared Services</v>
          </cell>
          <cell r="E767" t="str">
            <v xml:space="preserve">Public Relations &amp; Development </v>
          </cell>
          <cell r="F767" t="str">
            <v>Communications Specialist</v>
          </cell>
          <cell r="G767" t="str">
            <v xml:space="preserve">Open Position </v>
          </cell>
          <cell r="H767" t="str">
            <v>REG</v>
          </cell>
          <cell r="I767">
            <v>80</v>
          </cell>
          <cell r="J767">
            <v>80</v>
          </cell>
          <cell r="K767">
            <v>0</v>
          </cell>
          <cell r="L767">
            <v>1</v>
          </cell>
        </row>
        <row r="768">
          <cell r="B768">
            <v>1754</v>
          </cell>
          <cell r="C768" t="str">
            <v xml:space="preserve">GMC </v>
          </cell>
          <cell r="D768" t="str">
            <v>Gifford Shared Services</v>
          </cell>
          <cell r="E768" t="str">
            <v xml:space="preserve">Public Relations &amp; Development </v>
          </cell>
          <cell r="F768" t="str">
            <v>Communications Specialist</v>
          </cell>
          <cell r="G768" t="str">
            <v>Fleishman, Scott</v>
          </cell>
          <cell r="H768" t="str">
            <v>PD</v>
          </cell>
          <cell r="I768">
            <v>0</v>
          </cell>
          <cell r="J768">
            <v>0</v>
          </cell>
          <cell r="K768">
            <v>0</v>
          </cell>
          <cell r="L768">
            <v>0</v>
          </cell>
        </row>
        <row r="769">
          <cell r="B769">
            <v>1755</v>
          </cell>
          <cell r="C769" t="str">
            <v xml:space="preserve">GMC </v>
          </cell>
          <cell r="D769" t="str">
            <v>Gifford Shared Services</v>
          </cell>
          <cell r="E769" t="str">
            <v xml:space="preserve">Public Relations &amp; Development </v>
          </cell>
          <cell r="F769" t="str">
            <v xml:space="preserve">Marketing Specialist </v>
          </cell>
          <cell r="G769" t="str">
            <v>Washburn, Farron E.</v>
          </cell>
          <cell r="H769" t="str">
            <v>REG</v>
          </cell>
          <cell r="I769">
            <v>80</v>
          </cell>
          <cell r="J769">
            <v>80</v>
          </cell>
          <cell r="K769">
            <v>0</v>
          </cell>
          <cell r="L769">
            <v>1</v>
          </cell>
        </row>
        <row r="770">
          <cell r="B770">
            <v>1756</v>
          </cell>
          <cell r="C770" t="str">
            <v xml:space="preserve">GMC </v>
          </cell>
          <cell r="D770" t="str">
            <v>Gifford Shared Services</v>
          </cell>
          <cell r="E770" t="str">
            <v xml:space="preserve">Public Relations &amp; Development </v>
          </cell>
          <cell r="F770" t="str">
            <v>Community Relations Coordinator</v>
          </cell>
          <cell r="G770" t="str">
            <v>Baumann, Kathrine E.</v>
          </cell>
          <cell r="H770" t="str">
            <v>REG</v>
          </cell>
          <cell r="I770">
            <v>64</v>
          </cell>
          <cell r="J770">
            <v>64</v>
          </cell>
          <cell r="K770">
            <v>0</v>
          </cell>
          <cell r="L770">
            <v>0.8</v>
          </cell>
        </row>
        <row r="771">
          <cell r="B771">
            <v>1757</v>
          </cell>
          <cell r="C771" t="str">
            <v xml:space="preserve">GMC </v>
          </cell>
          <cell r="D771" t="str">
            <v>Gifford Shared Services</v>
          </cell>
          <cell r="E771" t="str">
            <v>Chaplaincy</v>
          </cell>
          <cell r="F771" t="str">
            <v xml:space="preserve">Chaplain </v>
          </cell>
          <cell r="G771" t="str">
            <v>Eberhardt, Timothy C.</v>
          </cell>
          <cell r="H771" t="str">
            <v>PT</v>
          </cell>
          <cell r="I771">
            <v>32</v>
          </cell>
          <cell r="J771">
            <v>32</v>
          </cell>
          <cell r="K771">
            <v>0</v>
          </cell>
          <cell r="L771">
            <v>0.4</v>
          </cell>
        </row>
        <row r="772">
          <cell r="B772">
            <v>1758</v>
          </cell>
          <cell r="C772" t="str">
            <v xml:space="preserve">GMC </v>
          </cell>
          <cell r="D772" t="str">
            <v>Gifford Shared Services</v>
          </cell>
          <cell r="E772" t="str">
            <v xml:space="preserve">Quality </v>
          </cell>
          <cell r="F772" t="str">
            <v>VP of Quality &amp; Compliance</v>
          </cell>
          <cell r="G772" t="str">
            <v>Boyd, Monica M.</v>
          </cell>
          <cell r="H772" t="str">
            <v>REG</v>
          </cell>
          <cell r="I772">
            <v>80</v>
          </cell>
          <cell r="J772">
            <v>80</v>
          </cell>
          <cell r="K772">
            <v>0</v>
          </cell>
          <cell r="L772">
            <v>1</v>
          </cell>
        </row>
        <row r="773">
          <cell r="B773">
            <v>1759</v>
          </cell>
          <cell r="C773" t="str">
            <v xml:space="preserve">GMC </v>
          </cell>
          <cell r="D773" t="str">
            <v>Gifford Shared Services</v>
          </cell>
          <cell r="E773" t="str">
            <v xml:space="preserve">Quality </v>
          </cell>
          <cell r="F773" t="str">
            <v>Medical Staff Coordinator</v>
          </cell>
          <cell r="G773" t="str">
            <v>Caruso, John P.</v>
          </cell>
          <cell r="H773" t="str">
            <v>REG</v>
          </cell>
          <cell r="I773">
            <v>80</v>
          </cell>
          <cell r="J773">
            <v>80</v>
          </cell>
          <cell r="K773">
            <v>0</v>
          </cell>
          <cell r="L773">
            <v>1</v>
          </cell>
        </row>
        <row r="774">
          <cell r="B774">
            <v>1760</v>
          </cell>
          <cell r="C774" t="str">
            <v xml:space="preserve">GMC </v>
          </cell>
          <cell r="D774" t="str">
            <v>Gifford Shared Services</v>
          </cell>
          <cell r="E774" t="str">
            <v xml:space="preserve">Quality </v>
          </cell>
          <cell r="F774" t="str">
            <v>Quality Program Manager</v>
          </cell>
          <cell r="G774" t="str">
            <v xml:space="preserve">Open Position </v>
          </cell>
          <cell r="H774" t="str">
            <v>REG</v>
          </cell>
          <cell r="I774">
            <v>80</v>
          </cell>
          <cell r="J774">
            <v>0</v>
          </cell>
          <cell r="K774">
            <v>80</v>
          </cell>
          <cell r="L774">
            <v>1</v>
          </cell>
        </row>
        <row r="775">
          <cell r="B775">
            <v>1761</v>
          </cell>
          <cell r="C775" t="str">
            <v xml:space="preserve">GMC </v>
          </cell>
          <cell r="D775" t="str">
            <v>Gifford Shared Services</v>
          </cell>
          <cell r="E775" t="str">
            <v xml:space="preserve">Quality </v>
          </cell>
          <cell r="F775" t="str">
            <v>Decision Support Analyst</v>
          </cell>
          <cell r="G775" t="str">
            <v>Ellis, Andrew C.</v>
          </cell>
          <cell r="H775" t="str">
            <v>REG</v>
          </cell>
          <cell r="I775">
            <v>80</v>
          </cell>
          <cell r="J775">
            <v>80</v>
          </cell>
          <cell r="K775">
            <v>0</v>
          </cell>
          <cell r="L775">
            <v>1</v>
          </cell>
        </row>
        <row r="776">
          <cell r="B776">
            <v>1762</v>
          </cell>
          <cell r="C776" t="str">
            <v xml:space="preserve">GMC </v>
          </cell>
          <cell r="D776" t="str">
            <v>Gifford Shared Services</v>
          </cell>
          <cell r="E776" t="str">
            <v xml:space="preserve">Quality </v>
          </cell>
          <cell r="F776" t="str">
            <v>Quality Management Specialist</v>
          </cell>
          <cell r="G776" t="str">
            <v>Collins, Rebecca R.</v>
          </cell>
          <cell r="H776" t="str">
            <v>PT</v>
          </cell>
          <cell r="I776">
            <v>40</v>
          </cell>
          <cell r="J776">
            <v>40</v>
          </cell>
          <cell r="K776">
            <v>0</v>
          </cell>
          <cell r="L776">
            <v>0.5</v>
          </cell>
        </row>
        <row r="777">
          <cell r="B777">
            <v>1763</v>
          </cell>
          <cell r="C777" t="str">
            <v xml:space="preserve">GMC </v>
          </cell>
          <cell r="D777" t="str">
            <v>Gifford Shared Services</v>
          </cell>
          <cell r="E777" t="str">
            <v>Compliance</v>
          </cell>
          <cell r="F777" t="str">
            <v>Compliance Manager</v>
          </cell>
          <cell r="G777" t="str">
            <v xml:space="preserve">Open Position </v>
          </cell>
          <cell r="H777" t="str">
            <v>REG</v>
          </cell>
          <cell r="I777">
            <v>60</v>
          </cell>
          <cell r="J777">
            <v>60</v>
          </cell>
          <cell r="K777">
            <v>0</v>
          </cell>
          <cell r="L777">
            <v>0.75</v>
          </cell>
        </row>
        <row r="778">
          <cell r="B778">
            <v>1764</v>
          </cell>
          <cell r="C778" t="str">
            <v xml:space="preserve">GMC </v>
          </cell>
          <cell r="D778" t="str">
            <v>Gifford Shared Services</v>
          </cell>
          <cell r="E778" t="str">
            <v>Infection Control</v>
          </cell>
          <cell r="F778" t="str">
            <v>Infection Control &amp; Clinical Quality Specialist</v>
          </cell>
          <cell r="G778" t="str">
            <v xml:space="preserve">Open Position </v>
          </cell>
          <cell r="H778" t="str">
            <v>REG</v>
          </cell>
          <cell r="I778">
            <v>72</v>
          </cell>
          <cell r="J778">
            <v>72</v>
          </cell>
          <cell r="K778">
            <v>0</v>
          </cell>
          <cell r="L778">
            <v>0.9</v>
          </cell>
        </row>
        <row r="779">
          <cell r="B779">
            <v>1765</v>
          </cell>
          <cell r="C779" t="str">
            <v xml:space="preserve">GMC </v>
          </cell>
          <cell r="D779" t="str">
            <v>Gifford Shared Services</v>
          </cell>
          <cell r="E779" t="str">
            <v>Infection Control</v>
          </cell>
          <cell r="F779" t="str">
            <v>Infection Control &amp; Clinical Quality Specialist</v>
          </cell>
          <cell r="G779" t="str">
            <v>Walker, Katrina J.</v>
          </cell>
          <cell r="H779" t="str">
            <v>PD</v>
          </cell>
          <cell r="I779">
            <v>0</v>
          </cell>
          <cell r="J779">
            <v>0</v>
          </cell>
          <cell r="K779">
            <v>0</v>
          </cell>
          <cell r="L779">
            <v>0</v>
          </cell>
        </row>
        <row r="780">
          <cell r="B780">
            <v>1766</v>
          </cell>
          <cell r="C780" t="str">
            <v xml:space="preserve">GMC </v>
          </cell>
          <cell r="D780" t="str">
            <v>Gifford Shared Services</v>
          </cell>
          <cell r="E780" t="str">
            <v>Accounting</v>
          </cell>
          <cell r="F780" t="str">
            <v>Accountant</v>
          </cell>
          <cell r="G780" t="str">
            <v xml:space="preserve">Belanger, Kaitlin R.  </v>
          </cell>
          <cell r="H780" t="str">
            <v>REG</v>
          </cell>
          <cell r="I780">
            <v>80</v>
          </cell>
          <cell r="J780">
            <v>80</v>
          </cell>
          <cell r="K780">
            <v>0</v>
          </cell>
          <cell r="L780">
            <v>1</v>
          </cell>
        </row>
        <row r="781">
          <cell r="B781">
            <v>1767</v>
          </cell>
          <cell r="C781" t="str">
            <v xml:space="preserve">GMC </v>
          </cell>
          <cell r="D781" t="str">
            <v>Gifford Shared Services</v>
          </cell>
          <cell r="E781" t="str">
            <v>Accounting</v>
          </cell>
          <cell r="F781" t="str">
            <v>Controller</v>
          </cell>
          <cell r="G781" t="str">
            <v>Conti, Stephen G.</v>
          </cell>
          <cell r="H781" t="str">
            <v>REG</v>
          </cell>
          <cell r="I781">
            <v>80</v>
          </cell>
          <cell r="J781">
            <v>80</v>
          </cell>
          <cell r="K781">
            <v>0</v>
          </cell>
          <cell r="L781">
            <v>1</v>
          </cell>
        </row>
        <row r="782">
          <cell r="B782">
            <v>1768</v>
          </cell>
          <cell r="C782" t="str">
            <v xml:space="preserve">GMC </v>
          </cell>
          <cell r="D782" t="str">
            <v>Gifford Shared Services</v>
          </cell>
          <cell r="E782" t="str">
            <v>Accounting</v>
          </cell>
          <cell r="F782" t="str">
            <v>Accounts Payable &amp; Payroll Assistant</v>
          </cell>
          <cell r="G782" t="str">
            <v>Rogers, Lori L.</v>
          </cell>
          <cell r="H782" t="str">
            <v>REG</v>
          </cell>
          <cell r="I782">
            <v>80</v>
          </cell>
          <cell r="J782">
            <v>80</v>
          </cell>
          <cell r="K782">
            <v>0</v>
          </cell>
          <cell r="L782">
            <v>1</v>
          </cell>
        </row>
        <row r="783">
          <cell r="B783">
            <v>1769</v>
          </cell>
          <cell r="C783" t="str">
            <v xml:space="preserve">GMC </v>
          </cell>
          <cell r="D783" t="str">
            <v>Gifford Shared Services</v>
          </cell>
          <cell r="E783" t="str">
            <v>Accounting</v>
          </cell>
          <cell r="F783" t="str">
            <v>Assistant Controller</v>
          </cell>
          <cell r="G783" t="str">
            <v xml:space="preserve">Crochiere, Michael W. </v>
          </cell>
          <cell r="H783" t="str">
            <v>REG</v>
          </cell>
          <cell r="I783">
            <v>80</v>
          </cell>
          <cell r="J783">
            <v>80</v>
          </cell>
          <cell r="K783">
            <v>0</v>
          </cell>
          <cell r="L783">
            <v>1</v>
          </cell>
        </row>
        <row r="784">
          <cell r="B784">
            <v>1770</v>
          </cell>
          <cell r="C784" t="str">
            <v xml:space="preserve">GMC </v>
          </cell>
          <cell r="D784" t="str">
            <v>Gifford Shared Services</v>
          </cell>
          <cell r="E784" t="str">
            <v>Accounting</v>
          </cell>
          <cell r="F784" t="str">
            <v>Payroll Administrator</v>
          </cell>
          <cell r="G784" t="str">
            <v>Booth, Casey</v>
          </cell>
          <cell r="H784" t="str">
            <v>REG</v>
          </cell>
          <cell r="I784">
            <v>80</v>
          </cell>
          <cell r="J784">
            <v>80</v>
          </cell>
          <cell r="K784">
            <v>0</v>
          </cell>
          <cell r="L784">
            <v>1</v>
          </cell>
        </row>
        <row r="785">
          <cell r="B785">
            <v>1771</v>
          </cell>
          <cell r="C785" t="str">
            <v xml:space="preserve">GMC </v>
          </cell>
          <cell r="D785" t="str">
            <v>Gifford Shared Services</v>
          </cell>
          <cell r="E785" t="str">
            <v>Accounting</v>
          </cell>
          <cell r="F785" t="str">
            <v>Accounts Payable Assistant</v>
          </cell>
          <cell r="G785" t="str">
            <v>Thurston, Dorothy L.</v>
          </cell>
          <cell r="H785" t="str">
            <v>REG</v>
          </cell>
          <cell r="I785">
            <v>64</v>
          </cell>
          <cell r="J785">
            <v>64</v>
          </cell>
          <cell r="K785">
            <v>0</v>
          </cell>
          <cell r="L785">
            <v>0.8</v>
          </cell>
        </row>
        <row r="786">
          <cell r="B786">
            <v>1772</v>
          </cell>
          <cell r="C786" t="str">
            <v xml:space="preserve">GMC </v>
          </cell>
          <cell r="D786" t="str">
            <v>Gifford Shared Services</v>
          </cell>
          <cell r="E786" t="str">
            <v>Finance</v>
          </cell>
          <cell r="F786" t="str">
            <v>Finance Manager</v>
          </cell>
          <cell r="G786" t="str">
            <v>Open Position - HOLD</v>
          </cell>
          <cell r="H786" t="str">
            <v>REG</v>
          </cell>
          <cell r="I786">
            <v>80</v>
          </cell>
          <cell r="J786">
            <v>80</v>
          </cell>
          <cell r="K786">
            <v>0</v>
          </cell>
          <cell r="L786">
            <v>1</v>
          </cell>
        </row>
        <row r="787">
          <cell r="B787">
            <v>1773</v>
          </cell>
          <cell r="C787" t="str">
            <v xml:space="preserve">GMC </v>
          </cell>
          <cell r="D787" t="str">
            <v>Gifford Shared Services</v>
          </cell>
          <cell r="E787" t="str">
            <v>HIM</v>
          </cell>
          <cell r="F787" t="str">
            <v>Non Certified Coder</v>
          </cell>
          <cell r="G787" t="str">
            <v>Fullam, Chelsea M.</v>
          </cell>
          <cell r="H787" t="str">
            <v>REG</v>
          </cell>
          <cell r="I787">
            <v>64</v>
          </cell>
          <cell r="J787">
            <v>64</v>
          </cell>
          <cell r="K787">
            <v>0</v>
          </cell>
          <cell r="L787">
            <v>0.8</v>
          </cell>
        </row>
        <row r="788">
          <cell r="B788">
            <v>1774</v>
          </cell>
          <cell r="C788" t="str">
            <v xml:space="preserve">GMC </v>
          </cell>
          <cell r="D788" t="str">
            <v>Gifford Shared Services</v>
          </cell>
          <cell r="E788" t="str">
            <v>HIM</v>
          </cell>
          <cell r="F788" t="str">
            <v>HIM Coordinator</v>
          </cell>
          <cell r="G788" t="str">
            <v>Brown, Amy E.</v>
          </cell>
          <cell r="H788" t="str">
            <v>REG</v>
          </cell>
          <cell r="I788">
            <v>80</v>
          </cell>
          <cell r="J788">
            <v>80</v>
          </cell>
          <cell r="K788">
            <v>0</v>
          </cell>
          <cell r="L788">
            <v>1</v>
          </cell>
        </row>
        <row r="789">
          <cell r="B789">
            <v>1775</v>
          </cell>
          <cell r="C789" t="str">
            <v xml:space="preserve">GMC </v>
          </cell>
          <cell r="D789" t="str">
            <v>Gifford Shared Services</v>
          </cell>
          <cell r="E789" t="str">
            <v>HIM</v>
          </cell>
          <cell r="F789" t="str">
            <v>Lead Certified Coder</v>
          </cell>
          <cell r="G789" t="str">
            <v>Odell, Christopher J.</v>
          </cell>
          <cell r="H789" t="str">
            <v>REG</v>
          </cell>
          <cell r="I789">
            <v>80</v>
          </cell>
          <cell r="J789">
            <v>80</v>
          </cell>
          <cell r="K789">
            <v>0</v>
          </cell>
          <cell r="L789">
            <v>1</v>
          </cell>
        </row>
        <row r="790">
          <cell r="B790">
            <v>1776</v>
          </cell>
          <cell r="C790" t="str">
            <v xml:space="preserve">GMC </v>
          </cell>
          <cell r="D790" t="str">
            <v>Gifford Shared Services</v>
          </cell>
          <cell r="E790" t="str">
            <v>HIM</v>
          </cell>
          <cell r="F790" t="str">
            <v>Certified Coder</v>
          </cell>
          <cell r="G790" t="str">
            <v>Cyphers, Leanne S.</v>
          </cell>
          <cell r="H790" t="str">
            <v>REG</v>
          </cell>
          <cell r="I790">
            <v>80</v>
          </cell>
          <cell r="J790">
            <v>80</v>
          </cell>
          <cell r="K790">
            <v>0</v>
          </cell>
          <cell r="L790">
            <v>1</v>
          </cell>
        </row>
        <row r="791">
          <cell r="B791">
            <v>1777</v>
          </cell>
          <cell r="C791" t="str">
            <v xml:space="preserve">GMC </v>
          </cell>
          <cell r="D791" t="str">
            <v>Gifford Shared Services</v>
          </cell>
          <cell r="E791" t="str">
            <v>HIM</v>
          </cell>
          <cell r="F791" t="str">
            <v>Certified Coder</v>
          </cell>
          <cell r="G791" t="str">
            <v>Donahue, Daryl L.</v>
          </cell>
          <cell r="H791" t="str">
            <v>REG</v>
          </cell>
          <cell r="I791">
            <v>80</v>
          </cell>
          <cell r="J791">
            <v>80</v>
          </cell>
          <cell r="K791">
            <v>0</v>
          </cell>
          <cell r="L791">
            <v>1</v>
          </cell>
        </row>
        <row r="792">
          <cell r="B792">
            <v>1778</v>
          </cell>
          <cell r="C792" t="str">
            <v xml:space="preserve">GMC </v>
          </cell>
          <cell r="D792" t="str">
            <v>Gifford Shared Services</v>
          </cell>
          <cell r="E792" t="str">
            <v>HIM</v>
          </cell>
          <cell r="F792" t="str">
            <v>Lead Certified Coder</v>
          </cell>
          <cell r="G792" t="str">
            <v>Ferriter, Mary E.</v>
          </cell>
          <cell r="H792" t="str">
            <v>REG</v>
          </cell>
          <cell r="I792">
            <v>80</v>
          </cell>
          <cell r="J792">
            <v>80</v>
          </cell>
          <cell r="K792">
            <v>0</v>
          </cell>
          <cell r="L792">
            <v>1</v>
          </cell>
        </row>
        <row r="793">
          <cell r="B793">
            <v>1779</v>
          </cell>
          <cell r="C793" t="str">
            <v xml:space="preserve">GMC </v>
          </cell>
          <cell r="D793" t="str">
            <v>Gifford Shared Services</v>
          </cell>
          <cell r="E793" t="str">
            <v>HIM</v>
          </cell>
          <cell r="F793" t="str">
            <v>HIM Coordinator</v>
          </cell>
          <cell r="G793" t="str">
            <v>Open Position - HOLD</v>
          </cell>
          <cell r="H793" t="str">
            <v>REG</v>
          </cell>
          <cell r="I793">
            <v>64</v>
          </cell>
          <cell r="J793">
            <v>0</v>
          </cell>
          <cell r="K793">
            <v>64</v>
          </cell>
          <cell r="L793">
            <v>0.8</v>
          </cell>
        </row>
        <row r="794">
          <cell r="B794">
            <v>1780</v>
          </cell>
          <cell r="C794" t="str">
            <v xml:space="preserve">GMC </v>
          </cell>
          <cell r="D794" t="str">
            <v>Gifford Shared Services</v>
          </cell>
          <cell r="E794" t="str">
            <v>HIM</v>
          </cell>
          <cell r="F794" t="str">
            <v>HIM Chart Analyst</v>
          </cell>
          <cell r="G794" t="str">
            <v>Grant, Tina M.</v>
          </cell>
          <cell r="H794" t="str">
            <v>REG</v>
          </cell>
          <cell r="I794">
            <v>80</v>
          </cell>
          <cell r="J794">
            <v>80</v>
          </cell>
          <cell r="K794">
            <v>0</v>
          </cell>
          <cell r="L794">
            <v>1</v>
          </cell>
        </row>
        <row r="795">
          <cell r="B795">
            <v>1781</v>
          </cell>
          <cell r="C795" t="str">
            <v xml:space="preserve">GMC </v>
          </cell>
          <cell r="D795" t="str">
            <v>Gifford Shared Services</v>
          </cell>
          <cell r="E795" t="str">
            <v>HIM</v>
          </cell>
          <cell r="F795" t="str">
            <v>HIM Assistant</v>
          </cell>
          <cell r="G795" t="str">
            <v>Hutchinson, Aaron M.</v>
          </cell>
          <cell r="H795" t="str">
            <v>REG</v>
          </cell>
          <cell r="I795">
            <v>64</v>
          </cell>
          <cell r="J795">
            <v>64</v>
          </cell>
          <cell r="K795">
            <v>0</v>
          </cell>
          <cell r="L795">
            <v>0.8</v>
          </cell>
        </row>
        <row r="796">
          <cell r="B796">
            <v>1782</v>
          </cell>
          <cell r="C796" t="str">
            <v xml:space="preserve">GMC </v>
          </cell>
          <cell r="D796" t="str">
            <v>Gifford Shared Services</v>
          </cell>
          <cell r="E796" t="str">
            <v>HIM</v>
          </cell>
          <cell r="F796" t="str">
            <v>HIM Coding Manager</v>
          </cell>
          <cell r="G796" t="str">
            <v xml:space="preserve">Reed, Belinda L. </v>
          </cell>
          <cell r="H796" t="str">
            <v>REG</v>
          </cell>
          <cell r="I796">
            <v>80</v>
          </cell>
          <cell r="J796">
            <v>80</v>
          </cell>
          <cell r="K796">
            <v>0</v>
          </cell>
          <cell r="L796">
            <v>1</v>
          </cell>
        </row>
        <row r="797">
          <cell r="B797">
            <v>1783</v>
          </cell>
          <cell r="C797" t="str">
            <v xml:space="preserve">GMC </v>
          </cell>
          <cell r="D797" t="str">
            <v>Gifford Shared Services</v>
          </cell>
          <cell r="E797" t="str">
            <v>HIM</v>
          </cell>
          <cell r="F797" t="str">
            <v>Certified Coder</v>
          </cell>
          <cell r="G797" t="str">
            <v>Lambert, Laura M.</v>
          </cell>
          <cell r="H797" t="str">
            <v>REG</v>
          </cell>
          <cell r="I797">
            <v>80</v>
          </cell>
          <cell r="J797">
            <v>80</v>
          </cell>
          <cell r="K797">
            <v>0</v>
          </cell>
          <cell r="L797">
            <v>1</v>
          </cell>
        </row>
        <row r="798">
          <cell r="B798">
            <v>1784</v>
          </cell>
          <cell r="C798" t="str">
            <v xml:space="preserve">GMC </v>
          </cell>
          <cell r="D798" t="str">
            <v>Gifford Shared Services</v>
          </cell>
          <cell r="E798" t="str">
            <v>HIM</v>
          </cell>
          <cell r="F798" t="str">
            <v>Certified Coder</v>
          </cell>
          <cell r="G798" t="str">
            <v>McRae, Cheryl L.</v>
          </cell>
          <cell r="H798" t="str">
            <v>REG</v>
          </cell>
          <cell r="I798">
            <v>64</v>
          </cell>
          <cell r="J798">
            <v>64</v>
          </cell>
          <cell r="K798">
            <v>0</v>
          </cell>
          <cell r="L798">
            <v>0.8</v>
          </cell>
        </row>
        <row r="799">
          <cell r="B799">
            <v>1785</v>
          </cell>
          <cell r="C799" t="str">
            <v xml:space="preserve">GMC </v>
          </cell>
          <cell r="D799" t="str">
            <v>Gifford Shared Services</v>
          </cell>
          <cell r="E799" t="str">
            <v>HIM</v>
          </cell>
          <cell r="F799" t="str">
            <v>Certified Coder</v>
          </cell>
          <cell r="G799" t="str">
            <v>Marcotte, Robin L.</v>
          </cell>
          <cell r="H799" t="str">
            <v>PT</v>
          </cell>
          <cell r="I799">
            <v>40</v>
          </cell>
          <cell r="J799">
            <v>0</v>
          </cell>
          <cell r="K799">
            <v>40</v>
          </cell>
          <cell r="L799">
            <v>0.5</v>
          </cell>
        </row>
        <row r="800">
          <cell r="B800">
            <v>1786</v>
          </cell>
          <cell r="C800" t="str">
            <v xml:space="preserve">GMC </v>
          </cell>
          <cell r="D800" t="str">
            <v>Gifford Shared Services</v>
          </cell>
          <cell r="E800" t="str">
            <v>HIM</v>
          </cell>
          <cell r="F800" t="str">
            <v>Certified Coder</v>
          </cell>
          <cell r="G800" t="str">
            <v>Owens-Martin, Kathryn J.</v>
          </cell>
          <cell r="H800" t="str">
            <v>REG</v>
          </cell>
          <cell r="I800">
            <v>80</v>
          </cell>
          <cell r="J800">
            <v>80</v>
          </cell>
          <cell r="K800">
            <v>0</v>
          </cell>
          <cell r="L800">
            <v>1</v>
          </cell>
        </row>
        <row r="801">
          <cell r="B801">
            <v>1787</v>
          </cell>
          <cell r="C801" t="str">
            <v xml:space="preserve">GMC </v>
          </cell>
          <cell r="D801" t="str">
            <v>Gifford Shared Services</v>
          </cell>
          <cell r="E801" t="str">
            <v>HIM</v>
          </cell>
          <cell r="F801" t="str">
            <v>Certified Coder</v>
          </cell>
          <cell r="G801" t="str">
            <v>Palmer, Martha J.</v>
          </cell>
          <cell r="H801" t="str">
            <v>REG</v>
          </cell>
          <cell r="I801">
            <v>64</v>
          </cell>
          <cell r="J801">
            <v>64</v>
          </cell>
          <cell r="K801">
            <v>0</v>
          </cell>
          <cell r="L801">
            <v>0.8</v>
          </cell>
        </row>
        <row r="802">
          <cell r="B802">
            <v>1788</v>
          </cell>
          <cell r="C802" t="str">
            <v xml:space="preserve">GMC </v>
          </cell>
          <cell r="D802" t="str">
            <v>Gifford Shared Services</v>
          </cell>
          <cell r="E802" t="str">
            <v>HIM</v>
          </cell>
          <cell r="F802" t="str">
            <v>Director of Revenue Cycle Operations</v>
          </cell>
          <cell r="G802" t="str">
            <v>Harrison, Rachel L.</v>
          </cell>
          <cell r="H802" t="str">
            <v>REG</v>
          </cell>
          <cell r="I802">
            <v>16</v>
          </cell>
          <cell r="J802">
            <v>16</v>
          </cell>
          <cell r="K802">
            <v>0</v>
          </cell>
          <cell r="L802">
            <v>0.2</v>
          </cell>
        </row>
        <row r="803">
          <cell r="B803">
            <v>1789</v>
          </cell>
          <cell r="C803" t="str">
            <v xml:space="preserve">GMC </v>
          </cell>
          <cell r="D803" t="str">
            <v>Gifford Shared Services</v>
          </cell>
          <cell r="E803" t="str">
            <v>HIM</v>
          </cell>
          <cell r="F803" t="str">
            <v>HIM Assistant</v>
          </cell>
          <cell r="G803" t="str">
            <v>Black, Jessica J.</v>
          </cell>
          <cell r="H803" t="str">
            <v>REG</v>
          </cell>
          <cell r="I803">
            <v>80</v>
          </cell>
          <cell r="J803">
            <v>80</v>
          </cell>
          <cell r="K803">
            <v>0</v>
          </cell>
          <cell r="L803">
            <v>1</v>
          </cell>
        </row>
        <row r="804">
          <cell r="B804">
            <v>1790</v>
          </cell>
          <cell r="C804" t="str">
            <v xml:space="preserve">GMC </v>
          </cell>
          <cell r="D804" t="str">
            <v>Gifford Shared Services</v>
          </cell>
          <cell r="E804" t="str">
            <v>HIM</v>
          </cell>
          <cell r="F804" t="str">
            <v>Non Certified Coder</v>
          </cell>
          <cell r="G804" t="str">
            <v>Conant, Barbara P.</v>
          </cell>
          <cell r="H804" t="str">
            <v>REG</v>
          </cell>
          <cell r="I804">
            <v>64</v>
          </cell>
          <cell r="J804">
            <v>64</v>
          </cell>
          <cell r="K804">
            <v>0</v>
          </cell>
          <cell r="L804">
            <v>0.8</v>
          </cell>
        </row>
        <row r="805">
          <cell r="B805">
            <v>1791</v>
          </cell>
          <cell r="C805" t="str">
            <v xml:space="preserve">GMC </v>
          </cell>
          <cell r="D805" t="str">
            <v>Gifford Shared Services</v>
          </cell>
          <cell r="E805" t="str">
            <v>HIM</v>
          </cell>
          <cell r="F805" t="str">
            <v>Certified Coder</v>
          </cell>
          <cell r="G805" t="str">
            <v>Young, Lisa M.</v>
          </cell>
          <cell r="H805" t="str">
            <v>REG</v>
          </cell>
          <cell r="I805">
            <v>80</v>
          </cell>
          <cell r="J805">
            <v>80</v>
          </cell>
          <cell r="K805">
            <v>0</v>
          </cell>
          <cell r="L805">
            <v>1</v>
          </cell>
        </row>
        <row r="806">
          <cell r="B806">
            <v>1792</v>
          </cell>
          <cell r="C806" t="str">
            <v xml:space="preserve">GMC </v>
          </cell>
          <cell r="D806" t="str">
            <v>Gifford Shared Services</v>
          </cell>
          <cell r="E806" t="str">
            <v>HIM</v>
          </cell>
          <cell r="F806" t="str">
            <v>Certified Coder</v>
          </cell>
          <cell r="G806" t="str">
            <v>Open Position - HOLD</v>
          </cell>
          <cell r="H806" t="str">
            <v>REG</v>
          </cell>
          <cell r="I806">
            <v>64</v>
          </cell>
          <cell r="J806">
            <v>0</v>
          </cell>
          <cell r="K806">
            <v>64</v>
          </cell>
          <cell r="L806">
            <v>0.8</v>
          </cell>
        </row>
        <row r="807">
          <cell r="B807">
            <v>1793</v>
          </cell>
          <cell r="C807" t="str">
            <v xml:space="preserve">GMC </v>
          </cell>
          <cell r="D807" t="str">
            <v>Gifford Shared Services</v>
          </cell>
          <cell r="E807" t="str">
            <v>HIM</v>
          </cell>
          <cell r="F807" t="str">
            <v>Certified Coder</v>
          </cell>
          <cell r="G807" t="str">
            <v>Open Position</v>
          </cell>
          <cell r="H807" t="str">
            <v>PD</v>
          </cell>
          <cell r="I807">
            <v>0</v>
          </cell>
          <cell r="J807">
            <v>0</v>
          </cell>
          <cell r="K807">
            <v>0</v>
          </cell>
          <cell r="L807">
            <v>0</v>
          </cell>
        </row>
        <row r="808">
          <cell r="B808">
            <v>1794</v>
          </cell>
          <cell r="C808" t="str">
            <v xml:space="preserve">GMC </v>
          </cell>
          <cell r="D808" t="str">
            <v>Gifford Shared Services</v>
          </cell>
          <cell r="E808" t="str">
            <v>Patient Financial Services</v>
          </cell>
          <cell r="F808" t="str">
            <v xml:space="preserve">Billing Representative </v>
          </cell>
          <cell r="G808" t="str">
            <v>Rous, Shelly L.</v>
          </cell>
          <cell r="H808" t="str">
            <v>REG</v>
          </cell>
          <cell r="I808">
            <v>80</v>
          </cell>
          <cell r="J808">
            <v>80</v>
          </cell>
          <cell r="K808">
            <v>0</v>
          </cell>
          <cell r="L808">
            <v>1</v>
          </cell>
        </row>
        <row r="809">
          <cell r="B809">
            <v>1795</v>
          </cell>
          <cell r="C809" t="str">
            <v xml:space="preserve">GMC </v>
          </cell>
          <cell r="D809" t="str">
            <v>Gifford Shared Services</v>
          </cell>
          <cell r="E809" t="str">
            <v>Patient Financial Services</v>
          </cell>
          <cell r="F809" t="str">
            <v xml:space="preserve">Billing Representative </v>
          </cell>
          <cell r="G809" t="str">
            <v>Cahill, Mary Anne</v>
          </cell>
          <cell r="H809" t="str">
            <v>REG</v>
          </cell>
          <cell r="I809">
            <v>80</v>
          </cell>
          <cell r="J809">
            <v>80</v>
          </cell>
          <cell r="K809">
            <v>0</v>
          </cell>
          <cell r="L809">
            <v>1</v>
          </cell>
        </row>
        <row r="810">
          <cell r="B810">
            <v>1796</v>
          </cell>
          <cell r="C810" t="str">
            <v xml:space="preserve">GMC </v>
          </cell>
          <cell r="D810" t="str">
            <v>Gifford Shared Services</v>
          </cell>
          <cell r="E810" t="str">
            <v>Patient Financial Services</v>
          </cell>
          <cell r="F810" t="str">
            <v>Patient Financial Services Manager</v>
          </cell>
          <cell r="G810" t="str">
            <v>Davoll, Nancy D.</v>
          </cell>
          <cell r="H810" t="str">
            <v>REG</v>
          </cell>
          <cell r="I810">
            <v>80</v>
          </cell>
          <cell r="J810">
            <v>80</v>
          </cell>
          <cell r="K810">
            <v>0</v>
          </cell>
          <cell r="L810">
            <v>1</v>
          </cell>
        </row>
        <row r="811">
          <cell r="B811">
            <v>1797</v>
          </cell>
          <cell r="C811" t="str">
            <v xml:space="preserve">GMC </v>
          </cell>
          <cell r="D811" t="str">
            <v>Gifford Shared Services</v>
          </cell>
          <cell r="E811" t="str">
            <v>Patient Financial Services</v>
          </cell>
          <cell r="F811" t="str">
            <v xml:space="preserve">Billing Representative </v>
          </cell>
          <cell r="G811" t="str">
            <v>Dundas, Margaret</v>
          </cell>
          <cell r="H811" t="str">
            <v>REG</v>
          </cell>
          <cell r="I811">
            <v>80</v>
          </cell>
          <cell r="J811">
            <v>80</v>
          </cell>
          <cell r="K811">
            <v>0</v>
          </cell>
          <cell r="L811">
            <v>1</v>
          </cell>
        </row>
        <row r="812">
          <cell r="B812">
            <v>1798</v>
          </cell>
          <cell r="C812" t="str">
            <v xml:space="preserve">GMC </v>
          </cell>
          <cell r="D812" t="str">
            <v>Gifford Shared Services</v>
          </cell>
          <cell r="E812" t="str">
            <v>Patient Financial Services</v>
          </cell>
          <cell r="F812" t="str">
            <v xml:space="preserve">Billing Representative </v>
          </cell>
          <cell r="G812" t="str">
            <v>Fletcher, Angela M.</v>
          </cell>
          <cell r="H812" t="str">
            <v>REG</v>
          </cell>
          <cell r="I812">
            <v>80</v>
          </cell>
          <cell r="J812">
            <v>80</v>
          </cell>
          <cell r="K812">
            <v>0</v>
          </cell>
          <cell r="L812">
            <v>1</v>
          </cell>
        </row>
        <row r="813">
          <cell r="B813">
            <v>1799</v>
          </cell>
          <cell r="C813" t="str">
            <v xml:space="preserve">GMC </v>
          </cell>
          <cell r="D813" t="str">
            <v>Gifford Shared Services</v>
          </cell>
          <cell r="E813" t="str">
            <v>Patient Financial Services</v>
          </cell>
          <cell r="F813" t="str">
            <v xml:space="preserve">Billing Representative </v>
          </cell>
          <cell r="G813" t="str">
            <v>Gabunia, Khatuna</v>
          </cell>
          <cell r="H813" t="str">
            <v>PT</v>
          </cell>
          <cell r="I813">
            <v>40</v>
          </cell>
          <cell r="J813">
            <v>40</v>
          </cell>
          <cell r="K813">
            <v>0</v>
          </cell>
          <cell r="L813">
            <v>0.5</v>
          </cell>
        </row>
        <row r="814">
          <cell r="B814">
            <v>1800</v>
          </cell>
          <cell r="C814" t="str">
            <v xml:space="preserve">GMC </v>
          </cell>
          <cell r="D814" t="str">
            <v>Gifford Shared Services</v>
          </cell>
          <cell r="E814" t="str">
            <v>Patient Financial Services</v>
          </cell>
          <cell r="F814" t="str">
            <v>Director of Revenue Cycle Operations</v>
          </cell>
          <cell r="G814" t="str">
            <v>Harrison, Rachel L.</v>
          </cell>
          <cell r="H814" t="str">
            <v>REG</v>
          </cell>
          <cell r="I814">
            <v>16</v>
          </cell>
          <cell r="J814">
            <v>16</v>
          </cell>
          <cell r="K814">
            <v>0</v>
          </cell>
          <cell r="L814">
            <v>0.2</v>
          </cell>
        </row>
        <row r="815">
          <cell r="B815">
            <v>1801</v>
          </cell>
          <cell r="C815" t="str">
            <v xml:space="preserve">GMC </v>
          </cell>
          <cell r="D815" t="str">
            <v>Gifford Shared Services</v>
          </cell>
          <cell r="E815" t="str">
            <v>Patient Financial Services</v>
          </cell>
          <cell r="F815" t="str">
            <v xml:space="preserve">Billing Representative </v>
          </cell>
          <cell r="G815" t="str">
            <v>French, Christin</v>
          </cell>
          <cell r="H815" t="str">
            <v>REG</v>
          </cell>
          <cell r="I815">
            <v>80</v>
          </cell>
          <cell r="J815">
            <v>80</v>
          </cell>
          <cell r="K815">
            <v>0</v>
          </cell>
          <cell r="L815">
            <v>1</v>
          </cell>
        </row>
        <row r="816">
          <cell r="B816">
            <v>1802</v>
          </cell>
          <cell r="C816" t="str">
            <v xml:space="preserve">GMC </v>
          </cell>
          <cell r="D816" t="str">
            <v>Gifford Shared Services</v>
          </cell>
          <cell r="E816" t="str">
            <v>Patient Financial Services</v>
          </cell>
          <cell r="F816" t="str">
            <v xml:space="preserve">Patient Financial Services Representative </v>
          </cell>
          <cell r="G816" t="str">
            <v>Kovalesky, Gae C.</v>
          </cell>
          <cell r="H816" t="str">
            <v>REG</v>
          </cell>
          <cell r="I816">
            <v>80</v>
          </cell>
          <cell r="J816">
            <v>80</v>
          </cell>
          <cell r="K816">
            <v>0</v>
          </cell>
          <cell r="L816">
            <v>1</v>
          </cell>
        </row>
        <row r="817">
          <cell r="B817">
            <v>1803</v>
          </cell>
          <cell r="C817" t="str">
            <v xml:space="preserve">GMC </v>
          </cell>
          <cell r="D817" t="str">
            <v>Gifford Shared Services</v>
          </cell>
          <cell r="E817" t="str">
            <v>Patient Financial Services</v>
          </cell>
          <cell r="F817" t="str">
            <v>Lead PFS Representative</v>
          </cell>
          <cell r="G817" t="str">
            <v>LaPerle, Melissa L.</v>
          </cell>
          <cell r="H817" t="str">
            <v>REG</v>
          </cell>
          <cell r="I817">
            <v>64</v>
          </cell>
          <cell r="J817">
            <v>64</v>
          </cell>
          <cell r="K817">
            <v>0</v>
          </cell>
          <cell r="L817">
            <v>0.8</v>
          </cell>
        </row>
        <row r="818">
          <cell r="B818">
            <v>1804</v>
          </cell>
          <cell r="C818" t="str">
            <v xml:space="preserve">GMC </v>
          </cell>
          <cell r="D818" t="str">
            <v>Gifford Shared Services</v>
          </cell>
          <cell r="E818" t="str">
            <v>Patient Financial Services</v>
          </cell>
          <cell r="F818" t="str">
            <v xml:space="preserve">Billing Representative </v>
          </cell>
          <cell r="G818" t="str">
            <v>Moore, Susan I.</v>
          </cell>
          <cell r="H818" t="str">
            <v>REG</v>
          </cell>
          <cell r="I818">
            <v>80</v>
          </cell>
          <cell r="J818">
            <v>80</v>
          </cell>
          <cell r="K818">
            <v>0</v>
          </cell>
          <cell r="L818">
            <v>1</v>
          </cell>
        </row>
        <row r="819">
          <cell r="B819">
            <v>1805</v>
          </cell>
          <cell r="C819" t="str">
            <v xml:space="preserve">GMC </v>
          </cell>
          <cell r="D819" t="str">
            <v>Gifford Shared Services</v>
          </cell>
          <cell r="E819" t="str">
            <v>Patient Financial Services</v>
          </cell>
          <cell r="F819" t="str">
            <v xml:space="preserve">Billing Representative </v>
          </cell>
          <cell r="G819" t="str">
            <v>Porter, Brandie L.</v>
          </cell>
          <cell r="H819" t="str">
            <v>REG</v>
          </cell>
          <cell r="I819">
            <v>80</v>
          </cell>
          <cell r="J819">
            <v>80</v>
          </cell>
          <cell r="K819">
            <v>0</v>
          </cell>
          <cell r="L819">
            <v>1</v>
          </cell>
        </row>
        <row r="820">
          <cell r="B820">
            <v>1806</v>
          </cell>
          <cell r="C820" t="str">
            <v>GMC</v>
          </cell>
          <cell r="D820" t="str">
            <v>Gifford Shared Services</v>
          </cell>
          <cell r="E820" t="str">
            <v>Financial Advocacy</v>
          </cell>
          <cell r="F820" t="str">
            <v xml:space="preserve">Financial Counselor </v>
          </cell>
          <cell r="G820" t="str">
            <v>Packard, Michele M.</v>
          </cell>
          <cell r="H820" t="str">
            <v>REG</v>
          </cell>
          <cell r="I820">
            <v>80</v>
          </cell>
          <cell r="J820">
            <v>80</v>
          </cell>
          <cell r="K820">
            <v>0</v>
          </cell>
          <cell r="L820">
            <v>1</v>
          </cell>
        </row>
        <row r="821">
          <cell r="B821">
            <v>1807</v>
          </cell>
          <cell r="C821" t="str">
            <v xml:space="preserve">GMC </v>
          </cell>
          <cell r="D821" t="str">
            <v>Gifford Shared Services</v>
          </cell>
          <cell r="E821" t="str">
            <v>Financial Advocacy</v>
          </cell>
          <cell r="F821" t="str">
            <v>Director of Revenue Cycle Operations</v>
          </cell>
          <cell r="G821" t="str">
            <v>Harrison, Rachel L.</v>
          </cell>
          <cell r="H821" t="str">
            <v>REG</v>
          </cell>
          <cell r="I821">
            <v>16</v>
          </cell>
          <cell r="J821">
            <v>16</v>
          </cell>
          <cell r="K821">
            <v>0</v>
          </cell>
          <cell r="L821">
            <v>0.2</v>
          </cell>
        </row>
        <row r="822">
          <cell r="B822">
            <v>1808</v>
          </cell>
          <cell r="C822" t="str">
            <v xml:space="preserve">GMC </v>
          </cell>
          <cell r="D822" t="str">
            <v>Gifford Shared Services</v>
          </cell>
          <cell r="E822" t="str">
            <v>Patient Access</v>
          </cell>
          <cell r="F822" t="str">
            <v>Director of Revenue Cycle Operations</v>
          </cell>
          <cell r="G822" t="str">
            <v>Harrison, Rachel L.</v>
          </cell>
          <cell r="H822" t="str">
            <v>REG</v>
          </cell>
          <cell r="I822">
            <v>16</v>
          </cell>
          <cell r="J822">
            <v>16</v>
          </cell>
          <cell r="K822">
            <v>0</v>
          </cell>
          <cell r="L822">
            <v>0.2</v>
          </cell>
        </row>
        <row r="823">
          <cell r="B823">
            <v>1809</v>
          </cell>
          <cell r="C823" t="str">
            <v xml:space="preserve">GMC </v>
          </cell>
          <cell r="D823" t="str">
            <v>Gifford Shared Services</v>
          </cell>
          <cell r="E823" t="str">
            <v>Patient Access</v>
          </cell>
          <cell r="F823" t="str">
            <v>Patient Access Representative</v>
          </cell>
          <cell r="G823" t="str">
            <v>Bayrouty, Keli A.</v>
          </cell>
          <cell r="H823" t="str">
            <v>PD</v>
          </cell>
          <cell r="I823">
            <v>0</v>
          </cell>
          <cell r="J823">
            <v>0</v>
          </cell>
          <cell r="K823">
            <v>0</v>
          </cell>
          <cell r="L823">
            <v>0</v>
          </cell>
        </row>
        <row r="824">
          <cell r="B824">
            <v>1810</v>
          </cell>
          <cell r="C824" t="str">
            <v xml:space="preserve">GMC </v>
          </cell>
          <cell r="D824" t="str">
            <v>Gifford Shared Services</v>
          </cell>
          <cell r="E824" t="str">
            <v>Patient Access</v>
          </cell>
          <cell r="F824" t="str">
            <v>Patient Access Representative</v>
          </cell>
          <cell r="G824" t="str">
            <v>Race, Tara J.</v>
          </cell>
          <cell r="H824" t="str">
            <v>REG</v>
          </cell>
          <cell r="I824">
            <v>64</v>
          </cell>
          <cell r="J824">
            <v>64</v>
          </cell>
          <cell r="K824">
            <v>0</v>
          </cell>
          <cell r="L824">
            <v>0.8</v>
          </cell>
        </row>
        <row r="825">
          <cell r="B825">
            <v>1811</v>
          </cell>
          <cell r="C825" t="str">
            <v xml:space="preserve">GMC </v>
          </cell>
          <cell r="D825" t="str">
            <v>Gifford Shared Services</v>
          </cell>
          <cell r="E825" t="str">
            <v>Patient Access</v>
          </cell>
          <cell r="F825" t="str">
            <v>Patient Access Representative</v>
          </cell>
          <cell r="G825" t="str">
            <v>Knudson, Jill H.</v>
          </cell>
          <cell r="H825" t="str">
            <v>REG</v>
          </cell>
          <cell r="I825">
            <v>80</v>
          </cell>
          <cell r="J825">
            <v>80</v>
          </cell>
          <cell r="K825">
            <v>0</v>
          </cell>
          <cell r="L825">
            <v>1</v>
          </cell>
        </row>
        <row r="826">
          <cell r="B826">
            <v>1812</v>
          </cell>
          <cell r="C826" t="str">
            <v xml:space="preserve">GMC </v>
          </cell>
          <cell r="D826" t="str">
            <v>Gifford Shared Services</v>
          </cell>
          <cell r="E826" t="str">
            <v>Patient Access</v>
          </cell>
          <cell r="F826" t="str">
            <v>Patient Access Representative</v>
          </cell>
          <cell r="G826" t="str">
            <v xml:space="preserve">Barrett, Jeffery C. </v>
          </cell>
          <cell r="H826" t="str">
            <v>REG</v>
          </cell>
          <cell r="I826">
            <v>80</v>
          </cell>
          <cell r="J826">
            <v>80</v>
          </cell>
          <cell r="K826">
            <v>0</v>
          </cell>
          <cell r="L826">
            <v>1</v>
          </cell>
        </row>
        <row r="827">
          <cell r="B827">
            <v>1813</v>
          </cell>
          <cell r="C827" t="str">
            <v xml:space="preserve">GMC </v>
          </cell>
          <cell r="D827" t="str">
            <v>Gifford Shared Services</v>
          </cell>
          <cell r="E827" t="str">
            <v>Patient Access</v>
          </cell>
          <cell r="F827" t="str">
            <v>Patient Access Representative</v>
          </cell>
          <cell r="G827" t="str">
            <v>ELIMINATED</v>
          </cell>
          <cell r="H827" t="str">
            <v>REG</v>
          </cell>
          <cell r="I827">
            <v>0</v>
          </cell>
          <cell r="J827">
            <v>0</v>
          </cell>
          <cell r="K827">
            <v>0</v>
          </cell>
          <cell r="L827">
            <v>0</v>
          </cell>
        </row>
        <row r="828">
          <cell r="B828">
            <v>1814</v>
          </cell>
          <cell r="C828" t="str">
            <v xml:space="preserve">GMC </v>
          </cell>
          <cell r="D828" t="str">
            <v>Gifford Shared Services</v>
          </cell>
          <cell r="E828" t="str">
            <v>Patient Access</v>
          </cell>
          <cell r="F828" t="str">
            <v>Patient Access Representative</v>
          </cell>
          <cell r="G828" t="str">
            <v>Lacaillade, Richard D.</v>
          </cell>
          <cell r="H828" t="str">
            <v>PD</v>
          </cell>
          <cell r="I828">
            <v>0</v>
          </cell>
          <cell r="J828">
            <v>0</v>
          </cell>
          <cell r="K828">
            <v>0</v>
          </cell>
          <cell r="L828">
            <v>0</v>
          </cell>
        </row>
        <row r="829">
          <cell r="B829">
            <v>1815</v>
          </cell>
          <cell r="C829" t="str">
            <v xml:space="preserve">GMC </v>
          </cell>
          <cell r="D829" t="str">
            <v>Gifford Shared Services</v>
          </cell>
          <cell r="E829" t="str">
            <v>Patient Access</v>
          </cell>
          <cell r="F829" t="str">
            <v>Patient Access Representative</v>
          </cell>
          <cell r="G829" t="str">
            <v>Bielenberg, Heidi L.</v>
          </cell>
          <cell r="H829" t="str">
            <v>PD</v>
          </cell>
          <cell r="I829">
            <v>0</v>
          </cell>
          <cell r="J829">
            <v>0</v>
          </cell>
          <cell r="K829">
            <v>0</v>
          </cell>
          <cell r="L829">
            <v>0</v>
          </cell>
        </row>
        <row r="830">
          <cell r="B830">
            <v>1816</v>
          </cell>
          <cell r="C830" t="str">
            <v xml:space="preserve">GMC </v>
          </cell>
          <cell r="D830" t="str">
            <v>Gifford Shared Services</v>
          </cell>
          <cell r="E830" t="str">
            <v>Patient Access</v>
          </cell>
          <cell r="F830" t="str">
            <v>Patient Access Representative</v>
          </cell>
          <cell r="G830" t="str">
            <v>Ennis, Tamela T.</v>
          </cell>
          <cell r="H830" t="str">
            <v>REG</v>
          </cell>
          <cell r="I830">
            <v>72</v>
          </cell>
          <cell r="J830">
            <v>72</v>
          </cell>
          <cell r="K830">
            <v>0</v>
          </cell>
          <cell r="L830">
            <v>0.9</v>
          </cell>
        </row>
        <row r="831">
          <cell r="B831">
            <v>1817</v>
          </cell>
          <cell r="C831" t="str">
            <v xml:space="preserve">GMC </v>
          </cell>
          <cell r="D831" t="str">
            <v>Gifford Shared Services</v>
          </cell>
          <cell r="E831" t="str">
            <v>Patient Access</v>
          </cell>
          <cell r="F831" t="str">
            <v>Patient Access Representative</v>
          </cell>
          <cell r="G831" t="str">
            <v>Open Position - HOLD</v>
          </cell>
          <cell r="H831" t="str">
            <v>REG</v>
          </cell>
          <cell r="I831">
            <v>80</v>
          </cell>
          <cell r="J831">
            <v>0</v>
          </cell>
          <cell r="K831">
            <v>80</v>
          </cell>
          <cell r="L831">
            <v>1</v>
          </cell>
        </row>
        <row r="832">
          <cell r="B832">
            <v>1818</v>
          </cell>
          <cell r="C832" t="str">
            <v xml:space="preserve">GMC </v>
          </cell>
          <cell r="D832" t="str">
            <v>Gifford Shared Services</v>
          </cell>
          <cell r="E832" t="str">
            <v>Patient Access</v>
          </cell>
          <cell r="F832" t="str">
            <v>Patient Access Manager</v>
          </cell>
          <cell r="G832" t="str">
            <v>Open Position</v>
          </cell>
          <cell r="H832" t="str">
            <v>REG</v>
          </cell>
          <cell r="I832">
            <v>80</v>
          </cell>
          <cell r="J832">
            <v>0</v>
          </cell>
          <cell r="K832">
            <v>80</v>
          </cell>
          <cell r="L832">
            <v>1</v>
          </cell>
        </row>
        <row r="833">
          <cell r="B833">
            <v>1819</v>
          </cell>
          <cell r="C833" t="str">
            <v xml:space="preserve">GMC </v>
          </cell>
          <cell r="D833" t="str">
            <v>Gifford Shared Services</v>
          </cell>
          <cell r="E833" t="str">
            <v>Patient Access</v>
          </cell>
          <cell r="F833" t="str">
            <v>Patient Access Representative</v>
          </cell>
          <cell r="G833" t="str">
            <v>Open Position</v>
          </cell>
          <cell r="H833" t="str">
            <v>REG</v>
          </cell>
          <cell r="I833">
            <v>80</v>
          </cell>
          <cell r="J833">
            <v>0</v>
          </cell>
          <cell r="K833">
            <v>80</v>
          </cell>
          <cell r="L833">
            <v>1</v>
          </cell>
        </row>
        <row r="834">
          <cell r="B834">
            <v>1820</v>
          </cell>
          <cell r="C834" t="str">
            <v xml:space="preserve">GMC </v>
          </cell>
          <cell r="D834" t="str">
            <v>Gifford Shared Services</v>
          </cell>
          <cell r="E834" t="str">
            <v>Patient Access</v>
          </cell>
          <cell r="F834" t="str">
            <v>Lead Patient Access Representative</v>
          </cell>
          <cell r="G834" t="str">
            <v>Reyes, Luis Marcelo</v>
          </cell>
          <cell r="H834" t="str">
            <v>REG</v>
          </cell>
          <cell r="I834">
            <v>80</v>
          </cell>
          <cell r="J834">
            <v>80</v>
          </cell>
          <cell r="K834">
            <v>0</v>
          </cell>
          <cell r="L834">
            <v>1</v>
          </cell>
        </row>
        <row r="835">
          <cell r="B835">
            <v>1821</v>
          </cell>
          <cell r="C835" t="str">
            <v xml:space="preserve">GMC </v>
          </cell>
          <cell r="D835" t="str">
            <v>Gifford Shared Services</v>
          </cell>
          <cell r="E835" t="str">
            <v>Patient Access</v>
          </cell>
          <cell r="F835" t="str">
            <v>Patient Access Representative</v>
          </cell>
          <cell r="G835" t="str">
            <v>Open Position - HOLD</v>
          </cell>
          <cell r="H835" t="str">
            <v>REG</v>
          </cell>
          <cell r="I835">
            <v>80</v>
          </cell>
          <cell r="J835">
            <v>0</v>
          </cell>
          <cell r="K835">
            <v>80</v>
          </cell>
          <cell r="L835">
            <v>1</v>
          </cell>
        </row>
        <row r="836">
          <cell r="B836">
            <v>1822</v>
          </cell>
          <cell r="C836" t="str">
            <v xml:space="preserve">GMC </v>
          </cell>
          <cell r="D836" t="str">
            <v>Gifford Shared Services</v>
          </cell>
          <cell r="E836" t="str">
            <v>Patient Access</v>
          </cell>
          <cell r="F836" t="str">
            <v>Patient Access Representative</v>
          </cell>
          <cell r="G836" t="str">
            <v>Kittel, Marie A.</v>
          </cell>
          <cell r="H836" t="str">
            <v>REG</v>
          </cell>
          <cell r="I836">
            <v>80</v>
          </cell>
          <cell r="J836">
            <v>80</v>
          </cell>
          <cell r="K836">
            <v>0</v>
          </cell>
          <cell r="L836">
            <v>1</v>
          </cell>
        </row>
        <row r="837">
          <cell r="B837">
            <v>1823</v>
          </cell>
          <cell r="C837" t="str">
            <v xml:space="preserve">GMC </v>
          </cell>
          <cell r="D837" t="str">
            <v>Gifford Shared Services</v>
          </cell>
          <cell r="E837" t="str">
            <v>Patient Access</v>
          </cell>
          <cell r="F837" t="str">
            <v>Patient Access Representative</v>
          </cell>
          <cell r="G837" t="str">
            <v>Wonkka, Nancy E.</v>
          </cell>
          <cell r="H837" t="str">
            <v>REG</v>
          </cell>
          <cell r="I837">
            <v>80</v>
          </cell>
          <cell r="J837">
            <v>80</v>
          </cell>
          <cell r="K837">
            <v>0</v>
          </cell>
          <cell r="L837">
            <v>1</v>
          </cell>
        </row>
        <row r="838">
          <cell r="B838">
            <v>1824</v>
          </cell>
          <cell r="C838" t="str">
            <v xml:space="preserve">GMC </v>
          </cell>
          <cell r="D838" t="str">
            <v>Gifford Shared Services</v>
          </cell>
          <cell r="E838" t="str">
            <v>Patient Access</v>
          </cell>
          <cell r="F838" t="str">
            <v>Patient Access Representative</v>
          </cell>
          <cell r="G838" t="str">
            <v>Baker, Charlene</v>
          </cell>
          <cell r="H838" t="str">
            <v>PT</v>
          </cell>
          <cell r="I838">
            <v>35</v>
          </cell>
          <cell r="J838">
            <v>35</v>
          </cell>
          <cell r="K838">
            <v>0</v>
          </cell>
          <cell r="L838">
            <v>0.4375</v>
          </cell>
        </row>
        <row r="839">
          <cell r="B839">
            <v>1825</v>
          </cell>
          <cell r="C839" t="str">
            <v xml:space="preserve">GMC </v>
          </cell>
          <cell r="D839" t="str">
            <v>Gifford Shared Services</v>
          </cell>
          <cell r="E839" t="str">
            <v>Revenue Integrity</v>
          </cell>
          <cell r="F839" t="str">
            <v>Director of Revenue Cycle Operations</v>
          </cell>
          <cell r="G839" t="str">
            <v>Harrison, Rachel L.</v>
          </cell>
          <cell r="H839" t="str">
            <v>REG</v>
          </cell>
          <cell r="I839">
            <v>16</v>
          </cell>
          <cell r="J839">
            <v>16</v>
          </cell>
          <cell r="K839">
            <v>0</v>
          </cell>
          <cell r="L839">
            <v>0.2</v>
          </cell>
        </row>
        <row r="840">
          <cell r="B840">
            <v>1826</v>
          </cell>
          <cell r="C840" t="str">
            <v xml:space="preserve">GMC </v>
          </cell>
          <cell r="D840" t="str">
            <v>Gifford Shared Services</v>
          </cell>
          <cell r="E840" t="str">
            <v>Revenue Integrity</v>
          </cell>
          <cell r="F840" t="str">
            <v>Revenue Integrity Manager</v>
          </cell>
          <cell r="G840" t="str">
            <v>Kendall, Deborah J.</v>
          </cell>
          <cell r="H840" t="str">
            <v>REG</v>
          </cell>
          <cell r="I840">
            <v>80</v>
          </cell>
          <cell r="J840">
            <v>80</v>
          </cell>
          <cell r="K840">
            <v>0</v>
          </cell>
          <cell r="L840">
            <v>1</v>
          </cell>
        </row>
        <row r="841">
          <cell r="B841">
            <v>1827</v>
          </cell>
          <cell r="C841" t="str">
            <v xml:space="preserve">GMC </v>
          </cell>
          <cell r="D841" t="str">
            <v>Gifford Shared Services</v>
          </cell>
          <cell r="E841" t="str">
            <v>Revenue Integrity</v>
          </cell>
          <cell r="F841" t="str">
            <v>Revenue Integrity Analyst</v>
          </cell>
          <cell r="G841" t="str">
            <v>Mercier, Melinda J.</v>
          </cell>
          <cell r="H841" t="str">
            <v>REG</v>
          </cell>
          <cell r="I841">
            <v>64</v>
          </cell>
          <cell r="J841">
            <v>64</v>
          </cell>
          <cell r="K841">
            <v>0</v>
          </cell>
          <cell r="L841">
            <v>0.8</v>
          </cell>
        </row>
      </sheetData>
      <sheetData sheetId="18">
        <row r="1">
          <cell r="A1" t="str">
            <v>vlook</v>
          </cell>
          <cell r="B1" t="str">
            <v>SourceID</v>
          </cell>
          <cell r="C1" t="str">
            <v>PpDatabaseID</v>
          </cell>
          <cell r="D1" t="str">
            <v>PositionID</v>
          </cell>
          <cell r="E1" t="str">
            <v>SeqID</v>
          </cell>
          <cell r="F1" t="str">
            <v>Active</v>
          </cell>
          <cell r="G1" t="str">
            <v>Hours</v>
          </cell>
          <cell r="H1" t="str">
            <v>Identifier</v>
          </cell>
        </row>
        <row r="2">
          <cell r="A2">
            <v>1004</v>
          </cell>
          <cell r="B2" t="str">
            <v>GME</v>
          </cell>
          <cell r="C2" t="str">
            <v>PP.GME</v>
          </cell>
          <cell r="D2" t="str">
            <v>10.60000.1000</v>
          </cell>
          <cell r="E2">
            <v>1004</v>
          </cell>
          <cell r="F2" t="str">
            <v>Y</v>
          </cell>
          <cell r="G2">
            <v>80</v>
          </cell>
          <cell r="H2">
            <v>377</v>
          </cell>
        </row>
        <row r="3">
          <cell r="A3">
            <v>1001</v>
          </cell>
          <cell r="B3" t="str">
            <v>GME</v>
          </cell>
          <cell r="C3" t="str">
            <v>PP.GME</v>
          </cell>
          <cell r="D3" t="str">
            <v>10.60000.1210</v>
          </cell>
          <cell r="E3">
            <v>1001</v>
          </cell>
          <cell r="F3" t="str">
            <v>Y</v>
          </cell>
          <cell r="G3">
            <v>72</v>
          </cell>
          <cell r="H3">
            <v>1119</v>
          </cell>
        </row>
        <row r="4">
          <cell r="A4">
            <v>1002</v>
          </cell>
          <cell r="B4" t="str">
            <v>GME</v>
          </cell>
          <cell r="C4" t="str">
            <v>PP.GME</v>
          </cell>
          <cell r="D4" t="str">
            <v>10.60000.1210</v>
          </cell>
          <cell r="E4">
            <v>1002</v>
          </cell>
          <cell r="F4" t="str">
            <v>Y</v>
          </cell>
          <cell r="G4">
            <v>72</v>
          </cell>
          <cell r="H4">
            <v>375</v>
          </cell>
        </row>
        <row r="5">
          <cell r="A5">
            <v>1003</v>
          </cell>
          <cell r="B5" t="str">
            <v>GME</v>
          </cell>
          <cell r="C5" t="str">
            <v>PP.GME</v>
          </cell>
          <cell r="D5" t="str">
            <v>10.60000.1210</v>
          </cell>
          <cell r="E5">
            <v>1003</v>
          </cell>
          <cell r="F5" t="str">
            <v>Y</v>
          </cell>
          <cell r="G5">
            <v>72</v>
          </cell>
          <cell r="H5">
            <v>376</v>
          </cell>
        </row>
        <row r="6">
          <cell r="A6">
            <v>1005</v>
          </cell>
          <cell r="B6" t="str">
            <v>GME</v>
          </cell>
          <cell r="C6" t="str">
            <v>PP.GME</v>
          </cell>
          <cell r="D6" t="str">
            <v>10.60050.1510</v>
          </cell>
          <cell r="E6">
            <v>1005</v>
          </cell>
          <cell r="F6" t="str">
            <v>Y</v>
          </cell>
          <cell r="G6">
            <v>80</v>
          </cell>
          <cell r="H6">
            <v>378</v>
          </cell>
        </row>
        <row r="7">
          <cell r="A7">
            <v>1006</v>
          </cell>
          <cell r="B7" t="str">
            <v>GME</v>
          </cell>
          <cell r="C7" t="str">
            <v>PP.GME</v>
          </cell>
          <cell r="D7" t="str">
            <v>10.60050.1510</v>
          </cell>
          <cell r="E7">
            <v>1006</v>
          </cell>
          <cell r="F7" t="str">
            <v>Y</v>
          </cell>
          <cell r="G7">
            <v>64</v>
          </cell>
          <cell r="H7">
            <v>379</v>
          </cell>
        </row>
        <row r="8">
          <cell r="A8">
            <v>1060</v>
          </cell>
          <cell r="B8" t="str">
            <v>GME</v>
          </cell>
          <cell r="C8" t="str">
            <v>PP.GME</v>
          </cell>
          <cell r="D8" t="str">
            <v>10.60100.1130</v>
          </cell>
          <cell r="E8">
            <v>1060</v>
          </cell>
          <cell r="F8" t="str">
            <v>Y</v>
          </cell>
          <cell r="G8">
            <v>80</v>
          </cell>
          <cell r="H8">
            <v>433</v>
          </cell>
        </row>
        <row r="9">
          <cell r="A9">
            <v>1008</v>
          </cell>
          <cell r="B9" t="str">
            <v>GME</v>
          </cell>
          <cell r="C9" t="str">
            <v>PP.GME</v>
          </cell>
          <cell r="D9" t="str">
            <v>10.60100.1210</v>
          </cell>
          <cell r="E9">
            <v>1008</v>
          </cell>
          <cell r="F9" t="str">
            <v>Y</v>
          </cell>
          <cell r="G9">
            <v>80</v>
          </cell>
          <cell r="H9">
            <v>381</v>
          </cell>
        </row>
        <row r="10">
          <cell r="A10">
            <v>1009</v>
          </cell>
          <cell r="B10" t="str">
            <v>GME</v>
          </cell>
          <cell r="C10" t="str">
            <v>PP.GME</v>
          </cell>
          <cell r="D10" t="str">
            <v>10.60100.1500</v>
          </cell>
          <cell r="E10">
            <v>1009</v>
          </cell>
          <cell r="F10" t="str">
            <v>Y</v>
          </cell>
          <cell r="G10">
            <v>80</v>
          </cell>
          <cell r="H10">
            <v>382</v>
          </cell>
        </row>
        <row r="11">
          <cell r="A11">
            <v>1010</v>
          </cell>
          <cell r="B11" t="str">
            <v>GME</v>
          </cell>
          <cell r="C11" t="str">
            <v>PP.GME</v>
          </cell>
          <cell r="D11" t="str">
            <v>10.60100.1500</v>
          </cell>
          <cell r="E11">
            <v>1010</v>
          </cell>
          <cell r="F11" t="str">
            <v>Y</v>
          </cell>
          <cell r="G11">
            <v>68</v>
          </cell>
          <cell r="H11">
            <v>383</v>
          </cell>
        </row>
        <row r="12">
          <cell r="A12">
            <v>1011</v>
          </cell>
          <cell r="B12" t="str">
            <v>GME</v>
          </cell>
          <cell r="C12" t="str">
            <v>PP.GME</v>
          </cell>
          <cell r="D12" t="str">
            <v>10.60100.1500</v>
          </cell>
          <cell r="E12">
            <v>1011</v>
          </cell>
          <cell r="F12" t="str">
            <v>Y</v>
          </cell>
          <cell r="G12">
            <v>72</v>
          </cell>
          <cell r="H12">
            <v>384</v>
          </cell>
        </row>
        <row r="13">
          <cell r="A13">
            <v>1015</v>
          </cell>
          <cell r="B13" t="str">
            <v>GME</v>
          </cell>
          <cell r="C13" t="str">
            <v>PP.GME</v>
          </cell>
          <cell r="D13" t="str">
            <v>10.60100.1500</v>
          </cell>
          <cell r="E13">
            <v>1015</v>
          </cell>
          <cell r="F13" t="str">
            <v>Y</v>
          </cell>
          <cell r="G13">
            <v>68</v>
          </cell>
          <cell r="H13">
            <v>388</v>
          </cell>
        </row>
        <row r="14">
          <cell r="A14">
            <v>1018</v>
          </cell>
          <cell r="B14" t="str">
            <v>GME</v>
          </cell>
          <cell r="C14" t="str">
            <v>PP.GME</v>
          </cell>
          <cell r="D14" t="str">
            <v>10.60100.1500</v>
          </cell>
          <cell r="E14">
            <v>1018</v>
          </cell>
          <cell r="F14" t="str">
            <v>Y</v>
          </cell>
          <cell r="G14">
            <v>68</v>
          </cell>
          <cell r="H14">
            <v>391</v>
          </cell>
        </row>
        <row r="15">
          <cell r="A15">
            <v>1022</v>
          </cell>
          <cell r="B15" t="str">
            <v>GME</v>
          </cell>
          <cell r="C15" t="str">
            <v>PP.GME</v>
          </cell>
          <cell r="D15" t="str">
            <v>10.60100.1500</v>
          </cell>
          <cell r="E15">
            <v>1022</v>
          </cell>
          <cell r="F15" t="str">
            <v>Y</v>
          </cell>
          <cell r="G15">
            <v>64</v>
          </cell>
          <cell r="H15">
            <v>395</v>
          </cell>
        </row>
        <row r="16">
          <cell r="A16">
            <v>1025</v>
          </cell>
          <cell r="B16" t="str">
            <v>GME</v>
          </cell>
          <cell r="C16" t="str">
            <v>PP.GME</v>
          </cell>
          <cell r="D16" t="str">
            <v>10.60100.1500</v>
          </cell>
          <cell r="E16">
            <v>1025</v>
          </cell>
          <cell r="F16" t="str">
            <v>Y</v>
          </cell>
          <cell r="G16">
            <v>72</v>
          </cell>
          <cell r="H16">
            <v>398</v>
          </cell>
        </row>
        <row r="17">
          <cell r="A17">
            <v>1030</v>
          </cell>
          <cell r="B17" t="str">
            <v>GME</v>
          </cell>
          <cell r="C17" t="str">
            <v>PP.GME</v>
          </cell>
          <cell r="D17" t="str">
            <v>10.60100.1500</v>
          </cell>
          <cell r="E17">
            <v>1030</v>
          </cell>
          <cell r="F17" t="str">
            <v>Y</v>
          </cell>
          <cell r="G17">
            <v>72</v>
          </cell>
          <cell r="H17">
            <v>403</v>
          </cell>
        </row>
        <row r="18">
          <cell r="A18">
            <v>1037</v>
          </cell>
          <cell r="B18" t="str">
            <v>GME</v>
          </cell>
          <cell r="C18" t="str">
            <v>PP.GME</v>
          </cell>
          <cell r="D18" t="str">
            <v>10.60100.1500</v>
          </cell>
          <cell r="E18">
            <v>1037</v>
          </cell>
          <cell r="F18" t="str">
            <v>Y</v>
          </cell>
          <cell r="G18">
            <v>64</v>
          </cell>
          <cell r="H18">
            <v>410</v>
          </cell>
        </row>
        <row r="19">
          <cell r="A19">
            <v>1039</v>
          </cell>
          <cell r="B19" t="str">
            <v>GME</v>
          </cell>
          <cell r="C19" t="str">
            <v>PP.GME</v>
          </cell>
          <cell r="D19" t="str">
            <v>10.60100.1500</v>
          </cell>
          <cell r="E19">
            <v>1039</v>
          </cell>
          <cell r="F19" t="str">
            <v>Y</v>
          </cell>
          <cell r="G19">
            <v>64</v>
          </cell>
          <cell r="H19">
            <v>412</v>
          </cell>
        </row>
        <row r="20">
          <cell r="A20">
            <v>1040</v>
          </cell>
          <cell r="B20" t="str">
            <v>GME</v>
          </cell>
          <cell r="C20" t="str">
            <v>PP.GME</v>
          </cell>
          <cell r="D20" t="str">
            <v>10.60100.1500</v>
          </cell>
          <cell r="E20">
            <v>1040</v>
          </cell>
          <cell r="F20" t="str">
            <v>Y</v>
          </cell>
          <cell r="G20">
            <v>64</v>
          </cell>
          <cell r="H20">
            <v>413</v>
          </cell>
        </row>
        <row r="21">
          <cell r="A21">
            <v>1041</v>
          </cell>
          <cell r="B21" t="str">
            <v>GME</v>
          </cell>
          <cell r="C21" t="str">
            <v>PP.GME</v>
          </cell>
          <cell r="D21" t="str">
            <v>10.60100.1500</v>
          </cell>
          <cell r="E21">
            <v>1041</v>
          </cell>
          <cell r="F21" t="str">
            <v>Y</v>
          </cell>
          <cell r="G21">
            <v>68</v>
          </cell>
          <cell r="H21">
            <v>414</v>
          </cell>
        </row>
        <row r="22">
          <cell r="A22">
            <v>1042</v>
          </cell>
          <cell r="B22" t="str">
            <v>GME</v>
          </cell>
          <cell r="C22" t="str">
            <v>PP.GME</v>
          </cell>
          <cell r="D22" t="str">
            <v>10.60100.1500</v>
          </cell>
          <cell r="E22">
            <v>1042</v>
          </cell>
          <cell r="F22" t="str">
            <v>Y</v>
          </cell>
          <cell r="G22">
            <v>64</v>
          </cell>
          <cell r="H22">
            <v>415</v>
          </cell>
        </row>
        <row r="23">
          <cell r="A23">
            <v>1044</v>
          </cell>
          <cell r="B23" t="str">
            <v>GME</v>
          </cell>
          <cell r="C23" t="str">
            <v>PP.GME</v>
          </cell>
          <cell r="D23" t="str">
            <v>10.60100.1500</v>
          </cell>
          <cell r="E23">
            <v>1044</v>
          </cell>
          <cell r="F23" t="str">
            <v>Y</v>
          </cell>
          <cell r="G23">
            <v>40</v>
          </cell>
          <cell r="H23">
            <v>417</v>
          </cell>
        </row>
        <row r="24">
          <cell r="A24">
            <v>1046</v>
          </cell>
          <cell r="B24" t="str">
            <v>GME</v>
          </cell>
          <cell r="C24" t="str">
            <v>PP.GME</v>
          </cell>
          <cell r="D24" t="str">
            <v>10.60100.1500</v>
          </cell>
          <cell r="E24">
            <v>1046</v>
          </cell>
          <cell r="F24" t="str">
            <v>Y</v>
          </cell>
          <cell r="G24">
            <v>72</v>
          </cell>
          <cell r="H24">
            <v>419</v>
          </cell>
        </row>
        <row r="25">
          <cell r="A25">
            <v>1047</v>
          </cell>
          <cell r="B25" t="str">
            <v>GME</v>
          </cell>
          <cell r="C25" t="str">
            <v>PP.GME</v>
          </cell>
          <cell r="D25" t="str">
            <v>10.60100.1500</v>
          </cell>
          <cell r="E25">
            <v>1047</v>
          </cell>
          <cell r="F25" t="str">
            <v>Y</v>
          </cell>
          <cell r="G25">
            <v>72</v>
          </cell>
          <cell r="H25">
            <v>420</v>
          </cell>
        </row>
        <row r="26">
          <cell r="A26">
            <v>1048</v>
          </cell>
          <cell r="B26" t="str">
            <v>GME</v>
          </cell>
          <cell r="C26" t="str">
            <v>PP.GME</v>
          </cell>
          <cell r="D26" t="str">
            <v>10.60100.1500</v>
          </cell>
          <cell r="E26">
            <v>1048</v>
          </cell>
          <cell r="F26" t="str">
            <v>Y</v>
          </cell>
          <cell r="G26">
            <v>72</v>
          </cell>
          <cell r="H26">
            <v>421</v>
          </cell>
        </row>
        <row r="27">
          <cell r="A27">
            <v>1049</v>
          </cell>
          <cell r="B27" t="str">
            <v>GME</v>
          </cell>
          <cell r="C27" t="str">
            <v>PP.GME</v>
          </cell>
          <cell r="D27" t="str">
            <v>10.60100.1500</v>
          </cell>
          <cell r="E27">
            <v>1049</v>
          </cell>
          <cell r="F27" t="str">
            <v>Y</v>
          </cell>
          <cell r="G27">
            <v>68</v>
          </cell>
          <cell r="H27">
            <v>422</v>
          </cell>
        </row>
        <row r="28">
          <cell r="A28">
            <v>1050</v>
          </cell>
          <cell r="B28" t="str">
            <v>GME</v>
          </cell>
          <cell r="C28" t="str">
            <v>PP.GME</v>
          </cell>
          <cell r="D28" t="str">
            <v>10.60100.1500</v>
          </cell>
          <cell r="E28">
            <v>1050</v>
          </cell>
          <cell r="F28" t="str">
            <v>Y</v>
          </cell>
          <cell r="G28">
            <v>68</v>
          </cell>
          <cell r="H28">
            <v>423</v>
          </cell>
        </row>
        <row r="29">
          <cell r="A29">
            <v>1053</v>
          </cell>
          <cell r="B29" t="str">
            <v>GME</v>
          </cell>
          <cell r="C29" t="str">
            <v>PP.GME</v>
          </cell>
          <cell r="D29" t="str">
            <v>10.60100.1500</v>
          </cell>
          <cell r="E29">
            <v>1053</v>
          </cell>
          <cell r="F29" t="str">
            <v>Y</v>
          </cell>
          <cell r="G29">
            <v>64</v>
          </cell>
          <cell r="H29">
            <v>426</v>
          </cell>
        </row>
        <row r="30">
          <cell r="A30">
            <v>1054</v>
          </cell>
          <cell r="B30" t="str">
            <v>GME</v>
          </cell>
          <cell r="C30" t="str">
            <v>PP.GME</v>
          </cell>
          <cell r="D30" t="str">
            <v>10.60100.1500</v>
          </cell>
          <cell r="E30">
            <v>1054</v>
          </cell>
          <cell r="F30" t="str">
            <v>Y</v>
          </cell>
          <cell r="G30">
            <v>64</v>
          </cell>
          <cell r="H30">
            <v>427</v>
          </cell>
        </row>
        <row r="31">
          <cell r="A31">
            <v>1059</v>
          </cell>
          <cell r="B31" t="str">
            <v>GME</v>
          </cell>
          <cell r="C31" t="str">
            <v>PP.GME</v>
          </cell>
          <cell r="D31" t="str">
            <v>10.60100.1500</v>
          </cell>
          <cell r="E31">
            <v>1059</v>
          </cell>
          <cell r="F31" t="str">
            <v>Y</v>
          </cell>
          <cell r="G31">
            <v>72</v>
          </cell>
          <cell r="H31">
            <v>432</v>
          </cell>
        </row>
        <row r="32">
          <cell r="A32">
            <v>1066</v>
          </cell>
          <cell r="B32" t="str">
            <v>GME</v>
          </cell>
          <cell r="C32" t="str">
            <v>PP.GME</v>
          </cell>
          <cell r="D32" t="str">
            <v>10.60100.1500</v>
          </cell>
          <cell r="E32">
            <v>1066</v>
          </cell>
          <cell r="F32" t="str">
            <v>Y</v>
          </cell>
          <cell r="G32">
            <v>72</v>
          </cell>
          <cell r="H32">
            <v>439</v>
          </cell>
        </row>
        <row r="33">
          <cell r="A33">
            <v>1069</v>
          </cell>
          <cell r="B33" t="str">
            <v>GME</v>
          </cell>
          <cell r="C33" t="str">
            <v>PP.GME</v>
          </cell>
          <cell r="D33" t="str">
            <v>10.60100.1500</v>
          </cell>
          <cell r="E33">
            <v>1069</v>
          </cell>
          <cell r="F33" t="str">
            <v>Y</v>
          </cell>
          <cell r="G33">
            <v>72</v>
          </cell>
          <cell r="H33">
            <v>442</v>
          </cell>
        </row>
        <row r="34">
          <cell r="A34">
            <v>1007</v>
          </cell>
          <cell r="B34" t="str">
            <v>GME</v>
          </cell>
          <cell r="C34" t="str">
            <v>PP.GME</v>
          </cell>
          <cell r="D34" t="str">
            <v>10.60100.1700</v>
          </cell>
          <cell r="E34">
            <v>1007</v>
          </cell>
          <cell r="F34" t="str">
            <v>Y</v>
          </cell>
          <cell r="G34">
            <v>64</v>
          </cell>
          <cell r="H34">
            <v>380</v>
          </cell>
        </row>
        <row r="35">
          <cell r="A35">
            <v>1012</v>
          </cell>
          <cell r="B35" t="str">
            <v>GME</v>
          </cell>
          <cell r="C35" t="str">
            <v>PP.GME</v>
          </cell>
          <cell r="D35" t="str">
            <v>10.60100.1700</v>
          </cell>
          <cell r="E35">
            <v>1012</v>
          </cell>
          <cell r="F35" t="str">
            <v>Y</v>
          </cell>
          <cell r="G35">
            <v>72</v>
          </cell>
          <cell r="H35">
            <v>385</v>
          </cell>
        </row>
        <row r="36">
          <cell r="A36">
            <v>1016</v>
          </cell>
          <cell r="B36" t="str">
            <v>GME</v>
          </cell>
          <cell r="C36" t="str">
            <v>PP.GME</v>
          </cell>
          <cell r="D36" t="str">
            <v>10.60100.1700</v>
          </cell>
          <cell r="E36">
            <v>1016</v>
          </cell>
          <cell r="F36" t="str">
            <v>Y</v>
          </cell>
          <cell r="G36">
            <v>64</v>
          </cell>
          <cell r="H36">
            <v>389</v>
          </cell>
        </row>
        <row r="37">
          <cell r="A37">
            <v>1017</v>
          </cell>
          <cell r="B37" t="str">
            <v>GME</v>
          </cell>
          <cell r="C37" t="str">
            <v>PP.GME</v>
          </cell>
          <cell r="D37" t="str">
            <v>10.60100.1700</v>
          </cell>
          <cell r="E37">
            <v>1017</v>
          </cell>
          <cell r="F37" t="str">
            <v>Y</v>
          </cell>
          <cell r="G37">
            <v>64</v>
          </cell>
          <cell r="H37">
            <v>390</v>
          </cell>
        </row>
        <row r="38">
          <cell r="A38">
            <v>1019</v>
          </cell>
          <cell r="B38" t="str">
            <v>GME</v>
          </cell>
          <cell r="C38" t="str">
            <v>PP.GME</v>
          </cell>
          <cell r="D38" t="str">
            <v>10.60100.1700</v>
          </cell>
          <cell r="E38">
            <v>1019</v>
          </cell>
          <cell r="F38" t="str">
            <v>Y</v>
          </cell>
          <cell r="G38">
            <v>72</v>
          </cell>
          <cell r="H38">
            <v>392</v>
          </cell>
        </row>
        <row r="39">
          <cell r="A39">
            <v>1020</v>
          </cell>
          <cell r="B39" t="str">
            <v>GME</v>
          </cell>
          <cell r="C39" t="str">
            <v>PP.GME</v>
          </cell>
          <cell r="D39" t="str">
            <v>10.60100.1700</v>
          </cell>
          <cell r="E39">
            <v>1020</v>
          </cell>
          <cell r="F39" t="str">
            <v>Y</v>
          </cell>
          <cell r="G39">
            <v>64</v>
          </cell>
          <cell r="H39">
            <v>393</v>
          </cell>
        </row>
        <row r="40">
          <cell r="A40">
            <v>1029</v>
          </cell>
          <cell r="B40" t="str">
            <v>GME</v>
          </cell>
          <cell r="C40" t="str">
            <v>PP.GME</v>
          </cell>
          <cell r="D40" t="str">
            <v>10.60100.1700</v>
          </cell>
          <cell r="E40">
            <v>1029</v>
          </cell>
          <cell r="F40" t="str">
            <v>Y</v>
          </cell>
          <cell r="G40">
            <v>64</v>
          </cell>
          <cell r="H40">
            <v>402</v>
          </cell>
        </row>
        <row r="41">
          <cell r="A41">
            <v>1052</v>
          </cell>
          <cell r="B41" t="str">
            <v>GME</v>
          </cell>
          <cell r="C41" t="str">
            <v>PP.GME</v>
          </cell>
          <cell r="D41" t="str">
            <v>10.60100.1700</v>
          </cell>
          <cell r="E41">
            <v>1052</v>
          </cell>
          <cell r="F41" t="str">
            <v>Y</v>
          </cell>
          <cell r="G41">
            <v>48</v>
          </cell>
          <cell r="H41">
            <v>425</v>
          </cell>
        </row>
        <row r="42">
          <cell r="A42">
            <v>1058</v>
          </cell>
          <cell r="B42" t="str">
            <v>GME</v>
          </cell>
          <cell r="C42" t="str">
            <v>PP.GME</v>
          </cell>
          <cell r="D42" t="str">
            <v>10.60100.1700</v>
          </cell>
          <cell r="E42">
            <v>1058</v>
          </cell>
          <cell r="F42" t="str">
            <v>Y</v>
          </cell>
          <cell r="G42">
            <v>40</v>
          </cell>
          <cell r="H42">
            <v>431</v>
          </cell>
        </row>
        <row r="43">
          <cell r="A43">
            <v>1064</v>
          </cell>
          <cell r="B43" t="str">
            <v>GME</v>
          </cell>
          <cell r="C43" t="str">
            <v>PP.GME</v>
          </cell>
          <cell r="D43" t="str">
            <v>10.60100.1700</v>
          </cell>
          <cell r="E43">
            <v>1064</v>
          </cell>
          <cell r="F43" t="str">
            <v>Y</v>
          </cell>
          <cell r="G43">
            <v>64</v>
          </cell>
          <cell r="H43">
            <v>437</v>
          </cell>
        </row>
        <row r="44">
          <cell r="A44">
            <v>1051</v>
          </cell>
          <cell r="B44" t="str">
            <v>GME</v>
          </cell>
          <cell r="C44" t="str">
            <v>PP.GME</v>
          </cell>
          <cell r="D44" t="str">
            <v>10.60100.1975</v>
          </cell>
          <cell r="E44">
            <v>1051</v>
          </cell>
          <cell r="F44" t="str">
            <v>Y</v>
          </cell>
          <cell r="G44">
            <v>48</v>
          </cell>
          <cell r="H44">
            <v>424</v>
          </cell>
        </row>
        <row r="45">
          <cell r="A45">
            <v>1068</v>
          </cell>
          <cell r="B45" t="str">
            <v>GME</v>
          </cell>
          <cell r="C45" t="str">
            <v>PP.GME</v>
          </cell>
          <cell r="D45" t="str">
            <v>10.60100.1975</v>
          </cell>
          <cell r="E45">
            <v>1068</v>
          </cell>
          <cell r="F45" t="str">
            <v>Y</v>
          </cell>
          <cell r="G45">
            <v>80</v>
          </cell>
          <cell r="H45">
            <v>441</v>
          </cell>
        </row>
        <row r="46">
          <cell r="A46">
            <v>1070</v>
          </cell>
          <cell r="B46" t="str">
            <v>GME</v>
          </cell>
          <cell r="C46" t="str">
            <v>PP.GME</v>
          </cell>
          <cell r="D46" t="str">
            <v>10.60100.1975</v>
          </cell>
          <cell r="E46">
            <v>1070</v>
          </cell>
          <cell r="F46" t="str">
            <v>Y</v>
          </cell>
          <cell r="G46">
            <v>72</v>
          </cell>
          <cell r="H46">
            <v>443</v>
          </cell>
        </row>
        <row r="47">
          <cell r="A47">
            <v>1013</v>
          </cell>
          <cell r="B47" t="str">
            <v>GME</v>
          </cell>
          <cell r="C47" t="str">
            <v>PP.GME</v>
          </cell>
          <cell r="D47" t="str">
            <v>10.60100.2500</v>
          </cell>
          <cell r="E47">
            <v>1013</v>
          </cell>
          <cell r="F47" t="str">
            <v>Y</v>
          </cell>
          <cell r="G47">
            <v>0</v>
          </cell>
          <cell r="H47">
            <v>386</v>
          </cell>
        </row>
        <row r="48">
          <cell r="A48">
            <v>1021</v>
          </cell>
          <cell r="B48" t="str">
            <v>GME</v>
          </cell>
          <cell r="C48" t="str">
            <v>PP.GME</v>
          </cell>
          <cell r="D48" t="str">
            <v>10.60100.2500</v>
          </cell>
          <cell r="E48">
            <v>1021</v>
          </cell>
          <cell r="F48" t="str">
            <v>Y</v>
          </cell>
          <cell r="G48">
            <v>0</v>
          </cell>
          <cell r="H48">
            <v>394</v>
          </cell>
        </row>
        <row r="49">
          <cell r="A49">
            <v>1024</v>
          </cell>
          <cell r="B49" t="str">
            <v>GME</v>
          </cell>
          <cell r="C49" t="str">
            <v>PP.GME</v>
          </cell>
          <cell r="D49" t="str">
            <v>10.60100.2500</v>
          </cell>
          <cell r="E49">
            <v>1024</v>
          </cell>
          <cell r="F49" t="str">
            <v>Y</v>
          </cell>
          <cell r="G49">
            <v>0</v>
          </cell>
          <cell r="H49">
            <v>397</v>
          </cell>
        </row>
        <row r="50">
          <cell r="A50">
            <v>1026</v>
          </cell>
          <cell r="B50" t="str">
            <v>GME</v>
          </cell>
          <cell r="C50" t="str">
            <v>PP.GME</v>
          </cell>
          <cell r="D50" t="str">
            <v>10.60100.2500</v>
          </cell>
          <cell r="E50">
            <v>1026</v>
          </cell>
          <cell r="F50" t="str">
            <v>Y</v>
          </cell>
          <cell r="G50">
            <v>0</v>
          </cell>
          <cell r="H50">
            <v>399</v>
          </cell>
        </row>
        <row r="51">
          <cell r="A51">
            <v>1027</v>
          </cell>
          <cell r="B51" t="str">
            <v>GME</v>
          </cell>
          <cell r="C51" t="str">
            <v>PP.GME</v>
          </cell>
          <cell r="D51" t="str">
            <v>10.60100.2500</v>
          </cell>
          <cell r="E51">
            <v>1027</v>
          </cell>
          <cell r="F51" t="str">
            <v>Y</v>
          </cell>
          <cell r="G51">
            <v>0</v>
          </cell>
          <cell r="H51">
            <v>400</v>
          </cell>
        </row>
        <row r="52">
          <cell r="A52">
            <v>1028</v>
          </cell>
          <cell r="B52" t="str">
            <v>GME</v>
          </cell>
          <cell r="C52" t="str">
            <v>PP.GME</v>
          </cell>
          <cell r="D52" t="str">
            <v>10.60100.2500</v>
          </cell>
          <cell r="E52">
            <v>1028</v>
          </cell>
          <cell r="F52" t="str">
            <v>Y</v>
          </cell>
          <cell r="G52">
            <v>0</v>
          </cell>
          <cell r="H52">
            <v>401</v>
          </cell>
        </row>
        <row r="53">
          <cell r="A53">
            <v>1031</v>
          </cell>
          <cell r="B53" t="str">
            <v>GME</v>
          </cell>
          <cell r="C53" t="str">
            <v>PP.GME</v>
          </cell>
          <cell r="D53" t="str">
            <v>10.60100.2500</v>
          </cell>
          <cell r="E53">
            <v>1031</v>
          </cell>
          <cell r="F53" t="str">
            <v>Y</v>
          </cell>
          <cell r="G53">
            <v>0</v>
          </cell>
          <cell r="H53">
            <v>404</v>
          </cell>
        </row>
        <row r="54">
          <cell r="A54">
            <v>1032</v>
          </cell>
          <cell r="B54" t="str">
            <v>GME</v>
          </cell>
          <cell r="C54" t="str">
            <v>PP.GME</v>
          </cell>
          <cell r="D54" t="str">
            <v>10.60100.2500</v>
          </cell>
          <cell r="E54">
            <v>1032</v>
          </cell>
          <cell r="F54" t="str">
            <v>Y</v>
          </cell>
          <cell r="G54">
            <v>0</v>
          </cell>
          <cell r="H54">
            <v>405</v>
          </cell>
        </row>
        <row r="55">
          <cell r="A55">
            <v>1033</v>
          </cell>
          <cell r="B55" t="str">
            <v>GME</v>
          </cell>
          <cell r="C55" t="str">
            <v>PP.GME</v>
          </cell>
          <cell r="D55" t="str">
            <v>10.60100.2500</v>
          </cell>
          <cell r="E55">
            <v>1033</v>
          </cell>
          <cell r="F55" t="str">
            <v>Y</v>
          </cell>
          <cell r="G55">
            <v>0</v>
          </cell>
          <cell r="H55">
            <v>406</v>
          </cell>
        </row>
        <row r="56">
          <cell r="A56">
            <v>1034</v>
          </cell>
          <cell r="B56" t="str">
            <v>GME</v>
          </cell>
          <cell r="C56" t="str">
            <v>PP.GME</v>
          </cell>
          <cell r="D56" t="str">
            <v>10.60100.2500</v>
          </cell>
          <cell r="E56">
            <v>1034</v>
          </cell>
          <cell r="F56" t="str">
            <v>Y</v>
          </cell>
          <cell r="G56">
            <v>0</v>
          </cell>
          <cell r="H56">
            <v>407</v>
          </cell>
        </row>
        <row r="57">
          <cell r="A57">
            <v>1043</v>
          </cell>
          <cell r="B57" t="str">
            <v>GME</v>
          </cell>
          <cell r="C57" t="str">
            <v>PP.GME</v>
          </cell>
          <cell r="D57" t="str">
            <v>10.60100.2500</v>
          </cell>
          <cell r="E57">
            <v>1043</v>
          </cell>
          <cell r="F57" t="str">
            <v>Y</v>
          </cell>
          <cell r="G57">
            <v>0</v>
          </cell>
          <cell r="H57">
            <v>416</v>
          </cell>
        </row>
        <row r="58">
          <cell r="A58">
            <v>1055</v>
          </cell>
          <cell r="B58" t="str">
            <v>GME</v>
          </cell>
          <cell r="C58" t="str">
            <v>PP.GME</v>
          </cell>
          <cell r="D58" t="str">
            <v>10.60100.2500</v>
          </cell>
          <cell r="E58">
            <v>1055</v>
          </cell>
          <cell r="F58" t="str">
            <v>Y</v>
          </cell>
          <cell r="G58">
            <v>0</v>
          </cell>
          <cell r="H58">
            <v>428</v>
          </cell>
        </row>
        <row r="59">
          <cell r="A59">
            <v>1062</v>
          </cell>
          <cell r="B59" t="str">
            <v>GME</v>
          </cell>
          <cell r="C59" t="str">
            <v>PP.GME</v>
          </cell>
          <cell r="D59" t="str">
            <v>10.60100.2500</v>
          </cell>
          <cell r="E59">
            <v>1062</v>
          </cell>
          <cell r="F59" t="str">
            <v>Y</v>
          </cell>
          <cell r="G59">
            <v>0</v>
          </cell>
          <cell r="H59">
            <v>435</v>
          </cell>
        </row>
        <row r="60">
          <cell r="A60">
            <v>1071</v>
          </cell>
          <cell r="B60" t="str">
            <v>GME</v>
          </cell>
          <cell r="C60" t="str">
            <v>PP.GME</v>
          </cell>
          <cell r="D60" t="str">
            <v>10.60100.2500</v>
          </cell>
          <cell r="E60">
            <v>1071</v>
          </cell>
          <cell r="F60" t="str">
            <v>Y</v>
          </cell>
          <cell r="G60">
            <v>0</v>
          </cell>
          <cell r="H60">
            <v>444</v>
          </cell>
        </row>
        <row r="61">
          <cell r="A61">
            <v>1072</v>
          </cell>
          <cell r="B61" t="str">
            <v>GME</v>
          </cell>
          <cell r="C61" t="str">
            <v>PP.GME</v>
          </cell>
          <cell r="D61" t="str">
            <v>10.60100.2500</v>
          </cell>
          <cell r="E61">
            <v>1072</v>
          </cell>
          <cell r="F61" t="str">
            <v>Y</v>
          </cell>
          <cell r="G61">
            <v>0</v>
          </cell>
          <cell r="H61">
            <v>445</v>
          </cell>
        </row>
        <row r="62">
          <cell r="A62">
            <v>1014</v>
          </cell>
          <cell r="B62" t="str">
            <v>GME</v>
          </cell>
          <cell r="C62" t="str">
            <v>PP.GME</v>
          </cell>
          <cell r="D62" t="str">
            <v>10.60100.2700</v>
          </cell>
          <cell r="E62">
            <v>1014</v>
          </cell>
          <cell r="F62" t="str">
            <v>Y</v>
          </cell>
          <cell r="G62">
            <v>0</v>
          </cell>
          <cell r="H62">
            <v>387</v>
          </cell>
        </row>
        <row r="63">
          <cell r="A63">
            <v>1023</v>
          </cell>
          <cell r="B63" t="str">
            <v>GME</v>
          </cell>
          <cell r="C63" t="str">
            <v>PP.GME</v>
          </cell>
          <cell r="D63" t="str">
            <v>10.60100.2700</v>
          </cell>
          <cell r="E63">
            <v>1023</v>
          </cell>
          <cell r="F63" t="str">
            <v>Y</v>
          </cell>
          <cell r="G63">
            <v>0</v>
          </cell>
          <cell r="H63">
            <v>396</v>
          </cell>
        </row>
        <row r="64">
          <cell r="A64">
            <v>1035</v>
          </cell>
          <cell r="B64" t="str">
            <v>GME</v>
          </cell>
          <cell r="C64" t="str">
            <v>PP.GME</v>
          </cell>
          <cell r="D64" t="str">
            <v>10.60100.2700</v>
          </cell>
          <cell r="E64">
            <v>1035</v>
          </cell>
          <cell r="F64" t="str">
            <v>Y</v>
          </cell>
          <cell r="G64">
            <v>0</v>
          </cell>
          <cell r="H64">
            <v>408</v>
          </cell>
        </row>
        <row r="65">
          <cell r="A65">
            <v>1036</v>
          </cell>
          <cell r="B65" t="str">
            <v>GME</v>
          </cell>
          <cell r="C65" t="str">
            <v>PP.GME</v>
          </cell>
          <cell r="D65" t="str">
            <v>10.60100.2700</v>
          </cell>
          <cell r="E65">
            <v>1036</v>
          </cell>
          <cell r="F65" t="str">
            <v>Y</v>
          </cell>
          <cell r="G65">
            <v>0</v>
          </cell>
          <cell r="H65">
            <v>409</v>
          </cell>
        </row>
        <row r="66">
          <cell r="A66">
            <v>1038</v>
          </cell>
          <cell r="B66" t="str">
            <v>GME</v>
          </cell>
          <cell r="C66" t="str">
            <v>PP.GME</v>
          </cell>
          <cell r="D66" t="str">
            <v>10.60100.2700</v>
          </cell>
          <cell r="E66">
            <v>1038</v>
          </cell>
          <cell r="F66" t="str">
            <v>Y</v>
          </cell>
          <cell r="G66">
            <v>0</v>
          </cell>
          <cell r="H66">
            <v>411</v>
          </cell>
        </row>
        <row r="67">
          <cell r="A67">
            <v>1045</v>
          </cell>
          <cell r="B67" t="str">
            <v>GME</v>
          </cell>
          <cell r="C67" t="str">
            <v>PP.GME</v>
          </cell>
          <cell r="D67" t="str">
            <v>10.60100.2700</v>
          </cell>
          <cell r="E67">
            <v>1045</v>
          </cell>
          <cell r="F67" t="str">
            <v>Y</v>
          </cell>
          <cell r="G67">
            <v>0</v>
          </cell>
          <cell r="H67">
            <v>418</v>
          </cell>
        </row>
        <row r="68">
          <cell r="A68">
            <v>1056</v>
          </cell>
          <cell r="B68" t="str">
            <v>GME</v>
          </cell>
          <cell r="C68" t="str">
            <v>PP.GME</v>
          </cell>
          <cell r="D68" t="str">
            <v>10.60100.2700</v>
          </cell>
          <cell r="E68">
            <v>1056</v>
          </cell>
          <cell r="F68" t="str">
            <v>Y</v>
          </cell>
          <cell r="G68">
            <v>0</v>
          </cell>
          <cell r="H68">
            <v>429</v>
          </cell>
        </row>
        <row r="69">
          <cell r="A69">
            <v>1057</v>
          </cell>
          <cell r="B69" t="str">
            <v>GME</v>
          </cell>
          <cell r="C69" t="str">
            <v>PP.GME</v>
          </cell>
          <cell r="D69" t="str">
            <v>10.60100.2700</v>
          </cell>
          <cell r="E69">
            <v>1057</v>
          </cell>
          <cell r="F69" t="str">
            <v>N</v>
          </cell>
          <cell r="G69">
            <v>0</v>
          </cell>
          <cell r="H69">
            <v>430</v>
          </cell>
        </row>
        <row r="70">
          <cell r="A70">
            <v>1061</v>
          </cell>
          <cell r="B70" t="str">
            <v>GME</v>
          </cell>
          <cell r="C70" t="str">
            <v>PP.GME</v>
          </cell>
          <cell r="D70" t="str">
            <v>10.60100.2700</v>
          </cell>
          <cell r="E70">
            <v>1061</v>
          </cell>
          <cell r="F70" t="str">
            <v>Y</v>
          </cell>
          <cell r="G70">
            <v>0</v>
          </cell>
          <cell r="H70">
            <v>434</v>
          </cell>
        </row>
        <row r="71">
          <cell r="A71">
            <v>1063</v>
          </cell>
          <cell r="B71" t="str">
            <v>GME</v>
          </cell>
          <cell r="C71" t="str">
            <v>PP.GME</v>
          </cell>
          <cell r="D71" t="str">
            <v>10.60100.2700</v>
          </cell>
          <cell r="E71">
            <v>1063</v>
          </cell>
          <cell r="F71" t="str">
            <v>Y</v>
          </cell>
          <cell r="G71">
            <v>0</v>
          </cell>
          <cell r="H71">
            <v>436</v>
          </cell>
        </row>
        <row r="72">
          <cell r="A72">
            <v>1065</v>
          </cell>
          <cell r="B72" t="str">
            <v>GME</v>
          </cell>
          <cell r="C72" t="str">
            <v>PP.GME</v>
          </cell>
          <cell r="D72" t="str">
            <v>10.60100.2700</v>
          </cell>
          <cell r="E72">
            <v>1065</v>
          </cell>
          <cell r="F72" t="str">
            <v>Y</v>
          </cell>
          <cell r="G72">
            <v>0</v>
          </cell>
          <cell r="H72">
            <v>438</v>
          </cell>
        </row>
        <row r="73">
          <cell r="A73">
            <v>1067</v>
          </cell>
          <cell r="B73" t="str">
            <v>GME</v>
          </cell>
          <cell r="C73" t="str">
            <v>PP.GME</v>
          </cell>
          <cell r="D73" t="str">
            <v>10.60100.2700</v>
          </cell>
          <cell r="E73">
            <v>1067</v>
          </cell>
          <cell r="F73" t="str">
            <v>Y</v>
          </cell>
          <cell r="G73">
            <v>0</v>
          </cell>
          <cell r="H73">
            <v>440</v>
          </cell>
        </row>
        <row r="74">
          <cell r="A74">
            <v>1077</v>
          </cell>
          <cell r="B74" t="str">
            <v>GME</v>
          </cell>
          <cell r="C74" t="str">
            <v>PP.GME</v>
          </cell>
          <cell r="D74" t="str">
            <v>10.60150.1300</v>
          </cell>
          <cell r="E74">
            <v>1077</v>
          </cell>
          <cell r="F74" t="str">
            <v>Y</v>
          </cell>
          <cell r="G74">
            <v>80</v>
          </cell>
          <cell r="H74">
            <v>450</v>
          </cell>
        </row>
        <row r="75">
          <cell r="A75">
            <v>1080</v>
          </cell>
          <cell r="B75" t="str">
            <v>GME</v>
          </cell>
          <cell r="C75" t="str">
            <v>PP.GME</v>
          </cell>
          <cell r="D75" t="str">
            <v>10.60150.1300</v>
          </cell>
          <cell r="E75">
            <v>1080</v>
          </cell>
          <cell r="F75" t="str">
            <v>Y</v>
          </cell>
          <cell r="G75">
            <v>80</v>
          </cell>
          <cell r="H75">
            <v>453</v>
          </cell>
        </row>
        <row r="76">
          <cell r="A76">
            <v>1074</v>
          </cell>
          <cell r="B76" t="str">
            <v>GME</v>
          </cell>
          <cell r="C76" t="str">
            <v>PP.GME</v>
          </cell>
          <cell r="D76" t="str">
            <v>10.60150.1400</v>
          </cell>
          <cell r="E76">
            <v>1074</v>
          </cell>
          <cell r="F76" t="str">
            <v>Y</v>
          </cell>
          <cell r="G76">
            <v>80</v>
          </cell>
          <cell r="H76">
            <v>447</v>
          </cell>
        </row>
        <row r="77">
          <cell r="A77">
            <v>1079</v>
          </cell>
          <cell r="B77" t="str">
            <v>GME</v>
          </cell>
          <cell r="C77" t="str">
            <v>PP.GME</v>
          </cell>
          <cell r="D77" t="str">
            <v>10.60150.1400</v>
          </cell>
          <cell r="E77">
            <v>1079</v>
          </cell>
          <cell r="F77" t="str">
            <v>Y</v>
          </cell>
          <cell r="G77">
            <v>80</v>
          </cell>
          <cell r="H77">
            <v>452</v>
          </cell>
        </row>
        <row r="78">
          <cell r="A78">
            <v>1082</v>
          </cell>
          <cell r="B78" t="str">
            <v>GME</v>
          </cell>
          <cell r="C78" t="str">
            <v>PP.GME</v>
          </cell>
          <cell r="D78" t="str">
            <v>10.60150.1400</v>
          </cell>
          <cell r="E78">
            <v>1082</v>
          </cell>
          <cell r="F78" t="str">
            <v>Y</v>
          </cell>
          <cell r="G78">
            <v>80</v>
          </cell>
          <cell r="H78">
            <v>455</v>
          </cell>
        </row>
        <row r="79">
          <cell r="A79">
            <v>1083</v>
          </cell>
          <cell r="B79" t="str">
            <v>GME</v>
          </cell>
          <cell r="C79" t="str">
            <v>PP.GME</v>
          </cell>
          <cell r="D79" t="str">
            <v>10.60150.1400</v>
          </cell>
          <cell r="E79">
            <v>1083</v>
          </cell>
          <cell r="F79" t="str">
            <v>Y</v>
          </cell>
          <cell r="G79">
            <v>56</v>
          </cell>
          <cell r="H79">
            <v>456</v>
          </cell>
        </row>
        <row r="80">
          <cell r="A80">
            <v>1075</v>
          </cell>
          <cell r="B80" t="str">
            <v>GME</v>
          </cell>
          <cell r="C80" t="str">
            <v>PP.GME</v>
          </cell>
          <cell r="D80" t="str">
            <v>10.60150.1410</v>
          </cell>
          <cell r="E80">
            <v>1075</v>
          </cell>
          <cell r="F80" t="str">
            <v>N</v>
          </cell>
          <cell r="G80">
            <v>0</v>
          </cell>
          <cell r="H80">
            <v>448</v>
          </cell>
        </row>
        <row r="81">
          <cell r="A81">
            <v>1078</v>
          </cell>
          <cell r="B81" t="str">
            <v>GME</v>
          </cell>
          <cell r="C81" t="str">
            <v>PP.GME</v>
          </cell>
          <cell r="D81" t="str">
            <v>10.60150.2300</v>
          </cell>
          <cell r="E81">
            <v>1078</v>
          </cell>
          <cell r="F81" t="str">
            <v>Y</v>
          </cell>
          <cell r="G81">
            <v>0</v>
          </cell>
          <cell r="H81">
            <v>451</v>
          </cell>
        </row>
        <row r="82">
          <cell r="A82">
            <v>1084</v>
          </cell>
          <cell r="B82" t="str">
            <v>GME</v>
          </cell>
          <cell r="C82" t="str">
            <v>PP.GME</v>
          </cell>
          <cell r="D82" t="str">
            <v>10.60150.2300</v>
          </cell>
          <cell r="E82">
            <v>1084</v>
          </cell>
          <cell r="F82" t="str">
            <v>Y</v>
          </cell>
          <cell r="G82">
            <v>0</v>
          </cell>
          <cell r="H82">
            <v>457</v>
          </cell>
        </row>
        <row r="83">
          <cell r="A83">
            <v>1073</v>
          </cell>
          <cell r="B83" t="str">
            <v>GME</v>
          </cell>
          <cell r="C83" t="str">
            <v>PP.GME</v>
          </cell>
          <cell r="D83" t="str">
            <v>10.60150.2400</v>
          </cell>
          <cell r="E83">
            <v>1073</v>
          </cell>
          <cell r="F83" t="str">
            <v>Y</v>
          </cell>
          <cell r="G83">
            <v>0</v>
          </cell>
          <cell r="H83">
            <v>446</v>
          </cell>
        </row>
        <row r="84">
          <cell r="A84">
            <v>1076</v>
          </cell>
          <cell r="B84" t="str">
            <v>GME</v>
          </cell>
          <cell r="C84" t="str">
            <v>PP.GME</v>
          </cell>
          <cell r="D84" t="str">
            <v>10.60150.2400</v>
          </cell>
          <cell r="E84">
            <v>1076</v>
          </cell>
          <cell r="F84" t="str">
            <v>Y</v>
          </cell>
          <cell r="G84">
            <v>0</v>
          </cell>
          <cell r="H84">
            <v>449</v>
          </cell>
        </row>
        <row r="85">
          <cell r="A85">
            <v>1081</v>
          </cell>
          <cell r="B85" t="str">
            <v>GME</v>
          </cell>
          <cell r="C85" t="str">
            <v>PP.GME</v>
          </cell>
          <cell r="D85" t="str">
            <v>10.60150.2400</v>
          </cell>
          <cell r="E85">
            <v>1081</v>
          </cell>
          <cell r="F85" t="str">
            <v>Y</v>
          </cell>
          <cell r="G85">
            <v>0</v>
          </cell>
          <cell r="H85">
            <v>454</v>
          </cell>
        </row>
        <row r="86">
          <cell r="A86">
            <v>5012</v>
          </cell>
          <cell r="B86" t="str">
            <v>GME</v>
          </cell>
          <cell r="C86" t="str">
            <v>PP.GME</v>
          </cell>
          <cell r="D86" t="str">
            <v>10.60150.2400</v>
          </cell>
          <cell r="E86">
            <v>5012</v>
          </cell>
          <cell r="F86" t="str">
            <v>Y</v>
          </cell>
          <cell r="G86">
            <v>0</v>
          </cell>
          <cell r="H86">
            <v>1155</v>
          </cell>
        </row>
        <row r="87">
          <cell r="A87">
            <v>1094</v>
          </cell>
          <cell r="B87" t="str">
            <v>GME</v>
          </cell>
          <cell r="C87" t="str">
            <v>PP.GME</v>
          </cell>
          <cell r="D87" t="str">
            <v>10.60200.1130</v>
          </cell>
          <cell r="E87">
            <v>1094</v>
          </cell>
          <cell r="F87" t="str">
            <v>Y</v>
          </cell>
          <cell r="G87">
            <v>80</v>
          </cell>
          <cell r="H87">
            <v>467</v>
          </cell>
        </row>
        <row r="88">
          <cell r="A88">
            <v>1085</v>
          </cell>
          <cell r="B88" t="str">
            <v>GME</v>
          </cell>
          <cell r="C88" t="str">
            <v>PP.GME</v>
          </cell>
          <cell r="D88" t="str">
            <v>10.60200.1500</v>
          </cell>
          <cell r="E88">
            <v>1085</v>
          </cell>
          <cell r="F88" t="str">
            <v>Y</v>
          </cell>
          <cell r="G88">
            <v>60</v>
          </cell>
          <cell r="H88">
            <v>458</v>
          </cell>
        </row>
        <row r="89">
          <cell r="A89">
            <v>1086</v>
          </cell>
          <cell r="B89" t="str">
            <v>GME</v>
          </cell>
          <cell r="C89" t="str">
            <v>PP.GME</v>
          </cell>
          <cell r="D89" t="str">
            <v>10.60200.1500</v>
          </cell>
          <cell r="E89">
            <v>1086</v>
          </cell>
          <cell r="F89" t="str">
            <v>Y</v>
          </cell>
          <cell r="G89">
            <v>48</v>
          </cell>
          <cell r="H89">
            <v>459</v>
          </cell>
        </row>
        <row r="90">
          <cell r="A90">
            <v>1087</v>
          </cell>
          <cell r="B90" t="str">
            <v>GME</v>
          </cell>
          <cell r="C90" t="str">
            <v>PP.GME</v>
          </cell>
          <cell r="D90" t="str">
            <v>10.60200.1500</v>
          </cell>
          <cell r="E90">
            <v>1087</v>
          </cell>
          <cell r="F90" t="str">
            <v>Y</v>
          </cell>
          <cell r="G90">
            <v>60</v>
          </cell>
          <cell r="H90">
            <v>460</v>
          </cell>
        </row>
        <row r="91">
          <cell r="A91">
            <v>1092</v>
          </cell>
          <cell r="B91" t="str">
            <v>GME</v>
          </cell>
          <cell r="C91" t="str">
            <v>PP.GME</v>
          </cell>
          <cell r="D91" t="str">
            <v>10.60200.1500</v>
          </cell>
          <cell r="E91">
            <v>1092</v>
          </cell>
          <cell r="F91" t="str">
            <v>Y</v>
          </cell>
          <cell r="G91">
            <v>60</v>
          </cell>
          <cell r="H91">
            <v>465</v>
          </cell>
        </row>
        <row r="92">
          <cell r="A92">
            <v>1093</v>
          </cell>
          <cell r="B92" t="str">
            <v>GME</v>
          </cell>
          <cell r="C92" t="str">
            <v>PP.GME</v>
          </cell>
          <cell r="D92" t="str">
            <v>10.60200.1500</v>
          </cell>
          <cell r="E92">
            <v>1093</v>
          </cell>
          <cell r="F92" t="str">
            <v>Y</v>
          </cell>
          <cell r="G92">
            <v>60</v>
          </cell>
          <cell r="H92">
            <v>466</v>
          </cell>
        </row>
        <row r="93">
          <cell r="A93">
            <v>1095</v>
          </cell>
          <cell r="B93" t="str">
            <v>GME</v>
          </cell>
          <cell r="C93" t="str">
            <v>PP.GME</v>
          </cell>
          <cell r="D93" t="str">
            <v>10.60200.1500</v>
          </cell>
          <cell r="E93">
            <v>1095</v>
          </cell>
          <cell r="F93" t="str">
            <v>Y</v>
          </cell>
          <cell r="G93">
            <v>36</v>
          </cell>
          <cell r="H93">
            <v>468</v>
          </cell>
        </row>
        <row r="94">
          <cell r="A94">
            <v>1096</v>
          </cell>
          <cell r="B94" t="str">
            <v>GME</v>
          </cell>
          <cell r="C94" t="str">
            <v>PP.GME</v>
          </cell>
          <cell r="D94" t="str">
            <v>10.60200.1500</v>
          </cell>
          <cell r="E94">
            <v>1096</v>
          </cell>
          <cell r="F94" t="str">
            <v>Y</v>
          </cell>
          <cell r="G94">
            <v>48</v>
          </cell>
          <cell r="H94">
            <v>469</v>
          </cell>
        </row>
        <row r="95">
          <cell r="A95">
            <v>1097</v>
          </cell>
          <cell r="B95" t="str">
            <v>GME</v>
          </cell>
          <cell r="C95" t="str">
            <v>PP.GME</v>
          </cell>
          <cell r="D95" t="str">
            <v>10.60200.1500</v>
          </cell>
          <cell r="E95">
            <v>1097</v>
          </cell>
          <cell r="F95" t="str">
            <v>Y</v>
          </cell>
          <cell r="G95">
            <v>72</v>
          </cell>
          <cell r="H95">
            <v>470</v>
          </cell>
        </row>
        <row r="96">
          <cell r="A96">
            <v>1098</v>
          </cell>
          <cell r="B96" t="str">
            <v>GME</v>
          </cell>
          <cell r="C96" t="str">
            <v>PP.GME</v>
          </cell>
          <cell r="D96" t="str">
            <v>10.60200.1500</v>
          </cell>
          <cell r="E96">
            <v>1098</v>
          </cell>
          <cell r="F96" t="str">
            <v>Y</v>
          </cell>
          <cell r="G96">
            <v>48</v>
          </cell>
          <cell r="H96">
            <v>471</v>
          </cell>
        </row>
        <row r="97">
          <cell r="A97">
            <v>1099</v>
          </cell>
          <cell r="B97" t="str">
            <v>GME</v>
          </cell>
          <cell r="C97" t="str">
            <v>PP.GME</v>
          </cell>
          <cell r="D97" t="str">
            <v>10.60200.1500</v>
          </cell>
          <cell r="E97">
            <v>1099</v>
          </cell>
          <cell r="F97" t="str">
            <v>Y</v>
          </cell>
          <cell r="G97">
            <v>60</v>
          </cell>
          <cell r="H97">
            <v>472</v>
          </cell>
        </row>
        <row r="98">
          <cell r="A98">
            <v>1100</v>
          </cell>
          <cell r="B98" t="str">
            <v>GME</v>
          </cell>
          <cell r="C98" t="str">
            <v>PP.GME</v>
          </cell>
          <cell r="D98" t="str">
            <v>10.60200.1500</v>
          </cell>
          <cell r="E98">
            <v>1100</v>
          </cell>
          <cell r="F98" t="str">
            <v>Y</v>
          </cell>
          <cell r="G98">
            <v>60</v>
          </cell>
          <cell r="H98">
            <v>473</v>
          </cell>
        </row>
        <row r="99">
          <cell r="A99">
            <v>1103</v>
          </cell>
          <cell r="B99" t="str">
            <v>GME</v>
          </cell>
          <cell r="C99" t="str">
            <v>PP.GME</v>
          </cell>
          <cell r="D99" t="str">
            <v>10.60200.1500</v>
          </cell>
          <cell r="E99">
            <v>1103</v>
          </cell>
          <cell r="F99" t="str">
            <v>Y</v>
          </cell>
          <cell r="G99">
            <v>60</v>
          </cell>
          <cell r="H99">
            <v>476</v>
          </cell>
        </row>
        <row r="100">
          <cell r="A100">
            <v>1088</v>
          </cell>
          <cell r="B100" t="str">
            <v>GME</v>
          </cell>
          <cell r="C100" t="str">
            <v>PP.GME</v>
          </cell>
          <cell r="D100" t="str">
            <v>10.60200.2500</v>
          </cell>
          <cell r="E100">
            <v>1088</v>
          </cell>
          <cell r="F100" t="str">
            <v>Y</v>
          </cell>
          <cell r="G100">
            <v>0</v>
          </cell>
          <cell r="H100">
            <v>461</v>
          </cell>
        </row>
        <row r="101">
          <cell r="A101">
            <v>1089</v>
          </cell>
          <cell r="B101" t="str">
            <v>GME</v>
          </cell>
          <cell r="C101" t="str">
            <v>PP.GME</v>
          </cell>
          <cell r="D101" t="str">
            <v>10.60200.2500</v>
          </cell>
          <cell r="E101">
            <v>1089</v>
          </cell>
          <cell r="F101" t="str">
            <v>Y</v>
          </cell>
          <cell r="G101">
            <v>0</v>
          </cell>
          <cell r="H101">
            <v>462</v>
          </cell>
        </row>
        <row r="102">
          <cell r="A102">
            <v>1090</v>
          </cell>
          <cell r="B102" t="str">
            <v>GME</v>
          </cell>
          <cell r="C102" t="str">
            <v>PP.GME</v>
          </cell>
          <cell r="D102" t="str">
            <v>10.60200.2500</v>
          </cell>
          <cell r="E102">
            <v>1090</v>
          </cell>
          <cell r="F102" t="str">
            <v>Y</v>
          </cell>
          <cell r="G102">
            <v>0</v>
          </cell>
          <cell r="H102">
            <v>463</v>
          </cell>
        </row>
        <row r="103">
          <cell r="A103">
            <v>1091</v>
          </cell>
          <cell r="B103" t="str">
            <v>GME</v>
          </cell>
          <cell r="C103" t="str">
            <v>PP.GME</v>
          </cell>
          <cell r="D103" t="str">
            <v>10.60200.2500</v>
          </cell>
          <cell r="E103">
            <v>1091</v>
          </cell>
          <cell r="F103" t="str">
            <v>Y</v>
          </cell>
          <cell r="G103">
            <v>0</v>
          </cell>
          <cell r="H103">
            <v>464</v>
          </cell>
        </row>
        <row r="104">
          <cell r="A104">
            <v>1101</v>
          </cell>
          <cell r="B104" t="str">
            <v>GME</v>
          </cell>
          <cell r="C104" t="str">
            <v>PP.GME</v>
          </cell>
          <cell r="D104" t="str">
            <v>10.60200.2500</v>
          </cell>
          <cell r="E104">
            <v>1101</v>
          </cell>
          <cell r="F104" t="str">
            <v>Y</v>
          </cell>
          <cell r="G104">
            <v>0</v>
          </cell>
          <cell r="H104">
            <v>474</v>
          </cell>
        </row>
        <row r="105">
          <cell r="A105">
            <v>1102</v>
          </cell>
          <cell r="B105" t="str">
            <v>GME</v>
          </cell>
          <cell r="C105" t="str">
            <v>PP.GME</v>
          </cell>
          <cell r="D105" t="str">
            <v>10.60200.2500</v>
          </cell>
          <cell r="E105">
            <v>1102</v>
          </cell>
          <cell r="F105" t="str">
            <v>Y</v>
          </cell>
          <cell r="G105">
            <v>0</v>
          </cell>
          <cell r="H105">
            <v>475</v>
          </cell>
        </row>
        <row r="106">
          <cell r="A106">
            <v>1104</v>
          </cell>
          <cell r="B106" t="str">
            <v>GME</v>
          </cell>
          <cell r="C106" t="str">
            <v>PP.GME</v>
          </cell>
          <cell r="D106" t="str">
            <v>10.60200.2500</v>
          </cell>
          <cell r="E106">
            <v>1104</v>
          </cell>
          <cell r="F106" t="str">
            <v>Y</v>
          </cell>
          <cell r="G106">
            <v>0</v>
          </cell>
          <cell r="H106">
            <v>1120</v>
          </cell>
        </row>
        <row r="107">
          <cell r="A107">
            <v>1111</v>
          </cell>
          <cell r="B107" t="str">
            <v>GME</v>
          </cell>
          <cell r="C107" t="str">
            <v>PP.GME</v>
          </cell>
          <cell r="D107" t="str">
            <v>10.60400.1130</v>
          </cell>
          <cell r="E107">
            <v>1111</v>
          </cell>
          <cell r="F107" t="str">
            <v>Y</v>
          </cell>
          <cell r="G107">
            <v>80</v>
          </cell>
          <cell r="H107">
            <v>484</v>
          </cell>
        </row>
        <row r="108">
          <cell r="A108">
            <v>1108</v>
          </cell>
          <cell r="B108" t="str">
            <v>GME</v>
          </cell>
          <cell r="C108" t="str">
            <v>PP.GME</v>
          </cell>
          <cell r="D108" t="str">
            <v>10.60400.1500</v>
          </cell>
          <cell r="E108">
            <v>1108</v>
          </cell>
          <cell r="F108" t="str">
            <v>Y</v>
          </cell>
          <cell r="G108">
            <v>72</v>
          </cell>
          <cell r="H108">
            <v>481</v>
          </cell>
        </row>
        <row r="109">
          <cell r="A109">
            <v>1109</v>
          </cell>
          <cell r="B109" t="str">
            <v>GME</v>
          </cell>
          <cell r="C109" t="str">
            <v>PP.GME</v>
          </cell>
          <cell r="D109" t="str">
            <v>10.60400.1500</v>
          </cell>
          <cell r="E109">
            <v>1109</v>
          </cell>
          <cell r="F109" t="str">
            <v>Y</v>
          </cell>
          <cell r="G109">
            <v>72</v>
          </cell>
          <cell r="H109">
            <v>482</v>
          </cell>
        </row>
        <row r="110">
          <cell r="A110">
            <v>1114</v>
          </cell>
          <cell r="B110" t="str">
            <v>GME</v>
          </cell>
          <cell r="C110" t="str">
            <v>PP.GME</v>
          </cell>
          <cell r="D110" t="str">
            <v>10.60400.1500</v>
          </cell>
          <cell r="E110">
            <v>1114</v>
          </cell>
          <cell r="F110" t="str">
            <v>Y</v>
          </cell>
          <cell r="G110">
            <v>72</v>
          </cell>
          <cell r="H110">
            <v>487</v>
          </cell>
        </row>
        <row r="111">
          <cell r="A111">
            <v>1116</v>
          </cell>
          <cell r="B111" t="str">
            <v>GME</v>
          </cell>
          <cell r="C111" t="str">
            <v>PP.GME</v>
          </cell>
          <cell r="D111" t="str">
            <v>10.60400.1500</v>
          </cell>
          <cell r="E111">
            <v>1116</v>
          </cell>
          <cell r="F111" t="str">
            <v>Y</v>
          </cell>
          <cell r="G111">
            <v>48</v>
          </cell>
          <cell r="H111">
            <v>489</v>
          </cell>
        </row>
        <row r="112">
          <cell r="A112">
            <v>1123</v>
          </cell>
          <cell r="B112" t="str">
            <v>GME</v>
          </cell>
          <cell r="C112" t="str">
            <v>PP.GME</v>
          </cell>
          <cell r="D112" t="str">
            <v>10.60400.1500</v>
          </cell>
          <cell r="E112">
            <v>1123</v>
          </cell>
          <cell r="F112" t="str">
            <v>Y</v>
          </cell>
          <cell r="G112">
            <v>72</v>
          </cell>
          <cell r="H112">
            <v>496</v>
          </cell>
        </row>
        <row r="113">
          <cell r="A113">
            <v>1125</v>
          </cell>
          <cell r="B113" t="str">
            <v>GME</v>
          </cell>
          <cell r="C113" t="str">
            <v>PP.GME</v>
          </cell>
          <cell r="D113" t="str">
            <v>10.60400.1500</v>
          </cell>
          <cell r="E113">
            <v>1125</v>
          </cell>
          <cell r="F113" t="str">
            <v>Y</v>
          </cell>
          <cell r="G113">
            <v>72</v>
          </cell>
          <cell r="H113">
            <v>498</v>
          </cell>
        </row>
        <row r="114">
          <cell r="A114">
            <v>1128</v>
          </cell>
          <cell r="B114" t="str">
            <v>GME</v>
          </cell>
          <cell r="C114" t="str">
            <v>PP.GME</v>
          </cell>
          <cell r="D114" t="str">
            <v>10.60400.1500</v>
          </cell>
          <cell r="E114">
            <v>1128</v>
          </cell>
          <cell r="F114" t="str">
            <v>Y</v>
          </cell>
          <cell r="G114">
            <v>48</v>
          </cell>
          <cell r="H114">
            <v>501</v>
          </cell>
        </row>
        <row r="115">
          <cell r="A115">
            <v>1129</v>
          </cell>
          <cell r="B115" t="str">
            <v>GME</v>
          </cell>
          <cell r="C115" t="str">
            <v>PP.GME</v>
          </cell>
          <cell r="D115" t="str">
            <v>10.60400.1500</v>
          </cell>
          <cell r="E115">
            <v>1129</v>
          </cell>
          <cell r="F115" t="str">
            <v>Y</v>
          </cell>
          <cell r="G115">
            <v>72</v>
          </cell>
          <cell r="H115">
            <v>502</v>
          </cell>
        </row>
        <row r="116">
          <cell r="A116">
            <v>1130</v>
          </cell>
          <cell r="B116" t="str">
            <v>GME</v>
          </cell>
          <cell r="C116" t="str">
            <v>PP.GME</v>
          </cell>
          <cell r="D116" t="str">
            <v>10.60400.1500</v>
          </cell>
          <cell r="E116">
            <v>1130</v>
          </cell>
          <cell r="F116" t="str">
            <v>Y</v>
          </cell>
          <cell r="G116">
            <v>72</v>
          </cell>
          <cell r="H116">
            <v>503</v>
          </cell>
        </row>
        <row r="117">
          <cell r="A117">
            <v>1131</v>
          </cell>
          <cell r="B117" t="str">
            <v>GME</v>
          </cell>
          <cell r="C117" t="str">
            <v>PP.GME</v>
          </cell>
          <cell r="D117" t="str">
            <v>10.60400.1500</v>
          </cell>
          <cell r="E117">
            <v>1131</v>
          </cell>
          <cell r="F117" t="str">
            <v>Y</v>
          </cell>
          <cell r="G117">
            <v>72</v>
          </cell>
          <cell r="H117">
            <v>504</v>
          </cell>
        </row>
        <row r="118">
          <cell r="A118">
            <v>1119</v>
          </cell>
          <cell r="B118" t="str">
            <v>GME</v>
          </cell>
          <cell r="C118" t="str">
            <v>PP.GME</v>
          </cell>
          <cell r="D118" t="str">
            <v>10.60400.1700</v>
          </cell>
          <cell r="E118">
            <v>1119</v>
          </cell>
          <cell r="F118" t="str">
            <v>Y</v>
          </cell>
          <cell r="G118">
            <v>56</v>
          </cell>
          <cell r="H118">
            <v>1125</v>
          </cell>
        </row>
        <row r="119">
          <cell r="A119">
            <v>1118</v>
          </cell>
          <cell r="B119" t="str">
            <v>GME</v>
          </cell>
          <cell r="C119" t="str">
            <v>PP.GME</v>
          </cell>
          <cell r="D119" t="str">
            <v>10.60400.1820</v>
          </cell>
          <cell r="E119">
            <v>1118</v>
          </cell>
          <cell r="F119" t="str">
            <v>Y</v>
          </cell>
          <cell r="G119">
            <v>24</v>
          </cell>
          <cell r="H119">
            <v>491</v>
          </cell>
        </row>
        <row r="120">
          <cell r="A120">
            <v>1105</v>
          </cell>
          <cell r="B120" t="str">
            <v>GME</v>
          </cell>
          <cell r="C120" t="str">
            <v>PP.GME</v>
          </cell>
          <cell r="D120" t="str">
            <v>10.60400.2500</v>
          </cell>
          <cell r="E120">
            <v>1105</v>
          </cell>
          <cell r="F120" t="str">
            <v>Y</v>
          </cell>
          <cell r="G120">
            <v>0</v>
          </cell>
          <cell r="H120">
            <v>478</v>
          </cell>
        </row>
        <row r="121">
          <cell r="A121">
            <v>1107</v>
          </cell>
          <cell r="B121" t="str">
            <v>GME</v>
          </cell>
          <cell r="C121" t="str">
            <v>PP.GME</v>
          </cell>
          <cell r="D121" t="str">
            <v>10.60400.2500</v>
          </cell>
          <cell r="E121">
            <v>1107</v>
          </cell>
          <cell r="F121" t="str">
            <v>Y</v>
          </cell>
          <cell r="G121">
            <v>0</v>
          </cell>
          <cell r="H121">
            <v>480</v>
          </cell>
        </row>
        <row r="122">
          <cell r="A122">
            <v>1110</v>
          </cell>
          <cell r="B122" t="str">
            <v>GME</v>
          </cell>
          <cell r="C122" t="str">
            <v>PP.GME</v>
          </cell>
          <cell r="D122" t="str">
            <v>10.60400.2500</v>
          </cell>
          <cell r="E122">
            <v>1110</v>
          </cell>
          <cell r="F122" t="str">
            <v>Y</v>
          </cell>
          <cell r="G122">
            <v>0</v>
          </cell>
          <cell r="H122">
            <v>483</v>
          </cell>
        </row>
        <row r="123">
          <cell r="A123">
            <v>1112</v>
          </cell>
          <cell r="B123" t="str">
            <v>GME</v>
          </cell>
          <cell r="C123" t="str">
            <v>PP.GME</v>
          </cell>
          <cell r="D123" t="str">
            <v>10.60400.2500</v>
          </cell>
          <cell r="E123">
            <v>1112</v>
          </cell>
          <cell r="F123" t="str">
            <v>Y</v>
          </cell>
          <cell r="G123">
            <v>0</v>
          </cell>
          <cell r="H123">
            <v>485</v>
          </cell>
        </row>
        <row r="124">
          <cell r="A124">
            <v>1115</v>
          </cell>
          <cell r="B124" t="str">
            <v>GME</v>
          </cell>
          <cell r="C124" t="str">
            <v>PP.GME</v>
          </cell>
          <cell r="D124" t="str">
            <v>10.60400.2500</v>
          </cell>
          <cell r="E124">
            <v>1115</v>
          </cell>
          <cell r="F124" t="str">
            <v>Y</v>
          </cell>
          <cell r="G124">
            <v>0</v>
          </cell>
          <cell r="H124">
            <v>488</v>
          </cell>
        </row>
        <row r="125">
          <cell r="A125">
            <v>1117</v>
          </cell>
          <cell r="B125" t="str">
            <v>GME</v>
          </cell>
          <cell r="C125" t="str">
            <v>PP.GME</v>
          </cell>
          <cell r="D125" t="str">
            <v>10.60400.2500</v>
          </cell>
          <cell r="E125">
            <v>1117</v>
          </cell>
          <cell r="F125" t="str">
            <v>Y</v>
          </cell>
          <cell r="G125">
            <v>0</v>
          </cell>
          <cell r="H125">
            <v>490</v>
          </cell>
        </row>
        <row r="126">
          <cell r="A126">
            <v>1122</v>
          </cell>
          <cell r="B126" t="str">
            <v>GME</v>
          </cell>
          <cell r="C126" t="str">
            <v>PP.GME</v>
          </cell>
          <cell r="D126" t="str">
            <v>10.60400.2500</v>
          </cell>
          <cell r="E126">
            <v>1122</v>
          </cell>
          <cell r="F126" t="str">
            <v>Y</v>
          </cell>
          <cell r="G126">
            <v>0</v>
          </cell>
          <cell r="H126">
            <v>495</v>
          </cell>
        </row>
        <row r="127">
          <cell r="A127">
            <v>1124</v>
          </cell>
          <cell r="B127" t="str">
            <v>GME</v>
          </cell>
          <cell r="C127" t="str">
            <v>PP.GME</v>
          </cell>
          <cell r="D127" t="str">
            <v>10.60400.2500</v>
          </cell>
          <cell r="E127">
            <v>1124</v>
          </cell>
          <cell r="F127" t="str">
            <v>Y</v>
          </cell>
          <cell r="G127">
            <v>0</v>
          </cell>
          <cell r="H127">
            <v>497</v>
          </cell>
        </row>
        <row r="128">
          <cell r="A128">
            <v>1126</v>
          </cell>
          <cell r="B128" t="str">
            <v>GME</v>
          </cell>
          <cell r="C128" t="str">
            <v>PP.GME</v>
          </cell>
          <cell r="D128" t="str">
            <v>10.60400.2500</v>
          </cell>
          <cell r="E128">
            <v>1126</v>
          </cell>
          <cell r="F128" t="str">
            <v>Y</v>
          </cell>
          <cell r="G128">
            <v>0</v>
          </cell>
          <cell r="H128">
            <v>499</v>
          </cell>
        </row>
        <row r="129">
          <cell r="A129">
            <v>1127</v>
          </cell>
          <cell r="B129" t="str">
            <v>GME</v>
          </cell>
          <cell r="C129" t="str">
            <v>PP.GME</v>
          </cell>
          <cell r="D129" t="str">
            <v>10.60400.2500</v>
          </cell>
          <cell r="E129">
            <v>1127</v>
          </cell>
          <cell r="F129" t="str">
            <v>Y</v>
          </cell>
          <cell r="G129">
            <v>0</v>
          </cell>
          <cell r="H129">
            <v>500</v>
          </cell>
        </row>
        <row r="130">
          <cell r="A130">
            <v>1106</v>
          </cell>
          <cell r="B130" t="str">
            <v>GME</v>
          </cell>
          <cell r="C130" t="str">
            <v>PP.GME</v>
          </cell>
          <cell r="D130" t="str">
            <v>10.60400.2700</v>
          </cell>
          <cell r="E130">
            <v>1106</v>
          </cell>
          <cell r="F130" t="str">
            <v>Y</v>
          </cell>
          <cell r="G130">
            <v>0</v>
          </cell>
          <cell r="H130">
            <v>479</v>
          </cell>
        </row>
        <row r="131">
          <cell r="A131">
            <v>1113</v>
          </cell>
          <cell r="B131" t="str">
            <v>GME</v>
          </cell>
          <cell r="C131" t="str">
            <v>PP.GME</v>
          </cell>
          <cell r="D131" t="str">
            <v>10.60400.2820</v>
          </cell>
          <cell r="E131">
            <v>1113</v>
          </cell>
          <cell r="F131" t="str">
            <v>Y</v>
          </cell>
          <cell r="G131">
            <v>0</v>
          </cell>
          <cell r="H131">
            <v>1121</v>
          </cell>
        </row>
        <row r="132">
          <cell r="A132">
            <v>1120</v>
          </cell>
          <cell r="B132" t="str">
            <v>GME</v>
          </cell>
          <cell r="C132" t="str">
            <v>PP.GME</v>
          </cell>
          <cell r="D132" t="str">
            <v>10.60400.2820</v>
          </cell>
          <cell r="E132">
            <v>1120</v>
          </cell>
          <cell r="F132" t="str">
            <v>Y</v>
          </cell>
          <cell r="G132">
            <v>0</v>
          </cell>
          <cell r="H132">
            <v>1122</v>
          </cell>
        </row>
        <row r="133">
          <cell r="A133">
            <v>1121</v>
          </cell>
          <cell r="B133" t="str">
            <v>GME</v>
          </cell>
          <cell r="C133" t="str">
            <v>PP.GME</v>
          </cell>
          <cell r="D133" t="str">
            <v>10.60400.2820</v>
          </cell>
          <cell r="E133">
            <v>1121</v>
          </cell>
          <cell r="F133" t="str">
            <v>Y</v>
          </cell>
          <cell r="G133">
            <v>0</v>
          </cell>
          <cell r="H133">
            <v>1123</v>
          </cell>
        </row>
        <row r="134">
          <cell r="A134">
            <v>1132</v>
          </cell>
          <cell r="B134" t="str">
            <v>GME</v>
          </cell>
          <cell r="C134" t="str">
            <v>PP.GME</v>
          </cell>
          <cell r="D134" t="str">
            <v>10.60400.2820</v>
          </cell>
          <cell r="E134">
            <v>1132</v>
          </cell>
          <cell r="F134" t="str">
            <v>Y</v>
          </cell>
          <cell r="G134">
            <v>0</v>
          </cell>
          <cell r="H134">
            <v>1124</v>
          </cell>
        </row>
        <row r="135">
          <cell r="A135">
            <v>1138</v>
          </cell>
          <cell r="B135" t="str">
            <v>GME</v>
          </cell>
          <cell r="C135" t="str">
            <v>PP.GME</v>
          </cell>
          <cell r="D135" t="str">
            <v>10.60450.1300</v>
          </cell>
          <cell r="E135">
            <v>1138</v>
          </cell>
          <cell r="F135" t="str">
            <v>Y</v>
          </cell>
          <cell r="G135">
            <v>60</v>
          </cell>
          <cell r="H135">
            <v>511</v>
          </cell>
        </row>
        <row r="136">
          <cell r="A136">
            <v>1141</v>
          </cell>
          <cell r="B136" t="str">
            <v>GME</v>
          </cell>
          <cell r="C136" t="str">
            <v>PP.GME</v>
          </cell>
          <cell r="D136" t="str">
            <v>10.60450.1300</v>
          </cell>
          <cell r="E136">
            <v>1141</v>
          </cell>
          <cell r="F136" t="str">
            <v>Y</v>
          </cell>
          <cell r="G136">
            <v>60</v>
          </cell>
          <cell r="H136">
            <v>514</v>
          </cell>
        </row>
        <row r="137">
          <cell r="A137">
            <v>1142</v>
          </cell>
          <cell r="B137" t="str">
            <v>GME</v>
          </cell>
          <cell r="C137" t="str">
            <v>PP.GME</v>
          </cell>
          <cell r="D137" t="str">
            <v>10.60450.1300</v>
          </cell>
          <cell r="E137">
            <v>1142</v>
          </cell>
          <cell r="F137" t="str">
            <v>Y</v>
          </cell>
          <cell r="G137">
            <v>60</v>
          </cell>
          <cell r="H137">
            <v>515</v>
          </cell>
        </row>
        <row r="138">
          <cell r="A138">
            <v>1143</v>
          </cell>
          <cell r="B138" t="str">
            <v>GME</v>
          </cell>
          <cell r="C138" t="str">
            <v>PP.GME</v>
          </cell>
          <cell r="D138" t="str">
            <v>10.60450.1300</v>
          </cell>
          <cell r="E138">
            <v>1143</v>
          </cell>
          <cell r="F138" t="str">
            <v>Y</v>
          </cell>
          <cell r="G138">
            <v>66</v>
          </cell>
          <cell r="H138">
            <v>516</v>
          </cell>
        </row>
        <row r="139">
          <cell r="A139">
            <v>5006</v>
          </cell>
          <cell r="B139" t="str">
            <v>GME</v>
          </cell>
          <cell r="C139" t="str">
            <v>PP.GME</v>
          </cell>
          <cell r="D139" t="str">
            <v>10.60450.1300</v>
          </cell>
          <cell r="E139">
            <v>5006</v>
          </cell>
          <cell r="F139" t="str">
            <v>Y</v>
          </cell>
          <cell r="G139">
            <v>0</v>
          </cell>
          <cell r="H139">
            <v>1154</v>
          </cell>
        </row>
        <row r="140">
          <cell r="A140">
            <v>1136</v>
          </cell>
          <cell r="B140" t="str">
            <v>GME</v>
          </cell>
          <cell r="C140" t="str">
            <v>PP.GME</v>
          </cell>
          <cell r="D140" t="str">
            <v>10.60450.1400</v>
          </cell>
          <cell r="E140">
            <v>1136</v>
          </cell>
          <cell r="F140" t="str">
            <v>Y</v>
          </cell>
          <cell r="G140">
            <v>40</v>
          </cell>
          <cell r="H140">
            <v>509</v>
          </cell>
        </row>
        <row r="141">
          <cell r="A141">
            <v>1134</v>
          </cell>
          <cell r="B141" t="str">
            <v>GME</v>
          </cell>
          <cell r="C141" t="str">
            <v>PP.GME</v>
          </cell>
          <cell r="D141" t="str">
            <v>10.60450.1410</v>
          </cell>
          <cell r="E141">
            <v>1134</v>
          </cell>
          <cell r="F141" t="str">
            <v>Y</v>
          </cell>
          <cell r="G141">
            <v>64</v>
          </cell>
          <cell r="H141">
            <v>507</v>
          </cell>
        </row>
        <row r="142">
          <cell r="A142">
            <v>1133</v>
          </cell>
          <cell r="B142" t="str">
            <v>GME</v>
          </cell>
          <cell r="C142" t="str">
            <v>PP.GME</v>
          </cell>
          <cell r="D142" t="str">
            <v>10.60450.2300</v>
          </cell>
          <cell r="E142">
            <v>1133</v>
          </cell>
          <cell r="F142" t="str">
            <v>Y</v>
          </cell>
          <cell r="G142">
            <v>0</v>
          </cell>
          <cell r="H142">
            <v>506</v>
          </cell>
        </row>
        <row r="143">
          <cell r="A143">
            <v>1135</v>
          </cell>
          <cell r="B143" t="str">
            <v>GME</v>
          </cell>
          <cell r="C143" t="str">
            <v>PP.GME</v>
          </cell>
          <cell r="D143" t="str">
            <v>10.60450.2300</v>
          </cell>
          <cell r="E143">
            <v>1135</v>
          </cell>
          <cell r="F143" t="str">
            <v>Y</v>
          </cell>
          <cell r="G143">
            <v>0</v>
          </cell>
          <cell r="H143">
            <v>508</v>
          </cell>
        </row>
        <row r="144">
          <cell r="A144">
            <v>1137</v>
          </cell>
          <cell r="B144" t="str">
            <v>GME</v>
          </cell>
          <cell r="C144" t="str">
            <v>PP.GME</v>
          </cell>
          <cell r="D144" t="str">
            <v>10.60450.2300</v>
          </cell>
          <cell r="E144">
            <v>1137</v>
          </cell>
          <cell r="F144" t="str">
            <v>Y</v>
          </cell>
          <cell r="G144">
            <v>0</v>
          </cell>
          <cell r="H144">
            <v>510</v>
          </cell>
        </row>
        <row r="145">
          <cell r="A145">
            <v>1140</v>
          </cell>
          <cell r="B145" t="str">
            <v>GME</v>
          </cell>
          <cell r="C145" t="str">
            <v>PP.GME</v>
          </cell>
          <cell r="D145" t="str">
            <v>10.60450.2300</v>
          </cell>
          <cell r="E145">
            <v>1140</v>
          </cell>
          <cell r="F145" t="str">
            <v>Y</v>
          </cell>
          <cell r="G145">
            <v>0</v>
          </cell>
          <cell r="H145">
            <v>513</v>
          </cell>
        </row>
        <row r="146">
          <cell r="A146">
            <v>5004</v>
          </cell>
          <cell r="B146" t="str">
            <v>GME</v>
          </cell>
          <cell r="C146" t="str">
            <v>PP.GME</v>
          </cell>
          <cell r="D146" t="str">
            <v>10.60450.2300</v>
          </cell>
          <cell r="E146">
            <v>5004</v>
          </cell>
          <cell r="F146" t="str">
            <v>Y</v>
          </cell>
          <cell r="G146">
            <v>0</v>
          </cell>
          <cell r="H146">
            <v>1099</v>
          </cell>
        </row>
        <row r="147">
          <cell r="A147">
            <v>1139</v>
          </cell>
          <cell r="B147" t="str">
            <v>GME</v>
          </cell>
          <cell r="C147" t="str">
            <v>PP.GME</v>
          </cell>
          <cell r="D147" t="str">
            <v>10.60450.2410</v>
          </cell>
          <cell r="E147">
            <v>1139</v>
          </cell>
          <cell r="F147" t="str">
            <v>Y</v>
          </cell>
          <cell r="G147">
            <v>0</v>
          </cell>
          <cell r="H147">
            <v>512</v>
          </cell>
        </row>
        <row r="148">
          <cell r="A148">
            <v>5000</v>
          </cell>
          <cell r="B148" t="str">
            <v>GME</v>
          </cell>
          <cell r="C148" t="str">
            <v>PP.GME</v>
          </cell>
          <cell r="D148" t="str">
            <v>10.60500.1110</v>
          </cell>
          <cell r="E148">
            <v>5000</v>
          </cell>
          <cell r="F148" t="str">
            <v>Y</v>
          </cell>
          <cell r="G148">
            <v>16</v>
          </cell>
          <cell r="H148">
            <v>1095</v>
          </cell>
        </row>
        <row r="149">
          <cell r="A149">
            <v>1149</v>
          </cell>
          <cell r="B149" t="str">
            <v>GME</v>
          </cell>
          <cell r="C149" t="str">
            <v>PP.GME</v>
          </cell>
          <cell r="D149" t="str">
            <v>10.60500.1210</v>
          </cell>
          <cell r="E149">
            <v>1149</v>
          </cell>
          <cell r="F149" t="str">
            <v>Y</v>
          </cell>
          <cell r="G149">
            <v>48</v>
          </cell>
          <cell r="H149">
            <v>522</v>
          </cell>
        </row>
        <row r="150">
          <cell r="A150">
            <v>1144</v>
          </cell>
          <cell r="B150" t="str">
            <v>GME</v>
          </cell>
          <cell r="C150" t="str">
            <v>PP.GME</v>
          </cell>
          <cell r="D150" t="str">
            <v>10.60500.1820</v>
          </cell>
          <cell r="E150">
            <v>1144</v>
          </cell>
          <cell r="F150" t="str">
            <v>Y</v>
          </cell>
          <cell r="G150">
            <v>72</v>
          </cell>
          <cell r="H150">
            <v>517</v>
          </cell>
        </row>
        <row r="151">
          <cell r="A151">
            <v>1145</v>
          </cell>
          <cell r="B151" t="str">
            <v>GME</v>
          </cell>
          <cell r="C151" t="str">
            <v>PP.GME</v>
          </cell>
          <cell r="D151" t="str">
            <v>10.60500.1820</v>
          </cell>
          <cell r="E151">
            <v>1145</v>
          </cell>
          <cell r="F151" t="str">
            <v>Y</v>
          </cell>
          <cell r="G151">
            <v>80</v>
          </cell>
          <cell r="H151">
            <v>518</v>
          </cell>
        </row>
        <row r="152">
          <cell r="A152">
            <v>1146</v>
          </cell>
          <cell r="B152" t="str">
            <v>GME</v>
          </cell>
          <cell r="C152" t="str">
            <v>PP.GME</v>
          </cell>
          <cell r="D152" t="str">
            <v>10.60500.1820</v>
          </cell>
          <cell r="E152">
            <v>1146</v>
          </cell>
          <cell r="F152" t="str">
            <v>Y</v>
          </cell>
          <cell r="G152">
            <v>64</v>
          </cell>
          <cell r="H152">
            <v>519</v>
          </cell>
        </row>
        <row r="153">
          <cell r="A153">
            <v>1148</v>
          </cell>
          <cell r="B153" t="str">
            <v>GME</v>
          </cell>
          <cell r="C153" t="str">
            <v>PP.GME</v>
          </cell>
          <cell r="D153" t="str">
            <v>10.60500.1820</v>
          </cell>
          <cell r="E153">
            <v>1148</v>
          </cell>
          <cell r="F153" t="str">
            <v>Y</v>
          </cell>
          <cell r="G153">
            <v>64</v>
          </cell>
          <cell r="H153">
            <v>521</v>
          </cell>
        </row>
        <row r="154">
          <cell r="A154">
            <v>1147</v>
          </cell>
          <cell r="B154" t="str">
            <v>GME</v>
          </cell>
          <cell r="C154" t="str">
            <v>PP.GME</v>
          </cell>
          <cell r="D154" t="str">
            <v>10.60500.2820</v>
          </cell>
          <cell r="E154">
            <v>1147</v>
          </cell>
          <cell r="F154" t="str">
            <v>Y</v>
          </cell>
          <cell r="G154">
            <v>0</v>
          </cell>
          <cell r="H154">
            <v>520</v>
          </cell>
        </row>
        <row r="155">
          <cell r="A155">
            <v>5008</v>
          </cell>
          <cell r="B155" t="str">
            <v>GME</v>
          </cell>
          <cell r="C155" t="str">
            <v>PP.GME</v>
          </cell>
          <cell r="D155" t="str">
            <v>10.60500.2820</v>
          </cell>
          <cell r="E155">
            <v>5008</v>
          </cell>
          <cell r="F155" t="str">
            <v>Y</v>
          </cell>
          <cell r="G155">
            <v>0</v>
          </cell>
          <cell r="H155">
            <v>1156</v>
          </cell>
        </row>
        <row r="156">
          <cell r="A156">
            <v>1150</v>
          </cell>
          <cell r="B156" t="str">
            <v>GME</v>
          </cell>
          <cell r="C156" t="str">
            <v>PP.GME</v>
          </cell>
          <cell r="D156" t="str">
            <v>10.60600.1510</v>
          </cell>
          <cell r="E156">
            <v>1150</v>
          </cell>
          <cell r="F156" t="str">
            <v>Y</v>
          </cell>
          <cell r="G156">
            <v>64</v>
          </cell>
          <cell r="H156">
            <v>523</v>
          </cell>
        </row>
        <row r="157">
          <cell r="A157">
            <v>1151</v>
          </cell>
          <cell r="B157" t="str">
            <v>GME</v>
          </cell>
          <cell r="C157" t="str">
            <v>PP.GME</v>
          </cell>
          <cell r="D157" t="str">
            <v>10.60600.1510</v>
          </cell>
          <cell r="E157">
            <v>1151</v>
          </cell>
          <cell r="F157" t="str">
            <v>Y</v>
          </cell>
          <cell r="G157">
            <v>64</v>
          </cell>
          <cell r="H157">
            <v>524</v>
          </cell>
        </row>
        <row r="158">
          <cell r="A158">
            <v>1153</v>
          </cell>
          <cell r="B158" t="str">
            <v>GME</v>
          </cell>
          <cell r="C158" t="str">
            <v>PP.GME</v>
          </cell>
          <cell r="D158" t="str">
            <v>10.60600.1510</v>
          </cell>
          <cell r="E158">
            <v>1153</v>
          </cell>
          <cell r="F158" t="str">
            <v>Y</v>
          </cell>
          <cell r="G158">
            <v>80</v>
          </cell>
          <cell r="H158">
            <v>525</v>
          </cell>
        </row>
        <row r="159">
          <cell r="A159">
            <v>1152</v>
          </cell>
          <cell r="B159" t="str">
            <v>GME</v>
          </cell>
          <cell r="C159" t="str">
            <v>PP.GME</v>
          </cell>
          <cell r="D159" t="str">
            <v>10.60600.2510</v>
          </cell>
          <cell r="E159">
            <v>1152</v>
          </cell>
          <cell r="F159" t="str">
            <v>Y</v>
          </cell>
          <cell r="G159">
            <v>0</v>
          </cell>
          <cell r="H159">
            <v>1157</v>
          </cell>
        </row>
        <row r="160">
          <cell r="A160">
            <v>1187</v>
          </cell>
          <cell r="B160" t="str">
            <v>GME</v>
          </cell>
          <cell r="C160" t="str">
            <v>PP.GME</v>
          </cell>
          <cell r="D160" t="str">
            <v>10.60700.1130</v>
          </cell>
          <cell r="E160">
            <v>1187</v>
          </cell>
          <cell r="F160" t="str">
            <v>Y</v>
          </cell>
          <cell r="G160">
            <v>80</v>
          </cell>
          <cell r="H160">
            <v>557</v>
          </cell>
        </row>
        <row r="161">
          <cell r="A161">
            <v>1172</v>
          </cell>
          <cell r="B161" t="str">
            <v>GME</v>
          </cell>
          <cell r="C161" t="str">
            <v>PP.GME</v>
          </cell>
          <cell r="D161" t="str">
            <v>10.60700.1230</v>
          </cell>
          <cell r="E161">
            <v>1172</v>
          </cell>
          <cell r="F161" t="str">
            <v>Y</v>
          </cell>
          <cell r="G161">
            <v>80</v>
          </cell>
          <cell r="H161">
            <v>544</v>
          </cell>
        </row>
        <row r="162">
          <cell r="A162">
            <v>1158</v>
          </cell>
          <cell r="B162" t="str">
            <v>GME</v>
          </cell>
          <cell r="C162" t="str">
            <v>PP.GME</v>
          </cell>
          <cell r="D162" t="str">
            <v>10.60700.1240</v>
          </cell>
          <cell r="E162">
            <v>1158</v>
          </cell>
          <cell r="F162" t="str">
            <v>Y</v>
          </cell>
          <cell r="G162">
            <v>80</v>
          </cell>
          <cell r="H162">
            <v>530</v>
          </cell>
        </row>
        <row r="163">
          <cell r="A163">
            <v>1155</v>
          </cell>
          <cell r="B163" t="str">
            <v>GME</v>
          </cell>
          <cell r="C163" t="str">
            <v>PP.GME</v>
          </cell>
          <cell r="D163" t="str">
            <v>10.60700.1500</v>
          </cell>
          <cell r="E163">
            <v>1155</v>
          </cell>
          <cell r="F163" t="str">
            <v>Y</v>
          </cell>
          <cell r="G163">
            <v>80</v>
          </cell>
          <cell r="H163">
            <v>527</v>
          </cell>
        </row>
        <row r="164">
          <cell r="A164">
            <v>1160</v>
          </cell>
          <cell r="B164" t="str">
            <v>GME</v>
          </cell>
          <cell r="C164" t="str">
            <v>PP.GME</v>
          </cell>
          <cell r="D164" t="str">
            <v>10.60700.1500</v>
          </cell>
          <cell r="E164">
            <v>1160</v>
          </cell>
          <cell r="F164" t="str">
            <v>Y</v>
          </cell>
          <cell r="G164">
            <v>80</v>
          </cell>
          <cell r="H164">
            <v>532</v>
          </cell>
        </row>
        <row r="165">
          <cell r="A165">
            <v>1163</v>
          </cell>
          <cell r="B165" t="str">
            <v>GME</v>
          </cell>
          <cell r="C165" t="str">
            <v>PP.GME</v>
          </cell>
          <cell r="D165" t="str">
            <v>10.60700.1500</v>
          </cell>
          <cell r="E165">
            <v>1163</v>
          </cell>
          <cell r="F165" t="str">
            <v>Y</v>
          </cell>
          <cell r="G165">
            <v>80</v>
          </cell>
          <cell r="H165">
            <v>535</v>
          </cell>
        </row>
        <row r="166">
          <cell r="A166">
            <v>1165</v>
          </cell>
          <cell r="B166" t="str">
            <v>GME</v>
          </cell>
          <cell r="C166" t="str">
            <v>PP.GME</v>
          </cell>
          <cell r="D166" t="str">
            <v>10.60700.1500</v>
          </cell>
          <cell r="E166">
            <v>1165</v>
          </cell>
          <cell r="F166" t="str">
            <v>Y</v>
          </cell>
          <cell r="G166">
            <v>64</v>
          </cell>
          <cell r="H166">
            <v>537</v>
          </cell>
        </row>
        <row r="167">
          <cell r="A167">
            <v>1166</v>
          </cell>
          <cell r="B167" t="str">
            <v>GME</v>
          </cell>
          <cell r="C167" t="str">
            <v>PP.GME</v>
          </cell>
          <cell r="D167" t="str">
            <v>10.60700.1500</v>
          </cell>
          <cell r="E167">
            <v>1166</v>
          </cell>
          <cell r="F167" t="str">
            <v>Y</v>
          </cell>
          <cell r="G167">
            <v>64</v>
          </cell>
          <cell r="H167">
            <v>538</v>
          </cell>
        </row>
        <row r="168">
          <cell r="A168">
            <v>1177</v>
          </cell>
          <cell r="B168" t="str">
            <v>GME</v>
          </cell>
          <cell r="C168" t="str">
            <v>PP.GME</v>
          </cell>
          <cell r="D168" t="str">
            <v>10.60700.1500</v>
          </cell>
          <cell r="E168">
            <v>1177</v>
          </cell>
          <cell r="F168" t="str">
            <v>Y</v>
          </cell>
          <cell r="G168">
            <v>64</v>
          </cell>
          <cell r="H168">
            <v>548</v>
          </cell>
        </row>
        <row r="169">
          <cell r="A169">
            <v>1178</v>
          </cell>
          <cell r="B169" t="str">
            <v>GME</v>
          </cell>
          <cell r="C169" t="str">
            <v>PP.GME</v>
          </cell>
          <cell r="D169" t="str">
            <v>10.60700.1500</v>
          </cell>
          <cell r="E169">
            <v>1178</v>
          </cell>
          <cell r="F169" t="str">
            <v>Y</v>
          </cell>
          <cell r="G169">
            <v>80</v>
          </cell>
          <cell r="H169">
            <v>549</v>
          </cell>
        </row>
        <row r="170">
          <cell r="A170">
            <v>1179</v>
          </cell>
          <cell r="B170" t="str">
            <v>GME</v>
          </cell>
          <cell r="C170" t="str">
            <v>PP.GME</v>
          </cell>
          <cell r="D170" t="str">
            <v>10.60700.1500</v>
          </cell>
          <cell r="E170">
            <v>1179</v>
          </cell>
          <cell r="F170" t="str">
            <v>Y</v>
          </cell>
          <cell r="G170">
            <v>80</v>
          </cell>
          <cell r="H170">
            <v>550</v>
          </cell>
        </row>
        <row r="171">
          <cell r="A171">
            <v>1182</v>
          </cell>
          <cell r="B171" t="str">
            <v>GME</v>
          </cell>
          <cell r="C171" t="str">
            <v>PP.GME</v>
          </cell>
          <cell r="D171" t="str">
            <v>10.60700.1500</v>
          </cell>
          <cell r="E171">
            <v>1182</v>
          </cell>
          <cell r="F171" t="str">
            <v>Y</v>
          </cell>
          <cell r="G171">
            <v>72</v>
          </cell>
          <cell r="H171">
            <v>552</v>
          </cell>
        </row>
        <row r="172">
          <cell r="A172">
            <v>1183</v>
          </cell>
          <cell r="B172" t="str">
            <v>GME</v>
          </cell>
          <cell r="C172" t="str">
            <v>PP.GME</v>
          </cell>
          <cell r="D172" t="str">
            <v>10.60700.1500</v>
          </cell>
          <cell r="E172">
            <v>1183</v>
          </cell>
          <cell r="F172" t="str">
            <v>Y</v>
          </cell>
          <cell r="G172">
            <v>40</v>
          </cell>
          <cell r="H172">
            <v>553</v>
          </cell>
        </row>
        <row r="173">
          <cell r="A173">
            <v>1185</v>
          </cell>
          <cell r="B173" t="str">
            <v>GME</v>
          </cell>
          <cell r="C173" t="str">
            <v>PP.GME</v>
          </cell>
          <cell r="D173" t="str">
            <v>10.60700.1510</v>
          </cell>
          <cell r="E173">
            <v>1185</v>
          </cell>
          <cell r="F173" t="str">
            <v>Y</v>
          </cell>
          <cell r="G173">
            <v>80</v>
          </cell>
          <cell r="H173">
            <v>555</v>
          </cell>
        </row>
        <row r="174">
          <cell r="A174">
            <v>1154</v>
          </cell>
          <cell r="B174" t="str">
            <v>GME</v>
          </cell>
          <cell r="C174" t="str">
            <v>PP.GME</v>
          </cell>
          <cell r="D174" t="str">
            <v>10.60700.1815</v>
          </cell>
          <cell r="E174">
            <v>1154</v>
          </cell>
          <cell r="F174" t="str">
            <v>Y</v>
          </cell>
          <cell r="G174">
            <v>80</v>
          </cell>
          <cell r="H174">
            <v>526</v>
          </cell>
        </row>
        <row r="175">
          <cell r="A175">
            <v>1156</v>
          </cell>
          <cell r="B175" t="str">
            <v>GME</v>
          </cell>
          <cell r="C175" t="str">
            <v>PP.GME</v>
          </cell>
          <cell r="D175" t="str">
            <v>10.60700.1815</v>
          </cell>
          <cell r="E175">
            <v>1156</v>
          </cell>
          <cell r="F175" t="str">
            <v>Y</v>
          </cell>
          <cell r="G175">
            <v>64</v>
          </cell>
          <cell r="H175">
            <v>528</v>
          </cell>
        </row>
        <row r="176">
          <cell r="A176">
            <v>1157</v>
          </cell>
          <cell r="B176" t="str">
            <v>GME</v>
          </cell>
          <cell r="C176" t="str">
            <v>PP.GME</v>
          </cell>
          <cell r="D176" t="str">
            <v>10.60700.1815</v>
          </cell>
          <cell r="E176">
            <v>1157</v>
          </cell>
          <cell r="F176" t="str">
            <v>Y</v>
          </cell>
          <cell r="G176">
            <v>80</v>
          </cell>
          <cell r="H176">
            <v>529</v>
          </cell>
        </row>
        <row r="177">
          <cell r="A177">
            <v>1171</v>
          </cell>
          <cell r="B177" t="str">
            <v>GME</v>
          </cell>
          <cell r="C177" t="str">
            <v>PP.GME</v>
          </cell>
          <cell r="D177" t="str">
            <v>10.60700.1820</v>
          </cell>
          <cell r="E177">
            <v>1171</v>
          </cell>
          <cell r="F177" t="str">
            <v>Y</v>
          </cell>
          <cell r="G177">
            <v>80</v>
          </cell>
          <cell r="H177">
            <v>543</v>
          </cell>
        </row>
        <row r="178">
          <cell r="A178">
            <v>1175</v>
          </cell>
          <cell r="B178" t="str">
            <v>GME</v>
          </cell>
          <cell r="C178" t="str">
            <v>PP.GME</v>
          </cell>
          <cell r="D178" t="str">
            <v>10.60700.1820</v>
          </cell>
          <cell r="E178">
            <v>1175</v>
          </cell>
          <cell r="F178" t="str">
            <v>Y</v>
          </cell>
          <cell r="G178">
            <v>80</v>
          </cell>
          <cell r="H178">
            <v>546</v>
          </cell>
        </row>
        <row r="179">
          <cell r="A179">
            <v>1186</v>
          </cell>
          <cell r="B179" t="str">
            <v>GME</v>
          </cell>
          <cell r="C179" t="str">
            <v>PP.GME</v>
          </cell>
          <cell r="D179" t="str">
            <v>10.60700.1820</v>
          </cell>
          <cell r="E179">
            <v>1186</v>
          </cell>
          <cell r="F179" t="str">
            <v>Y</v>
          </cell>
          <cell r="G179">
            <v>80</v>
          </cell>
          <cell r="H179">
            <v>556</v>
          </cell>
        </row>
        <row r="180">
          <cell r="A180">
            <v>1159</v>
          </cell>
          <cell r="B180" t="str">
            <v>GME</v>
          </cell>
          <cell r="C180" t="str">
            <v>PP.GME</v>
          </cell>
          <cell r="D180" t="str">
            <v>10.60700.1930</v>
          </cell>
          <cell r="E180">
            <v>1159</v>
          </cell>
          <cell r="F180" t="str">
            <v>Y</v>
          </cell>
          <cell r="G180">
            <v>72</v>
          </cell>
          <cell r="H180">
            <v>531</v>
          </cell>
        </row>
        <row r="181">
          <cell r="A181">
            <v>1169</v>
          </cell>
          <cell r="B181" t="str">
            <v>GME</v>
          </cell>
          <cell r="C181" t="str">
            <v>PP.GME</v>
          </cell>
          <cell r="D181" t="str">
            <v>10.60700.1940</v>
          </cell>
          <cell r="E181">
            <v>1169</v>
          </cell>
          <cell r="F181" t="str">
            <v>Y</v>
          </cell>
          <cell r="G181">
            <v>80</v>
          </cell>
          <cell r="H181">
            <v>541</v>
          </cell>
        </row>
        <row r="182">
          <cell r="A182">
            <v>1161</v>
          </cell>
          <cell r="B182" t="str">
            <v>GME</v>
          </cell>
          <cell r="C182" t="str">
            <v>PP.GME</v>
          </cell>
          <cell r="D182" t="str">
            <v>10.60700.1950</v>
          </cell>
          <cell r="E182">
            <v>1161</v>
          </cell>
          <cell r="F182" t="str">
            <v>Y</v>
          </cell>
          <cell r="G182">
            <v>80</v>
          </cell>
          <cell r="H182">
            <v>533</v>
          </cell>
        </row>
        <row r="183">
          <cell r="A183">
            <v>1162</v>
          </cell>
          <cell r="B183" t="str">
            <v>GME</v>
          </cell>
          <cell r="C183" t="str">
            <v>PP.GME</v>
          </cell>
          <cell r="D183" t="str">
            <v>10.60700.1960</v>
          </cell>
          <cell r="E183">
            <v>1162</v>
          </cell>
          <cell r="F183" t="str">
            <v>Y</v>
          </cell>
          <cell r="G183">
            <v>80</v>
          </cell>
          <cell r="H183">
            <v>534</v>
          </cell>
        </row>
        <row r="184">
          <cell r="A184">
            <v>1167</v>
          </cell>
          <cell r="B184" t="str">
            <v>GME</v>
          </cell>
          <cell r="C184" t="str">
            <v>PP.GME</v>
          </cell>
          <cell r="D184" t="str">
            <v>10.60700.2500</v>
          </cell>
          <cell r="E184">
            <v>1167</v>
          </cell>
          <cell r="F184" t="str">
            <v>N</v>
          </cell>
          <cell r="G184">
            <v>0</v>
          </cell>
          <cell r="H184">
            <v>539</v>
          </cell>
        </row>
        <row r="185">
          <cell r="A185">
            <v>1168</v>
          </cell>
          <cell r="B185" t="str">
            <v>GME</v>
          </cell>
          <cell r="C185" t="str">
            <v>PP.GME</v>
          </cell>
          <cell r="D185" t="str">
            <v>10.60700.2500</v>
          </cell>
          <cell r="E185">
            <v>1168</v>
          </cell>
          <cell r="F185" t="str">
            <v>Y</v>
          </cell>
          <cell r="G185">
            <v>0</v>
          </cell>
          <cell r="H185">
            <v>1126</v>
          </cell>
        </row>
        <row r="186">
          <cell r="A186">
            <v>1170</v>
          </cell>
          <cell r="B186" t="str">
            <v>GME</v>
          </cell>
          <cell r="C186" t="str">
            <v>PP.GME</v>
          </cell>
          <cell r="D186" t="str">
            <v>10.60700.2500</v>
          </cell>
          <cell r="E186">
            <v>1170</v>
          </cell>
          <cell r="F186" t="str">
            <v>Y</v>
          </cell>
          <cell r="G186">
            <v>0</v>
          </cell>
          <cell r="H186">
            <v>542</v>
          </cell>
        </row>
        <row r="187">
          <cell r="A187">
            <v>1174</v>
          </cell>
          <cell r="B187" t="str">
            <v>GME</v>
          </cell>
          <cell r="C187" t="str">
            <v>PP.GME</v>
          </cell>
          <cell r="D187" t="str">
            <v>10.60700.2500</v>
          </cell>
          <cell r="E187">
            <v>1174</v>
          </cell>
          <cell r="F187" t="str">
            <v>Y</v>
          </cell>
          <cell r="G187">
            <v>0</v>
          </cell>
          <cell r="H187">
            <v>545</v>
          </cell>
        </row>
        <row r="188">
          <cell r="A188">
            <v>1176</v>
          </cell>
          <cell r="B188" t="str">
            <v>GME</v>
          </cell>
          <cell r="C188" t="str">
            <v>PP.GME</v>
          </cell>
          <cell r="D188" t="str">
            <v>10.60700.2500</v>
          </cell>
          <cell r="E188">
            <v>1176</v>
          </cell>
          <cell r="F188" t="str">
            <v>Y</v>
          </cell>
          <cell r="G188">
            <v>0</v>
          </cell>
          <cell r="H188">
            <v>547</v>
          </cell>
        </row>
        <row r="189">
          <cell r="A189">
            <v>1181</v>
          </cell>
          <cell r="B189" t="str">
            <v>GME</v>
          </cell>
          <cell r="C189" t="str">
            <v>PP.GME</v>
          </cell>
          <cell r="D189" t="str">
            <v>10.60700.2500</v>
          </cell>
          <cell r="E189">
            <v>1181</v>
          </cell>
          <cell r="F189" t="str">
            <v>Y</v>
          </cell>
          <cell r="G189">
            <v>0</v>
          </cell>
          <cell r="H189">
            <v>551</v>
          </cell>
        </row>
        <row r="190">
          <cell r="A190">
            <v>1184</v>
          </cell>
          <cell r="B190" t="str">
            <v>GME</v>
          </cell>
          <cell r="C190" t="str">
            <v>PP.GME</v>
          </cell>
          <cell r="D190" t="str">
            <v>10.60700.2500</v>
          </cell>
          <cell r="E190">
            <v>1184</v>
          </cell>
          <cell r="F190" t="str">
            <v>N</v>
          </cell>
          <cell r="G190">
            <v>0</v>
          </cell>
          <cell r="H190">
            <v>554</v>
          </cell>
        </row>
        <row r="191">
          <cell r="A191">
            <v>1180</v>
          </cell>
          <cell r="B191" t="str">
            <v>GME</v>
          </cell>
          <cell r="C191" t="str">
            <v>PP.GME</v>
          </cell>
          <cell r="D191" t="str">
            <v>10.60700.2600</v>
          </cell>
          <cell r="E191">
            <v>1180</v>
          </cell>
          <cell r="F191" t="str">
            <v>Y</v>
          </cell>
          <cell r="G191">
            <v>0</v>
          </cell>
          <cell r="H191">
            <v>1230</v>
          </cell>
        </row>
        <row r="192">
          <cell r="A192">
            <v>1173</v>
          </cell>
          <cell r="B192" t="str">
            <v>GME</v>
          </cell>
          <cell r="C192" t="str">
            <v>PP.GME</v>
          </cell>
          <cell r="D192" t="str">
            <v>10.60700.2815</v>
          </cell>
          <cell r="E192">
            <v>1173</v>
          </cell>
          <cell r="F192" t="str">
            <v>N</v>
          </cell>
          <cell r="G192">
            <v>0</v>
          </cell>
          <cell r="H192">
            <v>1158</v>
          </cell>
        </row>
        <row r="193">
          <cell r="A193">
            <v>1164</v>
          </cell>
          <cell r="B193" t="str">
            <v>GME</v>
          </cell>
          <cell r="C193" t="str">
            <v>PP.GME</v>
          </cell>
          <cell r="D193" t="str">
            <v>10.60700.2820</v>
          </cell>
          <cell r="E193">
            <v>1164</v>
          </cell>
          <cell r="F193" t="str">
            <v>N</v>
          </cell>
          <cell r="G193">
            <v>0</v>
          </cell>
          <cell r="H193">
            <v>536</v>
          </cell>
        </row>
        <row r="194">
          <cell r="A194">
            <v>5007</v>
          </cell>
          <cell r="B194" t="str">
            <v>GME</v>
          </cell>
          <cell r="C194" t="str">
            <v>PP.GME</v>
          </cell>
          <cell r="D194" t="str">
            <v>10.60700.2960</v>
          </cell>
          <cell r="E194">
            <v>5007</v>
          </cell>
          <cell r="F194" t="str">
            <v>Y</v>
          </cell>
          <cell r="G194">
            <v>0</v>
          </cell>
          <cell r="H194">
            <v>1159</v>
          </cell>
        </row>
        <row r="195">
          <cell r="A195">
            <v>1188</v>
          </cell>
          <cell r="B195" t="str">
            <v>GME</v>
          </cell>
          <cell r="C195" t="str">
            <v>PP.GME</v>
          </cell>
          <cell r="D195" t="str">
            <v>10.61100.1500</v>
          </cell>
          <cell r="E195">
            <v>1188</v>
          </cell>
          <cell r="F195" t="str">
            <v>Y</v>
          </cell>
          <cell r="G195">
            <v>16</v>
          </cell>
          <cell r="H195">
            <v>1160</v>
          </cell>
        </row>
        <row r="196">
          <cell r="A196">
            <v>1189</v>
          </cell>
          <cell r="B196" t="str">
            <v>GME</v>
          </cell>
          <cell r="C196" t="str">
            <v>PP.GME</v>
          </cell>
          <cell r="D196" t="str">
            <v>10.61520.1500</v>
          </cell>
          <cell r="E196">
            <v>1189</v>
          </cell>
          <cell r="F196" t="str">
            <v>Y</v>
          </cell>
          <cell r="G196">
            <v>16</v>
          </cell>
          <cell r="H196">
            <v>1161</v>
          </cell>
        </row>
        <row r="197">
          <cell r="A197">
            <v>1214</v>
          </cell>
          <cell r="B197" t="str">
            <v>GME</v>
          </cell>
          <cell r="C197" t="str">
            <v>PP.GME</v>
          </cell>
          <cell r="D197" t="str">
            <v>10.61700.1110</v>
          </cell>
          <cell r="E197">
            <v>1214</v>
          </cell>
          <cell r="F197" t="str">
            <v>Y</v>
          </cell>
          <cell r="G197">
            <v>16</v>
          </cell>
          <cell r="H197">
            <v>580</v>
          </cell>
        </row>
        <row r="198">
          <cell r="A198">
            <v>1202</v>
          </cell>
          <cell r="B198" t="str">
            <v>GME</v>
          </cell>
          <cell r="C198" t="str">
            <v>PP.GME</v>
          </cell>
          <cell r="D198" t="str">
            <v>10.61700.1210</v>
          </cell>
          <cell r="E198">
            <v>1202</v>
          </cell>
          <cell r="F198" t="str">
            <v>Y</v>
          </cell>
          <cell r="G198">
            <v>80</v>
          </cell>
          <cell r="H198">
            <v>569</v>
          </cell>
        </row>
        <row r="199">
          <cell r="A199">
            <v>1194</v>
          </cell>
          <cell r="B199" t="str">
            <v>GME</v>
          </cell>
          <cell r="C199" t="str">
            <v>PP.GME</v>
          </cell>
          <cell r="D199" t="str">
            <v>10.61700.1815</v>
          </cell>
          <cell r="E199">
            <v>1194</v>
          </cell>
          <cell r="F199" t="str">
            <v>Y</v>
          </cell>
          <cell r="G199">
            <v>64</v>
          </cell>
          <cell r="H199">
            <v>1162</v>
          </cell>
        </row>
        <row r="200">
          <cell r="A200">
            <v>1190</v>
          </cell>
          <cell r="B200" t="str">
            <v>GME</v>
          </cell>
          <cell r="C200" t="str">
            <v>PP.GME</v>
          </cell>
          <cell r="D200" t="str">
            <v>10.61700.1820</v>
          </cell>
          <cell r="E200">
            <v>1190</v>
          </cell>
          <cell r="F200" t="str">
            <v>Y</v>
          </cell>
          <cell r="G200">
            <v>72</v>
          </cell>
          <cell r="H200">
            <v>558</v>
          </cell>
        </row>
        <row r="201">
          <cell r="A201">
            <v>1193</v>
          </cell>
          <cell r="B201" t="str">
            <v>GME</v>
          </cell>
          <cell r="C201" t="str">
            <v>PP.GME</v>
          </cell>
          <cell r="D201" t="str">
            <v>10.61700.1820</v>
          </cell>
          <cell r="E201">
            <v>1193</v>
          </cell>
          <cell r="F201" t="str">
            <v>Y</v>
          </cell>
          <cell r="G201">
            <v>64</v>
          </cell>
          <cell r="H201">
            <v>561</v>
          </cell>
        </row>
        <row r="202">
          <cell r="A202">
            <v>1195</v>
          </cell>
          <cell r="B202" t="str">
            <v>GME</v>
          </cell>
          <cell r="C202" t="str">
            <v>PP.GME</v>
          </cell>
          <cell r="D202" t="str">
            <v>10.61700.1820</v>
          </cell>
          <cell r="E202">
            <v>1195</v>
          </cell>
          <cell r="F202" t="str">
            <v>Y</v>
          </cell>
          <cell r="G202">
            <v>80</v>
          </cell>
          <cell r="H202">
            <v>562</v>
          </cell>
        </row>
        <row r="203">
          <cell r="A203">
            <v>1196</v>
          </cell>
          <cell r="B203" t="str">
            <v>GME</v>
          </cell>
          <cell r="C203" t="str">
            <v>PP.GME</v>
          </cell>
          <cell r="D203" t="str">
            <v>10.61700.1820</v>
          </cell>
          <cell r="E203">
            <v>1196</v>
          </cell>
          <cell r="F203" t="str">
            <v>Y</v>
          </cell>
          <cell r="G203">
            <v>72</v>
          </cell>
          <cell r="H203">
            <v>563</v>
          </cell>
        </row>
        <row r="204">
          <cell r="A204">
            <v>1197</v>
          </cell>
          <cell r="B204" t="str">
            <v>GME</v>
          </cell>
          <cell r="C204" t="str">
            <v>PP.GME</v>
          </cell>
          <cell r="D204" t="str">
            <v>10.61700.1820</v>
          </cell>
          <cell r="E204">
            <v>1197</v>
          </cell>
          <cell r="F204" t="str">
            <v>Y</v>
          </cell>
          <cell r="G204">
            <v>80</v>
          </cell>
          <cell r="H204">
            <v>564</v>
          </cell>
        </row>
        <row r="205">
          <cell r="A205">
            <v>1198</v>
          </cell>
          <cell r="B205" t="str">
            <v>GME</v>
          </cell>
          <cell r="C205" t="str">
            <v>PP.GME</v>
          </cell>
          <cell r="D205" t="str">
            <v>10.61700.1820</v>
          </cell>
          <cell r="E205">
            <v>1198</v>
          </cell>
          <cell r="F205" t="str">
            <v>Y</v>
          </cell>
          <cell r="G205">
            <v>64</v>
          </cell>
          <cell r="H205">
            <v>565</v>
          </cell>
        </row>
        <row r="206">
          <cell r="A206">
            <v>1199</v>
          </cell>
          <cell r="B206" t="str">
            <v>GME</v>
          </cell>
          <cell r="C206" t="str">
            <v>PP.GME</v>
          </cell>
          <cell r="D206" t="str">
            <v>10.61700.1820</v>
          </cell>
          <cell r="E206">
            <v>1199</v>
          </cell>
          <cell r="F206" t="str">
            <v>Y</v>
          </cell>
          <cell r="G206">
            <v>72</v>
          </cell>
          <cell r="H206">
            <v>566</v>
          </cell>
        </row>
        <row r="207">
          <cell r="A207">
            <v>1203</v>
          </cell>
          <cell r="B207" t="str">
            <v>GME</v>
          </cell>
          <cell r="C207" t="str">
            <v>PP.GME</v>
          </cell>
          <cell r="D207" t="str">
            <v>10.61700.1820</v>
          </cell>
          <cell r="E207">
            <v>1203</v>
          </cell>
          <cell r="F207" t="str">
            <v>Y</v>
          </cell>
          <cell r="G207">
            <v>40</v>
          </cell>
          <cell r="H207">
            <v>570</v>
          </cell>
        </row>
        <row r="208">
          <cell r="A208">
            <v>1204</v>
          </cell>
          <cell r="B208" t="str">
            <v>GME</v>
          </cell>
          <cell r="C208" t="str">
            <v>PP.GME</v>
          </cell>
          <cell r="D208" t="str">
            <v>10.61700.1820</v>
          </cell>
          <cell r="E208">
            <v>1204</v>
          </cell>
          <cell r="F208" t="str">
            <v>Y</v>
          </cell>
          <cell r="G208">
            <v>64</v>
          </cell>
          <cell r="H208">
            <v>571</v>
          </cell>
        </row>
        <row r="209">
          <cell r="A209">
            <v>1206</v>
          </cell>
          <cell r="B209" t="str">
            <v>GME</v>
          </cell>
          <cell r="C209" t="str">
            <v>PP.GME</v>
          </cell>
          <cell r="D209" t="str">
            <v>10.61700.1820</v>
          </cell>
          <cell r="E209">
            <v>1206</v>
          </cell>
          <cell r="F209" t="str">
            <v>Y</v>
          </cell>
          <cell r="G209">
            <v>80</v>
          </cell>
          <cell r="H209">
            <v>573</v>
          </cell>
        </row>
        <row r="210">
          <cell r="A210">
            <v>1207</v>
          </cell>
          <cell r="B210" t="str">
            <v>GME</v>
          </cell>
          <cell r="C210" t="str">
            <v>PP.GME</v>
          </cell>
          <cell r="D210" t="str">
            <v>10.61700.1820</v>
          </cell>
          <cell r="E210">
            <v>1207</v>
          </cell>
          <cell r="F210" t="str">
            <v>Y</v>
          </cell>
          <cell r="G210">
            <v>72</v>
          </cell>
          <cell r="H210">
            <v>574</v>
          </cell>
        </row>
        <row r="211">
          <cell r="A211">
            <v>1208</v>
          </cell>
          <cell r="B211" t="str">
            <v>GME</v>
          </cell>
          <cell r="C211" t="str">
            <v>PP.GME</v>
          </cell>
          <cell r="D211" t="str">
            <v>10.61700.1820</v>
          </cell>
          <cell r="E211">
            <v>1208</v>
          </cell>
          <cell r="F211" t="str">
            <v>Y</v>
          </cell>
          <cell r="G211">
            <v>18</v>
          </cell>
          <cell r="H211">
            <v>575</v>
          </cell>
        </row>
        <row r="212">
          <cell r="A212">
            <v>1210</v>
          </cell>
          <cell r="B212" t="str">
            <v>GME</v>
          </cell>
          <cell r="C212" t="str">
            <v>PP.GME</v>
          </cell>
          <cell r="D212" t="str">
            <v>10.61700.1820</v>
          </cell>
          <cell r="E212">
            <v>1210</v>
          </cell>
          <cell r="F212" t="str">
            <v>Y</v>
          </cell>
          <cell r="G212">
            <v>80</v>
          </cell>
          <cell r="H212">
            <v>576</v>
          </cell>
        </row>
        <row r="213">
          <cell r="A213">
            <v>1211</v>
          </cell>
          <cell r="B213" t="str">
            <v>GME</v>
          </cell>
          <cell r="C213" t="str">
            <v>PP.GME</v>
          </cell>
          <cell r="D213" t="str">
            <v>10.61700.1820</v>
          </cell>
          <cell r="E213">
            <v>1211</v>
          </cell>
          <cell r="F213" t="str">
            <v>Y</v>
          </cell>
          <cell r="G213">
            <v>72</v>
          </cell>
          <cell r="H213">
            <v>577</v>
          </cell>
        </row>
        <row r="214">
          <cell r="A214">
            <v>1191</v>
          </cell>
          <cell r="B214" t="str">
            <v>GME</v>
          </cell>
          <cell r="C214" t="str">
            <v>PP.GME</v>
          </cell>
          <cell r="D214" t="str">
            <v>10.61700.1970</v>
          </cell>
          <cell r="E214">
            <v>1191</v>
          </cell>
          <cell r="F214" t="str">
            <v>Y</v>
          </cell>
          <cell r="G214">
            <v>80</v>
          </cell>
          <cell r="H214">
            <v>559</v>
          </cell>
        </row>
        <row r="215">
          <cell r="A215">
            <v>1205</v>
          </cell>
          <cell r="B215" t="str">
            <v>GME</v>
          </cell>
          <cell r="C215" t="str">
            <v>PP.GME</v>
          </cell>
          <cell r="D215" t="str">
            <v>10.61700.1970</v>
          </cell>
          <cell r="E215">
            <v>1205</v>
          </cell>
          <cell r="F215" t="str">
            <v>Y</v>
          </cell>
          <cell r="G215">
            <v>80</v>
          </cell>
          <cell r="H215">
            <v>572</v>
          </cell>
        </row>
        <row r="216">
          <cell r="A216">
            <v>1209</v>
          </cell>
          <cell r="B216" t="str">
            <v>GME</v>
          </cell>
          <cell r="C216" t="str">
            <v>PP.GME</v>
          </cell>
          <cell r="D216" t="str">
            <v>10.61700.2815</v>
          </cell>
          <cell r="E216">
            <v>1209</v>
          </cell>
          <cell r="F216" t="str">
            <v>Y</v>
          </cell>
          <cell r="G216">
            <v>0</v>
          </cell>
          <cell r="H216">
            <v>1163</v>
          </cell>
        </row>
        <row r="217">
          <cell r="A217">
            <v>1192</v>
          </cell>
          <cell r="B217" t="str">
            <v>GME</v>
          </cell>
          <cell r="C217" t="str">
            <v>PP.GME</v>
          </cell>
          <cell r="D217" t="str">
            <v>10.61700.2820</v>
          </cell>
          <cell r="E217">
            <v>1192</v>
          </cell>
          <cell r="F217" t="str">
            <v>Y</v>
          </cell>
          <cell r="G217">
            <v>0</v>
          </cell>
          <cell r="H217">
            <v>560</v>
          </cell>
        </row>
        <row r="218">
          <cell r="A218">
            <v>1200</v>
          </cell>
          <cell r="B218" t="str">
            <v>GME</v>
          </cell>
          <cell r="C218" t="str">
            <v>PP.GME</v>
          </cell>
          <cell r="D218" t="str">
            <v>10.61700.2820</v>
          </cell>
          <cell r="E218">
            <v>1200</v>
          </cell>
          <cell r="F218" t="str">
            <v>Y</v>
          </cell>
          <cell r="G218">
            <v>0</v>
          </cell>
          <cell r="H218">
            <v>567</v>
          </cell>
        </row>
        <row r="219">
          <cell r="A219">
            <v>1201</v>
          </cell>
          <cell r="B219" t="str">
            <v>GME</v>
          </cell>
          <cell r="C219" t="str">
            <v>PP.GME</v>
          </cell>
          <cell r="D219" t="str">
            <v>10.61700.2820</v>
          </cell>
          <cell r="E219">
            <v>1201</v>
          </cell>
          <cell r="F219" t="str">
            <v>Y</v>
          </cell>
          <cell r="G219">
            <v>0</v>
          </cell>
          <cell r="H219">
            <v>568</v>
          </cell>
        </row>
        <row r="220">
          <cell r="A220">
            <v>1212</v>
          </cell>
          <cell r="B220" t="str">
            <v>GME</v>
          </cell>
          <cell r="C220" t="str">
            <v>PP.GME</v>
          </cell>
          <cell r="D220" t="str">
            <v>10.61700.2820</v>
          </cell>
          <cell r="E220">
            <v>1212</v>
          </cell>
          <cell r="F220" t="str">
            <v>Y</v>
          </cell>
          <cell r="G220">
            <v>0</v>
          </cell>
          <cell r="H220">
            <v>578</v>
          </cell>
        </row>
        <row r="221">
          <cell r="A221">
            <v>1213</v>
          </cell>
          <cell r="B221" t="str">
            <v>GME</v>
          </cell>
          <cell r="C221" t="str">
            <v>PP.GME</v>
          </cell>
          <cell r="D221" t="str">
            <v>10.61700.2820</v>
          </cell>
          <cell r="E221">
            <v>1213</v>
          </cell>
          <cell r="F221" t="str">
            <v>Y</v>
          </cell>
          <cell r="G221">
            <v>0</v>
          </cell>
          <cell r="H221">
            <v>579</v>
          </cell>
        </row>
        <row r="222">
          <cell r="A222">
            <v>5003</v>
          </cell>
          <cell r="B222" t="str">
            <v>GME</v>
          </cell>
          <cell r="C222" t="str">
            <v>PP.GME</v>
          </cell>
          <cell r="D222" t="str">
            <v>10.61700.2820</v>
          </cell>
          <cell r="E222">
            <v>5003</v>
          </cell>
          <cell r="F222" t="str">
            <v>Y</v>
          </cell>
          <cell r="G222">
            <v>0</v>
          </cell>
          <cell r="H222">
            <v>1098</v>
          </cell>
        </row>
        <row r="223">
          <cell r="A223">
            <v>1215</v>
          </cell>
          <cell r="B223" t="str">
            <v>GME</v>
          </cell>
          <cell r="C223" t="str">
            <v>PP.GME</v>
          </cell>
          <cell r="D223" t="str">
            <v>10.61900.1300</v>
          </cell>
          <cell r="E223">
            <v>1215</v>
          </cell>
          <cell r="F223" t="str">
            <v>Y</v>
          </cell>
          <cell r="G223">
            <v>80</v>
          </cell>
          <cell r="H223">
            <v>581</v>
          </cell>
        </row>
        <row r="224">
          <cell r="A224">
            <v>1216</v>
          </cell>
          <cell r="B224" t="str">
            <v>GME</v>
          </cell>
          <cell r="C224" t="str">
            <v>PP.GME</v>
          </cell>
          <cell r="D224" t="str">
            <v>10.61900.1300</v>
          </cell>
          <cell r="E224">
            <v>1216</v>
          </cell>
          <cell r="F224" t="str">
            <v>Y</v>
          </cell>
          <cell r="G224">
            <v>80</v>
          </cell>
          <cell r="H224">
            <v>582</v>
          </cell>
        </row>
        <row r="225">
          <cell r="A225">
            <v>1217</v>
          </cell>
          <cell r="B225" t="str">
            <v>GME</v>
          </cell>
          <cell r="C225" t="str">
            <v>PP.GME</v>
          </cell>
          <cell r="D225" t="str">
            <v>10.61900.2300</v>
          </cell>
          <cell r="E225">
            <v>1217</v>
          </cell>
          <cell r="F225" t="str">
            <v>Y</v>
          </cell>
          <cell r="G225">
            <v>0</v>
          </cell>
          <cell r="H225">
            <v>583</v>
          </cell>
        </row>
        <row r="226">
          <cell r="A226">
            <v>1218</v>
          </cell>
          <cell r="B226" t="str">
            <v>GME</v>
          </cell>
          <cell r="C226" t="str">
            <v>PP.GME</v>
          </cell>
          <cell r="D226" t="str">
            <v>10.62100.1110</v>
          </cell>
          <cell r="E226">
            <v>1218</v>
          </cell>
          <cell r="F226" t="str">
            <v>Y</v>
          </cell>
          <cell r="G226">
            <v>64</v>
          </cell>
          <cell r="H226">
            <v>584</v>
          </cell>
        </row>
        <row r="227">
          <cell r="A227">
            <v>1220</v>
          </cell>
          <cell r="B227" t="str">
            <v>GME</v>
          </cell>
          <cell r="C227" t="str">
            <v>PP.GME</v>
          </cell>
          <cell r="D227" t="str">
            <v>10.62100.1210</v>
          </cell>
          <cell r="E227">
            <v>1220</v>
          </cell>
          <cell r="F227" t="str">
            <v>Y</v>
          </cell>
          <cell r="G227">
            <v>8</v>
          </cell>
          <cell r="H227">
            <v>586</v>
          </cell>
        </row>
        <row r="228">
          <cell r="A228">
            <v>1219</v>
          </cell>
          <cell r="B228" t="str">
            <v>GME</v>
          </cell>
          <cell r="C228" t="str">
            <v>PP.GME</v>
          </cell>
          <cell r="D228" t="str">
            <v>10.62100.1820</v>
          </cell>
          <cell r="E228">
            <v>1219</v>
          </cell>
          <cell r="F228" t="str">
            <v>Y</v>
          </cell>
          <cell r="G228">
            <v>32</v>
          </cell>
          <cell r="H228">
            <v>585</v>
          </cell>
        </row>
        <row r="229">
          <cell r="A229">
            <v>1247</v>
          </cell>
          <cell r="B229" t="str">
            <v>GME</v>
          </cell>
          <cell r="C229" t="str">
            <v>PP.GME</v>
          </cell>
          <cell r="D229" t="str">
            <v>10.62110.1110</v>
          </cell>
          <cell r="E229">
            <v>1247</v>
          </cell>
          <cell r="F229" t="str">
            <v>Y</v>
          </cell>
          <cell r="G229">
            <v>16</v>
          </cell>
          <cell r="H229">
            <v>613</v>
          </cell>
        </row>
        <row r="230">
          <cell r="A230">
            <v>1231</v>
          </cell>
          <cell r="B230" t="str">
            <v>GME</v>
          </cell>
          <cell r="C230" t="str">
            <v>PP.GME</v>
          </cell>
          <cell r="D230" t="str">
            <v>10.62110.1130</v>
          </cell>
          <cell r="E230">
            <v>1231</v>
          </cell>
          <cell r="F230" t="str">
            <v>Y</v>
          </cell>
          <cell r="G230">
            <v>80</v>
          </cell>
          <cell r="H230">
            <v>597</v>
          </cell>
        </row>
        <row r="231">
          <cell r="A231">
            <v>1221</v>
          </cell>
          <cell r="B231" t="str">
            <v>GME</v>
          </cell>
          <cell r="C231" t="str">
            <v>PP.GME</v>
          </cell>
          <cell r="D231" t="str">
            <v>10.62110.1820</v>
          </cell>
          <cell r="E231">
            <v>1221</v>
          </cell>
          <cell r="F231" t="str">
            <v>Y</v>
          </cell>
          <cell r="G231">
            <v>48</v>
          </cell>
          <cell r="H231">
            <v>587</v>
          </cell>
        </row>
        <row r="232">
          <cell r="A232">
            <v>1224</v>
          </cell>
          <cell r="B232" t="str">
            <v>GME</v>
          </cell>
          <cell r="C232" t="str">
            <v>PP.GME</v>
          </cell>
          <cell r="D232" t="str">
            <v>10.62110.1820</v>
          </cell>
          <cell r="E232">
            <v>1224</v>
          </cell>
          <cell r="F232" t="str">
            <v>Y</v>
          </cell>
          <cell r="G232">
            <v>64</v>
          </cell>
          <cell r="H232">
            <v>590</v>
          </cell>
        </row>
        <row r="233">
          <cell r="A233">
            <v>1225</v>
          </cell>
          <cell r="B233" t="str">
            <v>GME</v>
          </cell>
          <cell r="C233" t="str">
            <v>PP.GME</v>
          </cell>
          <cell r="D233" t="str">
            <v>10.62110.1820</v>
          </cell>
          <cell r="E233">
            <v>1225</v>
          </cell>
          <cell r="F233" t="str">
            <v>Y</v>
          </cell>
          <cell r="G233">
            <v>40</v>
          </cell>
          <cell r="H233">
            <v>591</v>
          </cell>
        </row>
        <row r="234">
          <cell r="A234">
            <v>1227</v>
          </cell>
          <cell r="B234" t="str">
            <v>GME</v>
          </cell>
          <cell r="C234" t="str">
            <v>PP.GME</v>
          </cell>
          <cell r="D234" t="str">
            <v>10.62110.1820</v>
          </cell>
          <cell r="E234">
            <v>1227</v>
          </cell>
          <cell r="F234" t="str">
            <v>Y</v>
          </cell>
          <cell r="G234">
            <v>80</v>
          </cell>
          <cell r="H234">
            <v>593</v>
          </cell>
        </row>
        <row r="235">
          <cell r="A235">
            <v>1229</v>
          </cell>
          <cell r="B235" t="str">
            <v>GME</v>
          </cell>
          <cell r="C235" t="str">
            <v>PP.GME</v>
          </cell>
          <cell r="D235" t="str">
            <v>10.62110.1820</v>
          </cell>
          <cell r="E235">
            <v>1229</v>
          </cell>
          <cell r="F235" t="str">
            <v>Y</v>
          </cell>
          <cell r="G235">
            <v>64</v>
          </cell>
          <cell r="H235">
            <v>595</v>
          </cell>
        </row>
        <row r="236">
          <cell r="A236">
            <v>1233</v>
          </cell>
          <cell r="B236" t="str">
            <v>GME</v>
          </cell>
          <cell r="C236" t="str">
            <v>PP.GME</v>
          </cell>
          <cell r="D236" t="str">
            <v>10.62110.1820</v>
          </cell>
          <cell r="E236">
            <v>1233</v>
          </cell>
          <cell r="F236" t="str">
            <v>Y</v>
          </cell>
          <cell r="G236">
            <v>72</v>
          </cell>
          <cell r="H236">
            <v>599</v>
          </cell>
        </row>
        <row r="237">
          <cell r="A237">
            <v>1235</v>
          </cell>
          <cell r="B237" t="str">
            <v>GME</v>
          </cell>
          <cell r="C237" t="str">
            <v>PP.GME</v>
          </cell>
          <cell r="D237" t="str">
            <v>10.62110.1820</v>
          </cell>
          <cell r="E237">
            <v>1235</v>
          </cell>
          <cell r="F237" t="str">
            <v>Y</v>
          </cell>
          <cell r="G237">
            <v>72</v>
          </cell>
          <cell r="H237">
            <v>601</v>
          </cell>
        </row>
        <row r="238">
          <cell r="A238">
            <v>1236</v>
          </cell>
          <cell r="B238" t="str">
            <v>GME</v>
          </cell>
          <cell r="C238" t="str">
            <v>PP.GME</v>
          </cell>
          <cell r="D238" t="str">
            <v>10.62110.1820</v>
          </cell>
          <cell r="E238">
            <v>1236</v>
          </cell>
          <cell r="F238" t="str">
            <v>Y</v>
          </cell>
          <cell r="G238">
            <v>64</v>
          </cell>
          <cell r="H238">
            <v>602</v>
          </cell>
        </row>
        <row r="239">
          <cell r="A239">
            <v>1237</v>
          </cell>
          <cell r="B239" t="str">
            <v>GME</v>
          </cell>
          <cell r="C239" t="str">
            <v>PP.GME</v>
          </cell>
          <cell r="D239" t="str">
            <v>10.62110.1820</v>
          </cell>
          <cell r="E239">
            <v>1237</v>
          </cell>
          <cell r="F239" t="str">
            <v>Y</v>
          </cell>
          <cell r="G239">
            <v>80</v>
          </cell>
          <cell r="H239">
            <v>603</v>
          </cell>
        </row>
        <row r="240">
          <cell r="A240">
            <v>1238</v>
          </cell>
          <cell r="B240" t="str">
            <v>GME</v>
          </cell>
          <cell r="C240" t="str">
            <v>PP.GME</v>
          </cell>
          <cell r="D240" t="str">
            <v>10.62110.1820</v>
          </cell>
          <cell r="E240">
            <v>1238</v>
          </cell>
          <cell r="F240" t="str">
            <v>Y</v>
          </cell>
          <cell r="G240">
            <v>40</v>
          </cell>
          <cell r="H240">
            <v>604</v>
          </cell>
        </row>
        <row r="241">
          <cell r="A241">
            <v>1239</v>
          </cell>
          <cell r="B241" t="str">
            <v>GME</v>
          </cell>
          <cell r="C241" t="str">
            <v>PP.GME</v>
          </cell>
          <cell r="D241" t="str">
            <v>10.62110.1820</v>
          </cell>
          <cell r="E241">
            <v>1239</v>
          </cell>
          <cell r="F241" t="str">
            <v>Y</v>
          </cell>
          <cell r="G241">
            <v>80</v>
          </cell>
          <cell r="H241">
            <v>605</v>
          </cell>
        </row>
        <row r="242">
          <cell r="A242">
            <v>1245</v>
          </cell>
          <cell r="B242" t="str">
            <v>GME</v>
          </cell>
          <cell r="C242" t="str">
            <v>PP.GME</v>
          </cell>
          <cell r="D242" t="str">
            <v>10.62110.1820</v>
          </cell>
          <cell r="E242">
            <v>1245</v>
          </cell>
          <cell r="F242" t="str">
            <v>Y</v>
          </cell>
          <cell r="G242">
            <v>72</v>
          </cell>
          <cell r="H242">
            <v>611</v>
          </cell>
        </row>
        <row r="243">
          <cell r="A243">
            <v>1246</v>
          </cell>
          <cell r="B243" t="str">
            <v>GME</v>
          </cell>
          <cell r="C243" t="str">
            <v>PP.GME</v>
          </cell>
          <cell r="D243" t="str">
            <v>10.62110.1820</v>
          </cell>
          <cell r="E243">
            <v>1246</v>
          </cell>
          <cell r="F243" t="str">
            <v>Y</v>
          </cell>
          <cell r="G243">
            <v>64</v>
          </cell>
          <cell r="H243">
            <v>612</v>
          </cell>
        </row>
        <row r="244">
          <cell r="A244">
            <v>1223</v>
          </cell>
          <cell r="B244" t="str">
            <v>GME</v>
          </cell>
          <cell r="C244" t="str">
            <v>PP.GME</v>
          </cell>
          <cell r="D244" t="str">
            <v>10.62110.1950</v>
          </cell>
          <cell r="E244">
            <v>1223</v>
          </cell>
          <cell r="F244" t="str">
            <v>Y</v>
          </cell>
          <cell r="G244">
            <v>80</v>
          </cell>
          <cell r="H244">
            <v>589</v>
          </cell>
        </row>
        <row r="245">
          <cell r="A245">
            <v>1234</v>
          </cell>
          <cell r="B245" t="str">
            <v>GME</v>
          </cell>
          <cell r="C245" t="str">
            <v>PP.GME</v>
          </cell>
          <cell r="D245" t="str">
            <v>10.62110.1950</v>
          </cell>
          <cell r="E245">
            <v>1234</v>
          </cell>
          <cell r="F245" t="str">
            <v>Y</v>
          </cell>
          <cell r="G245">
            <v>80</v>
          </cell>
          <cell r="H245">
            <v>600</v>
          </cell>
        </row>
        <row r="246">
          <cell r="A246">
            <v>1240</v>
          </cell>
          <cell r="B246" t="str">
            <v>GME</v>
          </cell>
          <cell r="C246" t="str">
            <v>PP.GME</v>
          </cell>
          <cell r="D246" t="str">
            <v>10.62110.1950</v>
          </cell>
          <cell r="E246">
            <v>1240</v>
          </cell>
          <cell r="F246" t="str">
            <v>N</v>
          </cell>
          <cell r="G246">
            <v>0</v>
          </cell>
          <cell r="H246">
            <v>606</v>
          </cell>
        </row>
        <row r="247">
          <cell r="A247">
            <v>1241</v>
          </cell>
          <cell r="B247" t="str">
            <v>GME</v>
          </cell>
          <cell r="C247" t="str">
            <v>PP.GME</v>
          </cell>
          <cell r="D247" t="str">
            <v>10.62110.1950</v>
          </cell>
          <cell r="E247">
            <v>1241</v>
          </cell>
          <cell r="F247" t="str">
            <v>Y</v>
          </cell>
          <cell r="G247">
            <v>80</v>
          </cell>
          <cell r="H247">
            <v>607</v>
          </cell>
        </row>
        <row r="248">
          <cell r="A248">
            <v>1242</v>
          </cell>
          <cell r="B248" t="str">
            <v>GME</v>
          </cell>
          <cell r="C248" t="str">
            <v>PP.GME</v>
          </cell>
          <cell r="D248" t="str">
            <v>10.62110.1950</v>
          </cell>
          <cell r="E248">
            <v>1242</v>
          </cell>
          <cell r="F248" t="str">
            <v>N</v>
          </cell>
          <cell r="G248">
            <v>0</v>
          </cell>
          <cell r="H248">
            <v>608</v>
          </cell>
        </row>
        <row r="249">
          <cell r="A249">
            <v>1226</v>
          </cell>
          <cell r="B249" t="str">
            <v>GME</v>
          </cell>
          <cell r="C249" t="str">
            <v>PP.GME</v>
          </cell>
          <cell r="D249" t="str">
            <v>10.62110.2820</v>
          </cell>
          <cell r="E249">
            <v>1226</v>
          </cell>
          <cell r="F249" t="str">
            <v>Y</v>
          </cell>
          <cell r="G249">
            <v>0</v>
          </cell>
          <cell r="H249">
            <v>592</v>
          </cell>
        </row>
        <row r="250">
          <cell r="A250">
            <v>1228</v>
          </cell>
          <cell r="B250" t="str">
            <v>GME</v>
          </cell>
          <cell r="C250" t="str">
            <v>PP.GME</v>
          </cell>
          <cell r="D250" t="str">
            <v>10.62110.2820</v>
          </cell>
          <cell r="E250">
            <v>1228</v>
          </cell>
          <cell r="F250" t="str">
            <v>Y</v>
          </cell>
          <cell r="G250">
            <v>0</v>
          </cell>
          <cell r="H250">
            <v>594</v>
          </cell>
        </row>
        <row r="251">
          <cell r="A251">
            <v>1230</v>
          </cell>
          <cell r="B251" t="str">
            <v>GME</v>
          </cell>
          <cell r="C251" t="str">
            <v>PP.GME</v>
          </cell>
          <cell r="D251" t="str">
            <v>10.62110.2820</v>
          </cell>
          <cell r="E251">
            <v>1230</v>
          </cell>
          <cell r="F251" t="str">
            <v>Y</v>
          </cell>
          <cell r="G251">
            <v>0</v>
          </cell>
          <cell r="H251">
            <v>596</v>
          </cell>
        </row>
        <row r="252">
          <cell r="A252">
            <v>1232</v>
          </cell>
          <cell r="B252" t="str">
            <v>GME</v>
          </cell>
          <cell r="C252" t="str">
            <v>PP.GME</v>
          </cell>
          <cell r="D252" t="str">
            <v>10.62110.2820</v>
          </cell>
          <cell r="E252">
            <v>1232</v>
          </cell>
          <cell r="F252" t="str">
            <v>Y</v>
          </cell>
          <cell r="G252">
            <v>0</v>
          </cell>
          <cell r="H252">
            <v>598</v>
          </cell>
        </row>
        <row r="253">
          <cell r="A253">
            <v>1243</v>
          </cell>
          <cell r="B253" t="str">
            <v>GME</v>
          </cell>
          <cell r="C253" t="str">
            <v>PP.GME</v>
          </cell>
          <cell r="D253" t="str">
            <v>10.62110.2820</v>
          </cell>
          <cell r="E253">
            <v>1243</v>
          </cell>
          <cell r="F253" t="str">
            <v>Y</v>
          </cell>
          <cell r="G253">
            <v>0</v>
          </cell>
          <cell r="H253">
            <v>609</v>
          </cell>
        </row>
        <row r="254">
          <cell r="A254">
            <v>1244</v>
          </cell>
          <cell r="B254" t="str">
            <v>GME</v>
          </cell>
          <cell r="C254" t="str">
            <v>PP.GME</v>
          </cell>
          <cell r="D254" t="str">
            <v>10.62110.2820</v>
          </cell>
          <cell r="E254">
            <v>1244</v>
          </cell>
          <cell r="F254" t="str">
            <v>Y</v>
          </cell>
          <cell r="G254">
            <v>0</v>
          </cell>
          <cell r="H254">
            <v>610</v>
          </cell>
        </row>
        <row r="255">
          <cell r="A255">
            <v>1222</v>
          </cell>
          <cell r="B255" t="str">
            <v>GME</v>
          </cell>
          <cell r="C255" t="str">
            <v>PP.GME</v>
          </cell>
          <cell r="D255" t="str">
            <v>10.62110.2950</v>
          </cell>
          <cell r="E255">
            <v>1222</v>
          </cell>
          <cell r="F255" t="str">
            <v>Y</v>
          </cell>
          <cell r="G255">
            <v>0</v>
          </cell>
          <cell r="H255">
            <v>588</v>
          </cell>
        </row>
        <row r="256">
          <cell r="A256">
            <v>1254</v>
          </cell>
          <cell r="B256" t="str">
            <v>GME</v>
          </cell>
          <cell r="C256" t="str">
            <v>PP.GME</v>
          </cell>
          <cell r="D256" t="str">
            <v>10.62130.1130</v>
          </cell>
          <cell r="E256">
            <v>1254</v>
          </cell>
          <cell r="F256" t="str">
            <v>Y</v>
          </cell>
          <cell r="G256">
            <v>72</v>
          </cell>
          <cell r="H256">
            <v>620</v>
          </cell>
        </row>
        <row r="257">
          <cell r="A257">
            <v>1252</v>
          </cell>
          <cell r="B257" t="str">
            <v>GME</v>
          </cell>
          <cell r="C257" t="str">
            <v>PP.GME</v>
          </cell>
          <cell r="D257" t="str">
            <v>10.62130.1230</v>
          </cell>
          <cell r="E257">
            <v>1252</v>
          </cell>
          <cell r="F257" t="str">
            <v>Y</v>
          </cell>
          <cell r="G257">
            <v>80</v>
          </cell>
          <cell r="H257">
            <v>618</v>
          </cell>
        </row>
        <row r="258">
          <cell r="A258">
            <v>1249</v>
          </cell>
          <cell r="B258" t="str">
            <v>GME</v>
          </cell>
          <cell r="C258" t="str">
            <v>PP.GME</v>
          </cell>
          <cell r="D258" t="str">
            <v>10.62130.1820</v>
          </cell>
          <cell r="E258">
            <v>1249</v>
          </cell>
          <cell r="F258" t="str">
            <v>N</v>
          </cell>
          <cell r="G258">
            <v>0</v>
          </cell>
          <cell r="H258">
            <v>615</v>
          </cell>
        </row>
        <row r="259">
          <cell r="A259">
            <v>1250</v>
          </cell>
          <cell r="B259" t="str">
            <v>GME</v>
          </cell>
          <cell r="C259" t="str">
            <v>PP.GME</v>
          </cell>
          <cell r="D259" t="str">
            <v>10.62130.1820</v>
          </cell>
          <cell r="E259">
            <v>1250</v>
          </cell>
          <cell r="F259" t="str">
            <v>Y</v>
          </cell>
          <cell r="G259">
            <v>8</v>
          </cell>
          <cell r="H259">
            <v>616</v>
          </cell>
        </row>
        <row r="260">
          <cell r="A260">
            <v>1248</v>
          </cell>
          <cell r="B260" t="str">
            <v>GME</v>
          </cell>
          <cell r="C260" t="str">
            <v>PP.GME</v>
          </cell>
          <cell r="D260" t="str">
            <v>10.62130.1850</v>
          </cell>
          <cell r="E260">
            <v>1248</v>
          </cell>
          <cell r="F260" t="str">
            <v>Y</v>
          </cell>
          <cell r="G260">
            <v>80</v>
          </cell>
          <cell r="H260">
            <v>614</v>
          </cell>
        </row>
        <row r="261">
          <cell r="A261">
            <v>1258</v>
          </cell>
          <cell r="B261" t="str">
            <v>GME</v>
          </cell>
          <cell r="C261" t="str">
            <v>PP.GME</v>
          </cell>
          <cell r="D261" t="str">
            <v>10.62130.1850</v>
          </cell>
          <cell r="E261">
            <v>1258</v>
          </cell>
          <cell r="F261" t="str">
            <v>Y</v>
          </cell>
          <cell r="G261">
            <v>64</v>
          </cell>
          <cell r="H261">
            <v>624</v>
          </cell>
        </row>
        <row r="262">
          <cell r="A262">
            <v>1251</v>
          </cell>
          <cell r="B262" t="str">
            <v>GME</v>
          </cell>
          <cell r="C262" t="str">
            <v>PP.GME</v>
          </cell>
          <cell r="D262" t="str">
            <v>10.62130.2850</v>
          </cell>
          <cell r="E262">
            <v>1251</v>
          </cell>
          <cell r="F262" t="str">
            <v>Y</v>
          </cell>
          <cell r="G262">
            <v>0</v>
          </cell>
          <cell r="H262">
            <v>617</v>
          </cell>
        </row>
        <row r="263">
          <cell r="A263">
            <v>1253</v>
          </cell>
          <cell r="B263" t="str">
            <v>GME</v>
          </cell>
          <cell r="C263" t="str">
            <v>PP.GME</v>
          </cell>
          <cell r="D263" t="str">
            <v>10.62130.2850</v>
          </cell>
          <cell r="E263">
            <v>1253</v>
          </cell>
          <cell r="F263" t="str">
            <v>Y</v>
          </cell>
          <cell r="G263">
            <v>0</v>
          </cell>
          <cell r="H263">
            <v>619</v>
          </cell>
        </row>
        <row r="264">
          <cell r="A264">
            <v>1255</v>
          </cell>
          <cell r="B264" t="str">
            <v>GME</v>
          </cell>
          <cell r="C264" t="str">
            <v>PP.GME</v>
          </cell>
          <cell r="D264" t="str">
            <v>10.62130.2850</v>
          </cell>
          <cell r="E264">
            <v>1255</v>
          </cell>
          <cell r="F264" t="str">
            <v>N</v>
          </cell>
          <cell r="G264">
            <v>0</v>
          </cell>
          <cell r="H264">
            <v>621</v>
          </cell>
        </row>
        <row r="265">
          <cell r="A265">
            <v>1256</v>
          </cell>
          <cell r="B265" t="str">
            <v>GME</v>
          </cell>
          <cell r="C265" t="str">
            <v>PP.GME</v>
          </cell>
          <cell r="D265" t="str">
            <v>10.62130.2850</v>
          </cell>
          <cell r="E265">
            <v>1256</v>
          </cell>
          <cell r="F265" t="str">
            <v>Y</v>
          </cell>
          <cell r="G265">
            <v>0</v>
          </cell>
          <cell r="H265">
            <v>622</v>
          </cell>
        </row>
        <row r="266">
          <cell r="A266">
            <v>1257</v>
          </cell>
          <cell r="B266" t="str">
            <v>GME</v>
          </cell>
          <cell r="C266" t="str">
            <v>PP.GME</v>
          </cell>
          <cell r="D266" t="str">
            <v>10.62130.2850</v>
          </cell>
          <cell r="E266">
            <v>1257</v>
          </cell>
          <cell r="F266" t="str">
            <v>Y</v>
          </cell>
          <cell r="G266">
            <v>0</v>
          </cell>
          <cell r="H266">
            <v>623</v>
          </cell>
        </row>
        <row r="267">
          <cell r="A267">
            <v>1259</v>
          </cell>
          <cell r="B267" t="str">
            <v>GME</v>
          </cell>
          <cell r="C267" t="str">
            <v>PP.GME</v>
          </cell>
          <cell r="D267" t="str">
            <v>10.62130.2850</v>
          </cell>
          <cell r="E267">
            <v>1259</v>
          </cell>
          <cell r="F267" t="str">
            <v>Y</v>
          </cell>
          <cell r="G267">
            <v>0</v>
          </cell>
          <cell r="H267">
            <v>625</v>
          </cell>
        </row>
        <row r="268">
          <cell r="A268">
            <v>5009</v>
          </cell>
          <cell r="B268" t="str">
            <v>GME</v>
          </cell>
          <cell r="C268" t="str">
            <v>PP.GME</v>
          </cell>
          <cell r="D268" t="str">
            <v>10.62130.2850</v>
          </cell>
          <cell r="E268">
            <v>5009</v>
          </cell>
          <cell r="F268" t="str">
            <v>Y</v>
          </cell>
          <cell r="G268">
            <v>0</v>
          </cell>
          <cell r="H268">
            <v>1164</v>
          </cell>
        </row>
        <row r="269">
          <cell r="A269">
            <v>1265</v>
          </cell>
          <cell r="B269" t="str">
            <v>GME</v>
          </cell>
          <cell r="C269" t="str">
            <v>PP.GME</v>
          </cell>
          <cell r="D269" t="str">
            <v>10.62300.1110</v>
          </cell>
          <cell r="E269">
            <v>1265</v>
          </cell>
          <cell r="F269" t="str">
            <v>Y</v>
          </cell>
          <cell r="G269">
            <v>16</v>
          </cell>
          <cell r="H269">
            <v>630</v>
          </cell>
        </row>
        <row r="270">
          <cell r="A270">
            <v>1266</v>
          </cell>
          <cell r="B270" t="str">
            <v>GME</v>
          </cell>
          <cell r="C270" t="str">
            <v>PP.GME</v>
          </cell>
          <cell r="D270" t="str">
            <v>10.62300.1210</v>
          </cell>
          <cell r="E270">
            <v>1266</v>
          </cell>
          <cell r="F270" t="str">
            <v>Y</v>
          </cell>
          <cell r="G270">
            <v>32</v>
          </cell>
          <cell r="H270">
            <v>1127</v>
          </cell>
        </row>
        <row r="271">
          <cell r="A271">
            <v>1264</v>
          </cell>
          <cell r="B271" t="str">
            <v>GME</v>
          </cell>
          <cell r="C271" t="str">
            <v>PP.GME</v>
          </cell>
          <cell r="D271" t="str">
            <v>10.62300.1500</v>
          </cell>
          <cell r="E271">
            <v>1264</v>
          </cell>
          <cell r="F271" t="str">
            <v>Y</v>
          </cell>
          <cell r="G271">
            <v>64</v>
          </cell>
          <cell r="H271">
            <v>629</v>
          </cell>
        </row>
        <row r="272">
          <cell r="A272">
            <v>1261</v>
          </cell>
          <cell r="B272" t="str">
            <v>GME</v>
          </cell>
          <cell r="C272" t="str">
            <v>PP.GME</v>
          </cell>
          <cell r="D272" t="str">
            <v>10.62300.1820</v>
          </cell>
          <cell r="E272">
            <v>1261</v>
          </cell>
          <cell r="F272" t="str">
            <v>Y</v>
          </cell>
          <cell r="G272">
            <v>70</v>
          </cell>
          <cell r="H272">
            <v>627</v>
          </cell>
        </row>
        <row r="273">
          <cell r="A273">
            <v>1260</v>
          </cell>
          <cell r="B273" t="str">
            <v>GME</v>
          </cell>
          <cell r="C273" t="str">
            <v>PP.GME</v>
          </cell>
          <cell r="D273" t="str">
            <v>10.62300.2820</v>
          </cell>
          <cell r="E273">
            <v>1260</v>
          </cell>
          <cell r="F273" t="str">
            <v>Y</v>
          </cell>
          <cell r="G273">
            <v>0</v>
          </cell>
          <cell r="H273">
            <v>626</v>
          </cell>
        </row>
        <row r="274">
          <cell r="A274">
            <v>1262</v>
          </cell>
          <cell r="B274" t="str">
            <v>GME</v>
          </cell>
          <cell r="C274" t="str">
            <v>PP.GME</v>
          </cell>
          <cell r="D274" t="str">
            <v>10.62300.2820</v>
          </cell>
          <cell r="E274">
            <v>1262</v>
          </cell>
          <cell r="F274" t="str">
            <v>Y</v>
          </cell>
          <cell r="G274">
            <v>0</v>
          </cell>
          <cell r="H274">
            <v>628</v>
          </cell>
        </row>
        <row r="275">
          <cell r="A275">
            <v>1263</v>
          </cell>
          <cell r="B275" t="str">
            <v>GME</v>
          </cell>
          <cell r="C275" t="str">
            <v>PP.GME</v>
          </cell>
          <cell r="D275" t="str">
            <v>10.62300.2825</v>
          </cell>
          <cell r="E275">
            <v>1263</v>
          </cell>
          <cell r="F275" t="str">
            <v>Y</v>
          </cell>
          <cell r="G275">
            <v>0</v>
          </cell>
          <cell r="H275">
            <v>1165</v>
          </cell>
        </row>
        <row r="276">
          <cell r="A276">
            <v>1271</v>
          </cell>
          <cell r="B276" t="str">
            <v>GME</v>
          </cell>
          <cell r="C276" t="str">
            <v>PP.GME</v>
          </cell>
          <cell r="D276" t="str">
            <v>10.62400.1120</v>
          </cell>
          <cell r="E276">
            <v>1271</v>
          </cell>
          <cell r="F276" t="str">
            <v>Y</v>
          </cell>
          <cell r="G276">
            <v>16</v>
          </cell>
          <cell r="H276">
            <v>635</v>
          </cell>
        </row>
        <row r="277">
          <cell r="A277">
            <v>1267</v>
          </cell>
          <cell r="B277" t="str">
            <v>GME</v>
          </cell>
          <cell r="C277" t="str">
            <v>PP.GME</v>
          </cell>
          <cell r="D277" t="str">
            <v>10.62400.1300</v>
          </cell>
          <cell r="E277">
            <v>1267</v>
          </cell>
          <cell r="F277" t="str">
            <v>Y</v>
          </cell>
          <cell r="G277">
            <v>72</v>
          </cell>
          <cell r="H277">
            <v>631</v>
          </cell>
        </row>
        <row r="278">
          <cell r="A278">
            <v>1270</v>
          </cell>
          <cell r="B278" t="str">
            <v>GME</v>
          </cell>
          <cell r="C278" t="str">
            <v>PP.GME</v>
          </cell>
          <cell r="D278" t="str">
            <v>10.62400.1410</v>
          </cell>
          <cell r="E278">
            <v>1270</v>
          </cell>
          <cell r="F278" t="str">
            <v>Y</v>
          </cell>
          <cell r="G278">
            <v>24</v>
          </cell>
          <cell r="H278">
            <v>634</v>
          </cell>
        </row>
        <row r="279">
          <cell r="A279">
            <v>1268</v>
          </cell>
          <cell r="B279" t="str">
            <v>GME</v>
          </cell>
          <cell r="C279" t="str">
            <v>PP.GME</v>
          </cell>
          <cell r="D279" t="str">
            <v>10.62400.1500</v>
          </cell>
          <cell r="E279">
            <v>1268</v>
          </cell>
          <cell r="F279" t="str">
            <v>Y</v>
          </cell>
          <cell r="G279">
            <v>64</v>
          </cell>
          <cell r="H279">
            <v>632</v>
          </cell>
        </row>
        <row r="280">
          <cell r="A280">
            <v>1269</v>
          </cell>
          <cell r="B280" t="str">
            <v>GME</v>
          </cell>
          <cell r="C280" t="str">
            <v>PP.GME</v>
          </cell>
          <cell r="D280" t="str">
            <v>10.62400.1720</v>
          </cell>
          <cell r="E280">
            <v>1269</v>
          </cell>
          <cell r="F280" t="str">
            <v>Y</v>
          </cell>
          <cell r="G280">
            <v>24</v>
          </cell>
          <cell r="H280">
            <v>633</v>
          </cell>
        </row>
        <row r="281">
          <cell r="A281">
            <v>5001</v>
          </cell>
          <cell r="B281" t="str">
            <v>GME</v>
          </cell>
          <cell r="C281" t="str">
            <v>PP.GME</v>
          </cell>
          <cell r="D281" t="str">
            <v>10.62400.1970</v>
          </cell>
          <cell r="E281">
            <v>5001</v>
          </cell>
          <cell r="F281" t="str">
            <v>Y</v>
          </cell>
          <cell r="G281">
            <v>16</v>
          </cell>
          <cell r="H281">
            <v>1096</v>
          </cell>
        </row>
        <row r="282">
          <cell r="A282">
            <v>5002</v>
          </cell>
          <cell r="B282" t="str">
            <v>GME</v>
          </cell>
          <cell r="C282" t="str">
            <v>PP.GME</v>
          </cell>
          <cell r="D282" t="str">
            <v>10.62400.1970</v>
          </cell>
          <cell r="E282">
            <v>5002</v>
          </cell>
          <cell r="F282" t="str">
            <v>Y</v>
          </cell>
          <cell r="G282">
            <v>16</v>
          </cell>
          <cell r="H282">
            <v>1097</v>
          </cell>
        </row>
        <row r="283">
          <cell r="A283">
            <v>5005</v>
          </cell>
          <cell r="B283" t="str">
            <v>GME</v>
          </cell>
          <cell r="C283" t="str">
            <v>PP.GME</v>
          </cell>
          <cell r="D283" t="str">
            <v>10.62400.2300</v>
          </cell>
          <cell r="E283">
            <v>5005</v>
          </cell>
          <cell r="F283" t="str">
            <v>Y</v>
          </cell>
          <cell r="G283">
            <v>0</v>
          </cell>
          <cell r="H283">
            <v>1100</v>
          </cell>
        </row>
        <row r="284">
          <cell r="A284">
            <v>1275</v>
          </cell>
          <cell r="B284" t="str">
            <v>GME</v>
          </cell>
          <cell r="C284" t="str">
            <v>PP.GME</v>
          </cell>
          <cell r="D284" t="str">
            <v>10.65900.1130</v>
          </cell>
          <cell r="E284">
            <v>1275</v>
          </cell>
          <cell r="F284" t="str">
            <v>Y</v>
          </cell>
          <cell r="G284">
            <v>8</v>
          </cell>
          <cell r="H284">
            <v>639</v>
          </cell>
        </row>
        <row r="285">
          <cell r="A285">
            <v>1272</v>
          </cell>
          <cell r="B285" t="str">
            <v>GME</v>
          </cell>
          <cell r="C285" t="str">
            <v>PP.GME</v>
          </cell>
          <cell r="D285" t="str">
            <v>10.65900.1500</v>
          </cell>
          <cell r="E285">
            <v>1272</v>
          </cell>
          <cell r="F285" t="str">
            <v>Y</v>
          </cell>
          <cell r="G285">
            <v>20</v>
          </cell>
          <cell r="H285">
            <v>636</v>
          </cell>
        </row>
        <row r="286">
          <cell r="A286">
            <v>1273</v>
          </cell>
          <cell r="B286" t="str">
            <v>GME</v>
          </cell>
          <cell r="C286" t="str">
            <v>PP.GME</v>
          </cell>
          <cell r="D286" t="str">
            <v>10.65900.1500</v>
          </cell>
          <cell r="E286">
            <v>1273</v>
          </cell>
          <cell r="F286" t="str">
            <v>Y</v>
          </cell>
          <cell r="G286">
            <v>48</v>
          </cell>
          <cell r="H286">
            <v>637</v>
          </cell>
        </row>
        <row r="287">
          <cell r="A287">
            <v>1274</v>
          </cell>
          <cell r="B287" t="str">
            <v>GME</v>
          </cell>
          <cell r="C287" t="str">
            <v>PP.GME</v>
          </cell>
          <cell r="D287" t="str">
            <v>10.65900.2500</v>
          </cell>
          <cell r="E287">
            <v>1274</v>
          </cell>
          <cell r="F287" t="str">
            <v>Y</v>
          </cell>
          <cell r="G287">
            <v>0</v>
          </cell>
          <cell r="H287">
            <v>638</v>
          </cell>
        </row>
        <row r="288">
          <cell r="A288">
            <v>1277</v>
          </cell>
          <cell r="B288" t="str">
            <v>GME</v>
          </cell>
          <cell r="C288" t="str">
            <v>PP.GME</v>
          </cell>
          <cell r="D288" t="str">
            <v>10.66000.1500</v>
          </cell>
          <cell r="E288">
            <v>1277</v>
          </cell>
          <cell r="F288" t="str">
            <v>Y</v>
          </cell>
          <cell r="G288">
            <v>80</v>
          </cell>
          <cell r="H288">
            <v>641</v>
          </cell>
        </row>
        <row r="289">
          <cell r="A289">
            <v>1276</v>
          </cell>
          <cell r="B289" t="str">
            <v>GME</v>
          </cell>
          <cell r="C289" t="str">
            <v>PP.GME</v>
          </cell>
          <cell r="D289" t="str">
            <v>10.66000.2300</v>
          </cell>
          <cell r="E289">
            <v>1276</v>
          </cell>
          <cell r="F289" t="str">
            <v>Y</v>
          </cell>
          <cell r="G289">
            <v>0</v>
          </cell>
          <cell r="H289">
            <v>640</v>
          </cell>
        </row>
        <row r="290">
          <cell r="A290">
            <v>1279</v>
          </cell>
          <cell r="B290" t="str">
            <v>GME</v>
          </cell>
          <cell r="C290" t="str">
            <v>PP.GME</v>
          </cell>
          <cell r="D290" t="str">
            <v>10.70100.1130</v>
          </cell>
          <cell r="E290">
            <v>1279</v>
          </cell>
          <cell r="F290" t="str">
            <v>Y</v>
          </cell>
          <cell r="G290">
            <v>8</v>
          </cell>
          <cell r="H290">
            <v>643</v>
          </cell>
        </row>
        <row r="291">
          <cell r="A291">
            <v>1278</v>
          </cell>
          <cell r="B291" t="str">
            <v>GME</v>
          </cell>
          <cell r="C291" t="str">
            <v>PP.GME</v>
          </cell>
          <cell r="D291" t="str">
            <v>10.70100.1820</v>
          </cell>
          <cell r="E291">
            <v>1278</v>
          </cell>
          <cell r="F291" t="str">
            <v>Y</v>
          </cell>
          <cell r="G291">
            <v>80</v>
          </cell>
          <cell r="H291">
            <v>642</v>
          </cell>
        </row>
        <row r="292">
          <cell r="A292">
            <v>1280</v>
          </cell>
          <cell r="B292" t="str">
            <v>GME</v>
          </cell>
          <cell r="C292" t="str">
            <v>PP.GME</v>
          </cell>
          <cell r="D292" t="str">
            <v>10.70110.1820</v>
          </cell>
          <cell r="E292">
            <v>1280</v>
          </cell>
          <cell r="F292" t="str">
            <v>Y</v>
          </cell>
          <cell r="G292">
            <v>72</v>
          </cell>
          <cell r="H292">
            <v>644</v>
          </cell>
        </row>
        <row r="293">
          <cell r="A293">
            <v>1281</v>
          </cell>
          <cell r="B293" t="str">
            <v>GME</v>
          </cell>
          <cell r="C293" t="str">
            <v>PP.GME</v>
          </cell>
          <cell r="D293" t="str">
            <v>10.70120.1820</v>
          </cell>
          <cell r="E293">
            <v>1281</v>
          </cell>
          <cell r="F293" t="str">
            <v>Y</v>
          </cell>
          <cell r="G293">
            <v>20</v>
          </cell>
          <cell r="H293">
            <v>645</v>
          </cell>
        </row>
        <row r="294">
          <cell r="A294">
            <v>1289</v>
          </cell>
          <cell r="B294" t="str">
            <v>GME</v>
          </cell>
          <cell r="C294" t="str">
            <v>PP.GME</v>
          </cell>
          <cell r="D294" t="str">
            <v>10.70130.1130</v>
          </cell>
          <cell r="E294">
            <v>1289</v>
          </cell>
          <cell r="F294" t="str">
            <v>Y</v>
          </cell>
          <cell r="G294">
            <v>24</v>
          </cell>
          <cell r="H294">
            <v>653</v>
          </cell>
        </row>
        <row r="295">
          <cell r="A295">
            <v>1282</v>
          </cell>
          <cell r="B295" t="str">
            <v>GME</v>
          </cell>
          <cell r="C295" t="str">
            <v>PP.GME</v>
          </cell>
          <cell r="D295" t="str">
            <v>10.70130.1220</v>
          </cell>
          <cell r="E295">
            <v>1282</v>
          </cell>
          <cell r="F295" t="str">
            <v>Y</v>
          </cell>
          <cell r="G295">
            <v>80</v>
          </cell>
          <cell r="H295">
            <v>646</v>
          </cell>
        </row>
        <row r="296">
          <cell r="A296">
            <v>1283</v>
          </cell>
          <cell r="B296" t="str">
            <v>GME</v>
          </cell>
          <cell r="C296" t="str">
            <v>PP.GME</v>
          </cell>
          <cell r="D296" t="str">
            <v>10.70130.1820</v>
          </cell>
          <cell r="E296">
            <v>1283</v>
          </cell>
          <cell r="F296" t="str">
            <v>Y</v>
          </cell>
          <cell r="G296">
            <v>64</v>
          </cell>
          <cell r="H296">
            <v>647</v>
          </cell>
        </row>
        <row r="297">
          <cell r="A297">
            <v>1286</v>
          </cell>
          <cell r="B297" t="str">
            <v>GME</v>
          </cell>
          <cell r="C297" t="str">
            <v>PP.GME</v>
          </cell>
          <cell r="D297" t="str">
            <v>10.70130.1820</v>
          </cell>
          <cell r="E297">
            <v>1286</v>
          </cell>
          <cell r="F297" t="str">
            <v>Y</v>
          </cell>
          <cell r="G297">
            <v>80</v>
          </cell>
          <cell r="H297">
            <v>650</v>
          </cell>
        </row>
        <row r="298">
          <cell r="A298">
            <v>1287</v>
          </cell>
          <cell r="B298" t="str">
            <v>GME</v>
          </cell>
          <cell r="C298" t="str">
            <v>PP.GME</v>
          </cell>
          <cell r="D298" t="str">
            <v>10.70130.1820</v>
          </cell>
          <cell r="E298">
            <v>1287</v>
          </cell>
          <cell r="F298" t="str">
            <v>Y</v>
          </cell>
          <cell r="G298">
            <v>36</v>
          </cell>
          <cell r="H298">
            <v>651</v>
          </cell>
        </row>
        <row r="299">
          <cell r="A299">
            <v>1288</v>
          </cell>
          <cell r="B299" t="str">
            <v>GME</v>
          </cell>
          <cell r="C299" t="str">
            <v>PP.GME</v>
          </cell>
          <cell r="D299" t="str">
            <v>10.70130.1820</v>
          </cell>
          <cell r="E299">
            <v>1288</v>
          </cell>
          <cell r="F299" t="str">
            <v>Y</v>
          </cell>
          <cell r="G299">
            <v>80</v>
          </cell>
          <cell r="H299">
            <v>652</v>
          </cell>
        </row>
        <row r="300">
          <cell r="A300">
            <v>1290</v>
          </cell>
          <cell r="B300" t="str">
            <v>GME</v>
          </cell>
          <cell r="C300" t="str">
            <v>PP.GME</v>
          </cell>
          <cell r="D300" t="str">
            <v>10.70130.1820</v>
          </cell>
          <cell r="E300">
            <v>1290</v>
          </cell>
          <cell r="F300" t="str">
            <v>Y</v>
          </cell>
          <cell r="G300">
            <v>72</v>
          </cell>
          <cell r="H300">
            <v>654</v>
          </cell>
        </row>
        <row r="301">
          <cell r="A301">
            <v>1285</v>
          </cell>
          <cell r="B301" t="str">
            <v>GME</v>
          </cell>
          <cell r="C301" t="str">
            <v>PP.GME</v>
          </cell>
          <cell r="D301" t="str">
            <v>10.70130.1830</v>
          </cell>
          <cell r="E301">
            <v>1285</v>
          </cell>
          <cell r="F301" t="str">
            <v>Y</v>
          </cell>
          <cell r="G301">
            <v>80</v>
          </cell>
          <cell r="H301">
            <v>649</v>
          </cell>
        </row>
        <row r="302">
          <cell r="A302">
            <v>1284</v>
          </cell>
          <cell r="B302" t="str">
            <v>GME</v>
          </cell>
          <cell r="C302" t="str">
            <v>PP.GME</v>
          </cell>
          <cell r="D302" t="str">
            <v>10.70130.2825</v>
          </cell>
          <cell r="E302">
            <v>1284</v>
          </cell>
          <cell r="F302" t="str">
            <v>Y</v>
          </cell>
          <cell r="G302">
            <v>0</v>
          </cell>
          <cell r="H302">
            <v>648</v>
          </cell>
        </row>
        <row r="303">
          <cell r="A303">
            <v>1291</v>
          </cell>
          <cell r="B303" t="str">
            <v>GME</v>
          </cell>
          <cell r="C303" t="str">
            <v>PP.GME</v>
          </cell>
          <cell r="D303" t="str">
            <v>10.70130.2830</v>
          </cell>
          <cell r="E303">
            <v>1291</v>
          </cell>
          <cell r="F303" t="str">
            <v>Y</v>
          </cell>
          <cell r="G303">
            <v>0</v>
          </cell>
          <cell r="H303">
            <v>655</v>
          </cell>
        </row>
        <row r="304">
          <cell r="A304">
            <v>1292</v>
          </cell>
          <cell r="B304" t="str">
            <v>GME</v>
          </cell>
          <cell r="C304" t="str">
            <v>PP.GME</v>
          </cell>
          <cell r="D304" t="str">
            <v>10.70140.1820</v>
          </cell>
          <cell r="E304">
            <v>1292</v>
          </cell>
          <cell r="F304" t="str">
            <v>Y</v>
          </cell>
          <cell r="G304">
            <v>8</v>
          </cell>
          <cell r="H304">
            <v>656</v>
          </cell>
        </row>
        <row r="305">
          <cell r="A305">
            <v>1294</v>
          </cell>
          <cell r="B305" t="str">
            <v>GME</v>
          </cell>
          <cell r="C305" t="str">
            <v>PP.GME</v>
          </cell>
          <cell r="D305" t="str">
            <v>10.70140.1820</v>
          </cell>
          <cell r="E305">
            <v>1294</v>
          </cell>
          <cell r="F305" t="str">
            <v>Y</v>
          </cell>
          <cell r="G305">
            <v>32</v>
          </cell>
          <cell r="H305">
            <v>658</v>
          </cell>
        </row>
        <row r="306">
          <cell r="A306">
            <v>1293</v>
          </cell>
          <cell r="B306" t="str">
            <v>GME</v>
          </cell>
          <cell r="C306" t="str">
            <v>PP.GME</v>
          </cell>
          <cell r="D306" t="str">
            <v>10.70140.2820</v>
          </cell>
          <cell r="E306">
            <v>1293</v>
          </cell>
          <cell r="F306" t="str">
            <v>Y</v>
          </cell>
          <cell r="G306">
            <v>0</v>
          </cell>
          <cell r="H306">
            <v>657</v>
          </cell>
        </row>
        <row r="307">
          <cell r="A307">
            <v>1295</v>
          </cell>
          <cell r="B307" t="str">
            <v>GME</v>
          </cell>
          <cell r="C307" t="str">
            <v>PP.GME</v>
          </cell>
          <cell r="D307" t="str">
            <v>10.70150.1820</v>
          </cell>
          <cell r="E307">
            <v>1295</v>
          </cell>
          <cell r="F307" t="str">
            <v>Y</v>
          </cell>
          <cell r="G307">
            <v>20</v>
          </cell>
          <cell r="H307">
            <v>659</v>
          </cell>
        </row>
        <row r="308">
          <cell r="A308">
            <v>1309</v>
          </cell>
          <cell r="B308" t="str">
            <v>GME</v>
          </cell>
          <cell r="C308" t="str">
            <v>PP.GME</v>
          </cell>
          <cell r="D308" t="str">
            <v>10.70330.1130</v>
          </cell>
          <cell r="E308">
            <v>1309</v>
          </cell>
          <cell r="F308" t="str">
            <v>Y</v>
          </cell>
          <cell r="G308">
            <v>8</v>
          </cell>
          <cell r="H308">
            <v>1166</v>
          </cell>
        </row>
        <row r="309">
          <cell r="A309">
            <v>1305</v>
          </cell>
          <cell r="B309" t="str">
            <v>GME</v>
          </cell>
          <cell r="C309" t="str">
            <v>PP.GME</v>
          </cell>
          <cell r="D309" t="str">
            <v>10.70330.1820</v>
          </cell>
          <cell r="E309">
            <v>1305</v>
          </cell>
          <cell r="F309" t="str">
            <v>Y</v>
          </cell>
          <cell r="G309">
            <v>80</v>
          </cell>
          <cell r="H309">
            <v>667</v>
          </cell>
        </row>
        <row r="310">
          <cell r="A310">
            <v>1307</v>
          </cell>
          <cell r="B310" t="str">
            <v>GME</v>
          </cell>
          <cell r="C310" t="str">
            <v>PP.GME</v>
          </cell>
          <cell r="D310" t="str">
            <v>10.70330.1820</v>
          </cell>
          <cell r="E310">
            <v>1307</v>
          </cell>
          <cell r="F310" t="str">
            <v>Y</v>
          </cell>
          <cell r="G310">
            <v>32</v>
          </cell>
          <cell r="H310">
            <v>669</v>
          </cell>
        </row>
        <row r="311">
          <cell r="A311">
            <v>1306</v>
          </cell>
          <cell r="B311" t="str">
            <v>GME</v>
          </cell>
          <cell r="C311" t="str">
            <v>PP.GME</v>
          </cell>
          <cell r="D311" t="str">
            <v>10.70330.1825</v>
          </cell>
          <cell r="E311">
            <v>1306</v>
          </cell>
          <cell r="F311" t="str">
            <v>Y</v>
          </cell>
          <cell r="G311">
            <v>12</v>
          </cell>
          <cell r="H311">
            <v>668</v>
          </cell>
        </row>
        <row r="312">
          <cell r="A312">
            <v>1308</v>
          </cell>
          <cell r="B312" t="str">
            <v>GME</v>
          </cell>
          <cell r="C312" t="str">
            <v>PP.GME</v>
          </cell>
          <cell r="D312" t="str">
            <v>10.70330.1970</v>
          </cell>
          <cell r="E312">
            <v>1308</v>
          </cell>
          <cell r="F312" t="str">
            <v>Y</v>
          </cell>
          <cell r="G312">
            <v>80</v>
          </cell>
          <cell r="H312">
            <v>670</v>
          </cell>
        </row>
        <row r="313">
          <cell r="A313">
            <v>1311</v>
          </cell>
          <cell r="B313" t="str">
            <v>GME</v>
          </cell>
          <cell r="C313" t="str">
            <v>PP.GME</v>
          </cell>
          <cell r="D313" t="str">
            <v>10.70350.1130</v>
          </cell>
          <cell r="E313">
            <v>1311</v>
          </cell>
          <cell r="F313" t="str">
            <v>Y</v>
          </cell>
          <cell r="G313">
            <v>8</v>
          </cell>
          <cell r="H313">
            <v>1128</v>
          </cell>
        </row>
        <row r="314">
          <cell r="A314">
            <v>1310</v>
          </cell>
          <cell r="B314" t="str">
            <v>GME</v>
          </cell>
          <cell r="C314" t="str">
            <v>PP.GME</v>
          </cell>
          <cell r="D314" t="str">
            <v>10.70350.1820</v>
          </cell>
          <cell r="E314">
            <v>1310</v>
          </cell>
          <cell r="F314" t="str">
            <v>Y</v>
          </cell>
          <cell r="G314">
            <v>64</v>
          </cell>
          <cell r="H314">
            <v>671</v>
          </cell>
        </row>
        <row r="315">
          <cell r="A315">
            <v>1312</v>
          </cell>
          <cell r="B315" t="str">
            <v>GME</v>
          </cell>
          <cell r="C315" t="str">
            <v>PP.GME</v>
          </cell>
          <cell r="D315" t="str">
            <v>10.70350.1820</v>
          </cell>
          <cell r="E315">
            <v>1312</v>
          </cell>
          <cell r="F315" t="str">
            <v>Y</v>
          </cell>
          <cell r="G315">
            <v>80</v>
          </cell>
          <cell r="H315">
            <v>672</v>
          </cell>
        </row>
        <row r="316">
          <cell r="A316">
            <v>1317</v>
          </cell>
          <cell r="B316" t="str">
            <v>GME</v>
          </cell>
          <cell r="C316" t="str">
            <v>PP.GME</v>
          </cell>
          <cell r="D316" t="str">
            <v>10.70400.1120</v>
          </cell>
          <cell r="E316">
            <v>1317</v>
          </cell>
          <cell r="F316" t="str">
            <v>Y</v>
          </cell>
          <cell r="G316">
            <v>16</v>
          </cell>
          <cell r="H316">
            <v>677</v>
          </cell>
        </row>
        <row r="317">
          <cell r="A317">
            <v>1323</v>
          </cell>
          <cell r="B317" t="str">
            <v>GME</v>
          </cell>
          <cell r="C317" t="str">
            <v>PP.GME</v>
          </cell>
          <cell r="D317" t="str">
            <v>10.70400.1120</v>
          </cell>
          <cell r="E317">
            <v>1323</v>
          </cell>
          <cell r="F317" t="str">
            <v>Y</v>
          </cell>
          <cell r="G317">
            <v>16</v>
          </cell>
          <cell r="H317">
            <v>683</v>
          </cell>
        </row>
        <row r="318">
          <cell r="A318">
            <v>1325</v>
          </cell>
          <cell r="B318" t="str">
            <v>GME</v>
          </cell>
          <cell r="C318" t="str">
            <v>PP.GME</v>
          </cell>
          <cell r="D318" t="str">
            <v>10.70400.1120</v>
          </cell>
          <cell r="E318">
            <v>1325</v>
          </cell>
          <cell r="F318" t="str">
            <v>Y</v>
          </cell>
          <cell r="G318">
            <v>16</v>
          </cell>
          <cell r="H318">
            <v>685</v>
          </cell>
        </row>
        <row r="319">
          <cell r="A319">
            <v>1322</v>
          </cell>
          <cell r="B319" t="str">
            <v>GME</v>
          </cell>
          <cell r="C319" t="str">
            <v>PP.GME</v>
          </cell>
          <cell r="D319" t="str">
            <v>10.70400.1220</v>
          </cell>
          <cell r="E319">
            <v>1322</v>
          </cell>
          <cell r="F319" t="str">
            <v>Y</v>
          </cell>
          <cell r="G319">
            <v>16</v>
          </cell>
          <cell r="H319">
            <v>682</v>
          </cell>
        </row>
        <row r="320">
          <cell r="A320">
            <v>1314</v>
          </cell>
          <cell r="B320" t="str">
            <v>GME</v>
          </cell>
          <cell r="C320" t="str">
            <v>PP.GME</v>
          </cell>
          <cell r="D320" t="str">
            <v>10.70400.1300</v>
          </cell>
          <cell r="E320">
            <v>1314</v>
          </cell>
          <cell r="F320" t="str">
            <v>Y</v>
          </cell>
          <cell r="G320">
            <v>80</v>
          </cell>
          <cell r="H320">
            <v>674</v>
          </cell>
        </row>
        <row r="321">
          <cell r="A321">
            <v>1318</v>
          </cell>
          <cell r="B321" t="str">
            <v>GME</v>
          </cell>
          <cell r="C321" t="str">
            <v>PP.GME</v>
          </cell>
          <cell r="D321" t="str">
            <v>10.70400.1300</v>
          </cell>
          <cell r="E321">
            <v>1318</v>
          </cell>
          <cell r="F321" t="str">
            <v>Y</v>
          </cell>
          <cell r="G321">
            <v>80</v>
          </cell>
          <cell r="H321">
            <v>678</v>
          </cell>
        </row>
        <row r="322">
          <cell r="A322">
            <v>1326</v>
          </cell>
          <cell r="B322" t="str">
            <v>GME</v>
          </cell>
          <cell r="C322" t="str">
            <v>PP.GME</v>
          </cell>
          <cell r="D322" t="str">
            <v>10.70400.1300</v>
          </cell>
          <cell r="E322">
            <v>1326</v>
          </cell>
          <cell r="F322" t="str">
            <v>N</v>
          </cell>
          <cell r="G322">
            <v>80</v>
          </cell>
          <cell r="H322">
            <v>686</v>
          </cell>
        </row>
        <row r="323">
          <cell r="A323">
            <v>1324</v>
          </cell>
          <cell r="B323" t="str">
            <v>GME</v>
          </cell>
          <cell r="C323" t="str">
            <v>PP.GME</v>
          </cell>
          <cell r="D323" t="str">
            <v>10.70400.1410</v>
          </cell>
          <cell r="E323">
            <v>1324</v>
          </cell>
          <cell r="F323" t="str">
            <v>Y</v>
          </cell>
          <cell r="G323">
            <v>80</v>
          </cell>
          <cell r="H323">
            <v>684</v>
          </cell>
        </row>
        <row r="324">
          <cell r="A324">
            <v>1315</v>
          </cell>
          <cell r="B324" t="str">
            <v>GME</v>
          </cell>
          <cell r="C324" t="str">
            <v>PP.GME</v>
          </cell>
          <cell r="D324" t="str">
            <v>10.70400.1500</v>
          </cell>
          <cell r="E324">
            <v>1315</v>
          </cell>
          <cell r="F324" t="str">
            <v>Y</v>
          </cell>
          <cell r="G324">
            <v>72</v>
          </cell>
          <cell r="H324">
            <v>675</v>
          </cell>
        </row>
        <row r="325">
          <cell r="A325">
            <v>1316</v>
          </cell>
          <cell r="B325" t="str">
            <v>GME</v>
          </cell>
          <cell r="C325" t="str">
            <v>PP.GME</v>
          </cell>
          <cell r="D325" t="str">
            <v>10.70400.1500</v>
          </cell>
          <cell r="E325">
            <v>1316</v>
          </cell>
          <cell r="F325" t="str">
            <v>N</v>
          </cell>
          <cell r="G325">
            <v>40</v>
          </cell>
          <cell r="H325">
            <v>676</v>
          </cell>
        </row>
        <row r="326">
          <cell r="A326">
            <v>1321</v>
          </cell>
          <cell r="B326" t="str">
            <v>GME</v>
          </cell>
          <cell r="C326" t="str">
            <v>PP.GME</v>
          </cell>
          <cell r="D326" t="str">
            <v>10.70400.1500</v>
          </cell>
          <cell r="E326">
            <v>1321</v>
          </cell>
          <cell r="F326" t="str">
            <v>Y</v>
          </cell>
          <cell r="G326">
            <v>48</v>
          </cell>
          <cell r="H326">
            <v>681</v>
          </cell>
        </row>
        <row r="327">
          <cell r="A327">
            <v>1313</v>
          </cell>
          <cell r="B327" t="str">
            <v>GME</v>
          </cell>
          <cell r="C327" t="str">
            <v>PP.GME</v>
          </cell>
          <cell r="D327" t="str">
            <v>10.70400.1720</v>
          </cell>
          <cell r="E327">
            <v>1313</v>
          </cell>
          <cell r="F327" t="str">
            <v>Y</v>
          </cell>
          <cell r="G327">
            <v>80</v>
          </cell>
          <cell r="H327">
            <v>673</v>
          </cell>
        </row>
        <row r="328">
          <cell r="A328">
            <v>1319</v>
          </cell>
          <cell r="B328" t="str">
            <v>GME</v>
          </cell>
          <cell r="C328" t="str">
            <v>PP.GME</v>
          </cell>
          <cell r="D328" t="str">
            <v>10.70400.2300</v>
          </cell>
          <cell r="E328">
            <v>1319</v>
          </cell>
          <cell r="F328" t="str">
            <v>Y</v>
          </cell>
          <cell r="G328">
            <v>0</v>
          </cell>
          <cell r="H328">
            <v>679</v>
          </cell>
        </row>
        <row r="329">
          <cell r="A329">
            <v>1320</v>
          </cell>
          <cell r="B329" t="str">
            <v>GME</v>
          </cell>
          <cell r="C329" t="str">
            <v>PP.GME</v>
          </cell>
          <cell r="D329" t="str">
            <v>10.70400.2300</v>
          </cell>
          <cell r="E329">
            <v>1320</v>
          </cell>
          <cell r="F329" t="str">
            <v>Y</v>
          </cell>
          <cell r="G329">
            <v>0</v>
          </cell>
          <cell r="H329">
            <v>680</v>
          </cell>
        </row>
        <row r="330">
          <cell r="A330">
            <v>1332</v>
          </cell>
          <cell r="B330" t="str">
            <v>GME</v>
          </cell>
          <cell r="C330" t="str">
            <v>PP.GME</v>
          </cell>
          <cell r="D330" t="str">
            <v>10.70410.1120</v>
          </cell>
          <cell r="E330">
            <v>1332</v>
          </cell>
          <cell r="F330" t="str">
            <v>Y</v>
          </cell>
          <cell r="G330">
            <v>8</v>
          </cell>
          <cell r="H330">
            <v>1172</v>
          </cell>
        </row>
        <row r="331">
          <cell r="A331">
            <v>1330</v>
          </cell>
          <cell r="B331" t="str">
            <v>GME</v>
          </cell>
          <cell r="C331" t="str">
            <v>PP.GME</v>
          </cell>
          <cell r="D331" t="str">
            <v>10.70410.1300</v>
          </cell>
          <cell r="E331">
            <v>1330</v>
          </cell>
          <cell r="F331" t="str">
            <v>Y</v>
          </cell>
          <cell r="G331">
            <v>80</v>
          </cell>
          <cell r="H331">
            <v>1170</v>
          </cell>
        </row>
        <row r="332">
          <cell r="A332">
            <v>1327</v>
          </cell>
          <cell r="B332" t="str">
            <v>GME</v>
          </cell>
          <cell r="C332" t="str">
            <v>PP.GME</v>
          </cell>
          <cell r="D332" t="str">
            <v>10.70410.1600</v>
          </cell>
          <cell r="E332">
            <v>1327</v>
          </cell>
          <cell r="F332" t="str">
            <v>Y</v>
          </cell>
          <cell r="G332">
            <v>64</v>
          </cell>
          <cell r="H332">
            <v>1167</v>
          </cell>
        </row>
        <row r="333">
          <cell r="A333">
            <v>1328</v>
          </cell>
          <cell r="B333" t="str">
            <v>GME</v>
          </cell>
          <cell r="C333" t="str">
            <v>PP.GME</v>
          </cell>
          <cell r="D333" t="str">
            <v>10.70410.1970</v>
          </cell>
          <cell r="E333">
            <v>1328</v>
          </cell>
          <cell r="F333" t="str">
            <v>Y</v>
          </cell>
          <cell r="G333">
            <v>8</v>
          </cell>
          <cell r="H333">
            <v>1168</v>
          </cell>
        </row>
        <row r="334">
          <cell r="A334">
            <v>1329</v>
          </cell>
          <cell r="B334" t="str">
            <v>GME</v>
          </cell>
          <cell r="C334" t="str">
            <v>PP.GME</v>
          </cell>
          <cell r="D334" t="str">
            <v>10.70410.1970</v>
          </cell>
          <cell r="E334">
            <v>1329</v>
          </cell>
          <cell r="F334" t="str">
            <v>Y</v>
          </cell>
          <cell r="G334">
            <v>8</v>
          </cell>
          <cell r="H334">
            <v>1169</v>
          </cell>
        </row>
        <row r="335">
          <cell r="A335">
            <v>1331</v>
          </cell>
          <cell r="B335" t="str">
            <v>GME</v>
          </cell>
          <cell r="C335" t="str">
            <v>PP.GME</v>
          </cell>
          <cell r="D335" t="str">
            <v>10.70410.2720</v>
          </cell>
          <cell r="E335">
            <v>1331</v>
          </cell>
          <cell r="F335" t="str">
            <v>Y</v>
          </cell>
          <cell r="G335">
            <v>0</v>
          </cell>
          <cell r="H335">
            <v>1171</v>
          </cell>
        </row>
        <row r="336">
          <cell r="A336">
            <v>1339</v>
          </cell>
          <cell r="B336" t="str">
            <v>GME</v>
          </cell>
          <cell r="C336" t="str">
            <v>PP.GME</v>
          </cell>
          <cell r="D336" t="str">
            <v>10.70420.1120</v>
          </cell>
          <cell r="E336">
            <v>1339</v>
          </cell>
          <cell r="F336" t="str">
            <v>Y</v>
          </cell>
          <cell r="G336">
            <v>16</v>
          </cell>
          <cell r="H336">
            <v>692</v>
          </cell>
        </row>
        <row r="337">
          <cell r="A337">
            <v>1335</v>
          </cell>
          <cell r="B337" t="str">
            <v>GME</v>
          </cell>
          <cell r="C337" t="str">
            <v>PP.GME</v>
          </cell>
          <cell r="D337" t="str">
            <v>10.70420.1230</v>
          </cell>
          <cell r="E337">
            <v>1335</v>
          </cell>
          <cell r="F337" t="str">
            <v>Y</v>
          </cell>
          <cell r="G337">
            <v>16</v>
          </cell>
          <cell r="H337">
            <v>1173</v>
          </cell>
        </row>
        <row r="338">
          <cell r="A338">
            <v>1333</v>
          </cell>
          <cell r="B338" t="str">
            <v>GME</v>
          </cell>
          <cell r="C338" t="str">
            <v>PP.GME</v>
          </cell>
          <cell r="D338" t="str">
            <v>10.70420.1300</v>
          </cell>
          <cell r="E338">
            <v>1333</v>
          </cell>
          <cell r="F338" t="str">
            <v>Y</v>
          </cell>
          <cell r="G338">
            <v>80</v>
          </cell>
          <cell r="H338">
            <v>687</v>
          </cell>
        </row>
        <row r="339">
          <cell r="A339">
            <v>1341</v>
          </cell>
          <cell r="B339" t="str">
            <v>GME</v>
          </cell>
          <cell r="C339" t="str">
            <v>PP.GME</v>
          </cell>
          <cell r="D339" t="str">
            <v>10.70420.1300</v>
          </cell>
          <cell r="E339">
            <v>1341</v>
          </cell>
          <cell r="F339" t="str">
            <v>Y</v>
          </cell>
          <cell r="G339">
            <v>80</v>
          </cell>
          <cell r="H339">
            <v>694</v>
          </cell>
        </row>
        <row r="340">
          <cell r="A340">
            <v>1338</v>
          </cell>
          <cell r="B340" t="str">
            <v>GME</v>
          </cell>
          <cell r="C340" t="str">
            <v>PP.GME</v>
          </cell>
          <cell r="D340" t="str">
            <v>10.70420.1410</v>
          </cell>
          <cell r="E340">
            <v>1338</v>
          </cell>
          <cell r="F340" t="str">
            <v>Y</v>
          </cell>
          <cell r="G340">
            <v>80</v>
          </cell>
          <cell r="H340">
            <v>691</v>
          </cell>
        </row>
        <row r="341">
          <cell r="A341">
            <v>1340</v>
          </cell>
          <cell r="B341" t="str">
            <v>GME</v>
          </cell>
          <cell r="C341" t="str">
            <v>PP.GME</v>
          </cell>
          <cell r="D341" t="str">
            <v>10.70420.1500</v>
          </cell>
          <cell r="E341">
            <v>1340</v>
          </cell>
          <cell r="F341" t="str">
            <v>Y</v>
          </cell>
          <cell r="G341">
            <v>32</v>
          </cell>
          <cell r="H341">
            <v>693</v>
          </cell>
        </row>
        <row r="342">
          <cell r="A342">
            <v>1334</v>
          </cell>
          <cell r="B342" t="str">
            <v>GME</v>
          </cell>
          <cell r="C342" t="str">
            <v>PP.GME</v>
          </cell>
          <cell r="D342" t="str">
            <v>10.70420.1720</v>
          </cell>
          <cell r="E342">
            <v>1334</v>
          </cell>
          <cell r="F342" t="str">
            <v>Y</v>
          </cell>
          <cell r="G342">
            <v>80</v>
          </cell>
          <cell r="H342">
            <v>688</v>
          </cell>
        </row>
        <row r="343">
          <cell r="A343">
            <v>1336</v>
          </cell>
          <cell r="B343" t="str">
            <v>GME</v>
          </cell>
          <cell r="C343" t="str">
            <v>PP.GME</v>
          </cell>
          <cell r="D343" t="str">
            <v>10.70420.1970</v>
          </cell>
          <cell r="E343">
            <v>1336</v>
          </cell>
          <cell r="F343" t="str">
            <v>Y</v>
          </cell>
          <cell r="G343">
            <v>16</v>
          </cell>
          <cell r="H343">
            <v>689</v>
          </cell>
        </row>
        <row r="344">
          <cell r="A344">
            <v>1337</v>
          </cell>
          <cell r="B344" t="str">
            <v>GME</v>
          </cell>
          <cell r="C344" t="str">
            <v>PP.GME</v>
          </cell>
          <cell r="D344" t="str">
            <v>10.70420.1970</v>
          </cell>
          <cell r="E344">
            <v>1337</v>
          </cell>
          <cell r="F344" t="str">
            <v>Y</v>
          </cell>
          <cell r="G344">
            <v>16</v>
          </cell>
          <cell r="H344">
            <v>690</v>
          </cell>
        </row>
        <row r="345">
          <cell r="A345">
            <v>1349</v>
          </cell>
          <cell r="B345" t="str">
            <v>GME</v>
          </cell>
          <cell r="C345" t="str">
            <v>PP.GME</v>
          </cell>
          <cell r="D345" t="str">
            <v>10.70430.1120</v>
          </cell>
          <cell r="E345">
            <v>1349</v>
          </cell>
          <cell r="F345" t="str">
            <v>Y</v>
          </cell>
          <cell r="G345">
            <v>8</v>
          </cell>
          <cell r="H345">
            <v>699</v>
          </cell>
        </row>
        <row r="346">
          <cell r="A346">
            <v>1346</v>
          </cell>
          <cell r="B346" t="str">
            <v>GME</v>
          </cell>
          <cell r="C346" t="str">
            <v>PP.GME</v>
          </cell>
          <cell r="D346" t="str">
            <v>10.70430.1230</v>
          </cell>
          <cell r="E346">
            <v>1346</v>
          </cell>
          <cell r="F346" t="str">
            <v>Y</v>
          </cell>
          <cell r="G346">
            <v>16</v>
          </cell>
          <cell r="H346">
            <v>1174</v>
          </cell>
        </row>
        <row r="347">
          <cell r="A347">
            <v>1342</v>
          </cell>
          <cell r="B347" t="str">
            <v>GME</v>
          </cell>
          <cell r="C347" t="str">
            <v>PP.GME</v>
          </cell>
          <cell r="D347" t="str">
            <v>10.70430.1300</v>
          </cell>
          <cell r="E347">
            <v>1342</v>
          </cell>
          <cell r="F347" t="str">
            <v>Y</v>
          </cell>
          <cell r="G347">
            <v>68</v>
          </cell>
          <cell r="H347">
            <v>695</v>
          </cell>
        </row>
        <row r="348">
          <cell r="A348">
            <v>1343</v>
          </cell>
          <cell r="B348" t="str">
            <v>GME</v>
          </cell>
          <cell r="C348" t="str">
            <v>PP.GME</v>
          </cell>
          <cell r="D348" t="str">
            <v>10.70430.1300</v>
          </cell>
          <cell r="E348">
            <v>1343</v>
          </cell>
          <cell r="F348" t="str">
            <v>Y</v>
          </cell>
          <cell r="G348">
            <v>52</v>
          </cell>
          <cell r="H348">
            <v>696</v>
          </cell>
        </row>
        <row r="349">
          <cell r="A349">
            <v>1350</v>
          </cell>
          <cell r="B349" t="str">
            <v>GME</v>
          </cell>
          <cell r="C349" t="str">
            <v>PP.GME</v>
          </cell>
          <cell r="D349" t="str">
            <v>10.70430.1410</v>
          </cell>
          <cell r="E349">
            <v>1350</v>
          </cell>
          <cell r="F349" t="str">
            <v>N</v>
          </cell>
          <cell r="G349">
            <v>80</v>
          </cell>
          <cell r="H349">
            <v>700</v>
          </cell>
        </row>
        <row r="350">
          <cell r="A350">
            <v>1344</v>
          </cell>
          <cell r="B350" t="str">
            <v>GME</v>
          </cell>
          <cell r="C350" t="str">
            <v>PP.GME</v>
          </cell>
          <cell r="D350" t="str">
            <v>10.70430.1720</v>
          </cell>
          <cell r="E350">
            <v>1344</v>
          </cell>
          <cell r="F350" t="str">
            <v>Y</v>
          </cell>
          <cell r="G350">
            <v>52</v>
          </cell>
          <cell r="H350">
            <v>697</v>
          </cell>
        </row>
        <row r="351">
          <cell r="A351">
            <v>1345</v>
          </cell>
          <cell r="B351" t="str">
            <v>GME</v>
          </cell>
          <cell r="C351" t="str">
            <v>PP.GME</v>
          </cell>
          <cell r="D351" t="str">
            <v>10.70430.1720</v>
          </cell>
          <cell r="E351">
            <v>1345</v>
          </cell>
          <cell r="F351" t="str">
            <v>Y</v>
          </cell>
          <cell r="G351">
            <v>68</v>
          </cell>
          <cell r="H351">
            <v>698</v>
          </cell>
        </row>
        <row r="352">
          <cell r="A352">
            <v>1347</v>
          </cell>
          <cell r="B352" t="str">
            <v>GME</v>
          </cell>
          <cell r="C352" t="str">
            <v>PP.GME</v>
          </cell>
          <cell r="D352" t="str">
            <v>10.70430.1970</v>
          </cell>
          <cell r="E352">
            <v>1347</v>
          </cell>
          <cell r="F352" t="str">
            <v>Y</v>
          </cell>
          <cell r="G352">
            <v>8</v>
          </cell>
          <cell r="H352">
            <v>1175</v>
          </cell>
        </row>
        <row r="353">
          <cell r="A353">
            <v>1348</v>
          </cell>
          <cell r="B353" t="str">
            <v>GME</v>
          </cell>
          <cell r="C353" t="str">
            <v>PP.GME</v>
          </cell>
          <cell r="D353" t="str">
            <v>10.70430.1970</v>
          </cell>
          <cell r="E353">
            <v>1348</v>
          </cell>
          <cell r="F353" t="str">
            <v>Y</v>
          </cell>
          <cell r="G353">
            <v>8</v>
          </cell>
          <cell r="H353">
            <v>1176</v>
          </cell>
        </row>
        <row r="354">
          <cell r="A354">
            <v>1361</v>
          </cell>
          <cell r="B354" t="str">
            <v>GME</v>
          </cell>
          <cell r="C354" t="str">
            <v>PP.GME</v>
          </cell>
          <cell r="D354" t="str">
            <v>10.70440.1120</v>
          </cell>
          <cell r="E354">
            <v>1361</v>
          </cell>
          <cell r="F354" t="str">
            <v>Y</v>
          </cell>
          <cell r="G354">
            <v>16</v>
          </cell>
          <cell r="H354">
            <v>709</v>
          </cell>
        </row>
        <row r="355">
          <cell r="A355">
            <v>1358</v>
          </cell>
          <cell r="B355" t="str">
            <v>GME</v>
          </cell>
          <cell r="C355" t="str">
            <v>PP.GME</v>
          </cell>
          <cell r="D355" t="str">
            <v>10.70440.1220</v>
          </cell>
          <cell r="E355">
            <v>1358</v>
          </cell>
          <cell r="F355" t="str">
            <v>Y</v>
          </cell>
          <cell r="G355">
            <v>16</v>
          </cell>
          <cell r="H355">
            <v>708</v>
          </cell>
        </row>
        <row r="356">
          <cell r="A356">
            <v>1362</v>
          </cell>
          <cell r="B356" t="str">
            <v>GME</v>
          </cell>
          <cell r="C356" t="str">
            <v>PP.GME</v>
          </cell>
          <cell r="D356" t="str">
            <v>10.70440.1220</v>
          </cell>
          <cell r="E356">
            <v>1362</v>
          </cell>
          <cell r="F356" t="str">
            <v>Y</v>
          </cell>
          <cell r="G356">
            <v>32</v>
          </cell>
          <cell r="H356">
            <v>710</v>
          </cell>
        </row>
        <row r="357">
          <cell r="A357">
            <v>1353</v>
          </cell>
          <cell r="B357" t="str">
            <v>GME</v>
          </cell>
          <cell r="C357" t="str">
            <v>PP.GME</v>
          </cell>
          <cell r="D357" t="str">
            <v>10.70440.1300</v>
          </cell>
          <cell r="E357">
            <v>1353</v>
          </cell>
          <cell r="F357" t="str">
            <v>Y</v>
          </cell>
          <cell r="G357">
            <v>64</v>
          </cell>
          <cell r="H357">
            <v>703</v>
          </cell>
        </row>
        <row r="358">
          <cell r="A358">
            <v>1354</v>
          </cell>
          <cell r="B358" t="str">
            <v>GME</v>
          </cell>
          <cell r="C358" t="str">
            <v>PP.GME</v>
          </cell>
          <cell r="D358" t="str">
            <v>10.70440.1300</v>
          </cell>
          <cell r="E358">
            <v>1354</v>
          </cell>
          <cell r="F358" t="str">
            <v>Y</v>
          </cell>
          <cell r="G358">
            <v>32</v>
          </cell>
          <cell r="H358">
            <v>704</v>
          </cell>
        </row>
        <row r="359">
          <cell r="A359">
            <v>1363</v>
          </cell>
          <cell r="B359" t="str">
            <v>GME</v>
          </cell>
          <cell r="C359" t="str">
            <v>PP.GME</v>
          </cell>
          <cell r="D359" t="str">
            <v>10.70440.1300</v>
          </cell>
          <cell r="E359">
            <v>1363</v>
          </cell>
          <cell r="F359" t="str">
            <v>Y</v>
          </cell>
          <cell r="G359">
            <v>32</v>
          </cell>
          <cell r="H359">
            <v>711</v>
          </cell>
        </row>
        <row r="360">
          <cell r="A360">
            <v>1351</v>
          </cell>
          <cell r="B360" t="str">
            <v>GME</v>
          </cell>
          <cell r="C360" t="str">
            <v>PP.GME</v>
          </cell>
          <cell r="D360" t="str">
            <v>10.70440.1500</v>
          </cell>
          <cell r="E360">
            <v>1351</v>
          </cell>
          <cell r="F360" t="str">
            <v>Y</v>
          </cell>
          <cell r="G360">
            <v>40</v>
          </cell>
          <cell r="H360">
            <v>701</v>
          </cell>
        </row>
        <row r="361">
          <cell r="A361">
            <v>1352</v>
          </cell>
          <cell r="B361" t="str">
            <v>GME</v>
          </cell>
          <cell r="C361" t="str">
            <v>PP.GME</v>
          </cell>
          <cell r="D361" t="str">
            <v>10.70440.1500</v>
          </cell>
          <cell r="E361">
            <v>1352</v>
          </cell>
          <cell r="F361" t="str">
            <v>Y</v>
          </cell>
          <cell r="G361">
            <v>40</v>
          </cell>
          <cell r="H361">
            <v>702</v>
          </cell>
        </row>
        <row r="362">
          <cell r="A362">
            <v>1355</v>
          </cell>
          <cell r="B362" t="str">
            <v>GME</v>
          </cell>
          <cell r="C362" t="str">
            <v>PP.GME</v>
          </cell>
          <cell r="D362" t="str">
            <v>10.70440.1720</v>
          </cell>
          <cell r="E362">
            <v>1355</v>
          </cell>
          <cell r="F362" t="str">
            <v>Y</v>
          </cell>
          <cell r="G362">
            <v>32</v>
          </cell>
          <cell r="H362">
            <v>705</v>
          </cell>
        </row>
        <row r="363">
          <cell r="A363">
            <v>1357</v>
          </cell>
          <cell r="B363" t="str">
            <v>GME</v>
          </cell>
          <cell r="C363" t="str">
            <v>PP.GME</v>
          </cell>
          <cell r="D363" t="str">
            <v>10.70440.1720</v>
          </cell>
          <cell r="E363">
            <v>1357</v>
          </cell>
          <cell r="F363" t="str">
            <v>Y</v>
          </cell>
          <cell r="G363">
            <v>64</v>
          </cell>
          <cell r="H363">
            <v>707</v>
          </cell>
        </row>
        <row r="364">
          <cell r="A364">
            <v>1359</v>
          </cell>
          <cell r="B364" t="str">
            <v>GME</v>
          </cell>
          <cell r="C364" t="str">
            <v>PP.GME</v>
          </cell>
          <cell r="D364" t="str">
            <v>10.70440.1970</v>
          </cell>
          <cell r="E364">
            <v>1359</v>
          </cell>
          <cell r="F364" t="str">
            <v>Y</v>
          </cell>
          <cell r="G364">
            <v>16</v>
          </cell>
          <cell r="H364">
            <v>1177</v>
          </cell>
        </row>
        <row r="365">
          <cell r="A365">
            <v>1360</v>
          </cell>
          <cell r="B365" t="str">
            <v>GME</v>
          </cell>
          <cell r="C365" t="str">
            <v>PP.GME</v>
          </cell>
          <cell r="D365" t="str">
            <v>10.70440.1970</v>
          </cell>
          <cell r="E365">
            <v>1360</v>
          </cell>
          <cell r="F365" t="str">
            <v>Y</v>
          </cell>
          <cell r="G365">
            <v>16</v>
          </cell>
          <cell r="H365">
            <v>1178</v>
          </cell>
        </row>
        <row r="366">
          <cell r="A366">
            <v>1356</v>
          </cell>
          <cell r="B366" t="str">
            <v>GME</v>
          </cell>
          <cell r="C366" t="str">
            <v>PP.GME</v>
          </cell>
          <cell r="D366" t="str">
            <v>10.70440.2300</v>
          </cell>
          <cell r="E366">
            <v>1356</v>
          </cell>
          <cell r="F366" t="str">
            <v>N</v>
          </cell>
          <cell r="G366">
            <v>0</v>
          </cell>
          <cell r="H366">
            <v>706</v>
          </cell>
        </row>
        <row r="367">
          <cell r="A367">
            <v>1376</v>
          </cell>
          <cell r="B367" t="str">
            <v>GME</v>
          </cell>
          <cell r="C367" t="str">
            <v>PP.GME</v>
          </cell>
          <cell r="D367" t="str">
            <v>10.70450.1120</v>
          </cell>
          <cell r="E367">
            <v>1376</v>
          </cell>
          <cell r="F367" t="str">
            <v>Y</v>
          </cell>
          <cell r="G367">
            <v>80</v>
          </cell>
          <cell r="H367">
            <v>724</v>
          </cell>
        </row>
        <row r="368">
          <cell r="A368">
            <v>1300</v>
          </cell>
          <cell r="B368" t="str">
            <v>GME</v>
          </cell>
          <cell r="C368" t="str">
            <v>PP.GME</v>
          </cell>
          <cell r="D368" t="str">
            <v>10.70450.1130</v>
          </cell>
          <cell r="E368">
            <v>1300</v>
          </cell>
          <cell r="F368" t="str">
            <v>Y</v>
          </cell>
          <cell r="G368">
            <v>24</v>
          </cell>
          <cell r="H368">
            <v>664</v>
          </cell>
        </row>
        <row r="369">
          <cell r="A369">
            <v>1364</v>
          </cell>
          <cell r="B369" t="str">
            <v>GME</v>
          </cell>
          <cell r="C369" t="str">
            <v>PP.GME</v>
          </cell>
          <cell r="D369" t="str">
            <v>10.70450.1300</v>
          </cell>
          <cell r="E369">
            <v>1364</v>
          </cell>
          <cell r="F369" t="str">
            <v>Y</v>
          </cell>
          <cell r="G369">
            <v>80</v>
          </cell>
          <cell r="H369">
            <v>712</v>
          </cell>
        </row>
        <row r="370">
          <cell r="A370">
            <v>1365</v>
          </cell>
          <cell r="B370" t="str">
            <v>GME</v>
          </cell>
          <cell r="C370" t="str">
            <v>PP.GME</v>
          </cell>
          <cell r="D370" t="str">
            <v>10.70450.1300</v>
          </cell>
          <cell r="E370">
            <v>1365</v>
          </cell>
          <cell r="F370" t="str">
            <v>Y</v>
          </cell>
          <cell r="G370">
            <v>16</v>
          </cell>
          <cell r="H370">
            <v>713</v>
          </cell>
        </row>
        <row r="371">
          <cell r="A371">
            <v>1368</v>
          </cell>
          <cell r="B371" t="str">
            <v>GME</v>
          </cell>
          <cell r="C371" t="str">
            <v>PP.GME</v>
          </cell>
          <cell r="D371" t="str">
            <v>10.70450.1300</v>
          </cell>
          <cell r="E371">
            <v>1368</v>
          </cell>
          <cell r="F371" t="str">
            <v>Y</v>
          </cell>
          <cell r="G371">
            <v>48</v>
          </cell>
          <cell r="H371">
            <v>716</v>
          </cell>
        </row>
        <row r="372">
          <cell r="A372">
            <v>1369</v>
          </cell>
          <cell r="B372" t="str">
            <v>GME</v>
          </cell>
          <cell r="C372" t="str">
            <v>PP.GME</v>
          </cell>
          <cell r="D372" t="str">
            <v>10.70450.1300</v>
          </cell>
          <cell r="E372">
            <v>1369</v>
          </cell>
          <cell r="F372" t="str">
            <v>Y</v>
          </cell>
          <cell r="G372">
            <v>80</v>
          </cell>
          <cell r="H372">
            <v>717</v>
          </cell>
        </row>
        <row r="373">
          <cell r="A373">
            <v>1371</v>
          </cell>
          <cell r="B373" t="str">
            <v>GME</v>
          </cell>
          <cell r="C373" t="str">
            <v>PP.GME</v>
          </cell>
          <cell r="D373" t="str">
            <v>10.70450.1300</v>
          </cell>
          <cell r="E373">
            <v>1371</v>
          </cell>
          <cell r="F373" t="str">
            <v>Y</v>
          </cell>
          <cell r="G373">
            <v>53.6</v>
          </cell>
          <cell r="H373">
            <v>719</v>
          </cell>
        </row>
        <row r="374">
          <cell r="A374">
            <v>1372</v>
          </cell>
          <cell r="B374" t="str">
            <v>GME</v>
          </cell>
          <cell r="C374" t="str">
            <v>PP.GME</v>
          </cell>
          <cell r="D374" t="str">
            <v>10.70450.1410</v>
          </cell>
          <cell r="E374">
            <v>1372</v>
          </cell>
          <cell r="F374" t="str">
            <v>Y</v>
          </cell>
          <cell r="G374">
            <v>76</v>
          </cell>
          <cell r="H374">
            <v>720</v>
          </cell>
        </row>
        <row r="375">
          <cell r="A375">
            <v>1366</v>
          </cell>
          <cell r="B375" t="str">
            <v>GME</v>
          </cell>
          <cell r="C375" t="str">
            <v>PP.GME</v>
          </cell>
          <cell r="D375" t="str">
            <v>10.70450.1720</v>
          </cell>
          <cell r="E375">
            <v>1366</v>
          </cell>
          <cell r="F375" t="str">
            <v>Y</v>
          </cell>
          <cell r="G375">
            <v>16</v>
          </cell>
          <cell r="H375">
            <v>714</v>
          </cell>
        </row>
        <row r="376">
          <cell r="A376">
            <v>1367</v>
          </cell>
          <cell r="B376" t="str">
            <v>GME</v>
          </cell>
          <cell r="C376" t="str">
            <v>PP.GME</v>
          </cell>
          <cell r="D376" t="str">
            <v>10.70450.1720</v>
          </cell>
          <cell r="E376">
            <v>1367</v>
          </cell>
          <cell r="F376" t="str">
            <v>Y</v>
          </cell>
          <cell r="G376">
            <v>48</v>
          </cell>
          <cell r="H376">
            <v>715</v>
          </cell>
        </row>
        <row r="377">
          <cell r="A377">
            <v>1373</v>
          </cell>
          <cell r="B377" t="str">
            <v>GME</v>
          </cell>
          <cell r="C377" t="str">
            <v>PP.GME</v>
          </cell>
          <cell r="D377" t="str">
            <v>10.70450.1720</v>
          </cell>
          <cell r="E377">
            <v>1373</v>
          </cell>
          <cell r="F377" t="str">
            <v>Y</v>
          </cell>
          <cell r="G377">
            <v>80</v>
          </cell>
          <cell r="H377">
            <v>721</v>
          </cell>
        </row>
        <row r="378">
          <cell r="A378">
            <v>1375</v>
          </cell>
          <cell r="B378" t="str">
            <v>GME</v>
          </cell>
          <cell r="C378" t="str">
            <v>PP.GME</v>
          </cell>
          <cell r="D378" t="str">
            <v>10.70450.1720</v>
          </cell>
          <cell r="E378">
            <v>1375</v>
          </cell>
          <cell r="F378" t="str">
            <v>Y</v>
          </cell>
          <cell r="G378">
            <v>80</v>
          </cell>
          <cell r="H378">
            <v>723</v>
          </cell>
        </row>
        <row r="379">
          <cell r="A379">
            <v>1302</v>
          </cell>
          <cell r="B379" t="str">
            <v>GME</v>
          </cell>
          <cell r="C379" t="str">
            <v>PP.GME</v>
          </cell>
          <cell r="D379" t="str">
            <v>10.70450.1815</v>
          </cell>
          <cell r="E379">
            <v>1302</v>
          </cell>
          <cell r="F379" t="str">
            <v>Y</v>
          </cell>
          <cell r="G379">
            <v>32</v>
          </cell>
          <cell r="H379">
            <v>666</v>
          </cell>
        </row>
        <row r="380">
          <cell r="A380">
            <v>1296</v>
          </cell>
          <cell r="B380" t="str">
            <v>GME</v>
          </cell>
          <cell r="C380" t="str">
            <v>PP.GME</v>
          </cell>
          <cell r="D380" t="str">
            <v>10.70450.1820</v>
          </cell>
          <cell r="E380">
            <v>1296</v>
          </cell>
          <cell r="F380" t="str">
            <v>Y</v>
          </cell>
          <cell r="G380">
            <v>28</v>
          </cell>
          <cell r="H380">
            <v>660</v>
          </cell>
        </row>
        <row r="381">
          <cell r="A381">
            <v>1298</v>
          </cell>
          <cell r="B381" t="str">
            <v>GME</v>
          </cell>
          <cell r="C381" t="str">
            <v>PP.GME</v>
          </cell>
          <cell r="D381" t="str">
            <v>10.70450.1820</v>
          </cell>
          <cell r="E381">
            <v>1298</v>
          </cell>
          <cell r="F381" t="str">
            <v>Y</v>
          </cell>
          <cell r="G381">
            <v>64</v>
          </cell>
          <cell r="H381">
            <v>662</v>
          </cell>
        </row>
        <row r="382">
          <cell r="A382">
            <v>1299</v>
          </cell>
          <cell r="B382" t="str">
            <v>GME</v>
          </cell>
          <cell r="C382" t="str">
            <v>PP.GME</v>
          </cell>
          <cell r="D382" t="str">
            <v>10.70450.1820</v>
          </cell>
          <cell r="E382">
            <v>1299</v>
          </cell>
          <cell r="F382" t="str">
            <v>Y</v>
          </cell>
          <cell r="G382">
            <v>48</v>
          </cell>
          <cell r="H382">
            <v>663</v>
          </cell>
        </row>
        <row r="383">
          <cell r="A383">
            <v>1297</v>
          </cell>
          <cell r="B383" t="str">
            <v>GME</v>
          </cell>
          <cell r="C383" t="str">
            <v>PP.GME</v>
          </cell>
          <cell r="D383" t="str">
            <v>10.70450.1825</v>
          </cell>
          <cell r="E383">
            <v>1297</v>
          </cell>
          <cell r="F383" t="str">
            <v>Y</v>
          </cell>
          <cell r="G383">
            <v>68</v>
          </cell>
          <cell r="H383">
            <v>661</v>
          </cell>
        </row>
        <row r="384">
          <cell r="A384">
            <v>1301</v>
          </cell>
          <cell r="B384" t="str">
            <v>GME</v>
          </cell>
          <cell r="C384" t="str">
            <v>PP.GME</v>
          </cell>
          <cell r="D384" t="str">
            <v>10.70450.1830</v>
          </cell>
          <cell r="E384">
            <v>1301</v>
          </cell>
          <cell r="F384" t="str">
            <v>Y</v>
          </cell>
          <cell r="G384">
            <v>80</v>
          </cell>
          <cell r="H384">
            <v>665</v>
          </cell>
        </row>
        <row r="385">
          <cell r="A385">
            <v>1377</v>
          </cell>
          <cell r="B385" t="str">
            <v>GME</v>
          </cell>
          <cell r="C385" t="str">
            <v>PP.GME</v>
          </cell>
          <cell r="D385" t="str">
            <v>10.70450.1830</v>
          </cell>
          <cell r="E385">
            <v>1377</v>
          </cell>
          <cell r="F385" t="str">
            <v>Y</v>
          </cell>
          <cell r="G385">
            <v>64</v>
          </cell>
          <cell r="H385">
            <v>725</v>
          </cell>
        </row>
        <row r="386">
          <cell r="A386">
            <v>1370</v>
          </cell>
          <cell r="B386" t="str">
            <v>GME</v>
          </cell>
          <cell r="C386" t="str">
            <v>PP.GME</v>
          </cell>
          <cell r="D386" t="str">
            <v>10.70450.1970</v>
          </cell>
          <cell r="E386">
            <v>1370</v>
          </cell>
          <cell r="F386" t="str">
            <v>Y</v>
          </cell>
          <cell r="G386">
            <v>80</v>
          </cell>
          <cell r="H386">
            <v>718</v>
          </cell>
        </row>
        <row r="387">
          <cell r="A387">
            <v>1374</v>
          </cell>
          <cell r="B387" t="str">
            <v>GME</v>
          </cell>
          <cell r="C387" t="str">
            <v>PP.GME</v>
          </cell>
          <cell r="D387" t="str">
            <v>10.70450.1970</v>
          </cell>
          <cell r="E387">
            <v>1374</v>
          </cell>
          <cell r="F387" t="str">
            <v>Y</v>
          </cell>
          <cell r="G387">
            <v>80</v>
          </cell>
          <cell r="H387">
            <v>722</v>
          </cell>
        </row>
        <row r="388">
          <cell r="A388">
            <v>1304</v>
          </cell>
          <cell r="B388" t="str">
            <v>GME</v>
          </cell>
          <cell r="C388" t="str">
            <v>PP.GME</v>
          </cell>
          <cell r="D388" t="str">
            <v>10.70600.1130</v>
          </cell>
          <cell r="E388">
            <v>1304</v>
          </cell>
          <cell r="F388" t="str">
            <v>Y</v>
          </cell>
          <cell r="G388">
            <v>8</v>
          </cell>
          <cell r="H388">
            <v>1130</v>
          </cell>
        </row>
        <row r="389">
          <cell r="A389">
            <v>1378</v>
          </cell>
          <cell r="B389" t="str">
            <v>GME</v>
          </cell>
          <cell r="C389" t="str">
            <v>PP.GME</v>
          </cell>
          <cell r="D389" t="str">
            <v>10.70600.1230</v>
          </cell>
          <cell r="E389">
            <v>1378</v>
          </cell>
          <cell r="F389" t="str">
            <v>Y</v>
          </cell>
          <cell r="G389">
            <v>48</v>
          </cell>
          <cell r="H389">
            <v>1112</v>
          </cell>
        </row>
        <row r="390">
          <cell r="A390">
            <v>1379</v>
          </cell>
          <cell r="B390" t="str">
            <v>GME</v>
          </cell>
          <cell r="C390" t="str">
            <v>PP.GME</v>
          </cell>
          <cell r="D390" t="str">
            <v>10.70600.1300</v>
          </cell>
          <cell r="E390">
            <v>1379</v>
          </cell>
          <cell r="F390" t="str">
            <v>Y</v>
          </cell>
          <cell r="G390">
            <v>48</v>
          </cell>
          <cell r="H390">
            <v>1114</v>
          </cell>
        </row>
        <row r="391">
          <cell r="A391">
            <v>1381</v>
          </cell>
          <cell r="B391" t="str">
            <v>GME</v>
          </cell>
          <cell r="C391" t="str">
            <v>PP.GME</v>
          </cell>
          <cell r="D391" t="str">
            <v>10.70600.1300</v>
          </cell>
          <cell r="E391">
            <v>1381</v>
          </cell>
          <cell r="F391" t="str">
            <v>Y</v>
          </cell>
          <cell r="G391">
            <v>12</v>
          </cell>
          <cell r="H391">
            <v>1115</v>
          </cell>
        </row>
        <row r="392">
          <cell r="A392">
            <v>1383</v>
          </cell>
          <cell r="B392" t="str">
            <v>GME</v>
          </cell>
          <cell r="C392" t="str">
            <v>PP.GME</v>
          </cell>
          <cell r="D392" t="str">
            <v>10.70600.1300</v>
          </cell>
          <cell r="E392">
            <v>1383</v>
          </cell>
          <cell r="F392" t="str">
            <v>Y</v>
          </cell>
          <cell r="G392">
            <v>12</v>
          </cell>
          <cell r="H392">
            <v>1116</v>
          </cell>
        </row>
        <row r="393">
          <cell r="A393">
            <v>1382</v>
          </cell>
          <cell r="B393" t="str">
            <v>GME</v>
          </cell>
          <cell r="C393" t="str">
            <v>PP.GME</v>
          </cell>
          <cell r="D393" t="str">
            <v>10.70600.1720</v>
          </cell>
          <cell r="E393">
            <v>1382</v>
          </cell>
          <cell r="F393" t="str">
            <v>Y</v>
          </cell>
          <cell r="G393">
            <v>12</v>
          </cell>
          <cell r="H393">
            <v>1117</v>
          </cell>
        </row>
        <row r="394">
          <cell r="A394">
            <v>1384</v>
          </cell>
          <cell r="B394" t="str">
            <v>GME</v>
          </cell>
          <cell r="C394" t="str">
            <v>PP.GME</v>
          </cell>
          <cell r="D394" t="str">
            <v>10.70600.1720</v>
          </cell>
          <cell r="E394">
            <v>1384</v>
          </cell>
          <cell r="F394" t="str">
            <v>Y</v>
          </cell>
          <cell r="G394">
            <v>12</v>
          </cell>
          <cell r="H394">
            <v>1118</v>
          </cell>
        </row>
        <row r="395">
          <cell r="A395">
            <v>1303</v>
          </cell>
          <cell r="B395" t="str">
            <v>GME</v>
          </cell>
          <cell r="C395" t="str">
            <v>PP.GME</v>
          </cell>
          <cell r="D395" t="str">
            <v>10.70600.1820</v>
          </cell>
          <cell r="E395">
            <v>1303</v>
          </cell>
          <cell r="F395" t="str">
            <v>Y</v>
          </cell>
          <cell r="G395">
            <v>60</v>
          </cell>
          <cell r="H395">
            <v>1129</v>
          </cell>
        </row>
        <row r="396">
          <cell r="A396">
            <v>1380</v>
          </cell>
          <cell r="B396" t="str">
            <v>GME</v>
          </cell>
          <cell r="C396" t="str">
            <v>PP.GME</v>
          </cell>
          <cell r="D396" t="str">
            <v>10.70600.1970</v>
          </cell>
          <cell r="E396">
            <v>1380</v>
          </cell>
          <cell r="F396" t="str">
            <v>Y</v>
          </cell>
          <cell r="G396">
            <v>80</v>
          </cell>
          <cell r="H396">
            <v>1113</v>
          </cell>
        </row>
        <row r="397">
          <cell r="A397">
            <v>1396</v>
          </cell>
          <cell r="B397" t="str">
            <v>GME</v>
          </cell>
          <cell r="C397" t="str">
            <v>PP.GME</v>
          </cell>
          <cell r="D397" t="str">
            <v>10.72000.1130</v>
          </cell>
          <cell r="E397">
            <v>1396</v>
          </cell>
          <cell r="F397" t="str">
            <v>Y</v>
          </cell>
          <cell r="G397">
            <v>80</v>
          </cell>
          <cell r="H397">
            <v>1179</v>
          </cell>
        </row>
        <row r="398">
          <cell r="A398">
            <v>1385</v>
          </cell>
          <cell r="B398" t="str">
            <v>GME</v>
          </cell>
          <cell r="C398" t="str">
            <v>PP.GME</v>
          </cell>
          <cell r="D398" t="str">
            <v>10.72000.1300</v>
          </cell>
          <cell r="E398">
            <v>1385</v>
          </cell>
          <cell r="F398" t="str">
            <v>Y</v>
          </cell>
          <cell r="G398">
            <v>80</v>
          </cell>
          <cell r="H398">
            <v>1180</v>
          </cell>
        </row>
        <row r="399">
          <cell r="A399">
            <v>1392</v>
          </cell>
          <cell r="B399" t="str">
            <v>GME</v>
          </cell>
          <cell r="C399" t="str">
            <v>PP.GME</v>
          </cell>
          <cell r="D399" t="str">
            <v>10.72000.1300</v>
          </cell>
          <cell r="E399">
            <v>1392</v>
          </cell>
          <cell r="F399" t="str">
            <v>N</v>
          </cell>
          <cell r="G399">
            <v>0</v>
          </cell>
          <cell r="H399">
            <v>1181</v>
          </cell>
        </row>
        <row r="400">
          <cell r="A400">
            <v>1395</v>
          </cell>
          <cell r="B400" t="str">
            <v>GME</v>
          </cell>
          <cell r="C400" t="str">
            <v>PP.GME</v>
          </cell>
          <cell r="D400" t="str">
            <v>10.72000.1300</v>
          </cell>
          <cell r="E400">
            <v>1395</v>
          </cell>
          <cell r="F400" t="str">
            <v>Y</v>
          </cell>
          <cell r="G400">
            <v>80</v>
          </cell>
          <cell r="H400">
            <v>1182</v>
          </cell>
        </row>
        <row r="401">
          <cell r="A401">
            <v>1389</v>
          </cell>
          <cell r="B401" t="str">
            <v>GME</v>
          </cell>
          <cell r="C401" t="str">
            <v>PP.GME</v>
          </cell>
          <cell r="D401" t="str">
            <v>10.72000.1430</v>
          </cell>
          <cell r="E401">
            <v>1389</v>
          </cell>
          <cell r="F401" t="str">
            <v>Y</v>
          </cell>
          <cell r="G401">
            <v>80</v>
          </cell>
          <cell r="H401">
            <v>1189</v>
          </cell>
        </row>
        <row r="402">
          <cell r="A402">
            <v>1390</v>
          </cell>
          <cell r="B402" t="str">
            <v>GME</v>
          </cell>
          <cell r="C402" t="str">
            <v>PP.GME</v>
          </cell>
          <cell r="D402" t="str">
            <v>10.72000.1430</v>
          </cell>
          <cell r="E402">
            <v>1390</v>
          </cell>
          <cell r="F402" t="str">
            <v>Y</v>
          </cell>
          <cell r="G402">
            <v>80</v>
          </cell>
          <cell r="H402">
            <v>1190</v>
          </cell>
        </row>
        <row r="403">
          <cell r="A403">
            <v>1393</v>
          </cell>
          <cell r="B403" t="str">
            <v>GME</v>
          </cell>
          <cell r="C403" t="str">
            <v>PP.GME</v>
          </cell>
          <cell r="D403" t="str">
            <v>10.72000.1430</v>
          </cell>
          <cell r="E403">
            <v>1393</v>
          </cell>
          <cell r="F403" t="str">
            <v>Y</v>
          </cell>
          <cell r="G403">
            <v>80</v>
          </cell>
          <cell r="H403">
            <v>1191</v>
          </cell>
        </row>
        <row r="404">
          <cell r="A404">
            <v>1394</v>
          </cell>
          <cell r="B404" t="str">
            <v>GME</v>
          </cell>
          <cell r="C404" t="str">
            <v>PP.GME</v>
          </cell>
          <cell r="D404" t="str">
            <v>10.72000.1430</v>
          </cell>
          <cell r="E404">
            <v>1394</v>
          </cell>
          <cell r="F404" t="str">
            <v>Y</v>
          </cell>
          <cell r="G404">
            <v>80</v>
          </cell>
          <cell r="H404">
            <v>1192</v>
          </cell>
        </row>
        <row r="405">
          <cell r="A405">
            <v>1387</v>
          </cell>
          <cell r="B405" t="str">
            <v>GME</v>
          </cell>
          <cell r="C405" t="str">
            <v>PP.GME</v>
          </cell>
          <cell r="D405" t="str">
            <v>10.72000.1500</v>
          </cell>
          <cell r="E405">
            <v>1387</v>
          </cell>
          <cell r="F405" t="str">
            <v>Y</v>
          </cell>
          <cell r="G405">
            <v>80</v>
          </cell>
          <cell r="H405">
            <v>1187</v>
          </cell>
        </row>
        <row r="406">
          <cell r="A406">
            <v>1388</v>
          </cell>
          <cell r="B406" t="str">
            <v>GME</v>
          </cell>
          <cell r="C406" t="str">
            <v>PP.GME</v>
          </cell>
          <cell r="D406" t="str">
            <v>10.72000.1500</v>
          </cell>
          <cell r="E406">
            <v>1388</v>
          </cell>
          <cell r="F406" t="str">
            <v>Y</v>
          </cell>
          <cell r="G406">
            <v>64</v>
          </cell>
          <cell r="H406">
            <v>1188</v>
          </cell>
        </row>
        <row r="407">
          <cell r="A407">
            <v>1400</v>
          </cell>
          <cell r="B407" t="str">
            <v>GME</v>
          </cell>
          <cell r="C407" t="str">
            <v>PP.GME</v>
          </cell>
          <cell r="D407" t="str">
            <v>10.72000.1720</v>
          </cell>
          <cell r="E407">
            <v>1400</v>
          </cell>
          <cell r="F407" t="str">
            <v>Y</v>
          </cell>
          <cell r="G407">
            <v>80</v>
          </cell>
          <cell r="H407">
            <v>1193</v>
          </cell>
        </row>
        <row r="408">
          <cell r="A408">
            <v>1386</v>
          </cell>
          <cell r="B408" t="str">
            <v>GME</v>
          </cell>
          <cell r="C408" t="str">
            <v>PP.GME</v>
          </cell>
          <cell r="D408" t="str">
            <v>10.72000.1970</v>
          </cell>
          <cell r="E408">
            <v>1386</v>
          </cell>
          <cell r="F408" t="str">
            <v>Y</v>
          </cell>
          <cell r="G408">
            <v>72</v>
          </cell>
          <cell r="H408">
            <v>1185</v>
          </cell>
        </row>
        <row r="409">
          <cell r="A409">
            <v>1391</v>
          </cell>
          <cell r="B409" t="str">
            <v>GME</v>
          </cell>
          <cell r="C409" t="str">
            <v>PP.GME</v>
          </cell>
          <cell r="D409" t="str">
            <v>10.72000.1970</v>
          </cell>
          <cell r="E409">
            <v>1391</v>
          </cell>
          <cell r="F409" t="str">
            <v>Y</v>
          </cell>
          <cell r="G409">
            <v>80</v>
          </cell>
          <cell r="H409">
            <v>1186</v>
          </cell>
        </row>
        <row r="410">
          <cell r="A410">
            <v>1398</v>
          </cell>
          <cell r="B410" t="str">
            <v>GME</v>
          </cell>
          <cell r="C410" t="str">
            <v>PP.GME</v>
          </cell>
          <cell r="D410" t="str">
            <v>10.72000.2300</v>
          </cell>
          <cell r="E410">
            <v>1398</v>
          </cell>
          <cell r="F410" t="str">
            <v>Y</v>
          </cell>
          <cell r="G410">
            <v>0</v>
          </cell>
          <cell r="H410">
            <v>1183</v>
          </cell>
        </row>
        <row r="411">
          <cell r="A411">
            <v>1399</v>
          </cell>
          <cell r="B411" t="str">
            <v>GME</v>
          </cell>
          <cell r="C411" t="str">
            <v>PP.GME</v>
          </cell>
          <cell r="D411" t="str">
            <v>10.72000.2300</v>
          </cell>
          <cell r="E411">
            <v>1399</v>
          </cell>
          <cell r="F411" t="str">
            <v>Y</v>
          </cell>
          <cell r="G411">
            <v>0</v>
          </cell>
          <cell r="H411">
            <v>1184</v>
          </cell>
        </row>
        <row r="412">
          <cell r="A412">
            <v>1397</v>
          </cell>
          <cell r="B412" t="str">
            <v>GME</v>
          </cell>
          <cell r="C412" t="str">
            <v>PP.GME</v>
          </cell>
          <cell r="D412" t="str">
            <v>10.72000.2720</v>
          </cell>
          <cell r="E412">
            <v>1397</v>
          </cell>
          <cell r="F412" t="str">
            <v>Y</v>
          </cell>
          <cell r="G412">
            <v>0</v>
          </cell>
          <cell r="H412">
            <v>1194</v>
          </cell>
        </row>
        <row r="413">
          <cell r="A413">
            <v>1402</v>
          </cell>
          <cell r="B413" t="str">
            <v>GME</v>
          </cell>
          <cell r="C413" t="str">
            <v>PP.GME</v>
          </cell>
          <cell r="D413" t="str">
            <v>10.80000.1000</v>
          </cell>
          <cell r="E413">
            <v>1402</v>
          </cell>
          <cell r="F413" t="str">
            <v>Y</v>
          </cell>
          <cell r="G413">
            <v>40</v>
          </cell>
          <cell r="H413">
            <v>727</v>
          </cell>
        </row>
        <row r="414">
          <cell r="A414">
            <v>1403</v>
          </cell>
          <cell r="B414" t="str">
            <v>GME</v>
          </cell>
          <cell r="C414" t="str">
            <v>PP.GME</v>
          </cell>
          <cell r="D414" t="str">
            <v>10.80000.1010</v>
          </cell>
          <cell r="E414">
            <v>1403</v>
          </cell>
          <cell r="F414" t="str">
            <v>Y</v>
          </cell>
          <cell r="G414">
            <v>40</v>
          </cell>
          <cell r="H414">
            <v>728</v>
          </cell>
        </row>
        <row r="415">
          <cell r="A415">
            <v>1401</v>
          </cell>
          <cell r="B415" t="str">
            <v>GME</v>
          </cell>
          <cell r="C415" t="str">
            <v>PP.GME</v>
          </cell>
          <cell r="D415" t="str">
            <v>10.80000.1950</v>
          </cell>
          <cell r="E415">
            <v>1401</v>
          </cell>
          <cell r="F415" t="str">
            <v>Y</v>
          </cell>
          <cell r="G415">
            <v>40</v>
          </cell>
          <cell r="H415">
            <v>726</v>
          </cell>
        </row>
        <row r="416">
          <cell r="A416">
            <v>1421</v>
          </cell>
          <cell r="B416" t="str">
            <v>GME</v>
          </cell>
          <cell r="C416" t="str">
            <v>PP.GME</v>
          </cell>
          <cell r="D416" t="str">
            <v>11.83400.1990</v>
          </cell>
          <cell r="E416">
            <v>1421</v>
          </cell>
          <cell r="F416" t="str">
            <v>Y</v>
          </cell>
          <cell r="G416">
            <v>80</v>
          </cell>
          <cell r="H416">
            <v>1195</v>
          </cell>
        </row>
        <row r="417">
          <cell r="A417">
            <v>1405</v>
          </cell>
          <cell r="B417" t="str">
            <v>GME</v>
          </cell>
          <cell r="C417" t="str">
            <v>PP.GME</v>
          </cell>
          <cell r="D417" t="str">
            <v>11.83700.1100</v>
          </cell>
          <cell r="E417">
            <v>1405</v>
          </cell>
          <cell r="F417" t="str">
            <v>Y</v>
          </cell>
          <cell r="G417">
            <v>80</v>
          </cell>
          <cell r="H417">
            <v>1196</v>
          </cell>
        </row>
        <row r="418">
          <cell r="A418">
            <v>1404</v>
          </cell>
          <cell r="B418" t="str">
            <v>GME</v>
          </cell>
          <cell r="C418" t="str">
            <v>PP.GME</v>
          </cell>
          <cell r="D418" t="str">
            <v>11.83700.1200</v>
          </cell>
          <cell r="E418">
            <v>1404</v>
          </cell>
          <cell r="F418" t="str">
            <v>Y</v>
          </cell>
          <cell r="G418">
            <v>60</v>
          </cell>
          <cell r="H418">
            <v>1197</v>
          </cell>
        </row>
        <row r="419">
          <cell r="A419">
            <v>1407</v>
          </cell>
          <cell r="B419" t="str">
            <v>GME</v>
          </cell>
          <cell r="C419" t="str">
            <v>PP.GME</v>
          </cell>
          <cell r="D419" t="str">
            <v>11.85000.1900</v>
          </cell>
          <cell r="E419">
            <v>1407</v>
          </cell>
          <cell r="F419" t="str">
            <v>Y</v>
          </cell>
          <cell r="G419">
            <v>80</v>
          </cell>
          <cell r="H419">
            <v>1198</v>
          </cell>
        </row>
        <row r="420">
          <cell r="A420">
            <v>1408</v>
          </cell>
          <cell r="B420" t="str">
            <v>GME</v>
          </cell>
          <cell r="C420" t="str">
            <v>PP.GME</v>
          </cell>
          <cell r="D420" t="str">
            <v>11.85000.1900</v>
          </cell>
          <cell r="E420">
            <v>1408</v>
          </cell>
          <cell r="F420" t="str">
            <v>Y</v>
          </cell>
          <cell r="G420">
            <v>80</v>
          </cell>
          <cell r="H420">
            <v>1199</v>
          </cell>
        </row>
        <row r="421">
          <cell r="A421">
            <v>1414</v>
          </cell>
          <cell r="B421" t="str">
            <v>GME</v>
          </cell>
          <cell r="C421" t="str">
            <v>PP.GME</v>
          </cell>
          <cell r="D421" t="str">
            <v>11.85000.1900</v>
          </cell>
          <cell r="E421">
            <v>1414</v>
          </cell>
          <cell r="F421" t="str">
            <v>Y</v>
          </cell>
          <cell r="G421">
            <v>80</v>
          </cell>
          <cell r="H421">
            <v>1200</v>
          </cell>
        </row>
        <row r="422">
          <cell r="A422">
            <v>1417</v>
          </cell>
          <cell r="B422" t="str">
            <v>GME</v>
          </cell>
          <cell r="C422" t="str">
            <v>PP.GME</v>
          </cell>
          <cell r="D422" t="str">
            <v>11.85000.1900</v>
          </cell>
          <cell r="E422">
            <v>1417</v>
          </cell>
          <cell r="F422" t="str">
            <v>Y</v>
          </cell>
          <cell r="G422">
            <v>60</v>
          </cell>
          <cell r="H422">
            <v>1201</v>
          </cell>
        </row>
        <row r="423">
          <cell r="A423">
            <v>1420</v>
          </cell>
          <cell r="B423" t="str">
            <v>GME</v>
          </cell>
          <cell r="C423" t="str">
            <v>PP.GME</v>
          </cell>
          <cell r="D423" t="str">
            <v>11.85000.1900</v>
          </cell>
          <cell r="E423">
            <v>1420</v>
          </cell>
          <cell r="F423" t="str">
            <v>Y</v>
          </cell>
          <cell r="G423">
            <v>80</v>
          </cell>
          <cell r="H423">
            <v>1202</v>
          </cell>
        </row>
        <row r="424">
          <cell r="A424">
            <v>1406</v>
          </cell>
          <cell r="B424" t="str">
            <v>GME</v>
          </cell>
          <cell r="C424" t="str">
            <v>PP.GME</v>
          </cell>
          <cell r="D424" t="str">
            <v>11.85000.1950</v>
          </cell>
          <cell r="E424">
            <v>1406</v>
          </cell>
          <cell r="F424" t="str">
            <v>Y</v>
          </cell>
          <cell r="G424">
            <v>80</v>
          </cell>
          <cell r="H424">
            <v>1204</v>
          </cell>
        </row>
        <row r="425">
          <cell r="A425">
            <v>1411</v>
          </cell>
          <cell r="B425" t="str">
            <v>GME</v>
          </cell>
          <cell r="C425" t="str">
            <v>PP.GME</v>
          </cell>
          <cell r="D425" t="str">
            <v>11.85000.1950</v>
          </cell>
          <cell r="E425">
            <v>1411</v>
          </cell>
          <cell r="F425" t="str">
            <v>Y</v>
          </cell>
          <cell r="G425">
            <v>80</v>
          </cell>
          <cell r="H425">
            <v>1205</v>
          </cell>
        </row>
        <row r="426">
          <cell r="A426">
            <v>1412</v>
          </cell>
          <cell r="B426" t="str">
            <v>GME</v>
          </cell>
          <cell r="C426" t="str">
            <v>PP.GME</v>
          </cell>
          <cell r="D426" t="str">
            <v>11.85000.1950</v>
          </cell>
          <cell r="E426">
            <v>1412</v>
          </cell>
          <cell r="F426" t="str">
            <v>Y</v>
          </cell>
          <cell r="G426">
            <v>60</v>
          </cell>
          <cell r="H426">
            <v>1206</v>
          </cell>
        </row>
        <row r="427">
          <cell r="A427">
            <v>1413</v>
          </cell>
          <cell r="B427" t="str">
            <v>GME</v>
          </cell>
          <cell r="C427" t="str">
            <v>PP.GME</v>
          </cell>
          <cell r="D427" t="str">
            <v>11.85000.1950</v>
          </cell>
          <cell r="E427">
            <v>1413</v>
          </cell>
          <cell r="F427" t="str">
            <v>Y</v>
          </cell>
          <cell r="G427">
            <v>80</v>
          </cell>
          <cell r="H427">
            <v>1207</v>
          </cell>
        </row>
        <row r="428">
          <cell r="A428">
            <v>1415</v>
          </cell>
          <cell r="B428" t="str">
            <v>GME</v>
          </cell>
          <cell r="C428" t="str">
            <v>PP.GME</v>
          </cell>
          <cell r="D428" t="str">
            <v>11.85000.1950</v>
          </cell>
          <cell r="E428">
            <v>1415</v>
          </cell>
          <cell r="F428" t="str">
            <v>Y</v>
          </cell>
          <cell r="G428">
            <v>80</v>
          </cell>
          <cell r="H428">
            <v>1208</v>
          </cell>
        </row>
        <row r="429">
          <cell r="A429">
            <v>1418</v>
          </cell>
          <cell r="B429" t="str">
            <v>GME</v>
          </cell>
          <cell r="C429" t="str">
            <v>PP.GME</v>
          </cell>
          <cell r="D429" t="str">
            <v>11.85000.1950</v>
          </cell>
          <cell r="E429">
            <v>1418</v>
          </cell>
          <cell r="F429" t="str">
            <v>Y</v>
          </cell>
          <cell r="G429">
            <v>80</v>
          </cell>
          <cell r="H429">
            <v>1209</v>
          </cell>
        </row>
        <row r="430">
          <cell r="A430">
            <v>1409</v>
          </cell>
          <cell r="B430" t="str">
            <v>GME</v>
          </cell>
          <cell r="C430" t="str">
            <v>PP.GME</v>
          </cell>
          <cell r="D430" t="str">
            <v>11.85000.1980</v>
          </cell>
          <cell r="E430">
            <v>1409</v>
          </cell>
          <cell r="F430" t="str">
            <v>Y</v>
          </cell>
          <cell r="G430">
            <v>80</v>
          </cell>
          <cell r="H430">
            <v>1210</v>
          </cell>
        </row>
        <row r="431">
          <cell r="A431">
            <v>1416</v>
          </cell>
          <cell r="B431" t="str">
            <v>GME</v>
          </cell>
          <cell r="C431" t="str">
            <v>PP.GME</v>
          </cell>
          <cell r="D431" t="str">
            <v>11.85000.1980</v>
          </cell>
          <cell r="E431">
            <v>1416</v>
          </cell>
          <cell r="F431" t="str">
            <v>Y</v>
          </cell>
          <cell r="G431">
            <v>80</v>
          </cell>
          <cell r="H431">
            <v>1211</v>
          </cell>
        </row>
        <row r="432">
          <cell r="A432">
            <v>1410</v>
          </cell>
          <cell r="B432" t="str">
            <v>GME</v>
          </cell>
          <cell r="C432" t="str">
            <v>PP.GME</v>
          </cell>
          <cell r="D432" t="str">
            <v>11.85000.2950</v>
          </cell>
          <cell r="E432">
            <v>1410</v>
          </cell>
          <cell r="F432" t="str">
            <v>Y</v>
          </cell>
          <cell r="G432">
            <v>0</v>
          </cell>
          <cell r="H432">
            <v>1217</v>
          </cell>
        </row>
        <row r="433">
          <cell r="A433">
            <v>1419</v>
          </cell>
          <cell r="B433" t="str">
            <v>GME</v>
          </cell>
          <cell r="C433" t="str">
            <v>PP.GME</v>
          </cell>
          <cell r="D433" t="str">
            <v>11.85000.2950</v>
          </cell>
          <cell r="E433">
            <v>1419</v>
          </cell>
          <cell r="F433" t="str">
            <v>Y</v>
          </cell>
          <cell r="G433">
            <v>0</v>
          </cell>
          <cell r="H433">
            <v>1218</v>
          </cell>
        </row>
        <row r="434">
          <cell r="A434">
            <v>1424</v>
          </cell>
          <cell r="B434" t="str">
            <v>GME</v>
          </cell>
          <cell r="C434" t="str">
            <v>PP.GME</v>
          </cell>
          <cell r="D434" t="str">
            <v>11.86000.1200</v>
          </cell>
          <cell r="E434">
            <v>1424</v>
          </cell>
          <cell r="F434" t="str">
            <v>Y</v>
          </cell>
          <cell r="G434">
            <v>20</v>
          </cell>
          <cell r="H434">
            <v>1219</v>
          </cell>
        </row>
        <row r="435">
          <cell r="A435">
            <v>1425</v>
          </cell>
          <cell r="B435" t="str">
            <v>GME</v>
          </cell>
          <cell r="C435" t="str">
            <v>PP.GME</v>
          </cell>
          <cell r="D435" t="str">
            <v>11.86000.1900</v>
          </cell>
          <cell r="E435">
            <v>1425</v>
          </cell>
          <cell r="F435" t="str">
            <v>Y</v>
          </cell>
          <cell r="G435">
            <v>20</v>
          </cell>
          <cell r="H435">
            <v>1203</v>
          </cell>
        </row>
        <row r="436">
          <cell r="A436">
            <v>1422</v>
          </cell>
          <cell r="B436" t="str">
            <v>GME</v>
          </cell>
          <cell r="C436" t="str">
            <v>PP.GME</v>
          </cell>
          <cell r="D436" t="str">
            <v>11.86000.1950</v>
          </cell>
          <cell r="E436">
            <v>1422</v>
          </cell>
          <cell r="F436" t="str">
            <v>Y</v>
          </cell>
          <cell r="G436">
            <v>30</v>
          </cell>
          <cell r="H436">
            <v>1214</v>
          </cell>
        </row>
        <row r="437">
          <cell r="A437">
            <v>1423</v>
          </cell>
          <cell r="B437" t="str">
            <v>GME</v>
          </cell>
          <cell r="C437" t="str">
            <v>PP.GME</v>
          </cell>
          <cell r="D437" t="str">
            <v>11.86000.1950</v>
          </cell>
          <cell r="E437">
            <v>1423</v>
          </cell>
          <cell r="F437" t="str">
            <v>Y</v>
          </cell>
          <cell r="G437">
            <v>20</v>
          </cell>
          <cell r="H437">
            <v>1213</v>
          </cell>
        </row>
        <row r="438">
          <cell r="A438">
            <v>1426</v>
          </cell>
          <cell r="B438" t="str">
            <v>GME</v>
          </cell>
          <cell r="C438" t="str">
            <v>PP.GME</v>
          </cell>
          <cell r="D438" t="str">
            <v>11.86000.1950</v>
          </cell>
          <cell r="E438">
            <v>1426</v>
          </cell>
          <cell r="F438" t="str">
            <v>Y</v>
          </cell>
          <cell r="G438">
            <v>30</v>
          </cell>
          <cell r="H438">
            <v>1215</v>
          </cell>
        </row>
        <row r="439">
          <cell r="A439">
            <v>1427</v>
          </cell>
          <cell r="B439" t="str">
            <v>GME</v>
          </cell>
          <cell r="C439" t="str">
            <v>PP.GME</v>
          </cell>
          <cell r="D439" t="str">
            <v>11.86000.1950</v>
          </cell>
          <cell r="E439">
            <v>1427</v>
          </cell>
          <cell r="F439" t="str">
            <v>Y</v>
          </cell>
          <cell r="G439">
            <v>30</v>
          </cell>
          <cell r="H439">
            <v>1216</v>
          </cell>
        </row>
        <row r="440">
          <cell r="A440">
            <v>1684</v>
          </cell>
          <cell r="B440" t="str">
            <v>GME</v>
          </cell>
          <cell r="C440" t="str">
            <v>PP.GME</v>
          </cell>
          <cell r="D440" t="str">
            <v>19.81000.1100</v>
          </cell>
          <cell r="E440">
            <v>1684</v>
          </cell>
          <cell r="F440" t="str">
            <v>Y</v>
          </cell>
          <cell r="G440">
            <v>80</v>
          </cell>
          <cell r="H440">
            <v>953</v>
          </cell>
        </row>
        <row r="441">
          <cell r="A441">
            <v>1683</v>
          </cell>
          <cell r="B441" t="str">
            <v>GME</v>
          </cell>
          <cell r="C441" t="str">
            <v>PP.GME</v>
          </cell>
          <cell r="D441" t="str">
            <v>19.81000.1930</v>
          </cell>
          <cell r="E441">
            <v>1683</v>
          </cell>
          <cell r="F441" t="str">
            <v>Y</v>
          </cell>
          <cell r="G441">
            <v>80</v>
          </cell>
          <cell r="H441">
            <v>952</v>
          </cell>
        </row>
        <row r="442">
          <cell r="A442">
            <v>1686</v>
          </cell>
          <cell r="B442" t="str">
            <v>GME</v>
          </cell>
          <cell r="C442" t="str">
            <v>PP.GME</v>
          </cell>
          <cell r="D442" t="str">
            <v>19.81000.1940</v>
          </cell>
          <cell r="E442">
            <v>1686</v>
          </cell>
          <cell r="F442" t="str">
            <v>Y</v>
          </cell>
          <cell r="G442">
            <v>80</v>
          </cell>
          <cell r="H442">
            <v>955</v>
          </cell>
        </row>
        <row r="443">
          <cell r="A443">
            <v>1685</v>
          </cell>
          <cell r="B443" t="str">
            <v>GME</v>
          </cell>
          <cell r="C443" t="str">
            <v>PP.GME</v>
          </cell>
          <cell r="D443" t="str">
            <v>19.81000.1941</v>
          </cell>
          <cell r="E443">
            <v>1685</v>
          </cell>
          <cell r="F443" t="str">
            <v>Y</v>
          </cell>
          <cell r="G443">
            <v>80</v>
          </cell>
          <cell r="H443">
            <v>954</v>
          </cell>
        </row>
        <row r="444">
          <cell r="A444">
            <v>1687</v>
          </cell>
          <cell r="B444" t="str">
            <v>GME</v>
          </cell>
          <cell r="C444" t="str">
            <v>PP.GME</v>
          </cell>
          <cell r="D444" t="str">
            <v>19.81100.1510</v>
          </cell>
          <cell r="E444">
            <v>1687</v>
          </cell>
          <cell r="F444" t="str">
            <v>Y</v>
          </cell>
          <cell r="G444">
            <v>24</v>
          </cell>
          <cell r="H444">
            <v>956</v>
          </cell>
        </row>
        <row r="445">
          <cell r="A445">
            <v>1688</v>
          </cell>
          <cell r="B445" t="str">
            <v>GME</v>
          </cell>
          <cell r="C445" t="str">
            <v>PP.GME</v>
          </cell>
          <cell r="D445" t="str">
            <v>19.82200.1100</v>
          </cell>
          <cell r="E445">
            <v>1688</v>
          </cell>
          <cell r="F445" t="str">
            <v>Y</v>
          </cell>
          <cell r="G445">
            <v>80</v>
          </cell>
          <cell r="H445">
            <v>957</v>
          </cell>
        </row>
        <row r="446">
          <cell r="A446">
            <v>1691</v>
          </cell>
          <cell r="B446" t="str">
            <v>GME</v>
          </cell>
          <cell r="C446" t="str">
            <v>PP.GME</v>
          </cell>
          <cell r="D446" t="str">
            <v>19.82200.1120</v>
          </cell>
          <cell r="E446">
            <v>1691</v>
          </cell>
          <cell r="F446" t="str">
            <v>Y</v>
          </cell>
          <cell r="G446">
            <v>80</v>
          </cell>
          <cell r="H446">
            <v>960</v>
          </cell>
        </row>
        <row r="447">
          <cell r="A447">
            <v>1689</v>
          </cell>
          <cell r="B447" t="str">
            <v>GME</v>
          </cell>
          <cell r="C447" t="str">
            <v>PP.GME</v>
          </cell>
          <cell r="D447" t="str">
            <v>19.82200.1830</v>
          </cell>
          <cell r="E447">
            <v>1689</v>
          </cell>
          <cell r="F447" t="str">
            <v>Y</v>
          </cell>
          <cell r="G447">
            <v>80</v>
          </cell>
          <cell r="H447">
            <v>958</v>
          </cell>
        </row>
        <row r="448">
          <cell r="A448">
            <v>1693</v>
          </cell>
          <cell r="B448" t="str">
            <v>GME</v>
          </cell>
          <cell r="C448" t="str">
            <v>PP.GME</v>
          </cell>
          <cell r="D448" t="str">
            <v>19.82200.1830</v>
          </cell>
          <cell r="E448">
            <v>1693</v>
          </cell>
          <cell r="F448" t="str">
            <v>Y</v>
          </cell>
          <cell r="G448">
            <v>80</v>
          </cell>
          <cell r="H448">
            <v>962</v>
          </cell>
        </row>
        <row r="449">
          <cell r="A449">
            <v>1694</v>
          </cell>
          <cell r="B449" t="str">
            <v>GME</v>
          </cell>
          <cell r="C449" t="str">
            <v>PP.GME</v>
          </cell>
          <cell r="D449" t="str">
            <v>19.82200.1830</v>
          </cell>
          <cell r="E449">
            <v>1694</v>
          </cell>
          <cell r="F449" t="str">
            <v>Y</v>
          </cell>
          <cell r="G449">
            <v>80</v>
          </cell>
          <cell r="H449">
            <v>963</v>
          </cell>
        </row>
        <row r="450">
          <cell r="A450">
            <v>1690</v>
          </cell>
          <cell r="B450" t="str">
            <v>GME</v>
          </cell>
          <cell r="C450" t="str">
            <v>PP.GME</v>
          </cell>
          <cell r="D450" t="str">
            <v>19.82200.1920</v>
          </cell>
          <cell r="E450">
            <v>1690</v>
          </cell>
          <cell r="F450" t="str">
            <v>Y</v>
          </cell>
          <cell r="G450">
            <v>80</v>
          </cell>
          <cell r="H450">
            <v>959</v>
          </cell>
        </row>
        <row r="451">
          <cell r="A451">
            <v>1692</v>
          </cell>
          <cell r="B451" t="str">
            <v>GME</v>
          </cell>
          <cell r="C451" t="str">
            <v>PP.GME</v>
          </cell>
          <cell r="D451" t="str">
            <v>19.82200.1945</v>
          </cell>
          <cell r="E451">
            <v>1692</v>
          </cell>
          <cell r="F451" t="str">
            <v>Y</v>
          </cell>
          <cell r="G451">
            <v>80</v>
          </cell>
          <cell r="H451">
            <v>961</v>
          </cell>
        </row>
        <row r="452">
          <cell r="A452">
            <v>1696</v>
          </cell>
          <cell r="B452" t="str">
            <v>GME</v>
          </cell>
          <cell r="C452" t="str">
            <v>PP.GME</v>
          </cell>
          <cell r="D452" t="str">
            <v>19.83000.1120</v>
          </cell>
          <cell r="E452">
            <v>1696</v>
          </cell>
          <cell r="F452" t="str">
            <v>Y</v>
          </cell>
          <cell r="G452">
            <v>64</v>
          </cell>
          <cell r="H452">
            <v>965</v>
          </cell>
        </row>
        <row r="453">
          <cell r="A453">
            <v>1695</v>
          </cell>
          <cell r="B453" t="str">
            <v>GME</v>
          </cell>
          <cell r="C453" t="str">
            <v>PP.GME</v>
          </cell>
          <cell r="D453" t="str">
            <v>19.83000.1920</v>
          </cell>
          <cell r="E453">
            <v>1695</v>
          </cell>
          <cell r="F453" t="str">
            <v>Y</v>
          </cell>
          <cell r="G453">
            <v>80</v>
          </cell>
          <cell r="H453">
            <v>964</v>
          </cell>
        </row>
        <row r="454">
          <cell r="A454">
            <v>1697</v>
          </cell>
          <cell r="B454" t="str">
            <v>GME</v>
          </cell>
          <cell r="C454" t="str">
            <v>PP.GME</v>
          </cell>
          <cell r="D454" t="str">
            <v>19.83000.1920</v>
          </cell>
          <cell r="E454">
            <v>1697</v>
          </cell>
          <cell r="F454" t="str">
            <v>Y</v>
          </cell>
          <cell r="G454">
            <v>80</v>
          </cell>
          <cell r="H454">
            <v>966</v>
          </cell>
        </row>
        <row r="455">
          <cell r="A455">
            <v>1698</v>
          </cell>
          <cell r="B455" t="str">
            <v>GME</v>
          </cell>
          <cell r="C455" t="str">
            <v>PP.GME</v>
          </cell>
          <cell r="D455" t="str">
            <v>19.83000.1920</v>
          </cell>
          <cell r="E455">
            <v>1698</v>
          </cell>
          <cell r="F455" t="str">
            <v>Y</v>
          </cell>
          <cell r="G455">
            <v>80</v>
          </cell>
          <cell r="H455">
            <v>967</v>
          </cell>
        </row>
        <row r="456">
          <cell r="A456">
            <v>1699</v>
          </cell>
          <cell r="B456" t="str">
            <v>GME</v>
          </cell>
          <cell r="C456" t="str">
            <v>PP.GME</v>
          </cell>
          <cell r="D456" t="str">
            <v>19.83100.1120</v>
          </cell>
          <cell r="E456">
            <v>1699</v>
          </cell>
          <cell r="F456" t="str">
            <v>Y</v>
          </cell>
          <cell r="G456">
            <v>80</v>
          </cell>
          <cell r="H456">
            <v>968</v>
          </cell>
        </row>
        <row r="457">
          <cell r="A457">
            <v>1704</v>
          </cell>
          <cell r="B457" t="str">
            <v>GME</v>
          </cell>
          <cell r="C457" t="str">
            <v>PP.GME</v>
          </cell>
          <cell r="D457" t="str">
            <v>19.83100.1220</v>
          </cell>
          <cell r="E457">
            <v>1704</v>
          </cell>
          <cell r="F457" t="str">
            <v>Y</v>
          </cell>
          <cell r="G457">
            <v>80</v>
          </cell>
          <cell r="H457">
            <v>973</v>
          </cell>
        </row>
        <row r="458">
          <cell r="A458">
            <v>1700</v>
          </cell>
          <cell r="B458" t="str">
            <v>GME</v>
          </cell>
          <cell r="C458" t="str">
            <v>PP.GME</v>
          </cell>
          <cell r="D458" t="str">
            <v>19.83100.1915</v>
          </cell>
          <cell r="E458">
            <v>1700</v>
          </cell>
          <cell r="F458" t="str">
            <v>Y</v>
          </cell>
          <cell r="G458">
            <v>80</v>
          </cell>
          <cell r="H458">
            <v>969</v>
          </cell>
        </row>
        <row r="459">
          <cell r="A459">
            <v>1702</v>
          </cell>
          <cell r="B459" t="str">
            <v>GME</v>
          </cell>
          <cell r="C459" t="str">
            <v>PP.GME</v>
          </cell>
          <cell r="D459" t="str">
            <v>19.83100.1925</v>
          </cell>
          <cell r="E459">
            <v>1702</v>
          </cell>
          <cell r="F459" t="str">
            <v>Y</v>
          </cell>
          <cell r="G459">
            <v>80</v>
          </cell>
          <cell r="H459">
            <v>971</v>
          </cell>
        </row>
        <row r="460">
          <cell r="A460">
            <v>1703</v>
          </cell>
          <cell r="B460" t="str">
            <v>GME</v>
          </cell>
          <cell r="C460" t="str">
            <v>PP.GME</v>
          </cell>
          <cell r="D460" t="str">
            <v>19.83100.1975</v>
          </cell>
          <cell r="E460">
            <v>1703</v>
          </cell>
          <cell r="F460" t="str">
            <v>Y</v>
          </cell>
          <cell r="G460">
            <v>80</v>
          </cell>
          <cell r="H460">
            <v>972</v>
          </cell>
        </row>
        <row r="461">
          <cell r="A461">
            <v>1701</v>
          </cell>
          <cell r="B461" t="str">
            <v>GME</v>
          </cell>
          <cell r="C461" t="str">
            <v>PP.GME</v>
          </cell>
          <cell r="D461" t="str">
            <v>19.83100.2915</v>
          </cell>
          <cell r="E461">
            <v>1701</v>
          </cell>
          <cell r="F461" t="str">
            <v>Y</v>
          </cell>
          <cell r="G461">
            <v>0</v>
          </cell>
          <cell r="H461">
            <v>1131</v>
          </cell>
        </row>
        <row r="462">
          <cell r="A462">
            <v>1709</v>
          </cell>
          <cell r="B462" t="str">
            <v>GME</v>
          </cell>
          <cell r="C462" t="str">
            <v>PP.GME</v>
          </cell>
          <cell r="D462" t="str">
            <v>19.83200.1120</v>
          </cell>
          <cell r="E462">
            <v>1709</v>
          </cell>
          <cell r="F462" t="str">
            <v>Y</v>
          </cell>
          <cell r="G462">
            <v>80</v>
          </cell>
          <cell r="H462">
            <v>978</v>
          </cell>
        </row>
        <row r="463">
          <cell r="A463">
            <v>1712</v>
          </cell>
          <cell r="B463" t="str">
            <v>GME</v>
          </cell>
          <cell r="C463" t="str">
            <v>PP.GME</v>
          </cell>
          <cell r="D463" t="str">
            <v>19.83200.1220</v>
          </cell>
          <cell r="E463">
            <v>1712</v>
          </cell>
          <cell r="F463" t="str">
            <v>Y</v>
          </cell>
          <cell r="G463">
            <v>80</v>
          </cell>
          <cell r="H463">
            <v>981</v>
          </cell>
        </row>
        <row r="464">
          <cell r="A464">
            <v>1706</v>
          </cell>
          <cell r="B464" t="str">
            <v>GME</v>
          </cell>
          <cell r="C464" t="str">
            <v>PP.GME</v>
          </cell>
          <cell r="D464" t="str">
            <v>19.83200.1825</v>
          </cell>
          <cell r="E464">
            <v>1706</v>
          </cell>
          <cell r="F464" t="str">
            <v>Y</v>
          </cell>
          <cell r="G464">
            <v>80</v>
          </cell>
          <cell r="H464">
            <v>975</v>
          </cell>
        </row>
        <row r="465">
          <cell r="A465">
            <v>1707</v>
          </cell>
          <cell r="B465" t="str">
            <v>GME</v>
          </cell>
          <cell r="C465" t="str">
            <v>PP.GME</v>
          </cell>
          <cell r="D465" t="str">
            <v>19.83200.1825</v>
          </cell>
          <cell r="E465">
            <v>1707</v>
          </cell>
          <cell r="F465" t="str">
            <v>Y</v>
          </cell>
          <cell r="G465">
            <v>80</v>
          </cell>
          <cell r="H465">
            <v>976</v>
          </cell>
        </row>
        <row r="466">
          <cell r="A466">
            <v>1708</v>
          </cell>
          <cell r="B466" t="str">
            <v>GME</v>
          </cell>
          <cell r="C466" t="str">
            <v>PP.GME</v>
          </cell>
          <cell r="D466" t="str">
            <v>19.83200.1825</v>
          </cell>
          <cell r="E466">
            <v>1708</v>
          </cell>
          <cell r="F466" t="str">
            <v>Y</v>
          </cell>
          <cell r="G466">
            <v>80</v>
          </cell>
          <cell r="H466">
            <v>977</v>
          </cell>
        </row>
        <row r="467">
          <cell r="A467">
            <v>1710</v>
          </cell>
          <cell r="B467" t="str">
            <v>GME</v>
          </cell>
          <cell r="C467" t="str">
            <v>PP.GME</v>
          </cell>
          <cell r="D467" t="str">
            <v>19.83200.1825</v>
          </cell>
          <cell r="E467">
            <v>1710</v>
          </cell>
          <cell r="F467" t="str">
            <v>Y</v>
          </cell>
          <cell r="G467">
            <v>80</v>
          </cell>
          <cell r="H467">
            <v>979</v>
          </cell>
        </row>
        <row r="468">
          <cell r="A468">
            <v>1713</v>
          </cell>
          <cell r="B468" t="str">
            <v>GME</v>
          </cell>
          <cell r="C468" t="str">
            <v>PP.GME</v>
          </cell>
          <cell r="D468" t="str">
            <v>19.83200.1825</v>
          </cell>
          <cell r="E468">
            <v>1713</v>
          </cell>
          <cell r="F468" t="str">
            <v>Y</v>
          </cell>
          <cell r="G468">
            <v>80</v>
          </cell>
          <cell r="H468">
            <v>982</v>
          </cell>
        </row>
        <row r="469">
          <cell r="A469">
            <v>1714</v>
          </cell>
          <cell r="B469" t="str">
            <v>GME</v>
          </cell>
          <cell r="C469" t="str">
            <v>PP.GME</v>
          </cell>
          <cell r="D469" t="str">
            <v>19.83200.1825</v>
          </cell>
          <cell r="E469">
            <v>1714</v>
          </cell>
          <cell r="F469" t="str">
            <v>Y</v>
          </cell>
          <cell r="G469">
            <v>80</v>
          </cell>
          <cell r="H469">
            <v>983</v>
          </cell>
        </row>
        <row r="470">
          <cell r="A470">
            <v>1715</v>
          </cell>
          <cell r="B470" t="str">
            <v>GME</v>
          </cell>
          <cell r="C470" t="str">
            <v>PP.GME</v>
          </cell>
          <cell r="D470" t="str">
            <v>19.83200.1825</v>
          </cell>
          <cell r="E470">
            <v>1715</v>
          </cell>
          <cell r="F470" t="str">
            <v>Y</v>
          </cell>
          <cell r="G470">
            <v>80</v>
          </cell>
          <cell r="H470">
            <v>984</v>
          </cell>
        </row>
        <row r="471">
          <cell r="A471">
            <v>1716</v>
          </cell>
          <cell r="B471" t="str">
            <v>GME</v>
          </cell>
          <cell r="C471" t="str">
            <v>PP.GME</v>
          </cell>
          <cell r="D471" t="str">
            <v>19.83200.1825</v>
          </cell>
          <cell r="E471">
            <v>1716</v>
          </cell>
          <cell r="F471" t="str">
            <v>Y</v>
          </cell>
          <cell r="G471">
            <v>80</v>
          </cell>
          <cell r="H471">
            <v>985</v>
          </cell>
        </row>
        <row r="472">
          <cell r="A472">
            <v>1717</v>
          </cell>
          <cell r="B472" t="str">
            <v>GME</v>
          </cell>
          <cell r="C472" t="str">
            <v>PP.GME</v>
          </cell>
          <cell r="D472" t="str">
            <v>19.83200.1825</v>
          </cell>
          <cell r="E472">
            <v>1717</v>
          </cell>
          <cell r="F472" t="str">
            <v>Y</v>
          </cell>
          <cell r="G472">
            <v>80</v>
          </cell>
          <cell r="H472">
            <v>986</v>
          </cell>
        </row>
        <row r="473">
          <cell r="A473">
            <v>1718</v>
          </cell>
          <cell r="B473" t="str">
            <v>GME</v>
          </cell>
          <cell r="C473" t="str">
            <v>PP.GME</v>
          </cell>
          <cell r="D473" t="str">
            <v>19.83200.1825</v>
          </cell>
          <cell r="E473">
            <v>1718</v>
          </cell>
          <cell r="F473" t="str">
            <v>Y</v>
          </cell>
          <cell r="G473">
            <v>50</v>
          </cell>
          <cell r="H473">
            <v>987</v>
          </cell>
        </row>
        <row r="474">
          <cell r="A474">
            <v>1719</v>
          </cell>
          <cell r="B474" t="str">
            <v>GME</v>
          </cell>
          <cell r="C474" t="str">
            <v>PP.GME</v>
          </cell>
          <cell r="D474" t="str">
            <v>19.83200.1825</v>
          </cell>
          <cell r="E474">
            <v>1719</v>
          </cell>
          <cell r="F474" t="str">
            <v>N</v>
          </cell>
          <cell r="G474">
            <v>0</v>
          </cell>
          <cell r="H474">
            <v>988</v>
          </cell>
        </row>
        <row r="475">
          <cell r="A475">
            <v>1720</v>
          </cell>
          <cell r="B475" t="str">
            <v>GME</v>
          </cell>
          <cell r="C475" t="str">
            <v>PP.GME</v>
          </cell>
          <cell r="D475" t="str">
            <v>19.83200.1825</v>
          </cell>
          <cell r="E475">
            <v>1720</v>
          </cell>
          <cell r="F475" t="str">
            <v>Y</v>
          </cell>
          <cell r="G475">
            <v>80</v>
          </cell>
          <cell r="H475">
            <v>989</v>
          </cell>
        </row>
        <row r="476">
          <cell r="A476">
            <v>1721</v>
          </cell>
          <cell r="B476" t="str">
            <v>GME</v>
          </cell>
          <cell r="C476" t="str">
            <v>PP.GME</v>
          </cell>
          <cell r="D476" t="str">
            <v>19.83200.1825</v>
          </cell>
          <cell r="E476">
            <v>1721</v>
          </cell>
          <cell r="F476" t="str">
            <v>Y</v>
          </cell>
          <cell r="G476">
            <v>80</v>
          </cell>
          <cell r="H476">
            <v>990</v>
          </cell>
        </row>
        <row r="477">
          <cell r="A477">
            <v>1722</v>
          </cell>
          <cell r="B477" t="str">
            <v>GME</v>
          </cell>
          <cell r="C477" t="str">
            <v>PP.GME</v>
          </cell>
          <cell r="D477" t="str">
            <v>19.83200.1825</v>
          </cell>
          <cell r="E477">
            <v>1722</v>
          </cell>
          <cell r="F477" t="str">
            <v>Y</v>
          </cell>
          <cell r="G477">
            <v>48</v>
          </cell>
          <cell r="H477">
            <v>991</v>
          </cell>
        </row>
        <row r="478">
          <cell r="A478">
            <v>1705</v>
          </cell>
          <cell r="B478" t="str">
            <v>GME</v>
          </cell>
          <cell r="C478" t="str">
            <v>PP.GME</v>
          </cell>
          <cell r="D478" t="str">
            <v>19.83200.2825</v>
          </cell>
          <cell r="E478">
            <v>1705</v>
          </cell>
          <cell r="F478" t="str">
            <v>Y</v>
          </cell>
          <cell r="G478">
            <v>0</v>
          </cell>
          <cell r="H478">
            <v>974</v>
          </cell>
        </row>
        <row r="479">
          <cell r="A479">
            <v>1711</v>
          </cell>
          <cell r="B479" t="str">
            <v>GME</v>
          </cell>
          <cell r="C479" t="str">
            <v>PP.GME</v>
          </cell>
          <cell r="D479" t="str">
            <v>19.83200.2825</v>
          </cell>
          <cell r="E479">
            <v>1711</v>
          </cell>
          <cell r="F479" t="str">
            <v>Y</v>
          </cell>
          <cell r="G479">
            <v>0</v>
          </cell>
          <cell r="H479">
            <v>980</v>
          </cell>
        </row>
        <row r="480">
          <cell r="A480">
            <v>1723</v>
          </cell>
          <cell r="B480" t="str">
            <v>GME</v>
          </cell>
          <cell r="C480" t="str">
            <v>PP.GME</v>
          </cell>
          <cell r="D480" t="str">
            <v>19.83300.1915</v>
          </cell>
          <cell r="E480">
            <v>1723</v>
          </cell>
          <cell r="F480" t="str">
            <v>Y</v>
          </cell>
          <cell r="G480">
            <v>80</v>
          </cell>
          <cell r="H480">
            <v>1132</v>
          </cell>
        </row>
        <row r="481">
          <cell r="A481">
            <v>1733</v>
          </cell>
          <cell r="B481" t="str">
            <v>GME</v>
          </cell>
          <cell r="C481" t="str">
            <v>PP.GME</v>
          </cell>
          <cell r="D481" t="str">
            <v>19.83400.1120</v>
          </cell>
          <cell r="E481">
            <v>1733</v>
          </cell>
          <cell r="F481" t="str">
            <v>Y</v>
          </cell>
          <cell r="G481">
            <v>80</v>
          </cell>
          <cell r="H481">
            <v>1001</v>
          </cell>
        </row>
        <row r="482">
          <cell r="A482">
            <v>1735</v>
          </cell>
          <cell r="B482" t="str">
            <v>GME</v>
          </cell>
          <cell r="C482" t="str">
            <v>PP.GME</v>
          </cell>
          <cell r="D482" t="str">
            <v>19.83400.1200</v>
          </cell>
          <cell r="E482">
            <v>1735</v>
          </cell>
          <cell r="F482" t="str">
            <v>Y</v>
          </cell>
          <cell r="G482">
            <v>80</v>
          </cell>
          <cell r="H482">
            <v>1003</v>
          </cell>
        </row>
        <row r="483">
          <cell r="A483">
            <v>1725</v>
          </cell>
          <cell r="B483" t="str">
            <v>GME</v>
          </cell>
          <cell r="C483" t="str">
            <v>PP.GME</v>
          </cell>
          <cell r="D483" t="str">
            <v>19.83400.1950</v>
          </cell>
          <cell r="E483">
            <v>1725</v>
          </cell>
          <cell r="F483" t="str">
            <v>Y</v>
          </cell>
          <cell r="G483">
            <v>80</v>
          </cell>
          <cell r="H483">
            <v>993</v>
          </cell>
        </row>
        <row r="484">
          <cell r="A484">
            <v>1727</v>
          </cell>
          <cell r="B484" t="str">
            <v>GME</v>
          </cell>
          <cell r="C484" t="str">
            <v>PP.GME</v>
          </cell>
          <cell r="D484" t="str">
            <v>19.83400.1950</v>
          </cell>
          <cell r="E484">
            <v>1727</v>
          </cell>
          <cell r="F484" t="str">
            <v>Y</v>
          </cell>
          <cell r="G484">
            <v>80</v>
          </cell>
          <cell r="H484">
            <v>995</v>
          </cell>
        </row>
        <row r="485">
          <cell r="A485">
            <v>1728</v>
          </cell>
          <cell r="B485" t="str">
            <v>GME</v>
          </cell>
          <cell r="C485" t="str">
            <v>PP.GME</v>
          </cell>
          <cell r="D485" t="str">
            <v>19.83400.1950</v>
          </cell>
          <cell r="E485">
            <v>1728</v>
          </cell>
          <cell r="F485" t="str">
            <v>Y</v>
          </cell>
          <cell r="G485">
            <v>64</v>
          </cell>
          <cell r="H485">
            <v>996</v>
          </cell>
        </row>
        <row r="486">
          <cell r="A486">
            <v>1729</v>
          </cell>
          <cell r="B486" t="str">
            <v>GME</v>
          </cell>
          <cell r="C486" t="str">
            <v>PP.GME</v>
          </cell>
          <cell r="D486" t="str">
            <v>19.83400.1950</v>
          </cell>
          <cell r="E486">
            <v>1729</v>
          </cell>
          <cell r="F486" t="str">
            <v>Y</v>
          </cell>
          <cell r="G486">
            <v>64</v>
          </cell>
          <cell r="H486">
            <v>997</v>
          </cell>
        </row>
        <row r="487">
          <cell r="A487">
            <v>1732</v>
          </cell>
          <cell r="B487" t="str">
            <v>GME</v>
          </cell>
          <cell r="C487" t="str">
            <v>PP.GME</v>
          </cell>
          <cell r="D487" t="str">
            <v>19.83400.1950</v>
          </cell>
          <cell r="E487">
            <v>1732</v>
          </cell>
          <cell r="F487" t="str">
            <v>N</v>
          </cell>
          <cell r="G487">
            <v>0</v>
          </cell>
          <cell r="H487">
            <v>1000</v>
          </cell>
        </row>
        <row r="488">
          <cell r="A488">
            <v>1734</v>
          </cell>
          <cell r="B488" t="str">
            <v>GME</v>
          </cell>
          <cell r="C488" t="str">
            <v>PP.GME</v>
          </cell>
          <cell r="D488" t="str">
            <v>19.83400.1950</v>
          </cell>
          <cell r="E488">
            <v>1734</v>
          </cell>
          <cell r="F488" t="str">
            <v>Y</v>
          </cell>
          <cell r="G488">
            <v>80</v>
          </cell>
          <cell r="H488">
            <v>1002</v>
          </cell>
        </row>
        <row r="489">
          <cell r="A489">
            <v>1736</v>
          </cell>
          <cell r="B489" t="str">
            <v>GME</v>
          </cell>
          <cell r="C489" t="str">
            <v>PP.GME</v>
          </cell>
          <cell r="D489" t="str">
            <v>19.83400.1950</v>
          </cell>
          <cell r="E489">
            <v>1736</v>
          </cell>
          <cell r="F489" t="str">
            <v>N</v>
          </cell>
          <cell r="G489">
            <v>64</v>
          </cell>
          <cell r="H489">
            <v>1004</v>
          </cell>
        </row>
        <row r="490">
          <cell r="A490">
            <v>1737</v>
          </cell>
          <cell r="B490" t="str">
            <v>GME</v>
          </cell>
          <cell r="C490" t="str">
            <v>PP.GME</v>
          </cell>
          <cell r="D490" t="str">
            <v>19.83400.1950</v>
          </cell>
          <cell r="E490">
            <v>1737</v>
          </cell>
          <cell r="F490" t="str">
            <v>Y</v>
          </cell>
          <cell r="G490">
            <v>80</v>
          </cell>
          <cell r="H490">
            <v>1005</v>
          </cell>
        </row>
        <row r="491">
          <cell r="A491">
            <v>1724</v>
          </cell>
          <cell r="B491" t="str">
            <v>GME</v>
          </cell>
          <cell r="C491" t="str">
            <v>PP.GME</v>
          </cell>
          <cell r="D491" t="str">
            <v>19.83400.1990</v>
          </cell>
          <cell r="E491">
            <v>1724</v>
          </cell>
          <cell r="F491" t="str">
            <v>Y</v>
          </cell>
          <cell r="G491">
            <v>80</v>
          </cell>
          <cell r="H491">
            <v>992</v>
          </cell>
        </row>
        <row r="492">
          <cell r="A492">
            <v>1730</v>
          </cell>
          <cell r="B492" t="str">
            <v>GME</v>
          </cell>
          <cell r="C492" t="str">
            <v>PP.GME</v>
          </cell>
          <cell r="D492" t="str">
            <v>19.83400.1990</v>
          </cell>
          <cell r="E492">
            <v>1730</v>
          </cell>
          <cell r="F492" t="str">
            <v>Y</v>
          </cell>
          <cell r="G492">
            <v>80</v>
          </cell>
          <cell r="H492">
            <v>998</v>
          </cell>
        </row>
        <row r="493">
          <cell r="A493">
            <v>5011</v>
          </cell>
          <cell r="B493" t="str">
            <v>GME</v>
          </cell>
          <cell r="C493" t="str">
            <v>PP.GME</v>
          </cell>
          <cell r="D493" t="str">
            <v>19.83400.1990</v>
          </cell>
          <cell r="E493">
            <v>5011</v>
          </cell>
          <cell r="F493" t="str">
            <v>Y</v>
          </cell>
          <cell r="G493">
            <v>80</v>
          </cell>
          <cell r="H493">
            <v>1227</v>
          </cell>
        </row>
        <row r="494">
          <cell r="A494">
            <v>1726</v>
          </cell>
          <cell r="B494" t="str">
            <v>GME</v>
          </cell>
          <cell r="C494" t="str">
            <v>PP.GME</v>
          </cell>
          <cell r="D494" t="str">
            <v>19.83400.1995</v>
          </cell>
          <cell r="E494">
            <v>1726</v>
          </cell>
          <cell r="F494" t="str">
            <v>Y</v>
          </cell>
          <cell r="G494">
            <v>80</v>
          </cell>
          <cell r="H494">
            <v>994</v>
          </cell>
        </row>
        <row r="495">
          <cell r="A495">
            <v>1731</v>
          </cell>
          <cell r="B495" t="str">
            <v>GME</v>
          </cell>
          <cell r="C495" t="str">
            <v>PP.GME</v>
          </cell>
          <cell r="D495" t="str">
            <v>19.83400.1995</v>
          </cell>
          <cell r="E495">
            <v>1731</v>
          </cell>
          <cell r="F495" t="str">
            <v>Y</v>
          </cell>
          <cell r="G495">
            <v>80</v>
          </cell>
          <cell r="H495">
            <v>999</v>
          </cell>
        </row>
        <row r="496">
          <cell r="A496">
            <v>1741</v>
          </cell>
          <cell r="B496" t="str">
            <v>GME</v>
          </cell>
          <cell r="C496" t="str">
            <v>PP.GME</v>
          </cell>
          <cell r="D496" t="str">
            <v>19.83600.1100</v>
          </cell>
          <cell r="E496">
            <v>1741</v>
          </cell>
          <cell r="F496" t="str">
            <v>Y</v>
          </cell>
          <cell r="G496">
            <v>80</v>
          </cell>
          <cell r="H496">
            <v>1009</v>
          </cell>
        </row>
        <row r="497">
          <cell r="A497">
            <v>1739</v>
          </cell>
          <cell r="B497" t="str">
            <v>GME</v>
          </cell>
          <cell r="C497" t="str">
            <v>PP.GME</v>
          </cell>
          <cell r="D497" t="str">
            <v>19.83600.1200</v>
          </cell>
          <cell r="E497">
            <v>1739</v>
          </cell>
          <cell r="F497" t="str">
            <v>Y</v>
          </cell>
          <cell r="G497">
            <v>80</v>
          </cell>
          <cell r="H497">
            <v>1007</v>
          </cell>
        </row>
        <row r="498">
          <cell r="A498">
            <v>1738</v>
          </cell>
          <cell r="B498" t="str">
            <v>GME</v>
          </cell>
          <cell r="C498" t="str">
            <v>PP.GME</v>
          </cell>
          <cell r="D498" t="str">
            <v>19.83600.1800</v>
          </cell>
          <cell r="E498">
            <v>1738</v>
          </cell>
          <cell r="F498" t="str">
            <v>Y</v>
          </cell>
          <cell r="G498">
            <v>80</v>
          </cell>
          <cell r="H498">
            <v>1006</v>
          </cell>
        </row>
        <row r="499">
          <cell r="A499">
            <v>1742</v>
          </cell>
          <cell r="B499" t="str">
            <v>GME</v>
          </cell>
          <cell r="C499" t="str">
            <v>PP.GME</v>
          </cell>
          <cell r="D499" t="str">
            <v>19.83600.1800</v>
          </cell>
          <cell r="E499">
            <v>1742</v>
          </cell>
          <cell r="F499" t="str">
            <v>Y</v>
          </cell>
          <cell r="G499">
            <v>80</v>
          </cell>
          <cell r="H499">
            <v>1010</v>
          </cell>
        </row>
        <row r="500">
          <cell r="A500">
            <v>1743</v>
          </cell>
          <cell r="B500" t="str">
            <v>GME</v>
          </cell>
          <cell r="C500" t="str">
            <v>PP.GME</v>
          </cell>
          <cell r="D500" t="str">
            <v>19.83600.1800</v>
          </cell>
          <cell r="E500">
            <v>1743</v>
          </cell>
          <cell r="F500" t="str">
            <v>Y</v>
          </cell>
          <cell r="G500">
            <v>80</v>
          </cell>
          <cell r="H500">
            <v>1011</v>
          </cell>
        </row>
        <row r="501">
          <cell r="A501">
            <v>1744</v>
          </cell>
          <cell r="B501" t="str">
            <v>GME</v>
          </cell>
          <cell r="C501" t="str">
            <v>PP.GME</v>
          </cell>
          <cell r="D501" t="str">
            <v>19.83600.1800</v>
          </cell>
          <cell r="E501">
            <v>1744</v>
          </cell>
          <cell r="F501" t="str">
            <v>Y</v>
          </cell>
          <cell r="G501">
            <v>16</v>
          </cell>
          <cell r="H501">
            <v>1012</v>
          </cell>
        </row>
        <row r="502">
          <cell r="A502">
            <v>1745</v>
          </cell>
          <cell r="B502" t="str">
            <v>GME</v>
          </cell>
          <cell r="C502" t="str">
            <v>PP.GME</v>
          </cell>
          <cell r="D502" t="str">
            <v>19.83600.1800</v>
          </cell>
          <cell r="E502">
            <v>1745</v>
          </cell>
          <cell r="F502" t="str">
            <v>Y</v>
          </cell>
          <cell r="G502">
            <v>80</v>
          </cell>
          <cell r="H502">
            <v>1013</v>
          </cell>
        </row>
        <row r="503">
          <cell r="A503">
            <v>1746</v>
          </cell>
          <cell r="B503" t="str">
            <v>GME</v>
          </cell>
          <cell r="C503" t="str">
            <v>PP.GME</v>
          </cell>
          <cell r="D503" t="str">
            <v>19.83600.1800</v>
          </cell>
          <cell r="E503">
            <v>1746</v>
          </cell>
          <cell r="F503" t="str">
            <v>Y</v>
          </cell>
          <cell r="G503">
            <v>80</v>
          </cell>
          <cell r="H503">
            <v>1014</v>
          </cell>
        </row>
        <row r="504">
          <cell r="A504">
            <v>1740</v>
          </cell>
          <cell r="B504" t="str">
            <v>GME</v>
          </cell>
          <cell r="C504" t="str">
            <v>PP.GME</v>
          </cell>
          <cell r="D504" t="str">
            <v>19.83600.1945</v>
          </cell>
          <cell r="E504">
            <v>1740</v>
          </cell>
          <cell r="F504" t="str">
            <v>Y</v>
          </cell>
          <cell r="G504">
            <v>80</v>
          </cell>
          <cell r="H504">
            <v>1008</v>
          </cell>
        </row>
        <row r="505">
          <cell r="A505">
            <v>1747</v>
          </cell>
          <cell r="B505" t="str">
            <v>GME</v>
          </cell>
          <cell r="C505" t="str">
            <v>PP.GME</v>
          </cell>
          <cell r="D505" t="str">
            <v>19.83700.1000</v>
          </cell>
          <cell r="E505">
            <v>1747</v>
          </cell>
          <cell r="F505" t="str">
            <v>Y</v>
          </cell>
          <cell r="G505">
            <v>80</v>
          </cell>
          <cell r="H505">
            <v>1015</v>
          </cell>
        </row>
        <row r="506">
          <cell r="A506">
            <v>1748</v>
          </cell>
          <cell r="B506" t="str">
            <v>GME</v>
          </cell>
          <cell r="C506" t="str">
            <v>PP.GME</v>
          </cell>
          <cell r="D506" t="str">
            <v>19.83700.1010</v>
          </cell>
          <cell r="E506">
            <v>1748</v>
          </cell>
          <cell r="F506" t="str">
            <v>Y</v>
          </cell>
          <cell r="G506">
            <v>80</v>
          </cell>
          <cell r="H506">
            <v>1016</v>
          </cell>
        </row>
        <row r="507">
          <cell r="A507">
            <v>1750</v>
          </cell>
          <cell r="B507" t="str">
            <v>GME</v>
          </cell>
          <cell r="C507" t="str">
            <v>PP.GME</v>
          </cell>
          <cell r="D507" t="str">
            <v>19.83700.1020</v>
          </cell>
          <cell r="E507">
            <v>1750</v>
          </cell>
          <cell r="F507" t="str">
            <v>Y</v>
          </cell>
          <cell r="G507">
            <v>80</v>
          </cell>
          <cell r="H507">
            <v>1018</v>
          </cell>
        </row>
        <row r="508">
          <cell r="A508">
            <v>1751</v>
          </cell>
          <cell r="B508" t="str">
            <v>GME</v>
          </cell>
          <cell r="C508" t="str">
            <v>PP.GME</v>
          </cell>
          <cell r="D508" t="str">
            <v>19.83700.1915</v>
          </cell>
          <cell r="E508">
            <v>1751</v>
          </cell>
          <cell r="F508" t="str">
            <v>Y</v>
          </cell>
          <cell r="G508">
            <v>80</v>
          </cell>
          <cell r="H508">
            <v>1019</v>
          </cell>
        </row>
        <row r="509">
          <cell r="A509">
            <v>1749</v>
          </cell>
          <cell r="B509" t="str">
            <v>GME</v>
          </cell>
          <cell r="C509" t="str">
            <v>PP.GME</v>
          </cell>
          <cell r="D509" t="str">
            <v>19.83700.1950</v>
          </cell>
          <cell r="E509">
            <v>1749</v>
          </cell>
          <cell r="F509" t="str">
            <v>Y</v>
          </cell>
          <cell r="G509">
            <v>80</v>
          </cell>
          <cell r="H509">
            <v>1017</v>
          </cell>
        </row>
        <row r="510">
          <cell r="A510">
            <v>1752</v>
          </cell>
          <cell r="B510" t="str">
            <v>GME</v>
          </cell>
          <cell r="C510" t="str">
            <v>PP.GME</v>
          </cell>
          <cell r="D510" t="str">
            <v>19.83800.1000</v>
          </cell>
          <cell r="E510">
            <v>1752</v>
          </cell>
          <cell r="F510" t="str">
            <v>Y</v>
          </cell>
          <cell r="G510">
            <v>80</v>
          </cell>
          <cell r="H510">
            <v>1020</v>
          </cell>
        </row>
        <row r="511">
          <cell r="A511">
            <v>1755</v>
          </cell>
          <cell r="B511" t="str">
            <v>GME</v>
          </cell>
          <cell r="C511" t="str">
            <v>PP.GME</v>
          </cell>
          <cell r="D511" t="str">
            <v>19.83800.1915</v>
          </cell>
          <cell r="E511">
            <v>1755</v>
          </cell>
          <cell r="F511" t="str">
            <v>Y</v>
          </cell>
          <cell r="G511">
            <v>80</v>
          </cell>
          <cell r="H511">
            <v>1023</v>
          </cell>
        </row>
        <row r="512">
          <cell r="A512">
            <v>1753</v>
          </cell>
          <cell r="B512" t="str">
            <v>GME</v>
          </cell>
          <cell r="C512" t="str">
            <v>PP.GME</v>
          </cell>
          <cell r="D512" t="str">
            <v>19.83800.1916</v>
          </cell>
          <cell r="E512">
            <v>1753</v>
          </cell>
          <cell r="F512" t="str">
            <v>Y</v>
          </cell>
          <cell r="G512">
            <v>80</v>
          </cell>
          <cell r="H512">
            <v>1021</v>
          </cell>
        </row>
        <row r="513">
          <cell r="A513">
            <v>1756</v>
          </cell>
          <cell r="B513" t="str">
            <v>GME</v>
          </cell>
          <cell r="C513" t="str">
            <v>PP.GME</v>
          </cell>
          <cell r="D513" t="str">
            <v>19.83800.1930</v>
          </cell>
          <cell r="E513">
            <v>1756</v>
          </cell>
          <cell r="F513" t="str">
            <v>Y</v>
          </cell>
          <cell r="G513">
            <v>64</v>
          </cell>
          <cell r="H513">
            <v>1024</v>
          </cell>
        </row>
        <row r="514">
          <cell r="A514">
            <v>1754</v>
          </cell>
          <cell r="B514" t="str">
            <v>GME</v>
          </cell>
          <cell r="C514" t="str">
            <v>PP.GME</v>
          </cell>
          <cell r="D514" t="str">
            <v>19.83800.2915</v>
          </cell>
          <cell r="E514">
            <v>1754</v>
          </cell>
          <cell r="F514" t="str">
            <v>Y</v>
          </cell>
          <cell r="G514">
            <v>0</v>
          </cell>
          <cell r="H514">
            <v>1228</v>
          </cell>
        </row>
        <row r="515">
          <cell r="A515">
            <v>1757</v>
          </cell>
          <cell r="B515" t="str">
            <v>GME</v>
          </cell>
          <cell r="C515" t="str">
            <v>PP.GME</v>
          </cell>
          <cell r="D515" t="str">
            <v>19.83850.1925</v>
          </cell>
          <cell r="E515">
            <v>1757</v>
          </cell>
          <cell r="F515" t="str">
            <v>Y</v>
          </cell>
          <cell r="G515">
            <v>32</v>
          </cell>
          <cell r="H515">
            <v>1025</v>
          </cell>
        </row>
        <row r="516">
          <cell r="A516">
            <v>1758</v>
          </cell>
          <cell r="B516" t="str">
            <v>GME</v>
          </cell>
          <cell r="C516" t="str">
            <v>PP.GME</v>
          </cell>
          <cell r="D516" t="str">
            <v>19.83900.1000</v>
          </cell>
          <cell r="E516">
            <v>1758</v>
          </cell>
          <cell r="F516" t="str">
            <v>Y</v>
          </cell>
          <cell r="G516">
            <v>80</v>
          </cell>
          <cell r="H516">
            <v>1026</v>
          </cell>
        </row>
        <row r="517">
          <cell r="A517">
            <v>1760</v>
          </cell>
          <cell r="B517" t="str">
            <v>GME</v>
          </cell>
          <cell r="C517" t="str">
            <v>PP.GME</v>
          </cell>
          <cell r="D517" t="str">
            <v>19.83900.1120</v>
          </cell>
          <cell r="E517">
            <v>1760</v>
          </cell>
          <cell r="F517" t="str">
            <v>Y</v>
          </cell>
          <cell r="G517">
            <v>80</v>
          </cell>
          <cell r="H517">
            <v>1028</v>
          </cell>
        </row>
        <row r="518">
          <cell r="A518">
            <v>1762</v>
          </cell>
          <cell r="B518" t="str">
            <v>GME</v>
          </cell>
          <cell r="C518" t="str">
            <v>PP.GME</v>
          </cell>
          <cell r="D518" t="str">
            <v>19.83900.1915</v>
          </cell>
          <cell r="E518">
            <v>1762</v>
          </cell>
          <cell r="F518" t="str">
            <v>Y</v>
          </cell>
          <cell r="G518">
            <v>40</v>
          </cell>
          <cell r="H518">
            <v>1030</v>
          </cell>
        </row>
        <row r="519">
          <cell r="A519">
            <v>1761</v>
          </cell>
          <cell r="B519" t="str">
            <v>GME</v>
          </cell>
          <cell r="C519" t="str">
            <v>PP.GME</v>
          </cell>
          <cell r="D519" t="str">
            <v>19.83900.1920</v>
          </cell>
          <cell r="E519">
            <v>1761</v>
          </cell>
          <cell r="F519" t="str">
            <v>Y</v>
          </cell>
          <cell r="G519">
            <v>80</v>
          </cell>
          <cell r="H519">
            <v>1029</v>
          </cell>
        </row>
        <row r="520">
          <cell r="A520">
            <v>1759</v>
          </cell>
          <cell r="B520" t="str">
            <v>GME</v>
          </cell>
          <cell r="C520" t="str">
            <v>PP.GME</v>
          </cell>
          <cell r="D520" t="str">
            <v>19.83900.1940</v>
          </cell>
          <cell r="E520">
            <v>1759</v>
          </cell>
          <cell r="F520" t="str">
            <v>Y</v>
          </cell>
          <cell r="G520">
            <v>80</v>
          </cell>
          <cell r="H520">
            <v>1027</v>
          </cell>
        </row>
        <row r="521">
          <cell r="A521">
            <v>1763</v>
          </cell>
          <cell r="B521" t="str">
            <v>GME</v>
          </cell>
          <cell r="C521" t="str">
            <v>PP.GME</v>
          </cell>
          <cell r="D521" t="str">
            <v>19.84000.1120</v>
          </cell>
          <cell r="E521">
            <v>1763</v>
          </cell>
          <cell r="F521" t="str">
            <v>Y</v>
          </cell>
          <cell r="G521">
            <v>60</v>
          </cell>
          <cell r="H521">
            <v>1031</v>
          </cell>
        </row>
        <row r="522">
          <cell r="A522">
            <v>1764</v>
          </cell>
          <cell r="B522" t="str">
            <v>GME</v>
          </cell>
          <cell r="C522" t="str">
            <v>PP.GME</v>
          </cell>
          <cell r="D522" t="str">
            <v>19.84100.1915</v>
          </cell>
          <cell r="E522">
            <v>1764</v>
          </cell>
          <cell r="F522" t="str">
            <v>Y</v>
          </cell>
          <cell r="G522">
            <v>72</v>
          </cell>
          <cell r="H522">
            <v>1032</v>
          </cell>
        </row>
        <row r="523">
          <cell r="A523">
            <v>1765</v>
          </cell>
          <cell r="B523" t="str">
            <v>GME</v>
          </cell>
          <cell r="C523" t="str">
            <v>PP.GME</v>
          </cell>
          <cell r="D523" t="str">
            <v>19.84100.2915</v>
          </cell>
          <cell r="E523">
            <v>1765</v>
          </cell>
          <cell r="F523" t="str">
            <v>Y</v>
          </cell>
          <cell r="G523">
            <v>0</v>
          </cell>
          <cell r="H523">
            <v>1133</v>
          </cell>
        </row>
        <row r="524">
          <cell r="A524">
            <v>1767</v>
          </cell>
          <cell r="B524" t="str">
            <v>GME</v>
          </cell>
          <cell r="C524" t="str">
            <v>PP.GME</v>
          </cell>
          <cell r="D524" t="str">
            <v>19.84200.1100</v>
          </cell>
          <cell r="E524">
            <v>1767</v>
          </cell>
          <cell r="F524" t="str">
            <v>Y</v>
          </cell>
          <cell r="G524">
            <v>80</v>
          </cell>
          <cell r="H524">
            <v>1034</v>
          </cell>
        </row>
        <row r="525">
          <cell r="A525">
            <v>1769</v>
          </cell>
          <cell r="B525" t="str">
            <v>GME</v>
          </cell>
          <cell r="C525" t="str">
            <v>PP.GME</v>
          </cell>
          <cell r="D525" t="str">
            <v>19.84200.1200</v>
          </cell>
          <cell r="E525">
            <v>1769</v>
          </cell>
          <cell r="F525" t="str">
            <v>Y</v>
          </cell>
          <cell r="G525">
            <v>80</v>
          </cell>
          <cell r="H525">
            <v>1036</v>
          </cell>
        </row>
        <row r="526">
          <cell r="A526">
            <v>1766</v>
          </cell>
          <cell r="B526" t="str">
            <v>GME</v>
          </cell>
          <cell r="C526" t="str">
            <v>PP.GME</v>
          </cell>
          <cell r="D526" t="str">
            <v>19.84200.1925</v>
          </cell>
          <cell r="E526">
            <v>1766</v>
          </cell>
          <cell r="F526" t="str">
            <v>Y</v>
          </cell>
          <cell r="G526">
            <v>80</v>
          </cell>
          <cell r="H526">
            <v>1033</v>
          </cell>
        </row>
        <row r="527">
          <cell r="A527">
            <v>1770</v>
          </cell>
          <cell r="B527" t="str">
            <v>GME</v>
          </cell>
          <cell r="C527" t="str">
            <v>PP.GME</v>
          </cell>
          <cell r="D527" t="str">
            <v>19.84200.1945</v>
          </cell>
          <cell r="E527">
            <v>1770</v>
          </cell>
          <cell r="F527" t="str">
            <v>Y</v>
          </cell>
          <cell r="G527">
            <v>80</v>
          </cell>
          <cell r="H527">
            <v>1037</v>
          </cell>
        </row>
        <row r="528">
          <cell r="A528">
            <v>1771</v>
          </cell>
          <cell r="B528" t="str">
            <v>GME</v>
          </cell>
          <cell r="C528" t="str">
            <v>PP.GME</v>
          </cell>
          <cell r="D528" t="str">
            <v>19.84200.1950</v>
          </cell>
          <cell r="E528">
            <v>1771</v>
          </cell>
          <cell r="F528" t="str">
            <v>Y</v>
          </cell>
          <cell r="G528">
            <v>64</v>
          </cell>
          <cell r="H528">
            <v>1038</v>
          </cell>
        </row>
        <row r="529">
          <cell r="A529">
            <v>1768</v>
          </cell>
          <cell r="B529" t="str">
            <v>GME</v>
          </cell>
          <cell r="C529" t="str">
            <v>PP.GME</v>
          </cell>
          <cell r="D529" t="str">
            <v>19.84200.1955</v>
          </cell>
          <cell r="E529">
            <v>1768</v>
          </cell>
          <cell r="F529" t="str">
            <v>Y</v>
          </cell>
          <cell r="G529">
            <v>80</v>
          </cell>
          <cell r="H529">
            <v>1035</v>
          </cell>
        </row>
        <row r="530">
          <cell r="A530">
            <v>1772</v>
          </cell>
          <cell r="B530" t="str">
            <v>GME</v>
          </cell>
          <cell r="C530" t="str">
            <v>PP.GME</v>
          </cell>
          <cell r="D530" t="str">
            <v>19.84300.1120</v>
          </cell>
          <cell r="E530">
            <v>1772</v>
          </cell>
          <cell r="F530" t="str">
            <v>Y</v>
          </cell>
          <cell r="G530">
            <v>80</v>
          </cell>
          <cell r="H530">
            <v>1134</v>
          </cell>
        </row>
        <row r="531">
          <cell r="A531">
            <v>1788</v>
          </cell>
          <cell r="B531" t="str">
            <v>GME</v>
          </cell>
          <cell r="C531" t="str">
            <v>PP.GME</v>
          </cell>
          <cell r="D531" t="str">
            <v>19.84400.1100</v>
          </cell>
          <cell r="E531">
            <v>1788</v>
          </cell>
          <cell r="F531" t="str">
            <v>Y</v>
          </cell>
          <cell r="G531">
            <v>16</v>
          </cell>
          <cell r="H531">
            <v>1055</v>
          </cell>
        </row>
        <row r="532">
          <cell r="A532">
            <v>1782</v>
          </cell>
          <cell r="B532" t="str">
            <v>GME</v>
          </cell>
          <cell r="C532" t="str">
            <v>PP.GME</v>
          </cell>
          <cell r="D532" t="str">
            <v>19.84400.1120</v>
          </cell>
          <cell r="E532">
            <v>1782</v>
          </cell>
          <cell r="F532" t="str">
            <v>Y</v>
          </cell>
          <cell r="G532">
            <v>80</v>
          </cell>
          <cell r="H532">
            <v>1049</v>
          </cell>
        </row>
        <row r="533">
          <cell r="A533">
            <v>1775</v>
          </cell>
          <cell r="B533" t="str">
            <v>GME</v>
          </cell>
          <cell r="C533" t="str">
            <v>PP.GME</v>
          </cell>
          <cell r="D533" t="str">
            <v>19.84400.1220</v>
          </cell>
          <cell r="E533">
            <v>1775</v>
          </cell>
          <cell r="F533" t="str">
            <v>Y</v>
          </cell>
          <cell r="G533">
            <v>80</v>
          </cell>
          <cell r="H533">
            <v>1042</v>
          </cell>
        </row>
        <row r="534">
          <cell r="A534">
            <v>1778</v>
          </cell>
          <cell r="B534" t="str">
            <v>GME</v>
          </cell>
          <cell r="C534" t="str">
            <v>PP.GME</v>
          </cell>
          <cell r="D534" t="str">
            <v>19.84400.1220</v>
          </cell>
          <cell r="E534">
            <v>1778</v>
          </cell>
          <cell r="F534" t="str">
            <v>Y</v>
          </cell>
          <cell r="G534">
            <v>80</v>
          </cell>
          <cell r="H534">
            <v>1045</v>
          </cell>
        </row>
        <row r="535">
          <cell r="A535">
            <v>1776</v>
          </cell>
          <cell r="B535" t="str">
            <v>GME</v>
          </cell>
          <cell r="C535" t="str">
            <v>PP.GME</v>
          </cell>
          <cell r="D535" t="str">
            <v>19.84400.1905</v>
          </cell>
          <cell r="E535">
            <v>1776</v>
          </cell>
          <cell r="F535" t="str">
            <v>Y</v>
          </cell>
          <cell r="G535">
            <v>80</v>
          </cell>
          <cell r="H535">
            <v>1043</v>
          </cell>
        </row>
        <row r="536">
          <cell r="A536">
            <v>1777</v>
          </cell>
          <cell r="B536" t="str">
            <v>GME</v>
          </cell>
          <cell r="C536" t="str">
            <v>PP.GME</v>
          </cell>
          <cell r="D536" t="str">
            <v>19.84400.1905</v>
          </cell>
          <cell r="E536">
            <v>1777</v>
          </cell>
          <cell r="F536" t="str">
            <v>Y</v>
          </cell>
          <cell r="G536">
            <v>80</v>
          </cell>
          <cell r="H536">
            <v>1044</v>
          </cell>
        </row>
        <row r="537">
          <cell r="A537">
            <v>1783</v>
          </cell>
          <cell r="B537" t="str">
            <v>GME</v>
          </cell>
          <cell r="C537" t="str">
            <v>PP.GME</v>
          </cell>
          <cell r="D537" t="str">
            <v>19.84400.1905</v>
          </cell>
          <cell r="E537">
            <v>1783</v>
          </cell>
          <cell r="F537" t="str">
            <v>Y</v>
          </cell>
          <cell r="G537">
            <v>80</v>
          </cell>
          <cell r="H537">
            <v>1050</v>
          </cell>
        </row>
        <row r="538">
          <cell r="A538">
            <v>1784</v>
          </cell>
          <cell r="B538" t="str">
            <v>GME</v>
          </cell>
          <cell r="C538" t="str">
            <v>PP.GME</v>
          </cell>
          <cell r="D538" t="str">
            <v>19.84400.1905</v>
          </cell>
          <cell r="E538">
            <v>1784</v>
          </cell>
          <cell r="F538" t="str">
            <v>Y</v>
          </cell>
          <cell r="G538">
            <v>64</v>
          </cell>
          <cell r="H538">
            <v>1051</v>
          </cell>
        </row>
        <row r="539">
          <cell r="A539">
            <v>1785</v>
          </cell>
          <cell r="B539" t="str">
            <v>GME</v>
          </cell>
          <cell r="C539" t="str">
            <v>PP.GME</v>
          </cell>
          <cell r="D539" t="str">
            <v>19.84400.1905</v>
          </cell>
          <cell r="E539">
            <v>1785</v>
          </cell>
          <cell r="F539" t="str">
            <v>Y</v>
          </cell>
          <cell r="G539">
            <v>40</v>
          </cell>
          <cell r="H539">
            <v>1052</v>
          </cell>
        </row>
        <row r="540">
          <cell r="A540">
            <v>1786</v>
          </cell>
          <cell r="B540" t="str">
            <v>GME</v>
          </cell>
          <cell r="C540" t="str">
            <v>PP.GME</v>
          </cell>
          <cell r="D540" t="str">
            <v>19.84400.1905</v>
          </cell>
          <cell r="E540">
            <v>1786</v>
          </cell>
          <cell r="F540" t="str">
            <v>Y</v>
          </cell>
          <cell r="G540">
            <v>80</v>
          </cell>
          <cell r="H540">
            <v>1053</v>
          </cell>
        </row>
        <row r="541">
          <cell r="A541">
            <v>1787</v>
          </cell>
          <cell r="B541" t="str">
            <v>GME</v>
          </cell>
          <cell r="C541" t="str">
            <v>PP.GME</v>
          </cell>
          <cell r="D541" t="str">
            <v>19.84400.1905</v>
          </cell>
          <cell r="E541">
            <v>1787</v>
          </cell>
          <cell r="F541" t="str">
            <v>Y</v>
          </cell>
          <cell r="G541">
            <v>64</v>
          </cell>
          <cell r="H541">
            <v>1054</v>
          </cell>
        </row>
        <row r="542">
          <cell r="A542">
            <v>1791</v>
          </cell>
          <cell r="B542" t="str">
            <v>GME</v>
          </cell>
          <cell r="C542" t="str">
            <v>PP.GME</v>
          </cell>
          <cell r="D542" t="str">
            <v>19.84400.1905</v>
          </cell>
          <cell r="E542">
            <v>1791</v>
          </cell>
          <cell r="F542" t="str">
            <v>Y</v>
          </cell>
          <cell r="G542">
            <v>80</v>
          </cell>
          <cell r="H542">
            <v>1058</v>
          </cell>
        </row>
        <row r="543">
          <cell r="A543">
            <v>1792</v>
          </cell>
          <cell r="B543" t="str">
            <v>GME</v>
          </cell>
          <cell r="C543" t="str">
            <v>PP.GME</v>
          </cell>
          <cell r="D543" t="str">
            <v>19.84400.1905</v>
          </cell>
          <cell r="E543">
            <v>1792</v>
          </cell>
          <cell r="F543" t="str">
            <v>Y</v>
          </cell>
          <cell r="G543">
            <v>64</v>
          </cell>
          <cell r="H543">
            <v>1059</v>
          </cell>
        </row>
        <row r="544">
          <cell r="A544">
            <v>1773</v>
          </cell>
          <cell r="B544" t="str">
            <v>GME</v>
          </cell>
          <cell r="C544" t="str">
            <v>PP.GME</v>
          </cell>
          <cell r="D544" t="str">
            <v>19.84400.1910</v>
          </cell>
          <cell r="E544">
            <v>1773</v>
          </cell>
          <cell r="F544" t="str">
            <v>Y</v>
          </cell>
          <cell r="G544">
            <v>64</v>
          </cell>
          <cell r="H544">
            <v>1040</v>
          </cell>
        </row>
        <row r="545">
          <cell r="A545">
            <v>1790</v>
          </cell>
          <cell r="B545" t="str">
            <v>GME</v>
          </cell>
          <cell r="C545" t="str">
            <v>PP.GME</v>
          </cell>
          <cell r="D545" t="str">
            <v>19.84400.1910</v>
          </cell>
          <cell r="E545">
            <v>1790</v>
          </cell>
          <cell r="F545" t="str">
            <v>Y</v>
          </cell>
          <cell r="G545">
            <v>64</v>
          </cell>
          <cell r="H545">
            <v>1057</v>
          </cell>
        </row>
        <row r="546">
          <cell r="A546">
            <v>1780</v>
          </cell>
          <cell r="B546" t="str">
            <v>GME</v>
          </cell>
          <cell r="C546" t="str">
            <v>PP.GME</v>
          </cell>
          <cell r="D546" t="str">
            <v>19.84400.1920</v>
          </cell>
          <cell r="E546">
            <v>1780</v>
          </cell>
          <cell r="F546" t="str">
            <v>Y</v>
          </cell>
          <cell r="G546">
            <v>80</v>
          </cell>
          <cell r="H546">
            <v>1047</v>
          </cell>
        </row>
        <row r="547">
          <cell r="A547">
            <v>1774</v>
          </cell>
          <cell r="B547" t="str">
            <v>GME</v>
          </cell>
          <cell r="C547" t="str">
            <v>PP.GME</v>
          </cell>
          <cell r="D547" t="str">
            <v>19.84400.1930</v>
          </cell>
          <cell r="E547">
            <v>1774</v>
          </cell>
          <cell r="F547" t="str">
            <v>Y</v>
          </cell>
          <cell r="G547">
            <v>80</v>
          </cell>
          <cell r="H547">
            <v>1041</v>
          </cell>
        </row>
        <row r="548">
          <cell r="A548">
            <v>1779</v>
          </cell>
          <cell r="B548" t="str">
            <v>GME</v>
          </cell>
          <cell r="C548" t="str">
            <v>PP.GME</v>
          </cell>
          <cell r="D548" t="str">
            <v>19.84400.1930</v>
          </cell>
          <cell r="E548">
            <v>1779</v>
          </cell>
          <cell r="F548" t="str">
            <v>Y</v>
          </cell>
          <cell r="G548">
            <v>64</v>
          </cell>
          <cell r="H548">
            <v>1046</v>
          </cell>
        </row>
        <row r="549">
          <cell r="A549">
            <v>1781</v>
          </cell>
          <cell r="B549" t="str">
            <v>GME</v>
          </cell>
          <cell r="C549" t="str">
            <v>PP.GME</v>
          </cell>
          <cell r="D549" t="str">
            <v>19.84400.1950</v>
          </cell>
          <cell r="E549">
            <v>1781</v>
          </cell>
          <cell r="F549" t="str">
            <v>Y</v>
          </cell>
          <cell r="G549">
            <v>64</v>
          </cell>
          <cell r="H549">
            <v>1048</v>
          </cell>
        </row>
        <row r="550">
          <cell r="A550">
            <v>1789</v>
          </cell>
          <cell r="B550" t="str">
            <v>GME</v>
          </cell>
          <cell r="C550" t="str">
            <v>PP.GME</v>
          </cell>
          <cell r="D550" t="str">
            <v>19.84400.1950</v>
          </cell>
          <cell r="E550">
            <v>1789</v>
          </cell>
          <cell r="F550" t="str">
            <v>Y</v>
          </cell>
          <cell r="G550">
            <v>80</v>
          </cell>
          <cell r="H550">
            <v>1056</v>
          </cell>
        </row>
        <row r="551">
          <cell r="A551">
            <v>1793</v>
          </cell>
          <cell r="B551" t="str">
            <v>GME</v>
          </cell>
          <cell r="C551" t="str">
            <v>PP.GME</v>
          </cell>
          <cell r="D551" t="str">
            <v>19.84400.2905</v>
          </cell>
          <cell r="E551">
            <v>1793</v>
          </cell>
          <cell r="F551" t="str">
            <v>Y</v>
          </cell>
          <cell r="G551">
            <v>0</v>
          </cell>
          <cell r="H551">
            <v>1060</v>
          </cell>
        </row>
        <row r="552">
          <cell r="A552">
            <v>1800</v>
          </cell>
          <cell r="B552" t="str">
            <v>GME</v>
          </cell>
          <cell r="C552" t="str">
            <v>PP.GME</v>
          </cell>
          <cell r="D552" t="str">
            <v>19.84500.1100</v>
          </cell>
          <cell r="E552">
            <v>1800</v>
          </cell>
          <cell r="F552" t="str">
            <v>Y</v>
          </cell>
          <cell r="G552">
            <v>16</v>
          </cell>
          <cell r="H552">
            <v>1067</v>
          </cell>
        </row>
        <row r="553">
          <cell r="A553">
            <v>1796</v>
          </cell>
          <cell r="B553" t="str">
            <v>GME</v>
          </cell>
          <cell r="C553" t="str">
            <v>PP.GME</v>
          </cell>
          <cell r="D553" t="str">
            <v>19.84500.1120</v>
          </cell>
          <cell r="E553">
            <v>1796</v>
          </cell>
          <cell r="F553" t="str">
            <v>Y</v>
          </cell>
          <cell r="G553">
            <v>80</v>
          </cell>
          <cell r="H553">
            <v>1063</v>
          </cell>
        </row>
        <row r="554">
          <cell r="A554">
            <v>1803</v>
          </cell>
          <cell r="B554" t="str">
            <v>GME</v>
          </cell>
          <cell r="C554" t="str">
            <v>PP.GME</v>
          </cell>
          <cell r="D554" t="str">
            <v>19.84500.1220</v>
          </cell>
          <cell r="E554">
            <v>1803</v>
          </cell>
          <cell r="F554" t="str">
            <v>Y</v>
          </cell>
          <cell r="G554">
            <v>64</v>
          </cell>
          <cell r="H554">
            <v>1070</v>
          </cell>
        </row>
        <row r="555">
          <cell r="A555">
            <v>1794</v>
          </cell>
          <cell r="B555" t="str">
            <v>GME</v>
          </cell>
          <cell r="C555" t="str">
            <v>PP.GME</v>
          </cell>
          <cell r="D555" t="str">
            <v>19.84500.1960</v>
          </cell>
          <cell r="E555">
            <v>1794</v>
          </cell>
          <cell r="F555" t="str">
            <v>Y</v>
          </cell>
          <cell r="G555">
            <v>80</v>
          </cell>
          <cell r="H555">
            <v>1061</v>
          </cell>
        </row>
        <row r="556">
          <cell r="A556">
            <v>1795</v>
          </cell>
          <cell r="B556" t="str">
            <v>GME</v>
          </cell>
          <cell r="C556" t="str">
            <v>PP.GME</v>
          </cell>
          <cell r="D556" t="str">
            <v>19.84500.1960</v>
          </cell>
          <cell r="E556">
            <v>1795</v>
          </cell>
          <cell r="F556" t="str">
            <v>Y</v>
          </cell>
          <cell r="G556">
            <v>80</v>
          </cell>
          <cell r="H556">
            <v>1062</v>
          </cell>
        </row>
        <row r="557">
          <cell r="A557">
            <v>1797</v>
          </cell>
          <cell r="B557" t="str">
            <v>GME</v>
          </cell>
          <cell r="C557" t="str">
            <v>PP.GME</v>
          </cell>
          <cell r="D557" t="str">
            <v>19.84500.1960</v>
          </cell>
          <cell r="E557">
            <v>1797</v>
          </cell>
          <cell r="F557" t="str">
            <v>Y</v>
          </cell>
          <cell r="G557">
            <v>80</v>
          </cell>
          <cell r="H557">
            <v>1064</v>
          </cell>
        </row>
        <row r="558">
          <cell r="A558">
            <v>1798</v>
          </cell>
          <cell r="B558" t="str">
            <v>GME</v>
          </cell>
          <cell r="C558" t="str">
            <v>PP.GME</v>
          </cell>
          <cell r="D558" t="str">
            <v>19.84500.1960</v>
          </cell>
          <cell r="E558">
            <v>1798</v>
          </cell>
          <cell r="F558" t="str">
            <v>Y</v>
          </cell>
          <cell r="G558">
            <v>80</v>
          </cell>
          <cell r="H558">
            <v>1065</v>
          </cell>
        </row>
        <row r="559">
          <cell r="A559">
            <v>1799</v>
          </cell>
          <cell r="B559" t="str">
            <v>GME</v>
          </cell>
          <cell r="C559" t="str">
            <v>PP.GME</v>
          </cell>
          <cell r="D559" t="str">
            <v>19.84500.1960</v>
          </cell>
          <cell r="E559">
            <v>1799</v>
          </cell>
          <cell r="F559" t="str">
            <v>Y</v>
          </cell>
          <cell r="G559">
            <v>40</v>
          </cell>
          <cell r="H559">
            <v>1066</v>
          </cell>
        </row>
        <row r="560">
          <cell r="A560">
            <v>1801</v>
          </cell>
          <cell r="B560" t="str">
            <v>GME</v>
          </cell>
          <cell r="C560" t="str">
            <v>PP.GME</v>
          </cell>
          <cell r="D560" t="str">
            <v>19.84500.1960</v>
          </cell>
          <cell r="E560">
            <v>1801</v>
          </cell>
          <cell r="F560" t="str">
            <v>Y</v>
          </cell>
          <cell r="G560">
            <v>80</v>
          </cell>
          <cell r="H560">
            <v>1068</v>
          </cell>
        </row>
        <row r="561">
          <cell r="A561">
            <v>1804</v>
          </cell>
          <cell r="B561" t="str">
            <v>GME</v>
          </cell>
          <cell r="C561" t="str">
            <v>PP.GME</v>
          </cell>
          <cell r="D561" t="str">
            <v>19.84500.1960</v>
          </cell>
          <cell r="E561">
            <v>1804</v>
          </cell>
          <cell r="F561" t="str">
            <v>Y</v>
          </cell>
          <cell r="G561">
            <v>80</v>
          </cell>
          <cell r="H561">
            <v>1071</v>
          </cell>
        </row>
        <row r="562">
          <cell r="A562">
            <v>1805</v>
          </cell>
          <cell r="B562" t="str">
            <v>GME</v>
          </cell>
          <cell r="C562" t="str">
            <v>PP.GME</v>
          </cell>
          <cell r="D562" t="str">
            <v>19.84500.1960</v>
          </cell>
          <cell r="E562">
            <v>1805</v>
          </cell>
          <cell r="F562" t="str">
            <v>Y</v>
          </cell>
          <cell r="G562">
            <v>80</v>
          </cell>
          <cell r="H562">
            <v>1072</v>
          </cell>
        </row>
        <row r="563">
          <cell r="A563">
            <v>1802</v>
          </cell>
          <cell r="B563" t="str">
            <v>GME</v>
          </cell>
          <cell r="C563" t="str">
            <v>PP.GME</v>
          </cell>
          <cell r="D563" t="str">
            <v>19.84500.1970</v>
          </cell>
          <cell r="E563">
            <v>1802</v>
          </cell>
          <cell r="F563" t="str">
            <v>Y</v>
          </cell>
          <cell r="G563">
            <v>80</v>
          </cell>
          <cell r="H563">
            <v>1069</v>
          </cell>
        </row>
        <row r="564">
          <cell r="A564">
            <v>1807</v>
          </cell>
          <cell r="B564" t="str">
            <v>GME</v>
          </cell>
          <cell r="C564" t="str">
            <v>PP.GME</v>
          </cell>
          <cell r="D564" t="str">
            <v>19.84600.1100</v>
          </cell>
          <cell r="E564">
            <v>1807</v>
          </cell>
          <cell r="F564" t="str">
            <v>Y</v>
          </cell>
          <cell r="G564">
            <v>16</v>
          </cell>
          <cell r="H564">
            <v>1074</v>
          </cell>
        </row>
        <row r="565">
          <cell r="A565">
            <v>1806</v>
          </cell>
          <cell r="B565" t="str">
            <v>GME</v>
          </cell>
          <cell r="C565" t="str">
            <v>PP.GME</v>
          </cell>
          <cell r="D565" t="str">
            <v>19.84600.1925</v>
          </cell>
          <cell r="E565">
            <v>1806</v>
          </cell>
          <cell r="F565" t="str">
            <v>Y</v>
          </cell>
          <cell r="G565">
            <v>80</v>
          </cell>
          <cell r="H565">
            <v>1073</v>
          </cell>
        </row>
        <row r="566">
          <cell r="A566">
            <v>1808</v>
          </cell>
          <cell r="B566" t="str">
            <v>GME</v>
          </cell>
          <cell r="C566" t="str">
            <v>PP.GME</v>
          </cell>
          <cell r="D566" t="str">
            <v>19.84700.1100</v>
          </cell>
          <cell r="E566">
            <v>1808</v>
          </cell>
          <cell r="F566" t="str">
            <v>Y</v>
          </cell>
          <cell r="G566">
            <v>16</v>
          </cell>
          <cell r="H566">
            <v>1075</v>
          </cell>
        </row>
        <row r="567">
          <cell r="A567">
            <v>1818</v>
          </cell>
          <cell r="B567" t="str">
            <v>GME</v>
          </cell>
          <cell r="C567" t="str">
            <v>PP.GME</v>
          </cell>
          <cell r="D567" t="str">
            <v>19.84700.1120</v>
          </cell>
          <cell r="E567">
            <v>1818</v>
          </cell>
          <cell r="F567" t="str">
            <v>Y</v>
          </cell>
          <cell r="G567">
            <v>80</v>
          </cell>
          <cell r="H567">
            <v>1085</v>
          </cell>
        </row>
        <row r="568">
          <cell r="A568">
            <v>1820</v>
          </cell>
          <cell r="B568" t="str">
            <v>GME</v>
          </cell>
          <cell r="C568" t="str">
            <v>PP.GME</v>
          </cell>
          <cell r="D568" t="str">
            <v>19.84700.1220</v>
          </cell>
          <cell r="E568">
            <v>1820</v>
          </cell>
          <cell r="F568" t="str">
            <v>Y</v>
          </cell>
          <cell r="G568">
            <v>80</v>
          </cell>
          <cell r="H568">
            <v>1087</v>
          </cell>
        </row>
        <row r="569">
          <cell r="A569">
            <v>1810</v>
          </cell>
          <cell r="B569" t="str">
            <v>GME</v>
          </cell>
          <cell r="C569" t="str">
            <v>PP.GME</v>
          </cell>
          <cell r="D569" t="str">
            <v>19.84700.1960</v>
          </cell>
          <cell r="E569">
            <v>1810</v>
          </cell>
          <cell r="F569" t="str">
            <v>Y</v>
          </cell>
          <cell r="G569">
            <v>64</v>
          </cell>
          <cell r="H569">
            <v>1077</v>
          </cell>
        </row>
        <row r="570">
          <cell r="A570">
            <v>1811</v>
          </cell>
          <cell r="B570" t="str">
            <v>GME</v>
          </cell>
          <cell r="C570" t="str">
            <v>PP.GME</v>
          </cell>
          <cell r="D570" t="str">
            <v>19.84700.1960</v>
          </cell>
          <cell r="E570">
            <v>1811</v>
          </cell>
          <cell r="F570" t="str">
            <v>Y</v>
          </cell>
          <cell r="G570">
            <v>80</v>
          </cell>
          <cell r="H570">
            <v>1078</v>
          </cell>
        </row>
        <row r="571">
          <cell r="A571">
            <v>1812</v>
          </cell>
          <cell r="B571" t="str">
            <v>GME</v>
          </cell>
          <cell r="C571" t="str">
            <v>PP.GME</v>
          </cell>
          <cell r="D571" t="str">
            <v>19.84700.1960</v>
          </cell>
          <cell r="E571">
            <v>1812</v>
          </cell>
          <cell r="F571" t="str">
            <v>Y</v>
          </cell>
          <cell r="G571">
            <v>80</v>
          </cell>
          <cell r="H571">
            <v>1079</v>
          </cell>
        </row>
        <row r="572">
          <cell r="A572">
            <v>1813</v>
          </cell>
          <cell r="B572" t="str">
            <v>GME</v>
          </cell>
          <cell r="C572" t="str">
            <v>PP.GME</v>
          </cell>
          <cell r="D572" t="str">
            <v>19.84700.1960</v>
          </cell>
          <cell r="E572">
            <v>1813</v>
          </cell>
          <cell r="F572" t="str">
            <v>N</v>
          </cell>
          <cell r="G572">
            <v>0</v>
          </cell>
          <cell r="H572">
            <v>1080</v>
          </cell>
        </row>
        <row r="573">
          <cell r="A573">
            <v>1816</v>
          </cell>
          <cell r="B573" t="str">
            <v>GME</v>
          </cell>
          <cell r="C573" t="str">
            <v>PP.GME</v>
          </cell>
          <cell r="D573" t="str">
            <v>19.84700.1960</v>
          </cell>
          <cell r="E573">
            <v>1816</v>
          </cell>
          <cell r="F573" t="str">
            <v>Y</v>
          </cell>
          <cell r="G573">
            <v>72</v>
          </cell>
          <cell r="H573">
            <v>1083</v>
          </cell>
        </row>
        <row r="574">
          <cell r="A574">
            <v>1817</v>
          </cell>
          <cell r="B574" t="str">
            <v>GME</v>
          </cell>
          <cell r="C574" t="str">
            <v>PP.GME</v>
          </cell>
          <cell r="D574" t="str">
            <v>19.84700.1960</v>
          </cell>
          <cell r="E574">
            <v>1817</v>
          </cell>
          <cell r="F574" t="str">
            <v>Y</v>
          </cell>
          <cell r="G574">
            <v>80</v>
          </cell>
          <cell r="H574">
            <v>1084</v>
          </cell>
        </row>
        <row r="575">
          <cell r="A575">
            <v>1819</v>
          </cell>
          <cell r="B575" t="str">
            <v>GME</v>
          </cell>
          <cell r="C575" t="str">
            <v>PP.GME</v>
          </cell>
          <cell r="D575" t="str">
            <v>19.84700.1960</v>
          </cell>
          <cell r="E575">
            <v>1819</v>
          </cell>
          <cell r="F575" t="str">
            <v>Y</v>
          </cell>
          <cell r="G575">
            <v>80</v>
          </cell>
          <cell r="H575">
            <v>1086</v>
          </cell>
        </row>
        <row r="576">
          <cell r="A576">
            <v>1821</v>
          </cell>
          <cell r="B576" t="str">
            <v>GME</v>
          </cell>
          <cell r="C576" t="str">
            <v>PP.GME</v>
          </cell>
          <cell r="D576" t="str">
            <v>19.84700.1960</v>
          </cell>
          <cell r="E576">
            <v>1821</v>
          </cell>
          <cell r="F576" t="str">
            <v>Y</v>
          </cell>
          <cell r="G576">
            <v>80</v>
          </cell>
          <cell r="H576">
            <v>1088</v>
          </cell>
        </row>
        <row r="577">
          <cell r="A577">
            <v>1822</v>
          </cell>
          <cell r="B577" t="str">
            <v>GME</v>
          </cell>
          <cell r="C577" t="str">
            <v>PP.GME</v>
          </cell>
          <cell r="D577" t="str">
            <v>19.84700.1960</v>
          </cell>
          <cell r="E577">
            <v>1822</v>
          </cell>
          <cell r="F577" t="str">
            <v>Y</v>
          </cell>
          <cell r="G577">
            <v>80</v>
          </cell>
          <cell r="H577">
            <v>1089</v>
          </cell>
        </row>
        <row r="578">
          <cell r="A578">
            <v>1823</v>
          </cell>
          <cell r="B578" t="str">
            <v>GME</v>
          </cell>
          <cell r="C578" t="str">
            <v>PP.GME</v>
          </cell>
          <cell r="D578" t="str">
            <v>19.84700.1960</v>
          </cell>
          <cell r="E578">
            <v>1823</v>
          </cell>
          <cell r="F578" t="str">
            <v>Y</v>
          </cell>
          <cell r="G578">
            <v>80</v>
          </cell>
          <cell r="H578">
            <v>1090</v>
          </cell>
        </row>
        <row r="579">
          <cell r="A579">
            <v>1824</v>
          </cell>
          <cell r="B579" t="str">
            <v>GME</v>
          </cell>
          <cell r="C579" t="str">
            <v>PP.GME</v>
          </cell>
          <cell r="D579" t="str">
            <v>19.84700.1960</v>
          </cell>
          <cell r="E579">
            <v>1824</v>
          </cell>
          <cell r="F579" t="str">
            <v>Y</v>
          </cell>
          <cell r="G579">
            <v>35</v>
          </cell>
          <cell r="H579">
            <v>1091</v>
          </cell>
        </row>
        <row r="580">
          <cell r="A580">
            <v>1809</v>
          </cell>
          <cell r="B580" t="str">
            <v>GME</v>
          </cell>
          <cell r="C580" t="str">
            <v>PP.GME</v>
          </cell>
          <cell r="D580" t="str">
            <v>19.84700.2960</v>
          </cell>
          <cell r="E580">
            <v>1809</v>
          </cell>
          <cell r="F580" t="str">
            <v>Y</v>
          </cell>
          <cell r="G580">
            <v>0</v>
          </cell>
          <cell r="H580">
            <v>1076</v>
          </cell>
        </row>
        <row r="581">
          <cell r="A581">
            <v>1814</v>
          </cell>
          <cell r="B581" t="str">
            <v>GME</v>
          </cell>
          <cell r="C581" t="str">
            <v>PP.GME</v>
          </cell>
          <cell r="D581" t="str">
            <v>19.84700.2960</v>
          </cell>
          <cell r="E581">
            <v>1814</v>
          </cell>
          <cell r="F581" t="str">
            <v>Y</v>
          </cell>
          <cell r="G581">
            <v>0</v>
          </cell>
          <cell r="H581">
            <v>1081</v>
          </cell>
        </row>
        <row r="582">
          <cell r="A582">
            <v>1815</v>
          </cell>
          <cell r="B582" t="str">
            <v>GME</v>
          </cell>
          <cell r="C582" t="str">
            <v>PP.GME</v>
          </cell>
          <cell r="D582" t="str">
            <v>19.84700.2960</v>
          </cell>
          <cell r="E582">
            <v>1815</v>
          </cell>
          <cell r="F582" t="str">
            <v>Y</v>
          </cell>
          <cell r="G582">
            <v>0</v>
          </cell>
          <cell r="H582">
            <v>1082</v>
          </cell>
        </row>
        <row r="583">
          <cell r="A583">
            <v>1825</v>
          </cell>
          <cell r="B583" t="str">
            <v>GME</v>
          </cell>
          <cell r="C583" t="str">
            <v>PP.GME</v>
          </cell>
          <cell r="D583" t="str">
            <v>19.84800.1100</v>
          </cell>
          <cell r="E583">
            <v>1825</v>
          </cell>
          <cell r="F583" t="str">
            <v>Y</v>
          </cell>
          <cell r="G583">
            <v>16</v>
          </cell>
          <cell r="H583">
            <v>1092</v>
          </cell>
        </row>
        <row r="584">
          <cell r="A584">
            <v>1826</v>
          </cell>
          <cell r="B584" t="str">
            <v>GME</v>
          </cell>
          <cell r="C584" t="str">
            <v>PP.GME</v>
          </cell>
          <cell r="D584" t="str">
            <v>19.84800.1120</v>
          </cell>
          <cell r="E584">
            <v>1826</v>
          </cell>
          <cell r="F584" t="str">
            <v>Y</v>
          </cell>
          <cell r="G584">
            <v>80</v>
          </cell>
          <cell r="H584">
            <v>1093</v>
          </cell>
        </row>
        <row r="585">
          <cell r="A585">
            <v>1827</v>
          </cell>
          <cell r="B585" t="str">
            <v>GME</v>
          </cell>
          <cell r="C585" t="str">
            <v>PP.GME</v>
          </cell>
          <cell r="D585" t="str">
            <v>19.84800.1920</v>
          </cell>
          <cell r="E585">
            <v>1827</v>
          </cell>
          <cell r="F585" t="str">
            <v>Y</v>
          </cell>
          <cell r="G585">
            <v>64</v>
          </cell>
          <cell r="H585">
            <v>1094</v>
          </cell>
        </row>
        <row r="586">
          <cell r="A586">
            <v>1440</v>
          </cell>
          <cell r="B586" t="str">
            <v>GME</v>
          </cell>
          <cell r="C586" t="str">
            <v>PP.GME</v>
          </cell>
          <cell r="D586" t="str">
            <v>20.70700.1130</v>
          </cell>
          <cell r="E586">
            <v>1440</v>
          </cell>
          <cell r="F586" t="str">
            <v>Y</v>
          </cell>
          <cell r="G586">
            <v>64</v>
          </cell>
          <cell r="H586">
            <v>741</v>
          </cell>
        </row>
        <row r="587">
          <cell r="A587">
            <v>1478</v>
          </cell>
          <cell r="B587" t="str">
            <v>GME</v>
          </cell>
          <cell r="C587" t="str">
            <v>PP.GME</v>
          </cell>
          <cell r="D587" t="str">
            <v>20.70700.1230</v>
          </cell>
          <cell r="E587">
            <v>1478</v>
          </cell>
          <cell r="F587" t="str">
            <v>Y</v>
          </cell>
          <cell r="G587">
            <v>80</v>
          </cell>
          <cell r="H587">
            <v>1220</v>
          </cell>
        </row>
        <row r="588">
          <cell r="A588">
            <v>1479</v>
          </cell>
          <cell r="B588" t="str">
            <v>GME</v>
          </cell>
          <cell r="C588" t="str">
            <v>PP.GME</v>
          </cell>
          <cell r="D588" t="str">
            <v>20.70700.1240</v>
          </cell>
          <cell r="E588">
            <v>1479</v>
          </cell>
          <cell r="F588" t="str">
            <v>Y</v>
          </cell>
          <cell r="G588">
            <v>56</v>
          </cell>
          <cell r="H588">
            <v>1221</v>
          </cell>
        </row>
        <row r="589">
          <cell r="A589">
            <v>1431</v>
          </cell>
          <cell r="B589" t="str">
            <v>GME</v>
          </cell>
          <cell r="C589" t="str">
            <v>PP.GME</v>
          </cell>
          <cell r="D589" t="str">
            <v>20.70700.1300</v>
          </cell>
          <cell r="E589">
            <v>1431</v>
          </cell>
          <cell r="F589" t="str">
            <v>Y</v>
          </cell>
          <cell r="G589">
            <v>64</v>
          </cell>
          <cell r="H589">
            <v>732</v>
          </cell>
        </row>
        <row r="590">
          <cell r="A590">
            <v>1436</v>
          </cell>
          <cell r="B590" t="str">
            <v>GME</v>
          </cell>
          <cell r="C590" t="str">
            <v>PP.GME</v>
          </cell>
          <cell r="D590" t="str">
            <v>20.70700.1300</v>
          </cell>
          <cell r="E590">
            <v>1436</v>
          </cell>
          <cell r="F590" t="str">
            <v>Y</v>
          </cell>
          <cell r="G590">
            <v>48</v>
          </cell>
          <cell r="H590">
            <v>737</v>
          </cell>
        </row>
        <row r="591">
          <cell r="A591">
            <v>1439</v>
          </cell>
          <cell r="B591" t="str">
            <v>GME</v>
          </cell>
          <cell r="C591" t="str">
            <v>PP.GME</v>
          </cell>
          <cell r="D591" t="str">
            <v>20.70700.1300</v>
          </cell>
          <cell r="E591">
            <v>1439</v>
          </cell>
          <cell r="F591" t="str">
            <v>Y</v>
          </cell>
          <cell r="G591">
            <v>32</v>
          </cell>
          <cell r="H591">
            <v>740</v>
          </cell>
        </row>
        <row r="592">
          <cell r="A592">
            <v>1442</v>
          </cell>
          <cell r="B592" t="str">
            <v>GME</v>
          </cell>
          <cell r="C592" t="str">
            <v>PP.GME</v>
          </cell>
          <cell r="D592" t="str">
            <v>20.70700.1300</v>
          </cell>
          <cell r="E592">
            <v>1442</v>
          </cell>
          <cell r="F592" t="str">
            <v>Y</v>
          </cell>
          <cell r="G592">
            <v>10</v>
          </cell>
          <cell r="H592">
            <v>743</v>
          </cell>
        </row>
        <row r="593">
          <cell r="A593">
            <v>1444</v>
          </cell>
          <cell r="B593" t="str">
            <v>GME</v>
          </cell>
          <cell r="C593" t="str">
            <v>PP.GME</v>
          </cell>
          <cell r="D593" t="str">
            <v>20.70700.1300</v>
          </cell>
          <cell r="E593">
            <v>1444</v>
          </cell>
          <cell r="F593" t="str">
            <v>Y</v>
          </cell>
          <cell r="G593">
            <v>64</v>
          </cell>
          <cell r="H593">
            <v>745</v>
          </cell>
        </row>
        <row r="594">
          <cell r="A594">
            <v>1470</v>
          </cell>
          <cell r="B594" t="str">
            <v>GME</v>
          </cell>
          <cell r="C594" t="str">
            <v>PP.GME</v>
          </cell>
          <cell r="D594" t="str">
            <v>20.70700.1300</v>
          </cell>
          <cell r="E594">
            <v>1470</v>
          </cell>
          <cell r="F594" t="str">
            <v>Y</v>
          </cell>
          <cell r="G594">
            <v>80</v>
          </cell>
          <cell r="H594">
            <v>771</v>
          </cell>
        </row>
        <row r="595">
          <cell r="A595">
            <v>1441</v>
          </cell>
          <cell r="B595" t="str">
            <v>GME</v>
          </cell>
          <cell r="C595" t="str">
            <v>PP.GME</v>
          </cell>
          <cell r="D595" t="str">
            <v>20.70700.1400</v>
          </cell>
          <cell r="E595">
            <v>1441</v>
          </cell>
          <cell r="F595" t="str">
            <v>Y</v>
          </cell>
          <cell r="G595">
            <v>64</v>
          </cell>
          <cell r="H595">
            <v>742</v>
          </cell>
        </row>
        <row r="596">
          <cell r="A596">
            <v>1453</v>
          </cell>
          <cell r="B596" t="str">
            <v>GME</v>
          </cell>
          <cell r="C596" t="str">
            <v>PP.GME</v>
          </cell>
          <cell r="D596" t="str">
            <v>20.70700.1400</v>
          </cell>
          <cell r="E596">
            <v>1453</v>
          </cell>
          <cell r="F596" t="str">
            <v>Y</v>
          </cell>
          <cell r="G596">
            <v>60</v>
          </cell>
          <cell r="H596">
            <v>754</v>
          </cell>
        </row>
        <row r="597">
          <cell r="A597">
            <v>1459</v>
          </cell>
          <cell r="B597" t="str">
            <v>GME</v>
          </cell>
          <cell r="C597" t="str">
            <v>PP.GME</v>
          </cell>
          <cell r="D597" t="str">
            <v>20.70700.1400</v>
          </cell>
          <cell r="E597">
            <v>1459</v>
          </cell>
          <cell r="F597" t="str">
            <v>Y</v>
          </cell>
          <cell r="G597">
            <v>64</v>
          </cell>
          <cell r="H597">
            <v>760</v>
          </cell>
        </row>
        <row r="598">
          <cell r="A598">
            <v>1471</v>
          </cell>
          <cell r="B598" t="str">
            <v>GME</v>
          </cell>
          <cell r="C598" t="str">
            <v>PP.GME</v>
          </cell>
          <cell r="D598" t="str">
            <v>20.70700.1400</v>
          </cell>
          <cell r="E598">
            <v>1471</v>
          </cell>
          <cell r="F598" t="str">
            <v>Y</v>
          </cell>
          <cell r="G598">
            <v>80</v>
          </cell>
          <cell r="H598">
            <v>772</v>
          </cell>
        </row>
        <row r="599">
          <cell r="A599">
            <v>1475</v>
          </cell>
          <cell r="B599" t="str">
            <v>GME</v>
          </cell>
          <cell r="C599" t="str">
            <v>PP.GME</v>
          </cell>
          <cell r="D599" t="str">
            <v>20.70700.1400</v>
          </cell>
          <cell r="E599">
            <v>1475</v>
          </cell>
          <cell r="F599" t="str">
            <v>Y</v>
          </cell>
          <cell r="G599">
            <v>80</v>
          </cell>
          <cell r="H599">
            <v>776</v>
          </cell>
        </row>
        <row r="600">
          <cell r="A600">
            <v>1476</v>
          </cell>
          <cell r="B600" t="str">
            <v>GME</v>
          </cell>
          <cell r="C600" t="str">
            <v>PP.GME</v>
          </cell>
          <cell r="D600" t="str">
            <v>20.70700.1400</v>
          </cell>
          <cell r="E600">
            <v>1476</v>
          </cell>
          <cell r="F600" t="str">
            <v>Y</v>
          </cell>
          <cell r="G600">
            <v>80</v>
          </cell>
          <cell r="H600">
            <v>777</v>
          </cell>
        </row>
        <row r="601">
          <cell r="A601">
            <v>1450</v>
          </cell>
          <cell r="B601" t="str">
            <v>GME</v>
          </cell>
          <cell r="C601" t="str">
            <v>PP.GME</v>
          </cell>
          <cell r="D601" t="str">
            <v>20.70700.1410</v>
          </cell>
          <cell r="E601">
            <v>1450</v>
          </cell>
          <cell r="F601" t="str">
            <v>Y</v>
          </cell>
          <cell r="G601">
            <v>40</v>
          </cell>
          <cell r="H601">
            <v>751</v>
          </cell>
        </row>
        <row r="602">
          <cell r="A602">
            <v>5010</v>
          </cell>
          <cell r="B602" t="str">
            <v>GME</v>
          </cell>
          <cell r="C602" t="str">
            <v>PP.GME</v>
          </cell>
          <cell r="D602" t="str">
            <v>20.70700.1410</v>
          </cell>
          <cell r="E602">
            <v>5010</v>
          </cell>
          <cell r="F602" t="str">
            <v>Y</v>
          </cell>
          <cell r="G602">
            <v>8</v>
          </cell>
          <cell r="H602">
            <v>1222</v>
          </cell>
        </row>
        <row r="603">
          <cell r="A603">
            <v>1432</v>
          </cell>
          <cell r="B603" t="str">
            <v>GME</v>
          </cell>
          <cell r="C603" t="str">
            <v>PP.GME</v>
          </cell>
          <cell r="D603" t="str">
            <v>20.70700.1500</v>
          </cell>
          <cell r="E603">
            <v>1432</v>
          </cell>
          <cell r="F603" t="str">
            <v>Y</v>
          </cell>
          <cell r="G603">
            <v>12</v>
          </cell>
          <cell r="H603">
            <v>733</v>
          </cell>
        </row>
        <row r="604">
          <cell r="A604">
            <v>1433</v>
          </cell>
          <cell r="B604" t="str">
            <v>GME</v>
          </cell>
          <cell r="C604" t="str">
            <v>PP.GME</v>
          </cell>
          <cell r="D604" t="str">
            <v>20.70700.1500</v>
          </cell>
          <cell r="E604">
            <v>1433</v>
          </cell>
          <cell r="F604" t="str">
            <v>Y</v>
          </cell>
          <cell r="G604">
            <v>44</v>
          </cell>
          <cell r="H604">
            <v>734</v>
          </cell>
        </row>
        <row r="605">
          <cell r="A605">
            <v>1443</v>
          </cell>
          <cell r="B605" t="str">
            <v>GME</v>
          </cell>
          <cell r="C605" t="str">
            <v>PP.GME</v>
          </cell>
          <cell r="D605" t="str">
            <v>20.70700.1500</v>
          </cell>
          <cell r="E605">
            <v>1443</v>
          </cell>
          <cell r="F605" t="str">
            <v>Y</v>
          </cell>
          <cell r="G605">
            <v>80</v>
          </cell>
          <cell r="H605">
            <v>744</v>
          </cell>
        </row>
        <row r="606">
          <cell r="A606">
            <v>1452</v>
          </cell>
          <cell r="B606" t="str">
            <v>GME</v>
          </cell>
          <cell r="C606" t="str">
            <v>PP.GME</v>
          </cell>
          <cell r="D606" t="str">
            <v>20.70700.1500</v>
          </cell>
          <cell r="E606">
            <v>1452</v>
          </cell>
          <cell r="F606" t="str">
            <v>N</v>
          </cell>
          <cell r="G606">
            <v>48</v>
          </cell>
          <cell r="H606">
            <v>753</v>
          </cell>
        </row>
        <row r="607">
          <cell r="A607">
            <v>1456</v>
          </cell>
          <cell r="B607" t="str">
            <v>GME</v>
          </cell>
          <cell r="C607" t="str">
            <v>PP.GME</v>
          </cell>
          <cell r="D607" t="str">
            <v>20.70700.1500</v>
          </cell>
          <cell r="E607">
            <v>1456</v>
          </cell>
          <cell r="F607" t="str">
            <v>Y</v>
          </cell>
          <cell r="G607">
            <v>64</v>
          </cell>
          <cell r="H607">
            <v>757</v>
          </cell>
        </row>
        <row r="608">
          <cell r="A608">
            <v>1458</v>
          </cell>
          <cell r="B608" t="str">
            <v>GME</v>
          </cell>
          <cell r="C608" t="str">
            <v>PP.GME</v>
          </cell>
          <cell r="D608" t="str">
            <v>20.70700.1500</v>
          </cell>
          <cell r="E608">
            <v>1458</v>
          </cell>
          <cell r="F608" t="str">
            <v>Y</v>
          </cell>
          <cell r="G608">
            <v>64</v>
          </cell>
          <cell r="H608">
            <v>759</v>
          </cell>
        </row>
        <row r="609">
          <cell r="A609">
            <v>1460</v>
          </cell>
          <cell r="B609" t="str">
            <v>GME</v>
          </cell>
          <cell r="C609" t="str">
            <v>PP.GME</v>
          </cell>
          <cell r="D609" t="str">
            <v>20.70700.1500</v>
          </cell>
          <cell r="E609">
            <v>1460</v>
          </cell>
          <cell r="F609" t="str">
            <v>Y</v>
          </cell>
          <cell r="G609">
            <v>80</v>
          </cell>
          <cell r="H609">
            <v>761</v>
          </cell>
        </row>
        <row r="610">
          <cell r="A610">
            <v>1464</v>
          </cell>
          <cell r="B610" t="str">
            <v>GME</v>
          </cell>
          <cell r="C610" t="str">
            <v>PP.GME</v>
          </cell>
          <cell r="D610" t="str">
            <v>20.70700.1500</v>
          </cell>
          <cell r="E610">
            <v>1464</v>
          </cell>
          <cell r="F610" t="str">
            <v>Y</v>
          </cell>
          <cell r="G610">
            <v>64</v>
          </cell>
          <cell r="H610">
            <v>765</v>
          </cell>
        </row>
        <row r="611">
          <cell r="A611">
            <v>1429</v>
          </cell>
          <cell r="B611" t="str">
            <v>GME</v>
          </cell>
          <cell r="C611" t="str">
            <v>PP.GME</v>
          </cell>
          <cell r="D611" t="str">
            <v>20.70700.1600</v>
          </cell>
          <cell r="E611">
            <v>1429</v>
          </cell>
          <cell r="F611" t="str">
            <v>Y</v>
          </cell>
          <cell r="G611">
            <v>80</v>
          </cell>
          <cell r="H611">
            <v>730</v>
          </cell>
        </row>
        <row r="612">
          <cell r="A612">
            <v>1438</v>
          </cell>
          <cell r="B612" t="str">
            <v>GME</v>
          </cell>
          <cell r="C612" t="str">
            <v>PP.GME</v>
          </cell>
          <cell r="D612" t="str">
            <v>20.70700.1600</v>
          </cell>
          <cell r="E612">
            <v>1438</v>
          </cell>
          <cell r="F612" t="str">
            <v>N</v>
          </cell>
          <cell r="G612">
            <v>80</v>
          </cell>
          <cell r="H612">
            <v>739</v>
          </cell>
        </row>
        <row r="613">
          <cell r="A613">
            <v>1455</v>
          </cell>
          <cell r="B613" t="str">
            <v>GME</v>
          </cell>
          <cell r="C613" t="str">
            <v>PP.GME</v>
          </cell>
          <cell r="D613" t="str">
            <v>20.70700.1600</v>
          </cell>
          <cell r="E613">
            <v>1455</v>
          </cell>
          <cell r="F613" t="str">
            <v>Y</v>
          </cell>
          <cell r="G613">
            <v>64</v>
          </cell>
          <cell r="H613">
            <v>756</v>
          </cell>
        </row>
        <row r="614">
          <cell r="A614">
            <v>1465</v>
          </cell>
          <cell r="B614" t="str">
            <v>GME</v>
          </cell>
          <cell r="C614" t="str">
            <v>PP.GME</v>
          </cell>
          <cell r="D614" t="str">
            <v>20.70700.1600</v>
          </cell>
          <cell r="E614">
            <v>1465</v>
          </cell>
          <cell r="F614" t="str">
            <v>Y</v>
          </cell>
          <cell r="G614">
            <v>80</v>
          </cell>
          <cell r="H614">
            <v>766</v>
          </cell>
        </row>
        <row r="615">
          <cell r="A615">
            <v>1466</v>
          </cell>
          <cell r="B615" t="str">
            <v>GME</v>
          </cell>
          <cell r="C615" t="str">
            <v>PP.GME</v>
          </cell>
          <cell r="D615" t="str">
            <v>20.70700.1600</v>
          </cell>
          <cell r="E615">
            <v>1466</v>
          </cell>
          <cell r="F615" t="str">
            <v>N</v>
          </cell>
          <cell r="G615">
            <v>80</v>
          </cell>
          <cell r="H615">
            <v>767</v>
          </cell>
        </row>
        <row r="616">
          <cell r="A616">
            <v>1434</v>
          </cell>
          <cell r="B616" t="str">
            <v>GME</v>
          </cell>
          <cell r="C616" t="str">
            <v>PP.GME</v>
          </cell>
          <cell r="D616" t="str">
            <v>20.70700.1720</v>
          </cell>
          <cell r="E616">
            <v>1434</v>
          </cell>
          <cell r="F616" t="str">
            <v>Y</v>
          </cell>
          <cell r="G616">
            <v>80</v>
          </cell>
          <cell r="H616">
            <v>735</v>
          </cell>
        </row>
        <row r="617">
          <cell r="A617">
            <v>1435</v>
          </cell>
          <cell r="B617" t="str">
            <v>GME</v>
          </cell>
          <cell r="C617" t="str">
            <v>PP.GME</v>
          </cell>
          <cell r="D617" t="str">
            <v>20.70700.1720</v>
          </cell>
          <cell r="E617">
            <v>1435</v>
          </cell>
          <cell r="F617" t="str">
            <v>Y</v>
          </cell>
          <cell r="G617">
            <v>80</v>
          </cell>
          <cell r="H617">
            <v>736</v>
          </cell>
        </row>
        <row r="618">
          <cell r="A618">
            <v>1446</v>
          </cell>
          <cell r="B618" t="str">
            <v>GME</v>
          </cell>
          <cell r="C618" t="str">
            <v>PP.GME</v>
          </cell>
          <cell r="D618" t="str">
            <v>20.70700.1720</v>
          </cell>
          <cell r="E618">
            <v>1446</v>
          </cell>
          <cell r="F618" t="str">
            <v>N</v>
          </cell>
          <cell r="G618">
            <v>64</v>
          </cell>
          <cell r="H618">
            <v>747</v>
          </cell>
        </row>
        <row r="619">
          <cell r="A619">
            <v>1448</v>
          </cell>
          <cell r="B619" t="str">
            <v>GME</v>
          </cell>
          <cell r="C619" t="str">
            <v>PP.GME</v>
          </cell>
          <cell r="D619" t="str">
            <v>20.70700.1720</v>
          </cell>
          <cell r="E619">
            <v>1448</v>
          </cell>
          <cell r="F619" t="str">
            <v>N</v>
          </cell>
          <cell r="G619">
            <v>40</v>
          </cell>
          <cell r="H619">
            <v>749</v>
          </cell>
        </row>
        <row r="620">
          <cell r="A620">
            <v>1451</v>
          </cell>
          <cell r="B620" t="str">
            <v>GME</v>
          </cell>
          <cell r="C620" t="str">
            <v>PP.GME</v>
          </cell>
          <cell r="D620" t="str">
            <v>20.70700.1720</v>
          </cell>
          <cell r="E620">
            <v>1451</v>
          </cell>
          <cell r="F620" t="str">
            <v>Y</v>
          </cell>
          <cell r="G620">
            <v>80</v>
          </cell>
          <cell r="H620">
            <v>752</v>
          </cell>
        </row>
        <row r="621">
          <cell r="A621">
            <v>1461</v>
          </cell>
          <cell r="B621" t="str">
            <v>GME</v>
          </cell>
          <cell r="C621" t="str">
            <v>PP.GME</v>
          </cell>
          <cell r="D621" t="str">
            <v>20.70700.1720</v>
          </cell>
          <cell r="E621">
            <v>1461</v>
          </cell>
          <cell r="F621" t="str">
            <v>Y</v>
          </cell>
          <cell r="G621">
            <v>56</v>
          </cell>
          <cell r="H621">
            <v>762</v>
          </cell>
        </row>
        <row r="622">
          <cell r="A622">
            <v>1463</v>
          </cell>
          <cell r="B622" t="str">
            <v>GME</v>
          </cell>
          <cell r="C622" t="str">
            <v>PP.GME</v>
          </cell>
          <cell r="D622" t="str">
            <v>20.70700.1720</v>
          </cell>
          <cell r="E622">
            <v>1463</v>
          </cell>
          <cell r="F622" t="str">
            <v>Y</v>
          </cell>
          <cell r="G622">
            <v>64</v>
          </cell>
          <cell r="H622">
            <v>764</v>
          </cell>
        </row>
        <row r="623">
          <cell r="A623">
            <v>1480</v>
          </cell>
          <cell r="B623" t="str">
            <v>GME</v>
          </cell>
          <cell r="C623" t="str">
            <v>PP.GME</v>
          </cell>
          <cell r="D623" t="str">
            <v>20.70700.1720</v>
          </cell>
          <cell r="E623">
            <v>1480</v>
          </cell>
          <cell r="F623" t="str">
            <v>Y</v>
          </cell>
          <cell r="G623">
            <v>80</v>
          </cell>
          <cell r="H623">
            <v>779</v>
          </cell>
        </row>
        <row r="624">
          <cell r="A624">
            <v>1472</v>
          </cell>
          <cell r="B624" t="str">
            <v>GME</v>
          </cell>
          <cell r="C624" t="str">
            <v>PP.GME</v>
          </cell>
          <cell r="D624" t="str">
            <v>20.70700.1820</v>
          </cell>
          <cell r="E624">
            <v>1472</v>
          </cell>
          <cell r="F624" t="str">
            <v>Y</v>
          </cell>
          <cell r="G624">
            <v>80</v>
          </cell>
          <cell r="H624">
            <v>773</v>
          </cell>
        </row>
        <row r="625">
          <cell r="A625">
            <v>1473</v>
          </cell>
          <cell r="B625" t="str">
            <v>GME</v>
          </cell>
          <cell r="C625" t="str">
            <v>PP.GME</v>
          </cell>
          <cell r="D625" t="str">
            <v>20.70700.1825</v>
          </cell>
          <cell r="E625">
            <v>1473</v>
          </cell>
          <cell r="F625" t="str">
            <v>Y</v>
          </cell>
          <cell r="G625">
            <v>72</v>
          </cell>
          <cell r="H625">
            <v>774</v>
          </cell>
        </row>
        <row r="626">
          <cell r="A626">
            <v>1474</v>
          </cell>
          <cell r="B626" t="str">
            <v>GME</v>
          </cell>
          <cell r="C626" t="str">
            <v>PP.GME</v>
          </cell>
          <cell r="D626" t="str">
            <v>20.70700.1825</v>
          </cell>
          <cell r="E626">
            <v>1474</v>
          </cell>
          <cell r="F626" t="str">
            <v>Y</v>
          </cell>
          <cell r="G626">
            <v>80</v>
          </cell>
          <cell r="H626">
            <v>775</v>
          </cell>
        </row>
        <row r="627">
          <cell r="A627">
            <v>1477</v>
          </cell>
          <cell r="B627" t="str">
            <v>GME</v>
          </cell>
          <cell r="C627" t="str">
            <v>PP.GME</v>
          </cell>
          <cell r="D627" t="str">
            <v>20.70700.1825</v>
          </cell>
          <cell r="E627">
            <v>1477</v>
          </cell>
          <cell r="F627" t="str">
            <v>Y</v>
          </cell>
          <cell r="G627">
            <v>80</v>
          </cell>
          <cell r="H627">
            <v>778</v>
          </cell>
        </row>
        <row r="628">
          <cell r="A628">
            <v>1428</v>
          </cell>
          <cell r="B628" t="str">
            <v>GME</v>
          </cell>
          <cell r="C628" t="str">
            <v>PP.GME</v>
          </cell>
          <cell r="D628" t="str">
            <v>20.70700.1960</v>
          </cell>
          <cell r="E628">
            <v>1428</v>
          </cell>
          <cell r="F628" t="str">
            <v>Y</v>
          </cell>
          <cell r="G628">
            <v>80</v>
          </cell>
          <cell r="H628">
            <v>729</v>
          </cell>
        </row>
        <row r="629">
          <cell r="A629">
            <v>1430</v>
          </cell>
          <cell r="B629" t="str">
            <v>GME</v>
          </cell>
          <cell r="C629" t="str">
            <v>PP.GME</v>
          </cell>
          <cell r="D629" t="str">
            <v>20.70700.1970</v>
          </cell>
          <cell r="E629">
            <v>1430</v>
          </cell>
          <cell r="F629" t="str">
            <v>Y</v>
          </cell>
          <cell r="G629">
            <v>80</v>
          </cell>
          <cell r="H629">
            <v>731</v>
          </cell>
        </row>
        <row r="630">
          <cell r="A630">
            <v>1462</v>
          </cell>
          <cell r="B630" t="str">
            <v>GME</v>
          </cell>
          <cell r="C630" t="str">
            <v>PP.GME</v>
          </cell>
          <cell r="D630" t="str">
            <v>20.70700.1970</v>
          </cell>
          <cell r="E630">
            <v>1462</v>
          </cell>
          <cell r="F630" t="str">
            <v>Y</v>
          </cell>
          <cell r="G630">
            <v>80</v>
          </cell>
          <cell r="H630">
            <v>763</v>
          </cell>
        </row>
        <row r="631">
          <cell r="A631">
            <v>1468</v>
          </cell>
          <cell r="B631" t="str">
            <v>GME</v>
          </cell>
          <cell r="C631" t="str">
            <v>PP.GME</v>
          </cell>
          <cell r="D631" t="str">
            <v>20.70700.1970</v>
          </cell>
          <cell r="E631">
            <v>1468</v>
          </cell>
          <cell r="F631" t="str">
            <v>Y</v>
          </cell>
          <cell r="G631">
            <v>64</v>
          </cell>
          <cell r="H631">
            <v>769</v>
          </cell>
        </row>
        <row r="632">
          <cell r="A632">
            <v>1469</v>
          </cell>
          <cell r="B632" t="str">
            <v>GME</v>
          </cell>
          <cell r="C632" t="str">
            <v>PP.GME</v>
          </cell>
          <cell r="D632" t="str">
            <v>20.70700.1970</v>
          </cell>
          <cell r="E632">
            <v>1469</v>
          </cell>
          <cell r="F632" t="str">
            <v>Y</v>
          </cell>
          <cell r="G632">
            <v>16</v>
          </cell>
          <cell r="H632">
            <v>770</v>
          </cell>
        </row>
        <row r="633">
          <cell r="A633">
            <v>1437</v>
          </cell>
          <cell r="B633" t="str">
            <v>GME</v>
          </cell>
          <cell r="C633" t="str">
            <v>PP.GME</v>
          </cell>
          <cell r="D633" t="str">
            <v>20.70700.2300</v>
          </cell>
          <cell r="E633">
            <v>1437</v>
          </cell>
          <cell r="F633" t="str">
            <v>Y</v>
          </cell>
          <cell r="G633">
            <v>0</v>
          </cell>
          <cell r="H633">
            <v>738</v>
          </cell>
        </row>
        <row r="634">
          <cell r="A634">
            <v>1447</v>
          </cell>
          <cell r="B634" t="str">
            <v>GME</v>
          </cell>
          <cell r="C634" t="str">
            <v>PP.GME</v>
          </cell>
          <cell r="D634" t="str">
            <v>20.70700.2300</v>
          </cell>
          <cell r="E634">
            <v>1447</v>
          </cell>
          <cell r="F634" t="str">
            <v>Y</v>
          </cell>
          <cell r="G634">
            <v>16</v>
          </cell>
          <cell r="H634">
            <v>748</v>
          </cell>
        </row>
        <row r="635">
          <cell r="A635">
            <v>1445</v>
          </cell>
          <cell r="B635" t="str">
            <v>GME</v>
          </cell>
          <cell r="C635" t="str">
            <v>PP.GME</v>
          </cell>
          <cell r="D635" t="str">
            <v>20.70700.2400</v>
          </cell>
          <cell r="E635">
            <v>1445</v>
          </cell>
          <cell r="F635" t="str">
            <v>Y</v>
          </cell>
          <cell r="G635">
            <v>0</v>
          </cell>
          <cell r="H635">
            <v>746</v>
          </cell>
        </row>
        <row r="636">
          <cell r="A636">
            <v>1449</v>
          </cell>
          <cell r="B636" t="str">
            <v>GME</v>
          </cell>
          <cell r="C636" t="str">
            <v>PP.GME</v>
          </cell>
          <cell r="D636" t="str">
            <v>20.70700.2400</v>
          </cell>
          <cell r="E636">
            <v>1449</v>
          </cell>
          <cell r="F636" t="str">
            <v>Y</v>
          </cell>
          <cell r="G636">
            <v>0</v>
          </cell>
          <cell r="H636">
            <v>750</v>
          </cell>
        </row>
        <row r="637">
          <cell r="A637">
            <v>1454</v>
          </cell>
          <cell r="B637" t="str">
            <v>GME</v>
          </cell>
          <cell r="C637" t="str">
            <v>PP.GME</v>
          </cell>
          <cell r="D637" t="str">
            <v>20.70700.2500</v>
          </cell>
          <cell r="E637">
            <v>1454</v>
          </cell>
          <cell r="F637" t="str">
            <v>Y</v>
          </cell>
          <cell r="G637">
            <v>0</v>
          </cell>
          <cell r="H637">
            <v>1135</v>
          </cell>
        </row>
        <row r="638">
          <cell r="A638">
            <v>1457</v>
          </cell>
          <cell r="B638" t="str">
            <v>GME</v>
          </cell>
          <cell r="C638" t="str">
            <v>PP.GME</v>
          </cell>
          <cell r="D638" t="str">
            <v>20.70700.2500</v>
          </cell>
          <cell r="E638">
            <v>1457</v>
          </cell>
          <cell r="F638" t="str">
            <v>Y</v>
          </cell>
          <cell r="G638">
            <v>0</v>
          </cell>
          <cell r="H638">
            <v>758</v>
          </cell>
        </row>
        <row r="639">
          <cell r="A639">
            <v>1467</v>
          </cell>
          <cell r="B639" t="str">
            <v>GME</v>
          </cell>
          <cell r="C639" t="str">
            <v>PP.GME</v>
          </cell>
          <cell r="D639" t="str">
            <v>20.70700.2500</v>
          </cell>
          <cell r="E639">
            <v>1467</v>
          </cell>
          <cell r="F639" t="str">
            <v>Y</v>
          </cell>
          <cell r="G639">
            <v>0</v>
          </cell>
          <cell r="H639">
            <v>768</v>
          </cell>
        </row>
        <row r="640">
          <cell r="A640">
            <v>1481</v>
          </cell>
          <cell r="B640" t="str">
            <v>GME</v>
          </cell>
          <cell r="C640" t="str">
            <v>PP.GME</v>
          </cell>
          <cell r="D640" t="str">
            <v>20.70800.1130</v>
          </cell>
          <cell r="E640">
            <v>1481</v>
          </cell>
          <cell r="F640" t="str">
            <v>Y</v>
          </cell>
          <cell r="G640">
            <v>64</v>
          </cell>
          <cell r="H640">
            <v>780</v>
          </cell>
        </row>
        <row r="641">
          <cell r="A641">
            <v>1486</v>
          </cell>
          <cell r="B641" t="str">
            <v>GME</v>
          </cell>
          <cell r="C641" t="str">
            <v>PP.GME</v>
          </cell>
          <cell r="D641" t="str">
            <v>20.70800.1300</v>
          </cell>
          <cell r="E641">
            <v>1486</v>
          </cell>
          <cell r="F641" t="str">
            <v>Y</v>
          </cell>
          <cell r="G641">
            <v>32</v>
          </cell>
          <cell r="H641">
            <v>1136</v>
          </cell>
        </row>
        <row r="642">
          <cell r="A642">
            <v>1487</v>
          </cell>
          <cell r="B642" t="str">
            <v>GME</v>
          </cell>
          <cell r="C642" t="str">
            <v>PP.GME</v>
          </cell>
          <cell r="D642" t="str">
            <v>20.70800.1300</v>
          </cell>
          <cell r="E642">
            <v>1487</v>
          </cell>
          <cell r="F642" t="str">
            <v>Y</v>
          </cell>
          <cell r="G642">
            <v>48</v>
          </cell>
          <cell r="H642">
            <v>1137</v>
          </cell>
        </row>
        <row r="643">
          <cell r="A643">
            <v>1483</v>
          </cell>
          <cell r="B643" t="str">
            <v>GME</v>
          </cell>
          <cell r="C643" t="str">
            <v>PP.GME</v>
          </cell>
          <cell r="D643" t="str">
            <v>20.70800.1400</v>
          </cell>
          <cell r="E643">
            <v>1483</v>
          </cell>
          <cell r="F643" t="str">
            <v>Y</v>
          </cell>
          <cell r="G643">
            <v>16</v>
          </cell>
          <cell r="H643">
            <v>782</v>
          </cell>
        </row>
        <row r="644">
          <cell r="A644">
            <v>1488</v>
          </cell>
          <cell r="B644" t="str">
            <v>GME</v>
          </cell>
          <cell r="C644" t="str">
            <v>PP.GME</v>
          </cell>
          <cell r="D644" t="str">
            <v>20.70800.1400</v>
          </cell>
          <cell r="E644">
            <v>1488</v>
          </cell>
          <cell r="F644" t="str">
            <v>Y</v>
          </cell>
          <cell r="G644">
            <v>48</v>
          </cell>
          <cell r="H644">
            <v>784</v>
          </cell>
        </row>
        <row r="645">
          <cell r="A645">
            <v>1495</v>
          </cell>
          <cell r="B645" t="str">
            <v>GME</v>
          </cell>
          <cell r="C645" t="str">
            <v>PP.GME</v>
          </cell>
          <cell r="D645" t="str">
            <v>20.70800.1400</v>
          </cell>
          <cell r="E645">
            <v>1495</v>
          </cell>
          <cell r="F645" t="str">
            <v>Y</v>
          </cell>
          <cell r="G645">
            <v>80</v>
          </cell>
          <cell r="H645">
            <v>790</v>
          </cell>
        </row>
        <row r="646">
          <cell r="A646">
            <v>1496</v>
          </cell>
          <cell r="B646" t="str">
            <v>GME</v>
          </cell>
          <cell r="C646" t="str">
            <v>PP.GME</v>
          </cell>
          <cell r="D646" t="str">
            <v>20.70800.1400</v>
          </cell>
          <cell r="E646">
            <v>1496</v>
          </cell>
          <cell r="F646" t="str">
            <v>Y</v>
          </cell>
          <cell r="G646">
            <v>80</v>
          </cell>
          <cell r="H646">
            <v>791</v>
          </cell>
        </row>
        <row r="647">
          <cell r="A647">
            <v>1485</v>
          </cell>
          <cell r="B647" t="str">
            <v>GME</v>
          </cell>
          <cell r="C647" t="str">
            <v>PP.GME</v>
          </cell>
          <cell r="D647" t="str">
            <v>20.70800.1450</v>
          </cell>
          <cell r="E647">
            <v>1485</v>
          </cell>
          <cell r="F647" t="str">
            <v>Y</v>
          </cell>
          <cell r="G647">
            <v>16</v>
          </cell>
          <cell r="H647">
            <v>1223</v>
          </cell>
        </row>
        <row r="648">
          <cell r="A648">
            <v>1484</v>
          </cell>
          <cell r="B648" t="str">
            <v>GME</v>
          </cell>
          <cell r="C648" t="str">
            <v>PP.GME</v>
          </cell>
          <cell r="D648" t="str">
            <v>20.70800.1500</v>
          </cell>
          <cell r="E648">
            <v>1484</v>
          </cell>
          <cell r="F648" t="str">
            <v>Y</v>
          </cell>
          <cell r="G648">
            <v>16</v>
          </cell>
          <cell r="H648">
            <v>783</v>
          </cell>
        </row>
        <row r="649">
          <cell r="A649">
            <v>1489</v>
          </cell>
          <cell r="B649" t="str">
            <v>GME</v>
          </cell>
          <cell r="C649" t="str">
            <v>PP.GME</v>
          </cell>
          <cell r="D649" t="str">
            <v>20.70800.1500</v>
          </cell>
          <cell r="E649">
            <v>1489</v>
          </cell>
          <cell r="F649" t="str">
            <v>Y</v>
          </cell>
          <cell r="G649">
            <v>80</v>
          </cell>
          <cell r="H649">
            <v>785</v>
          </cell>
        </row>
        <row r="650">
          <cell r="A650">
            <v>1494</v>
          </cell>
          <cell r="B650" t="str">
            <v>GME</v>
          </cell>
          <cell r="C650" t="str">
            <v>PP.GME</v>
          </cell>
          <cell r="D650" t="str">
            <v>20.70800.1500</v>
          </cell>
          <cell r="E650">
            <v>1494</v>
          </cell>
          <cell r="F650" t="str">
            <v>Y</v>
          </cell>
          <cell r="G650">
            <v>80</v>
          </cell>
          <cell r="H650">
            <v>789</v>
          </cell>
        </row>
        <row r="651">
          <cell r="A651">
            <v>1482</v>
          </cell>
          <cell r="B651" t="str">
            <v>GME</v>
          </cell>
          <cell r="C651" t="str">
            <v>PP.GME</v>
          </cell>
          <cell r="D651" t="str">
            <v>20.70800.1720</v>
          </cell>
          <cell r="E651">
            <v>1482</v>
          </cell>
          <cell r="F651" t="str">
            <v>Y</v>
          </cell>
          <cell r="G651">
            <v>80</v>
          </cell>
          <cell r="H651">
            <v>781</v>
          </cell>
        </row>
        <row r="652">
          <cell r="A652">
            <v>1490</v>
          </cell>
          <cell r="B652" t="str">
            <v>GME</v>
          </cell>
          <cell r="C652" t="str">
            <v>PP.GME</v>
          </cell>
          <cell r="D652" t="str">
            <v>20.70800.1720</v>
          </cell>
          <cell r="E652">
            <v>1490</v>
          </cell>
          <cell r="F652" t="str">
            <v>Y</v>
          </cell>
          <cell r="G652">
            <v>80</v>
          </cell>
          <cell r="H652">
            <v>786</v>
          </cell>
        </row>
        <row r="653">
          <cell r="A653">
            <v>1493</v>
          </cell>
          <cell r="B653" t="str">
            <v>GME</v>
          </cell>
          <cell r="C653" t="str">
            <v>PP.GME</v>
          </cell>
          <cell r="D653" t="str">
            <v>20.70800.1915</v>
          </cell>
          <cell r="E653">
            <v>1493</v>
          </cell>
          <cell r="F653" t="str">
            <v>Y</v>
          </cell>
          <cell r="G653">
            <v>80</v>
          </cell>
          <cell r="H653">
            <v>1224</v>
          </cell>
        </row>
        <row r="654">
          <cell r="A654">
            <v>1491</v>
          </cell>
          <cell r="B654" t="str">
            <v>GME</v>
          </cell>
          <cell r="C654" t="str">
            <v>PP.GME</v>
          </cell>
          <cell r="D654" t="str">
            <v>20.70800.1970</v>
          </cell>
          <cell r="E654">
            <v>1491</v>
          </cell>
          <cell r="F654" t="str">
            <v>Y</v>
          </cell>
          <cell r="G654">
            <v>80</v>
          </cell>
          <cell r="H654">
            <v>787</v>
          </cell>
        </row>
        <row r="655">
          <cell r="A655">
            <v>1492</v>
          </cell>
          <cell r="B655" t="str">
            <v>GME</v>
          </cell>
          <cell r="C655" t="str">
            <v>PP.GME</v>
          </cell>
          <cell r="D655" t="str">
            <v>20.70800.1970</v>
          </cell>
          <cell r="E655">
            <v>1492</v>
          </cell>
          <cell r="F655" t="str">
            <v>Y</v>
          </cell>
          <cell r="G655">
            <v>80</v>
          </cell>
          <cell r="H655">
            <v>788</v>
          </cell>
        </row>
        <row r="656">
          <cell r="A656">
            <v>1498</v>
          </cell>
          <cell r="B656" t="str">
            <v>GME</v>
          </cell>
          <cell r="C656" t="str">
            <v>PP.GME</v>
          </cell>
          <cell r="D656" t="str">
            <v>20.70910.1120</v>
          </cell>
          <cell r="E656">
            <v>1498</v>
          </cell>
          <cell r="F656" t="str">
            <v>Y</v>
          </cell>
          <cell r="G656">
            <v>80</v>
          </cell>
          <cell r="H656">
            <v>793</v>
          </cell>
        </row>
        <row r="657">
          <cell r="A657">
            <v>1497</v>
          </cell>
          <cell r="B657" t="str">
            <v>GME</v>
          </cell>
          <cell r="C657" t="str">
            <v>PP.GME</v>
          </cell>
          <cell r="D657" t="str">
            <v>20.70910.1300</v>
          </cell>
          <cell r="E657">
            <v>1497</v>
          </cell>
          <cell r="F657" t="str">
            <v>Y</v>
          </cell>
          <cell r="G657">
            <v>64</v>
          </cell>
          <cell r="H657">
            <v>792</v>
          </cell>
        </row>
        <row r="658">
          <cell r="A658">
            <v>1501</v>
          </cell>
          <cell r="B658" t="str">
            <v>GME</v>
          </cell>
          <cell r="C658" t="str">
            <v>PP.GME</v>
          </cell>
          <cell r="D658" t="str">
            <v>20.70910.1410</v>
          </cell>
          <cell r="E658">
            <v>1501</v>
          </cell>
          <cell r="F658" t="str">
            <v>Y</v>
          </cell>
          <cell r="G658">
            <v>64</v>
          </cell>
          <cell r="H658">
            <v>796</v>
          </cell>
        </row>
        <row r="659">
          <cell r="A659">
            <v>1499</v>
          </cell>
          <cell r="B659" t="str">
            <v>GME</v>
          </cell>
          <cell r="C659" t="str">
            <v>PP.GME</v>
          </cell>
          <cell r="D659" t="str">
            <v>20.70910.1720</v>
          </cell>
          <cell r="E659">
            <v>1499</v>
          </cell>
          <cell r="F659" t="str">
            <v>Y</v>
          </cell>
          <cell r="G659">
            <v>80</v>
          </cell>
          <cell r="H659">
            <v>794</v>
          </cell>
        </row>
        <row r="660">
          <cell r="A660">
            <v>1502</v>
          </cell>
          <cell r="B660" t="str">
            <v>GME</v>
          </cell>
          <cell r="C660" t="str">
            <v>PP.GME</v>
          </cell>
          <cell r="D660" t="str">
            <v>20.70910.1970</v>
          </cell>
          <cell r="E660">
            <v>1502</v>
          </cell>
          <cell r="F660" t="str">
            <v>Y</v>
          </cell>
          <cell r="G660">
            <v>80</v>
          </cell>
          <cell r="H660">
            <v>797</v>
          </cell>
        </row>
        <row r="661">
          <cell r="A661">
            <v>1500</v>
          </cell>
          <cell r="B661" t="str">
            <v>GME</v>
          </cell>
          <cell r="C661" t="str">
            <v>PP.GME</v>
          </cell>
          <cell r="D661" t="str">
            <v>20.70910.2400</v>
          </cell>
          <cell r="E661">
            <v>1500</v>
          </cell>
          <cell r="F661" t="str">
            <v>Y</v>
          </cell>
          <cell r="G661">
            <v>0</v>
          </cell>
          <cell r="H661">
            <v>795</v>
          </cell>
        </row>
        <row r="662">
          <cell r="A662">
            <v>1503</v>
          </cell>
          <cell r="B662" t="str">
            <v>GME</v>
          </cell>
          <cell r="C662" t="str">
            <v>PP.GME</v>
          </cell>
          <cell r="D662" t="str">
            <v>20.70920.1120</v>
          </cell>
          <cell r="E662">
            <v>1503</v>
          </cell>
          <cell r="F662" t="str">
            <v>Y</v>
          </cell>
          <cell r="G662">
            <v>64</v>
          </cell>
          <cell r="H662">
            <v>798</v>
          </cell>
        </row>
        <row r="663">
          <cell r="A663">
            <v>1505</v>
          </cell>
          <cell r="B663" t="str">
            <v>GME</v>
          </cell>
          <cell r="C663" t="str">
            <v>PP.GME</v>
          </cell>
          <cell r="D663" t="str">
            <v>20.70920.1400</v>
          </cell>
          <cell r="E663">
            <v>1505</v>
          </cell>
          <cell r="F663" t="str">
            <v>Y</v>
          </cell>
          <cell r="G663">
            <v>80</v>
          </cell>
          <cell r="H663">
            <v>800</v>
          </cell>
        </row>
        <row r="664">
          <cell r="A664">
            <v>1506</v>
          </cell>
          <cell r="B664" t="str">
            <v>GME</v>
          </cell>
          <cell r="C664" t="str">
            <v>PP.GME</v>
          </cell>
          <cell r="D664" t="str">
            <v>20.70920.1500</v>
          </cell>
          <cell r="E664">
            <v>1506</v>
          </cell>
          <cell r="F664" t="str">
            <v>Y</v>
          </cell>
          <cell r="G664">
            <v>72</v>
          </cell>
          <cell r="H664">
            <v>801</v>
          </cell>
        </row>
        <row r="665">
          <cell r="A665">
            <v>1504</v>
          </cell>
          <cell r="B665" t="str">
            <v>GME</v>
          </cell>
          <cell r="C665" t="str">
            <v>PP.GME</v>
          </cell>
          <cell r="D665" t="str">
            <v>20.70920.2300</v>
          </cell>
          <cell r="E665">
            <v>1504</v>
          </cell>
          <cell r="F665" t="str">
            <v>Y</v>
          </cell>
          <cell r="G665">
            <v>0</v>
          </cell>
          <cell r="H665">
            <v>799</v>
          </cell>
        </row>
        <row r="666">
          <cell r="A666">
            <v>1518</v>
          </cell>
          <cell r="B666" t="str">
            <v>GME</v>
          </cell>
          <cell r="C666" t="str">
            <v>PP.GME</v>
          </cell>
          <cell r="D666" t="str">
            <v>20.70930.1120</v>
          </cell>
          <cell r="E666">
            <v>1518</v>
          </cell>
          <cell r="F666" t="str">
            <v>Y</v>
          </cell>
          <cell r="G666">
            <v>80</v>
          </cell>
          <cell r="H666">
            <v>812</v>
          </cell>
        </row>
        <row r="667">
          <cell r="A667">
            <v>1509</v>
          </cell>
          <cell r="B667" t="str">
            <v>GME</v>
          </cell>
          <cell r="C667" t="str">
            <v>PP.GME</v>
          </cell>
          <cell r="D667" t="str">
            <v>20.70930.1300</v>
          </cell>
          <cell r="E667">
            <v>1509</v>
          </cell>
          <cell r="F667" t="str">
            <v>N</v>
          </cell>
          <cell r="G667">
            <v>0</v>
          </cell>
          <cell r="H667">
            <v>804</v>
          </cell>
        </row>
        <row r="668">
          <cell r="A668">
            <v>1511</v>
          </cell>
          <cell r="B668" t="str">
            <v>GME</v>
          </cell>
          <cell r="C668" t="str">
            <v>PP.GME</v>
          </cell>
          <cell r="D668" t="str">
            <v>20.70930.1300</v>
          </cell>
          <cell r="E668">
            <v>1511</v>
          </cell>
          <cell r="F668" t="str">
            <v>Y</v>
          </cell>
          <cell r="G668">
            <v>80</v>
          </cell>
          <cell r="H668">
            <v>806</v>
          </cell>
        </row>
        <row r="669">
          <cell r="A669">
            <v>1520</v>
          </cell>
          <cell r="B669" t="str">
            <v>GME</v>
          </cell>
          <cell r="C669" t="str">
            <v>PP.GME</v>
          </cell>
          <cell r="D669" t="str">
            <v>20.70930.1300</v>
          </cell>
          <cell r="E669">
            <v>1520</v>
          </cell>
          <cell r="F669" t="str">
            <v>Y</v>
          </cell>
          <cell r="G669">
            <v>76</v>
          </cell>
          <cell r="H669">
            <v>814</v>
          </cell>
        </row>
        <row r="670">
          <cell r="A670">
            <v>1513</v>
          </cell>
          <cell r="B670" t="str">
            <v>GME</v>
          </cell>
          <cell r="C670" t="str">
            <v>PP.GME</v>
          </cell>
          <cell r="D670" t="str">
            <v>20.70930.1400</v>
          </cell>
          <cell r="E670">
            <v>1513</v>
          </cell>
          <cell r="F670" t="str">
            <v>Y</v>
          </cell>
          <cell r="G670">
            <v>72</v>
          </cell>
          <cell r="H670">
            <v>808</v>
          </cell>
        </row>
        <row r="671">
          <cell r="A671">
            <v>1514</v>
          </cell>
          <cell r="B671" t="str">
            <v>GME</v>
          </cell>
          <cell r="C671" t="str">
            <v>PP.GME</v>
          </cell>
          <cell r="D671" t="str">
            <v>20.70930.1400</v>
          </cell>
          <cell r="E671">
            <v>1514</v>
          </cell>
          <cell r="F671" t="str">
            <v>Y</v>
          </cell>
          <cell r="G671">
            <v>72</v>
          </cell>
          <cell r="H671">
            <v>809</v>
          </cell>
        </row>
        <row r="672">
          <cell r="A672">
            <v>1510</v>
          </cell>
          <cell r="B672" t="str">
            <v>GME</v>
          </cell>
          <cell r="C672" t="str">
            <v>PP.GME</v>
          </cell>
          <cell r="D672" t="str">
            <v>20.70930.1600</v>
          </cell>
          <cell r="E672">
            <v>1510</v>
          </cell>
          <cell r="F672" t="str">
            <v>Y</v>
          </cell>
          <cell r="G672">
            <v>80</v>
          </cell>
          <cell r="H672">
            <v>805</v>
          </cell>
        </row>
        <row r="673">
          <cell r="A673">
            <v>1516</v>
          </cell>
          <cell r="B673" t="str">
            <v>GME</v>
          </cell>
          <cell r="C673" t="str">
            <v>PP.GME</v>
          </cell>
          <cell r="D673" t="str">
            <v>20.70930.1600</v>
          </cell>
          <cell r="E673">
            <v>1516</v>
          </cell>
          <cell r="F673" t="str">
            <v>Y</v>
          </cell>
          <cell r="G673">
            <v>48</v>
          </cell>
          <cell r="H673">
            <v>810</v>
          </cell>
        </row>
        <row r="674">
          <cell r="A674">
            <v>1512</v>
          </cell>
          <cell r="B674" t="str">
            <v>GME</v>
          </cell>
          <cell r="C674" t="str">
            <v>PP.GME</v>
          </cell>
          <cell r="D674" t="str">
            <v>20.70930.1720</v>
          </cell>
          <cell r="E674">
            <v>1512</v>
          </cell>
          <cell r="F674" t="str">
            <v>Y</v>
          </cell>
          <cell r="G674">
            <v>80</v>
          </cell>
          <cell r="H674">
            <v>807</v>
          </cell>
        </row>
        <row r="675">
          <cell r="A675">
            <v>1519</v>
          </cell>
          <cell r="B675" t="str">
            <v>GME</v>
          </cell>
          <cell r="C675" t="str">
            <v>PP.GME</v>
          </cell>
          <cell r="D675" t="str">
            <v>20.70930.1720</v>
          </cell>
          <cell r="E675">
            <v>1519</v>
          </cell>
          <cell r="F675" t="str">
            <v>Y</v>
          </cell>
          <cell r="G675">
            <v>80</v>
          </cell>
          <cell r="H675">
            <v>813</v>
          </cell>
        </row>
        <row r="676">
          <cell r="A676">
            <v>1521</v>
          </cell>
          <cell r="B676" t="str">
            <v>GME</v>
          </cell>
          <cell r="C676" t="str">
            <v>PP.GME</v>
          </cell>
          <cell r="D676" t="str">
            <v>20.70930.1720</v>
          </cell>
          <cell r="E676">
            <v>1521</v>
          </cell>
          <cell r="F676" t="str">
            <v>Y</v>
          </cell>
          <cell r="G676">
            <v>64</v>
          </cell>
          <cell r="H676">
            <v>815</v>
          </cell>
        </row>
        <row r="677">
          <cell r="A677">
            <v>1522</v>
          </cell>
          <cell r="B677" t="str">
            <v>GME</v>
          </cell>
          <cell r="C677" t="str">
            <v>PP.GME</v>
          </cell>
          <cell r="D677" t="str">
            <v>20.70930.1720</v>
          </cell>
          <cell r="E677">
            <v>1522</v>
          </cell>
          <cell r="F677" t="str">
            <v>Y</v>
          </cell>
          <cell r="G677">
            <v>72</v>
          </cell>
          <cell r="H677">
            <v>816</v>
          </cell>
        </row>
        <row r="678">
          <cell r="A678">
            <v>1515</v>
          </cell>
          <cell r="B678" t="str">
            <v>GME</v>
          </cell>
          <cell r="C678" t="str">
            <v>PP.GME</v>
          </cell>
          <cell r="D678" t="str">
            <v>20.70930.1915</v>
          </cell>
          <cell r="E678">
            <v>1515</v>
          </cell>
          <cell r="F678" t="str">
            <v>Y</v>
          </cell>
          <cell r="G678">
            <v>64</v>
          </cell>
          <cell r="H678">
            <v>1229</v>
          </cell>
        </row>
        <row r="679">
          <cell r="A679">
            <v>1507</v>
          </cell>
          <cell r="B679" t="str">
            <v>GME</v>
          </cell>
          <cell r="C679" t="str">
            <v>PP.GME</v>
          </cell>
          <cell r="D679" t="str">
            <v>20.70930.1970</v>
          </cell>
          <cell r="E679">
            <v>1507</v>
          </cell>
          <cell r="F679" t="str">
            <v>Y</v>
          </cell>
          <cell r="G679">
            <v>80</v>
          </cell>
          <cell r="H679">
            <v>802</v>
          </cell>
        </row>
        <row r="680">
          <cell r="A680">
            <v>1508</v>
          </cell>
          <cell r="B680" t="str">
            <v>GME</v>
          </cell>
          <cell r="C680" t="str">
            <v>PP.GME</v>
          </cell>
          <cell r="D680" t="str">
            <v>20.70930.1970</v>
          </cell>
          <cell r="E680">
            <v>1508</v>
          </cell>
          <cell r="F680" t="str">
            <v>Y</v>
          </cell>
          <cell r="G680">
            <v>80</v>
          </cell>
          <cell r="H680">
            <v>803</v>
          </cell>
        </row>
        <row r="681">
          <cell r="A681">
            <v>1517</v>
          </cell>
          <cell r="B681" t="str">
            <v>GME</v>
          </cell>
          <cell r="C681" t="str">
            <v>PP.GME</v>
          </cell>
          <cell r="D681" t="str">
            <v>20.70930.1970</v>
          </cell>
          <cell r="E681">
            <v>1517</v>
          </cell>
          <cell r="F681" t="str">
            <v>Y</v>
          </cell>
          <cell r="G681">
            <v>48</v>
          </cell>
          <cell r="H681">
            <v>811</v>
          </cell>
        </row>
        <row r="682">
          <cell r="A682">
            <v>1523</v>
          </cell>
          <cell r="B682" t="str">
            <v>GME</v>
          </cell>
          <cell r="C682" t="str">
            <v>PP.GME</v>
          </cell>
          <cell r="D682" t="str">
            <v>20.71100.1130</v>
          </cell>
          <cell r="E682">
            <v>1523</v>
          </cell>
          <cell r="F682" t="str">
            <v>Y</v>
          </cell>
          <cell r="G682">
            <v>8</v>
          </cell>
          <cell r="H682">
            <v>817</v>
          </cell>
        </row>
        <row r="683">
          <cell r="A683">
            <v>1524</v>
          </cell>
          <cell r="B683" t="str">
            <v>GME</v>
          </cell>
          <cell r="C683" t="str">
            <v>PP.GME</v>
          </cell>
          <cell r="D683" t="str">
            <v>20.71100.1130</v>
          </cell>
          <cell r="E683">
            <v>1524</v>
          </cell>
          <cell r="F683" t="str">
            <v>Y</v>
          </cell>
          <cell r="G683">
            <v>16</v>
          </cell>
          <cell r="H683">
            <v>818</v>
          </cell>
        </row>
        <row r="684">
          <cell r="A684">
            <v>1529</v>
          </cell>
          <cell r="B684" t="str">
            <v>GME</v>
          </cell>
          <cell r="C684" t="str">
            <v>PP.GME</v>
          </cell>
          <cell r="D684" t="str">
            <v>20.71100.1300</v>
          </cell>
          <cell r="E684">
            <v>1529</v>
          </cell>
          <cell r="F684" t="str">
            <v>Y</v>
          </cell>
          <cell r="G684">
            <v>64</v>
          </cell>
          <cell r="H684">
            <v>1138</v>
          </cell>
        </row>
        <row r="685">
          <cell r="A685">
            <v>1525</v>
          </cell>
          <cell r="B685" t="str">
            <v>GME</v>
          </cell>
          <cell r="C685" t="str">
            <v>PP.GME</v>
          </cell>
          <cell r="D685" t="str">
            <v>20.71100.1400</v>
          </cell>
          <cell r="E685">
            <v>1525</v>
          </cell>
          <cell r="F685" t="str">
            <v>Y</v>
          </cell>
          <cell r="G685">
            <v>48</v>
          </cell>
          <cell r="H685">
            <v>1139</v>
          </cell>
        </row>
        <row r="686">
          <cell r="A686">
            <v>1530</v>
          </cell>
          <cell r="B686" t="str">
            <v>GME</v>
          </cell>
          <cell r="C686" t="str">
            <v>PP.GME</v>
          </cell>
          <cell r="D686" t="str">
            <v>20.71100.1450</v>
          </cell>
          <cell r="E686">
            <v>1530</v>
          </cell>
          <cell r="F686" t="str">
            <v>Y</v>
          </cell>
          <cell r="G686">
            <v>56</v>
          </cell>
          <cell r="H686">
            <v>1225</v>
          </cell>
        </row>
        <row r="687">
          <cell r="A687">
            <v>1527</v>
          </cell>
          <cell r="B687" t="str">
            <v>GME</v>
          </cell>
          <cell r="C687" t="str">
            <v>PP.GME</v>
          </cell>
          <cell r="D687" t="str">
            <v>20.71100.1500</v>
          </cell>
          <cell r="E687">
            <v>1527</v>
          </cell>
          <cell r="F687" t="str">
            <v>Y</v>
          </cell>
          <cell r="G687">
            <v>48</v>
          </cell>
          <cell r="H687">
            <v>1140</v>
          </cell>
        </row>
        <row r="688">
          <cell r="A688">
            <v>1526</v>
          </cell>
          <cell r="B688" t="str">
            <v>GME</v>
          </cell>
          <cell r="C688" t="str">
            <v>PP.GME</v>
          </cell>
          <cell r="D688" t="str">
            <v>20.71100.1820</v>
          </cell>
          <cell r="E688">
            <v>1526</v>
          </cell>
          <cell r="F688" t="str">
            <v>Y</v>
          </cell>
          <cell r="G688">
            <v>64</v>
          </cell>
          <cell r="H688">
            <v>819</v>
          </cell>
        </row>
        <row r="689">
          <cell r="A689">
            <v>1528</v>
          </cell>
          <cell r="B689" t="str">
            <v>GME</v>
          </cell>
          <cell r="C689" t="str">
            <v>PP.GME</v>
          </cell>
          <cell r="D689" t="str">
            <v>20.71100.1970</v>
          </cell>
          <cell r="E689">
            <v>1528</v>
          </cell>
          <cell r="F689" t="str">
            <v>Y</v>
          </cell>
          <cell r="G689">
            <v>48</v>
          </cell>
          <cell r="H689">
            <v>820</v>
          </cell>
        </row>
        <row r="690">
          <cell r="A690">
            <v>1532</v>
          </cell>
          <cell r="B690" t="str">
            <v>GME</v>
          </cell>
          <cell r="C690" t="str">
            <v>PP.GME</v>
          </cell>
          <cell r="D690" t="str">
            <v>20.71520.1130</v>
          </cell>
          <cell r="E690">
            <v>1532</v>
          </cell>
          <cell r="F690" t="str">
            <v>Y</v>
          </cell>
          <cell r="G690">
            <v>80</v>
          </cell>
          <cell r="H690">
            <v>822</v>
          </cell>
        </row>
        <row r="691">
          <cell r="A691">
            <v>1533</v>
          </cell>
          <cell r="B691" t="str">
            <v>GME</v>
          </cell>
          <cell r="C691" t="str">
            <v>PP.GME</v>
          </cell>
          <cell r="D691" t="str">
            <v>20.71520.1300</v>
          </cell>
          <cell r="E691">
            <v>1533</v>
          </cell>
          <cell r="F691" t="str">
            <v>Y</v>
          </cell>
          <cell r="G691">
            <v>56</v>
          </cell>
          <cell r="H691">
            <v>823</v>
          </cell>
        </row>
        <row r="692">
          <cell r="A692">
            <v>1539</v>
          </cell>
          <cell r="B692" t="str">
            <v>GME</v>
          </cell>
          <cell r="C692" t="str">
            <v>PP.GME</v>
          </cell>
          <cell r="D692" t="str">
            <v>20.71520.1300</v>
          </cell>
          <cell r="E692">
            <v>1539</v>
          </cell>
          <cell r="F692" t="str">
            <v>Y</v>
          </cell>
          <cell r="G692">
            <v>80</v>
          </cell>
          <cell r="H692">
            <v>828</v>
          </cell>
        </row>
        <row r="693">
          <cell r="A693">
            <v>1540</v>
          </cell>
          <cell r="B693" t="str">
            <v>GME</v>
          </cell>
          <cell r="C693" t="str">
            <v>PP.GME</v>
          </cell>
          <cell r="D693" t="str">
            <v>20.71520.1300</v>
          </cell>
          <cell r="E693">
            <v>1540</v>
          </cell>
          <cell r="F693" t="str">
            <v>Y</v>
          </cell>
          <cell r="G693">
            <v>80</v>
          </cell>
          <cell r="H693">
            <v>829</v>
          </cell>
        </row>
        <row r="694">
          <cell r="A694">
            <v>1543</v>
          </cell>
          <cell r="B694" t="str">
            <v>GME</v>
          </cell>
          <cell r="C694" t="str">
            <v>PP.GME</v>
          </cell>
          <cell r="D694" t="str">
            <v>20.71520.1300</v>
          </cell>
          <cell r="E694">
            <v>1543</v>
          </cell>
          <cell r="F694" t="str">
            <v>Y</v>
          </cell>
          <cell r="G694">
            <v>60</v>
          </cell>
          <cell r="H694">
            <v>832</v>
          </cell>
        </row>
        <row r="695">
          <cell r="A695">
            <v>1535</v>
          </cell>
          <cell r="B695" t="str">
            <v>GME</v>
          </cell>
          <cell r="C695" t="str">
            <v>PP.GME</v>
          </cell>
          <cell r="D695" t="str">
            <v>20.71520.1400</v>
          </cell>
          <cell r="E695">
            <v>1535</v>
          </cell>
          <cell r="F695" t="str">
            <v>Y</v>
          </cell>
          <cell r="G695">
            <v>80</v>
          </cell>
          <cell r="H695">
            <v>825</v>
          </cell>
        </row>
        <row r="696">
          <cell r="A696">
            <v>1536</v>
          </cell>
          <cell r="B696" t="str">
            <v>GME</v>
          </cell>
          <cell r="C696" t="str">
            <v>PP.GME</v>
          </cell>
          <cell r="D696" t="str">
            <v>20.71520.1500</v>
          </cell>
          <cell r="E696">
            <v>1536</v>
          </cell>
          <cell r="F696" t="str">
            <v>Y</v>
          </cell>
          <cell r="G696">
            <v>80</v>
          </cell>
          <cell r="H696">
            <v>826</v>
          </cell>
        </row>
        <row r="697">
          <cell r="A697">
            <v>1541</v>
          </cell>
          <cell r="B697" t="str">
            <v>GME</v>
          </cell>
          <cell r="C697" t="str">
            <v>PP.GME</v>
          </cell>
          <cell r="D697" t="str">
            <v>20.71520.1500</v>
          </cell>
          <cell r="E697">
            <v>1541</v>
          </cell>
          <cell r="F697" t="str">
            <v>Y</v>
          </cell>
          <cell r="G697">
            <v>60</v>
          </cell>
          <cell r="H697">
            <v>830</v>
          </cell>
        </row>
        <row r="698">
          <cell r="A698">
            <v>1538</v>
          </cell>
          <cell r="B698" t="str">
            <v>GME</v>
          </cell>
          <cell r="C698" t="str">
            <v>PP.GME</v>
          </cell>
          <cell r="D698" t="str">
            <v>20.71520.1720</v>
          </cell>
          <cell r="E698">
            <v>1538</v>
          </cell>
          <cell r="F698" t="str">
            <v>Y</v>
          </cell>
          <cell r="G698">
            <v>80</v>
          </cell>
          <cell r="H698">
            <v>827</v>
          </cell>
        </row>
        <row r="699">
          <cell r="A699">
            <v>1531</v>
          </cell>
          <cell r="B699" t="str">
            <v>GME</v>
          </cell>
          <cell r="C699" t="str">
            <v>PP.GME</v>
          </cell>
          <cell r="D699" t="str">
            <v>20.71520.1970</v>
          </cell>
          <cell r="E699">
            <v>1531</v>
          </cell>
          <cell r="F699" t="str">
            <v>Y</v>
          </cell>
          <cell r="G699">
            <v>64</v>
          </cell>
          <cell r="H699">
            <v>821</v>
          </cell>
        </row>
        <row r="700">
          <cell r="A700">
            <v>1542</v>
          </cell>
          <cell r="B700" t="str">
            <v>GME</v>
          </cell>
          <cell r="C700" t="str">
            <v>PP.GME</v>
          </cell>
          <cell r="D700" t="str">
            <v>20.71520.1970</v>
          </cell>
          <cell r="E700">
            <v>1542</v>
          </cell>
          <cell r="F700" t="str">
            <v>Y</v>
          </cell>
          <cell r="G700">
            <v>64</v>
          </cell>
          <cell r="H700">
            <v>831</v>
          </cell>
        </row>
        <row r="701">
          <cell r="A701">
            <v>1534</v>
          </cell>
          <cell r="B701" t="str">
            <v>GME</v>
          </cell>
          <cell r="C701" t="str">
            <v>PP.GME</v>
          </cell>
          <cell r="D701" t="str">
            <v>20.71520.2300</v>
          </cell>
          <cell r="E701">
            <v>1534</v>
          </cell>
          <cell r="F701" t="str">
            <v>Y</v>
          </cell>
          <cell r="G701">
            <v>0</v>
          </cell>
          <cell r="H701">
            <v>824</v>
          </cell>
        </row>
        <row r="702">
          <cell r="A702">
            <v>1537</v>
          </cell>
          <cell r="B702" t="str">
            <v>GME</v>
          </cell>
          <cell r="C702" t="str">
            <v>PP.GME</v>
          </cell>
          <cell r="D702" t="str">
            <v>20.71520.2500</v>
          </cell>
          <cell r="E702">
            <v>1537</v>
          </cell>
          <cell r="F702" t="str">
            <v>Y</v>
          </cell>
          <cell r="G702">
            <v>0</v>
          </cell>
          <cell r="H702">
            <v>1141</v>
          </cell>
        </row>
        <row r="703">
          <cell r="A703">
            <v>1544</v>
          </cell>
          <cell r="B703" t="str">
            <v>GME</v>
          </cell>
          <cell r="C703" t="str">
            <v>PP.GME</v>
          </cell>
          <cell r="D703" t="str">
            <v>20.73000.2300</v>
          </cell>
          <cell r="E703">
            <v>1544</v>
          </cell>
          <cell r="F703" t="str">
            <v>Y</v>
          </cell>
          <cell r="G703">
            <v>0</v>
          </cell>
          <cell r="H703">
            <v>833</v>
          </cell>
        </row>
        <row r="704">
          <cell r="A704">
            <v>1545</v>
          </cell>
          <cell r="B704" t="str">
            <v>GME</v>
          </cell>
          <cell r="C704" t="str">
            <v>PP.GME</v>
          </cell>
          <cell r="D704" t="str">
            <v>20.74000.1120</v>
          </cell>
          <cell r="E704">
            <v>1545</v>
          </cell>
          <cell r="F704" t="str">
            <v>Y</v>
          </cell>
          <cell r="G704">
            <v>40</v>
          </cell>
          <cell r="H704">
            <v>834</v>
          </cell>
        </row>
        <row r="705">
          <cell r="A705">
            <v>1547</v>
          </cell>
          <cell r="B705" t="str">
            <v>GME</v>
          </cell>
          <cell r="C705" t="str">
            <v>PP.GME</v>
          </cell>
          <cell r="D705" t="str">
            <v>20.74000.1230</v>
          </cell>
          <cell r="E705">
            <v>1547</v>
          </cell>
          <cell r="F705" t="str">
            <v>Y</v>
          </cell>
          <cell r="G705">
            <v>64</v>
          </cell>
          <cell r="H705">
            <v>836</v>
          </cell>
        </row>
        <row r="706">
          <cell r="A706">
            <v>1549</v>
          </cell>
          <cell r="B706" t="str">
            <v>GME</v>
          </cell>
          <cell r="C706" t="str">
            <v>PP.GME</v>
          </cell>
          <cell r="D706" t="str">
            <v>20.74000.1510</v>
          </cell>
          <cell r="E706">
            <v>1549</v>
          </cell>
          <cell r="F706" t="str">
            <v>Y</v>
          </cell>
          <cell r="G706">
            <v>80</v>
          </cell>
          <cell r="H706">
            <v>1148</v>
          </cell>
        </row>
        <row r="707">
          <cell r="A707">
            <v>1550</v>
          </cell>
          <cell r="B707" t="str">
            <v>GME</v>
          </cell>
          <cell r="C707" t="str">
            <v>PP.GME</v>
          </cell>
          <cell r="D707" t="str">
            <v>20.74000.1510</v>
          </cell>
          <cell r="E707">
            <v>1550</v>
          </cell>
          <cell r="F707" t="str">
            <v>Y</v>
          </cell>
          <cell r="G707">
            <v>64</v>
          </cell>
          <cell r="H707">
            <v>1149</v>
          </cell>
        </row>
        <row r="708">
          <cell r="A708">
            <v>1552</v>
          </cell>
          <cell r="B708" t="str">
            <v>GME</v>
          </cell>
          <cell r="C708" t="str">
            <v>PP.GME</v>
          </cell>
          <cell r="D708" t="str">
            <v>20.74000.1510</v>
          </cell>
          <cell r="E708">
            <v>1552</v>
          </cell>
          <cell r="F708" t="str">
            <v>Y</v>
          </cell>
          <cell r="G708">
            <v>20</v>
          </cell>
          <cell r="H708">
            <v>1150</v>
          </cell>
        </row>
        <row r="709">
          <cell r="A709">
            <v>1553</v>
          </cell>
          <cell r="B709" t="str">
            <v>GME</v>
          </cell>
          <cell r="C709" t="str">
            <v>PP.GME</v>
          </cell>
          <cell r="D709" t="str">
            <v>20.74000.1510</v>
          </cell>
          <cell r="E709">
            <v>1553</v>
          </cell>
          <cell r="F709" t="str">
            <v>Y</v>
          </cell>
          <cell r="G709">
            <v>64</v>
          </cell>
          <cell r="H709">
            <v>1151</v>
          </cell>
        </row>
        <row r="710">
          <cell r="A710">
            <v>1555</v>
          </cell>
          <cell r="B710" t="str">
            <v>GME</v>
          </cell>
          <cell r="C710" t="str">
            <v>PP.GME</v>
          </cell>
          <cell r="D710" t="str">
            <v>20.74000.1510</v>
          </cell>
          <cell r="E710">
            <v>1555</v>
          </cell>
          <cell r="F710" t="str">
            <v>Y</v>
          </cell>
          <cell r="G710">
            <v>48</v>
          </cell>
          <cell r="H710">
            <v>1152</v>
          </cell>
        </row>
        <row r="711">
          <cell r="A711">
            <v>1551</v>
          </cell>
          <cell r="B711" t="str">
            <v>GME</v>
          </cell>
          <cell r="C711" t="str">
            <v>PP.GME</v>
          </cell>
          <cell r="D711" t="str">
            <v>20.74000.1820</v>
          </cell>
          <cell r="E711">
            <v>1551</v>
          </cell>
          <cell r="F711" t="str">
            <v>Y</v>
          </cell>
          <cell r="G711">
            <v>40</v>
          </cell>
          <cell r="H711">
            <v>1153</v>
          </cell>
        </row>
        <row r="712">
          <cell r="A712">
            <v>1546</v>
          </cell>
          <cell r="B712" t="str">
            <v>GME</v>
          </cell>
          <cell r="C712" t="str">
            <v>PP.GME</v>
          </cell>
          <cell r="D712" t="str">
            <v>20.74000.1930</v>
          </cell>
          <cell r="E712">
            <v>1546</v>
          </cell>
          <cell r="F712" t="str">
            <v>Y</v>
          </cell>
          <cell r="G712">
            <v>80</v>
          </cell>
          <cell r="H712">
            <v>835</v>
          </cell>
        </row>
        <row r="713">
          <cell r="A713">
            <v>1548</v>
          </cell>
          <cell r="B713" t="str">
            <v>GME</v>
          </cell>
          <cell r="C713" t="str">
            <v>PP.GME</v>
          </cell>
          <cell r="D713" t="str">
            <v>20.74000.1930</v>
          </cell>
          <cell r="E713">
            <v>1548</v>
          </cell>
          <cell r="F713" t="str">
            <v>Y</v>
          </cell>
          <cell r="G713">
            <v>40</v>
          </cell>
          <cell r="H713">
            <v>837</v>
          </cell>
        </row>
        <row r="714">
          <cell r="A714">
            <v>1554</v>
          </cell>
          <cell r="B714" t="str">
            <v>GME</v>
          </cell>
          <cell r="C714" t="str">
            <v>PP.GME</v>
          </cell>
          <cell r="D714" t="str">
            <v>20.74000.1930</v>
          </cell>
          <cell r="E714">
            <v>1554</v>
          </cell>
          <cell r="F714" t="str">
            <v>Y</v>
          </cell>
          <cell r="G714">
            <v>40</v>
          </cell>
          <cell r="H714">
            <v>838</v>
          </cell>
        </row>
        <row r="715">
          <cell r="A715">
            <v>1556</v>
          </cell>
          <cell r="B715" t="str">
            <v>GME</v>
          </cell>
          <cell r="C715" t="str">
            <v>PP.GME</v>
          </cell>
          <cell r="D715" t="str">
            <v>20.74100.1120</v>
          </cell>
          <cell r="E715">
            <v>1556</v>
          </cell>
          <cell r="F715" t="str">
            <v>Y</v>
          </cell>
          <cell r="G715">
            <v>40</v>
          </cell>
          <cell r="H715">
            <v>839</v>
          </cell>
        </row>
        <row r="716">
          <cell r="A716">
            <v>1558</v>
          </cell>
          <cell r="B716" t="str">
            <v>GME</v>
          </cell>
          <cell r="C716" t="str">
            <v>PP.GME</v>
          </cell>
          <cell r="D716" t="str">
            <v>20.74100.1220</v>
          </cell>
          <cell r="E716">
            <v>1558</v>
          </cell>
          <cell r="F716" t="str">
            <v>Y</v>
          </cell>
          <cell r="G716">
            <v>40</v>
          </cell>
          <cell r="H716">
            <v>841</v>
          </cell>
        </row>
        <row r="717">
          <cell r="A717">
            <v>1557</v>
          </cell>
          <cell r="B717" t="str">
            <v>GME</v>
          </cell>
          <cell r="C717" t="str">
            <v>PP.GME</v>
          </cell>
          <cell r="D717" t="str">
            <v>20.74100.1925</v>
          </cell>
          <cell r="E717">
            <v>1557</v>
          </cell>
          <cell r="F717" t="str">
            <v>Y</v>
          </cell>
          <cell r="G717">
            <v>48</v>
          </cell>
          <cell r="H717">
            <v>840</v>
          </cell>
        </row>
        <row r="718">
          <cell r="A718">
            <v>1560</v>
          </cell>
          <cell r="B718" t="str">
            <v>GME</v>
          </cell>
          <cell r="C718" t="str">
            <v>PP.GME</v>
          </cell>
          <cell r="D718" t="str">
            <v>20.80000.1000</v>
          </cell>
          <cell r="E718">
            <v>1560</v>
          </cell>
          <cell r="F718" t="str">
            <v>Y</v>
          </cell>
          <cell r="G718">
            <v>40</v>
          </cell>
          <cell r="H718">
            <v>843</v>
          </cell>
        </row>
        <row r="719">
          <cell r="A719">
            <v>1561</v>
          </cell>
          <cell r="B719" t="str">
            <v>GME</v>
          </cell>
          <cell r="C719" t="str">
            <v>PP.GME</v>
          </cell>
          <cell r="D719" t="str">
            <v>20.80000.1010</v>
          </cell>
          <cell r="E719">
            <v>1561</v>
          </cell>
          <cell r="F719" t="str">
            <v>Y</v>
          </cell>
          <cell r="G719">
            <v>40</v>
          </cell>
          <cell r="H719">
            <v>1102</v>
          </cell>
        </row>
        <row r="720">
          <cell r="A720">
            <v>1559</v>
          </cell>
          <cell r="B720" t="str">
            <v>GME</v>
          </cell>
          <cell r="C720" t="str">
            <v>PP.GME</v>
          </cell>
          <cell r="D720" t="str">
            <v>20.80000.1950</v>
          </cell>
          <cell r="E720">
            <v>1559</v>
          </cell>
          <cell r="F720" t="str">
            <v>Y</v>
          </cell>
          <cell r="G720">
            <v>40</v>
          </cell>
          <cell r="H720">
            <v>842</v>
          </cell>
        </row>
        <row r="721">
          <cell r="A721">
            <v>1562</v>
          </cell>
          <cell r="B721" t="str">
            <v>GME</v>
          </cell>
          <cell r="C721" t="str">
            <v>PP.GME</v>
          </cell>
          <cell r="D721" t="str">
            <v>20.80240.1120</v>
          </cell>
          <cell r="E721">
            <v>1562</v>
          </cell>
          <cell r="F721" t="str">
            <v>Y</v>
          </cell>
          <cell r="G721">
            <v>80</v>
          </cell>
          <cell r="H721">
            <v>1103</v>
          </cell>
        </row>
        <row r="722">
          <cell r="A722">
            <v>1563</v>
          </cell>
          <cell r="B722" t="str">
            <v>GME</v>
          </cell>
          <cell r="C722" t="str">
            <v>PP.GME</v>
          </cell>
          <cell r="D722" t="str">
            <v>20.80240.2500</v>
          </cell>
          <cell r="E722">
            <v>1563</v>
          </cell>
          <cell r="F722" t="str">
            <v>Y</v>
          </cell>
          <cell r="G722">
            <v>0</v>
          </cell>
          <cell r="H722">
            <v>1104</v>
          </cell>
        </row>
        <row r="723">
          <cell r="A723">
            <v>1564</v>
          </cell>
          <cell r="B723" t="str">
            <v>GME</v>
          </cell>
          <cell r="C723" t="str">
            <v>PP.GME</v>
          </cell>
          <cell r="D723" t="str">
            <v>20.80240.2500</v>
          </cell>
          <cell r="E723">
            <v>1564</v>
          </cell>
          <cell r="F723" t="str">
            <v>Y</v>
          </cell>
          <cell r="G723">
            <v>0</v>
          </cell>
          <cell r="H723">
            <v>1105</v>
          </cell>
        </row>
        <row r="724">
          <cell r="A724">
            <v>1566</v>
          </cell>
          <cell r="B724" t="str">
            <v>GME</v>
          </cell>
          <cell r="C724" t="str">
            <v>PP.GME</v>
          </cell>
          <cell r="D724" t="str">
            <v>20.91100.1130</v>
          </cell>
          <cell r="E724">
            <v>1566</v>
          </cell>
          <cell r="F724" t="str">
            <v>Y</v>
          </cell>
          <cell r="G724">
            <v>8</v>
          </cell>
          <cell r="H724">
            <v>1111</v>
          </cell>
        </row>
        <row r="725">
          <cell r="A725">
            <v>1565</v>
          </cell>
          <cell r="B725" t="str">
            <v>GME</v>
          </cell>
          <cell r="C725" t="str">
            <v>PP.GME</v>
          </cell>
          <cell r="D725" t="str">
            <v>20.91100.1930</v>
          </cell>
          <cell r="E725">
            <v>1565</v>
          </cell>
          <cell r="F725" t="str">
            <v>Y</v>
          </cell>
          <cell r="G725">
            <v>16</v>
          </cell>
          <cell r="H725">
            <v>1106</v>
          </cell>
        </row>
        <row r="726">
          <cell r="A726">
            <v>1567</v>
          </cell>
          <cell r="B726" t="str">
            <v>GME</v>
          </cell>
          <cell r="C726" t="str">
            <v>PP.GME</v>
          </cell>
          <cell r="D726" t="str">
            <v>20.92000.1930</v>
          </cell>
          <cell r="E726">
            <v>1567</v>
          </cell>
          <cell r="F726" t="str">
            <v>Y</v>
          </cell>
          <cell r="G726">
            <v>16</v>
          </cell>
          <cell r="H726">
            <v>1107</v>
          </cell>
        </row>
        <row r="727">
          <cell r="A727">
            <v>1568</v>
          </cell>
          <cell r="B727" t="str">
            <v>GME</v>
          </cell>
          <cell r="C727" t="str">
            <v>PP.GME</v>
          </cell>
          <cell r="D727" t="str">
            <v>20.93000.1930</v>
          </cell>
          <cell r="E727">
            <v>1568</v>
          </cell>
          <cell r="F727" t="str">
            <v>Y</v>
          </cell>
          <cell r="G727">
            <v>16</v>
          </cell>
          <cell r="H727">
            <v>1108</v>
          </cell>
        </row>
        <row r="728">
          <cell r="A728">
            <v>1569</v>
          </cell>
          <cell r="B728" t="str">
            <v>GME</v>
          </cell>
          <cell r="C728" t="str">
            <v>PP.GME</v>
          </cell>
          <cell r="D728" t="str">
            <v>20.94000.1930</v>
          </cell>
          <cell r="E728">
            <v>1569</v>
          </cell>
          <cell r="F728" t="str">
            <v>Y</v>
          </cell>
          <cell r="G728">
            <v>16</v>
          </cell>
          <cell r="H728">
            <v>1109</v>
          </cell>
        </row>
        <row r="729">
          <cell r="A729">
            <v>1570</v>
          </cell>
          <cell r="B729" t="str">
            <v>GME</v>
          </cell>
          <cell r="C729" t="str">
            <v>PP.GME</v>
          </cell>
          <cell r="D729" t="str">
            <v>20.94100.1930</v>
          </cell>
          <cell r="E729">
            <v>1570</v>
          </cell>
          <cell r="F729" t="str">
            <v>Y</v>
          </cell>
          <cell r="G729">
            <v>8</v>
          </cell>
          <cell r="H729">
            <v>1110</v>
          </cell>
        </row>
        <row r="730">
          <cell r="A730">
            <v>1571</v>
          </cell>
          <cell r="B730" t="str">
            <v>GME</v>
          </cell>
          <cell r="C730" t="str">
            <v>PP.GME</v>
          </cell>
          <cell r="D730" t="str">
            <v>20.96100.1510</v>
          </cell>
          <cell r="E730">
            <v>1571</v>
          </cell>
          <cell r="F730" t="str">
            <v>Y</v>
          </cell>
          <cell r="G730">
            <v>40</v>
          </cell>
          <cell r="H730">
            <v>1226</v>
          </cell>
        </row>
        <row r="731">
          <cell r="A731">
            <v>1572</v>
          </cell>
          <cell r="B731" t="str">
            <v>GME</v>
          </cell>
          <cell r="C731" t="str">
            <v>PP.GME</v>
          </cell>
          <cell r="D731" t="str">
            <v>20.96100.1720</v>
          </cell>
          <cell r="E731">
            <v>1572</v>
          </cell>
          <cell r="F731" t="str">
            <v>Y</v>
          </cell>
          <cell r="G731">
            <v>80</v>
          </cell>
          <cell r="H731">
            <v>844</v>
          </cell>
        </row>
        <row r="732">
          <cell r="A732">
            <v>1573</v>
          </cell>
          <cell r="B732" t="str">
            <v>GME</v>
          </cell>
          <cell r="C732" t="str">
            <v>PP.GME</v>
          </cell>
          <cell r="D732" t="str">
            <v>20.96100.1720</v>
          </cell>
          <cell r="E732">
            <v>1573</v>
          </cell>
          <cell r="F732" t="str">
            <v>Y</v>
          </cell>
          <cell r="G732">
            <v>80</v>
          </cell>
          <cell r="H732">
            <v>845</v>
          </cell>
        </row>
        <row r="733">
          <cell r="A733">
            <v>1574</v>
          </cell>
          <cell r="B733" t="str">
            <v>GME</v>
          </cell>
          <cell r="C733" t="str">
            <v>PP.GME</v>
          </cell>
          <cell r="D733" t="str">
            <v>20.96100.1720</v>
          </cell>
          <cell r="E733">
            <v>1574</v>
          </cell>
          <cell r="F733" t="str">
            <v>Y</v>
          </cell>
          <cell r="G733">
            <v>80</v>
          </cell>
          <cell r="H733">
            <v>846</v>
          </cell>
        </row>
        <row r="734">
          <cell r="A734">
            <v>1575</v>
          </cell>
          <cell r="B734" t="str">
            <v>GME</v>
          </cell>
          <cell r="C734" t="str">
            <v>PP.GME</v>
          </cell>
          <cell r="D734" t="str">
            <v>20.96100.1720</v>
          </cell>
          <cell r="E734">
            <v>1575</v>
          </cell>
          <cell r="F734" t="str">
            <v>Y</v>
          </cell>
          <cell r="G734">
            <v>80</v>
          </cell>
          <cell r="H734">
            <v>847</v>
          </cell>
        </row>
        <row r="735">
          <cell r="A735">
            <v>1576</v>
          </cell>
          <cell r="B735" t="str">
            <v>GME</v>
          </cell>
          <cell r="C735" t="str">
            <v>PP.GME</v>
          </cell>
          <cell r="D735" t="str">
            <v>20.96100.1720</v>
          </cell>
          <cell r="E735">
            <v>1576</v>
          </cell>
          <cell r="F735" t="str">
            <v>Y</v>
          </cell>
          <cell r="G735">
            <v>80</v>
          </cell>
          <cell r="H735">
            <v>848</v>
          </cell>
        </row>
        <row r="736">
          <cell r="A736">
            <v>1577</v>
          </cell>
          <cell r="B736" t="str">
            <v>GME</v>
          </cell>
          <cell r="C736" t="str">
            <v>PP.GME</v>
          </cell>
          <cell r="D736" t="str">
            <v>20.96100.1720</v>
          </cell>
          <cell r="E736">
            <v>1577</v>
          </cell>
          <cell r="F736" t="str">
            <v>Y</v>
          </cell>
          <cell r="G736">
            <v>80</v>
          </cell>
          <cell r="H736">
            <v>849</v>
          </cell>
        </row>
        <row r="737">
          <cell r="A737">
            <v>1579</v>
          </cell>
          <cell r="B737" t="str">
            <v>GME</v>
          </cell>
          <cell r="C737" t="str">
            <v>PP.GME</v>
          </cell>
          <cell r="D737" t="str">
            <v>30.87000.1210</v>
          </cell>
          <cell r="E737">
            <v>1579</v>
          </cell>
          <cell r="F737" t="str">
            <v>Y</v>
          </cell>
          <cell r="G737">
            <v>80</v>
          </cell>
          <cell r="H737">
            <v>851</v>
          </cell>
        </row>
        <row r="738">
          <cell r="A738">
            <v>1583</v>
          </cell>
          <cell r="B738" t="str">
            <v>GME</v>
          </cell>
          <cell r="C738" t="str">
            <v>PP.GME</v>
          </cell>
          <cell r="D738" t="str">
            <v>30.87000.1500</v>
          </cell>
          <cell r="E738">
            <v>1583</v>
          </cell>
          <cell r="F738" t="str">
            <v>N</v>
          </cell>
          <cell r="G738">
            <v>0</v>
          </cell>
          <cell r="H738">
            <v>855</v>
          </cell>
        </row>
        <row r="739">
          <cell r="A739">
            <v>1578</v>
          </cell>
          <cell r="B739" t="str">
            <v>GME</v>
          </cell>
          <cell r="C739" t="str">
            <v>PP.GME</v>
          </cell>
          <cell r="D739" t="str">
            <v>30.87000.1700</v>
          </cell>
          <cell r="E739">
            <v>1578</v>
          </cell>
          <cell r="F739" t="str">
            <v>Y</v>
          </cell>
          <cell r="G739">
            <v>52</v>
          </cell>
          <cell r="H739">
            <v>850</v>
          </cell>
        </row>
        <row r="740">
          <cell r="A740">
            <v>1580</v>
          </cell>
          <cell r="B740" t="str">
            <v>GME</v>
          </cell>
          <cell r="C740" t="str">
            <v>PP.GME</v>
          </cell>
          <cell r="D740" t="str">
            <v>30.87000.1700</v>
          </cell>
          <cell r="E740">
            <v>1580</v>
          </cell>
          <cell r="F740" t="str">
            <v>Y</v>
          </cell>
          <cell r="G740">
            <v>64</v>
          </cell>
          <cell r="H740">
            <v>852</v>
          </cell>
        </row>
        <row r="741">
          <cell r="A741">
            <v>1581</v>
          </cell>
          <cell r="B741" t="str">
            <v>GME</v>
          </cell>
          <cell r="C741" t="str">
            <v>PP.GME</v>
          </cell>
          <cell r="D741" t="str">
            <v>30.87000.1700</v>
          </cell>
          <cell r="E741">
            <v>1581</v>
          </cell>
          <cell r="F741" t="str">
            <v>Y</v>
          </cell>
          <cell r="G741">
            <v>72</v>
          </cell>
          <cell r="H741">
            <v>853</v>
          </cell>
        </row>
        <row r="742">
          <cell r="A742">
            <v>1582</v>
          </cell>
          <cell r="B742" t="str">
            <v>GME</v>
          </cell>
          <cell r="C742" t="str">
            <v>PP.GME</v>
          </cell>
          <cell r="D742" t="str">
            <v>30.87000.1700</v>
          </cell>
          <cell r="E742">
            <v>1582</v>
          </cell>
          <cell r="F742" t="str">
            <v>Y</v>
          </cell>
          <cell r="G742">
            <v>8</v>
          </cell>
          <cell r="H742">
            <v>854</v>
          </cell>
        </row>
        <row r="743">
          <cell r="A743">
            <v>1583</v>
          </cell>
          <cell r="B743" t="str">
            <v>GME</v>
          </cell>
          <cell r="C743" t="str">
            <v>PP.GME</v>
          </cell>
          <cell r="D743" t="str">
            <v>30.87000.2500</v>
          </cell>
          <cell r="E743">
            <v>1583</v>
          </cell>
          <cell r="F743" t="str">
            <v>Y</v>
          </cell>
          <cell r="G743">
            <v>0</v>
          </cell>
          <cell r="H743">
            <v>1142</v>
          </cell>
        </row>
        <row r="744">
          <cell r="A744">
            <v>1584</v>
          </cell>
          <cell r="B744" t="str">
            <v>GME</v>
          </cell>
          <cell r="C744" t="str">
            <v>PP.GME</v>
          </cell>
          <cell r="D744" t="str">
            <v>31.83200.1825</v>
          </cell>
          <cell r="E744">
            <v>1584</v>
          </cell>
          <cell r="F744" t="str">
            <v>Y</v>
          </cell>
          <cell r="G744">
            <v>80</v>
          </cell>
          <cell r="H744">
            <v>856</v>
          </cell>
        </row>
        <row r="745">
          <cell r="A745">
            <v>1585</v>
          </cell>
          <cell r="B745" t="str">
            <v>GME</v>
          </cell>
          <cell r="C745" t="str">
            <v>PP.GME</v>
          </cell>
          <cell r="D745" t="str">
            <v>31.83200.1825</v>
          </cell>
          <cell r="E745">
            <v>1585</v>
          </cell>
          <cell r="F745" t="str">
            <v>Y</v>
          </cell>
          <cell r="G745">
            <v>80</v>
          </cell>
          <cell r="H745">
            <v>857</v>
          </cell>
        </row>
        <row r="746">
          <cell r="A746">
            <v>1595</v>
          </cell>
          <cell r="B746" t="str">
            <v>GME</v>
          </cell>
          <cell r="C746" t="str">
            <v>PP.GME</v>
          </cell>
          <cell r="D746" t="str">
            <v>31.83400.1120</v>
          </cell>
          <cell r="E746">
            <v>1595</v>
          </cell>
          <cell r="F746" t="str">
            <v>Y</v>
          </cell>
          <cell r="G746">
            <v>80</v>
          </cell>
          <cell r="H746">
            <v>867</v>
          </cell>
        </row>
        <row r="747">
          <cell r="A747">
            <v>1592</v>
          </cell>
          <cell r="B747" t="str">
            <v>GME</v>
          </cell>
          <cell r="C747" t="str">
            <v>PP.GME</v>
          </cell>
          <cell r="D747" t="str">
            <v>31.83400.1950</v>
          </cell>
          <cell r="E747">
            <v>1592</v>
          </cell>
          <cell r="F747" t="str">
            <v>Y</v>
          </cell>
          <cell r="G747">
            <v>80</v>
          </cell>
          <cell r="H747">
            <v>864</v>
          </cell>
        </row>
        <row r="748">
          <cell r="A748">
            <v>1593</v>
          </cell>
          <cell r="B748" t="str">
            <v>GME</v>
          </cell>
          <cell r="C748" t="str">
            <v>PP.GME</v>
          </cell>
          <cell r="D748" t="str">
            <v>31.83400.1950</v>
          </cell>
          <cell r="E748">
            <v>1593</v>
          </cell>
          <cell r="F748" t="str">
            <v>Y</v>
          </cell>
          <cell r="G748">
            <v>56</v>
          </cell>
          <cell r="H748">
            <v>865</v>
          </cell>
        </row>
        <row r="749">
          <cell r="A749">
            <v>1586</v>
          </cell>
          <cell r="B749" t="str">
            <v>GME</v>
          </cell>
          <cell r="C749" t="str">
            <v>PP.GME</v>
          </cell>
          <cell r="D749" t="str">
            <v>31.83400.1985</v>
          </cell>
          <cell r="E749">
            <v>1586</v>
          </cell>
          <cell r="F749" t="str">
            <v>Y</v>
          </cell>
          <cell r="G749">
            <v>40</v>
          </cell>
          <cell r="H749">
            <v>858</v>
          </cell>
        </row>
        <row r="750">
          <cell r="A750">
            <v>1587</v>
          </cell>
          <cell r="B750" t="str">
            <v>GME</v>
          </cell>
          <cell r="C750" t="str">
            <v>PP.GME</v>
          </cell>
          <cell r="D750" t="str">
            <v>31.83400.1985</v>
          </cell>
          <cell r="E750">
            <v>1587</v>
          </cell>
          <cell r="F750" t="str">
            <v>Y</v>
          </cell>
          <cell r="G750">
            <v>24</v>
          </cell>
          <cell r="H750">
            <v>859</v>
          </cell>
        </row>
        <row r="751">
          <cell r="A751">
            <v>1589</v>
          </cell>
          <cell r="B751" t="str">
            <v>GME</v>
          </cell>
          <cell r="C751" t="str">
            <v>PP.GME</v>
          </cell>
          <cell r="D751" t="str">
            <v>31.83400.1985</v>
          </cell>
          <cell r="E751">
            <v>1589</v>
          </cell>
          <cell r="F751" t="str">
            <v>Y</v>
          </cell>
          <cell r="G751">
            <v>16</v>
          </cell>
          <cell r="H751">
            <v>861</v>
          </cell>
        </row>
        <row r="752">
          <cell r="A752">
            <v>1590</v>
          </cell>
          <cell r="B752" t="str">
            <v>GME</v>
          </cell>
          <cell r="C752" t="str">
            <v>PP.GME</v>
          </cell>
          <cell r="D752" t="str">
            <v>31.83400.1985</v>
          </cell>
          <cell r="E752">
            <v>1590</v>
          </cell>
          <cell r="F752" t="str">
            <v>Y</v>
          </cell>
          <cell r="G752">
            <v>16</v>
          </cell>
          <cell r="H752">
            <v>862</v>
          </cell>
        </row>
        <row r="753">
          <cell r="A753">
            <v>1591</v>
          </cell>
          <cell r="B753" t="str">
            <v>GME</v>
          </cell>
          <cell r="C753" t="str">
            <v>PP.GME</v>
          </cell>
          <cell r="D753" t="str">
            <v>31.83400.1985</v>
          </cell>
          <cell r="E753">
            <v>1591</v>
          </cell>
          <cell r="F753" t="str">
            <v>Y</v>
          </cell>
          <cell r="G753">
            <v>16</v>
          </cell>
          <cell r="H753">
            <v>863</v>
          </cell>
        </row>
        <row r="754">
          <cell r="A754">
            <v>1594</v>
          </cell>
          <cell r="B754" t="str">
            <v>GME</v>
          </cell>
          <cell r="C754" t="str">
            <v>PP.GME</v>
          </cell>
          <cell r="D754" t="str">
            <v>31.83400.1990</v>
          </cell>
          <cell r="E754">
            <v>1594</v>
          </cell>
          <cell r="F754" t="str">
            <v>Y</v>
          </cell>
          <cell r="G754">
            <v>80</v>
          </cell>
          <cell r="H754">
            <v>866</v>
          </cell>
        </row>
        <row r="755">
          <cell r="A755">
            <v>1596</v>
          </cell>
          <cell r="B755" t="str">
            <v>GME</v>
          </cell>
          <cell r="C755" t="str">
            <v>PP.GME</v>
          </cell>
          <cell r="D755" t="str">
            <v>31.83400.1990</v>
          </cell>
          <cell r="E755">
            <v>1596</v>
          </cell>
          <cell r="F755" t="str">
            <v>Y</v>
          </cell>
          <cell r="G755">
            <v>80</v>
          </cell>
          <cell r="H755">
            <v>868</v>
          </cell>
        </row>
        <row r="756">
          <cell r="A756">
            <v>1588</v>
          </cell>
          <cell r="B756" t="str">
            <v>GME</v>
          </cell>
          <cell r="C756" t="str">
            <v>PP.GME</v>
          </cell>
          <cell r="D756" t="str">
            <v>31.83400.2985</v>
          </cell>
          <cell r="E756">
            <v>1588</v>
          </cell>
          <cell r="F756" t="str">
            <v>Y</v>
          </cell>
          <cell r="G756">
            <v>0</v>
          </cell>
          <cell r="H756">
            <v>860</v>
          </cell>
        </row>
        <row r="757">
          <cell r="A757">
            <v>1597</v>
          </cell>
          <cell r="B757" t="str">
            <v>GME</v>
          </cell>
          <cell r="C757" t="str">
            <v>PP.GME</v>
          </cell>
          <cell r="D757" t="str">
            <v>31.83600.1810</v>
          </cell>
          <cell r="E757">
            <v>1597</v>
          </cell>
          <cell r="F757" t="str">
            <v>Y</v>
          </cell>
          <cell r="G757">
            <v>80</v>
          </cell>
          <cell r="H757">
            <v>869</v>
          </cell>
        </row>
        <row r="758">
          <cell r="A758">
            <v>1605</v>
          </cell>
          <cell r="B758" t="str">
            <v>GME</v>
          </cell>
          <cell r="C758" t="str">
            <v>PP.GME</v>
          </cell>
          <cell r="D758" t="str">
            <v>31.83700.1000</v>
          </cell>
          <cell r="E758">
            <v>1605</v>
          </cell>
          <cell r="F758" t="str">
            <v>Y</v>
          </cell>
          <cell r="G758">
            <v>4</v>
          </cell>
          <cell r="H758">
            <v>876</v>
          </cell>
        </row>
        <row r="759">
          <cell r="A759">
            <v>1606</v>
          </cell>
          <cell r="B759" t="str">
            <v>GME</v>
          </cell>
          <cell r="C759" t="str">
            <v>PP.GME</v>
          </cell>
          <cell r="D759" t="str">
            <v>31.83700.1100</v>
          </cell>
          <cell r="E759">
            <v>1606</v>
          </cell>
          <cell r="F759" t="str">
            <v>Y</v>
          </cell>
          <cell r="G759">
            <v>80</v>
          </cell>
          <cell r="H759">
            <v>877</v>
          </cell>
        </row>
        <row r="760">
          <cell r="A760">
            <v>1598</v>
          </cell>
          <cell r="B760" t="str">
            <v>GME</v>
          </cell>
          <cell r="C760" t="str">
            <v>PP.GME</v>
          </cell>
          <cell r="D760" t="str">
            <v>31.83700.1970</v>
          </cell>
          <cell r="E760">
            <v>1598</v>
          </cell>
          <cell r="F760" t="str">
            <v>Y</v>
          </cell>
          <cell r="G760">
            <v>64</v>
          </cell>
          <cell r="H760">
            <v>870</v>
          </cell>
        </row>
        <row r="761">
          <cell r="A761">
            <v>1601</v>
          </cell>
          <cell r="B761" t="str">
            <v>GME</v>
          </cell>
          <cell r="C761" t="str">
            <v>PP.GME</v>
          </cell>
          <cell r="D761" t="str">
            <v>31.83700.1970</v>
          </cell>
          <cell r="E761">
            <v>1601</v>
          </cell>
          <cell r="F761" t="str">
            <v>Y</v>
          </cell>
          <cell r="G761">
            <v>80</v>
          </cell>
          <cell r="H761">
            <v>873</v>
          </cell>
        </row>
        <row r="762">
          <cell r="A762">
            <v>1599</v>
          </cell>
          <cell r="B762" t="str">
            <v>GME</v>
          </cell>
          <cell r="C762" t="str">
            <v>PP.GME</v>
          </cell>
          <cell r="D762" t="str">
            <v>31.83700.1980</v>
          </cell>
          <cell r="E762">
            <v>1599</v>
          </cell>
          <cell r="F762" t="str">
            <v>Y</v>
          </cell>
          <cell r="G762">
            <v>80</v>
          </cell>
          <cell r="H762">
            <v>871</v>
          </cell>
        </row>
        <row r="763">
          <cell r="A763">
            <v>1600</v>
          </cell>
          <cell r="B763" t="str">
            <v>GME</v>
          </cell>
          <cell r="C763" t="str">
            <v>PP.GME</v>
          </cell>
          <cell r="D763" t="str">
            <v>31.83700.1980</v>
          </cell>
          <cell r="E763">
            <v>1600</v>
          </cell>
          <cell r="F763" t="str">
            <v>Y</v>
          </cell>
          <cell r="G763">
            <v>64</v>
          </cell>
          <cell r="H763">
            <v>872</v>
          </cell>
        </row>
        <row r="764">
          <cell r="A764">
            <v>1602</v>
          </cell>
          <cell r="B764" t="str">
            <v>GME</v>
          </cell>
          <cell r="C764" t="str">
            <v>PP.GME</v>
          </cell>
          <cell r="D764" t="str">
            <v>31.83700.1980</v>
          </cell>
          <cell r="E764">
            <v>1602</v>
          </cell>
          <cell r="F764" t="str">
            <v>Y</v>
          </cell>
          <cell r="G764">
            <v>16</v>
          </cell>
          <cell r="H764">
            <v>874</v>
          </cell>
        </row>
        <row r="765">
          <cell r="A765">
            <v>1604</v>
          </cell>
          <cell r="B765" t="str">
            <v>GME</v>
          </cell>
          <cell r="C765" t="str">
            <v>PP.GME</v>
          </cell>
          <cell r="D765" t="str">
            <v>31.83700.1980</v>
          </cell>
          <cell r="E765">
            <v>1604</v>
          </cell>
          <cell r="F765" t="str">
            <v>Y</v>
          </cell>
          <cell r="G765">
            <v>16</v>
          </cell>
          <cell r="H765">
            <v>875</v>
          </cell>
        </row>
        <row r="766">
          <cell r="A766">
            <v>1603</v>
          </cell>
          <cell r="B766" t="str">
            <v>GME</v>
          </cell>
          <cell r="C766" t="str">
            <v>PP.GME</v>
          </cell>
          <cell r="D766" t="str">
            <v>31.83700.2970</v>
          </cell>
          <cell r="E766">
            <v>1603</v>
          </cell>
          <cell r="F766" t="str">
            <v>Y</v>
          </cell>
          <cell r="G766">
            <v>0</v>
          </cell>
          <cell r="H766">
            <v>1145</v>
          </cell>
        </row>
        <row r="767">
          <cell r="A767">
            <v>1607</v>
          </cell>
          <cell r="B767" t="str">
            <v>GME</v>
          </cell>
          <cell r="C767" t="str">
            <v>PP.GME</v>
          </cell>
          <cell r="D767" t="str">
            <v>31.83700.2980</v>
          </cell>
          <cell r="E767">
            <v>1607</v>
          </cell>
          <cell r="F767" t="str">
            <v>Y</v>
          </cell>
          <cell r="G767">
            <v>0</v>
          </cell>
          <cell r="H767">
            <v>1143</v>
          </cell>
        </row>
        <row r="768">
          <cell r="A768">
            <v>1608</v>
          </cell>
          <cell r="B768" t="str">
            <v>GME</v>
          </cell>
          <cell r="C768" t="str">
            <v>PP.GME</v>
          </cell>
          <cell r="D768" t="str">
            <v>31.85000.1120</v>
          </cell>
          <cell r="E768">
            <v>1608</v>
          </cell>
          <cell r="F768" t="str">
            <v>Y</v>
          </cell>
          <cell r="G768">
            <v>80</v>
          </cell>
          <cell r="H768">
            <v>878</v>
          </cell>
        </row>
        <row r="769">
          <cell r="A769">
            <v>1609</v>
          </cell>
          <cell r="B769" t="str">
            <v>GME</v>
          </cell>
          <cell r="C769" t="str">
            <v>PP.GME</v>
          </cell>
          <cell r="D769" t="str">
            <v>31.87000.1500</v>
          </cell>
          <cell r="E769">
            <v>1609</v>
          </cell>
          <cell r="F769" t="str">
            <v>Y</v>
          </cell>
          <cell r="G769">
            <v>16</v>
          </cell>
          <cell r="H769">
            <v>879</v>
          </cell>
        </row>
        <row r="770">
          <cell r="A770">
            <v>1610</v>
          </cell>
          <cell r="B770" t="str">
            <v>GME</v>
          </cell>
          <cell r="C770" t="str">
            <v>PP.GME</v>
          </cell>
          <cell r="D770" t="str">
            <v>32.60000.1110</v>
          </cell>
          <cell r="E770">
            <v>1610</v>
          </cell>
          <cell r="F770" t="str">
            <v>Y</v>
          </cell>
          <cell r="G770">
            <v>80</v>
          </cell>
          <cell r="H770">
            <v>1146</v>
          </cell>
        </row>
        <row r="771">
          <cell r="A771">
            <v>1611</v>
          </cell>
          <cell r="B771" t="str">
            <v>GME</v>
          </cell>
          <cell r="C771" t="str">
            <v>PP.GME</v>
          </cell>
          <cell r="D771" t="str">
            <v>32.60000.1600</v>
          </cell>
          <cell r="E771">
            <v>1611</v>
          </cell>
          <cell r="F771" t="str">
            <v>Y</v>
          </cell>
          <cell r="G771">
            <v>80</v>
          </cell>
          <cell r="H771">
            <v>880</v>
          </cell>
        </row>
        <row r="772">
          <cell r="A772">
            <v>1612</v>
          </cell>
          <cell r="B772" t="str">
            <v>GME</v>
          </cell>
          <cell r="C772" t="str">
            <v>PP.GME</v>
          </cell>
          <cell r="D772" t="str">
            <v>32.60600.1820</v>
          </cell>
          <cell r="E772">
            <v>1612</v>
          </cell>
          <cell r="F772" t="str">
            <v>Y</v>
          </cell>
          <cell r="G772">
            <v>80</v>
          </cell>
          <cell r="H772">
            <v>881</v>
          </cell>
        </row>
        <row r="773">
          <cell r="A773">
            <v>1613</v>
          </cell>
          <cell r="B773" t="str">
            <v>GME</v>
          </cell>
          <cell r="C773" t="str">
            <v>PP.GME</v>
          </cell>
          <cell r="D773" t="str">
            <v>32.83200.1220</v>
          </cell>
          <cell r="E773">
            <v>1613</v>
          </cell>
          <cell r="F773" t="str">
            <v>Y</v>
          </cell>
          <cell r="G773">
            <v>80</v>
          </cell>
          <cell r="H773">
            <v>882</v>
          </cell>
        </row>
        <row r="774">
          <cell r="A774">
            <v>1614</v>
          </cell>
          <cell r="B774" t="str">
            <v>GME</v>
          </cell>
          <cell r="C774" t="str">
            <v>PP.GME</v>
          </cell>
          <cell r="D774" t="str">
            <v>32.83200.1825</v>
          </cell>
          <cell r="E774">
            <v>1614</v>
          </cell>
          <cell r="F774" t="str">
            <v>Y</v>
          </cell>
          <cell r="G774">
            <v>80</v>
          </cell>
          <cell r="H774">
            <v>883</v>
          </cell>
        </row>
        <row r="775">
          <cell r="A775">
            <v>1615</v>
          </cell>
          <cell r="B775" t="str">
            <v>GME</v>
          </cell>
          <cell r="C775" t="str">
            <v>PP.GME</v>
          </cell>
          <cell r="D775" t="str">
            <v>32.83200.1825</v>
          </cell>
          <cell r="E775">
            <v>1615</v>
          </cell>
          <cell r="F775" t="str">
            <v>Y</v>
          </cell>
          <cell r="G775">
            <v>80</v>
          </cell>
          <cell r="H775">
            <v>884</v>
          </cell>
        </row>
        <row r="776">
          <cell r="A776">
            <v>1616</v>
          </cell>
          <cell r="B776" t="str">
            <v>GME</v>
          </cell>
          <cell r="C776" t="str">
            <v>PP.GME</v>
          </cell>
          <cell r="D776" t="str">
            <v>32.83200.1825</v>
          </cell>
          <cell r="E776">
            <v>1616</v>
          </cell>
          <cell r="F776" t="str">
            <v>Y</v>
          </cell>
          <cell r="G776">
            <v>32</v>
          </cell>
          <cell r="H776">
            <v>885</v>
          </cell>
        </row>
        <row r="777">
          <cell r="A777">
            <v>1624</v>
          </cell>
          <cell r="B777" t="str">
            <v>GME</v>
          </cell>
          <cell r="C777" t="str">
            <v>PP.GME</v>
          </cell>
          <cell r="D777" t="str">
            <v>32.83400.1120</v>
          </cell>
          <cell r="E777">
            <v>1624</v>
          </cell>
          <cell r="F777" t="str">
            <v>Y</v>
          </cell>
          <cell r="G777">
            <v>80</v>
          </cell>
          <cell r="H777">
            <v>893</v>
          </cell>
        </row>
        <row r="778">
          <cell r="A778">
            <v>1617</v>
          </cell>
          <cell r="B778" t="str">
            <v>GME</v>
          </cell>
          <cell r="C778" t="str">
            <v>PP.GME</v>
          </cell>
          <cell r="D778" t="str">
            <v>32.83400.1950</v>
          </cell>
          <cell r="E778">
            <v>1617</v>
          </cell>
          <cell r="F778" t="str">
            <v>Y</v>
          </cell>
          <cell r="G778">
            <v>80</v>
          </cell>
          <cell r="H778">
            <v>886</v>
          </cell>
        </row>
        <row r="779">
          <cell r="A779">
            <v>1619</v>
          </cell>
          <cell r="B779" t="str">
            <v>GME</v>
          </cell>
          <cell r="C779" t="str">
            <v>PP.GME</v>
          </cell>
          <cell r="D779" t="str">
            <v>32.83400.1950</v>
          </cell>
          <cell r="E779">
            <v>1619</v>
          </cell>
          <cell r="F779" t="str">
            <v>Y</v>
          </cell>
          <cell r="G779">
            <v>60</v>
          </cell>
          <cell r="H779">
            <v>888</v>
          </cell>
        </row>
        <row r="780">
          <cell r="A780">
            <v>1620</v>
          </cell>
          <cell r="B780" t="str">
            <v>GME</v>
          </cell>
          <cell r="C780" t="str">
            <v>PP.GME</v>
          </cell>
          <cell r="D780" t="str">
            <v>32.83400.1950</v>
          </cell>
          <cell r="E780">
            <v>1620</v>
          </cell>
          <cell r="F780" t="str">
            <v>Y</v>
          </cell>
          <cell r="G780">
            <v>64</v>
          </cell>
          <cell r="H780">
            <v>889</v>
          </cell>
        </row>
        <row r="781">
          <cell r="A781">
            <v>1622</v>
          </cell>
          <cell r="B781" t="str">
            <v>GME</v>
          </cell>
          <cell r="C781" t="str">
            <v>PP.GME</v>
          </cell>
          <cell r="D781" t="str">
            <v>32.83400.1950</v>
          </cell>
          <cell r="E781">
            <v>1622</v>
          </cell>
          <cell r="F781" t="str">
            <v>Y</v>
          </cell>
          <cell r="G781">
            <v>80</v>
          </cell>
          <cell r="H781">
            <v>891</v>
          </cell>
        </row>
        <row r="782">
          <cell r="A782">
            <v>1623</v>
          </cell>
          <cell r="B782" t="str">
            <v>GME</v>
          </cell>
          <cell r="C782" t="str">
            <v>PP.GME</v>
          </cell>
          <cell r="D782" t="str">
            <v>32.83400.1950</v>
          </cell>
          <cell r="E782">
            <v>1623</v>
          </cell>
          <cell r="F782" t="str">
            <v>Y</v>
          </cell>
          <cell r="G782">
            <v>24</v>
          </cell>
          <cell r="H782">
            <v>892</v>
          </cell>
        </row>
        <row r="783">
          <cell r="A783">
            <v>1618</v>
          </cell>
          <cell r="B783" t="str">
            <v>GME</v>
          </cell>
          <cell r="C783" t="str">
            <v>PP.GME</v>
          </cell>
          <cell r="D783" t="str">
            <v>32.83400.1990</v>
          </cell>
          <cell r="E783">
            <v>1618</v>
          </cell>
          <cell r="F783" t="str">
            <v>Y</v>
          </cell>
          <cell r="G783">
            <v>80</v>
          </cell>
          <cell r="H783">
            <v>1147</v>
          </cell>
        </row>
        <row r="784">
          <cell r="A784">
            <v>1621</v>
          </cell>
          <cell r="B784" t="str">
            <v>GME</v>
          </cell>
          <cell r="C784" t="str">
            <v>PP.GME</v>
          </cell>
          <cell r="D784" t="str">
            <v>32.83400.1990</v>
          </cell>
          <cell r="E784">
            <v>1621</v>
          </cell>
          <cell r="F784" t="str">
            <v>Y</v>
          </cell>
          <cell r="G784">
            <v>80</v>
          </cell>
          <cell r="H784">
            <v>890</v>
          </cell>
        </row>
        <row r="785">
          <cell r="A785">
            <v>1625</v>
          </cell>
          <cell r="B785" t="str">
            <v>GME</v>
          </cell>
          <cell r="C785" t="str">
            <v>PP.GME</v>
          </cell>
          <cell r="D785" t="str">
            <v>32.83400.1995</v>
          </cell>
          <cell r="E785">
            <v>1625</v>
          </cell>
          <cell r="F785" t="str">
            <v>Y</v>
          </cell>
          <cell r="G785">
            <v>80</v>
          </cell>
          <cell r="H785">
            <v>894</v>
          </cell>
        </row>
        <row r="786">
          <cell r="A786">
            <v>1626</v>
          </cell>
          <cell r="B786" t="str">
            <v>GME</v>
          </cell>
          <cell r="C786" t="str">
            <v>PP.GME</v>
          </cell>
          <cell r="D786" t="str">
            <v>32.83600.1800</v>
          </cell>
          <cell r="E786">
            <v>1626</v>
          </cell>
          <cell r="F786" t="str">
            <v>Y</v>
          </cell>
          <cell r="G786">
            <v>64</v>
          </cell>
          <cell r="H786">
            <v>895</v>
          </cell>
        </row>
        <row r="787">
          <cell r="A787">
            <v>1628</v>
          </cell>
          <cell r="B787" t="str">
            <v>GME</v>
          </cell>
          <cell r="C787" t="str">
            <v>PP.GME</v>
          </cell>
          <cell r="D787" t="str">
            <v>32.83700.1000</v>
          </cell>
          <cell r="E787">
            <v>1628</v>
          </cell>
          <cell r="F787" t="str">
            <v>Y</v>
          </cell>
          <cell r="G787">
            <v>76</v>
          </cell>
          <cell r="H787">
            <v>897</v>
          </cell>
        </row>
        <row r="788">
          <cell r="A788">
            <v>1627</v>
          </cell>
          <cell r="B788" t="str">
            <v>GME</v>
          </cell>
          <cell r="C788" t="str">
            <v>PP.GME</v>
          </cell>
          <cell r="D788" t="str">
            <v>32.83700.1950</v>
          </cell>
          <cell r="E788">
            <v>1627</v>
          </cell>
          <cell r="F788" t="str">
            <v>Y</v>
          </cell>
          <cell r="G788">
            <v>80</v>
          </cell>
          <cell r="H788">
            <v>896</v>
          </cell>
        </row>
        <row r="789">
          <cell r="A789">
            <v>1631</v>
          </cell>
          <cell r="B789" t="str">
            <v>GME</v>
          </cell>
          <cell r="C789" t="str">
            <v>PP.GME</v>
          </cell>
          <cell r="D789" t="str">
            <v>32.85000.1210</v>
          </cell>
          <cell r="E789">
            <v>1631</v>
          </cell>
          <cell r="F789" t="str">
            <v>Y</v>
          </cell>
          <cell r="G789">
            <v>80</v>
          </cell>
          <cell r="H789">
            <v>900</v>
          </cell>
        </row>
        <row r="790">
          <cell r="A790">
            <v>1629</v>
          </cell>
          <cell r="B790" t="str">
            <v>GME</v>
          </cell>
          <cell r="C790" t="str">
            <v>PP.GME</v>
          </cell>
          <cell r="D790" t="str">
            <v>32.85000.1915</v>
          </cell>
          <cell r="E790">
            <v>1629</v>
          </cell>
          <cell r="F790" t="str">
            <v>Y</v>
          </cell>
          <cell r="G790">
            <v>64</v>
          </cell>
          <cell r="H790">
            <v>898</v>
          </cell>
        </row>
        <row r="791">
          <cell r="A791">
            <v>1630</v>
          </cell>
          <cell r="B791" t="str">
            <v>GME</v>
          </cell>
          <cell r="C791" t="str">
            <v>PP.GME</v>
          </cell>
          <cell r="D791" t="str">
            <v>32.85000.2915</v>
          </cell>
          <cell r="E791">
            <v>1630</v>
          </cell>
          <cell r="F791" t="str">
            <v>Y</v>
          </cell>
          <cell r="G791">
            <v>0</v>
          </cell>
          <cell r="H791">
            <v>899</v>
          </cell>
        </row>
        <row r="792">
          <cell r="A792">
            <v>1640</v>
          </cell>
          <cell r="B792" t="str">
            <v>GME</v>
          </cell>
          <cell r="C792" t="str">
            <v>PP.GME</v>
          </cell>
          <cell r="D792" t="str">
            <v>32.87000.1500</v>
          </cell>
          <cell r="E792">
            <v>1640</v>
          </cell>
          <cell r="F792" t="str">
            <v>N</v>
          </cell>
          <cell r="G792">
            <v>0</v>
          </cell>
          <cell r="H792">
            <v>909</v>
          </cell>
        </row>
        <row r="793">
          <cell r="A793">
            <v>1646</v>
          </cell>
          <cell r="B793" t="str">
            <v>GME</v>
          </cell>
          <cell r="C793" t="str">
            <v>PP.GME</v>
          </cell>
          <cell r="D793" t="str">
            <v>32.87000.1500</v>
          </cell>
          <cell r="E793">
            <v>1646</v>
          </cell>
          <cell r="F793" t="str">
            <v>Y</v>
          </cell>
          <cell r="G793">
            <v>64</v>
          </cell>
          <cell r="H793">
            <v>915</v>
          </cell>
        </row>
        <row r="794">
          <cell r="A794">
            <v>1665</v>
          </cell>
          <cell r="B794" t="str">
            <v>GME</v>
          </cell>
          <cell r="C794" t="str">
            <v>PP.GME</v>
          </cell>
          <cell r="D794" t="str">
            <v>32.87000.1500</v>
          </cell>
          <cell r="E794">
            <v>1665</v>
          </cell>
          <cell r="F794" t="str">
            <v>Y</v>
          </cell>
          <cell r="G794">
            <v>64</v>
          </cell>
          <cell r="H794">
            <v>934</v>
          </cell>
        </row>
        <row r="795">
          <cell r="A795">
            <v>1668</v>
          </cell>
          <cell r="B795" t="str">
            <v>GME</v>
          </cell>
          <cell r="C795" t="str">
            <v>PP.GME</v>
          </cell>
          <cell r="D795" t="str">
            <v>32.87000.1500</v>
          </cell>
          <cell r="E795">
            <v>1668</v>
          </cell>
          <cell r="F795" t="str">
            <v>Y</v>
          </cell>
          <cell r="G795">
            <v>64</v>
          </cell>
          <cell r="H795">
            <v>937</v>
          </cell>
        </row>
        <row r="796">
          <cell r="A796">
            <v>1680</v>
          </cell>
          <cell r="B796" t="str">
            <v>GME</v>
          </cell>
          <cell r="C796" t="str">
            <v>PP.GME</v>
          </cell>
          <cell r="D796" t="str">
            <v>32.87000.1500</v>
          </cell>
          <cell r="E796">
            <v>1680</v>
          </cell>
          <cell r="F796" t="str">
            <v>Y</v>
          </cell>
          <cell r="G796">
            <v>72</v>
          </cell>
          <cell r="H796">
            <v>949</v>
          </cell>
        </row>
        <row r="797">
          <cell r="A797">
            <v>1642</v>
          </cell>
          <cell r="B797" t="str">
            <v>GME</v>
          </cell>
          <cell r="C797" t="str">
            <v>PP.GME</v>
          </cell>
          <cell r="D797" t="str">
            <v>32.87000.1600</v>
          </cell>
          <cell r="E797">
            <v>1642</v>
          </cell>
          <cell r="F797" t="str">
            <v>Y</v>
          </cell>
          <cell r="G797">
            <v>80</v>
          </cell>
          <cell r="H797">
            <v>911</v>
          </cell>
        </row>
        <row r="798">
          <cell r="A798">
            <v>1647</v>
          </cell>
          <cell r="B798" t="str">
            <v>GME</v>
          </cell>
          <cell r="C798" t="str">
            <v>PP.GME</v>
          </cell>
          <cell r="D798" t="str">
            <v>32.87000.1600</v>
          </cell>
          <cell r="E798">
            <v>1647</v>
          </cell>
          <cell r="F798" t="str">
            <v>Y</v>
          </cell>
          <cell r="G798">
            <v>64</v>
          </cell>
          <cell r="H798">
            <v>916</v>
          </cell>
        </row>
        <row r="799">
          <cell r="A799">
            <v>1648</v>
          </cell>
          <cell r="B799" t="str">
            <v>GME</v>
          </cell>
          <cell r="C799" t="str">
            <v>PP.GME</v>
          </cell>
          <cell r="D799" t="str">
            <v>32.87000.1600</v>
          </cell>
          <cell r="E799">
            <v>1648</v>
          </cell>
          <cell r="F799" t="str">
            <v>Y</v>
          </cell>
          <cell r="G799">
            <v>20</v>
          </cell>
          <cell r="H799">
            <v>917</v>
          </cell>
        </row>
        <row r="800">
          <cell r="A800">
            <v>1678</v>
          </cell>
          <cell r="B800" t="str">
            <v>GME</v>
          </cell>
          <cell r="C800" t="str">
            <v>PP.GME</v>
          </cell>
          <cell r="D800" t="str">
            <v>32.87000.1600</v>
          </cell>
          <cell r="E800">
            <v>1678</v>
          </cell>
          <cell r="F800" t="str">
            <v>Y</v>
          </cell>
          <cell r="G800">
            <v>72</v>
          </cell>
          <cell r="H800">
            <v>947</v>
          </cell>
        </row>
        <row r="801">
          <cell r="A801">
            <v>1633</v>
          </cell>
          <cell r="B801" t="str">
            <v>GME</v>
          </cell>
          <cell r="C801" t="str">
            <v>PP.GME</v>
          </cell>
          <cell r="D801" t="str">
            <v>32.87000.1700</v>
          </cell>
          <cell r="E801">
            <v>1633</v>
          </cell>
          <cell r="F801" t="str">
            <v>Y</v>
          </cell>
          <cell r="G801">
            <v>64</v>
          </cell>
          <cell r="H801">
            <v>902</v>
          </cell>
        </row>
        <row r="802">
          <cell r="A802">
            <v>1635</v>
          </cell>
          <cell r="B802" t="str">
            <v>GME</v>
          </cell>
          <cell r="C802" t="str">
            <v>PP.GME</v>
          </cell>
          <cell r="D802" t="str">
            <v>32.87000.1700</v>
          </cell>
          <cell r="E802">
            <v>1635</v>
          </cell>
          <cell r="F802" t="str">
            <v>Y</v>
          </cell>
          <cell r="G802">
            <v>64</v>
          </cell>
          <cell r="H802">
            <v>904</v>
          </cell>
        </row>
        <row r="803">
          <cell r="A803">
            <v>1638</v>
          </cell>
          <cell r="B803" t="str">
            <v>GME</v>
          </cell>
          <cell r="C803" t="str">
            <v>PP.GME</v>
          </cell>
          <cell r="D803" t="str">
            <v>32.87000.1700</v>
          </cell>
          <cell r="E803">
            <v>1638</v>
          </cell>
          <cell r="F803" t="str">
            <v>Y</v>
          </cell>
          <cell r="G803">
            <v>80</v>
          </cell>
          <cell r="H803">
            <v>907</v>
          </cell>
        </row>
        <row r="804">
          <cell r="A804">
            <v>1639</v>
          </cell>
          <cell r="B804" t="str">
            <v>GME</v>
          </cell>
          <cell r="C804" t="str">
            <v>PP.GME</v>
          </cell>
          <cell r="D804" t="str">
            <v>32.87000.1700</v>
          </cell>
          <cell r="E804">
            <v>1639</v>
          </cell>
          <cell r="F804" t="str">
            <v>Y</v>
          </cell>
          <cell r="G804">
            <v>64</v>
          </cell>
          <cell r="H804">
            <v>908</v>
          </cell>
        </row>
        <row r="805">
          <cell r="A805">
            <v>1641</v>
          </cell>
          <cell r="B805" t="str">
            <v>GME</v>
          </cell>
          <cell r="C805" t="str">
            <v>PP.GME</v>
          </cell>
          <cell r="D805" t="str">
            <v>32.87000.1700</v>
          </cell>
          <cell r="E805">
            <v>1641</v>
          </cell>
          <cell r="F805" t="str">
            <v>Y</v>
          </cell>
          <cell r="G805">
            <v>64</v>
          </cell>
          <cell r="H805">
            <v>910</v>
          </cell>
        </row>
        <row r="806">
          <cell r="A806">
            <v>1643</v>
          </cell>
          <cell r="B806" t="str">
            <v>GME</v>
          </cell>
          <cell r="C806" t="str">
            <v>PP.GME</v>
          </cell>
          <cell r="D806" t="str">
            <v>32.87000.1700</v>
          </cell>
          <cell r="E806">
            <v>1643</v>
          </cell>
          <cell r="F806" t="str">
            <v>Y</v>
          </cell>
          <cell r="G806">
            <v>80</v>
          </cell>
          <cell r="H806">
            <v>912</v>
          </cell>
        </row>
        <row r="807">
          <cell r="A807">
            <v>1644</v>
          </cell>
          <cell r="B807" t="str">
            <v>GME</v>
          </cell>
          <cell r="C807" t="str">
            <v>PP.GME</v>
          </cell>
          <cell r="D807" t="str">
            <v>32.87000.1700</v>
          </cell>
          <cell r="E807">
            <v>1644</v>
          </cell>
          <cell r="F807" t="str">
            <v>Y</v>
          </cell>
          <cell r="G807">
            <v>64</v>
          </cell>
          <cell r="H807">
            <v>913</v>
          </cell>
        </row>
        <row r="808">
          <cell r="A808">
            <v>1645</v>
          </cell>
          <cell r="B808" t="str">
            <v>GME</v>
          </cell>
          <cell r="C808" t="str">
            <v>PP.GME</v>
          </cell>
          <cell r="D808" t="str">
            <v>32.87000.1700</v>
          </cell>
          <cell r="E808">
            <v>1645</v>
          </cell>
          <cell r="F808" t="str">
            <v>Y</v>
          </cell>
          <cell r="G808">
            <v>80</v>
          </cell>
          <cell r="H808">
            <v>914</v>
          </cell>
        </row>
        <row r="809">
          <cell r="A809">
            <v>1657</v>
          </cell>
          <cell r="B809" t="str">
            <v>GME</v>
          </cell>
          <cell r="C809" t="str">
            <v>PP.GME</v>
          </cell>
          <cell r="D809" t="str">
            <v>32.87000.1700</v>
          </cell>
          <cell r="E809">
            <v>1657</v>
          </cell>
          <cell r="F809" t="str">
            <v>Y</v>
          </cell>
          <cell r="G809">
            <v>48</v>
          </cell>
          <cell r="H809">
            <v>926</v>
          </cell>
        </row>
        <row r="810">
          <cell r="A810">
            <v>1658</v>
          </cell>
          <cell r="B810" t="str">
            <v>GME</v>
          </cell>
          <cell r="C810" t="str">
            <v>PP.GME</v>
          </cell>
          <cell r="D810" t="str">
            <v>32.87000.1700</v>
          </cell>
          <cell r="E810">
            <v>1658</v>
          </cell>
          <cell r="F810" t="str">
            <v>N</v>
          </cell>
          <cell r="G810">
            <v>0</v>
          </cell>
          <cell r="H810">
            <v>927</v>
          </cell>
        </row>
        <row r="811">
          <cell r="A811">
            <v>1659</v>
          </cell>
          <cell r="B811" t="str">
            <v>GME</v>
          </cell>
          <cell r="C811" t="str">
            <v>PP.GME</v>
          </cell>
          <cell r="D811" t="str">
            <v>32.87000.1700</v>
          </cell>
          <cell r="E811">
            <v>1659</v>
          </cell>
          <cell r="F811" t="str">
            <v>Y</v>
          </cell>
          <cell r="G811">
            <v>80</v>
          </cell>
          <cell r="H811">
            <v>928</v>
          </cell>
        </row>
        <row r="812">
          <cell r="A812">
            <v>1660</v>
          </cell>
          <cell r="B812" t="str">
            <v>GME</v>
          </cell>
          <cell r="C812" t="str">
            <v>PP.GME</v>
          </cell>
          <cell r="D812" t="str">
            <v>32.87000.1700</v>
          </cell>
          <cell r="E812">
            <v>1660</v>
          </cell>
          <cell r="F812" t="str">
            <v>Y</v>
          </cell>
          <cell r="G812">
            <v>80</v>
          </cell>
          <cell r="H812">
            <v>929</v>
          </cell>
        </row>
        <row r="813">
          <cell r="A813">
            <v>1662</v>
          </cell>
          <cell r="B813" t="str">
            <v>GME</v>
          </cell>
          <cell r="C813" t="str">
            <v>PP.GME</v>
          </cell>
          <cell r="D813" t="str">
            <v>32.87000.1700</v>
          </cell>
          <cell r="E813">
            <v>1662</v>
          </cell>
          <cell r="F813" t="str">
            <v>Y</v>
          </cell>
          <cell r="G813">
            <v>56</v>
          </cell>
          <cell r="H813">
            <v>931</v>
          </cell>
        </row>
        <row r="814">
          <cell r="A814">
            <v>1664</v>
          </cell>
          <cell r="B814" t="str">
            <v>GME</v>
          </cell>
          <cell r="C814" t="str">
            <v>PP.GME</v>
          </cell>
          <cell r="D814" t="str">
            <v>32.87000.1700</v>
          </cell>
          <cell r="E814">
            <v>1664</v>
          </cell>
          <cell r="F814" t="str">
            <v>Y</v>
          </cell>
          <cell r="G814">
            <v>72</v>
          </cell>
          <cell r="H814">
            <v>933</v>
          </cell>
        </row>
        <row r="815">
          <cell r="A815">
            <v>1670</v>
          </cell>
          <cell r="B815" t="str">
            <v>GME</v>
          </cell>
          <cell r="C815" t="str">
            <v>PP.GME</v>
          </cell>
          <cell r="D815" t="str">
            <v>32.87000.1700</v>
          </cell>
          <cell r="E815">
            <v>1670</v>
          </cell>
          <cell r="F815" t="str">
            <v>Y</v>
          </cell>
          <cell r="G815">
            <v>48</v>
          </cell>
          <cell r="H815">
            <v>939</v>
          </cell>
        </row>
        <row r="816">
          <cell r="A816">
            <v>1671</v>
          </cell>
          <cell r="B816" t="str">
            <v>GME</v>
          </cell>
          <cell r="C816" t="str">
            <v>PP.GME</v>
          </cell>
          <cell r="D816" t="str">
            <v>32.87000.1700</v>
          </cell>
          <cell r="E816">
            <v>1671</v>
          </cell>
          <cell r="F816" t="str">
            <v>Y</v>
          </cell>
          <cell r="G816">
            <v>64</v>
          </cell>
          <cell r="H816">
            <v>940</v>
          </cell>
        </row>
        <row r="817">
          <cell r="A817">
            <v>1673</v>
          </cell>
          <cell r="B817" t="str">
            <v>GME</v>
          </cell>
          <cell r="C817" t="str">
            <v>PP.GME</v>
          </cell>
          <cell r="D817" t="str">
            <v>32.87000.1700</v>
          </cell>
          <cell r="E817">
            <v>1673</v>
          </cell>
          <cell r="F817" t="str">
            <v>Y</v>
          </cell>
          <cell r="G817">
            <v>48</v>
          </cell>
          <cell r="H817">
            <v>942</v>
          </cell>
        </row>
        <row r="818">
          <cell r="A818">
            <v>1674</v>
          </cell>
          <cell r="B818" t="str">
            <v>GME</v>
          </cell>
          <cell r="C818" t="str">
            <v>PP.GME</v>
          </cell>
          <cell r="D818" t="str">
            <v>32.87000.1700</v>
          </cell>
          <cell r="E818">
            <v>1674</v>
          </cell>
          <cell r="F818" t="str">
            <v>Y</v>
          </cell>
          <cell r="G818">
            <v>32</v>
          </cell>
          <cell r="H818">
            <v>943</v>
          </cell>
        </row>
        <row r="819">
          <cell r="A819">
            <v>1677</v>
          </cell>
          <cell r="B819" t="str">
            <v>GME</v>
          </cell>
          <cell r="C819" t="str">
            <v>PP.GME</v>
          </cell>
          <cell r="D819" t="str">
            <v>32.87000.1700</v>
          </cell>
          <cell r="E819">
            <v>1677</v>
          </cell>
          <cell r="F819" t="str">
            <v>Y</v>
          </cell>
          <cell r="G819">
            <v>72</v>
          </cell>
          <cell r="H819">
            <v>946</v>
          </cell>
        </row>
        <row r="820">
          <cell r="A820">
            <v>1681</v>
          </cell>
          <cell r="B820" t="str">
            <v>GME</v>
          </cell>
          <cell r="C820" t="str">
            <v>PP.GME</v>
          </cell>
          <cell r="D820" t="str">
            <v>32.87000.1710</v>
          </cell>
          <cell r="E820">
            <v>1681</v>
          </cell>
          <cell r="F820" t="str">
            <v>Y</v>
          </cell>
          <cell r="G820">
            <v>72</v>
          </cell>
          <cell r="H820">
            <v>950</v>
          </cell>
        </row>
        <row r="821">
          <cell r="A821">
            <v>1682</v>
          </cell>
          <cell r="B821" t="str">
            <v>GME</v>
          </cell>
          <cell r="C821" t="str">
            <v>PP.GME</v>
          </cell>
          <cell r="D821" t="str">
            <v>32.87000.1710</v>
          </cell>
          <cell r="E821">
            <v>1682</v>
          </cell>
          <cell r="F821" t="str">
            <v>N</v>
          </cell>
          <cell r="G821">
            <v>0</v>
          </cell>
          <cell r="H821">
            <v>951</v>
          </cell>
        </row>
        <row r="822">
          <cell r="A822">
            <v>1632</v>
          </cell>
          <cell r="B822" t="str">
            <v>GME</v>
          </cell>
          <cell r="C822" t="str">
            <v>PP.GME</v>
          </cell>
          <cell r="D822" t="str">
            <v>32.87000.2500</v>
          </cell>
          <cell r="E822">
            <v>1632</v>
          </cell>
          <cell r="F822" t="str">
            <v>Y</v>
          </cell>
          <cell r="G822">
            <v>0</v>
          </cell>
          <cell r="H822">
            <v>901</v>
          </cell>
        </row>
        <row r="823">
          <cell r="A823">
            <v>1637</v>
          </cell>
          <cell r="B823" t="str">
            <v>GME</v>
          </cell>
          <cell r="C823" t="str">
            <v>PP.GME</v>
          </cell>
          <cell r="D823" t="str">
            <v>32.87000.2500</v>
          </cell>
          <cell r="E823">
            <v>1637</v>
          </cell>
          <cell r="F823" t="str">
            <v>Y</v>
          </cell>
          <cell r="G823">
            <v>0</v>
          </cell>
          <cell r="H823">
            <v>906</v>
          </cell>
        </row>
        <row r="824">
          <cell r="A824">
            <v>1675</v>
          </cell>
          <cell r="B824" t="str">
            <v>GME</v>
          </cell>
          <cell r="C824" t="str">
            <v>PP.GME</v>
          </cell>
          <cell r="D824" t="str">
            <v>32.87000.2500</v>
          </cell>
          <cell r="E824">
            <v>1675</v>
          </cell>
          <cell r="F824" t="str">
            <v>Y</v>
          </cell>
          <cell r="G824">
            <v>0</v>
          </cell>
          <cell r="H824">
            <v>944</v>
          </cell>
        </row>
        <row r="825">
          <cell r="A825">
            <v>1634</v>
          </cell>
          <cell r="B825" t="str">
            <v>GME</v>
          </cell>
          <cell r="C825" t="str">
            <v>PP.GME</v>
          </cell>
          <cell r="D825" t="str">
            <v>32.87000.2600</v>
          </cell>
          <cell r="E825">
            <v>1634</v>
          </cell>
          <cell r="F825" t="str">
            <v>Y</v>
          </cell>
          <cell r="G825">
            <v>0</v>
          </cell>
          <cell r="H825">
            <v>903</v>
          </cell>
        </row>
        <row r="826">
          <cell r="A826">
            <v>1667</v>
          </cell>
          <cell r="B826" t="str">
            <v>GME</v>
          </cell>
          <cell r="C826" t="str">
            <v>PP.GME</v>
          </cell>
          <cell r="D826" t="str">
            <v>32.87000.2600</v>
          </cell>
          <cell r="E826">
            <v>1667</v>
          </cell>
          <cell r="F826" t="str">
            <v>Y</v>
          </cell>
          <cell r="G826">
            <v>0</v>
          </cell>
          <cell r="H826">
            <v>936</v>
          </cell>
        </row>
        <row r="827">
          <cell r="A827">
            <v>1676</v>
          </cell>
          <cell r="B827" t="str">
            <v>GME</v>
          </cell>
          <cell r="C827" t="str">
            <v>PP.GME</v>
          </cell>
          <cell r="D827" t="str">
            <v>32.87000.2600</v>
          </cell>
          <cell r="E827">
            <v>1676</v>
          </cell>
          <cell r="F827" t="str">
            <v>Y</v>
          </cell>
          <cell r="G827">
            <v>0</v>
          </cell>
          <cell r="H827">
            <v>945</v>
          </cell>
        </row>
        <row r="828">
          <cell r="A828">
            <v>1679</v>
          </cell>
          <cell r="B828" t="str">
            <v>GME</v>
          </cell>
          <cell r="C828" t="str">
            <v>PP.GME</v>
          </cell>
          <cell r="D828" t="str">
            <v>32.87000.2600</v>
          </cell>
          <cell r="E828">
            <v>1679</v>
          </cell>
          <cell r="F828" t="str">
            <v>Y</v>
          </cell>
          <cell r="G828">
            <v>0</v>
          </cell>
          <cell r="H828">
            <v>948</v>
          </cell>
        </row>
        <row r="829">
          <cell r="A829">
            <v>1636</v>
          </cell>
          <cell r="B829" t="str">
            <v>GME</v>
          </cell>
          <cell r="C829" t="str">
            <v>PP.GME</v>
          </cell>
          <cell r="D829" t="str">
            <v>32.87000.2700</v>
          </cell>
          <cell r="E829">
            <v>1636</v>
          </cell>
          <cell r="F829" t="str">
            <v>Y</v>
          </cell>
          <cell r="G829">
            <v>0</v>
          </cell>
          <cell r="H829">
            <v>905</v>
          </cell>
        </row>
        <row r="830">
          <cell r="A830">
            <v>1649</v>
          </cell>
          <cell r="B830" t="str">
            <v>GME</v>
          </cell>
          <cell r="C830" t="str">
            <v>PP.GME</v>
          </cell>
          <cell r="D830" t="str">
            <v>32.87000.2700</v>
          </cell>
          <cell r="E830">
            <v>1649</v>
          </cell>
          <cell r="F830" t="str">
            <v>Y</v>
          </cell>
          <cell r="G830">
            <v>0</v>
          </cell>
          <cell r="H830">
            <v>918</v>
          </cell>
        </row>
        <row r="831">
          <cell r="A831">
            <v>1650</v>
          </cell>
          <cell r="B831" t="str">
            <v>GME</v>
          </cell>
          <cell r="C831" t="str">
            <v>PP.GME</v>
          </cell>
          <cell r="D831" t="str">
            <v>32.87000.2700</v>
          </cell>
          <cell r="E831">
            <v>1650</v>
          </cell>
          <cell r="F831" t="str">
            <v>Y</v>
          </cell>
          <cell r="G831">
            <v>0</v>
          </cell>
          <cell r="H831">
            <v>919</v>
          </cell>
        </row>
        <row r="832">
          <cell r="A832">
            <v>1651</v>
          </cell>
          <cell r="B832" t="str">
            <v>GME</v>
          </cell>
          <cell r="C832" t="str">
            <v>PP.GME</v>
          </cell>
          <cell r="D832" t="str">
            <v>32.87000.2700</v>
          </cell>
          <cell r="E832">
            <v>1651</v>
          </cell>
          <cell r="F832" t="str">
            <v>Y</v>
          </cell>
          <cell r="G832">
            <v>0</v>
          </cell>
          <cell r="H832">
            <v>920</v>
          </cell>
        </row>
        <row r="833">
          <cell r="A833">
            <v>1652</v>
          </cell>
          <cell r="B833" t="str">
            <v>GME</v>
          </cell>
          <cell r="C833" t="str">
            <v>PP.GME</v>
          </cell>
          <cell r="D833" t="str">
            <v>32.87000.2700</v>
          </cell>
          <cell r="E833">
            <v>1652</v>
          </cell>
          <cell r="F833" t="str">
            <v>Y</v>
          </cell>
          <cell r="G833">
            <v>0</v>
          </cell>
          <cell r="H833">
            <v>921</v>
          </cell>
        </row>
        <row r="834">
          <cell r="A834">
            <v>1653</v>
          </cell>
          <cell r="B834" t="str">
            <v>GME</v>
          </cell>
          <cell r="C834" t="str">
            <v>PP.GME</v>
          </cell>
          <cell r="D834" t="str">
            <v>32.87000.2700</v>
          </cell>
          <cell r="E834">
            <v>1653</v>
          </cell>
          <cell r="F834" t="str">
            <v>Y</v>
          </cell>
          <cell r="G834">
            <v>0</v>
          </cell>
          <cell r="H834">
            <v>922</v>
          </cell>
        </row>
        <row r="835">
          <cell r="A835">
            <v>1654</v>
          </cell>
          <cell r="B835" t="str">
            <v>GME</v>
          </cell>
          <cell r="C835" t="str">
            <v>PP.GME</v>
          </cell>
          <cell r="D835" t="str">
            <v>32.87000.2700</v>
          </cell>
          <cell r="E835">
            <v>1654</v>
          </cell>
          <cell r="F835" t="str">
            <v>Y</v>
          </cell>
          <cell r="G835">
            <v>0</v>
          </cell>
          <cell r="H835">
            <v>923</v>
          </cell>
        </row>
        <row r="836">
          <cell r="A836">
            <v>1655</v>
          </cell>
          <cell r="B836" t="str">
            <v>GME</v>
          </cell>
          <cell r="C836" t="str">
            <v>PP.GME</v>
          </cell>
          <cell r="D836" t="str">
            <v>32.87000.2700</v>
          </cell>
          <cell r="E836">
            <v>1655</v>
          </cell>
          <cell r="F836" t="str">
            <v>Y</v>
          </cell>
          <cell r="G836">
            <v>0</v>
          </cell>
          <cell r="H836">
            <v>924</v>
          </cell>
        </row>
        <row r="837">
          <cell r="A837">
            <v>1661</v>
          </cell>
          <cell r="B837" t="str">
            <v>GME</v>
          </cell>
          <cell r="C837" t="str">
            <v>PP.GME</v>
          </cell>
          <cell r="D837" t="str">
            <v>32.87000.2700</v>
          </cell>
          <cell r="E837">
            <v>1661</v>
          </cell>
          <cell r="F837" t="str">
            <v>Y</v>
          </cell>
          <cell r="G837">
            <v>0</v>
          </cell>
          <cell r="H837">
            <v>930</v>
          </cell>
        </row>
        <row r="838">
          <cell r="A838">
            <v>1663</v>
          </cell>
          <cell r="B838" t="str">
            <v>GME</v>
          </cell>
          <cell r="C838" t="str">
            <v>PP.GME</v>
          </cell>
          <cell r="D838" t="str">
            <v>32.87000.2700</v>
          </cell>
          <cell r="E838">
            <v>1663</v>
          </cell>
          <cell r="F838" t="str">
            <v>Y</v>
          </cell>
          <cell r="G838">
            <v>0</v>
          </cell>
          <cell r="H838">
            <v>932</v>
          </cell>
        </row>
        <row r="839">
          <cell r="A839">
            <v>1666</v>
          </cell>
          <cell r="B839" t="str">
            <v>GME</v>
          </cell>
          <cell r="C839" t="str">
            <v>PP.GME</v>
          </cell>
          <cell r="D839" t="str">
            <v>32.87000.2700</v>
          </cell>
          <cell r="E839">
            <v>1666</v>
          </cell>
          <cell r="F839" t="str">
            <v>Y</v>
          </cell>
          <cell r="G839">
            <v>0</v>
          </cell>
          <cell r="H839">
            <v>935</v>
          </cell>
        </row>
        <row r="840">
          <cell r="A840">
            <v>1669</v>
          </cell>
          <cell r="B840" t="str">
            <v>GME</v>
          </cell>
          <cell r="C840" t="str">
            <v>PP.GME</v>
          </cell>
          <cell r="D840" t="str">
            <v>32.87000.2700</v>
          </cell>
          <cell r="E840">
            <v>1669</v>
          </cell>
          <cell r="F840" t="str">
            <v>Y</v>
          </cell>
          <cell r="G840">
            <v>0</v>
          </cell>
          <cell r="H840">
            <v>938</v>
          </cell>
        </row>
        <row r="841">
          <cell r="A841">
            <v>1672</v>
          </cell>
          <cell r="B841" t="str">
            <v>GME</v>
          </cell>
          <cell r="C841" t="str">
            <v>PP.GME</v>
          </cell>
          <cell r="D841" t="str">
            <v>32.87000.2700</v>
          </cell>
          <cell r="E841">
            <v>1672</v>
          </cell>
          <cell r="F841" t="str">
            <v>Y</v>
          </cell>
          <cell r="G841">
            <v>0</v>
          </cell>
          <cell r="H841">
            <v>941</v>
          </cell>
        </row>
        <row r="842">
          <cell r="A842">
            <v>1656</v>
          </cell>
          <cell r="B842" t="str">
            <v>GME</v>
          </cell>
          <cell r="C842" t="str">
            <v>PP.GME</v>
          </cell>
          <cell r="D842" t="str">
            <v>32.87000.2720</v>
          </cell>
          <cell r="E842">
            <v>1656</v>
          </cell>
          <cell r="F842" t="str">
            <v>Y</v>
          </cell>
          <cell r="G842">
            <v>0</v>
          </cell>
          <cell r="H842">
            <v>925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oiceSearch"/>
      <sheetName val="BookingSearch"/>
      <sheetName val="Sheet2"/>
      <sheetName val="Sheet1"/>
      <sheetName val="AffiliationSearch"/>
      <sheetName val="Affilation Pivot"/>
      <sheetName val="AfilList"/>
      <sheetName val="LocumTenens 10.1.23 to 6.25.24"/>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TATS ANC"/>
      <sheetName val="STATS ANC IP"/>
      <sheetName val="STATS ANC OP"/>
      <sheetName val="NPSR GRAPH"/>
      <sheetName val="Sheet3"/>
      <sheetName val="GPSR Increase"/>
      <sheetName val="GPSR MMbad CAs"/>
      <sheetName val="GPSR Inc 2"/>
      <sheetName val="GPSR"/>
      <sheetName val="NPRS for Mcare"/>
      <sheetName val="FY 13 NPRS to FY 14 NPRS "/>
      <sheetName val="PPM Initial V to Final"/>
      <sheetName val="STATS"/>
      <sheetName val="other Input"/>
      <sheetName val="MM_PROOF"/>
      <sheetName val="PPM"/>
      <sheetName val="01.4093 ST"/>
      <sheetName val="01.4089 PT Neshobe"/>
      <sheetName val="01.4087 Mid PT"/>
      <sheetName val="01.7091 PT"/>
      <sheetName val="01.4040 Radiology"/>
      <sheetName val="01.4050 Nutr SVC"/>
      <sheetName val="01.4092 OT"/>
      <sheetName val="Sheet4"/>
      <sheetName val="01.4025 Blood Admin"/>
      <sheetName val="01.4060 Nuc Med"/>
      <sheetName val="01.4075 IV Therapy"/>
      <sheetName val="01.4090 PT Catamount"/>
      <sheetName val="01.6232 Outside SVCS"/>
      <sheetName val="01.3192 Delivery"/>
      <sheetName val="01.3230 ER Physician"/>
      <sheetName val="01.4031 Cardio"/>
      <sheetName val="01.3171 Resp"/>
      <sheetName val="01.4070 Pharmacy"/>
      <sheetName val="01.4042 CT SCan"/>
      <sheetName val="01.4044 MRI"/>
      <sheetName val="01.4010 Lab"/>
      <sheetName val="01.3252 Med Surg Sup Rev Only"/>
      <sheetName val="01.3218 Recovery RM"/>
      <sheetName val="01.4080 Anesthesia"/>
      <sheetName val="01.4085 CRNA"/>
      <sheetName val="01.3211 OR &amp; 01.3240 IMP"/>
      <sheetName val="OR 2"/>
      <sheetName val="01.3035 MED SURG"/>
      <sheetName val="01.3080 OB"/>
      <sheetName val="01.3090 new born"/>
      <sheetName val="01.3120 SCU"/>
      <sheetName val="01.3231 ER"/>
      <sheetName val="01.4094 PPM Chgs"/>
      <sheetName val="BAR_BCH_FY13_ChgTxns_ThruApril1"/>
    </sheetNames>
    <sheetDataSet>
      <sheetData sheetId="0">
        <row r="41">
          <cell r="F41">
            <v>32577167.001869157</v>
          </cell>
        </row>
      </sheetData>
      <sheetData sheetId="1"/>
      <sheetData sheetId="2"/>
      <sheetData sheetId="3"/>
      <sheetData sheetId="4"/>
      <sheetData sheetId="5">
        <row r="3">
          <cell r="B3" t="str">
            <v>IP REV</v>
          </cell>
        </row>
      </sheetData>
      <sheetData sheetId="6"/>
      <sheetData sheetId="7"/>
      <sheetData sheetId="8"/>
      <sheetData sheetId="9"/>
      <sheetData sheetId="10"/>
      <sheetData sheetId="11"/>
      <sheetData sheetId="12"/>
      <sheetData sheetId="13">
        <row r="30">
          <cell r="A30" t="str">
            <v xml:space="preserve">  MED SURG</v>
          </cell>
          <cell r="R30">
            <v>4463</v>
          </cell>
        </row>
        <row r="31">
          <cell r="R31">
            <v>425</v>
          </cell>
        </row>
      </sheetData>
      <sheetData sheetId="14">
        <row r="5">
          <cell r="B5">
            <v>1.7216981132075471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GYN Contr. Prof PSA"/>
      <sheetName val="OBGYN Contr. Phys"/>
      <sheetName val="OBGYN LOCUM"/>
      <sheetName val="GMC IT Non-Capital Software"/>
      <sheetName val="GMC IT Purchased Services"/>
      <sheetName val="GHC IT Non-Capital Software"/>
      <sheetName val="GHC IT Purchased Services"/>
      <sheetName val="GSS IT Non-Capital Software"/>
      <sheetName val="GSS IT Purchased Services"/>
      <sheetName val="BY2025 Income Statement"/>
      <sheetName val="2025 Projection GMC"/>
      <sheetName val="2025 FQHC Projection"/>
      <sheetName val="Rate Increase vLookup"/>
      <sheetName val="Projected P&amp;L"/>
      <sheetName val="20240430 - Combining P&amp;L YTD"/>
      <sheetName val="Non-Salary Budget"/>
      <sheetName val="Manager Adjustments"/>
      <sheetName val="2024 GL Detail"/>
      <sheetName val="IS Summary comparison"/>
      <sheetName val="Expenses By Month"/>
      <sheetName val="Combined PCC"/>
      <sheetName val="Supplies &amp; Other"/>
      <sheetName val="Benefits"/>
      <sheetName val="Contract Labor"/>
      <sheetName val="Adjustments"/>
      <sheetName val="BK Adjustments"/>
      <sheetName val="Income Statement"/>
      <sheetName val="Budget Cover"/>
      <sheetName val="Sheet1"/>
      <sheetName val="Income Statement (Medicaid Rev)"/>
      <sheetName val="20231001-20240331 Detail TB"/>
      <sheetName val="20240331 Summary TB"/>
      <sheetName val="FY2023 Conversion"/>
      <sheetName val="FY24 Budget"/>
      <sheetName val="Component Table"/>
      <sheetName val="Missing Accounts"/>
      <sheetName val="Inflation Table"/>
      <sheetName val="Expenses By Month (2)"/>
    </sheetNames>
    <sheetDataSet>
      <sheetData sheetId="0"/>
      <sheetData sheetId="1"/>
      <sheetData sheetId="2"/>
      <sheetData sheetId="3">
        <row r="29">
          <cell r="T29">
            <v>244663.66000000003</v>
          </cell>
        </row>
      </sheetData>
      <sheetData sheetId="4">
        <row r="86">
          <cell r="S86">
            <v>24371.199999999997</v>
          </cell>
        </row>
        <row r="88">
          <cell r="S88">
            <v>27326.1</v>
          </cell>
        </row>
      </sheetData>
      <sheetData sheetId="5"/>
      <sheetData sheetId="6">
        <row r="60">
          <cell r="S60">
            <v>4354.5600000000004</v>
          </cell>
        </row>
        <row r="62">
          <cell r="S62">
            <v>19109.699999999997</v>
          </cell>
        </row>
      </sheetData>
      <sheetData sheetId="7">
        <row r="105">
          <cell r="S105">
            <v>195062.2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Covenant Calcs - OLD"/>
      <sheetName val="TD Bond Covenants"/>
      <sheetName val="All Covenant Calcs - Monthly"/>
      <sheetName val="DSCR Covenant Calc"/>
      <sheetName val="Ratio Reporting Financials"/>
      <sheetName val="Ratio Reporting P&amp;L YTD"/>
      <sheetName val="FY2020 A &amp; B BS Financials"/>
      <sheetName val="FY2019 A &amp; B BS Financials"/>
      <sheetName val="FY2018 A &amp; B BS Financials"/>
      <sheetName val="Covenant Calculation"/>
      <sheetName val="FY 2018+ Ratio Financials"/>
      <sheetName val="FY 2019 A &amp; B P&amp;L Financials"/>
      <sheetName val="FY 2018 A &amp; B P&amp;L Financials"/>
      <sheetName val="Financials Conversion"/>
      <sheetName val="Actual LT Debt"/>
      <sheetName val="20400000 Amort"/>
      <sheetName val="20430000 Amort"/>
      <sheetName val="22410000 Amort"/>
      <sheetName val="20490000 Amort"/>
      <sheetName val="20418000 Amort"/>
      <sheetName val="Current Month Covenant Export"/>
      <sheetName val="TD Reporting 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ow r="5">
          <cell r="J5">
            <v>450</v>
          </cell>
        </row>
        <row r="6">
          <cell r="D6">
            <v>2.8370000000000003E-2</v>
          </cell>
        </row>
        <row r="8">
          <cell r="D8">
            <v>12</v>
          </cell>
        </row>
        <row r="9">
          <cell r="D9">
            <v>42985</v>
          </cell>
        </row>
        <row r="18">
          <cell r="A18">
            <v>1</v>
          </cell>
          <cell r="C18">
            <v>76108.94</v>
          </cell>
          <cell r="D18">
            <v>450</v>
          </cell>
          <cell r="E18">
            <v>0</v>
          </cell>
          <cell r="F18">
            <v>450</v>
          </cell>
          <cell r="G18">
            <v>231.06</v>
          </cell>
          <cell r="H18">
            <v>218.94</v>
          </cell>
        </row>
        <row r="19">
          <cell r="A19">
            <v>2</v>
          </cell>
          <cell r="C19">
            <v>75877.88</v>
          </cell>
          <cell r="D19">
            <v>450</v>
          </cell>
          <cell r="E19">
            <v>0</v>
          </cell>
          <cell r="F19">
            <v>450</v>
          </cell>
          <cell r="G19">
            <v>300.32</v>
          </cell>
          <cell r="H19">
            <v>149.68</v>
          </cell>
        </row>
        <row r="20">
          <cell r="A20">
            <v>3</v>
          </cell>
          <cell r="C20">
            <v>75577.56</v>
          </cell>
          <cell r="D20">
            <v>450</v>
          </cell>
          <cell r="E20">
            <v>0</v>
          </cell>
          <cell r="F20">
            <v>450</v>
          </cell>
          <cell r="G20">
            <v>245.01</v>
          </cell>
          <cell r="H20">
            <v>204.99</v>
          </cell>
        </row>
        <row r="21">
          <cell r="A21">
            <v>4</v>
          </cell>
          <cell r="C21">
            <v>75332.55</v>
          </cell>
          <cell r="D21">
            <v>450</v>
          </cell>
          <cell r="E21">
            <v>0</v>
          </cell>
          <cell r="F21">
            <v>450</v>
          </cell>
          <cell r="G21">
            <v>282.82</v>
          </cell>
          <cell r="H21">
            <v>167.18</v>
          </cell>
        </row>
        <row r="22">
          <cell r="A22">
            <v>5</v>
          </cell>
          <cell r="C22">
            <v>75049.73</v>
          </cell>
          <cell r="D22">
            <v>450</v>
          </cell>
          <cell r="E22">
            <v>0</v>
          </cell>
          <cell r="F22">
            <v>450</v>
          </cell>
          <cell r="G22">
            <v>277.27999999999997</v>
          </cell>
          <cell r="H22">
            <v>172.72</v>
          </cell>
        </row>
        <row r="23">
          <cell r="A23">
            <v>6</v>
          </cell>
          <cell r="C23">
            <v>74772.45</v>
          </cell>
          <cell r="D23">
            <v>450</v>
          </cell>
          <cell r="E23">
            <v>0</v>
          </cell>
          <cell r="F23">
            <v>450</v>
          </cell>
          <cell r="G23">
            <v>265.63</v>
          </cell>
          <cell r="H23">
            <v>184.37</v>
          </cell>
        </row>
        <row r="24">
          <cell r="A24">
            <v>7</v>
          </cell>
          <cell r="C24">
            <v>74506.819999999992</v>
          </cell>
          <cell r="D24">
            <v>450</v>
          </cell>
          <cell r="E24">
            <v>0</v>
          </cell>
          <cell r="F24">
            <v>450</v>
          </cell>
          <cell r="G24">
            <v>241.79</v>
          </cell>
          <cell r="H24">
            <v>208.21</v>
          </cell>
        </row>
        <row r="25">
          <cell r="A25">
            <v>8</v>
          </cell>
          <cell r="C25">
            <v>74265.03</v>
          </cell>
          <cell r="D25">
            <v>450</v>
          </cell>
          <cell r="E25">
            <v>0</v>
          </cell>
          <cell r="F25">
            <v>450</v>
          </cell>
          <cell r="G25">
            <v>285.19</v>
          </cell>
          <cell r="H25">
            <v>164.81</v>
          </cell>
        </row>
        <row r="26">
          <cell r="A26">
            <v>9</v>
          </cell>
          <cell r="C26">
            <v>73979.839999999997</v>
          </cell>
          <cell r="D26">
            <v>450</v>
          </cell>
          <cell r="E26">
            <v>0</v>
          </cell>
          <cell r="F26">
            <v>450</v>
          </cell>
          <cell r="G26">
            <v>243.26</v>
          </cell>
          <cell r="H26">
            <v>206.74</v>
          </cell>
        </row>
        <row r="27">
          <cell r="A27">
            <v>10</v>
          </cell>
          <cell r="C27">
            <v>73736.58</v>
          </cell>
          <cell r="D27">
            <v>450</v>
          </cell>
          <cell r="E27">
            <v>0</v>
          </cell>
          <cell r="F27">
            <v>450</v>
          </cell>
          <cell r="G27">
            <v>280.31</v>
          </cell>
          <cell r="H27">
            <v>169.69</v>
          </cell>
        </row>
        <row r="28">
          <cell r="A28">
            <v>11</v>
          </cell>
          <cell r="C28">
            <v>73456.27</v>
          </cell>
          <cell r="D28">
            <v>450</v>
          </cell>
          <cell r="E28">
            <v>0</v>
          </cell>
          <cell r="F28">
            <v>450</v>
          </cell>
          <cell r="G28">
            <v>274.90999999999997</v>
          </cell>
          <cell r="H28">
            <v>175.09</v>
          </cell>
        </row>
        <row r="29">
          <cell r="A29">
            <v>12</v>
          </cell>
          <cell r="C29">
            <v>73181.36</v>
          </cell>
          <cell r="D29">
            <v>450</v>
          </cell>
          <cell r="E29">
            <v>0</v>
          </cell>
          <cell r="F29">
            <v>450</v>
          </cell>
          <cell r="G29">
            <v>269.55</v>
          </cell>
          <cell r="H29">
            <v>180.45</v>
          </cell>
        </row>
        <row r="30">
          <cell r="A30">
            <v>13</v>
          </cell>
          <cell r="C30">
            <v>72911.81</v>
          </cell>
          <cell r="D30">
            <v>450</v>
          </cell>
          <cell r="E30">
            <v>0</v>
          </cell>
          <cell r="F30">
            <v>450</v>
          </cell>
          <cell r="G30">
            <v>240.25</v>
          </cell>
          <cell r="H30">
            <v>209.75</v>
          </cell>
        </row>
        <row r="31">
          <cell r="A31">
            <v>14</v>
          </cell>
          <cell r="C31">
            <v>72671.56</v>
          </cell>
          <cell r="D31">
            <v>450</v>
          </cell>
          <cell r="E31">
            <v>0</v>
          </cell>
          <cell r="F31">
            <v>450</v>
          </cell>
          <cell r="G31">
            <v>294.7</v>
          </cell>
          <cell r="H31">
            <v>155.30000000000001</v>
          </cell>
        </row>
        <row r="32">
          <cell r="A32">
            <v>15</v>
          </cell>
          <cell r="C32">
            <v>72376.86</v>
          </cell>
          <cell r="D32">
            <v>450</v>
          </cell>
          <cell r="E32">
            <v>0</v>
          </cell>
          <cell r="F32">
            <v>450</v>
          </cell>
          <cell r="G32">
            <v>206.1</v>
          </cell>
          <cell r="H32">
            <v>243.9</v>
          </cell>
        </row>
        <row r="33">
          <cell r="A33">
            <v>16</v>
          </cell>
          <cell r="C33">
            <v>72170.759999999995</v>
          </cell>
          <cell r="D33">
            <v>450</v>
          </cell>
          <cell r="E33">
            <v>0</v>
          </cell>
          <cell r="F33">
            <v>450</v>
          </cell>
          <cell r="G33">
            <v>307.64</v>
          </cell>
          <cell r="H33">
            <v>142.36000000000001</v>
          </cell>
        </row>
        <row r="34">
          <cell r="A34">
            <v>17</v>
          </cell>
          <cell r="C34">
            <v>71863.12</v>
          </cell>
          <cell r="D34">
            <v>450</v>
          </cell>
          <cell r="E34">
            <v>0</v>
          </cell>
          <cell r="F34">
            <v>450</v>
          </cell>
          <cell r="G34">
            <v>249.18479097946644</v>
          </cell>
          <cell r="H34">
            <v>200.81520902053356</v>
          </cell>
        </row>
        <row r="35">
          <cell r="A35">
            <v>18</v>
          </cell>
          <cell r="C35">
            <v>71613.935209020536</v>
          </cell>
          <cell r="D35">
            <v>450</v>
          </cell>
          <cell r="E35">
            <v>0</v>
          </cell>
          <cell r="F35">
            <v>450</v>
          </cell>
          <cell r="G35">
            <v>171.41994855031703</v>
          </cell>
          <cell r="H35">
            <v>278.58005144968297</v>
          </cell>
        </row>
        <row r="36">
          <cell r="A36">
            <v>19</v>
          </cell>
          <cell r="C36">
            <v>71442.515260470216</v>
          </cell>
          <cell r="D36">
            <v>450</v>
          </cell>
          <cell r="E36">
            <v>7.1499999999941792</v>
          </cell>
          <cell r="F36">
            <v>457.14999999999418</v>
          </cell>
          <cell r="G36">
            <v>446.04411420306519</v>
          </cell>
          <cell r="H36">
            <v>11.105885796928987</v>
          </cell>
        </row>
        <row r="37">
          <cell r="A37">
            <v>20</v>
          </cell>
          <cell r="C37">
            <v>70996.471146267155</v>
          </cell>
          <cell r="D37">
            <v>450</v>
          </cell>
          <cell r="E37">
            <v>0</v>
          </cell>
          <cell r="F37">
            <v>450</v>
          </cell>
          <cell r="G37">
            <v>251.60273333388085</v>
          </cell>
          <cell r="H37">
            <v>198.39726666611915</v>
          </cell>
        </row>
        <row r="38">
          <cell r="A38">
            <v>21</v>
          </cell>
          <cell r="C38">
            <v>70744.868412933269</v>
          </cell>
          <cell r="D38">
            <v>450</v>
          </cell>
          <cell r="E38">
            <v>0</v>
          </cell>
          <cell r="F38">
            <v>450</v>
          </cell>
          <cell r="G38">
            <v>246.49398976799981</v>
          </cell>
          <cell r="H38">
            <v>203.50601023200019</v>
          </cell>
        </row>
        <row r="39">
          <cell r="A39">
            <v>22</v>
          </cell>
          <cell r="C39">
            <v>70498.374423165267</v>
          </cell>
          <cell r="D39">
            <v>450</v>
          </cell>
          <cell r="E39">
            <v>0</v>
          </cell>
          <cell r="F39">
            <v>450</v>
          </cell>
          <cell r="G39">
            <v>328.31574699218447</v>
          </cell>
          <cell r="H39">
            <v>121.68425300781553</v>
          </cell>
        </row>
        <row r="40">
          <cell r="A40">
            <v>23</v>
          </cell>
          <cell r="C40">
            <v>70170.058676173081</v>
          </cell>
          <cell r="D40">
            <v>450</v>
          </cell>
          <cell r="E40">
            <v>0</v>
          </cell>
          <cell r="F40">
            <v>450</v>
          </cell>
          <cell r="G40">
            <v>248.13613561304103</v>
          </cell>
          <cell r="H40">
            <v>201.86386438695897</v>
          </cell>
        </row>
        <row r="41">
          <cell r="A41">
            <v>24</v>
          </cell>
          <cell r="C41">
            <v>69921.922540560045</v>
          </cell>
          <cell r="D41">
            <v>450</v>
          </cell>
          <cell r="E41">
            <v>0</v>
          </cell>
          <cell r="F41">
            <v>450</v>
          </cell>
          <cell r="G41">
            <v>283.33800727783381</v>
          </cell>
          <cell r="H41">
            <v>166.66199272216619</v>
          </cell>
        </row>
        <row r="42">
          <cell r="A42">
            <v>25</v>
          </cell>
          <cell r="C42">
            <v>69638.584533282206</v>
          </cell>
          <cell r="D42">
            <v>450</v>
          </cell>
          <cell r="E42">
            <v>0</v>
          </cell>
          <cell r="F42">
            <v>450</v>
          </cell>
          <cell r="G42">
            <v>248.90202547240816</v>
          </cell>
          <cell r="H42">
            <v>201.09797452759184</v>
          </cell>
        </row>
        <row r="43">
          <cell r="A43">
            <v>26</v>
          </cell>
          <cell r="C43">
            <v>69389.682507809805</v>
          </cell>
          <cell r="D43">
            <v>450</v>
          </cell>
          <cell r="E43">
            <v>0</v>
          </cell>
          <cell r="F43">
            <v>450</v>
          </cell>
          <cell r="G43">
            <v>272.01831599825584</v>
          </cell>
          <cell r="H43">
            <v>177.98168400174418</v>
          </cell>
        </row>
        <row r="44">
          <cell r="A44">
            <v>27</v>
          </cell>
          <cell r="C44">
            <v>69117.664191811549</v>
          </cell>
          <cell r="D44">
            <v>450</v>
          </cell>
          <cell r="E44">
            <v>0</v>
          </cell>
          <cell r="F44">
            <v>450</v>
          </cell>
          <cell r="G44">
            <v>278.08827326056382</v>
          </cell>
          <cell r="H44">
            <v>171.91172673943618</v>
          </cell>
        </row>
        <row r="45">
          <cell r="A45">
            <v>28</v>
          </cell>
          <cell r="C45">
            <v>68839.575918550981</v>
          </cell>
          <cell r="D45">
            <v>450</v>
          </cell>
          <cell r="E45">
            <v>0</v>
          </cell>
          <cell r="F45">
            <v>450</v>
          </cell>
          <cell r="G45">
            <v>273.42931679258459</v>
          </cell>
          <cell r="H45">
            <v>176.57068320741539</v>
          </cell>
        </row>
        <row r="46">
          <cell r="A46">
            <v>29</v>
          </cell>
          <cell r="C46">
            <v>68566.146601758403</v>
          </cell>
          <cell r="D46">
            <v>450</v>
          </cell>
          <cell r="E46">
            <v>0</v>
          </cell>
          <cell r="F46">
            <v>450</v>
          </cell>
          <cell r="G46">
            <v>274.13065175333634</v>
          </cell>
          <cell r="H46">
            <v>175.86934824666369</v>
          </cell>
        </row>
        <row r="47">
          <cell r="A47">
            <v>30</v>
          </cell>
          <cell r="C47">
            <v>68292.015950005065</v>
          </cell>
          <cell r="D47">
            <v>450</v>
          </cell>
          <cell r="E47">
            <v>0</v>
          </cell>
          <cell r="F47">
            <v>450</v>
          </cell>
          <cell r="G47">
            <v>285.44991981492888</v>
          </cell>
          <cell r="H47">
            <v>164.55008018507115</v>
          </cell>
        </row>
        <row r="48">
          <cell r="A48">
            <v>31</v>
          </cell>
          <cell r="C48">
            <v>68006.566030190137</v>
          </cell>
          <cell r="D48">
            <v>450</v>
          </cell>
          <cell r="E48">
            <v>0</v>
          </cell>
          <cell r="F48">
            <v>450</v>
          </cell>
          <cell r="G48">
            <v>275.56595292294708</v>
          </cell>
          <cell r="H48">
            <v>174.4340470770529</v>
          </cell>
        </row>
        <row r="49">
          <cell r="A49">
            <v>32</v>
          </cell>
          <cell r="C49">
            <v>67731.000077267192</v>
          </cell>
          <cell r="D49">
            <v>450</v>
          </cell>
          <cell r="E49">
            <v>0</v>
          </cell>
          <cell r="F49">
            <v>450</v>
          </cell>
          <cell r="G49">
            <v>281.53722983521573</v>
          </cell>
          <cell r="H49">
            <v>168.46277016478427</v>
          </cell>
        </row>
        <row r="50">
          <cell r="A50">
            <v>33</v>
          </cell>
          <cell r="C50">
            <v>67449.462847431976</v>
          </cell>
          <cell r="D50">
            <v>450</v>
          </cell>
          <cell r="E50">
            <v>0</v>
          </cell>
          <cell r="F50">
            <v>450</v>
          </cell>
          <cell r="G50">
            <v>276.99489969207042</v>
          </cell>
          <cell r="H50">
            <v>173.00510030792958</v>
          </cell>
        </row>
        <row r="51">
          <cell r="A51">
            <v>34</v>
          </cell>
          <cell r="C51">
            <v>67172.467947739904</v>
          </cell>
          <cell r="D51">
            <v>450</v>
          </cell>
          <cell r="E51">
            <v>0</v>
          </cell>
          <cell r="F51">
            <v>450</v>
          </cell>
          <cell r="G51">
            <v>282.92642931047612</v>
          </cell>
          <cell r="H51">
            <v>167.07357068952385</v>
          </cell>
        </row>
        <row r="52">
          <cell r="A52">
            <v>35</v>
          </cell>
          <cell r="C52">
            <v>66889.541518429425</v>
          </cell>
          <cell r="D52">
            <v>450</v>
          </cell>
          <cell r="E52">
            <v>0</v>
          </cell>
          <cell r="F52">
            <v>450</v>
          </cell>
          <cell r="G52">
            <v>278.43107489049635</v>
          </cell>
          <cell r="H52">
            <v>171.56892510950362</v>
          </cell>
        </row>
        <row r="53">
          <cell r="A53">
            <v>36</v>
          </cell>
          <cell r="C53">
            <v>66611.110443538928</v>
          </cell>
          <cell r="D53">
            <v>450</v>
          </cell>
          <cell r="E53">
            <v>0</v>
          </cell>
          <cell r="F53">
            <v>450</v>
          </cell>
          <cell r="G53">
            <v>279.14523915521761</v>
          </cell>
          <cell r="H53">
            <v>170.85476084478242</v>
          </cell>
        </row>
        <row r="54">
          <cell r="A54">
            <v>37</v>
          </cell>
          <cell r="C54">
            <v>66331.965204383712</v>
          </cell>
          <cell r="D54">
            <v>450</v>
          </cell>
          <cell r="E54">
            <v>0</v>
          </cell>
          <cell r="F54">
            <v>450</v>
          </cell>
          <cell r="G54">
            <v>285.01695536671855</v>
          </cell>
          <cell r="H54">
            <v>164.98304463328142</v>
          </cell>
        </row>
        <row r="55">
          <cell r="A55">
            <v>38</v>
          </cell>
          <cell r="C55">
            <v>66046.94824901699</v>
          </cell>
          <cell r="D55">
            <v>450</v>
          </cell>
          <cell r="E55">
            <v>0</v>
          </cell>
          <cell r="F55">
            <v>450</v>
          </cell>
          <cell r="G55">
            <v>280.59229199941859</v>
          </cell>
          <cell r="H55">
            <v>169.40770800058141</v>
          </cell>
        </row>
        <row r="56">
          <cell r="A56">
            <v>39</v>
          </cell>
          <cell r="C56">
            <v>65766.355957017571</v>
          </cell>
          <cell r="D56">
            <v>450</v>
          </cell>
          <cell r="E56">
            <v>0</v>
          </cell>
          <cell r="F56">
            <v>450</v>
          </cell>
          <cell r="G56">
            <v>286.42375728214017</v>
          </cell>
          <cell r="H56">
            <v>163.57624271785983</v>
          </cell>
        </row>
        <row r="57">
          <cell r="A57">
            <v>40</v>
          </cell>
          <cell r="C57">
            <v>65479.932199735435</v>
          </cell>
          <cell r="D57">
            <v>450</v>
          </cell>
          <cell r="E57">
            <v>0</v>
          </cell>
          <cell r="F57">
            <v>450</v>
          </cell>
          <cell r="G57">
            <v>282.04666486379642</v>
          </cell>
          <cell r="H57">
            <v>167.95333513620361</v>
          </cell>
        </row>
        <row r="58">
          <cell r="A58">
            <v>41</v>
          </cell>
          <cell r="C58">
            <v>65197.885534871639</v>
          </cell>
          <cell r="D58">
            <v>450</v>
          </cell>
          <cell r="E58">
            <v>0</v>
          </cell>
          <cell r="F58">
            <v>450</v>
          </cell>
          <cell r="G58">
            <v>282.77010296821322</v>
          </cell>
          <cell r="H58">
            <v>167.22989703178678</v>
          </cell>
        </row>
        <row r="59">
          <cell r="A59">
            <v>42</v>
          </cell>
          <cell r="C59">
            <v>64915.115431903425</v>
          </cell>
          <cell r="D59">
            <v>450</v>
          </cell>
          <cell r="E59">
            <v>0</v>
          </cell>
          <cell r="F59">
            <v>450</v>
          </cell>
          <cell r="G59">
            <v>298.63217878330681</v>
          </cell>
          <cell r="H59">
            <v>151.36782121669319</v>
          </cell>
        </row>
        <row r="60">
          <cell r="A60">
            <v>43</v>
          </cell>
          <cell r="C60">
            <v>64616.483253120117</v>
          </cell>
          <cell r="D60">
            <v>450</v>
          </cell>
          <cell r="E60">
            <v>0</v>
          </cell>
          <cell r="F60">
            <v>450</v>
          </cell>
          <cell r="G60">
            <v>284.26137592766139</v>
          </cell>
          <cell r="H60">
            <v>165.73862407233861</v>
          </cell>
        </row>
        <row r="61">
          <cell r="A61">
            <v>44</v>
          </cell>
          <cell r="C61">
            <v>64332.221877192453</v>
          </cell>
          <cell r="D61">
            <v>450</v>
          </cell>
          <cell r="E61">
            <v>0</v>
          </cell>
          <cell r="F61">
            <v>450</v>
          </cell>
          <cell r="G61">
            <v>289.99078271509478</v>
          </cell>
          <cell r="H61">
            <v>160.00921728490522</v>
          </cell>
        </row>
        <row r="62">
          <cell r="A62">
            <v>45</v>
          </cell>
          <cell r="C62">
            <v>64042.231094477356</v>
          </cell>
          <cell r="D62">
            <v>450</v>
          </cell>
          <cell r="E62">
            <v>0</v>
          </cell>
          <cell r="F62">
            <v>450</v>
          </cell>
          <cell r="G62">
            <v>285.7343091151763</v>
          </cell>
          <cell r="H62">
            <v>164.2656908848237</v>
          </cell>
        </row>
        <row r="63">
          <cell r="A63">
            <v>46</v>
          </cell>
          <cell r="C63">
            <v>63756.496785362178</v>
          </cell>
          <cell r="D63">
            <v>450</v>
          </cell>
          <cell r="E63">
            <v>0</v>
          </cell>
          <cell r="F63">
            <v>450</v>
          </cell>
          <cell r="G63">
            <v>291.42274509144329</v>
          </cell>
          <cell r="H63">
            <v>158.57725490855671</v>
          </cell>
        </row>
        <row r="64">
          <cell r="A64">
            <v>47</v>
          </cell>
          <cell r="C64">
            <v>63465.074040270738</v>
          </cell>
          <cell r="D64">
            <v>450</v>
          </cell>
          <cell r="E64">
            <v>0</v>
          </cell>
          <cell r="F64">
            <v>450</v>
          </cell>
          <cell r="G64">
            <v>287.21469324043323</v>
          </cell>
          <cell r="H64">
            <v>162.78530675956677</v>
          </cell>
        </row>
        <row r="65">
          <cell r="A65">
            <v>48</v>
          </cell>
          <cell r="C65">
            <v>63177.859347030302</v>
          </cell>
          <cell r="D65">
            <v>450</v>
          </cell>
          <cell r="E65">
            <v>0</v>
          </cell>
          <cell r="F65">
            <v>450</v>
          </cell>
          <cell r="G65">
            <v>287.95138712525136</v>
          </cell>
          <cell r="H65">
            <v>162.04861287474861</v>
          </cell>
        </row>
        <row r="66">
          <cell r="A66">
            <v>49</v>
          </cell>
          <cell r="C66">
            <v>62889.907959905053</v>
          </cell>
          <cell r="D66">
            <v>450</v>
          </cell>
          <cell r="E66">
            <v>0</v>
          </cell>
          <cell r="F66">
            <v>450</v>
          </cell>
          <cell r="G66">
            <v>293.57815330871176</v>
          </cell>
          <cell r="H66">
            <v>156.42184669128824</v>
          </cell>
        </row>
        <row r="67">
          <cell r="A67">
            <v>50</v>
          </cell>
          <cell r="C67">
            <v>62596.329806596339</v>
          </cell>
          <cell r="D67">
            <v>450</v>
          </cell>
          <cell r="E67">
            <v>0</v>
          </cell>
          <cell r="F67">
            <v>450</v>
          </cell>
          <cell r="G67">
            <v>289.4429864979902</v>
          </cell>
          <cell r="H67">
            <v>160.55701350200977</v>
          </cell>
        </row>
        <row r="68">
          <cell r="A68">
            <v>51</v>
          </cell>
          <cell r="C68">
            <v>62306.886820098349</v>
          </cell>
          <cell r="D68">
            <v>450</v>
          </cell>
          <cell r="E68">
            <v>0</v>
          </cell>
          <cell r="F68">
            <v>450</v>
          </cell>
          <cell r="G68">
            <v>295.0282626554573</v>
          </cell>
          <cell r="H68">
            <v>154.9717373445427</v>
          </cell>
        </row>
        <row r="69">
          <cell r="A69">
            <v>52</v>
          </cell>
          <cell r="C69">
            <v>62011.858557442894</v>
          </cell>
          <cell r="D69">
            <v>450</v>
          </cell>
          <cell r="E69">
            <v>0</v>
          </cell>
          <cell r="F69">
            <v>450</v>
          </cell>
          <cell r="G69">
            <v>290.94213123270242</v>
          </cell>
          <cell r="H69">
            <v>159.05786876729758</v>
          </cell>
        </row>
        <row r="70">
          <cell r="A70">
            <v>53</v>
          </cell>
          <cell r="C70">
            <v>61720.916426210191</v>
          </cell>
          <cell r="D70">
            <v>450</v>
          </cell>
          <cell r="E70">
            <v>0</v>
          </cell>
          <cell r="F70">
            <v>450</v>
          </cell>
          <cell r="G70">
            <v>291.68838584278831</v>
          </cell>
          <cell r="H70">
            <v>158.31161415721166</v>
          </cell>
        </row>
        <row r="71">
          <cell r="A71">
            <v>54</v>
          </cell>
          <cell r="C71">
            <v>61429.228040367401</v>
          </cell>
          <cell r="D71">
            <v>450</v>
          </cell>
          <cell r="E71">
            <v>0</v>
          </cell>
          <cell r="F71">
            <v>450</v>
          </cell>
          <cell r="G71">
            <v>306.76050415025566</v>
          </cell>
          <cell r="H71">
            <v>143.23949584974437</v>
          </cell>
        </row>
        <row r="72">
          <cell r="A72">
            <v>55</v>
          </cell>
          <cell r="C72">
            <v>61122.467536217147</v>
          </cell>
          <cell r="D72">
            <v>450</v>
          </cell>
          <cell r="E72">
            <v>0</v>
          </cell>
          <cell r="F72">
            <v>450</v>
          </cell>
          <cell r="G72">
            <v>293.22338265183055</v>
          </cell>
          <cell r="H72">
            <v>156.77661734816948</v>
          </cell>
        </row>
        <row r="73">
          <cell r="A73">
            <v>56</v>
          </cell>
          <cell r="C73">
            <v>60829.24415356532</v>
          </cell>
          <cell r="D73">
            <v>450</v>
          </cell>
          <cell r="E73">
            <v>0</v>
          </cell>
          <cell r="F73">
            <v>450</v>
          </cell>
          <cell r="G73">
            <v>298.70350407569111</v>
          </cell>
          <cell r="H73">
            <v>151.29649592430889</v>
          </cell>
        </row>
        <row r="74">
          <cell r="A74">
            <v>57</v>
          </cell>
          <cell r="C74">
            <v>60530.540649489631</v>
          </cell>
          <cell r="D74">
            <v>450</v>
          </cell>
          <cell r="E74">
            <v>0</v>
          </cell>
          <cell r="F74">
            <v>450</v>
          </cell>
          <cell r="G74">
            <v>294.74165079052409</v>
          </cell>
          <cell r="H74">
            <v>155.25834920947588</v>
          </cell>
        </row>
        <row r="75">
          <cell r="A75">
            <v>58</v>
          </cell>
          <cell r="C75">
            <v>60235.798998699109</v>
          </cell>
          <cell r="D75">
            <v>450</v>
          </cell>
          <cell r="E75">
            <v>0</v>
          </cell>
          <cell r="F75">
            <v>450</v>
          </cell>
          <cell r="G75">
            <v>300.17954037539999</v>
          </cell>
          <cell r="H75">
            <v>149.82045962460001</v>
          </cell>
        </row>
        <row r="76">
          <cell r="A76">
            <v>59</v>
          </cell>
          <cell r="C76">
            <v>59935.619458323708</v>
          </cell>
          <cell r="D76">
            <v>450</v>
          </cell>
          <cell r="E76">
            <v>0</v>
          </cell>
          <cell r="F76">
            <v>450</v>
          </cell>
          <cell r="G76">
            <v>296.26759919704864</v>
          </cell>
          <cell r="H76">
            <v>153.73240080295136</v>
          </cell>
        </row>
        <row r="77">
          <cell r="A77">
            <v>60</v>
          </cell>
          <cell r="C77">
            <v>59639.351859126662</v>
          </cell>
          <cell r="D77">
            <v>450</v>
          </cell>
          <cell r="E77">
            <v>0</v>
          </cell>
          <cell r="F77">
            <v>450</v>
          </cell>
          <cell r="G77">
            <v>297.02751341360829</v>
          </cell>
          <cell r="H77">
            <v>152.97248658639171</v>
          </cell>
        </row>
        <row r="78">
          <cell r="A78">
            <v>61</v>
          </cell>
          <cell r="C78">
            <v>59342.324345713052</v>
          </cell>
          <cell r="D78">
            <v>450</v>
          </cell>
          <cell r="E78">
            <v>0</v>
          </cell>
          <cell r="F78">
            <v>450</v>
          </cell>
          <cell r="G78">
            <v>302.40181990681606</v>
          </cell>
          <cell r="H78">
            <v>147.59818009318394</v>
          </cell>
        </row>
        <row r="79">
          <cell r="A79">
            <v>62</v>
          </cell>
          <cell r="C79">
            <v>59039.922525806236</v>
          </cell>
          <cell r="D79">
            <v>450</v>
          </cell>
          <cell r="E79">
            <v>0</v>
          </cell>
          <cell r="F79">
            <v>450</v>
          </cell>
          <cell r="G79">
            <v>298.56502501949296</v>
          </cell>
          <cell r="H79">
            <v>151.43497498050701</v>
          </cell>
        </row>
        <row r="80">
          <cell r="A80">
            <v>63</v>
          </cell>
          <cell r="C80">
            <v>58741.35750078674</v>
          </cell>
          <cell r="D80">
            <v>450</v>
          </cell>
          <cell r="E80">
            <v>0</v>
          </cell>
          <cell r="F80">
            <v>450</v>
          </cell>
          <cell r="G80">
            <v>303.89656440133081</v>
          </cell>
          <cell r="H80">
            <v>146.10343559866917</v>
          </cell>
        </row>
        <row r="81">
          <cell r="A81">
            <v>64</v>
          </cell>
          <cell r="C81">
            <v>58437.460936385411</v>
          </cell>
          <cell r="D81">
            <v>450</v>
          </cell>
          <cell r="E81">
            <v>0</v>
          </cell>
          <cell r="F81">
            <v>450</v>
          </cell>
          <cell r="G81">
            <v>300.11031423766195</v>
          </cell>
          <cell r="H81">
            <v>149.88968576233805</v>
          </cell>
        </row>
        <row r="82">
          <cell r="A82">
            <v>65</v>
          </cell>
          <cell r="C82">
            <v>58137.350622147751</v>
          </cell>
          <cell r="D82">
            <v>450</v>
          </cell>
          <cell r="E82">
            <v>0</v>
          </cell>
          <cell r="F82">
            <v>450</v>
          </cell>
          <cell r="G82">
            <v>300.88008486038098</v>
          </cell>
          <cell r="H82">
            <v>149.11991513961902</v>
          </cell>
        </row>
        <row r="83">
          <cell r="A83">
            <v>66</v>
          </cell>
          <cell r="C83">
            <v>57836.470537287372</v>
          </cell>
          <cell r="D83">
            <v>450</v>
          </cell>
          <cell r="E83">
            <v>0</v>
          </cell>
          <cell r="F83">
            <v>450</v>
          </cell>
          <cell r="G83">
            <v>315.13802719373894</v>
          </cell>
          <cell r="H83">
            <v>134.86197280626106</v>
          </cell>
        </row>
        <row r="84">
          <cell r="A84">
            <v>67</v>
          </cell>
          <cell r="C84">
            <v>57521.332510093634</v>
          </cell>
          <cell r="D84">
            <v>450</v>
          </cell>
          <cell r="E84">
            <v>0</v>
          </cell>
          <cell r="F84">
            <v>450</v>
          </cell>
          <cell r="G84">
            <v>302.46014600198691</v>
          </cell>
          <cell r="H84">
            <v>147.53985399801306</v>
          </cell>
        </row>
        <row r="85">
          <cell r="A85">
            <v>68</v>
          </cell>
          <cell r="C85">
            <v>57218.872364091651</v>
          </cell>
          <cell r="D85">
            <v>450</v>
          </cell>
          <cell r="E85">
            <v>0</v>
          </cell>
          <cell r="F85">
            <v>450</v>
          </cell>
          <cell r="G85">
            <v>307.68333948762472</v>
          </cell>
          <cell r="H85">
            <v>142.31666051237525</v>
          </cell>
        </row>
        <row r="86">
          <cell r="A86">
            <v>69</v>
          </cell>
          <cell r="C86">
            <v>56911.189024604028</v>
          </cell>
          <cell r="D86">
            <v>450</v>
          </cell>
          <cell r="E86">
            <v>0</v>
          </cell>
          <cell r="F86">
            <v>450</v>
          </cell>
          <cell r="G86">
            <v>304.02513896787798</v>
          </cell>
          <cell r="H86">
            <v>145.97486103212205</v>
          </cell>
        </row>
        <row r="87">
          <cell r="A87">
            <v>70</v>
          </cell>
          <cell r="C87">
            <v>56607.163885636146</v>
          </cell>
          <cell r="D87">
            <v>450</v>
          </cell>
          <cell r="E87">
            <v>0</v>
          </cell>
          <cell r="F87">
            <v>450</v>
          </cell>
          <cell r="G87">
            <v>309.20480092620295</v>
          </cell>
          <cell r="H87">
            <v>140.79519907379705</v>
          </cell>
        </row>
        <row r="88">
          <cell r="A88">
            <v>71</v>
          </cell>
          <cell r="C88">
            <v>56297.959084709946</v>
          </cell>
          <cell r="D88">
            <v>450</v>
          </cell>
          <cell r="E88">
            <v>0</v>
          </cell>
          <cell r="F88">
            <v>450</v>
          </cell>
          <cell r="G88">
            <v>305.59804856247587</v>
          </cell>
          <cell r="H88">
            <v>144.40195143752413</v>
          </cell>
        </row>
        <row r="89">
          <cell r="A89">
            <v>72</v>
          </cell>
          <cell r="C89">
            <v>55992.361036147471</v>
          </cell>
          <cell r="D89">
            <v>450</v>
          </cell>
          <cell r="E89">
            <v>0</v>
          </cell>
          <cell r="F89">
            <v>450</v>
          </cell>
          <cell r="G89">
            <v>306.38189499821476</v>
          </cell>
          <cell r="H89">
            <v>143.61810500178527</v>
          </cell>
        </row>
        <row r="90">
          <cell r="A90">
            <v>73</v>
          </cell>
          <cell r="C90">
            <v>55685.979141149255</v>
          </cell>
          <cell r="D90">
            <v>450</v>
          </cell>
          <cell r="E90">
            <v>0</v>
          </cell>
          <cell r="F90">
            <v>450</v>
          </cell>
          <cell r="G90">
            <v>311.49600190821661</v>
          </cell>
          <cell r="H90">
            <v>138.50399809178342</v>
          </cell>
        </row>
        <row r="91">
          <cell r="A91">
            <v>74</v>
          </cell>
          <cell r="C91">
            <v>55374.483139241041</v>
          </cell>
          <cell r="D91">
            <v>450</v>
          </cell>
          <cell r="E91">
            <v>0</v>
          </cell>
          <cell r="F91">
            <v>450</v>
          </cell>
          <cell r="G91">
            <v>307.96672641153737</v>
          </cell>
          <cell r="H91">
            <v>142.03327358846263</v>
          </cell>
        </row>
        <row r="92">
          <cell r="A92">
            <v>75</v>
          </cell>
          <cell r="C92">
            <v>55066.516412829507</v>
          </cell>
          <cell r="D92">
            <v>450</v>
          </cell>
          <cell r="E92">
            <v>0</v>
          </cell>
          <cell r="F92">
            <v>450</v>
          </cell>
          <cell r="G92">
            <v>313.03674997199141</v>
          </cell>
          <cell r="H92">
            <v>136.96325002800862</v>
          </cell>
        </row>
        <row r="93">
          <cell r="A93">
            <v>76</v>
          </cell>
          <cell r="C93">
            <v>54753.479662857513</v>
          </cell>
          <cell r="D93">
            <v>450</v>
          </cell>
          <cell r="E93">
            <v>0</v>
          </cell>
          <cell r="F93">
            <v>450</v>
          </cell>
          <cell r="G93">
            <v>309.55957480777033</v>
          </cell>
          <cell r="H93">
            <v>140.4404251922297</v>
          </cell>
        </row>
        <row r="94">
          <cell r="A94">
            <v>77</v>
          </cell>
          <cell r="C94">
            <v>54443.920088049745</v>
          </cell>
          <cell r="D94">
            <v>450</v>
          </cell>
          <cell r="E94">
            <v>0</v>
          </cell>
          <cell r="F94">
            <v>450</v>
          </cell>
          <cell r="G94">
            <v>310.3535823955259</v>
          </cell>
          <cell r="H94">
            <v>139.64641760447412</v>
          </cell>
        </row>
        <row r="95">
          <cell r="A95">
            <v>78</v>
          </cell>
          <cell r="C95">
            <v>54133.56650565422</v>
          </cell>
          <cell r="D95">
            <v>450</v>
          </cell>
          <cell r="E95">
            <v>0</v>
          </cell>
          <cell r="F95">
            <v>450</v>
          </cell>
          <cell r="G95">
            <v>319.56480072677334</v>
          </cell>
          <cell r="H95">
            <v>130.43519927322663</v>
          </cell>
        </row>
        <row r="96">
          <cell r="A96">
            <v>79</v>
          </cell>
          <cell r="C96">
            <v>53814.001704927447</v>
          </cell>
          <cell r="D96">
            <v>450</v>
          </cell>
          <cell r="E96">
            <v>0</v>
          </cell>
          <cell r="F96">
            <v>450</v>
          </cell>
          <cell r="G96">
            <v>311.96929716117774</v>
          </cell>
          <cell r="H96">
            <v>138.03070283882226</v>
          </cell>
        </row>
        <row r="97">
          <cell r="A97">
            <v>80</v>
          </cell>
          <cell r="C97">
            <v>53502.032407766266</v>
          </cell>
          <cell r="D97">
            <v>450</v>
          </cell>
          <cell r="E97">
            <v>0</v>
          </cell>
          <cell r="F97">
            <v>450</v>
          </cell>
          <cell r="G97">
            <v>316.92798602447522</v>
          </cell>
          <cell r="H97">
            <v>133.07201397552475</v>
          </cell>
        </row>
        <row r="98">
          <cell r="A98">
            <v>81</v>
          </cell>
          <cell r="C98">
            <v>53185.104421741788</v>
          </cell>
          <cell r="D98">
            <v>450</v>
          </cell>
          <cell r="E98">
            <v>0</v>
          </cell>
          <cell r="F98">
            <v>450</v>
          </cell>
          <cell r="G98">
            <v>313.58239284745508</v>
          </cell>
          <cell r="H98">
            <v>136.41760715254492</v>
          </cell>
        </row>
        <row r="99">
          <cell r="A99">
            <v>82</v>
          </cell>
          <cell r="C99">
            <v>52871.522028894331</v>
          </cell>
          <cell r="D99">
            <v>450</v>
          </cell>
          <cell r="E99">
            <v>0</v>
          </cell>
          <cell r="F99">
            <v>450</v>
          </cell>
          <cell r="G99">
            <v>318.49621216791388</v>
          </cell>
          <cell r="H99">
            <v>131.50378783208612</v>
          </cell>
        </row>
        <row r="100">
          <cell r="A100">
            <v>83</v>
          </cell>
          <cell r="C100">
            <v>52553.025816726418</v>
          </cell>
          <cell r="D100">
            <v>450</v>
          </cell>
          <cell r="E100">
            <v>0</v>
          </cell>
          <cell r="F100">
            <v>450</v>
          </cell>
          <cell r="G100">
            <v>315.20364849348647</v>
          </cell>
          <cell r="H100">
            <v>134.79635150651353</v>
          </cell>
        </row>
        <row r="101">
          <cell r="A101">
            <v>84</v>
          </cell>
          <cell r="C101">
            <v>52237.822168232931</v>
          </cell>
          <cell r="D101">
            <v>450</v>
          </cell>
          <cell r="E101">
            <v>0</v>
          </cell>
          <cell r="F101">
            <v>450</v>
          </cell>
          <cell r="G101">
            <v>316.01213289829764</v>
          </cell>
          <cell r="H101">
            <v>133.98786710170236</v>
          </cell>
        </row>
        <row r="102">
          <cell r="A102">
            <v>85</v>
          </cell>
          <cell r="C102">
            <v>51921.810035334631</v>
          </cell>
          <cell r="D102">
            <v>450</v>
          </cell>
          <cell r="E102">
            <v>0</v>
          </cell>
          <cell r="F102">
            <v>450</v>
          </cell>
          <cell r="G102">
            <v>320.85836706170358</v>
          </cell>
          <cell r="H102">
            <v>129.14163293829642</v>
          </cell>
        </row>
        <row r="103">
          <cell r="A103">
            <v>86</v>
          </cell>
          <cell r="C103">
            <v>51600.95166827293</v>
          </cell>
          <cell r="D103">
            <v>450</v>
          </cell>
          <cell r="E103">
            <v>0</v>
          </cell>
          <cell r="F103">
            <v>450</v>
          </cell>
          <cell r="G103">
            <v>317.64567955793478</v>
          </cell>
          <cell r="H103">
            <v>132.35432044206522</v>
          </cell>
        </row>
        <row r="104">
          <cell r="A104">
            <v>87</v>
          </cell>
          <cell r="C104">
            <v>51283.305988714994</v>
          </cell>
          <cell r="D104">
            <v>450</v>
          </cell>
          <cell r="E104">
            <v>0</v>
          </cell>
          <cell r="F104">
            <v>450</v>
          </cell>
          <cell r="G104">
            <v>322.44647531836978</v>
          </cell>
          <cell r="H104">
            <v>127.55352468163021</v>
          </cell>
        </row>
        <row r="105">
          <cell r="A105">
            <v>88</v>
          </cell>
          <cell r="C105">
            <v>50960.859513396623</v>
          </cell>
          <cell r="D105">
            <v>450</v>
          </cell>
          <cell r="E105">
            <v>0</v>
          </cell>
          <cell r="F105">
            <v>450</v>
          </cell>
          <cell r="G105">
            <v>319.28748963003545</v>
          </cell>
          <cell r="H105">
            <v>130.71251036996455</v>
          </cell>
        </row>
        <row r="106">
          <cell r="A106">
            <v>89</v>
          </cell>
          <cell r="C106">
            <v>50641.572023766588</v>
          </cell>
          <cell r="D106">
            <v>450</v>
          </cell>
          <cell r="E106">
            <v>0</v>
          </cell>
          <cell r="F106">
            <v>450</v>
          </cell>
          <cell r="G106">
            <v>320.1064489195328</v>
          </cell>
          <cell r="H106">
            <v>129.89355108046718</v>
          </cell>
        </row>
        <row r="107">
          <cell r="A107">
            <v>90</v>
          </cell>
          <cell r="C107">
            <v>50321.465574847054</v>
          </cell>
          <cell r="D107">
            <v>450</v>
          </cell>
          <cell r="E107">
            <v>0</v>
          </cell>
          <cell r="F107">
            <v>450</v>
          </cell>
          <cell r="G107">
            <v>332.66137164177439</v>
          </cell>
          <cell r="H107">
            <v>117.33862835822558</v>
          </cell>
        </row>
        <row r="108">
          <cell r="A108">
            <v>91</v>
          </cell>
          <cell r="C108">
            <v>49988.804203205276</v>
          </cell>
          <cell r="D108">
            <v>450</v>
          </cell>
          <cell r="E108">
            <v>0</v>
          </cell>
          <cell r="F108">
            <v>450</v>
          </cell>
          <cell r="G108">
            <v>321.78077155319772</v>
          </cell>
          <cell r="H108">
            <v>128.21922844680225</v>
          </cell>
        </row>
        <row r="109">
          <cell r="A109">
            <v>92</v>
          </cell>
          <cell r="C109">
            <v>49667.02343165208</v>
          </cell>
          <cell r="D109">
            <v>450</v>
          </cell>
          <cell r="E109">
            <v>0</v>
          </cell>
          <cell r="F109">
            <v>450</v>
          </cell>
          <cell r="G109">
            <v>326.46654643235337</v>
          </cell>
          <cell r="H109">
            <v>123.53345356764665</v>
          </cell>
        </row>
        <row r="110">
          <cell r="A110">
            <v>93</v>
          </cell>
          <cell r="C110">
            <v>49340.556885219725</v>
          </cell>
          <cell r="D110">
            <v>450</v>
          </cell>
          <cell r="E110">
            <v>0</v>
          </cell>
          <cell r="F110">
            <v>450</v>
          </cell>
          <cell r="G110">
            <v>323.44349928352995</v>
          </cell>
          <cell r="H110">
            <v>126.55650071647004</v>
          </cell>
        </row>
        <row r="111">
          <cell r="A111">
            <v>94</v>
          </cell>
          <cell r="C111">
            <v>49017.113385936194</v>
          </cell>
          <cell r="D111">
            <v>450</v>
          </cell>
          <cell r="E111">
            <v>0</v>
          </cell>
          <cell r="F111">
            <v>450</v>
          </cell>
          <cell r="G111">
            <v>328.08302406496352</v>
          </cell>
          <cell r="H111">
            <v>121.91697593503649</v>
          </cell>
        </row>
        <row r="112">
          <cell r="A112">
            <v>95</v>
          </cell>
          <cell r="C112">
            <v>48689.030361871228</v>
          </cell>
          <cell r="D112">
            <v>450</v>
          </cell>
          <cell r="E112">
            <v>0</v>
          </cell>
          <cell r="F112">
            <v>450</v>
          </cell>
          <cell r="G112">
            <v>325.11463804085622</v>
          </cell>
          <cell r="H112">
            <v>124.88536195914375</v>
          </cell>
        </row>
        <row r="113">
          <cell r="A113">
            <v>96</v>
          </cell>
          <cell r="C113">
            <v>48363.915723830374</v>
          </cell>
          <cell r="D113">
            <v>450</v>
          </cell>
          <cell r="E113">
            <v>0</v>
          </cell>
          <cell r="F113">
            <v>450</v>
          </cell>
          <cell r="G113">
            <v>325.9485437265555</v>
          </cell>
          <cell r="H113">
            <v>124.05145627344449</v>
          </cell>
        </row>
        <row r="114">
          <cell r="A114">
            <v>97</v>
          </cell>
          <cell r="C114">
            <v>48037.96718010382</v>
          </cell>
          <cell r="D114">
            <v>450</v>
          </cell>
          <cell r="E114">
            <v>0</v>
          </cell>
          <cell r="F114">
            <v>450</v>
          </cell>
          <cell r="G114">
            <v>330.51838869921795</v>
          </cell>
          <cell r="H114">
            <v>119.48161130078206</v>
          </cell>
        </row>
        <row r="115">
          <cell r="A115">
            <v>98</v>
          </cell>
          <cell r="C115">
            <v>47707.448791404604</v>
          </cell>
          <cell r="D115">
            <v>450</v>
          </cell>
          <cell r="E115">
            <v>0</v>
          </cell>
          <cell r="F115">
            <v>450</v>
          </cell>
          <cell r="G115">
            <v>327.63235443013451</v>
          </cell>
          <cell r="H115">
            <v>122.3676455698655</v>
          </cell>
        </row>
        <row r="116">
          <cell r="A116">
            <v>99</v>
          </cell>
          <cell r="C116">
            <v>47379.81643697447</v>
          </cell>
          <cell r="D116">
            <v>450</v>
          </cell>
          <cell r="E116">
            <v>0</v>
          </cell>
          <cell r="F116">
            <v>450</v>
          </cell>
          <cell r="G116">
            <v>332.15536286536189</v>
          </cell>
          <cell r="H116">
            <v>117.84463713463811</v>
          </cell>
        </row>
        <row r="117">
          <cell r="A117">
            <v>100</v>
          </cell>
          <cell r="C117">
            <v>47047.661074109106</v>
          </cell>
          <cell r="D117">
            <v>450</v>
          </cell>
          <cell r="E117">
            <v>0</v>
          </cell>
          <cell r="F117">
            <v>450</v>
          </cell>
          <cell r="G117">
            <v>329.32468281043373</v>
          </cell>
          <cell r="H117">
            <v>120.67531718956627</v>
          </cell>
        </row>
        <row r="118">
          <cell r="A118">
            <v>101</v>
          </cell>
          <cell r="C118">
            <v>46718.336391298675</v>
          </cell>
          <cell r="D118">
            <v>450</v>
          </cell>
          <cell r="E118">
            <v>0</v>
          </cell>
          <cell r="F118">
            <v>450</v>
          </cell>
          <cell r="G118">
            <v>330.16938708795141</v>
          </cell>
          <cell r="H118">
            <v>119.83061291204859</v>
          </cell>
        </row>
        <row r="119">
          <cell r="A119">
            <v>102</v>
          </cell>
          <cell r="C119">
            <v>46388.167004210722</v>
          </cell>
          <cell r="D119">
            <v>450</v>
          </cell>
          <cell r="E119">
            <v>0</v>
          </cell>
          <cell r="F119">
            <v>450</v>
          </cell>
          <cell r="G119">
            <v>341.83296181566095</v>
          </cell>
          <cell r="H119">
            <v>108.16703818433905</v>
          </cell>
        </row>
        <row r="120">
          <cell r="A120">
            <v>103</v>
          </cell>
          <cell r="C120">
            <v>46046.334042395058</v>
          </cell>
          <cell r="D120">
            <v>450</v>
          </cell>
          <cell r="E120">
            <v>0</v>
          </cell>
          <cell r="F120">
            <v>450</v>
          </cell>
          <cell r="G120">
            <v>331.89304549635432</v>
          </cell>
          <cell r="H120">
            <v>118.1069545036457</v>
          </cell>
        </row>
        <row r="121">
          <cell r="A121">
            <v>104</v>
          </cell>
          <cell r="C121">
            <v>45714.440996898702</v>
          </cell>
          <cell r="D121">
            <v>450</v>
          </cell>
          <cell r="E121">
            <v>0</v>
          </cell>
          <cell r="F121">
            <v>450</v>
          </cell>
          <cell r="G121">
            <v>336.2975394119876</v>
          </cell>
          <cell r="H121">
            <v>113.70246058801239</v>
          </cell>
        </row>
        <row r="122">
          <cell r="A122">
            <v>105</v>
          </cell>
          <cell r="C122">
            <v>45378.143457486716</v>
          </cell>
          <cell r="D122">
            <v>450</v>
          </cell>
          <cell r="E122">
            <v>0</v>
          </cell>
          <cell r="F122">
            <v>450</v>
          </cell>
          <cell r="G122">
            <v>333.60692688675715</v>
          </cell>
          <cell r="H122">
            <v>116.39307311324285</v>
          </cell>
        </row>
        <row r="123">
          <cell r="A123">
            <v>106</v>
          </cell>
          <cell r="C123">
            <v>45044.536530599958</v>
          </cell>
          <cell r="D123">
            <v>450</v>
          </cell>
          <cell r="E123">
            <v>0</v>
          </cell>
          <cell r="F123">
            <v>450</v>
          </cell>
          <cell r="G123">
            <v>337.96374782482229</v>
          </cell>
          <cell r="H123">
            <v>112.03625217517772</v>
          </cell>
        </row>
        <row r="124">
          <cell r="A124">
            <v>107</v>
          </cell>
          <cell r="C124">
            <v>44706.57278277514</v>
          </cell>
          <cell r="D124">
            <v>450</v>
          </cell>
          <cell r="E124">
            <v>0</v>
          </cell>
          <cell r="F124">
            <v>450</v>
          </cell>
          <cell r="G124">
            <v>335.3294780685975</v>
          </cell>
          <cell r="H124">
            <v>114.67052193140252</v>
          </cell>
        </row>
        <row r="125">
          <cell r="A125">
            <v>108</v>
          </cell>
          <cell r="C125">
            <v>44371.243304706542</v>
          </cell>
          <cell r="D125">
            <v>450</v>
          </cell>
          <cell r="E125">
            <v>0</v>
          </cell>
          <cell r="F125">
            <v>450</v>
          </cell>
          <cell r="G125">
            <v>336.18958439917992</v>
          </cell>
          <cell r="H125">
            <v>113.81041560082005</v>
          </cell>
        </row>
        <row r="126">
          <cell r="A126">
            <v>109</v>
          </cell>
          <cell r="C126">
            <v>44035.053720307362</v>
          </cell>
          <cell r="D126">
            <v>450</v>
          </cell>
          <cell r="E126">
            <v>0</v>
          </cell>
          <cell r="F126">
            <v>450</v>
          </cell>
          <cell r="G126">
            <v>340.47456665905798</v>
          </cell>
          <cell r="H126">
            <v>109.52543334094203</v>
          </cell>
        </row>
        <row r="127">
          <cell r="A127">
            <v>110</v>
          </cell>
          <cell r="C127">
            <v>43694.579153648301</v>
          </cell>
          <cell r="D127">
            <v>450</v>
          </cell>
          <cell r="E127">
            <v>0</v>
          </cell>
          <cell r="F127">
            <v>450</v>
          </cell>
          <cell r="G127">
            <v>337.92520013852857</v>
          </cell>
          <cell r="H127">
            <v>112.07479986147145</v>
          </cell>
        </row>
        <row r="128">
          <cell r="A128">
            <v>111</v>
          </cell>
          <cell r="C128">
            <v>43356.653953509769</v>
          </cell>
          <cell r="D128">
            <v>450</v>
          </cell>
          <cell r="E128">
            <v>0</v>
          </cell>
          <cell r="F128">
            <v>450</v>
          </cell>
          <cell r="G128">
            <v>342.16190486259092</v>
          </cell>
          <cell r="H128">
            <v>107.83809513740908</v>
          </cell>
        </row>
        <row r="129">
          <cell r="A129">
            <v>112</v>
          </cell>
          <cell r="C129">
            <v>43014.492048647175</v>
          </cell>
          <cell r="D129">
            <v>450</v>
          </cell>
          <cell r="E129">
            <v>0</v>
          </cell>
          <cell r="F129">
            <v>450</v>
          </cell>
          <cell r="G129">
            <v>339.66959561407128</v>
          </cell>
          <cell r="H129">
            <v>110.33040438592872</v>
          </cell>
        </row>
        <row r="130">
          <cell r="A130">
            <v>113</v>
          </cell>
          <cell r="C130">
            <v>42674.822453033106</v>
          </cell>
          <cell r="D130">
            <v>450</v>
          </cell>
          <cell r="E130">
            <v>0</v>
          </cell>
          <cell r="F130">
            <v>450</v>
          </cell>
          <cell r="G130">
            <v>340.5408341677969</v>
          </cell>
          <cell r="H130">
            <v>109.45916583220308</v>
          </cell>
        </row>
        <row r="131">
          <cell r="A131">
            <v>114</v>
          </cell>
          <cell r="C131">
            <v>42334.281618865309</v>
          </cell>
          <cell r="D131">
            <v>450</v>
          </cell>
          <cell r="E131">
            <v>0</v>
          </cell>
          <cell r="F131">
            <v>450</v>
          </cell>
          <cell r="G131">
            <v>351.2857340114623</v>
          </cell>
          <cell r="H131">
            <v>98.714265988537733</v>
          </cell>
        </row>
        <row r="132">
          <cell r="A132">
            <v>115</v>
          </cell>
          <cell r="C132">
            <v>41982.995884853844</v>
          </cell>
          <cell r="D132">
            <v>450</v>
          </cell>
          <cell r="E132">
            <v>0</v>
          </cell>
          <cell r="F132">
            <v>450</v>
          </cell>
          <cell r="G132">
            <v>342.3153408839479</v>
          </cell>
          <cell r="H132">
            <v>107.6846591160521</v>
          </cell>
        </row>
        <row r="133">
          <cell r="A133">
            <v>116</v>
          </cell>
          <cell r="C133">
            <v>41640.680543969895</v>
          </cell>
          <cell r="D133">
            <v>450</v>
          </cell>
          <cell r="E133">
            <v>0</v>
          </cell>
          <cell r="F133">
            <v>450</v>
          </cell>
          <cell r="G133">
            <v>346.42993034236264</v>
          </cell>
          <cell r="H133">
            <v>103.57006965763735</v>
          </cell>
        </row>
        <row r="134">
          <cell r="A134">
            <v>117</v>
          </cell>
          <cell r="C134">
            <v>41294.250613627533</v>
          </cell>
          <cell r="D134">
            <v>450</v>
          </cell>
          <cell r="E134">
            <v>0</v>
          </cell>
          <cell r="F134">
            <v>450</v>
          </cell>
          <cell r="G134">
            <v>344.08194420004321</v>
          </cell>
          <cell r="H134">
            <v>105.9180557999568</v>
          </cell>
        </row>
        <row r="135">
          <cell r="A135">
            <v>118</v>
          </cell>
          <cell r="C135">
            <v>40950.16866942749</v>
          </cell>
          <cell r="D135">
            <v>450</v>
          </cell>
          <cell r="E135">
            <v>0</v>
          </cell>
          <cell r="F135">
            <v>450</v>
          </cell>
          <cell r="G135">
            <v>348.14739417848477</v>
          </cell>
          <cell r="H135">
            <v>101.85260582151521</v>
          </cell>
        </row>
        <row r="136">
          <cell r="A136">
            <v>119</v>
          </cell>
          <cell r="C136">
            <v>40602.021275249004</v>
          </cell>
          <cell r="D136">
            <v>450</v>
          </cell>
          <cell r="E136">
            <v>0</v>
          </cell>
          <cell r="F136">
            <v>450</v>
          </cell>
          <cell r="G136">
            <v>345.8574840052031</v>
          </cell>
          <cell r="H136">
            <v>104.14251599479691</v>
          </cell>
        </row>
        <row r="137">
          <cell r="A137">
            <v>120</v>
          </cell>
          <cell r="C137">
            <v>40256.163791243802</v>
          </cell>
          <cell r="D137">
            <v>450</v>
          </cell>
          <cell r="E137">
            <v>0</v>
          </cell>
          <cell r="F137">
            <v>450</v>
          </cell>
          <cell r="G137">
            <v>346.74459423835515</v>
          </cell>
          <cell r="H137">
            <v>103.25540576164484</v>
          </cell>
        </row>
        <row r="138">
          <cell r="A138">
            <v>121</v>
          </cell>
          <cell r="C138">
            <v>39909.419197005445</v>
          </cell>
          <cell r="D138">
            <v>450</v>
          </cell>
          <cell r="E138">
            <v>0</v>
          </cell>
          <cell r="F138">
            <v>450</v>
          </cell>
          <cell r="G138">
            <v>350.7359804827139</v>
          </cell>
          <cell r="H138">
            <v>99.264019517286101</v>
          </cell>
        </row>
        <row r="139">
          <cell r="A139">
            <v>122</v>
          </cell>
          <cell r="C139">
            <v>39558.683216522732</v>
          </cell>
          <cell r="D139">
            <v>450</v>
          </cell>
          <cell r="E139">
            <v>0</v>
          </cell>
          <cell r="F139">
            <v>450</v>
          </cell>
          <cell r="G139">
            <v>348.53360324892947</v>
          </cell>
          <cell r="H139">
            <v>101.46639675107056</v>
          </cell>
        </row>
        <row r="140">
          <cell r="A140">
            <v>123</v>
          </cell>
          <cell r="C140">
            <v>39210.149613273803</v>
          </cell>
          <cell r="D140">
            <v>450</v>
          </cell>
          <cell r="E140">
            <v>0</v>
          </cell>
          <cell r="F140">
            <v>450</v>
          </cell>
          <cell r="G140">
            <v>352.47522678105622</v>
          </cell>
          <cell r="H140">
            <v>97.524773218943807</v>
          </cell>
        </row>
        <row r="141">
          <cell r="A141">
            <v>124</v>
          </cell>
          <cell r="C141">
            <v>38857.674386492748</v>
          </cell>
          <cell r="D141">
            <v>450</v>
          </cell>
          <cell r="E141">
            <v>0</v>
          </cell>
          <cell r="F141">
            <v>450</v>
          </cell>
          <cell r="G141">
            <v>350.33166208937428</v>
          </cell>
          <cell r="H141">
            <v>99.668337910625709</v>
          </cell>
        </row>
        <row r="142">
          <cell r="A142">
            <v>125</v>
          </cell>
          <cell r="C142">
            <v>38507.342724403374</v>
          </cell>
          <cell r="D142">
            <v>450</v>
          </cell>
          <cell r="E142">
            <v>0</v>
          </cell>
          <cell r="F142">
            <v>450</v>
          </cell>
          <cell r="G142">
            <v>351.23024840544196</v>
          </cell>
          <cell r="H142">
            <v>98.769751594558045</v>
          </cell>
        </row>
        <row r="143">
          <cell r="A143">
            <v>126</v>
          </cell>
          <cell r="C143">
            <v>38156.112475997928</v>
          </cell>
          <cell r="D143">
            <v>450</v>
          </cell>
          <cell r="E143">
            <v>0</v>
          </cell>
          <cell r="F143">
            <v>450</v>
          </cell>
          <cell r="G143">
            <v>358.06258564584687</v>
          </cell>
          <cell r="H143">
            <v>91.937414354153162</v>
          </cell>
        </row>
        <row r="144">
          <cell r="A144">
            <v>127</v>
          </cell>
          <cell r="C144">
            <v>37798.049890352078</v>
          </cell>
          <cell r="D144">
            <v>450</v>
          </cell>
          <cell r="E144">
            <v>0</v>
          </cell>
          <cell r="F144">
            <v>450</v>
          </cell>
          <cell r="G144">
            <v>353.04955537576291</v>
          </cell>
          <cell r="H144">
            <v>96.950444624237065</v>
          </cell>
        </row>
        <row r="145">
          <cell r="A145">
            <v>128</v>
          </cell>
          <cell r="C145">
            <v>37445.000334976314</v>
          </cell>
          <cell r="D145">
            <v>450</v>
          </cell>
          <cell r="E145">
            <v>0</v>
          </cell>
          <cell r="F145">
            <v>450</v>
          </cell>
          <cell r="G145">
            <v>356.86556409834276</v>
          </cell>
          <cell r="H145">
            <v>93.134435901657255</v>
          </cell>
        </row>
        <row r="146">
          <cell r="A146">
            <v>129</v>
          </cell>
          <cell r="C146">
            <v>37088.134770877972</v>
          </cell>
          <cell r="D146">
            <v>450</v>
          </cell>
          <cell r="E146">
            <v>0</v>
          </cell>
          <cell r="F146">
            <v>450</v>
          </cell>
          <cell r="G146">
            <v>354.87045848262005</v>
          </cell>
          <cell r="H146">
            <v>95.12954151737992</v>
          </cell>
        </row>
        <row r="147">
          <cell r="A147">
            <v>130</v>
          </cell>
          <cell r="C147">
            <v>36733.264312395353</v>
          </cell>
          <cell r="D147">
            <v>450</v>
          </cell>
          <cell r="E147">
            <v>0</v>
          </cell>
          <cell r="F147">
            <v>450</v>
          </cell>
          <cell r="G147">
            <v>358.63581733324656</v>
          </cell>
          <cell r="H147">
            <v>91.364182666753422</v>
          </cell>
        </row>
        <row r="148">
          <cell r="A148">
            <v>131</v>
          </cell>
          <cell r="C148">
            <v>36374.628495062105</v>
          </cell>
          <cell r="D148">
            <v>450</v>
          </cell>
          <cell r="E148">
            <v>0</v>
          </cell>
          <cell r="F148">
            <v>450</v>
          </cell>
          <cell r="G148">
            <v>356.70057275791203</v>
          </cell>
          <cell r="H148">
            <v>93.299427242087944</v>
          </cell>
        </row>
        <row r="149">
          <cell r="A149">
            <v>132</v>
          </cell>
          <cell r="C149">
            <v>36017.927922304196</v>
          </cell>
          <cell r="D149">
            <v>450</v>
          </cell>
          <cell r="E149">
            <v>0</v>
          </cell>
          <cell r="F149">
            <v>450</v>
          </cell>
          <cell r="G149">
            <v>357.61549506810843</v>
          </cell>
          <cell r="H149">
            <v>92.384504931891556</v>
          </cell>
        </row>
        <row r="150">
          <cell r="A150">
            <v>133</v>
          </cell>
          <cell r="C150">
            <v>35660.312427236087</v>
          </cell>
          <cell r="D150">
            <v>450</v>
          </cell>
          <cell r="E150">
            <v>0</v>
          </cell>
          <cell r="F150">
            <v>450</v>
          </cell>
          <cell r="G150">
            <v>361.30449853714515</v>
          </cell>
          <cell r="H150">
            <v>88.695501462854821</v>
          </cell>
        </row>
        <row r="151">
          <cell r="A151">
            <v>134</v>
          </cell>
          <cell r="C151">
            <v>35299.007928698942</v>
          </cell>
          <cell r="D151">
            <v>450</v>
          </cell>
          <cell r="E151">
            <v>0</v>
          </cell>
          <cell r="F151">
            <v>450</v>
          </cell>
          <cell r="G151">
            <v>359.45949530704866</v>
          </cell>
          <cell r="H151">
            <v>90.540504692951345</v>
          </cell>
        </row>
        <row r="152">
          <cell r="A152">
            <v>135</v>
          </cell>
          <cell r="C152">
            <v>34939.548433391894</v>
          </cell>
          <cell r="D152">
            <v>450</v>
          </cell>
          <cell r="E152">
            <v>0</v>
          </cell>
          <cell r="F152">
            <v>450</v>
          </cell>
          <cell r="G152">
            <v>363.09720643898493</v>
          </cell>
          <cell r="H152">
            <v>86.902793561015073</v>
          </cell>
        </row>
        <row r="153">
          <cell r="A153">
            <v>136</v>
          </cell>
          <cell r="C153">
            <v>34576.451226952908</v>
          </cell>
          <cell r="D153">
            <v>450</v>
          </cell>
          <cell r="E153">
            <v>0</v>
          </cell>
          <cell r="F153">
            <v>450</v>
          </cell>
          <cell r="G153">
            <v>361.3128235529162</v>
          </cell>
          <cell r="H153">
            <v>88.6871764470838</v>
          </cell>
        </row>
        <row r="154">
          <cell r="A154">
            <v>137</v>
          </cell>
          <cell r="C154">
            <v>34215.138403399993</v>
          </cell>
          <cell r="D154">
            <v>450</v>
          </cell>
          <cell r="E154">
            <v>0</v>
          </cell>
          <cell r="F154">
            <v>450</v>
          </cell>
          <cell r="G154">
            <v>362.23957609685721</v>
          </cell>
          <cell r="H154">
            <v>87.76042390314278</v>
          </cell>
        </row>
        <row r="155">
          <cell r="A155">
            <v>138</v>
          </cell>
          <cell r="C155">
            <v>33852.898827303135</v>
          </cell>
          <cell r="D155">
            <v>450</v>
          </cell>
          <cell r="E155">
            <v>0</v>
          </cell>
          <cell r="F155">
            <v>450</v>
          </cell>
          <cell r="G155">
            <v>371.06245974817068</v>
          </cell>
          <cell r="H155">
            <v>78.937540251829319</v>
          </cell>
        </row>
        <row r="156">
          <cell r="A156">
            <v>139</v>
          </cell>
          <cell r="C156">
            <v>33481.836367554963</v>
          </cell>
          <cell r="D156">
            <v>450</v>
          </cell>
          <cell r="E156">
            <v>0</v>
          </cell>
          <cell r="F156">
            <v>450</v>
          </cell>
          <cell r="G156">
            <v>364.12046568309961</v>
          </cell>
          <cell r="H156">
            <v>85.879534316900362</v>
          </cell>
        </row>
        <row r="157">
          <cell r="A157">
            <v>140</v>
          </cell>
          <cell r="C157">
            <v>33117.715901871867</v>
          </cell>
          <cell r="D157">
            <v>450</v>
          </cell>
          <cell r="E157">
            <v>0</v>
          </cell>
          <cell r="F157">
            <v>450</v>
          </cell>
          <cell r="G157">
            <v>367.62852820724561</v>
          </cell>
          <cell r="H157">
            <v>82.371471792754406</v>
          </cell>
        </row>
        <row r="158">
          <cell r="A158">
            <v>141</v>
          </cell>
          <cell r="C158">
            <v>32750.087373664621</v>
          </cell>
          <cell r="D158">
            <v>450</v>
          </cell>
          <cell r="E158">
            <v>0</v>
          </cell>
          <cell r="F158">
            <v>450</v>
          </cell>
          <cell r="G158">
            <v>365.99737178055193</v>
          </cell>
          <cell r="H158">
            <v>84.002628219448098</v>
          </cell>
        </row>
        <row r="159">
          <cell r="A159">
            <v>142</v>
          </cell>
          <cell r="C159">
            <v>32384.090001884069</v>
          </cell>
          <cell r="D159">
            <v>450</v>
          </cell>
          <cell r="E159">
            <v>0</v>
          </cell>
          <cell r="F159">
            <v>450</v>
          </cell>
          <cell r="G159">
            <v>369.4532266649029</v>
          </cell>
          <cell r="H159">
            <v>80.546773335097086</v>
          </cell>
        </row>
        <row r="160">
          <cell r="A160">
            <v>143</v>
          </cell>
          <cell r="C160">
            <v>32014.636775219165</v>
          </cell>
          <cell r="D160">
            <v>450</v>
          </cell>
          <cell r="E160">
            <v>0</v>
          </cell>
          <cell r="F160">
            <v>450</v>
          </cell>
          <cell r="G160">
            <v>367.88377234156729</v>
          </cell>
          <cell r="H160">
            <v>82.116227658432706</v>
          </cell>
        </row>
        <row r="161">
          <cell r="A161">
            <v>144</v>
          </cell>
          <cell r="C161">
            <v>31646.753002877598</v>
          </cell>
          <cell r="D161">
            <v>450</v>
          </cell>
          <cell r="E161">
            <v>0</v>
          </cell>
          <cell r="F161">
            <v>450</v>
          </cell>
          <cell r="G161">
            <v>368.82737909911219</v>
          </cell>
          <cell r="H161">
            <v>81.172620900887793</v>
          </cell>
        </row>
        <row r="162">
          <cell r="A162">
            <v>145</v>
          </cell>
          <cell r="C162">
            <v>31277.925623778487</v>
          </cell>
          <cell r="D162">
            <v>450</v>
          </cell>
          <cell r="E162">
            <v>0</v>
          </cell>
          <cell r="F162">
            <v>450</v>
          </cell>
          <cell r="G162">
            <v>372.20451507317517</v>
          </cell>
          <cell r="H162">
            <v>77.795484926824841</v>
          </cell>
        </row>
        <row r="163">
          <cell r="A163">
            <v>146</v>
          </cell>
          <cell r="C163">
            <v>30905.721108705311</v>
          </cell>
          <cell r="D163">
            <v>450</v>
          </cell>
          <cell r="E163">
            <v>0</v>
          </cell>
          <cell r="F163">
            <v>450</v>
          </cell>
          <cell r="G163">
            <v>370.72809545429863</v>
          </cell>
          <cell r="H163">
            <v>79.271904545701375</v>
          </cell>
        </row>
        <row r="164">
          <cell r="A164">
            <v>147</v>
          </cell>
          <cell r="C164">
            <v>30534.993013251013</v>
          </cell>
          <cell r="D164">
            <v>450</v>
          </cell>
          <cell r="E164">
            <v>0</v>
          </cell>
          <cell r="F164">
            <v>450</v>
          </cell>
          <cell r="G164">
            <v>374.05236148726084</v>
          </cell>
          <cell r="H164">
            <v>75.947638512739175</v>
          </cell>
        </row>
        <row r="165">
          <cell r="A165">
            <v>148</v>
          </cell>
          <cell r="C165">
            <v>30160.940651763751</v>
          </cell>
          <cell r="D165">
            <v>450</v>
          </cell>
          <cell r="E165">
            <v>0</v>
          </cell>
          <cell r="F165">
            <v>450</v>
          </cell>
          <cell r="G165">
            <v>372.63842671893769</v>
          </cell>
          <cell r="H165">
            <v>77.36157328106232</v>
          </cell>
        </row>
        <row r="166">
          <cell r="A166">
            <v>149</v>
          </cell>
          <cell r="C166">
            <v>29788.302225044812</v>
          </cell>
          <cell r="D166">
            <v>450</v>
          </cell>
          <cell r="E166">
            <v>0</v>
          </cell>
          <cell r="F166">
            <v>450</v>
          </cell>
          <cell r="G166">
            <v>373.5942289695638</v>
          </cell>
          <cell r="H166">
            <v>76.405771030436171</v>
          </cell>
        </row>
        <row r="167">
          <cell r="A167">
            <v>150</v>
          </cell>
          <cell r="C167">
            <v>29414.707996075249</v>
          </cell>
          <cell r="D167">
            <v>450</v>
          </cell>
          <cell r="E167">
            <v>0</v>
          </cell>
          <cell r="F167">
            <v>450</v>
          </cell>
          <cell r="G167">
            <v>381.41134801243936</v>
          </cell>
          <cell r="H167">
            <v>68.588651987560667</v>
          </cell>
        </row>
        <row r="168">
          <cell r="A168">
            <v>151</v>
          </cell>
          <cell r="C168">
            <v>29033.296648062809</v>
          </cell>
          <cell r="D168">
            <v>450</v>
          </cell>
          <cell r="E168">
            <v>0</v>
          </cell>
          <cell r="F168">
            <v>450</v>
          </cell>
          <cell r="G168">
            <v>375.53078724689618</v>
          </cell>
          <cell r="H168">
            <v>74.469212753103804</v>
          </cell>
        </row>
        <row r="169">
          <cell r="A169">
            <v>152</v>
          </cell>
          <cell r="C169">
            <v>28657.765860815914</v>
          </cell>
          <cell r="D169">
            <v>450</v>
          </cell>
          <cell r="E169">
            <v>0</v>
          </cell>
          <cell r="F169">
            <v>450</v>
          </cell>
          <cell r="G169">
            <v>378.72146257785448</v>
          </cell>
          <cell r="H169">
            <v>71.278537422145533</v>
          </cell>
        </row>
        <row r="170">
          <cell r="A170">
            <v>153</v>
          </cell>
          <cell r="C170">
            <v>28279.04439823806</v>
          </cell>
          <cell r="D170">
            <v>450</v>
          </cell>
          <cell r="E170">
            <v>0</v>
          </cell>
          <cell r="F170">
            <v>450</v>
          </cell>
          <cell r="G170">
            <v>377.46541327102886</v>
          </cell>
          <cell r="H170">
            <v>72.534586728971121</v>
          </cell>
        </row>
        <row r="171">
          <cell r="A171">
            <v>154</v>
          </cell>
          <cell r="C171">
            <v>27901.578984967033</v>
          </cell>
          <cell r="D171">
            <v>450</v>
          </cell>
          <cell r="E171">
            <v>0</v>
          </cell>
          <cell r="F171">
            <v>450</v>
          </cell>
          <cell r="G171">
            <v>380.60227543640417</v>
          </cell>
          <cell r="H171">
            <v>69.39772456359583</v>
          </cell>
        </row>
        <row r="172">
          <cell r="A172">
            <v>155</v>
          </cell>
          <cell r="C172">
            <v>27520.976709530627</v>
          </cell>
          <cell r="D172">
            <v>450</v>
          </cell>
          <cell r="E172">
            <v>0</v>
          </cell>
          <cell r="F172">
            <v>450</v>
          </cell>
          <cell r="G172">
            <v>379.40982573909679</v>
          </cell>
          <cell r="H172">
            <v>70.590174260903211</v>
          </cell>
        </row>
        <row r="173">
          <cell r="A173">
            <v>156</v>
          </cell>
          <cell r="C173">
            <v>27141.566883791529</v>
          </cell>
          <cell r="D173">
            <v>450</v>
          </cell>
          <cell r="E173">
            <v>0</v>
          </cell>
          <cell r="F173">
            <v>450</v>
          </cell>
          <cell r="G173">
            <v>380.38299634993297</v>
          </cell>
          <cell r="H173">
            <v>69.617003650067048</v>
          </cell>
        </row>
        <row r="174">
          <cell r="A174">
            <v>157</v>
          </cell>
          <cell r="C174">
            <v>26761.183887441595</v>
          </cell>
          <cell r="D174">
            <v>450</v>
          </cell>
          <cell r="E174">
            <v>0</v>
          </cell>
          <cell r="F174">
            <v>450</v>
          </cell>
          <cell r="G174">
            <v>383.43870361541099</v>
          </cell>
          <cell r="H174">
            <v>66.561296384588985</v>
          </cell>
        </row>
        <row r="175">
          <cell r="A175">
            <v>158</v>
          </cell>
          <cell r="C175">
            <v>26377.745183826184</v>
          </cell>
          <cell r="D175">
            <v>450</v>
          </cell>
          <cell r="E175">
            <v>0</v>
          </cell>
          <cell r="F175">
            <v>450</v>
          </cell>
          <cell r="G175">
            <v>382.3421676204112</v>
          </cell>
          <cell r="H175">
            <v>67.657832379588797</v>
          </cell>
        </row>
        <row r="176">
          <cell r="A176">
            <v>159</v>
          </cell>
          <cell r="C176">
            <v>25995.403016205772</v>
          </cell>
          <cell r="D176">
            <v>450</v>
          </cell>
          <cell r="E176">
            <v>0</v>
          </cell>
          <cell r="F176">
            <v>450</v>
          </cell>
          <cell r="G176">
            <v>385.34337897470618</v>
          </cell>
          <cell r="H176">
            <v>64.65662102529383</v>
          </cell>
        </row>
        <row r="177">
          <cell r="A177">
            <v>160</v>
          </cell>
          <cell r="C177">
            <v>25610.059637231065</v>
          </cell>
          <cell r="D177">
            <v>450</v>
          </cell>
          <cell r="E177">
            <v>0</v>
          </cell>
          <cell r="F177">
            <v>450</v>
          </cell>
          <cell r="G177">
            <v>384.31124949870662</v>
          </cell>
          <cell r="H177">
            <v>65.688750501293413</v>
          </cell>
        </row>
        <row r="178">
          <cell r="A178">
            <v>161</v>
          </cell>
          <cell r="C178">
            <v>25225.748387732358</v>
          </cell>
          <cell r="D178">
            <v>450</v>
          </cell>
          <cell r="E178">
            <v>0</v>
          </cell>
          <cell r="F178">
            <v>450</v>
          </cell>
          <cell r="G178">
            <v>385.29699206005779</v>
          </cell>
          <cell r="H178">
            <v>64.703007939942225</v>
          </cell>
        </row>
        <row r="179">
          <cell r="A179">
            <v>162</v>
          </cell>
          <cell r="C179">
            <v>24840.451395672299</v>
          </cell>
          <cell r="D179">
            <v>450</v>
          </cell>
          <cell r="E179">
            <v>0</v>
          </cell>
          <cell r="F179">
            <v>450</v>
          </cell>
          <cell r="G179">
            <v>392.07751182778986</v>
          </cell>
          <cell r="H179">
            <v>57.922488172210123</v>
          </cell>
        </row>
        <row r="180">
          <cell r="A180">
            <v>163</v>
          </cell>
          <cell r="C180">
            <v>24448.37388384451</v>
          </cell>
          <cell r="D180">
            <v>450</v>
          </cell>
          <cell r="E180">
            <v>0</v>
          </cell>
          <cell r="F180">
            <v>450</v>
          </cell>
          <cell r="G180">
            <v>387.29092571563268</v>
          </cell>
          <cell r="H180">
            <v>62.709074284367318</v>
          </cell>
        </row>
        <row r="181">
          <cell r="A181">
            <v>164</v>
          </cell>
          <cell r="C181">
            <v>24061.082958128878</v>
          </cell>
          <cell r="D181">
            <v>450</v>
          </cell>
          <cell r="E181">
            <v>0</v>
          </cell>
          <cell r="F181">
            <v>450</v>
          </cell>
          <cell r="G181">
            <v>390.15448341723913</v>
          </cell>
          <cell r="H181">
            <v>59.845516582760887</v>
          </cell>
        </row>
        <row r="182">
          <cell r="A182">
            <v>165</v>
          </cell>
          <cell r="C182">
            <v>23670.92847471164</v>
          </cell>
          <cell r="D182">
            <v>450</v>
          </cell>
          <cell r="E182">
            <v>0</v>
          </cell>
          <cell r="F182">
            <v>450</v>
          </cell>
          <cell r="G182">
            <v>389.28504124024715</v>
          </cell>
          <cell r="H182">
            <v>60.71495875975284</v>
          </cell>
        </row>
        <row r="183">
          <cell r="A183">
            <v>166</v>
          </cell>
          <cell r="C183">
            <v>23281.643433471392</v>
          </cell>
          <cell r="D183">
            <v>450</v>
          </cell>
          <cell r="E183">
            <v>0</v>
          </cell>
          <cell r="F183">
            <v>450</v>
          </cell>
          <cell r="G183">
            <v>392.09313102837626</v>
          </cell>
          <cell r="H183">
            <v>57.906868971623751</v>
          </cell>
        </row>
        <row r="184">
          <cell r="A184">
            <v>167</v>
          </cell>
          <cell r="C184">
            <v>22889.550302443015</v>
          </cell>
          <cell r="D184">
            <v>450</v>
          </cell>
          <cell r="E184">
            <v>0</v>
          </cell>
          <cell r="F184">
            <v>450</v>
          </cell>
          <cell r="G184">
            <v>391.28924414068445</v>
          </cell>
          <cell r="H184">
            <v>58.710755859315555</v>
          </cell>
        </row>
        <row r="185">
          <cell r="A185">
            <v>168</v>
          </cell>
          <cell r="C185">
            <v>22498.261058302331</v>
          </cell>
          <cell r="D185">
            <v>450</v>
          </cell>
          <cell r="E185">
            <v>0</v>
          </cell>
          <cell r="F185">
            <v>450</v>
          </cell>
          <cell r="G185">
            <v>392.29288497152538</v>
          </cell>
          <cell r="H185">
            <v>57.70711502847459</v>
          </cell>
        </row>
        <row r="186">
          <cell r="A186">
            <v>169</v>
          </cell>
          <cell r="C186">
            <v>22105.968173330806</v>
          </cell>
          <cell r="D186">
            <v>450</v>
          </cell>
          <cell r="E186">
            <v>0</v>
          </cell>
          <cell r="F186">
            <v>450</v>
          </cell>
          <cell r="G186">
            <v>395.01730918773524</v>
          </cell>
          <cell r="H186">
            <v>54.982690812264764</v>
          </cell>
        </row>
        <row r="187">
          <cell r="A187">
            <v>170</v>
          </cell>
          <cell r="C187">
            <v>21710.950864143069</v>
          </cell>
          <cell r="D187">
            <v>450</v>
          </cell>
          <cell r="E187">
            <v>0</v>
          </cell>
          <cell r="F187">
            <v>450</v>
          </cell>
          <cell r="G187">
            <v>394.31230326433047</v>
          </cell>
          <cell r="H187">
            <v>55.687696735669547</v>
          </cell>
        </row>
        <row r="188">
          <cell r="A188">
            <v>171</v>
          </cell>
          <cell r="C188">
            <v>21316.638560878739</v>
          </cell>
          <cell r="D188">
            <v>450</v>
          </cell>
          <cell r="E188">
            <v>0</v>
          </cell>
          <cell r="F188">
            <v>450</v>
          </cell>
          <cell r="G188">
            <v>396.98055575038859</v>
          </cell>
          <cell r="H188">
            <v>53.019444249611382</v>
          </cell>
        </row>
        <row r="189">
          <cell r="A189">
            <v>172</v>
          </cell>
          <cell r="C189">
            <v>20919.658005128349</v>
          </cell>
          <cell r="D189">
            <v>450</v>
          </cell>
          <cell r="E189">
            <v>0</v>
          </cell>
          <cell r="F189">
            <v>450</v>
          </cell>
          <cell r="G189">
            <v>396.3419369288186</v>
          </cell>
          <cell r="H189">
            <v>53.658063071181402</v>
          </cell>
        </row>
        <row r="190">
          <cell r="A190">
            <v>173</v>
          </cell>
          <cell r="C190">
            <v>20523.316068199529</v>
          </cell>
          <cell r="D190">
            <v>450</v>
          </cell>
          <cell r="E190">
            <v>0</v>
          </cell>
          <cell r="F190">
            <v>450</v>
          </cell>
          <cell r="G190">
            <v>397.35853770901622</v>
          </cell>
          <cell r="H190">
            <v>52.641462290983789</v>
          </cell>
        </row>
        <row r="191">
          <cell r="A191">
            <v>174</v>
          </cell>
          <cell r="C191">
            <v>20125.957530490512</v>
          </cell>
          <cell r="D191">
            <v>450</v>
          </cell>
          <cell r="E191">
            <v>0</v>
          </cell>
          <cell r="F191">
            <v>450</v>
          </cell>
          <cell r="G191">
            <v>401.50636748125891</v>
          </cell>
          <cell r="H191">
            <v>48.493632518741073</v>
          </cell>
        </row>
        <row r="192">
          <cell r="A192">
            <v>175</v>
          </cell>
          <cell r="C192">
            <v>19724.451163009253</v>
          </cell>
          <cell r="D192">
            <v>450</v>
          </cell>
          <cell r="E192">
            <v>0</v>
          </cell>
          <cell r="F192">
            <v>450</v>
          </cell>
          <cell r="G192">
            <v>399.40759336076468</v>
          </cell>
          <cell r="H192">
            <v>50.592406639235321</v>
          </cell>
        </row>
        <row r="193">
          <cell r="A193">
            <v>176</v>
          </cell>
          <cell r="C193">
            <v>19325.043569648489</v>
          </cell>
          <cell r="D193">
            <v>450</v>
          </cell>
          <cell r="E193">
            <v>0</v>
          </cell>
          <cell r="F193">
            <v>450</v>
          </cell>
          <cell r="G193">
            <v>401.93411628967209</v>
          </cell>
          <cell r="H193">
            <v>48.06588371032791</v>
          </cell>
        </row>
        <row r="194">
          <cell r="A194">
            <v>177</v>
          </cell>
          <cell r="C194">
            <v>18923.109453358818</v>
          </cell>
          <cell r="D194">
            <v>450</v>
          </cell>
          <cell r="E194">
            <v>0</v>
          </cell>
          <cell r="F194">
            <v>450</v>
          </cell>
          <cell r="G194">
            <v>401.46300191416697</v>
          </cell>
          <cell r="H194">
            <v>48.536998085833041</v>
          </cell>
        </row>
        <row r="195">
          <cell r="A195">
            <v>178</v>
          </cell>
          <cell r="C195">
            <v>18521.646451444652</v>
          </cell>
          <cell r="D195">
            <v>450</v>
          </cell>
          <cell r="E195">
            <v>0</v>
          </cell>
          <cell r="F195">
            <v>450</v>
          </cell>
          <cell r="G195">
            <v>403.93235201512459</v>
          </cell>
          <cell r="H195">
            <v>46.067647984875386</v>
          </cell>
        </row>
        <row r="196">
          <cell r="A196">
            <v>179</v>
          </cell>
          <cell r="C196">
            <v>18117.71409942953</v>
          </cell>
          <cell r="D196">
            <v>450</v>
          </cell>
          <cell r="E196">
            <v>0</v>
          </cell>
          <cell r="F196">
            <v>450</v>
          </cell>
          <cell r="G196">
            <v>403.52880789855635</v>
          </cell>
          <cell r="H196">
            <v>46.47119210144362</v>
          </cell>
        </row>
        <row r="197">
          <cell r="A197">
            <v>180</v>
          </cell>
          <cell r="C197">
            <v>17714.185291530972</v>
          </cell>
          <cell r="D197">
            <v>450</v>
          </cell>
          <cell r="E197">
            <v>0</v>
          </cell>
          <cell r="F197">
            <v>450</v>
          </cell>
          <cell r="G197">
            <v>404.56384270744053</v>
          </cell>
          <cell r="H197">
            <v>45.436157292559486</v>
          </cell>
        </row>
        <row r="198">
          <cell r="A198">
            <v>181</v>
          </cell>
          <cell r="C198">
            <v>17309.621448823531</v>
          </cell>
          <cell r="D198">
            <v>450</v>
          </cell>
          <cell r="E198">
            <v>0</v>
          </cell>
          <cell r="F198">
            <v>450</v>
          </cell>
          <cell r="G198">
            <v>406.94694044904122</v>
          </cell>
          <cell r="H198">
            <v>43.053059550958778</v>
          </cell>
        </row>
        <row r="199">
          <cell r="A199">
            <v>182</v>
          </cell>
          <cell r="C199">
            <v>16902.67450837449</v>
          </cell>
          <cell r="D199">
            <v>450</v>
          </cell>
          <cell r="E199">
            <v>0</v>
          </cell>
          <cell r="F199">
            <v>450</v>
          </cell>
          <cell r="G199">
            <v>406.64533451647867</v>
          </cell>
          <cell r="H199">
            <v>43.354665483521323</v>
          </cell>
        </row>
        <row r="200">
          <cell r="A200">
            <v>183</v>
          </cell>
          <cell r="C200">
            <v>16496.029173858013</v>
          </cell>
          <cell r="D200">
            <v>450</v>
          </cell>
          <cell r="E200">
            <v>0</v>
          </cell>
          <cell r="F200">
            <v>450</v>
          </cell>
          <cell r="G200">
            <v>408.97053390357462</v>
          </cell>
          <cell r="H200">
            <v>41.029466096425367</v>
          </cell>
        </row>
        <row r="201">
          <cell r="A201">
            <v>184</v>
          </cell>
          <cell r="C201">
            <v>16087.058639954437</v>
          </cell>
          <cell r="D201">
            <v>450</v>
          </cell>
          <cell r="E201">
            <v>0</v>
          </cell>
          <cell r="F201">
            <v>450</v>
          </cell>
          <cell r="G201">
            <v>408.73735570051576</v>
          </cell>
          <cell r="H201">
            <v>41.262644299484236</v>
          </cell>
        </row>
        <row r="202">
          <cell r="A202">
            <v>185</v>
          </cell>
          <cell r="C202">
            <v>15678.321284253921</v>
          </cell>
          <cell r="D202">
            <v>450</v>
          </cell>
          <cell r="E202">
            <v>0</v>
          </cell>
          <cell r="F202">
            <v>450</v>
          </cell>
          <cell r="G202">
            <v>409.78575022046203</v>
          </cell>
          <cell r="H202">
            <v>40.214249779537987</v>
          </cell>
        </row>
        <row r="203">
          <cell r="A203">
            <v>186</v>
          </cell>
          <cell r="C203">
            <v>15268.535534033459</v>
          </cell>
          <cell r="D203">
            <v>450</v>
          </cell>
          <cell r="E203">
            <v>0</v>
          </cell>
          <cell r="F203">
            <v>450</v>
          </cell>
          <cell r="G203">
            <v>414.39712166297022</v>
          </cell>
          <cell r="H203">
            <v>35.602878337029807</v>
          </cell>
        </row>
        <row r="204">
          <cell r="A204">
            <v>187</v>
          </cell>
          <cell r="C204">
            <v>14854.138412370488</v>
          </cell>
          <cell r="D204">
            <v>450</v>
          </cell>
          <cell r="E204">
            <v>0</v>
          </cell>
          <cell r="F204">
            <v>450</v>
          </cell>
          <cell r="G204">
            <v>411.89974541631403</v>
          </cell>
          <cell r="H204">
            <v>38.100254583685967</v>
          </cell>
        </row>
        <row r="205">
          <cell r="A205">
            <v>188</v>
          </cell>
          <cell r="C205">
            <v>14442.238666954174</v>
          </cell>
          <cell r="D205">
            <v>450</v>
          </cell>
          <cell r="E205">
            <v>0</v>
          </cell>
          <cell r="F205">
            <v>450</v>
          </cell>
          <cell r="G205">
            <v>414.07878917422556</v>
          </cell>
          <cell r="H205">
            <v>35.921210825774466</v>
          </cell>
        </row>
        <row r="206">
          <cell r="A206">
            <v>189</v>
          </cell>
          <cell r="C206">
            <v>14028.159877779948</v>
          </cell>
          <cell r="D206">
            <v>450</v>
          </cell>
          <cell r="E206">
            <v>0</v>
          </cell>
          <cell r="F206">
            <v>450</v>
          </cell>
          <cell r="G206">
            <v>414.01834641321545</v>
          </cell>
          <cell r="H206">
            <v>35.981653586784567</v>
          </cell>
        </row>
        <row r="207">
          <cell r="A207">
            <v>190</v>
          </cell>
          <cell r="C207">
            <v>13614.141531366733</v>
          </cell>
          <cell r="D207">
            <v>450</v>
          </cell>
          <cell r="E207">
            <v>0</v>
          </cell>
          <cell r="F207">
            <v>450</v>
          </cell>
          <cell r="G207">
            <v>416.13845959496996</v>
          </cell>
          <cell r="H207">
            <v>33.86154040503007</v>
          </cell>
        </row>
        <row r="208">
          <cell r="A208">
            <v>191</v>
          </cell>
          <cell r="C208">
            <v>13198.003071771764</v>
          </cell>
          <cell r="D208">
            <v>450</v>
          </cell>
          <cell r="E208">
            <v>0</v>
          </cell>
          <cell r="F208">
            <v>450</v>
          </cell>
          <cell r="G208">
            <v>416.14766450459331</v>
          </cell>
          <cell r="H208">
            <v>33.852335495406692</v>
          </cell>
        </row>
        <row r="209">
          <cell r="A209">
            <v>192</v>
          </cell>
          <cell r="C209">
            <v>12781.85540726717</v>
          </cell>
          <cell r="D209">
            <v>450</v>
          </cell>
          <cell r="E209">
            <v>0</v>
          </cell>
          <cell r="F209">
            <v>450</v>
          </cell>
          <cell r="G209">
            <v>417.21506616208876</v>
          </cell>
          <cell r="H209">
            <v>32.784933837911233</v>
          </cell>
        </row>
        <row r="210">
          <cell r="A210">
            <v>193</v>
          </cell>
          <cell r="C210">
            <v>12364.640341105081</v>
          </cell>
          <cell r="D210">
            <v>450</v>
          </cell>
          <cell r="E210">
            <v>0</v>
          </cell>
          <cell r="F210">
            <v>450</v>
          </cell>
          <cell r="G210">
            <v>419.24626003487992</v>
          </cell>
          <cell r="H210">
            <v>30.753739965120104</v>
          </cell>
        </row>
        <row r="211">
          <cell r="A211">
            <v>194</v>
          </cell>
          <cell r="C211">
            <v>11945.394081070201</v>
          </cell>
          <cell r="D211">
            <v>450</v>
          </cell>
          <cell r="E211">
            <v>0</v>
          </cell>
          <cell r="F211">
            <v>450</v>
          </cell>
          <cell r="G211">
            <v>419.36055508866099</v>
          </cell>
          <cell r="H211">
            <v>30.639444911338998</v>
          </cell>
        </row>
        <row r="212">
          <cell r="A212">
            <v>195</v>
          </cell>
          <cell r="C212">
            <v>11526.03352598154</v>
          </cell>
          <cell r="D212">
            <v>450</v>
          </cell>
          <cell r="E212">
            <v>0</v>
          </cell>
          <cell r="F212">
            <v>450</v>
          </cell>
          <cell r="G212">
            <v>421.33207047609017</v>
          </cell>
          <cell r="H212">
            <v>28.667929523909816</v>
          </cell>
        </row>
        <row r="213">
          <cell r="A213">
            <v>196</v>
          </cell>
          <cell r="C213">
            <v>11104.70145550545</v>
          </cell>
          <cell r="D213">
            <v>450</v>
          </cell>
          <cell r="E213">
            <v>0</v>
          </cell>
          <cell r="F213">
            <v>450</v>
          </cell>
          <cell r="G213">
            <v>421.51689712422257</v>
          </cell>
          <cell r="H213">
            <v>28.483102875777419</v>
          </cell>
        </row>
        <row r="214">
          <cell r="A214">
            <v>197</v>
          </cell>
          <cell r="C214">
            <v>10683.184558381228</v>
          </cell>
          <cell r="D214">
            <v>450</v>
          </cell>
          <cell r="E214">
            <v>0</v>
          </cell>
          <cell r="F214">
            <v>450</v>
          </cell>
          <cell r="G214">
            <v>422.598070642734</v>
          </cell>
          <cell r="H214">
            <v>27.401929357265999</v>
          </cell>
        </row>
        <row r="215">
          <cell r="A215">
            <v>198</v>
          </cell>
          <cell r="C215">
            <v>10260.586487738494</v>
          </cell>
          <cell r="D215">
            <v>450</v>
          </cell>
          <cell r="E215">
            <v>0</v>
          </cell>
          <cell r="F215">
            <v>450</v>
          </cell>
          <cell r="G215">
            <v>426.07456120626239</v>
          </cell>
          <cell r="H215">
            <v>23.925438793737623</v>
          </cell>
        </row>
        <row r="216">
          <cell r="A216">
            <v>199</v>
          </cell>
          <cell r="C216">
            <v>9834.5119265322319</v>
          </cell>
          <cell r="D216">
            <v>450</v>
          </cell>
          <cell r="E216">
            <v>0</v>
          </cell>
          <cell r="F216">
            <v>450</v>
          </cell>
          <cell r="G216">
            <v>424.77488106646922</v>
          </cell>
          <cell r="H216">
            <v>25.225118933530798</v>
          </cell>
        </row>
        <row r="217">
          <cell r="A217">
            <v>200</v>
          </cell>
          <cell r="C217">
            <v>9409.737045465763</v>
          </cell>
          <cell r="D217">
            <v>450</v>
          </cell>
          <cell r="E217">
            <v>0</v>
          </cell>
          <cell r="F217">
            <v>450</v>
          </cell>
          <cell r="G217">
            <v>426.5957926592996</v>
          </cell>
          <cell r="H217">
            <v>23.404207340700378</v>
          </cell>
        </row>
        <row r="218">
          <cell r="A218">
            <v>201</v>
          </cell>
          <cell r="C218">
            <v>8983.1412528064629</v>
          </cell>
          <cell r="D218">
            <v>450</v>
          </cell>
          <cell r="E218">
            <v>0</v>
          </cell>
          <cell r="F218">
            <v>450</v>
          </cell>
          <cell r="G218">
            <v>426.95861185673988</v>
          </cell>
          <cell r="H218">
            <v>23.041388143260107</v>
          </cell>
        </row>
        <row r="219">
          <cell r="A219">
            <v>202</v>
          </cell>
          <cell r="C219">
            <v>8556.1826409497226</v>
          </cell>
          <cell r="D219">
            <v>450</v>
          </cell>
          <cell r="E219">
            <v>0</v>
          </cell>
          <cell r="F219">
            <v>450</v>
          </cell>
          <cell r="G219">
            <v>428.71878123627454</v>
          </cell>
          <cell r="H219">
            <v>21.281218763725473</v>
          </cell>
        </row>
        <row r="220">
          <cell r="A220">
            <v>203</v>
          </cell>
          <cell r="C220">
            <v>8127.4638597134481</v>
          </cell>
          <cell r="D220">
            <v>450</v>
          </cell>
          <cell r="E220">
            <v>0</v>
          </cell>
          <cell r="F220">
            <v>450</v>
          </cell>
          <cell r="G220">
            <v>429.15338920519912</v>
          </cell>
          <cell r="H220">
            <v>20.846610794800899</v>
          </cell>
        </row>
        <row r="221">
          <cell r="A221">
            <v>204</v>
          </cell>
          <cell r="C221">
            <v>7698.3104705082487</v>
          </cell>
          <cell r="D221">
            <v>450</v>
          </cell>
          <cell r="E221">
            <v>0</v>
          </cell>
          <cell r="F221">
            <v>450</v>
          </cell>
          <cell r="G221">
            <v>430.25415001206977</v>
          </cell>
          <cell r="H221">
            <v>19.745849987930214</v>
          </cell>
        </row>
        <row r="222">
          <cell r="A222">
            <v>205</v>
          </cell>
          <cell r="C222">
            <v>7268.0563204961791</v>
          </cell>
          <cell r="D222">
            <v>450</v>
          </cell>
          <cell r="E222">
            <v>0</v>
          </cell>
          <cell r="F222">
            <v>450</v>
          </cell>
          <cell r="G222">
            <v>431.92265136986509</v>
          </cell>
          <cell r="H222">
            <v>18.077348630134935</v>
          </cell>
        </row>
        <row r="223">
          <cell r="A223">
            <v>206</v>
          </cell>
          <cell r="C223">
            <v>6836.1336691263141</v>
          </cell>
          <cell r="D223">
            <v>450</v>
          </cell>
          <cell r="E223">
            <v>0</v>
          </cell>
          <cell r="F223">
            <v>450</v>
          </cell>
          <cell r="G223">
            <v>432.4655980756911</v>
          </cell>
          <cell r="H223">
            <v>17.534401924308899</v>
          </cell>
        </row>
        <row r="224">
          <cell r="A224">
            <v>207</v>
          </cell>
          <cell r="C224">
            <v>6403.6680710506225</v>
          </cell>
          <cell r="D224">
            <v>450</v>
          </cell>
          <cell r="E224">
            <v>0</v>
          </cell>
          <cell r="F224">
            <v>450</v>
          </cell>
          <cell r="G224">
            <v>434.07258624212989</v>
          </cell>
          <cell r="H224">
            <v>15.927413757870131</v>
          </cell>
        </row>
        <row r="225">
          <cell r="A225">
            <v>208</v>
          </cell>
          <cell r="C225">
            <v>5969.595484808493</v>
          </cell>
          <cell r="D225">
            <v>450</v>
          </cell>
          <cell r="E225">
            <v>0</v>
          </cell>
          <cell r="F225">
            <v>450</v>
          </cell>
          <cell r="G225">
            <v>434.68823290730808</v>
          </cell>
          <cell r="H225">
            <v>15.311767092691944</v>
          </cell>
        </row>
        <row r="226">
          <cell r="A226">
            <v>209</v>
          </cell>
          <cell r="C226">
            <v>5534.9072519011852</v>
          </cell>
          <cell r="D226">
            <v>450</v>
          </cell>
          <cell r="E226">
            <v>0</v>
          </cell>
          <cell r="F226">
            <v>450</v>
          </cell>
          <cell r="G226">
            <v>435.80319036081534</v>
          </cell>
          <cell r="H226">
            <v>14.196809639184682</v>
          </cell>
        </row>
        <row r="227">
          <cell r="A227">
            <v>210</v>
          </cell>
          <cell r="C227">
            <v>5099.1040615403699</v>
          </cell>
          <cell r="D227">
            <v>450</v>
          </cell>
          <cell r="E227">
            <v>0</v>
          </cell>
          <cell r="F227">
            <v>450</v>
          </cell>
          <cell r="G227">
            <v>438.11000694033697</v>
          </cell>
          <cell r="H227">
            <v>11.889993059663039</v>
          </cell>
        </row>
        <row r="228">
          <cell r="A228">
            <v>211</v>
          </cell>
          <cell r="C228">
            <v>4660.9940546000325</v>
          </cell>
          <cell r="D228">
            <v>450</v>
          </cell>
          <cell r="E228">
            <v>0</v>
          </cell>
          <cell r="F228">
            <v>450</v>
          </cell>
          <cell r="G228">
            <v>438.0447417976518</v>
          </cell>
          <cell r="H228">
            <v>11.95525820234821</v>
          </cell>
        </row>
        <row r="229">
          <cell r="A229">
            <v>212</v>
          </cell>
          <cell r="C229">
            <v>4222.9493128023805</v>
          </cell>
          <cell r="D229">
            <v>450</v>
          </cell>
          <cell r="E229">
            <v>0</v>
          </cell>
          <cell r="F229">
            <v>450</v>
          </cell>
          <cell r="G229">
            <v>439.49654163250818</v>
          </cell>
          <cell r="H229">
            <v>10.503458367491818</v>
          </cell>
        </row>
        <row r="230">
          <cell r="A230">
            <v>213</v>
          </cell>
          <cell r="C230">
            <v>3783.4527711698724</v>
          </cell>
          <cell r="D230">
            <v>450</v>
          </cell>
          <cell r="E230">
            <v>0</v>
          </cell>
          <cell r="F230">
            <v>450</v>
          </cell>
          <cell r="G230">
            <v>440.29559912630975</v>
          </cell>
          <cell r="H230">
            <v>9.7044008736902647</v>
          </cell>
        </row>
        <row r="231">
          <cell r="A231">
            <v>214</v>
          </cell>
          <cell r="C231">
            <v>3343.1571720435627</v>
          </cell>
          <cell r="D231">
            <v>450</v>
          </cell>
          <cell r="E231">
            <v>0</v>
          </cell>
          <cell r="F231">
            <v>450</v>
          </cell>
          <cell r="G231">
            <v>441.68478956967664</v>
          </cell>
          <cell r="H231">
            <v>8.3152104303233649</v>
          </cell>
        </row>
        <row r="232">
          <cell r="A232">
            <v>215</v>
          </cell>
          <cell r="C232">
            <v>2901.4723824738862</v>
          </cell>
          <cell r="D232">
            <v>450</v>
          </cell>
          <cell r="E232">
            <v>0</v>
          </cell>
          <cell r="F232">
            <v>450</v>
          </cell>
          <cell r="G232">
            <v>442.55784257754556</v>
          </cell>
          <cell r="H232">
            <v>7.4421574224544589</v>
          </cell>
        </row>
        <row r="233">
          <cell r="A233">
            <v>216</v>
          </cell>
          <cell r="C233">
            <v>2458.9145398963406</v>
          </cell>
          <cell r="D233">
            <v>450</v>
          </cell>
          <cell r="E233">
            <v>0</v>
          </cell>
          <cell r="F233">
            <v>450</v>
          </cell>
          <cell r="G233">
            <v>443.69298525644837</v>
          </cell>
          <cell r="H233">
            <v>6.3070147435516519</v>
          </cell>
        </row>
        <row r="234">
          <cell r="A234">
            <v>217</v>
          </cell>
          <cell r="C234">
            <v>2015.2215546398922</v>
          </cell>
          <cell r="D234">
            <v>450</v>
          </cell>
          <cell r="E234">
            <v>0</v>
          </cell>
          <cell r="F234">
            <v>450</v>
          </cell>
          <cell r="G234">
            <v>444.98767469544032</v>
          </cell>
          <cell r="H234">
            <v>5.0123253045596714</v>
          </cell>
        </row>
      </sheetData>
      <sheetData sheetId="19" refreshError="1"/>
      <sheetData sheetId="20" refreshError="1"/>
      <sheetData sheetId="21"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04D8F-6B77-4C61-9E0A-4AF45A757E03}">
  <dimension ref="B1:AQ109"/>
  <sheetViews>
    <sheetView showGridLines="0" topLeftCell="A82" zoomScale="80" zoomScaleNormal="80" workbookViewId="0">
      <selection activeCell="B105" sqref="B105:B108"/>
    </sheetView>
  </sheetViews>
  <sheetFormatPr defaultColWidth="9.109375" defaultRowHeight="14.4" outlineLevelRow="1" x14ac:dyDescent="0.3"/>
  <cols>
    <col min="1" max="1" width="7.88671875" style="3" customWidth="1"/>
    <col min="2" max="2" width="33.6640625" style="3" customWidth="1"/>
    <col min="3" max="3" width="17" style="89" customWidth="1"/>
    <col min="4" max="4" width="18" style="52" bestFit="1" customWidth="1"/>
    <col min="5" max="5" width="18" style="3" bestFit="1" customWidth="1"/>
    <col min="6" max="6" width="17.6640625" style="3" customWidth="1"/>
    <col min="7" max="7" width="10.44140625" style="3" bestFit="1" customWidth="1"/>
    <col min="8" max="8" width="7.6640625" style="2" bestFit="1" customWidth="1"/>
    <col min="9" max="9" width="18" style="3" bestFit="1" customWidth="1"/>
    <col min="10" max="10" width="17.33203125" style="3" bestFit="1" customWidth="1"/>
    <col min="11" max="11" width="18" style="3" bestFit="1" customWidth="1"/>
    <col min="12" max="12" width="17.33203125" style="3" bestFit="1" customWidth="1"/>
    <col min="13" max="13" width="18" style="3" bestFit="1" customWidth="1"/>
    <col min="14" max="14" width="17.33203125" style="3" bestFit="1" customWidth="1"/>
    <col min="15" max="15" width="18" style="3" bestFit="1" customWidth="1"/>
    <col min="16" max="16" width="17.33203125" style="3" bestFit="1" customWidth="1"/>
    <col min="17" max="17" width="20.109375" style="3" customWidth="1"/>
    <col min="18" max="19" width="17.33203125" style="3" bestFit="1" customWidth="1"/>
    <col min="20" max="20" width="9.109375" style="3" bestFit="1" customWidth="1"/>
    <col min="21" max="21" width="11.44140625" style="3" customWidth="1"/>
    <col min="22" max="24" width="12.5546875" style="3" customWidth="1"/>
    <col min="25" max="25" width="4.88671875" style="3" customWidth="1"/>
    <col min="26" max="26" width="21" style="3" customWidth="1"/>
    <col min="27" max="27" width="10.33203125" style="3" bestFit="1" customWidth="1"/>
    <col min="28" max="39" width="9.109375" style="3"/>
    <col min="40" max="43" width="0" style="3" hidden="1" customWidth="1"/>
    <col min="44" max="16384" width="9.109375" style="3"/>
  </cols>
  <sheetData>
    <row r="1" spans="2:24" x14ac:dyDescent="0.3">
      <c r="B1" s="1" t="s">
        <v>7</v>
      </c>
      <c r="C1" s="88" t="s">
        <v>8</v>
      </c>
    </row>
    <row r="2" spans="2:24" x14ac:dyDescent="0.3">
      <c r="B2" s="3" t="s">
        <v>9</v>
      </c>
      <c r="C2" s="301" t="s">
        <v>10</v>
      </c>
      <c r="D2" s="301"/>
      <c r="E2" s="301"/>
      <c r="F2" s="301"/>
      <c r="G2" s="301"/>
      <c r="H2" s="301"/>
      <c r="I2" s="301"/>
      <c r="J2" s="301"/>
      <c r="K2" s="301"/>
      <c r="L2" s="301"/>
      <c r="M2" s="301"/>
      <c r="N2" s="301"/>
      <c r="O2" s="301"/>
      <c r="P2" s="301"/>
      <c r="Q2" s="301"/>
      <c r="R2" s="301"/>
      <c r="S2" s="301"/>
      <c r="T2" s="301"/>
      <c r="U2" s="301"/>
      <c r="V2" s="301"/>
      <c r="W2" s="301"/>
      <c r="X2" s="301"/>
    </row>
    <row r="3" spans="2:24" x14ac:dyDescent="0.3">
      <c r="B3" s="3" t="s">
        <v>11</v>
      </c>
      <c r="C3" s="301" t="s">
        <v>12</v>
      </c>
      <c r="D3" s="301"/>
      <c r="E3" s="301"/>
      <c r="F3" s="301"/>
      <c r="G3" s="301"/>
      <c r="H3" s="301"/>
      <c r="I3" s="301"/>
      <c r="J3" s="301"/>
      <c r="K3" s="301"/>
      <c r="L3" s="301"/>
      <c r="M3" s="301"/>
      <c r="N3" s="301"/>
      <c r="O3" s="301"/>
      <c r="P3" s="301"/>
      <c r="Q3" s="301"/>
      <c r="R3" s="301"/>
      <c r="S3" s="301"/>
      <c r="T3" s="301"/>
      <c r="U3" s="301"/>
      <c r="V3" s="301"/>
      <c r="W3" s="301"/>
      <c r="X3" s="301"/>
    </row>
    <row r="4" spans="2:24" x14ac:dyDescent="0.3">
      <c r="B4" s="3" t="s">
        <v>13</v>
      </c>
      <c r="C4" s="89" t="s">
        <v>14</v>
      </c>
    </row>
    <row r="5" spans="2:24" x14ac:dyDescent="0.3">
      <c r="B5" s="4" t="s">
        <v>15</v>
      </c>
      <c r="C5" s="296" t="s">
        <v>16</v>
      </c>
      <c r="D5" s="296"/>
      <c r="E5" s="296"/>
      <c r="F5" s="296"/>
      <c r="G5" s="296"/>
      <c r="H5" s="296"/>
      <c r="I5" s="296"/>
      <c r="J5" s="296"/>
      <c r="K5" s="296"/>
      <c r="L5" s="296"/>
      <c r="M5" s="296"/>
      <c r="N5" s="296"/>
      <c r="O5" s="296"/>
      <c r="P5" s="296"/>
      <c r="Q5" s="296"/>
      <c r="R5" s="296"/>
      <c r="S5" s="296"/>
      <c r="T5" s="296"/>
      <c r="U5" s="296"/>
      <c r="V5" s="296"/>
      <c r="W5" s="296"/>
      <c r="X5" s="296"/>
    </row>
    <row r="6" spans="2:24" x14ac:dyDescent="0.3">
      <c r="B6" s="4" t="s">
        <v>17</v>
      </c>
      <c r="C6" s="296" t="s">
        <v>18</v>
      </c>
      <c r="D6" s="296"/>
      <c r="E6" s="296"/>
      <c r="F6" s="296"/>
      <c r="G6" s="296"/>
      <c r="H6" s="296"/>
      <c r="I6" s="296"/>
      <c r="J6" s="296"/>
      <c r="K6" s="296"/>
      <c r="L6" s="296"/>
      <c r="M6" s="296"/>
      <c r="N6" s="296"/>
      <c r="O6" s="296"/>
      <c r="P6" s="296"/>
      <c r="Q6" s="296"/>
      <c r="R6" s="296"/>
      <c r="S6" s="296"/>
      <c r="T6" s="296"/>
      <c r="U6" s="296"/>
      <c r="V6" s="296"/>
      <c r="W6" s="296"/>
      <c r="X6" s="296"/>
    </row>
    <row r="7" spans="2:24" x14ac:dyDescent="0.3">
      <c r="B7" s="3" t="s">
        <v>99</v>
      </c>
      <c r="C7" s="89" t="s">
        <v>20</v>
      </c>
    </row>
    <row r="8" spans="2:24" x14ac:dyDescent="0.3">
      <c r="B8" s="4" t="s">
        <v>100</v>
      </c>
      <c r="C8" s="296" t="s">
        <v>22</v>
      </c>
      <c r="D8" s="296"/>
      <c r="E8" s="296"/>
      <c r="F8" s="296"/>
      <c r="G8" s="296"/>
      <c r="H8" s="296"/>
      <c r="I8" s="296"/>
      <c r="J8" s="296"/>
      <c r="K8" s="296"/>
      <c r="L8" s="296"/>
      <c r="M8" s="296"/>
      <c r="N8" s="296"/>
      <c r="O8" s="296"/>
      <c r="P8" s="296"/>
      <c r="Q8" s="296"/>
      <c r="R8" s="296"/>
      <c r="S8" s="296"/>
      <c r="T8" s="296"/>
      <c r="U8" s="296"/>
      <c r="V8" s="296"/>
      <c r="W8" s="296"/>
      <c r="X8" s="296"/>
    </row>
    <row r="9" spans="2:24" x14ac:dyDescent="0.3">
      <c r="B9" s="3" t="s">
        <v>101</v>
      </c>
      <c r="C9" s="89" t="s">
        <v>28</v>
      </c>
    </row>
    <row r="10" spans="2:24" x14ac:dyDescent="0.3">
      <c r="B10" s="4" t="s">
        <v>102</v>
      </c>
      <c r="C10" s="296" t="s">
        <v>30</v>
      </c>
      <c r="D10" s="296"/>
      <c r="E10" s="296"/>
      <c r="F10" s="296"/>
      <c r="G10" s="296"/>
      <c r="H10" s="296"/>
      <c r="I10" s="296"/>
      <c r="J10" s="296"/>
      <c r="K10" s="296"/>
      <c r="L10" s="296"/>
      <c r="M10" s="296"/>
      <c r="N10" s="296"/>
      <c r="O10" s="296"/>
      <c r="P10" s="296"/>
      <c r="Q10" s="296"/>
      <c r="R10" s="296"/>
      <c r="S10" s="296"/>
      <c r="T10" s="296"/>
      <c r="U10" s="296"/>
      <c r="V10" s="296"/>
      <c r="W10" s="296"/>
      <c r="X10" s="296"/>
    </row>
    <row r="11" spans="2:24" x14ac:dyDescent="0.3">
      <c r="B11" s="3" t="s">
        <v>103</v>
      </c>
      <c r="C11" s="89" t="s">
        <v>32</v>
      </c>
    </row>
    <row r="12" spans="2:24" x14ac:dyDescent="0.3">
      <c r="B12" s="4" t="s">
        <v>104</v>
      </c>
      <c r="C12" s="296" t="s">
        <v>34</v>
      </c>
      <c r="D12" s="296"/>
      <c r="E12" s="296"/>
      <c r="F12" s="296"/>
      <c r="G12" s="296"/>
      <c r="H12" s="296"/>
      <c r="I12" s="296"/>
      <c r="J12" s="296"/>
      <c r="K12" s="296"/>
      <c r="L12" s="296"/>
      <c r="M12" s="296"/>
      <c r="N12" s="296"/>
      <c r="O12" s="296"/>
      <c r="P12" s="296"/>
      <c r="Q12" s="296"/>
      <c r="R12" s="296"/>
      <c r="S12" s="296"/>
      <c r="T12" s="296"/>
      <c r="U12" s="296"/>
      <c r="V12" s="296"/>
      <c r="W12" s="296"/>
      <c r="X12" s="296"/>
    </row>
    <row r="13" spans="2:24" x14ac:dyDescent="0.3">
      <c r="B13" s="3" t="s">
        <v>105</v>
      </c>
      <c r="C13" s="89" t="s">
        <v>36</v>
      </c>
      <c r="D13" s="90"/>
    </row>
    <row r="14" spans="2:24" x14ac:dyDescent="0.3">
      <c r="B14" s="4" t="s">
        <v>106</v>
      </c>
      <c r="C14" s="296" t="s">
        <v>38</v>
      </c>
      <c r="D14" s="296"/>
      <c r="E14" s="296"/>
      <c r="F14" s="296"/>
      <c r="G14" s="296"/>
      <c r="H14" s="296"/>
      <c r="I14" s="296"/>
      <c r="J14" s="296"/>
      <c r="K14" s="296"/>
      <c r="L14" s="296"/>
      <c r="M14" s="296"/>
      <c r="N14" s="296"/>
      <c r="O14" s="296"/>
      <c r="P14" s="296"/>
      <c r="Q14" s="296"/>
      <c r="R14" s="296"/>
      <c r="S14" s="296"/>
      <c r="T14" s="296"/>
      <c r="U14" s="296"/>
      <c r="V14" s="296"/>
      <c r="W14" s="296"/>
      <c r="X14" s="296"/>
    </row>
    <row r="15" spans="2:24" x14ac:dyDescent="0.3">
      <c r="B15" s="206" t="s">
        <v>107</v>
      </c>
      <c r="C15" s="89" t="s">
        <v>108</v>
      </c>
      <c r="D15" s="90"/>
    </row>
    <row r="16" spans="2:24" x14ac:dyDescent="0.3">
      <c r="B16" s="4" t="s">
        <v>109</v>
      </c>
      <c r="C16" s="296" t="s">
        <v>110</v>
      </c>
      <c r="D16" s="296"/>
      <c r="E16" s="296"/>
      <c r="F16" s="296"/>
      <c r="G16" s="296"/>
      <c r="H16" s="296"/>
      <c r="I16" s="296"/>
      <c r="J16" s="296"/>
      <c r="K16" s="296"/>
      <c r="L16" s="296"/>
      <c r="M16" s="296"/>
      <c r="N16" s="296"/>
      <c r="O16" s="296"/>
      <c r="P16" s="296"/>
      <c r="Q16" s="296"/>
      <c r="R16" s="296"/>
      <c r="S16" s="296"/>
      <c r="T16" s="296"/>
      <c r="U16" s="296"/>
      <c r="V16" s="296"/>
      <c r="W16" s="296"/>
      <c r="X16" s="296"/>
    </row>
    <row r="17" spans="2:24" x14ac:dyDescent="0.3">
      <c r="B17" s="4" t="s">
        <v>111</v>
      </c>
      <c r="C17" s="296" t="s">
        <v>40</v>
      </c>
      <c r="D17" s="296"/>
      <c r="E17" s="296"/>
      <c r="F17" s="296"/>
      <c r="G17" s="296"/>
      <c r="H17" s="296"/>
      <c r="I17" s="296"/>
      <c r="J17" s="296"/>
      <c r="K17" s="296"/>
      <c r="L17" s="296"/>
      <c r="M17" s="296"/>
      <c r="N17" s="296"/>
      <c r="O17" s="296"/>
      <c r="P17" s="296"/>
      <c r="Q17" s="296"/>
      <c r="R17" s="296"/>
      <c r="S17" s="296"/>
      <c r="T17" s="296"/>
      <c r="U17" s="296"/>
      <c r="V17" s="296"/>
      <c r="W17" s="296"/>
      <c r="X17" s="296"/>
    </row>
    <row r="18" spans="2:24" x14ac:dyDescent="0.3">
      <c r="B18" s="6" t="s">
        <v>41</v>
      </c>
      <c r="C18" s="296" t="s">
        <v>42</v>
      </c>
      <c r="D18" s="296"/>
      <c r="E18" s="296"/>
      <c r="F18" s="296"/>
      <c r="G18" s="296"/>
      <c r="H18" s="296"/>
      <c r="I18" s="296"/>
      <c r="J18" s="296"/>
      <c r="K18" s="296"/>
      <c r="L18" s="296"/>
      <c r="M18" s="296"/>
      <c r="N18" s="296"/>
      <c r="O18" s="296"/>
      <c r="P18" s="296"/>
      <c r="Q18" s="296"/>
      <c r="R18" s="296"/>
      <c r="S18" s="296"/>
      <c r="T18" s="296"/>
      <c r="U18" s="296"/>
      <c r="V18" s="296"/>
      <c r="W18" s="296"/>
      <c r="X18" s="296"/>
    </row>
    <row r="19" spans="2:24" x14ac:dyDescent="0.3">
      <c r="B19" s="4" t="s">
        <v>43</v>
      </c>
      <c r="C19" s="296" t="s">
        <v>44</v>
      </c>
      <c r="D19" s="296"/>
      <c r="E19" s="296"/>
      <c r="F19" s="296"/>
      <c r="G19" s="296"/>
      <c r="H19" s="296"/>
      <c r="I19" s="296"/>
      <c r="J19" s="296"/>
      <c r="K19" s="296"/>
      <c r="L19" s="296"/>
      <c r="M19" s="296"/>
      <c r="N19" s="296"/>
      <c r="O19" s="296"/>
      <c r="P19" s="296"/>
      <c r="Q19" s="296"/>
      <c r="R19" s="296"/>
      <c r="S19" s="296"/>
      <c r="T19" s="296"/>
      <c r="U19" s="296"/>
      <c r="V19" s="296"/>
      <c r="W19" s="296"/>
      <c r="X19" s="296"/>
    </row>
    <row r="20" spans="2:24" x14ac:dyDescent="0.3">
      <c r="B20" s="4" t="s">
        <v>45</v>
      </c>
      <c r="C20" s="296" t="s">
        <v>46</v>
      </c>
      <c r="D20" s="296"/>
      <c r="E20" s="296"/>
      <c r="F20" s="296"/>
      <c r="G20" s="296"/>
      <c r="H20" s="296"/>
      <c r="I20" s="296"/>
      <c r="J20" s="296"/>
      <c r="K20" s="296"/>
      <c r="L20" s="296"/>
      <c r="M20" s="296"/>
      <c r="N20" s="296"/>
      <c r="O20" s="296"/>
      <c r="P20" s="296"/>
      <c r="Q20" s="296"/>
      <c r="R20" s="296"/>
      <c r="S20" s="296"/>
      <c r="T20" s="296"/>
      <c r="U20" s="296"/>
      <c r="V20" s="296"/>
      <c r="W20" s="296"/>
      <c r="X20" s="296"/>
    </row>
    <row r="21" spans="2:24" x14ac:dyDescent="0.3">
      <c r="B21" s="4" t="s">
        <v>47</v>
      </c>
      <c r="C21" s="296" t="s">
        <v>48</v>
      </c>
      <c r="D21" s="296"/>
      <c r="E21" s="296"/>
      <c r="F21" s="296"/>
      <c r="G21" s="296"/>
      <c r="H21" s="296"/>
      <c r="I21" s="296"/>
      <c r="J21" s="296"/>
      <c r="K21" s="296"/>
      <c r="L21" s="296"/>
      <c r="M21" s="296"/>
      <c r="N21" s="296"/>
      <c r="O21" s="296"/>
      <c r="P21" s="296"/>
      <c r="Q21" s="296"/>
      <c r="R21" s="296"/>
      <c r="S21" s="296"/>
      <c r="T21" s="296"/>
      <c r="U21" s="296"/>
      <c r="V21" s="296"/>
      <c r="W21" s="296"/>
      <c r="X21" s="296"/>
    </row>
    <row r="22" spans="2:24" x14ac:dyDescent="0.3">
      <c r="B22" s="4" t="s">
        <v>49</v>
      </c>
      <c r="C22" s="296" t="s">
        <v>50</v>
      </c>
      <c r="D22" s="296"/>
      <c r="E22" s="296"/>
      <c r="F22" s="296"/>
      <c r="G22" s="296"/>
      <c r="H22" s="296"/>
      <c r="I22" s="296"/>
      <c r="J22" s="296"/>
      <c r="K22" s="296"/>
      <c r="L22" s="296"/>
      <c r="M22" s="296"/>
      <c r="N22" s="296"/>
      <c r="O22" s="296"/>
      <c r="P22" s="296"/>
      <c r="Q22" s="296"/>
      <c r="R22" s="296"/>
      <c r="S22" s="296"/>
      <c r="T22" s="296"/>
      <c r="U22" s="296"/>
      <c r="V22" s="296"/>
      <c r="W22" s="296"/>
      <c r="X22" s="296"/>
    </row>
    <row r="24" spans="2:24" x14ac:dyDescent="0.3">
      <c r="B24" s="3" t="s">
        <v>51</v>
      </c>
    </row>
    <row r="25" spans="2:24" ht="31.5" customHeight="1" thickBot="1" x14ac:dyDescent="0.5">
      <c r="B25" s="297" t="s">
        <v>52</v>
      </c>
      <c r="C25" s="297"/>
      <c r="D25" s="297"/>
      <c r="E25" s="297"/>
      <c r="F25" s="297"/>
      <c r="G25" s="297"/>
      <c r="H25" s="297"/>
      <c r="I25" s="297"/>
      <c r="J25" s="297"/>
      <c r="K25" s="297"/>
      <c r="L25" s="297"/>
      <c r="M25" s="297"/>
      <c r="N25" s="297"/>
      <c r="O25" s="297"/>
      <c r="P25" s="297"/>
      <c r="Q25" s="297"/>
      <c r="R25" s="297"/>
      <c r="S25" s="297"/>
      <c r="T25" s="297"/>
      <c r="U25" s="297"/>
      <c r="V25" s="297"/>
      <c r="W25" s="297"/>
      <c r="X25" s="297"/>
    </row>
    <row r="26" spans="2:24" ht="23.4" x14ac:dyDescent="0.45">
      <c r="B26" s="7"/>
      <c r="C26" s="91"/>
    </row>
    <row r="27" spans="2:24" x14ac:dyDescent="0.3">
      <c r="B27" s="1"/>
      <c r="C27" s="88"/>
    </row>
    <row r="28" spans="2:24" x14ac:dyDescent="0.3">
      <c r="B28" s="298"/>
      <c r="C28" s="299"/>
      <c r="D28" s="299"/>
      <c r="E28" s="299"/>
      <c r="F28" s="299"/>
      <c r="G28" s="299"/>
      <c r="H28" s="299"/>
      <c r="I28" s="299"/>
      <c r="J28" s="299"/>
      <c r="K28" s="299"/>
      <c r="L28" s="299"/>
      <c r="M28" s="299"/>
      <c r="N28" s="299"/>
      <c r="O28" s="299"/>
      <c r="P28" s="299"/>
      <c r="Q28" s="299"/>
      <c r="R28" s="299"/>
      <c r="S28" s="299"/>
      <c r="T28" s="299"/>
      <c r="U28" s="299"/>
      <c r="V28" s="299"/>
      <c r="W28" s="299"/>
      <c r="X28" s="300"/>
    </row>
    <row r="30" spans="2:24" x14ac:dyDescent="0.3">
      <c r="B30" s="8" t="s">
        <v>112</v>
      </c>
      <c r="C30" s="88"/>
      <c r="D30" s="92"/>
    </row>
    <row r="31" spans="2:24" x14ac:dyDescent="0.3">
      <c r="B31" s="10" t="s">
        <v>54</v>
      </c>
      <c r="C31" s="88"/>
      <c r="D31" s="92"/>
    </row>
    <row r="32" spans="2:24" s="2" customFormat="1" x14ac:dyDescent="0.3">
      <c r="B32" s="11" t="s">
        <v>55</v>
      </c>
      <c r="C32" s="52"/>
      <c r="D32" s="93" t="s">
        <v>56</v>
      </c>
      <c r="E32" s="13">
        <v>0.75</v>
      </c>
    </row>
    <row r="33" spans="2:43" s="2" customFormat="1" x14ac:dyDescent="0.3">
      <c r="B33" s="206"/>
      <c r="C33" s="52"/>
      <c r="D33" s="52"/>
    </row>
    <row r="34" spans="2:43" ht="57.6" outlineLevel="1" x14ac:dyDescent="0.3">
      <c r="B34" s="14" t="s">
        <v>57</v>
      </c>
      <c r="C34" s="94" t="s">
        <v>58</v>
      </c>
      <c r="D34" s="94" t="s">
        <v>59</v>
      </c>
      <c r="E34" s="15" t="s">
        <v>60</v>
      </c>
      <c r="F34" s="15" t="s">
        <v>61</v>
      </c>
      <c r="G34" s="15" t="s">
        <v>117</v>
      </c>
      <c r="H34" s="15" t="s">
        <v>17</v>
      </c>
      <c r="I34" s="15" t="s">
        <v>99</v>
      </c>
      <c r="J34" s="15" t="s">
        <v>100</v>
      </c>
      <c r="K34" s="15" t="s">
        <v>101</v>
      </c>
      <c r="L34" s="15" t="s">
        <v>102</v>
      </c>
      <c r="M34" s="15" t="s">
        <v>103</v>
      </c>
      <c r="N34" s="15" t="s">
        <v>104</v>
      </c>
      <c r="O34" s="15" t="s">
        <v>105</v>
      </c>
      <c r="P34" s="15" t="s">
        <v>106</v>
      </c>
      <c r="Q34" s="15" t="s">
        <v>107</v>
      </c>
      <c r="R34" s="15" t="s">
        <v>109</v>
      </c>
      <c r="S34" s="15" t="s">
        <v>111</v>
      </c>
      <c r="T34" s="15" t="s">
        <v>64</v>
      </c>
      <c r="U34" s="16" t="s">
        <v>65</v>
      </c>
      <c r="V34" s="16" t="s">
        <v>45</v>
      </c>
      <c r="W34" s="15" t="s">
        <v>47</v>
      </c>
      <c r="X34" s="16" t="s">
        <v>49</v>
      </c>
      <c r="AA34" s="17"/>
    </row>
    <row r="35" spans="2:43" s="1" customFormat="1" outlineLevel="1" x14ac:dyDescent="0.3">
      <c r="B35" s="18" t="s">
        <v>3</v>
      </c>
      <c r="C35" s="19">
        <v>10057550.712322077</v>
      </c>
      <c r="D35" s="19">
        <v>9873363</v>
      </c>
      <c r="E35" s="19">
        <v>10268297</v>
      </c>
      <c r="F35" s="20">
        <v>210746.28767792322</v>
      </c>
      <c r="G35" s="127">
        <f>IFERROR(F35/C35,0%)</f>
        <v>2.0954036793443754E-2</v>
      </c>
      <c r="H35" s="21">
        <v>0.31360113086758568</v>
      </c>
      <c r="I35" s="19">
        <v>10057550.712322077</v>
      </c>
      <c r="J35" s="22">
        <v>0</v>
      </c>
      <c r="K35" s="23">
        <v>10459852.74081496</v>
      </c>
      <c r="L35" s="22">
        <v>402302.02849288285</v>
      </c>
      <c r="M35" s="95">
        <v>10057550.712322077</v>
      </c>
      <c r="N35" s="22">
        <v>0</v>
      </c>
      <c r="O35" s="23">
        <v>10062579.487678237</v>
      </c>
      <c r="P35" s="22">
        <v>5028.7753561604768</v>
      </c>
      <c r="Q35" s="23">
        <v>10107838.465883685</v>
      </c>
      <c r="R35" s="22">
        <v>50287.753561608493</v>
      </c>
      <c r="S35" s="22">
        <v>-246872.2697327286</v>
      </c>
      <c r="T35" s="24">
        <v>0</v>
      </c>
      <c r="U35" s="25">
        <v>0</v>
      </c>
      <c r="V35" s="26">
        <v>0</v>
      </c>
      <c r="W35" s="24">
        <v>2.0954036793443754E-2</v>
      </c>
      <c r="X35" s="25">
        <v>6.5712096346649601E-3</v>
      </c>
    </row>
    <row r="36" spans="2:43" s="1" customFormat="1" outlineLevel="1" x14ac:dyDescent="0.3">
      <c r="B36" s="18" t="s">
        <v>66</v>
      </c>
      <c r="C36" s="19">
        <v>32958566.047648102</v>
      </c>
      <c r="D36" s="19">
        <v>32922138</v>
      </c>
      <c r="E36" s="19">
        <v>34996232</v>
      </c>
      <c r="F36" s="20">
        <v>2037665.952351898</v>
      </c>
      <c r="G36" s="127">
        <f t="shared" ref="G36:G44" si="0">IFERROR(F36/C36,0%)</f>
        <v>6.1825079082811138E-2</v>
      </c>
      <c r="H36" s="21">
        <v>1.0276700441245035</v>
      </c>
      <c r="I36" s="23">
        <v>32958566.047648102</v>
      </c>
      <c r="J36" s="22">
        <v>0</v>
      </c>
      <c r="K36" s="23">
        <v>34276908.689554028</v>
      </c>
      <c r="L36" s="22">
        <v>1318342.6419059262</v>
      </c>
      <c r="M36" s="23">
        <v>33703429.64032495</v>
      </c>
      <c r="N36" s="22">
        <v>744863.59267684817</v>
      </c>
      <c r="O36" s="23">
        <v>32975045.330671925</v>
      </c>
      <c r="P36" s="22">
        <v>16479.283023823053</v>
      </c>
      <c r="Q36" s="23">
        <v>33123358.87788634</v>
      </c>
      <c r="R36" s="22">
        <v>164792.83023823798</v>
      </c>
      <c r="S36" s="22">
        <v>-206812.39549293742</v>
      </c>
      <c r="T36" s="24">
        <v>0</v>
      </c>
      <c r="U36" s="25">
        <v>0</v>
      </c>
      <c r="V36" s="26">
        <v>0</v>
      </c>
      <c r="W36" s="24">
        <v>6.1825079082811138E-2</v>
      </c>
      <c r="X36" s="25">
        <v>6.3535781749033432E-2</v>
      </c>
    </row>
    <row r="37" spans="2:43" s="1" customFormat="1" outlineLevel="1" x14ac:dyDescent="0.3">
      <c r="B37" s="18" t="s">
        <v>67</v>
      </c>
      <c r="C37" s="19">
        <v>7358439.361101591</v>
      </c>
      <c r="D37" s="19">
        <v>8486706</v>
      </c>
      <c r="E37" s="19">
        <v>9021369</v>
      </c>
      <c r="F37" s="20">
        <v>1662929.638898409</v>
      </c>
      <c r="G37" s="127">
        <f t="shared" si="0"/>
        <v>0.22598944657871869</v>
      </c>
      <c r="H37" s="21">
        <v>0.2294410409718167</v>
      </c>
      <c r="I37" s="23">
        <v>7358439.361101591</v>
      </c>
      <c r="J37" s="22">
        <v>0</v>
      </c>
      <c r="K37" s="23">
        <v>7652776.935545655</v>
      </c>
      <c r="L37" s="22">
        <v>294337.57444406394</v>
      </c>
      <c r="M37" s="23">
        <v>7524740.0906624869</v>
      </c>
      <c r="N37" s="22">
        <v>166300.72956089582</v>
      </c>
      <c r="O37" s="23">
        <v>7362118.5807821415</v>
      </c>
      <c r="P37" s="22">
        <v>3679.2196805505082</v>
      </c>
      <c r="Q37" s="23">
        <v>7395231.557907098</v>
      </c>
      <c r="R37" s="22">
        <v>36792.196805506945</v>
      </c>
      <c r="S37" s="22">
        <v>1161819.9184073918</v>
      </c>
      <c r="T37" s="24">
        <v>0</v>
      </c>
      <c r="U37" s="25">
        <v>0</v>
      </c>
      <c r="V37" s="26">
        <v>0</v>
      </c>
      <c r="W37" s="24">
        <v>0.22598944657871869</v>
      </c>
      <c r="X37" s="25">
        <v>5.1851253871665975E-2</v>
      </c>
      <c r="AN37" s="1" t="s">
        <v>68</v>
      </c>
      <c r="AO37" s="1">
        <v>1</v>
      </c>
      <c r="AP37" s="1">
        <v>12</v>
      </c>
      <c r="AQ37" s="1">
        <v>1</v>
      </c>
    </row>
    <row r="38" spans="2:43" s="1" customFormat="1" outlineLevel="1" x14ac:dyDescent="0.3">
      <c r="B38" s="18" t="s">
        <v>4</v>
      </c>
      <c r="C38" s="19">
        <v>15563128.562604392</v>
      </c>
      <c r="D38" s="19">
        <v>15314773</v>
      </c>
      <c r="E38" s="19">
        <v>16647159</v>
      </c>
      <c r="F38" s="20">
        <v>1084030.4373956081</v>
      </c>
      <c r="G38" s="127">
        <f t="shared" si="0"/>
        <v>6.9653761005377332E-2</v>
      </c>
      <c r="H38" s="21">
        <v>0.48526871568152696</v>
      </c>
      <c r="I38" s="23">
        <v>16294595.605046798</v>
      </c>
      <c r="J38" s="22">
        <v>731467.0424424056</v>
      </c>
      <c r="K38" s="23">
        <v>16185653.705108568</v>
      </c>
      <c r="L38" s="22">
        <v>622525.14250417612</v>
      </c>
      <c r="M38" s="23"/>
      <c r="N38" s="22"/>
      <c r="O38" s="23">
        <v>15594254.8197296</v>
      </c>
      <c r="P38" s="22">
        <v>31126.257125208154</v>
      </c>
      <c r="Q38" s="23">
        <v>15640944.205417411</v>
      </c>
      <c r="R38" s="22">
        <v>77815.642813019454</v>
      </c>
      <c r="S38" s="22">
        <v>-378903.64748920128</v>
      </c>
      <c r="T38" s="24">
        <v>4.6999999999999945E-2</v>
      </c>
      <c r="U38" s="25">
        <v>6.2666666666666593E-2</v>
      </c>
      <c r="V38" s="26">
        <v>2.2807629637031739E-2</v>
      </c>
      <c r="W38" s="24">
        <v>6.9653761005377332E-2</v>
      </c>
      <c r="X38" s="25">
        <v>3.3800791145467482E-2</v>
      </c>
      <c r="AN38" s="1" t="s">
        <v>69</v>
      </c>
      <c r="AO38" s="1">
        <v>2</v>
      </c>
      <c r="AP38" s="1">
        <v>11</v>
      </c>
      <c r="AQ38" s="1">
        <v>0.91666666666666663</v>
      </c>
    </row>
    <row r="39" spans="2:43" s="1" customFormat="1" outlineLevel="1" x14ac:dyDescent="0.3">
      <c r="B39" s="11" t="s">
        <v>79</v>
      </c>
      <c r="C39" s="28">
        <v>4700000</v>
      </c>
      <c r="D39" s="28">
        <v>4700000</v>
      </c>
      <c r="E39" s="28">
        <v>4878600</v>
      </c>
      <c r="F39" s="20">
        <v>178600</v>
      </c>
      <c r="G39" s="127">
        <f t="shared" si="0"/>
        <v>3.7999999999999999E-2</v>
      </c>
      <c r="H39" s="21">
        <v>0.14654913082087304</v>
      </c>
      <c r="I39" s="19">
        <v>4700000</v>
      </c>
      <c r="J39" s="31">
        <v>0</v>
      </c>
      <c r="K39" s="19">
        <v>4770500</v>
      </c>
      <c r="L39" s="22">
        <v>70500</v>
      </c>
      <c r="M39" s="19">
        <v>4810450</v>
      </c>
      <c r="N39" s="22">
        <v>110450</v>
      </c>
      <c r="O39" s="19">
        <v>4747000</v>
      </c>
      <c r="P39" s="22">
        <v>47000</v>
      </c>
      <c r="Q39" s="19">
        <v>4747000</v>
      </c>
      <c r="R39" s="22">
        <v>47000</v>
      </c>
      <c r="S39" s="22">
        <v>-96350</v>
      </c>
      <c r="T39" s="24">
        <v>0</v>
      </c>
      <c r="U39" s="25">
        <v>0</v>
      </c>
      <c r="V39" s="26">
        <v>0</v>
      </c>
      <c r="W39" s="24">
        <v>3.7999999999999999E-2</v>
      </c>
      <c r="X39" s="25">
        <v>5.5688669711931749E-3</v>
      </c>
      <c r="AN39" s="1" t="s">
        <v>80</v>
      </c>
      <c r="AO39" s="1">
        <v>8</v>
      </c>
      <c r="AP39" s="1">
        <v>5</v>
      </c>
      <c r="AQ39" s="1">
        <v>0.41666666666666669</v>
      </c>
    </row>
    <row r="40" spans="2:43" s="1" customFormat="1" outlineLevel="1" x14ac:dyDescent="0.3">
      <c r="B40" s="27" t="s">
        <v>81</v>
      </c>
      <c r="C40" s="28">
        <v>2820000</v>
      </c>
      <c r="D40" s="28">
        <v>2848200</v>
      </c>
      <c r="E40" s="28">
        <v>2927160</v>
      </c>
      <c r="F40" s="29">
        <v>107160</v>
      </c>
      <c r="G40" s="286">
        <f t="shared" si="0"/>
        <v>3.7999999999999999E-2</v>
      </c>
      <c r="H40" s="30">
        <v>8.7929478492523819E-2</v>
      </c>
      <c r="I40" s="28">
        <v>2820000</v>
      </c>
      <c r="J40" s="31">
        <v>0</v>
      </c>
      <c r="K40" s="28">
        <v>2862300</v>
      </c>
      <c r="L40" s="31">
        <v>42300</v>
      </c>
      <c r="M40" s="28">
        <v>2886270</v>
      </c>
      <c r="N40" s="31">
        <v>66270</v>
      </c>
      <c r="O40" s="28">
        <v>2848200</v>
      </c>
      <c r="P40" s="31">
        <v>28200</v>
      </c>
      <c r="Q40" s="28">
        <v>2848200</v>
      </c>
      <c r="R40" s="31">
        <v>28200</v>
      </c>
      <c r="S40" s="31">
        <v>-57810</v>
      </c>
      <c r="T40" s="33">
        <v>0</v>
      </c>
      <c r="U40" s="34">
        <v>0</v>
      </c>
      <c r="V40" s="35">
        <v>0</v>
      </c>
      <c r="W40" s="33">
        <v>3.7999999999999999E-2</v>
      </c>
      <c r="X40" s="34">
        <v>3.341320182715905E-3</v>
      </c>
      <c r="AN40" s="1" t="s">
        <v>82</v>
      </c>
      <c r="AO40" s="1">
        <v>9</v>
      </c>
      <c r="AP40" s="1">
        <v>4</v>
      </c>
      <c r="AQ40" s="1">
        <v>0.33333333333333331</v>
      </c>
    </row>
    <row r="41" spans="2:43" s="1" customFormat="1" outlineLevel="1" x14ac:dyDescent="0.3">
      <c r="B41" s="27" t="s">
        <v>83</v>
      </c>
      <c r="C41" s="28">
        <v>1880000</v>
      </c>
      <c r="D41" s="28">
        <v>2030400.0000000002</v>
      </c>
      <c r="E41" s="28">
        <v>1951440</v>
      </c>
      <c r="F41" s="29">
        <v>71440</v>
      </c>
      <c r="G41" s="286">
        <f t="shared" si="0"/>
        <v>3.7999999999999999E-2</v>
      </c>
      <c r="H41" s="30">
        <v>5.8619652328349217E-2</v>
      </c>
      <c r="I41" s="28">
        <v>1880000</v>
      </c>
      <c r="J41" s="31">
        <v>0</v>
      </c>
      <c r="K41" s="28">
        <v>1908200</v>
      </c>
      <c r="L41" s="31">
        <v>28200</v>
      </c>
      <c r="M41" s="28">
        <v>1924180</v>
      </c>
      <c r="N41" s="31">
        <v>44180</v>
      </c>
      <c r="O41" s="28">
        <v>1898800</v>
      </c>
      <c r="P41" s="31">
        <v>18800</v>
      </c>
      <c r="Q41" s="28">
        <v>1898800</v>
      </c>
      <c r="R41" s="31">
        <v>18800</v>
      </c>
      <c r="S41" s="31">
        <v>-38540</v>
      </c>
      <c r="T41" s="33">
        <v>0</v>
      </c>
      <c r="U41" s="34">
        <v>0</v>
      </c>
      <c r="V41" s="35">
        <v>0</v>
      </c>
      <c r="W41" s="33">
        <v>3.7999999999999999E-2</v>
      </c>
      <c r="X41" s="34">
        <v>2.2275467884772704E-3</v>
      </c>
      <c r="AN41" s="1" t="s">
        <v>84</v>
      </c>
      <c r="AO41" s="1">
        <v>10</v>
      </c>
      <c r="AP41" s="1">
        <v>3</v>
      </c>
      <c r="AQ41" s="1">
        <v>0.25</v>
      </c>
    </row>
    <row r="42" spans="2:43" outlineLevel="1" x14ac:dyDescent="0.3">
      <c r="B42" s="27" t="s">
        <v>85</v>
      </c>
      <c r="C42" s="28">
        <v>0</v>
      </c>
      <c r="D42" s="28">
        <v>0</v>
      </c>
      <c r="E42" s="28">
        <v>0</v>
      </c>
      <c r="F42" s="29"/>
      <c r="G42" s="286">
        <f t="shared" si="0"/>
        <v>0</v>
      </c>
      <c r="H42" s="30">
        <v>0</v>
      </c>
      <c r="I42" s="28">
        <v>0</v>
      </c>
      <c r="J42" s="31">
        <v>0</v>
      </c>
      <c r="K42" s="28">
        <v>0</v>
      </c>
      <c r="L42" s="31">
        <v>0</v>
      </c>
      <c r="M42" s="28">
        <v>0</v>
      </c>
      <c r="N42" s="31">
        <v>0</v>
      </c>
      <c r="O42" s="28">
        <v>0</v>
      </c>
      <c r="P42" s="31">
        <v>0</v>
      </c>
      <c r="Q42" s="28">
        <v>0</v>
      </c>
      <c r="R42" s="31">
        <v>0</v>
      </c>
      <c r="S42" s="31">
        <v>0</v>
      </c>
      <c r="T42" s="33">
        <v>0</v>
      </c>
      <c r="U42" s="34">
        <v>0</v>
      </c>
      <c r="V42" s="35">
        <v>0</v>
      </c>
      <c r="W42" s="33">
        <v>0</v>
      </c>
      <c r="X42" s="34">
        <v>0</v>
      </c>
      <c r="Y42" s="1"/>
    </row>
    <row r="43" spans="2:43" s="1" customFormat="1" outlineLevel="1" x14ac:dyDescent="0.3">
      <c r="B43" s="36" t="s">
        <v>86</v>
      </c>
      <c r="C43" s="37">
        <v>-38566528.930833042</v>
      </c>
      <c r="D43" s="37">
        <v>-40051888.30832731</v>
      </c>
      <c r="E43" s="37">
        <v>-44637763.982168324</v>
      </c>
      <c r="F43" s="38">
        <v>-6071235.0513352826</v>
      </c>
      <c r="G43" s="287">
        <f t="shared" si="0"/>
        <v>0.15742238722659513</v>
      </c>
      <c r="H43" s="39">
        <v>-1.2025300624663056</v>
      </c>
      <c r="I43" s="37">
        <v>-38566528.930833042</v>
      </c>
      <c r="J43" s="40">
        <v>0</v>
      </c>
      <c r="K43" s="37">
        <v>-39145026.864795536</v>
      </c>
      <c r="L43" s="40">
        <v>-578497.93396249413</v>
      </c>
      <c r="M43" s="37">
        <v>-38566528.930833042</v>
      </c>
      <c r="N43" s="40">
        <v>0</v>
      </c>
      <c r="O43" s="37">
        <v>-39337859.509449705</v>
      </c>
      <c r="P43" s="40">
        <v>-771330.57861666381</v>
      </c>
      <c r="Q43" s="37">
        <v>-38759361.575487204</v>
      </c>
      <c r="R43" s="40">
        <v>-192832.64465416223</v>
      </c>
      <c r="S43" s="40">
        <v>-4528573.8941019624</v>
      </c>
      <c r="T43" s="42">
        <v>0</v>
      </c>
      <c r="U43" s="43">
        <v>0</v>
      </c>
      <c r="V43" s="44">
        <v>0</v>
      </c>
      <c r="W43" s="42">
        <v>0.15742238722659513</v>
      </c>
      <c r="X43" s="43">
        <v>-0.18930515314519239</v>
      </c>
      <c r="AN43" s="1" t="s">
        <v>87</v>
      </c>
      <c r="AO43" s="1">
        <v>11</v>
      </c>
      <c r="AP43" s="1">
        <v>2</v>
      </c>
      <c r="AQ43" s="1">
        <v>0.16666666666666666</v>
      </c>
    </row>
    <row r="44" spans="2:43" outlineLevel="1" x14ac:dyDescent="0.3">
      <c r="B44" s="3" t="s">
        <v>88</v>
      </c>
      <c r="C44" s="45">
        <v>32071155.752843112</v>
      </c>
      <c r="D44" s="45">
        <v>31245091.69167269</v>
      </c>
      <c r="E44" s="45">
        <v>31173893.017831676</v>
      </c>
      <c r="F44" s="45">
        <v>-897262.73501143605</v>
      </c>
      <c r="G44" s="203">
        <f t="shared" si="0"/>
        <v>-2.7977249773167082E-2</v>
      </c>
      <c r="H44" s="46">
        <v>1.0000000000000004</v>
      </c>
      <c r="I44" s="45">
        <v>16508027.190238725</v>
      </c>
      <c r="J44" s="45">
        <v>731467.0424424056</v>
      </c>
      <c r="K44" s="45">
        <v>18015011.501119107</v>
      </c>
      <c r="L44" s="45">
        <v>2129509.4533845549</v>
      </c>
      <c r="M44" s="45">
        <v>17529641.512476474</v>
      </c>
      <c r="N44" s="45">
        <v>1021614.322237744</v>
      </c>
      <c r="O44" s="45">
        <v>15808883.889682602</v>
      </c>
      <c r="P44" s="45">
        <v>-668017.04343092162</v>
      </c>
      <c r="Q44" s="45">
        <v>16614067.326189913</v>
      </c>
      <c r="R44" s="45">
        <v>183855.77876421064</v>
      </c>
      <c r="S44" s="45">
        <v>-4295692.288409438</v>
      </c>
      <c r="T44" s="47">
        <v>2.2807629637031743E-2</v>
      </c>
      <c r="U44" s="48">
        <v>3.0410172849375656E-2</v>
      </c>
      <c r="V44" s="49">
        <v>2.2807629637031739E-2</v>
      </c>
      <c r="W44" s="50">
        <v>-2.7977249773167082E-2</v>
      </c>
      <c r="X44" s="51">
        <v>-2.7977249773167373E-2</v>
      </c>
      <c r="AN44" s="3" t="s">
        <v>89</v>
      </c>
      <c r="AO44" s="3">
        <v>12</v>
      </c>
      <c r="AP44" s="1">
        <v>1</v>
      </c>
      <c r="AQ44" s="1">
        <v>8.3333333333333329E-2</v>
      </c>
    </row>
    <row r="45" spans="2:43" outlineLevel="1" x14ac:dyDescent="0.3">
      <c r="C45" s="52"/>
      <c r="E45" s="52"/>
      <c r="F45" s="53"/>
      <c r="G45" s="53"/>
      <c r="I45" s="2"/>
      <c r="J45" s="2"/>
      <c r="K45" s="2"/>
      <c r="L45" s="2"/>
      <c r="M45" s="2"/>
      <c r="N45" s="2"/>
      <c r="O45" s="2"/>
      <c r="P45" s="2"/>
      <c r="Q45" s="2"/>
      <c r="R45" s="2"/>
      <c r="S45" s="53"/>
      <c r="T45" s="2"/>
      <c r="U45" s="2"/>
      <c r="V45" s="2"/>
      <c r="W45" s="2"/>
      <c r="X45" s="2"/>
    </row>
    <row r="46" spans="2:43" ht="57.6" outlineLevel="1" x14ac:dyDescent="0.3">
      <c r="B46" s="14" t="s">
        <v>90</v>
      </c>
      <c r="C46" s="94" t="s">
        <v>58</v>
      </c>
      <c r="D46" s="94" t="s">
        <v>59</v>
      </c>
      <c r="E46" s="15" t="s">
        <v>60</v>
      </c>
      <c r="F46" s="15" t="s">
        <v>61</v>
      </c>
      <c r="G46" s="15" t="s">
        <v>117</v>
      </c>
      <c r="H46" s="15" t="s">
        <v>17</v>
      </c>
      <c r="I46" s="15" t="s">
        <v>99</v>
      </c>
      <c r="J46" s="15" t="s">
        <v>100</v>
      </c>
      <c r="K46" s="15" t="s">
        <v>101</v>
      </c>
      <c r="L46" s="15" t="s">
        <v>102</v>
      </c>
      <c r="M46" s="15" t="s">
        <v>103</v>
      </c>
      <c r="N46" s="15" t="s">
        <v>104</v>
      </c>
      <c r="O46" s="15" t="s">
        <v>105</v>
      </c>
      <c r="P46" s="15" t="s">
        <v>106</v>
      </c>
      <c r="Q46" s="15" t="s">
        <v>107</v>
      </c>
      <c r="R46" s="15" t="s">
        <v>109</v>
      </c>
      <c r="S46" s="15" t="s">
        <v>111</v>
      </c>
      <c r="T46" s="15" t="s">
        <v>64</v>
      </c>
      <c r="U46" s="16" t="s">
        <v>113</v>
      </c>
      <c r="V46" s="16" t="s">
        <v>114</v>
      </c>
      <c r="W46" s="15" t="s">
        <v>47</v>
      </c>
      <c r="X46" s="16" t="s">
        <v>115</v>
      </c>
    </row>
    <row r="47" spans="2:43" outlineLevel="1" x14ac:dyDescent="0.3">
      <c r="B47" s="18" t="s">
        <v>3</v>
      </c>
      <c r="C47" s="19">
        <v>36923782.121816404</v>
      </c>
      <c r="D47" s="19">
        <v>36247583</v>
      </c>
      <c r="E47" s="19">
        <v>37697487</v>
      </c>
      <c r="F47" s="20">
        <v>773704.87818359584</v>
      </c>
      <c r="G47" s="127">
        <f>IFERROR(F47/C47,0%)</f>
        <v>2.0954106912207473E-2</v>
      </c>
      <c r="H47" s="21">
        <v>0.50522142780790591</v>
      </c>
      <c r="I47" s="19">
        <v>36923782.121816404</v>
      </c>
      <c r="J47" s="22">
        <v>0</v>
      </c>
      <c r="K47" s="23">
        <v>38400733.406689063</v>
      </c>
      <c r="L47" s="22">
        <v>1476951.2848726586</v>
      </c>
      <c r="M47" s="95">
        <v>36923782.121816404</v>
      </c>
      <c r="N47" s="22">
        <v>0</v>
      </c>
      <c r="O47" s="23">
        <v>36942244.012877308</v>
      </c>
      <c r="P47" s="22">
        <v>18461.891060903668</v>
      </c>
      <c r="Q47" s="23">
        <v>37108401.032425486</v>
      </c>
      <c r="R47" s="22">
        <v>184618.91060908139</v>
      </c>
      <c r="S47" s="22">
        <v>-906327.20835904777</v>
      </c>
      <c r="T47" s="24">
        <v>0</v>
      </c>
      <c r="U47" s="25">
        <v>0</v>
      </c>
      <c r="V47" s="26">
        <v>0</v>
      </c>
      <c r="W47" s="24">
        <v>2.0954106912207473E-2</v>
      </c>
      <c r="X47" s="25">
        <v>1.058646381262497E-2</v>
      </c>
    </row>
    <row r="48" spans="2:43" outlineLevel="1" x14ac:dyDescent="0.3">
      <c r="B48" s="18" t="s">
        <v>66</v>
      </c>
      <c r="C48" s="19">
        <v>55110717.110858627</v>
      </c>
      <c r="D48" s="19">
        <v>55049805</v>
      </c>
      <c r="E48" s="19">
        <v>58517942.329999998</v>
      </c>
      <c r="F48" s="20">
        <v>3407225.2191413715</v>
      </c>
      <c r="G48" s="127">
        <f t="shared" ref="G48:G56" si="1">IFERROR(F48/C48,0%)</f>
        <v>6.1825093153615236E-2</v>
      </c>
      <c r="H48" s="21">
        <v>0.75406996754578104</v>
      </c>
      <c r="I48" s="23">
        <v>55110717.110858627</v>
      </c>
      <c r="J48" s="22">
        <v>0</v>
      </c>
      <c r="K48" s="23">
        <v>57315145.795292974</v>
      </c>
      <c r="L48" s="22">
        <v>2204428.6844343469</v>
      </c>
      <c r="M48" s="23">
        <v>56356219.317564026</v>
      </c>
      <c r="N48" s="22">
        <v>1245502.2067053989</v>
      </c>
      <c r="O48" s="23">
        <v>55138272.469414055</v>
      </c>
      <c r="P48" s="22">
        <v>27555.358555428684</v>
      </c>
      <c r="Q48" s="23">
        <v>55386270.696412914</v>
      </c>
      <c r="R48" s="22">
        <v>275553.58555428684</v>
      </c>
      <c r="S48" s="22">
        <v>-345814.61610808969</v>
      </c>
      <c r="T48" s="24">
        <v>0</v>
      </c>
      <c r="U48" s="25">
        <v>0</v>
      </c>
      <c r="V48" s="26">
        <v>0</v>
      </c>
      <c r="W48" s="24">
        <v>6.1825093153615236E-2</v>
      </c>
      <c r="X48" s="25">
        <v>4.6620445987861532E-2</v>
      </c>
    </row>
    <row r="49" spans="2:25" outlineLevel="1" x14ac:dyDescent="0.3">
      <c r="B49" s="18" t="s">
        <v>67</v>
      </c>
      <c r="C49" s="19">
        <v>26196044.897200454</v>
      </c>
      <c r="D49" s="19">
        <v>30212674.25</v>
      </c>
      <c r="E49" s="19">
        <v>32116071.859999999</v>
      </c>
      <c r="F49" s="20">
        <v>5920026.9627995454</v>
      </c>
      <c r="G49" s="127">
        <f t="shared" si="1"/>
        <v>0.22598934251453406</v>
      </c>
      <c r="H49" s="21">
        <v>0.35843574101429448</v>
      </c>
      <c r="I49" s="23">
        <v>26196044.897200454</v>
      </c>
      <c r="J49" s="22">
        <v>0</v>
      </c>
      <c r="K49" s="23">
        <v>27243886.693088472</v>
      </c>
      <c r="L49" s="22">
        <v>1047841.7958880179</v>
      </c>
      <c r="M49" s="23">
        <v>26788075.511877183</v>
      </c>
      <c r="N49" s="22">
        <v>592030.61467672884</v>
      </c>
      <c r="O49" s="23">
        <v>26209142.919649053</v>
      </c>
      <c r="P49" s="22">
        <v>13098.022448599339</v>
      </c>
      <c r="Q49" s="23">
        <v>26327025.121686455</v>
      </c>
      <c r="R49" s="22">
        <v>130980.22448600084</v>
      </c>
      <c r="S49" s="22">
        <v>4136076.3053001985</v>
      </c>
      <c r="T49" s="24">
        <v>0</v>
      </c>
      <c r="U49" s="25">
        <v>0</v>
      </c>
      <c r="V49" s="26">
        <v>0</v>
      </c>
      <c r="W49" s="24">
        <v>0.22598934251453406</v>
      </c>
      <c r="X49" s="25">
        <v>8.1002657445530216E-2</v>
      </c>
    </row>
    <row r="50" spans="2:25" outlineLevel="1" x14ac:dyDescent="0.3">
      <c r="B50" s="18" t="s">
        <v>4</v>
      </c>
      <c r="C50" s="19">
        <v>72685407.719282091</v>
      </c>
      <c r="D50" s="19">
        <v>71525497.920000002</v>
      </c>
      <c r="E50" s="19">
        <v>77748215.049999997</v>
      </c>
      <c r="F50" s="20">
        <v>5062807.3307179064</v>
      </c>
      <c r="G50" s="127">
        <f t="shared" si="1"/>
        <v>6.9653696520090333E-2</v>
      </c>
      <c r="H50" s="21">
        <v>0.99454127823590888</v>
      </c>
      <c r="I50" s="23">
        <v>76101621.882088348</v>
      </c>
      <c r="J50" s="22">
        <v>3416214.1628062576</v>
      </c>
      <c r="K50" s="23">
        <v>75592824.028053373</v>
      </c>
      <c r="L50" s="22">
        <v>2907416.3087712824</v>
      </c>
      <c r="M50" s="23"/>
      <c r="N50" s="22">
        <v>-72685407.719282091</v>
      </c>
      <c r="O50" s="23">
        <v>72830778.534720659</v>
      </c>
      <c r="P50" s="22">
        <v>145370.81543856859</v>
      </c>
      <c r="Q50" s="23">
        <v>73048834.757878497</v>
      </c>
      <c r="R50" s="22">
        <v>363427.03859640658</v>
      </c>
      <c r="S50" s="22">
        <v>70915786.724387482</v>
      </c>
      <c r="T50" s="24">
        <v>4.6999999999999993E-2</v>
      </c>
      <c r="U50" s="25">
        <v>6.2666666666666662E-2</v>
      </c>
      <c r="V50" s="26">
        <v>4.6743440077087708E-2</v>
      </c>
      <c r="W50" s="24">
        <v>6.9653696520090333E-2</v>
      </c>
      <c r="X50" s="25">
        <v>6.9273476370946718E-2</v>
      </c>
    </row>
    <row r="51" spans="2:25" outlineLevel="1" x14ac:dyDescent="0.3">
      <c r="B51" s="11" t="s">
        <v>79</v>
      </c>
      <c r="C51" s="19">
        <v>9400000</v>
      </c>
      <c r="D51" s="19">
        <v>9400000</v>
      </c>
      <c r="E51" s="19">
        <v>9890200</v>
      </c>
      <c r="F51" s="20">
        <v>490200</v>
      </c>
      <c r="G51" s="127">
        <f t="shared" si="1"/>
        <v>5.2148936170212767E-2</v>
      </c>
      <c r="H51" s="21">
        <v>0.1286184986610113</v>
      </c>
      <c r="I51" s="28">
        <v>9400000</v>
      </c>
      <c r="J51" s="31">
        <v>0</v>
      </c>
      <c r="K51" s="28">
        <v>9541000</v>
      </c>
      <c r="L51" s="22">
        <v>141000</v>
      </c>
      <c r="M51" s="28">
        <v>9620900</v>
      </c>
      <c r="N51" s="22">
        <v>220900</v>
      </c>
      <c r="O51" s="28">
        <v>9494000</v>
      </c>
      <c r="P51" s="22">
        <v>94000</v>
      </c>
      <c r="Q51" s="28">
        <v>9494000</v>
      </c>
      <c r="R51" s="22">
        <v>94000</v>
      </c>
      <c r="S51" s="22">
        <v>-59700</v>
      </c>
      <c r="T51" s="24">
        <v>0</v>
      </c>
      <c r="U51" s="25">
        <v>0</v>
      </c>
      <c r="V51" s="26">
        <v>0</v>
      </c>
      <c r="W51" s="24">
        <v>5.2148936170212767E-2</v>
      </c>
      <c r="X51" s="25">
        <v>6.7073178769816747E-3</v>
      </c>
    </row>
    <row r="52" spans="2:25" outlineLevel="1" x14ac:dyDescent="0.3">
      <c r="B52" s="27" t="s">
        <v>81</v>
      </c>
      <c r="C52" s="28">
        <v>6580000</v>
      </c>
      <c r="D52" s="28">
        <v>6580000</v>
      </c>
      <c r="E52" s="28">
        <v>6923140</v>
      </c>
      <c r="F52" s="29">
        <v>343140</v>
      </c>
      <c r="G52" s="286">
        <f t="shared" si="1"/>
        <v>5.2148936170212767E-2</v>
      </c>
      <c r="H52" s="30">
        <v>9.0032949062707895E-2</v>
      </c>
      <c r="I52" s="28">
        <v>6580000</v>
      </c>
      <c r="J52" s="31">
        <v>0</v>
      </c>
      <c r="K52" s="28">
        <v>6678700</v>
      </c>
      <c r="L52" s="31">
        <v>98700</v>
      </c>
      <c r="M52" s="28">
        <v>6734630</v>
      </c>
      <c r="N52" s="31">
        <v>154630</v>
      </c>
      <c r="O52" s="28">
        <v>6645800</v>
      </c>
      <c r="P52" s="31">
        <v>65800</v>
      </c>
      <c r="Q52" s="28">
        <v>6645800</v>
      </c>
      <c r="R52" s="31">
        <v>65800</v>
      </c>
      <c r="S52" s="31">
        <v>-41790</v>
      </c>
      <c r="T52" s="33">
        <v>0</v>
      </c>
      <c r="U52" s="34">
        <v>0</v>
      </c>
      <c r="V52" s="35">
        <v>0</v>
      </c>
      <c r="W52" s="33">
        <v>5.2148936170212767E-2</v>
      </c>
      <c r="X52" s="34">
        <v>4.695122513887171E-3</v>
      </c>
    </row>
    <row r="53" spans="2:25" outlineLevel="1" x14ac:dyDescent="0.3">
      <c r="B53" s="27" t="s">
        <v>83</v>
      </c>
      <c r="C53" s="28">
        <v>2820000</v>
      </c>
      <c r="D53" s="28">
        <v>2820000</v>
      </c>
      <c r="E53" s="28">
        <v>2967060</v>
      </c>
      <c r="F53" s="29">
        <v>147060</v>
      </c>
      <c r="G53" s="286">
        <f t="shared" si="1"/>
        <v>5.2148936170212767E-2</v>
      </c>
      <c r="H53" s="30">
        <v>3.8585549598303383E-2</v>
      </c>
      <c r="I53" s="28">
        <v>2820000</v>
      </c>
      <c r="J53" s="31">
        <v>0</v>
      </c>
      <c r="K53" s="28">
        <v>2862300</v>
      </c>
      <c r="L53" s="31">
        <v>42300</v>
      </c>
      <c r="M53" s="28">
        <v>2886270</v>
      </c>
      <c r="N53" s="31">
        <v>66270</v>
      </c>
      <c r="O53" s="28">
        <v>2848200</v>
      </c>
      <c r="P53" s="31">
        <v>28200</v>
      </c>
      <c r="Q53" s="28">
        <v>2848200</v>
      </c>
      <c r="R53" s="31">
        <v>28200</v>
      </c>
      <c r="S53" s="31">
        <v>-17910</v>
      </c>
      <c r="T53" s="33">
        <v>0</v>
      </c>
      <c r="U53" s="34">
        <v>0</v>
      </c>
      <c r="V53" s="35">
        <v>0</v>
      </c>
      <c r="W53" s="33">
        <v>5.2148936170212767E-2</v>
      </c>
      <c r="X53" s="34">
        <v>2.012195363094502E-3</v>
      </c>
    </row>
    <row r="54" spans="2:25" outlineLevel="1" x14ac:dyDescent="0.3">
      <c r="B54" s="27" t="s">
        <v>85</v>
      </c>
      <c r="C54" s="28">
        <v>0</v>
      </c>
      <c r="D54" s="28">
        <v>0</v>
      </c>
      <c r="E54" s="28">
        <v>0</v>
      </c>
      <c r="F54" s="29"/>
      <c r="G54" s="286">
        <f t="shared" si="1"/>
        <v>0</v>
      </c>
      <c r="H54" s="30">
        <v>0</v>
      </c>
      <c r="I54" s="28">
        <v>0</v>
      </c>
      <c r="J54" s="31">
        <v>0</v>
      </c>
      <c r="K54" s="28">
        <v>0</v>
      </c>
      <c r="L54" s="31">
        <v>0</v>
      </c>
      <c r="M54" s="28">
        <v>0</v>
      </c>
      <c r="N54" s="31">
        <v>0</v>
      </c>
      <c r="O54" s="28">
        <v>0</v>
      </c>
      <c r="P54" s="31">
        <v>0</v>
      </c>
      <c r="Q54" s="28">
        <v>0</v>
      </c>
      <c r="R54" s="31">
        <v>0</v>
      </c>
      <c r="S54" s="31">
        <v>0</v>
      </c>
      <c r="T54" s="33">
        <v>0</v>
      </c>
      <c r="U54" s="34">
        <v>0</v>
      </c>
      <c r="V54" s="35">
        <v>0</v>
      </c>
      <c r="W54" s="33">
        <v>0</v>
      </c>
      <c r="X54" s="34">
        <v>0</v>
      </c>
      <c r="Y54" s="1"/>
    </row>
    <row r="55" spans="2:25" outlineLevel="1" x14ac:dyDescent="0.3">
      <c r="B55" s="36" t="s">
        <v>86</v>
      </c>
      <c r="C55" s="37">
        <v>-127231596.9712891</v>
      </c>
      <c r="D55" s="37">
        <v>-132131821.36052075</v>
      </c>
      <c r="E55" s="37">
        <v>-149221910.55819035</v>
      </c>
      <c r="F55" s="38">
        <v>-21990313.586901248</v>
      </c>
      <c r="G55" s="287">
        <f t="shared" si="1"/>
        <v>0.17283689044525277</v>
      </c>
      <c r="H55" s="39">
        <v>-1.7408869132649016</v>
      </c>
      <c r="I55" s="82">
        <v>-132131821.36052075</v>
      </c>
      <c r="J55" s="40">
        <v>-4900224.389231652</v>
      </c>
      <c r="K55" s="82">
        <v>-134113798.68092854</v>
      </c>
      <c r="L55" s="40">
        <v>-6882201.7096394449</v>
      </c>
      <c r="M55" s="37">
        <v>-132131821.36052075</v>
      </c>
      <c r="N55" s="40">
        <v>-4900224.389231652</v>
      </c>
      <c r="O55" s="82">
        <v>-134774457.78773117</v>
      </c>
      <c r="P55" s="40">
        <v>-7542860.8164420724</v>
      </c>
      <c r="Q55" s="82">
        <v>-132792480.46732333</v>
      </c>
      <c r="R55" s="40">
        <v>-5560883.4960342348</v>
      </c>
      <c r="S55" s="40">
        <v>7796081.2136778086</v>
      </c>
      <c r="T55" s="42">
        <v>3.8514209566491805E-2</v>
      </c>
      <c r="U55" s="43">
        <v>5.1352279421989076E-2</v>
      </c>
      <c r="V55" s="44">
        <v>-6.7048883409047466E-2</v>
      </c>
      <c r="W55" s="42">
        <v>0.17283689044525277</v>
      </c>
      <c r="X55" s="43">
        <v>-0.30088948070554006</v>
      </c>
    </row>
    <row r="56" spans="2:25" outlineLevel="1" x14ac:dyDescent="0.3">
      <c r="B56" s="3" t="s">
        <v>91</v>
      </c>
      <c r="C56" s="45">
        <v>73084354.877868474</v>
      </c>
      <c r="D56" s="45">
        <v>70303738.809479266</v>
      </c>
      <c r="E56" s="45">
        <v>66748005.681809664</v>
      </c>
      <c r="F56" s="45">
        <v>-6336349.1960588098</v>
      </c>
      <c r="G56" s="203">
        <f t="shared" si="1"/>
        <v>-8.6699119211594677E-2</v>
      </c>
      <c r="H56" s="46">
        <v>1</v>
      </c>
      <c r="I56" s="45">
        <v>-4501277.2306452543</v>
      </c>
      <c r="J56" s="45">
        <v>-1484010.2264253944</v>
      </c>
      <c r="K56" s="45">
        <v>-1613032.7858580202</v>
      </c>
      <c r="L56" s="45">
        <v>895436.36432686076</v>
      </c>
      <c r="M56" s="45">
        <v>-2442844.409263134</v>
      </c>
      <c r="N56" s="45">
        <v>-75527199.287131608</v>
      </c>
      <c r="O56" s="45">
        <v>-6990798.3857907653</v>
      </c>
      <c r="P56" s="45">
        <v>-7244374.7289385721</v>
      </c>
      <c r="Q56" s="45">
        <v>-4476783.6167984754</v>
      </c>
      <c r="R56" s="45">
        <v>-4512303.7367884591</v>
      </c>
      <c r="S56" s="45">
        <v>81536102.418898359</v>
      </c>
      <c r="T56" s="47">
        <v>-2.0305443331959751E-2</v>
      </c>
      <c r="U56" s="48">
        <v>-2.7073924442613001E-2</v>
      </c>
      <c r="V56" s="49">
        <v>-2.0305443331959758E-2</v>
      </c>
      <c r="W56" s="50">
        <v>-8.6699119211594677E-2</v>
      </c>
      <c r="X56" s="51">
        <v>-8.6699119211594955E-2</v>
      </c>
    </row>
    <row r="57" spans="2:25" outlineLevel="1" x14ac:dyDescent="0.3">
      <c r="B57" s="1"/>
      <c r="C57" s="96"/>
      <c r="D57" s="96"/>
      <c r="E57" s="54"/>
      <c r="F57" s="54"/>
      <c r="G57" s="54"/>
      <c r="H57" s="55"/>
      <c r="I57" s="54"/>
      <c r="J57" s="54"/>
      <c r="K57" s="54"/>
      <c r="L57" s="54"/>
      <c r="M57" s="54"/>
      <c r="N57" s="54"/>
      <c r="O57" s="54"/>
      <c r="P57" s="54"/>
      <c r="Q57" s="54"/>
      <c r="R57" s="54"/>
      <c r="S57" s="54"/>
      <c r="T57" s="56"/>
      <c r="U57" s="49"/>
      <c r="V57" s="49"/>
      <c r="W57" s="50"/>
      <c r="X57" s="51"/>
    </row>
    <row r="58" spans="2:25" outlineLevel="1" x14ac:dyDescent="0.3">
      <c r="B58" s="1"/>
      <c r="C58" s="97"/>
      <c r="D58" s="97"/>
      <c r="E58" s="57"/>
      <c r="F58" s="57"/>
      <c r="G58" s="57"/>
      <c r="H58" s="58"/>
      <c r="I58" s="57"/>
      <c r="J58" s="57"/>
      <c r="K58" s="57"/>
      <c r="L58" s="57"/>
      <c r="M58" s="57"/>
      <c r="N58" s="57"/>
      <c r="O58" s="57"/>
      <c r="P58" s="57"/>
      <c r="Q58" s="57"/>
      <c r="R58" s="57"/>
      <c r="S58" s="57"/>
      <c r="T58" s="49"/>
      <c r="U58" s="49"/>
      <c r="V58" s="49"/>
      <c r="W58" s="51"/>
      <c r="X58" s="51"/>
    </row>
    <row r="59" spans="2:25" ht="57.6" outlineLevel="1" x14ac:dyDescent="0.3">
      <c r="B59" s="14" t="s">
        <v>92</v>
      </c>
      <c r="C59" s="94" t="s">
        <v>58</v>
      </c>
      <c r="D59" s="94" t="s">
        <v>59</v>
      </c>
      <c r="E59" s="15" t="s">
        <v>13</v>
      </c>
      <c r="F59" s="15" t="s">
        <v>15</v>
      </c>
      <c r="G59" s="15" t="s">
        <v>117</v>
      </c>
      <c r="H59" s="15" t="s">
        <v>17</v>
      </c>
      <c r="I59" s="15" t="s">
        <v>99</v>
      </c>
      <c r="J59" s="15" t="s">
        <v>100</v>
      </c>
      <c r="K59" s="15" t="s">
        <v>101</v>
      </c>
      <c r="L59" s="15" t="s">
        <v>102</v>
      </c>
      <c r="M59" s="15" t="s">
        <v>103</v>
      </c>
      <c r="N59" s="15" t="s">
        <v>104</v>
      </c>
      <c r="O59" s="15" t="s">
        <v>105</v>
      </c>
      <c r="P59" s="15" t="s">
        <v>106</v>
      </c>
      <c r="Q59" s="15" t="s">
        <v>107</v>
      </c>
      <c r="R59" s="15" t="s">
        <v>109</v>
      </c>
      <c r="S59" s="15" t="s">
        <v>111</v>
      </c>
      <c r="T59" s="15" t="s">
        <v>64</v>
      </c>
      <c r="U59" s="16" t="s">
        <v>113</v>
      </c>
      <c r="V59" s="16" t="s">
        <v>114</v>
      </c>
      <c r="W59" s="15" t="s">
        <v>47</v>
      </c>
      <c r="X59" s="16" t="s">
        <v>115</v>
      </c>
    </row>
    <row r="60" spans="2:25" outlineLevel="1" x14ac:dyDescent="0.3">
      <c r="B60" s="18" t="s">
        <v>3</v>
      </c>
      <c r="C60" s="19">
        <v>4563613.1658615172</v>
      </c>
      <c r="D60" s="19">
        <v>4480038</v>
      </c>
      <c r="E60" s="19">
        <v>4659239</v>
      </c>
      <c r="F60" s="20">
        <v>95625.834138482809</v>
      </c>
      <c r="G60" s="127">
        <f>IFERROR(F60/C60,0%)</f>
        <v>2.0953974551090288E-2</v>
      </c>
      <c r="H60" s="21">
        <v>1.0550411538696327</v>
      </c>
      <c r="I60" s="19">
        <v>4563613.1658615172</v>
      </c>
      <c r="J60" s="22">
        <v>0</v>
      </c>
      <c r="K60" s="23">
        <v>4746157.6924959784</v>
      </c>
      <c r="L60" s="22">
        <v>182544.52663446125</v>
      </c>
      <c r="M60" s="95">
        <v>4563613.1658615172</v>
      </c>
      <c r="N60" s="22">
        <v>0</v>
      </c>
      <c r="O60" s="23">
        <v>4565894.9724444477</v>
      </c>
      <c r="P60" s="22">
        <v>2281.8065829304978</v>
      </c>
      <c r="Q60" s="23">
        <v>4586431.231690824</v>
      </c>
      <c r="R60" s="22">
        <v>22818.065829306841</v>
      </c>
      <c r="S60" s="22">
        <v>-112018.56490821578</v>
      </c>
      <c r="T60" s="24">
        <v>0</v>
      </c>
      <c r="U60" s="25">
        <v>0</v>
      </c>
      <c r="V60" s="26">
        <v>0</v>
      </c>
      <c r="W60" s="24">
        <v>2.0953974551090288E-2</v>
      </c>
      <c r="X60" s="25">
        <v>2.2107305488537218E-2</v>
      </c>
    </row>
    <row r="61" spans="2:25" outlineLevel="1" x14ac:dyDescent="0.3">
      <c r="B61" s="18" t="s">
        <v>66</v>
      </c>
      <c r="C61" s="19">
        <v>6811436.4626052333</v>
      </c>
      <c r="D61" s="19">
        <v>6803908</v>
      </c>
      <c r="E61" s="19">
        <v>7232554.6699999999</v>
      </c>
      <c r="F61" s="20">
        <v>421118.20739476662</v>
      </c>
      <c r="G61" s="127">
        <f t="shared" ref="G61:G69" si="2">IFERROR(F61/C61,0%)</f>
        <v>6.1825168553902597E-2</v>
      </c>
      <c r="H61" s="21">
        <v>1.5747052880762908</v>
      </c>
      <c r="I61" s="23">
        <v>6811436.4626052333</v>
      </c>
      <c r="J61" s="22">
        <v>0</v>
      </c>
      <c r="K61" s="23">
        <v>7083893.9211094426</v>
      </c>
      <c r="L61" s="22">
        <v>272457.45850420929</v>
      </c>
      <c r="M61" s="23">
        <v>6965374.9266601112</v>
      </c>
      <c r="N61" s="22">
        <v>153938.46405487787</v>
      </c>
      <c r="O61" s="23">
        <v>6814842.180836536</v>
      </c>
      <c r="P61" s="22">
        <v>3405.718231302686</v>
      </c>
      <c r="Q61" s="23">
        <v>6845493.6449182583</v>
      </c>
      <c r="R61" s="22">
        <v>34057.182313024998</v>
      </c>
      <c r="S61" s="22">
        <v>-42740.615708648227</v>
      </c>
      <c r="T61" s="24">
        <v>0</v>
      </c>
      <c r="U61" s="25">
        <v>0</v>
      </c>
      <c r="V61" s="26">
        <v>0</v>
      </c>
      <c r="W61" s="24">
        <v>6.1825168553902597E-2</v>
      </c>
      <c r="X61" s="25">
        <v>9.7356419858038432E-2</v>
      </c>
    </row>
    <row r="62" spans="2:25" outlineLevel="1" x14ac:dyDescent="0.3">
      <c r="B62" s="18" t="s">
        <v>67</v>
      </c>
      <c r="C62" s="19">
        <v>3237713.4142607306</v>
      </c>
      <c r="D62" s="19">
        <v>3734150.75</v>
      </c>
      <c r="E62" s="19">
        <v>3969402.14</v>
      </c>
      <c r="F62" s="20">
        <v>731688.72573926952</v>
      </c>
      <c r="G62" s="127">
        <f t="shared" si="2"/>
        <v>0.22598934251453398</v>
      </c>
      <c r="H62" s="21">
        <v>0.74851236779530439</v>
      </c>
      <c r="I62" s="23">
        <v>3237713.4142607306</v>
      </c>
      <c r="J62" s="22">
        <v>0</v>
      </c>
      <c r="K62" s="23">
        <v>3367221.9508311599</v>
      </c>
      <c r="L62" s="22">
        <v>129508.53657042934</v>
      </c>
      <c r="M62" s="23">
        <v>3310885.7374230227</v>
      </c>
      <c r="N62" s="22">
        <v>73172.32316229213</v>
      </c>
      <c r="O62" s="23">
        <v>3239332.2709678607</v>
      </c>
      <c r="P62" s="22">
        <v>1618.8567071300931</v>
      </c>
      <c r="Q62" s="23">
        <v>3253901.9813320339</v>
      </c>
      <c r="R62" s="22">
        <v>16188.56707130326</v>
      </c>
      <c r="S62" s="22">
        <v>511200.4422281147</v>
      </c>
      <c r="T62" s="24">
        <v>0</v>
      </c>
      <c r="U62" s="25">
        <v>0</v>
      </c>
      <c r="V62" s="26">
        <v>0</v>
      </c>
      <c r="W62" s="24">
        <v>0.22598934251453398</v>
      </c>
      <c r="X62" s="25">
        <v>0.16915581786205788</v>
      </c>
    </row>
    <row r="63" spans="2:25" outlineLevel="1" x14ac:dyDescent="0.3">
      <c r="B63" s="18" t="s">
        <v>4</v>
      </c>
      <c r="C63" s="19">
        <v>8983589.7181135174</v>
      </c>
      <c r="D63" s="19">
        <v>8840230.0800000001</v>
      </c>
      <c r="E63" s="19">
        <v>9609329.9499999993</v>
      </c>
      <c r="F63" s="20">
        <v>625740.23188648187</v>
      </c>
      <c r="G63" s="127">
        <f t="shared" si="2"/>
        <v>6.9653696520090222E-2</v>
      </c>
      <c r="H63" s="21">
        <v>2.076875606589804</v>
      </c>
      <c r="I63" s="23">
        <v>9405818.4348648526</v>
      </c>
      <c r="J63" s="22">
        <v>422228.71675133519</v>
      </c>
      <c r="K63" s="23">
        <v>9342933.3068380579</v>
      </c>
      <c r="L63" s="22">
        <v>359343.58872454055</v>
      </c>
      <c r="M63" s="23"/>
      <c r="N63" s="22">
        <v>-8983589.7181135174</v>
      </c>
      <c r="O63" s="23">
        <v>9001556.8975497447</v>
      </c>
      <c r="P63" s="22">
        <v>17967.179436227307</v>
      </c>
      <c r="Q63" s="23">
        <v>9028507.6667040847</v>
      </c>
      <c r="R63" s="22">
        <v>44917.948590567335</v>
      </c>
      <c r="S63" s="22">
        <v>8764872.5164973289</v>
      </c>
      <c r="T63" s="24">
        <v>4.6999999999999986E-2</v>
      </c>
      <c r="U63" s="25">
        <v>6.2666666666666648E-2</v>
      </c>
      <c r="V63" s="26">
        <v>9.761315350972076E-2</v>
      </c>
      <c r="W63" s="24">
        <v>6.9653696520090222E-2</v>
      </c>
      <c r="X63" s="25">
        <v>0.1446620632113845</v>
      </c>
    </row>
    <row r="64" spans="2:25" outlineLevel="1" x14ac:dyDescent="0.3">
      <c r="B64" s="11" t="s">
        <v>79</v>
      </c>
      <c r="C64" s="19"/>
      <c r="D64" s="19"/>
      <c r="E64" s="19"/>
      <c r="F64" s="20">
        <v>0</v>
      </c>
      <c r="G64" s="127">
        <f t="shared" si="2"/>
        <v>0</v>
      </c>
      <c r="H64" s="21">
        <v>0</v>
      </c>
      <c r="I64" s="28">
        <v>0</v>
      </c>
      <c r="J64" s="31">
        <v>0</v>
      </c>
      <c r="K64" s="28">
        <v>0</v>
      </c>
      <c r="L64" s="22">
        <v>0</v>
      </c>
      <c r="M64" s="28">
        <v>750</v>
      </c>
      <c r="N64" s="22">
        <v>750</v>
      </c>
      <c r="O64" s="28">
        <v>0</v>
      </c>
      <c r="P64" s="22">
        <v>0</v>
      </c>
      <c r="Q64" s="28">
        <v>0</v>
      </c>
      <c r="R64" s="22">
        <v>0</v>
      </c>
      <c r="S64" s="22">
        <v>-750</v>
      </c>
      <c r="T64" s="24">
        <v>0</v>
      </c>
      <c r="U64" s="25">
        <v>0</v>
      </c>
      <c r="V64" s="26">
        <v>0</v>
      </c>
      <c r="W64" s="24">
        <v>0</v>
      </c>
      <c r="X64" s="25">
        <v>0</v>
      </c>
    </row>
    <row r="65" spans="2:25" outlineLevel="1" x14ac:dyDescent="0.3">
      <c r="B65" s="27" t="s">
        <v>81</v>
      </c>
      <c r="C65" s="28"/>
      <c r="D65" s="28"/>
      <c r="E65" s="28"/>
      <c r="F65" s="29">
        <v>0</v>
      </c>
      <c r="G65" s="286">
        <f t="shared" si="2"/>
        <v>0</v>
      </c>
      <c r="H65" s="30">
        <v>0</v>
      </c>
      <c r="I65" s="28">
        <v>0</v>
      </c>
      <c r="J65" s="31">
        <v>0</v>
      </c>
      <c r="K65" s="28">
        <v>0</v>
      </c>
      <c r="L65" s="31">
        <v>0</v>
      </c>
      <c r="M65" s="28">
        <v>375</v>
      </c>
      <c r="N65" s="31">
        <v>375</v>
      </c>
      <c r="O65" s="28">
        <v>0</v>
      </c>
      <c r="P65" s="31">
        <v>0</v>
      </c>
      <c r="Q65" s="28">
        <v>0</v>
      </c>
      <c r="R65" s="31">
        <v>0</v>
      </c>
      <c r="S65" s="31">
        <v>-375</v>
      </c>
      <c r="T65" s="33">
        <v>0</v>
      </c>
      <c r="U65" s="34">
        <v>0</v>
      </c>
      <c r="V65" s="35">
        <v>0</v>
      </c>
      <c r="W65" s="33">
        <v>0</v>
      </c>
      <c r="X65" s="34">
        <v>0</v>
      </c>
    </row>
    <row r="66" spans="2:25" outlineLevel="1" x14ac:dyDescent="0.3">
      <c r="B66" s="27" t="s">
        <v>83</v>
      </c>
      <c r="C66" s="28"/>
      <c r="D66" s="28"/>
      <c r="E66" s="28"/>
      <c r="F66" s="29">
        <v>0</v>
      </c>
      <c r="G66" s="286">
        <f t="shared" si="2"/>
        <v>0</v>
      </c>
      <c r="H66" s="30">
        <v>0</v>
      </c>
      <c r="I66" s="28">
        <v>0</v>
      </c>
      <c r="J66" s="31">
        <v>0</v>
      </c>
      <c r="K66" s="28">
        <v>0</v>
      </c>
      <c r="L66" s="31">
        <v>0</v>
      </c>
      <c r="M66" s="28">
        <v>375</v>
      </c>
      <c r="N66" s="31">
        <v>375</v>
      </c>
      <c r="O66" s="28">
        <v>0</v>
      </c>
      <c r="P66" s="31">
        <v>0</v>
      </c>
      <c r="Q66" s="28">
        <v>0</v>
      </c>
      <c r="R66" s="31">
        <v>0</v>
      </c>
      <c r="S66" s="31">
        <v>-375</v>
      </c>
      <c r="T66" s="33">
        <v>0</v>
      </c>
      <c r="U66" s="34">
        <v>0</v>
      </c>
      <c r="V66" s="35">
        <v>0</v>
      </c>
      <c r="W66" s="33">
        <v>0</v>
      </c>
      <c r="X66" s="34">
        <v>0</v>
      </c>
    </row>
    <row r="67" spans="2:25" outlineLevel="1" x14ac:dyDescent="0.3">
      <c r="B67" s="27" t="s">
        <v>85</v>
      </c>
      <c r="C67" s="28">
        <v>0</v>
      </c>
      <c r="D67" s="28">
        <v>0</v>
      </c>
      <c r="E67" s="28">
        <v>0</v>
      </c>
      <c r="F67" s="29"/>
      <c r="G67" s="286">
        <f t="shared" si="2"/>
        <v>0</v>
      </c>
      <c r="H67" s="30">
        <v>0</v>
      </c>
      <c r="I67" s="28">
        <v>0</v>
      </c>
      <c r="J67" s="31">
        <v>0</v>
      </c>
      <c r="K67" s="28">
        <v>0</v>
      </c>
      <c r="L67" s="31">
        <v>0</v>
      </c>
      <c r="M67" s="28">
        <v>0</v>
      </c>
      <c r="N67" s="31">
        <v>0</v>
      </c>
      <c r="O67" s="28">
        <v>0</v>
      </c>
      <c r="P67" s="31">
        <v>0</v>
      </c>
      <c r="Q67" s="28">
        <v>0</v>
      </c>
      <c r="R67" s="31">
        <v>0</v>
      </c>
      <c r="S67" s="31">
        <v>0</v>
      </c>
      <c r="T67" s="33">
        <v>0</v>
      </c>
      <c r="U67" s="34">
        <v>0</v>
      </c>
      <c r="V67" s="35">
        <v>0</v>
      </c>
      <c r="W67" s="33">
        <v>0</v>
      </c>
      <c r="X67" s="34">
        <v>0</v>
      </c>
      <c r="Y67" s="1"/>
    </row>
    <row r="68" spans="2:25" outlineLevel="1" x14ac:dyDescent="0.3">
      <c r="B68" s="36" t="s">
        <v>86</v>
      </c>
      <c r="C68" s="37">
        <v>-19270821.809632789</v>
      </c>
      <c r="D68" s="37">
        <v>-20013022.279327504</v>
      </c>
      <c r="E68" s="37">
        <v>-9710149.0487013273</v>
      </c>
      <c r="F68" s="38">
        <v>9560672.760931462</v>
      </c>
      <c r="G68" s="287">
        <f t="shared" si="2"/>
        <v>-0.49612169399814732</v>
      </c>
      <c r="H68" s="39">
        <v>-4.4551344163310311</v>
      </c>
      <c r="I68" s="82">
        <v>-20013022.279327504</v>
      </c>
      <c r="J68" s="40">
        <v>-742200.46969471499</v>
      </c>
      <c r="K68" s="82">
        <v>-20313217.613517415</v>
      </c>
      <c r="L68" s="40">
        <v>-1042395.8038846254</v>
      </c>
      <c r="M68" s="37">
        <v>-20013022.279327504</v>
      </c>
      <c r="N68" s="40">
        <v>-742200.46969471499</v>
      </c>
      <c r="O68" s="82">
        <v>-20213152.502120778</v>
      </c>
      <c r="P68" s="40">
        <v>-942330.69248798862</v>
      </c>
      <c r="Q68" s="82">
        <v>-20413282.724914055</v>
      </c>
      <c r="R68" s="40">
        <v>-1142460.915281266</v>
      </c>
      <c r="S68" s="40">
        <v>14172261.111974772</v>
      </c>
      <c r="T68" s="42">
        <v>3.8514209566491646E-2</v>
      </c>
      <c r="U68" s="43">
        <v>5.1352279421988861E-2</v>
      </c>
      <c r="V68" s="44">
        <v>-0.17158598055746277</v>
      </c>
      <c r="W68" s="42">
        <v>-0.49612169399814732</v>
      </c>
      <c r="X68" s="43">
        <v>2.2102888336195985</v>
      </c>
    </row>
    <row r="69" spans="2:25" outlineLevel="1" x14ac:dyDescent="0.3">
      <c r="B69" s="3" t="s">
        <v>93</v>
      </c>
      <c r="C69" s="45">
        <v>4325530.9512082078</v>
      </c>
      <c r="D69" s="45">
        <v>3845304.5506724939</v>
      </c>
      <c r="E69" s="45">
        <v>15760376.711298671</v>
      </c>
      <c r="F69" s="45">
        <v>11434845.760090463</v>
      </c>
      <c r="G69" s="203">
        <f t="shared" si="2"/>
        <v>2.6435704400396167</v>
      </c>
      <c r="H69" s="46">
        <v>1.0000000000000007</v>
      </c>
      <c r="I69" s="45">
        <v>-5400259.2366000228</v>
      </c>
      <c r="J69" s="45">
        <v>-319971.7529433798</v>
      </c>
      <c r="K69" s="45">
        <v>-5115944.0490808338</v>
      </c>
      <c r="L69" s="45">
        <v>-98541.693450985011</v>
      </c>
      <c r="M69" s="45">
        <v>-5172398.4493828528</v>
      </c>
      <c r="N69" s="45">
        <v>-9497929.4005910624</v>
      </c>
      <c r="O69" s="45">
        <v>-5593083.0778719336</v>
      </c>
      <c r="P69" s="45">
        <v>-917057.13153039804</v>
      </c>
      <c r="Q69" s="45">
        <v>-5727455.8669729382</v>
      </c>
      <c r="R69" s="45">
        <v>-1024479.1514770635</v>
      </c>
      <c r="S69" s="45">
        <v>23292824.89008335</v>
      </c>
      <c r="T69" s="47">
        <v>-7.3972827047742024E-2</v>
      </c>
      <c r="U69" s="48">
        <v>-9.8630436063656027E-2</v>
      </c>
      <c r="V69" s="49">
        <v>-7.397282704774201E-2</v>
      </c>
      <c r="W69" s="50">
        <v>2.6435704400396167</v>
      </c>
      <c r="X69" s="51">
        <v>2.6435704400396167</v>
      </c>
    </row>
    <row r="70" spans="2:25" outlineLevel="1" x14ac:dyDescent="0.3">
      <c r="B70" s="1"/>
      <c r="C70" s="96"/>
      <c r="D70" s="96"/>
      <c r="E70" s="54"/>
      <c r="F70" s="54"/>
      <c r="G70" s="54"/>
      <c r="H70" s="55"/>
      <c r="I70" s="54"/>
      <c r="J70" s="54"/>
      <c r="K70" s="54"/>
      <c r="L70" s="54"/>
      <c r="M70" s="54"/>
      <c r="N70" s="54"/>
      <c r="O70" s="54"/>
      <c r="P70" s="54"/>
      <c r="Q70" s="54"/>
      <c r="R70" s="54"/>
      <c r="S70" s="54"/>
      <c r="T70" s="56"/>
      <c r="U70" s="49"/>
      <c r="V70" s="49"/>
      <c r="W70" s="50"/>
      <c r="X70" s="51"/>
    </row>
    <row r="71" spans="2:25" ht="57.6" outlineLevel="1" x14ac:dyDescent="0.3">
      <c r="B71" s="14" t="s">
        <v>94</v>
      </c>
      <c r="C71" s="94" t="s">
        <v>58</v>
      </c>
      <c r="D71" s="94" t="s">
        <v>59</v>
      </c>
      <c r="E71" s="15" t="s">
        <v>60</v>
      </c>
      <c r="F71" s="15" t="s">
        <v>61</v>
      </c>
      <c r="G71" s="15" t="s">
        <v>117</v>
      </c>
      <c r="H71" s="15" t="s">
        <v>17</v>
      </c>
      <c r="I71" s="15" t="s">
        <v>99</v>
      </c>
      <c r="J71" s="15" t="s">
        <v>100</v>
      </c>
      <c r="K71" s="15" t="s">
        <v>101</v>
      </c>
      <c r="L71" s="15" t="s">
        <v>102</v>
      </c>
      <c r="M71" s="15" t="s">
        <v>103</v>
      </c>
      <c r="N71" s="15" t="s">
        <v>104</v>
      </c>
      <c r="O71" s="15" t="s">
        <v>105</v>
      </c>
      <c r="P71" s="15" t="s">
        <v>106</v>
      </c>
      <c r="Q71" s="15" t="s">
        <v>107</v>
      </c>
      <c r="R71" s="15" t="s">
        <v>109</v>
      </c>
      <c r="S71" s="15" t="s">
        <v>111</v>
      </c>
      <c r="T71" s="15" t="s">
        <v>64</v>
      </c>
      <c r="U71" s="16" t="s">
        <v>113</v>
      </c>
      <c r="V71" s="16" t="s">
        <v>114</v>
      </c>
      <c r="W71" s="15" t="s">
        <v>47</v>
      </c>
      <c r="X71" s="16" t="s">
        <v>115</v>
      </c>
    </row>
    <row r="72" spans="2:25" outlineLevel="1" x14ac:dyDescent="0.3">
      <c r="B72" s="18" t="s">
        <v>3</v>
      </c>
      <c r="C72" s="19"/>
      <c r="D72" s="19"/>
      <c r="E72" s="19"/>
      <c r="F72" s="20">
        <v>0</v>
      </c>
      <c r="G72" s="127">
        <f>IFERROR(F72/C72,0%)</f>
        <v>0</v>
      </c>
      <c r="H72" s="21" t="s">
        <v>116</v>
      </c>
      <c r="I72" s="19">
        <v>0</v>
      </c>
      <c r="J72" s="22">
        <v>0</v>
      </c>
      <c r="K72" s="23">
        <v>0</v>
      </c>
      <c r="L72" s="22">
        <v>0</v>
      </c>
      <c r="M72" s="23">
        <v>0</v>
      </c>
      <c r="N72" s="22">
        <v>0</v>
      </c>
      <c r="O72" s="23">
        <v>0</v>
      </c>
      <c r="P72" s="22">
        <v>0</v>
      </c>
      <c r="Q72" s="23">
        <v>0</v>
      </c>
      <c r="R72" s="22">
        <v>0</v>
      </c>
      <c r="S72" s="22">
        <v>0</v>
      </c>
      <c r="T72" s="24">
        <v>0</v>
      </c>
      <c r="U72" s="25">
        <v>0</v>
      </c>
      <c r="V72" s="26">
        <v>0</v>
      </c>
      <c r="W72" s="24">
        <v>0</v>
      </c>
      <c r="X72" s="25">
        <v>0</v>
      </c>
    </row>
    <row r="73" spans="2:25" outlineLevel="1" x14ac:dyDescent="0.3">
      <c r="B73" s="18" t="s">
        <v>66</v>
      </c>
      <c r="C73" s="19"/>
      <c r="D73" s="19"/>
      <c r="E73" s="19"/>
      <c r="F73" s="20">
        <v>0</v>
      </c>
      <c r="G73" s="127">
        <f t="shared" ref="G73:G81" si="3">IFERROR(F73/C73,0%)</f>
        <v>0</v>
      </c>
      <c r="H73" s="21" t="s">
        <v>116</v>
      </c>
      <c r="I73" s="23">
        <v>0</v>
      </c>
      <c r="J73" s="22">
        <v>0</v>
      </c>
      <c r="K73" s="23">
        <v>0</v>
      </c>
      <c r="L73" s="22">
        <v>0</v>
      </c>
      <c r="M73" s="23">
        <v>0</v>
      </c>
      <c r="N73" s="22">
        <v>0</v>
      </c>
      <c r="O73" s="23">
        <v>0</v>
      </c>
      <c r="P73" s="22">
        <v>0</v>
      </c>
      <c r="Q73" s="23">
        <v>0</v>
      </c>
      <c r="R73" s="22">
        <v>0</v>
      </c>
      <c r="S73" s="22">
        <v>0</v>
      </c>
      <c r="T73" s="24">
        <v>0</v>
      </c>
      <c r="U73" s="25">
        <v>0</v>
      </c>
      <c r="V73" s="26">
        <v>0</v>
      </c>
      <c r="W73" s="24">
        <v>0</v>
      </c>
      <c r="X73" s="25">
        <v>0</v>
      </c>
    </row>
    <row r="74" spans="2:25" outlineLevel="1" x14ac:dyDescent="0.3">
      <c r="B74" s="18" t="s">
        <v>67</v>
      </c>
      <c r="C74" s="19"/>
      <c r="D74" s="19"/>
      <c r="E74" s="19"/>
      <c r="F74" s="20">
        <v>0</v>
      </c>
      <c r="G74" s="127">
        <f t="shared" si="3"/>
        <v>0</v>
      </c>
      <c r="H74" s="21" t="s">
        <v>116</v>
      </c>
      <c r="I74" s="23">
        <v>0</v>
      </c>
      <c r="J74" s="22">
        <v>0</v>
      </c>
      <c r="K74" s="23">
        <v>0</v>
      </c>
      <c r="L74" s="22">
        <v>0</v>
      </c>
      <c r="M74" s="23">
        <v>0</v>
      </c>
      <c r="N74" s="22">
        <v>0</v>
      </c>
      <c r="O74" s="23">
        <v>0</v>
      </c>
      <c r="P74" s="22">
        <v>0</v>
      </c>
      <c r="Q74" s="23">
        <v>0</v>
      </c>
      <c r="R74" s="22">
        <v>0</v>
      </c>
      <c r="S74" s="22">
        <v>0</v>
      </c>
      <c r="T74" s="24">
        <v>0</v>
      </c>
      <c r="U74" s="25">
        <v>0</v>
      </c>
      <c r="V74" s="26">
        <v>0</v>
      </c>
      <c r="W74" s="24">
        <v>0</v>
      </c>
      <c r="X74" s="25">
        <v>0</v>
      </c>
    </row>
    <row r="75" spans="2:25" outlineLevel="1" x14ac:dyDescent="0.3">
      <c r="B75" s="18" t="s">
        <v>4</v>
      </c>
      <c r="C75" s="19"/>
      <c r="D75" s="19"/>
      <c r="E75" s="19"/>
      <c r="F75" s="20">
        <v>0</v>
      </c>
      <c r="G75" s="127">
        <f t="shared" si="3"/>
        <v>0</v>
      </c>
      <c r="H75" s="21" t="s">
        <v>116</v>
      </c>
      <c r="I75" s="23">
        <v>0</v>
      </c>
      <c r="J75" s="22">
        <v>0</v>
      </c>
      <c r="K75" s="23">
        <v>0</v>
      </c>
      <c r="L75" s="22">
        <v>0</v>
      </c>
      <c r="M75" s="23">
        <v>0</v>
      </c>
      <c r="N75" s="22">
        <v>0</v>
      </c>
      <c r="O75" s="23">
        <v>0</v>
      </c>
      <c r="P75" s="22">
        <v>0</v>
      </c>
      <c r="Q75" s="23">
        <v>0</v>
      </c>
      <c r="R75" s="22">
        <v>0</v>
      </c>
      <c r="S75" s="22">
        <v>0</v>
      </c>
      <c r="T75" s="24">
        <v>0</v>
      </c>
      <c r="U75" s="25">
        <v>0</v>
      </c>
      <c r="V75" s="26">
        <v>0</v>
      </c>
      <c r="W75" s="24">
        <v>0</v>
      </c>
      <c r="X75" s="25">
        <v>0</v>
      </c>
    </row>
    <row r="76" spans="2:25" outlineLevel="1" x14ac:dyDescent="0.3">
      <c r="B76" s="11" t="s">
        <v>79</v>
      </c>
      <c r="C76" s="19">
        <v>0</v>
      </c>
      <c r="D76" s="19">
        <v>0</v>
      </c>
      <c r="E76" s="19">
        <v>0</v>
      </c>
      <c r="F76" s="20">
        <v>0</v>
      </c>
      <c r="G76" s="127">
        <f t="shared" si="3"/>
        <v>0</v>
      </c>
      <c r="H76" s="21" t="s">
        <v>116</v>
      </c>
      <c r="I76" s="28">
        <v>0</v>
      </c>
      <c r="J76" s="31">
        <v>0</v>
      </c>
      <c r="K76" s="28">
        <v>0</v>
      </c>
      <c r="L76" s="22">
        <v>0</v>
      </c>
      <c r="M76" s="28">
        <v>0</v>
      </c>
      <c r="N76" s="22">
        <v>0</v>
      </c>
      <c r="O76" s="28">
        <v>0</v>
      </c>
      <c r="P76" s="22">
        <v>0</v>
      </c>
      <c r="Q76" s="28">
        <v>0</v>
      </c>
      <c r="R76" s="22">
        <v>0</v>
      </c>
      <c r="S76" s="22">
        <v>0</v>
      </c>
      <c r="T76" s="24">
        <v>0</v>
      </c>
      <c r="U76" s="25">
        <v>0</v>
      </c>
      <c r="V76" s="26">
        <v>0</v>
      </c>
      <c r="W76" s="24">
        <v>0</v>
      </c>
      <c r="X76" s="25">
        <v>0</v>
      </c>
    </row>
    <row r="77" spans="2:25" outlineLevel="1" x14ac:dyDescent="0.3">
      <c r="B77" s="27" t="s">
        <v>81</v>
      </c>
      <c r="C77" s="28">
        <v>0</v>
      </c>
      <c r="D77" s="28">
        <v>0</v>
      </c>
      <c r="E77" s="28">
        <v>0</v>
      </c>
      <c r="F77" s="29">
        <v>0</v>
      </c>
      <c r="G77" s="286">
        <f t="shared" si="3"/>
        <v>0</v>
      </c>
      <c r="H77" s="30" t="s">
        <v>116</v>
      </c>
      <c r="I77" s="28">
        <v>0</v>
      </c>
      <c r="J77" s="31">
        <v>0</v>
      </c>
      <c r="K77" s="28">
        <v>0</v>
      </c>
      <c r="L77" s="31">
        <v>0</v>
      </c>
      <c r="M77" s="28">
        <v>0</v>
      </c>
      <c r="N77" s="31">
        <v>0</v>
      </c>
      <c r="O77" s="28">
        <v>0</v>
      </c>
      <c r="P77" s="31">
        <v>0</v>
      </c>
      <c r="Q77" s="28">
        <v>0</v>
      </c>
      <c r="R77" s="31">
        <v>0</v>
      </c>
      <c r="S77" s="31">
        <v>0</v>
      </c>
      <c r="T77" s="33">
        <v>0</v>
      </c>
      <c r="U77" s="34">
        <v>0</v>
      </c>
      <c r="V77" s="35">
        <v>0</v>
      </c>
      <c r="W77" s="33">
        <v>0</v>
      </c>
      <c r="X77" s="34">
        <v>0</v>
      </c>
    </row>
    <row r="78" spans="2:25" outlineLevel="1" x14ac:dyDescent="0.3">
      <c r="B78" s="27" t="s">
        <v>83</v>
      </c>
      <c r="C78" s="28">
        <v>0</v>
      </c>
      <c r="D78" s="28">
        <v>0</v>
      </c>
      <c r="E78" s="28">
        <v>0</v>
      </c>
      <c r="F78" s="29">
        <v>0</v>
      </c>
      <c r="G78" s="286">
        <f t="shared" si="3"/>
        <v>0</v>
      </c>
      <c r="H78" s="30" t="s">
        <v>116</v>
      </c>
      <c r="I78" s="28">
        <v>0</v>
      </c>
      <c r="J78" s="31">
        <v>0</v>
      </c>
      <c r="K78" s="28">
        <v>0</v>
      </c>
      <c r="L78" s="31">
        <v>0</v>
      </c>
      <c r="M78" s="28">
        <v>0</v>
      </c>
      <c r="N78" s="31">
        <v>0</v>
      </c>
      <c r="O78" s="28">
        <v>0</v>
      </c>
      <c r="P78" s="31">
        <v>0</v>
      </c>
      <c r="Q78" s="28">
        <v>0</v>
      </c>
      <c r="R78" s="31">
        <v>0</v>
      </c>
      <c r="S78" s="31">
        <v>0</v>
      </c>
      <c r="T78" s="33">
        <v>0</v>
      </c>
      <c r="U78" s="34">
        <v>0</v>
      </c>
      <c r="V78" s="35">
        <v>0</v>
      </c>
      <c r="W78" s="33">
        <v>0</v>
      </c>
      <c r="X78" s="34">
        <v>0</v>
      </c>
    </row>
    <row r="79" spans="2:25" outlineLevel="1" x14ac:dyDescent="0.3">
      <c r="B79" s="27" t="s">
        <v>85</v>
      </c>
      <c r="C79" s="28">
        <v>0</v>
      </c>
      <c r="D79" s="28">
        <v>0</v>
      </c>
      <c r="E79" s="28">
        <v>0</v>
      </c>
      <c r="F79" s="29"/>
      <c r="G79" s="286">
        <f t="shared" si="3"/>
        <v>0</v>
      </c>
      <c r="H79" s="30" t="s">
        <v>116</v>
      </c>
      <c r="I79" s="28">
        <v>0</v>
      </c>
      <c r="J79" s="31">
        <v>0</v>
      </c>
      <c r="K79" s="28">
        <v>0</v>
      </c>
      <c r="L79" s="31">
        <v>0</v>
      </c>
      <c r="M79" s="28">
        <v>0</v>
      </c>
      <c r="N79" s="31">
        <v>0</v>
      </c>
      <c r="O79" s="28">
        <v>0</v>
      </c>
      <c r="P79" s="31">
        <v>0</v>
      </c>
      <c r="Q79" s="28">
        <v>0</v>
      </c>
      <c r="R79" s="31">
        <v>0</v>
      </c>
      <c r="S79" s="31">
        <v>0</v>
      </c>
      <c r="T79" s="33">
        <v>0</v>
      </c>
      <c r="U79" s="34">
        <v>0</v>
      </c>
      <c r="V79" s="35">
        <v>0</v>
      </c>
      <c r="W79" s="33">
        <v>0</v>
      </c>
      <c r="X79" s="34">
        <v>0</v>
      </c>
      <c r="Y79" s="1"/>
    </row>
    <row r="80" spans="2:25" outlineLevel="1" x14ac:dyDescent="0.3">
      <c r="B80" s="36" t="s">
        <v>86</v>
      </c>
      <c r="C80" s="37"/>
      <c r="D80" s="37"/>
      <c r="E80" s="37"/>
      <c r="F80" s="38">
        <v>0</v>
      </c>
      <c r="G80" s="287">
        <f t="shared" si="3"/>
        <v>0</v>
      </c>
      <c r="H80" s="39" t="s">
        <v>116</v>
      </c>
      <c r="I80" s="82">
        <v>0</v>
      </c>
      <c r="J80" s="40">
        <v>0</v>
      </c>
      <c r="K80" s="82">
        <v>0</v>
      </c>
      <c r="L80" s="40">
        <v>0</v>
      </c>
      <c r="M80" s="37">
        <v>0</v>
      </c>
      <c r="N80" s="40">
        <v>0</v>
      </c>
      <c r="O80" s="82">
        <v>0</v>
      </c>
      <c r="P80" s="40">
        <v>0</v>
      </c>
      <c r="Q80" s="82">
        <v>0</v>
      </c>
      <c r="R80" s="40">
        <v>0</v>
      </c>
      <c r="S80" s="40">
        <v>0</v>
      </c>
      <c r="T80" s="42">
        <v>0</v>
      </c>
      <c r="U80" s="43">
        <v>0</v>
      </c>
      <c r="V80" s="44">
        <v>0</v>
      </c>
      <c r="W80" s="42">
        <v>0</v>
      </c>
      <c r="X80" s="43">
        <v>0</v>
      </c>
    </row>
    <row r="81" spans="2:25" outlineLevel="1" x14ac:dyDescent="0.3">
      <c r="B81" s="3" t="s">
        <v>95</v>
      </c>
      <c r="C81" s="45">
        <v>0</v>
      </c>
      <c r="D81" s="45">
        <v>0</v>
      </c>
      <c r="E81" s="45">
        <v>0</v>
      </c>
      <c r="F81" s="45">
        <v>0</v>
      </c>
      <c r="G81" s="203">
        <f t="shared" si="3"/>
        <v>0</v>
      </c>
      <c r="H81" s="46">
        <v>0</v>
      </c>
      <c r="I81" s="45">
        <v>0</v>
      </c>
      <c r="J81" s="45">
        <v>0</v>
      </c>
      <c r="K81" s="45">
        <v>0</v>
      </c>
      <c r="L81" s="45">
        <v>0</v>
      </c>
      <c r="M81" s="45">
        <v>0</v>
      </c>
      <c r="N81" s="45">
        <v>0</v>
      </c>
      <c r="O81" s="45">
        <v>0</v>
      </c>
      <c r="P81" s="45">
        <v>0</v>
      </c>
      <c r="Q81" s="45">
        <v>0</v>
      </c>
      <c r="R81" s="45">
        <v>0</v>
      </c>
      <c r="S81" s="45">
        <v>0</v>
      </c>
      <c r="T81" s="47">
        <v>0</v>
      </c>
      <c r="U81" s="48">
        <v>0</v>
      </c>
      <c r="V81" s="49">
        <v>0</v>
      </c>
      <c r="W81" s="50">
        <v>0</v>
      </c>
      <c r="X81" s="51">
        <v>0</v>
      </c>
    </row>
    <row r="82" spans="2:25" outlineLevel="1" x14ac:dyDescent="0.3">
      <c r="B82" s="1"/>
      <c r="C82" s="96"/>
      <c r="D82" s="96"/>
      <c r="E82" s="54"/>
      <c r="F82" s="54"/>
      <c r="G82" s="54"/>
      <c r="H82" s="55"/>
      <c r="I82" s="54"/>
      <c r="J82" s="54"/>
      <c r="K82" s="54"/>
      <c r="L82" s="54"/>
      <c r="M82" s="54"/>
      <c r="N82" s="54"/>
      <c r="O82" s="54"/>
      <c r="P82" s="54"/>
      <c r="Q82" s="54"/>
      <c r="R82" s="54"/>
      <c r="S82" s="54"/>
      <c r="T82" s="56"/>
      <c r="U82" s="49"/>
      <c r="V82" s="49"/>
      <c r="W82" s="50"/>
      <c r="X82" s="51"/>
    </row>
    <row r="83" spans="2:25" ht="57.6" x14ac:dyDescent="0.3">
      <c r="B83" s="14" t="s">
        <v>96</v>
      </c>
      <c r="C83" s="94" t="s">
        <v>58</v>
      </c>
      <c r="D83" s="94" t="s">
        <v>59</v>
      </c>
      <c r="E83" s="15" t="s">
        <v>13</v>
      </c>
      <c r="F83" s="15" t="s">
        <v>15</v>
      </c>
      <c r="G83" s="15" t="s">
        <v>117</v>
      </c>
      <c r="H83" s="15" t="s">
        <v>17</v>
      </c>
      <c r="I83" s="15" t="s">
        <v>99</v>
      </c>
      <c r="J83" s="15" t="s">
        <v>100</v>
      </c>
      <c r="K83" s="15" t="s">
        <v>101</v>
      </c>
      <c r="L83" s="15" t="s">
        <v>102</v>
      </c>
      <c r="M83" s="15" t="s">
        <v>103</v>
      </c>
      <c r="N83" s="15" t="s">
        <v>104</v>
      </c>
      <c r="O83" s="15" t="s">
        <v>105</v>
      </c>
      <c r="P83" s="15" t="s">
        <v>106</v>
      </c>
      <c r="Q83" s="15" t="s">
        <v>107</v>
      </c>
      <c r="R83" s="15" t="s">
        <v>109</v>
      </c>
      <c r="S83" s="15" t="s">
        <v>111</v>
      </c>
      <c r="T83" s="15" t="s">
        <v>64</v>
      </c>
      <c r="U83" s="16" t="s">
        <v>113</v>
      </c>
      <c r="V83" s="16" t="s">
        <v>114</v>
      </c>
      <c r="W83" s="15" t="s">
        <v>47</v>
      </c>
      <c r="X83" s="16" t="s">
        <v>115</v>
      </c>
    </row>
    <row r="84" spans="2:25" x14ac:dyDescent="0.3">
      <c r="B84" s="18" t="s">
        <v>3</v>
      </c>
      <c r="C84" s="19">
        <v>51544946</v>
      </c>
      <c r="D84" s="19">
        <v>50600984</v>
      </c>
      <c r="E84" s="19">
        <v>52625023</v>
      </c>
      <c r="F84" s="20">
        <v>1080077</v>
      </c>
      <c r="G84" s="127">
        <f>IFERROR(F84/C84,0%)</f>
        <v>2.0954081511696608E-2</v>
      </c>
      <c r="H84" s="21">
        <v>0.4636830472745237</v>
      </c>
      <c r="I84" s="19">
        <v>51544946</v>
      </c>
      <c r="J84" s="22">
        <v>0</v>
      </c>
      <c r="K84" s="23">
        <v>53606743.840000004</v>
      </c>
      <c r="L84" s="22">
        <v>2061797.8400000036</v>
      </c>
      <c r="M84" s="23">
        <v>51544946</v>
      </c>
      <c r="N84" s="22">
        <v>0</v>
      </c>
      <c r="O84" s="23">
        <v>51570718.47299999</v>
      </c>
      <c r="P84" s="22">
        <v>25772.472999989986</v>
      </c>
      <c r="Q84" s="23">
        <v>51802670.729999997</v>
      </c>
      <c r="R84" s="22">
        <v>257724.72999999672</v>
      </c>
      <c r="S84" s="22">
        <v>-1265218.0429999903</v>
      </c>
      <c r="T84" s="24">
        <v>0</v>
      </c>
      <c r="U84" s="25">
        <v>0</v>
      </c>
      <c r="V84" s="26">
        <v>0</v>
      </c>
      <c r="W84" s="24">
        <v>2.0954081511696608E-2</v>
      </c>
      <c r="X84" s="25">
        <v>9.716052368182241E-3</v>
      </c>
    </row>
    <row r="85" spans="2:25" x14ac:dyDescent="0.3">
      <c r="B85" s="18" t="s">
        <v>66</v>
      </c>
      <c r="C85" s="19">
        <v>94880719.621111959</v>
      </c>
      <c r="D85" s="19">
        <v>94775851</v>
      </c>
      <c r="E85" s="19">
        <v>100746729</v>
      </c>
      <c r="F85" s="20">
        <v>5866009.3788880408</v>
      </c>
      <c r="G85" s="127">
        <f t="shared" ref="G85:G93" si="4">IFERROR(F85/C85,0%)</f>
        <v>6.1825093678808819E-2</v>
      </c>
      <c r="H85" s="21">
        <v>0.85351881446372801</v>
      </c>
      <c r="I85" s="23">
        <v>94880719.621111959</v>
      </c>
      <c r="J85" s="22">
        <v>0</v>
      </c>
      <c r="K85" s="23">
        <v>98675948.405956447</v>
      </c>
      <c r="L85" s="22">
        <v>3795228.7848444879</v>
      </c>
      <c r="M85" s="23">
        <v>97025023.884549081</v>
      </c>
      <c r="N85" s="22">
        <v>2144304.2634371221</v>
      </c>
      <c r="O85" s="23">
        <v>94928159.98092252</v>
      </c>
      <c r="P85" s="22">
        <v>47440.359810560942</v>
      </c>
      <c r="Q85" s="23">
        <v>95355123.219217509</v>
      </c>
      <c r="R85" s="22">
        <v>474403.59810554981</v>
      </c>
      <c r="S85" s="22">
        <v>-595367.62730967999</v>
      </c>
      <c r="T85" s="24">
        <v>0</v>
      </c>
      <c r="U85" s="25">
        <v>0</v>
      </c>
      <c r="V85" s="26">
        <v>0</v>
      </c>
      <c r="W85" s="24">
        <v>6.1825093678808819E-2</v>
      </c>
      <c r="X85" s="25">
        <v>5.2768880660845827E-2</v>
      </c>
    </row>
    <row r="86" spans="2:25" x14ac:dyDescent="0.3">
      <c r="B86" s="18" t="s">
        <v>67</v>
      </c>
      <c r="C86" s="19">
        <v>36792197.672562778</v>
      </c>
      <c r="D86" s="19">
        <v>42433531</v>
      </c>
      <c r="E86" s="19">
        <v>45106843</v>
      </c>
      <c r="F86" s="20">
        <v>8314645.327437222</v>
      </c>
      <c r="G86" s="127">
        <f t="shared" si="4"/>
        <v>0.22598936332737041</v>
      </c>
      <c r="H86" s="21">
        <v>0.33097169861698073</v>
      </c>
      <c r="I86" s="23">
        <v>36792197.672562778</v>
      </c>
      <c r="J86" s="22">
        <v>0</v>
      </c>
      <c r="K86" s="23">
        <v>38263885.579465285</v>
      </c>
      <c r="L86" s="22">
        <v>1471687.9069025069</v>
      </c>
      <c r="M86" s="23">
        <v>37623701.339962699</v>
      </c>
      <c r="N86" s="22">
        <v>831503.66739992052</v>
      </c>
      <c r="O86" s="23">
        <v>36810593.771399058</v>
      </c>
      <c r="P86" s="22">
        <v>18396.098836280406</v>
      </c>
      <c r="Q86" s="23">
        <v>36976158.66092559</v>
      </c>
      <c r="R86" s="22">
        <v>183960.98836281151</v>
      </c>
      <c r="S86" s="22">
        <v>5809096.6659357026</v>
      </c>
      <c r="T86" s="24">
        <v>0</v>
      </c>
      <c r="U86" s="25">
        <v>0</v>
      </c>
      <c r="V86" s="26">
        <v>0</v>
      </c>
      <c r="W86" s="24">
        <v>0.22598936332737041</v>
      </c>
      <c r="X86" s="25">
        <v>7.4796083449829798E-2</v>
      </c>
    </row>
    <row r="87" spans="2:25" x14ac:dyDescent="0.3">
      <c r="B87" s="18" t="s">
        <v>4</v>
      </c>
      <c r="C87" s="19">
        <v>97232126</v>
      </c>
      <c r="D87" s="19">
        <v>95680501</v>
      </c>
      <c r="E87" s="19">
        <v>104004704</v>
      </c>
      <c r="F87" s="20">
        <v>6772578</v>
      </c>
      <c r="G87" s="127">
        <f t="shared" si="4"/>
        <v>6.9653706841707852E-2</v>
      </c>
      <c r="H87" s="21">
        <v>0.87467136887989838</v>
      </c>
      <c r="I87" s="23">
        <v>101802035.92199999</v>
      </c>
      <c r="J87" s="22">
        <v>4569909.9219999909</v>
      </c>
      <c r="K87" s="23">
        <v>101121411.03999999</v>
      </c>
      <c r="L87" s="22">
        <v>3889285.0399999917</v>
      </c>
      <c r="M87" s="23">
        <v>0</v>
      </c>
      <c r="N87" s="22">
        <v>-97232126</v>
      </c>
      <c r="O87" s="23">
        <v>97426590.252000004</v>
      </c>
      <c r="P87" s="22">
        <v>194464.25200000405</v>
      </c>
      <c r="Q87" s="23">
        <v>97718286.629999995</v>
      </c>
      <c r="R87" s="22">
        <v>486160.62999999523</v>
      </c>
      <c r="S87" s="22">
        <v>94864884.156000018</v>
      </c>
      <c r="T87" s="24">
        <v>4.699999999999991E-2</v>
      </c>
      <c r="U87" s="25">
        <v>6.2666666666666551E-2</v>
      </c>
      <c r="V87" s="26">
        <v>4.1109554337355143E-2</v>
      </c>
      <c r="W87" s="24">
        <v>6.9653706841707852E-2</v>
      </c>
      <c r="X87" s="25">
        <v>6.0924103110795748E-2</v>
      </c>
    </row>
    <row r="88" spans="2:25" x14ac:dyDescent="0.3">
      <c r="B88" s="11" t="s">
        <v>79</v>
      </c>
      <c r="C88" s="19">
        <v>14100000</v>
      </c>
      <c r="D88" s="19">
        <v>14100000</v>
      </c>
      <c r="E88" s="19">
        <v>14768800</v>
      </c>
      <c r="F88" s="20">
        <v>668800</v>
      </c>
      <c r="G88" s="127">
        <f t="shared" si="4"/>
        <v>4.743262411347518E-2</v>
      </c>
      <c r="H88" s="21">
        <v>0.1268394182927417</v>
      </c>
      <c r="I88" s="28">
        <v>14100000</v>
      </c>
      <c r="J88" s="31">
        <v>0</v>
      </c>
      <c r="K88" s="28">
        <v>14311500</v>
      </c>
      <c r="L88" s="22">
        <v>211500</v>
      </c>
      <c r="M88" s="28">
        <v>14432100</v>
      </c>
      <c r="N88" s="22">
        <v>332100</v>
      </c>
      <c r="O88" s="28">
        <v>14241000</v>
      </c>
      <c r="P88" s="22">
        <v>141000</v>
      </c>
      <c r="Q88" s="28">
        <v>14241000</v>
      </c>
      <c r="R88" s="22">
        <v>141000</v>
      </c>
      <c r="S88" s="22">
        <v>-156800</v>
      </c>
      <c r="T88" s="24">
        <v>0</v>
      </c>
      <c r="U88" s="25">
        <v>0</v>
      </c>
      <c r="V88" s="26">
        <v>0</v>
      </c>
      <c r="W88" s="24">
        <v>4.743262411347518E-2</v>
      </c>
      <c r="X88" s="25">
        <v>6.0163264506514647E-3</v>
      </c>
    </row>
    <row r="89" spans="2:25" x14ac:dyDescent="0.3">
      <c r="B89" s="27" t="s">
        <v>81</v>
      </c>
      <c r="C89" s="28">
        <v>9400000</v>
      </c>
      <c r="D89" s="28">
        <v>9428200</v>
      </c>
      <c r="E89" s="28">
        <v>9850300</v>
      </c>
      <c r="F89" s="29">
        <v>450300</v>
      </c>
      <c r="G89" s="286">
        <f t="shared" si="4"/>
        <v>4.7904255319148936E-2</v>
      </c>
      <c r="H89" s="30">
        <v>8.4559612195161143E-2</v>
      </c>
      <c r="I89" s="28">
        <v>9400000</v>
      </c>
      <c r="J89" s="31">
        <v>0</v>
      </c>
      <c r="K89" s="28">
        <v>9541000</v>
      </c>
      <c r="L89" s="31">
        <v>141000</v>
      </c>
      <c r="M89" s="28">
        <v>9621275</v>
      </c>
      <c r="N89" s="31">
        <v>221275</v>
      </c>
      <c r="O89" s="28">
        <v>9494000</v>
      </c>
      <c r="P89" s="31">
        <v>94000</v>
      </c>
      <c r="Q89" s="28">
        <v>9494000</v>
      </c>
      <c r="R89" s="31">
        <v>94000</v>
      </c>
      <c r="S89" s="31">
        <v>-99975</v>
      </c>
      <c r="T89" s="33">
        <v>0</v>
      </c>
      <c r="U89" s="34">
        <v>0</v>
      </c>
      <c r="V89" s="35">
        <v>0</v>
      </c>
      <c r="W89" s="33">
        <v>4.7904255319148936E-2</v>
      </c>
      <c r="X89" s="34">
        <v>4.0507652522852192E-3</v>
      </c>
    </row>
    <row r="90" spans="2:25" x14ac:dyDescent="0.3">
      <c r="B90" s="27" t="s">
        <v>83</v>
      </c>
      <c r="C90" s="28">
        <v>4700000</v>
      </c>
      <c r="D90" s="28">
        <v>4850400</v>
      </c>
      <c r="E90" s="28">
        <v>4918500</v>
      </c>
      <c r="F90" s="29">
        <v>218500</v>
      </c>
      <c r="G90" s="286">
        <f t="shared" si="4"/>
        <v>4.6489361702127661E-2</v>
      </c>
      <c r="H90" s="30">
        <v>4.2279806097580572E-2</v>
      </c>
      <c r="I90" s="28">
        <v>4700000</v>
      </c>
      <c r="J90" s="31">
        <v>0</v>
      </c>
      <c r="K90" s="28">
        <v>4770500</v>
      </c>
      <c r="L90" s="31">
        <v>70500</v>
      </c>
      <c r="M90" s="28">
        <v>4810825</v>
      </c>
      <c r="N90" s="31">
        <v>110825</v>
      </c>
      <c r="O90" s="28">
        <v>4747000</v>
      </c>
      <c r="P90" s="31">
        <v>47000</v>
      </c>
      <c r="Q90" s="28">
        <v>4747000</v>
      </c>
      <c r="R90" s="31">
        <v>47000</v>
      </c>
      <c r="S90" s="31">
        <v>-56825</v>
      </c>
      <c r="T90" s="33">
        <v>0</v>
      </c>
      <c r="U90" s="34">
        <v>0</v>
      </c>
      <c r="V90" s="35">
        <v>0</v>
      </c>
      <c r="W90" s="33">
        <v>4.6489361702127661E-2</v>
      </c>
      <c r="X90" s="34">
        <v>1.965561198366246E-3</v>
      </c>
    </row>
    <row r="91" spans="2:25" outlineLevel="1" x14ac:dyDescent="0.3">
      <c r="B91" s="27" t="s">
        <v>85</v>
      </c>
      <c r="C91" s="28">
        <v>0</v>
      </c>
      <c r="D91" s="28">
        <v>0</v>
      </c>
      <c r="E91" s="28">
        <v>0</v>
      </c>
      <c r="F91" s="29"/>
      <c r="G91" s="286">
        <f t="shared" si="4"/>
        <v>0</v>
      </c>
      <c r="H91" s="30">
        <v>0</v>
      </c>
      <c r="I91" s="28">
        <v>0</v>
      </c>
      <c r="J91" s="31">
        <v>0</v>
      </c>
      <c r="K91" s="28">
        <v>0</v>
      </c>
      <c r="L91" s="31">
        <v>0</v>
      </c>
      <c r="M91" s="28">
        <v>0</v>
      </c>
      <c r="N91" s="31">
        <v>0</v>
      </c>
      <c r="O91" s="28">
        <v>0</v>
      </c>
      <c r="P91" s="31">
        <v>0</v>
      </c>
      <c r="Q91" s="28">
        <v>0</v>
      </c>
      <c r="R91" s="31">
        <v>0</v>
      </c>
      <c r="S91" s="31">
        <v>0</v>
      </c>
      <c r="T91" s="33">
        <v>0</v>
      </c>
      <c r="U91" s="34">
        <v>0</v>
      </c>
      <c r="V91" s="35">
        <v>0</v>
      </c>
      <c r="W91" s="33">
        <v>0</v>
      </c>
      <c r="X91" s="34">
        <v>0</v>
      </c>
      <c r="Y91" s="1"/>
    </row>
    <row r="92" spans="2:25" x14ac:dyDescent="0.3">
      <c r="B92" s="36" t="s">
        <v>86</v>
      </c>
      <c r="C92" s="37">
        <v>-183385808.71175492</v>
      </c>
      <c r="D92" s="37">
        <v>-190448768.18000001</v>
      </c>
      <c r="E92" s="37">
        <v>-203330857.58905998</v>
      </c>
      <c r="F92" s="38">
        <v>-19945048.877305061</v>
      </c>
      <c r="G92" s="287">
        <f t="shared" si="4"/>
        <v>0.10876004537872726</v>
      </c>
      <c r="H92" s="39">
        <v>-1.6496843475278722</v>
      </c>
      <c r="I92" s="82">
        <v>-190711372.5706813</v>
      </c>
      <c r="J92" s="40">
        <v>-7325563.8589263856</v>
      </c>
      <c r="K92" s="82">
        <v>-193572043.1592415</v>
      </c>
      <c r="L92" s="40">
        <v>-10186234.447486579</v>
      </c>
      <c r="M92" s="37">
        <v>-190711372.5706813</v>
      </c>
      <c r="N92" s="40">
        <v>-7325563.8589263856</v>
      </c>
      <c r="O92" s="82">
        <v>-194325469.79930168</v>
      </c>
      <c r="P92" s="40">
        <v>-10939661.087546766</v>
      </c>
      <c r="Q92" s="82">
        <v>-191965124.76772457</v>
      </c>
      <c r="R92" s="40">
        <v>-8579316.0559696555</v>
      </c>
      <c r="S92" s="40">
        <v>24411290.431550711</v>
      </c>
      <c r="T92" s="42">
        <v>0.04</v>
      </c>
      <c r="U92" s="43">
        <v>5.326158303732708E-2</v>
      </c>
      <c r="V92" s="44">
        <v>-6.5898599895925877E-2</v>
      </c>
      <c r="W92" s="42">
        <v>0.10876004537872726</v>
      </c>
      <c r="X92" s="43">
        <v>-0.17941974449770745</v>
      </c>
    </row>
    <row r="93" spans="2:25" x14ac:dyDescent="0.3">
      <c r="B93" s="3" t="s">
        <v>97</v>
      </c>
      <c r="C93" s="45">
        <v>111164180.58191979</v>
      </c>
      <c r="D93" s="45">
        <v>107142098.81999999</v>
      </c>
      <c r="E93" s="45">
        <v>113921241.41094002</v>
      </c>
      <c r="F93" s="45">
        <v>2757060.829020232</v>
      </c>
      <c r="G93" s="203">
        <f t="shared" si="4"/>
        <v>2.4801701542597903E-2</v>
      </c>
      <c r="H93" s="46">
        <v>1.0000000000000004</v>
      </c>
      <c r="I93" s="45">
        <v>6606490.7229934633</v>
      </c>
      <c r="J93" s="45">
        <v>-2755653.9369263947</v>
      </c>
      <c r="K93" s="45">
        <v>11286034.666180283</v>
      </c>
      <c r="L93" s="45">
        <v>1243265.1242604107</v>
      </c>
      <c r="M93" s="45">
        <v>9914398.6538304687</v>
      </c>
      <c r="N93" s="45">
        <v>-101249781.92808935</v>
      </c>
      <c r="O93" s="45">
        <v>3225002.4260198772</v>
      </c>
      <c r="P93" s="45">
        <v>-10512587.90389993</v>
      </c>
      <c r="Q93" s="45">
        <v>6409827.8424184918</v>
      </c>
      <c r="R93" s="45">
        <v>-7036066.1095013022</v>
      </c>
      <c r="S93" s="45">
        <v>123067885.58317676</v>
      </c>
      <c r="T93" s="47">
        <v>-2.4789045558570741E-2</v>
      </c>
      <c r="U93" s="48">
        <v>-3.305206074476099E-2</v>
      </c>
      <c r="V93" s="49">
        <v>-2.4789045558570734E-2</v>
      </c>
      <c r="W93" s="50">
        <v>2.4801701542597903E-2</v>
      </c>
      <c r="X93" s="51">
        <v>2.4801701542597913E-2</v>
      </c>
    </row>
    <row r="94" spans="2:25" x14ac:dyDescent="0.3">
      <c r="B94" s="1"/>
      <c r="C94" s="88"/>
      <c r="D94" s="98"/>
      <c r="E94" s="59"/>
      <c r="F94" s="59"/>
      <c r="G94" s="59"/>
      <c r="H94" s="60"/>
      <c r="I94" s="59"/>
      <c r="J94" s="59"/>
      <c r="K94" s="59"/>
      <c r="L94" s="59"/>
      <c r="M94" s="59"/>
      <c r="N94" s="59"/>
      <c r="O94" s="59"/>
      <c r="P94" s="59"/>
      <c r="Q94" s="59"/>
      <c r="R94" s="59"/>
      <c r="S94" s="59"/>
      <c r="T94" s="49"/>
      <c r="U94" s="49"/>
      <c r="V94" s="49"/>
      <c r="W94" s="51"/>
      <c r="X94" s="51"/>
    </row>
    <row r="95" spans="2:25" x14ac:dyDescent="0.3">
      <c r="I95" s="119"/>
      <c r="J95" s="119" t="s">
        <v>0</v>
      </c>
      <c r="K95" s="119"/>
      <c r="L95" s="119" t="s">
        <v>1</v>
      </c>
      <c r="M95" s="119" t="s">
        <v>2</v>
      </c>
    </row>
    <row r="96" spans="2:25" x14ac:dyDescent="0.3">
      <c r="B96" s="61" t="s">
        <v>6</v>
      </c>
      <c r="F96" s="87"/>
      <c r="I96" s="119"/>
      <c r="J96" s="119"/>
      <c r="K96" s="119"/>
      <c r="L96" s="119"/>
      <c r="M96" s="119"/>
    </row>
    <row r="97" spans="2:13" x14ac:dyDescent="0.3">
      <c r="B97" s="3" t="s">
        <v>118</v>
      </c>
      <c r="F97" s="87"/>
      <c r="I97" s="121" t="s">
        <v>3</v>
      </c>
      <c r="J97" s="121">
        <f>N84/C84</f>
        <v>0</v>
      </c>
      <c r="K97" s="121"/>
      <c r="L97" s="121">
        <f>L84/C84</f>
        <v>4.000000000000007E-2</v>
      </c>
      <c r="M97" s="121">
        <f>P84/C84</f>
        <v>4.9999999999980572E-4</v>
      </c>
    </row>
    <row r="98" spans="2:13" x14ac:dyDescent="0.3">
      <c r="F98" s="87"/>
      <c r="I98" s="121" t="s">
        <v>66</v>
      </c>
      <c r="J98" s="121">
        <f>+N85/C85</f>
        <v>2.2599999999999915E-2</v>
      </c>
      <c r="K98" s="121"/>
      <c r="L98" s="121">
        <f>L85/C85</f>
        <v>4.0000000000000098E-2</v>
      </c>
      <c r="M98" s="121">
        <f>P85/C85</f>
        <v>5.0000000000005227E-4</v>
      </c>
    </row>
    <row r="99" spans="2:13" x14ac:dyDescent="0.3">
      <c r="F99" s="87"/>
      <c r="I99" s="121" t="s">
        <v>67</v>
      </c>
      <c r="J99" s="121">
        <f>+N86/C86</f>
        <v>2.2600000000000047E-2</v>
      </c>
      <c r="K99" s="121"/>
      <c r="L99" s="121">
        <f>L86/C86</f>
        <v>3.999999999999989E-2</v>
      </c>
      <c r="M99" s="121">
        <f>P86/C86</f>
        <v>4.9999999999997323E-4</v>
      </c>
    </row>
    <row r="100" spans="2:13" x14ac:dyDescent="0.3">
      <c r="F100" s="87"/>
      <c r="I100" s="121" t="s">
        <v>4</v>
      </c>
      <c r="J100" s="121">
        <f>J87/C87</f>
        <v>4.699999999999991E-2</v>
      </c>
      <c r="K100" s="121"/>
      <c r="L100" s="121">
        <f>L87/C87</f>
        <v>3.9999999999999918E-2</v>
      </c>
      <c r="M100" s="121">
        <f>P87/C87</f>
        <v>2.0000000000000417E-3</v>
      </c>
    </row>
    <row r="101" spans="2:13" x14ac:dyDescent="0.3">
      <c r="F101" s="87"/>
      <c r="I101" s="121" t="s">
        <v>5</v>
      </c>
      <c r="J101" s="121">
        <f>N88/C88</f>
        <v>2.3553191489361702E-2</v>
      </c>
      <c r="K101" s="121"/>
      <c r="L101" s="121">
        <f>L88/C88</f>
        <v>1.4999999999999999E-2</v>
      </c>
      <c r="M101" s="121">
        <f>P88/C88</f>
        <v>0.01</v>
      </c>
    </row>
    <row r="102" spans="2:13" x14ac:dyDescent="0.3">
      <c r="F102" s="87"/>
      <c r="I102" s="136" t="s">
        <v>119</v>
      </c>
      <c r="J102" s="136">
        <f>SUM(J87,N84:N86,N88)/SUM(C84:C87,C88)</f>
        <v>2.6745266131999838E-2</v>
      </c>
      <c r="K102" s="136"/>
      <c r="L102" s="136">
        <f>SUM(L84:L87,L88)/SUM(C84:C87,C88)</f>
        <v>3.8803259165463608E-2</v>
      </c>
      <c r="M102" s="136">
        <f>SUM(P84:P88)/SUM(C84:C88)</f>
        <v>1.449917498455691E-3</v>
      </c>
    </row>
    <row r="103" spans="2:13" x14ac:dyDescent="0.3">
      <c r="F103" s="87"/>
    </row>
    <row r="104" spans="2:13" x14ac:dyDescent="0.3">
      <c r="F104" s="87"/>
    </row>
    <row r="105" spans="2:13" x14ac:dyDescent="0.3">
      <c r="B105" s="1"/>
      <c r="F105" s="87"/>
    </row>
    <row r="106" spans="2:13" x14ac:dyDescent="0.3">
      <c r="F106" s="87"/>
    </row>
    <row r="107" spans="2:13" x14ac:dyDescent="0.3">
      <c r="F107" s="87"/>
    </row>
    <row r="108" spans="2:13" x14ac:dyDescent="0.3">
      <c r="F108" s="87"/>
    </row>
    <row r="109" spans="2:13" x14ac:dyDescent="0.3">
      <c r="F109" s="87"/>
    </row>
  </sheetData>
  <mergeCells count="17">
    <mergeCell ref="C19:X19"/>
    <mergeCell ref="C2:X2"/>
    <mergeCell ref="C3:X3"/>
    <mergeCell ref="C5:X5"/>
    <mergeCell ref="C6:X6"/>
    <mergeCell ref="C8:X8"/>
    <mergeCell ref="C10:X10"/>
    <mergeCell ref="C12:X12"/>
    <mergeCell ref="C14:X14"/>
    <mergeCell ref="C16:X16"/>
    <mergeCell ref="C17:X17"/>
    <mergeCell ref="C18:X18"/>
    <mergeCell ref="C20:X20"/>
    <mergeCell ref="C21:X21"/>
    <mergeCell ref="C22:X22"/>
    <mergeCell ref="B25:X25"/>
    <mergeCell ref="B28:X28"/>
  </mergeCells>
  <dataValidations disablePrompts="1" count="1">
    <dataValidation type="list" allowBlank="1" showInputMessage="1" showErrorMessage="1" sqref="D32" xr:uid="{06954AB5-8767-4EF3-B7F4-096BB04F1391}">
      <formula1>$AN$37:$AN$44</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3C77E-CF6E-47D5-85CA-8417E62B6F69}">
  <dimension ref="B1:AQ103"/>
  <sheetViews>
    <sheetView showGridLines="0" topLeftCell="A93" zoomScale="85" zoomScaleNormal="85" workbookViewId="0">
      <selection activeCell="B102" sqref="B102:B109"/>
    </sheetView>
  </sheetViews>
  <sheetFormatPr defaultColWidth="9.109375" defaultRowHeight="14.4" outlineLevelRow="1" x14ac:dyDescent="0.3"/>
  <cols>
    <col min="1" max="1" width="7.88671875" style="3" customWidth="1"/>
    <col min="2" max="2" width="50.5546875" style="3" customWidth="1"/>
    <col min="3" max="3" width="17" style="3" customWidth="1"/>
    <col min="4" max="4" width="18" style="2" bestFit="1" customWidth="1"/>
    <col min="5" max="5" width="18" style="3" bestFit="1" customWidth="1"/>
    <col min="6" max="6" width="17.6640625" style="3" customWidth="1"/>
    <col min="7" max="7" width="10.77734375" style="3" bestFit="1" customWidth="1"/>
    <col min="8" max="8" width="7.6640625" style="2" bestFit="1" customWidth="1"/>
    <col min="9" max="9" width="18" style="3" bestFit="1" customWidth="1"/>
    <col min="10" max="12" width="17.33203125" style="3" customWidth="1"/>
    <col min="13" max="13" width="18" style="3" bestFit="1" customWidth="1"/>
    <col min="14" max="14" width="17.33203125" style="3" bestFit="1" customWidth="1"/>
    <col min="15" max="15" width="18" style="3" bestFit="1" customWidth="1"/>
    <col min="16" max="16" width="17.33203125" style="3" bestFit="1" customWidth="1"/>
    <col min="17" max="17" width="18" style="3" bestFit="1" customWidth="1"/>
    <col min="18" max="19" width="17.33203125" style="3" bestFit="1" customWidth="1"/>
    <col min="20" max="20" width="9.109375" style="3" bestFit="1" customWidth="1"/>
    <col min="21" max="21" width="11.44140625" style="3" customWidth="1"/>
    <col min="22" max="24" width="12.5546875" style="3" customWidth="1"/>
    <col min="25" max="25" width="4.88671875" style="3" customWidth="1"/>
    <col min="26" max="26" width="21" style="3" customWidth="1"/>
    <col min="27" max="27" width="10.33203125" style="3" bestFit="1" customWidth="1"/>
    <col min="28" max="39" width="9.109375" style="3"/>
    <col min="40" max="43" width="0" style="3" hidden="1" customWidth="1"/>
    <col min="44" max="16384" width="9.109375" style="3"/>
  </cols>
  <sheetData>
    <row r="1" spans="2:24" x14ac:dyDescent="0.3">
      <c r="B1" s="1" t="s">
        <v>7</v>
      </c>
      <c r="C1" s="1" t="s">
        <v>8</v>
      </c>
    </row>
    <row r="2" spans="2:24" x14ac:dyDescent="0.3">
      <c r="B2" s="3" t="s">
        <v>9</v>
      </c>
      <c r="C2" s="301" t="s">
        <v>10</v>
      </c>
      <c r="D2" s="301"/>
      <c r="E2" s="301"/>
      <c r="F2" s="301"/>
      <c r="G2" s="301"/>
      <c r="H2" s="301"/>
      <c r="I2" s="301"/>
      <c r="J2" s="301"/>
      <c r="K2" s="301"/>
      <c r="L2" s="301"/>
      <c r="M2" s="301"/>
      <c r="N2" s="301"/>
      <c r="O2" s="301"/>
      <c r="P2" s="301"/>
      <c r="Q2" s="301"/>
      <c r="R2" s="301"/>
      <c r="S2" s="301"/>
      <c r="T2" s="301"/>
      <c r="U2" s="301"/>
      <c r="V2" s="301"/>
      <c r="W2" s="301"/>
      <c r="X2" s="301"/>
    </row>
    <row r="3" spans="2:24" x14ac:dyDescent="0.3">
      <c r="B3" s="3" t="s">
        <v>11</v>
      </c>
      <c r="C3" s="301" t="s">
        <v>12</v>
      </c>
      <c r="D3" s="301"/>
      <c r="E3" s="301"/>
      <c r="F3" s="301"/>
      <c r="G3" s="301"/>
      <c r="H3" s="301"/>
      <c r="I3" s="301"/>
      <c r="J3" s="301"/>
      <c r="K3" s="301"/>
      <c r="L3" s="301"/>
      <c r="M3" s="301"/>
      <c r="N3" s="301"/>
      <c r="O3" s="301"/>
      <c r="P3" s="301"/>
      <c r="Q3" s="301"/>
      <c r="R3" s="301"/>
      <c r="S3" s="301"/>
      <c r="T3" s="301"/>
      <c r="U3" s="301"/>
      <c r="V3" s="301"/>
      <c r="W3" s="301"/>
      <c r="X3" s="301"/>
    </row>
    <row r="4" spans="2:24" x14ac:dyDescent="0.3">
      <c r="B4" s="3" t="s">
        <v>13</v>
      </c>
      <c r="C4" s="3" t="s">
        <v>14</v>
      </c>
    </row>
    <row r="5" spans="2:24" x14ac:dyDescent="0.3">
      <c r="B5" s="4" t="s">
        <v>15</v>
      </c>
      <c r="C5" s="296" t="s">
        <v>16</v>
      </c>
      <c r="D5" s="296"/>
      <c r="E5" s="296"/>
      <c r="F5" s="296"/>
      <c r="G5" s="296"/>
      <c r="H5" s="296"/>
      <c r="I5" s="296"/>
      <c r="J5" s="296"/>
      <c r="K5" s="296"/>
      <c r="L5" s="296"/>
      <c r="M5" s="296"/>
      <c r="N5" s="296"/>
      <c r="O5" s="296"/>
      <c r="P5" s="296"/>
      <c r="Q5" s="296"/>
      <c r="R5" s="296"/>
      <c r="S5" s="296"/>
      <c r="T5" s="296"/>
      <c r="U5" s="296"/>
      <c r="V5" s="296"/>
      <c r="W5" s="296"/>
      <c r="X5" s="296"/>
    </row>
    <row r="6" spans="2:24" x14ac:dyDescent="0.3">
      <c r="B6" s="4" t="s">
        <v>17</v>
      </c>
      <c r="C6" s="296" t="s">
        <v>18</v>
      </c>
      <c r="D6" s="296"/>
      <c r="E6" s="296"/>
      <c r="F6" s="296"/>
      <c r="G6" s="296"/>
      <c r="H6" s="296"/>
      <c r="I6" s="296"/>
      <c r="J6" s="296"/>
      <c r="K6" s="296"/>
      <c r="L6" s="296"/>
      <c r="M6" s="296"/>
      <c r="N6" s="296"/>
      <c r="O6" s="296"/>
      <c r="P6" s="296"/>
      <c r="Q6" s="296"/>
      <c r="R6" s="296"/>
      <c r="S6" s="296"/>
      <c r="T6" s="296"/>
      <c r="U6" s="296"/>
      <c r="V6" s="296"/>
      <c r="W6" s="296"/>
      <c r="X6" s="296"/>
    </row>
    <row r="7" spans="2:24" x14ac:dyDescent="0.3">
      <c r="B7" s="3" t="s">
        <v>19</v>
      </c>
      <c r="C7" s="3" t="s">
        <v>20</v>
      </c>
    </row>
    <row r="8" spans="2:24" x14ac:dyDescent="0.3">
      <c r="B8" s="4" t="s">
        <v>21</v>
      </c>
      <c r="C8" s="296" t="s">
        <v>22</v>
      </c>
      <c r="D8" s="296"/>
      <c r="E8" s="296"/>
      <c r="F8" s="296"/>
      <c r="G8" s="296"/>
      <c r="H8" s="296"/>
      <c r="I8" s="296"/>
      <c r="J8" s="296"/>
      <c r="K8" s="296"/>
      <c r="L8" s="296"/>
      <c r="M8" s="296"/>
      <c r="N8" s="296"/>
      <c r="O8" s="296"/>
      <c r="P8" s="296"/>
      <c r="Q8" s="296"/>
      <c r="R8" s="296"/>
      <c r="S8" s="296"/>
      <c r="T8" s="296"/>
      <c r="U8" s="296"/>
      <c r="V8" s="296"/>
      <c r="W8" s="296"/>
      <c r="X8" s="296"/>
    </row>
    <row r="9" spans="2:24" x14ac:dyDescent="0.3">
      <c r="B9" s="5" t="s">
        <v>23</v>
      </c>
      <c r="C9" s="3" t="s">
        <v>24</v>
      </c>
    </row>
    <row r="10" spans="2:24" x14ac:dyDescent="0.3">
      <c r="B10" s="5" t="s">
        <v>25</v>
      </c>
      <c r="C10" s="3" t="s">
        <v>26</v>
      </c>
    </row>
    <row r="11" spans="2:24" x14ac:dyDescent="0.3">
      <c r="B11" s="3" t="s">
        <v>27</v>
      </c>
      <c r="C11" s="3" t="s">
        <v>28</v>
      </c>
    </row>
    <row r="12" spans="2:24" x14ac:dyDescent="0.3">
      <c r="B12" s="4" t="s">
        <v>29</v>
      </c>
      <c r="C12" s="296" t="s">
        <v>30</v>
      </c>
      <c r="D12" s="296"/>
      <c r="E12" s="296"/>
      <c r="F12" s="296"/>
      <c r="G12" s="296"/>
      <c r="H12" s="296"/>
      <c r="I12" s="296"/>
      <c r="J12" s="296"/>
      <c r="K12" s="296"/>
      <c r="L12" s="296"/>
      <c r="M12" s="296"/>
      <c r="N12" s="296"/>
      <c r="O12" s="296"/>
      <c r="P12" s="296"/>
      <c r="Q12" s="296"/>
      <c r="R12" s="296"/>
      <c r="S12" s="296"/>
      <c r="T12" s="296"/>
      <c r="U12" s="296"/>
      <c r="V12" s="296"/>
      <c r="W12" s="296"/>
      <c r="X12" s="296"/>
    </row>
    <row r="13" spans="2:24" x14ac:dyDescent="0.3">
      <c r="B13" s="3" t="s">
        <v>31</v>
      </c>
      <c r="C13" s="3" t="s">
        <v>32</v>
      </c>
    </row>
    <row r="14" spans="2:24" x14ac:dyDescent="0.3">
      <c r="B14" s="4" t="s">
        <v>33</v>
      </c>
      <c r="C14" s="296" t="s">
        <v>34</v>
      </c>
      <c r="D14" s="296"/>
      <c r="E14" s="296"/>
      <c r="F14" s="296"/>
      <c r="G14" s="296"/>
      <c r="H14" s="296"/>
      <c r="I14" s="296"/>
      <c r="J14" s="296"/>
      <c r="K14" s="296"/>
      <c r="L14" s="296"/>
      <c r="M14" s="296"/>
      <c r="N14" s="296"/>
      <c r="O14" s="296"/>
      <c r="P14" s="296"/>
      <c r="Q14" s="296"/>
      <c r="R14" s="296"/>
      <c r="S14" s="296"/>
      <c r="T14" s="296"/>
      <c r="U14" s="296"/>
      <c r="V14" s="296"/>
      <c r="W14" s="296"/>
      <c r="X14" s="296"/>
    </row>
    <row r="15" spans="2:24" x14ac:dyDescent="0.3">
      <c r="B15" s="3" t="s">
        <v>35</v>
      </c>
      <c r="C15" s="3" t="s">
        <v>36</v>
      </c>
    </row>
    <row r="16" spans="2:24" x14ac:dyDescent="0.3">
      <c r="B16" s="4" t="s">
        <v>37</v>
      </c>
      <c r="C16" s="296" t="s">
        <v>38</v>
      </c>
      <c r="D16" s="296"/>
      <c r="E16" s="296"/>
      <c r="F16" s="296"/>
      <c r="G16" s="296"/>
      <c r="H16" s="296"/>
      <c r="I16" s="296"/>
      <c r="J16" s="296"/>
      <c r="K16" s="296"/>
      <c r="L16" s="296"/>
      <c r="M16" s="296"/>
      <c r="N16" s="296"/>
      <c r="O16" s="296"/>
      <c r="P16" s="296"/>
      <c r="Q16" s="296"/>
      <c r="R16" s="296"/>
      <c r="S16" s="296"/>
      <c r="T16" s="296"/>
      <c r="U16" s="296"/>
      <c r="V16" s="296"/>
      <c r="W16" s="296"/>
      <c r="X16" s="296"/>
    </row>
    <row r="17" spans="2:24" x14ac:dyDescent="0.3">
      <c r="B17" s="4" t="s">
        <v>39</v>
      </c>
      <c r="C17" s="296" t="s">
        <v>40</v>
      </c>
      <c r="D17" s="296"/>
      <c r="E17" s="296"/>
      <c r="F17" s="296"/>
      <c r="G17" s="296"/>
      <c r="H17" s="296"/>
      <c r="I17" s="296"/>
      <c r="J17" s="296"/>
      <c r="K17" s="296"/>
      <c r="L17" s="296"/>
      <c r="M17" s="296"/>
      <c r="N17" s="296"/>
      <c r="O17" s="296"/>
      <c r="P17" s="296"/>
      <c r="Q17" s="296"/>
      <c r="R17" s="296"/>
      <c r="S17" s="296"/>
      <c r="T17" s="296"/>
      <c r="U17" s="296"/>
      <c r="V17" s="296"/>
      <c r="W17" s="296"/>
      <c r="X17" s="296"/>
    </row>
    <row r="18" spans="2:24" x14ac:dyDescent="0.3">
      <c r="B18" s="6" t="s">
        <v>41</v>
      </c>
      <c r="C18" s="296" t="s">
        <v>42</v>
      </c>
      <c r="D18" s="296"/>
      <c r="E18" s="296"/>
      <c r="F18" s="296"/>
      <c r="G18" s="296"/>
      <c r="H18" s="296"/>
      <c r="I18" s="296"/>
      <c r="J18" s="296"/>
      <c r="K18" s="296"/>
      <c r="L18" s="296"/>
      <c r="M18" s="296"/>
      <c r="N18" s="296"/>
      <c r="O18" s="296"/>
      <c r="P18" s="296"/>
      <c r="Q18" s="296"/>
      <c r="R18" s="296"/>
      <c r="S18" s="296"/>
      <c r="T18" s="296"/>
      <c r="U18" s="296"/>
      <c r="V18" s="296"/>
      <c r="W18" s="296"/>
      <c r="X18" s="296"/>
    </row>
    <row r="19" spans="2:24" x14ac:dyDescent="0.3">
      <c r="B19" s="4" t="s">
        <v>43</v>
      </c>
      <c r="C19" s="296" t="s">
        <v>44</v>
      </c>
      <c r="D19" s="296"/>
      <c r="E19" s="296"/>
      <c r="F19" s="296"/>
      <c r="G19" s="296"/>
      <c r="H19" s="296"/>
      <c r="I19" s="296"/>
      <c r="J19" s="296"/>
      <c r="K19" s="296"/>
      <c r="L19" s="296"/>
      <c r="M19" s="296"/>
      <c r="N19" s="296"/>
      <c r="O19" s="296"/>
      <c r="P19" s="296"/>
      <c r="Q19" s="296"/>
      <c r="R19" s="296"/>
      <c r="S19" s="296"/>
      <c r="T19" s="296"/>
      <c r="U19" s="296"/>
      <c r="V19" s="296"/>
      <c r="W19" s="296"/>
      <c r="X19" s="296"/>
    </row>
    <row r="20" spans="2:24" x14ac:dyDescent="0.3">
      <c r="B20" s="4" t="s">
        <v>45</v>
      </c>
      <c r="C20" s="296" t="s">
        <v>46</v>
      </c>
      <c r="D20" s="296"/>
      <c r="E20" s="296"/>
      <c r="F20" s="296"/>
      <c r="G20" s="296"/>
      <c r="H20" s="296"/>
      <c r="I20" s="296"/>
      <c r="J20" s="296"/>
      <c r="K20" s="296"/>
      <c r="L20" s="296"/>
      <c r="M20" s="296"/>
      <c r="N20" s="296"/>
      <c r="O20" s="296"/>
      <c r="P20" s="296"/>
      <c r="Q20" s="296"/>
      <c r="R20" s="296"/>
      <c r="S20" s="296"/>
      <c r="T20" s="296"/>
      <c r="U20" s="296"/>
      <c r="V20" s="296"/>
      <c r="W20" s="296"/>
      <c r="X20" s="296"/>
    </row>
    <row r="21" spans="2:24" x14ac:dyDescent="0.3">
      <c r="B21" s="4" t="s">
        <v>47</v>
      </c>
      <c r="C21" s="296" t="s">
        <v>48</v>
      </c>
      <c r="D21" s="296"/>
      <c r="E21" s="296"/>
      <c r="F21" s="296"/>
      <c r="G21" s="296"/>
      <c r="H21" s="296"/>
      <c r="I21" s="296"/>
      <c r="J21" s="296"/>
      <c r="K21" s="296"/>
      <c r="L21" s="296"/>
      <c r="M21" s="296"/>
      <c r="N21" s="296"/>
      <c r="O21" s="296"/>
      <c r="P21" s="296"/>
      <c r="Q21" s="296"/>
      <c r="R21" s="296"/>
      <c r="S21" s="296"/>
      <c r="T21" s="296"/>
      <c r="U21" s="296"/>
      <c r="V21" s="296"/>
      <c r="W21" s="296"/>
      <c r="X21" s="296"/>
    </row>
    <row r="22" spans="2:24" x14ac:dyDescent="0.3">
      <c r="B22" s="4" t="s">
        <v>49</v>
      </c>
      <c r="C22" s="296" t="s">
        <v>50</v>
      </c>
      <c r="D22" s="296"/>
      <c r="E22" s="296"/>
      <c r="F22" s="296"/>
      <c r="G22" s="296"/>
      <c r="H22" s="296"/>
      <c r="I22" s="296"/>
      <c r="J22" s="296"/>
      <c r="K22" s="296"/>
      <c r="L22" s="296"/>
      <c r="M22" s="296"/>
      <c r="N22" s="296"/>
      <c r="O22" s="296"/>
      <c r="P22" s="296"/>
      <c r="Q22" s="296"/>
      <c r="R22" s="296"/>
      <c r="S22" s="296"/>
      <c r="T22" s="296"/>
      <c r="U22" s="296"/>
      <c r="V22" s="296"/>
      <c r="W22" s="296"/>
      <c r="X22" s="296"/>
    </row>
    <row r="24" spans="2:24" x14ac:dyDescent="0.3">
      <c r="B24" s="3" t="s">
        <v>51</v>
      </c>
    </row>
    <row r="25" spans="2:24" ht="31.5" customHeight="1" thickBot="1" x14ac:dyDescent="0.5">
      <c r="B25" s="297" t="s">
        <v>52</v>
      </c>
      <c r="C25" s="297"/>
      <c r="D25" s="297"/>
      <c r="E25" s="297"/>
      <c r="F25" s="297"/>
      <c r="G25" s="297"/>
      <c r="H25" s="297"/>
      <c r="I25" s="297"/>
      <c r="J25" s="297"/>
      <c r="K25" s="297"/>
      <c r="L25" s="297"/>
      <c r="M25" s="297"/>
      <c r="N25" s="297"/>
      <c r="O25" s="297"/>
      <c r="P25" s="297"/>
      <c r="Q25" s="297"/>
      <c r="R25" s="297"/>
      <c r="S25" s="297"/>
      <c r="T25" s="297"/>
      <c r="U25" s="297"/>
      <c r="V25" s="297"/>
      <c r="W25" s="297"/>
      <c r="X25" s="297"/>
    </row>
    <row r="26" spans="2:24" ht="23.4" x14ac:dyDescent="0.45">
      <c r="B26" s="7"/>
      <c r="C26" s="7"/>
    </row>
    <row r="27" spans="2:24" x14ac:dyDescent="0.3">
      <c r="B27" s="1"/>
      <c r="C27" s="1"/>
    </row>
    <row r="28" spans="2:24" x14ac:dyDescent="0.3">
      <c r="B28" s="298"/>
      <c r="C28" s="299"/>
      <c r="D28" s="299"/>
      <c r="E28" s="299"/>
      <c r="F28" s="299"/>
      <c r="G28" s="299"/>
      <c r="H28" s="299"/>
      <c r="I28" s="299"/>
      <c r="J28" s="299"/>
      <c r="K28" s="299"/>
      <c r="L28" s="299"/>
      <c r="M28" s="299"/>
      <c r="N28" s="299"/>
      <c r="O28" s="299"/>
      <c r="P28" s="299"/>
      <c r="Q28" s="299"/>
      <c r="R28" s="299"/>
      <c r="S28" s="299"/>
      <c r="T28" s="299"/>
      <c r="U28" s="299"/>
      <c r="V28" s="299"/>
      <c r="W28" s="299"/>
      <c r="X28" s="300"/>
    </row>
    <row r="30" spans="2:24" x14ac:dyDescent="0.3">
      <c r="B30" s="8" t="s">
        <v>53</v>
      </c>
      <c r="C30" s="1"/>
      <c r="D30" s="9"/>
    </row>
    <row r="31" spans="2:24" x14ac:dyDescent="0.3">
      <c r="B31" s="10" t="s">
        <v>54</v>
      </c>
      <c r="C31" s="1"/>
      <c r="D31" s="9"/>
    </row>
    <row r="32" spans="2:24" s="2" customFormat="1" x14ac:dyDescent="0.3">
      <c r="B32" s="11" t="s">
        <v>55</v>
      </c>
      <c r="D32" s="12" t="s">
        <v>68</v>
      </c>
      <c r="E32" s="13">
        <f>VLOOKUP(D32,AN$37:AQ$44,4,FALSE)</f>
        <v>1</v>
      </c>
    </row>
    <row r="33" spans="2:43" s="2" customFormat="1" x14ac:dyDescent="0.3">
      <c r="B33" s="206"/>
    </row>
    <row r="34" spans="2:43" ht="57.6" outlineLevel="1" x14ac:dyDescent="0.3">
      <c r="B34" s="14" t="s">
        <v>57</v>
      </c>
      <c r="C34" s="15" t="s">
        <v>58</v>
      </c>
      <c r="D34" s="15" t="s">
        <v>59</v>
      </c>
      <c r="E34" s="15" t="s">
        <v>60</v>
      </c>
      <c r="F34" s="15" t="s">
        <v>61</v>
      </c>
      <c r="G34" s="15" t="s">
        <v>128</v>
      </c>
      <c r="H34" s="15" t="s">
        <v>17</v>
      </c>
      <c r="I34" s="15" t="s">
        <v>19</v>
      </c>
      <c r="J34" s="15" t="s">
        <v>21</v>
      </c>
      <c r="K34" s="15" t="s">
        <v>62</v>
      </c>
      <c r="L34" s="15" t="s">
        <v>63</v>
      </c>
      <c r="M34" s="15" t="s">
        <v>27</v>
      </c>
      <c r="N34" s="15" t="s">
        <v>29</v>
      </c>
      <c r="O34" s="15" t="s">
        <v>31</v>
      </c>
      <c r="P34" s="15" t="s">
        <v>33</v>
      </c>
      <c r="Q34" s="15" t="s">
        <v>35</v>
      </c>
      <c r="R34" s="15" t="s">
        <v>37</v>
      </c>
      <c r="S34" s="15" t="s">
        <v>39</v>
      </c>
      <c r="T34" s="15" t="s">
        <v>64</v>
      </c>
      <c r="U34" s="16" t="s">
        <v>65</v>
      </c>
      <c r="V34" s="16" t="s">
        <v>45</v>
      </c>
      <c r="W34" s="15" t="s">
        <v>47</v>
      </c>
      <c r="X34" s="16" t="s">
        <v>49</v>
      </c>
      <c r="AA34" s="17"/>
    </row>
    <row r="35" spans="2:43" s="1" customFormat="1" outlineLevel="1" x14ac:dyDescent="0.3">
      <c r="B35" s="18" t="s">
        <v>3</v>
      </c>
      <c r="C35" s="19">
        <v>446456</v>
      </c>
      <c r="D35" s="19">
        <v>595000</v>
      </c>
      <c r="E35" s="74">
        <v>3851386</v>
      </c>
      <c r="F35" s="20">
        <v>3404930</v>
      </c>
      <c r="G35" s="126">
        <f>IFERROR(E35/C35-1,0%)</f>
        <v>7.6265746232551468</v>
      </c>
      <c r="H35" s="21">
        <v>1.2258409005922974E-2</v>
      </c>
      <c r="I35" s="19">
        <v>446456</v>
      </c>
      <c r="J35" s="22">
        <v>0</v>
      </c>
      <c r="K35" s="23">
        <v>0</v>
      </c>
      <c r="L35" s="23"/>
      <c r="M35" s="23">
        <v>440920</v>
      </c>
      <c r="N35" s="22">
        <v>-5536</v>
      </c>
      <c r="O35" s="23">
        <v>446456</v>
      </c>
      <c r="P35" s="22">
        <v>0</v>
      </c>
      <c r="Q35" s="23">
        <v>444223.72</v>
      </c>
      <c r="R35" s="22">
        <v>-2232.2800000000279</v>
      </c>
      <c r="S35" s="22">
        <v>3412698.2800000003</v>
      </c>
      <c r="T35" s="24">
        <f t="shared" ref="T35:T44" si="0">IFERROR(J35/C35,0%)</f>
        <v>0</v>
      </c>
      <c r="U35" s="25">
        <f t="shared" ref="U35:U44" si="1">T35/E$32</f>
        <v>0</v>
      </c>
      <c r="V35" s="26">
        <f t="shared" ref="V35:V43" si="2">IFERROR(T35*H35,0%)</f>
        <v>0</v>
      </c>
      <c r="W35" s="24">
        <f t="shared" ref="W35:W44" si="3">IFERROR((E35-C35)/C35,0%)</f>
        <v>7.6265746232551468</v>
      </c>
      <c r="X35" s="25">
        <f t="shared" ref="X35:X43" si="4">IFERROR(W35*H35,0%)</f>
        <v>9.3489671046054504E-2</v>
      </c>
    </row>
    <row r="36" spans="2:43" s="1" customFormat="1" outlineLevel="1" x14ac:dyDescent="0.3">
      <c r="B36" s="18" t="s">
        <v>66</v>
      </c>
      <c r="C36" s="19">
        <v>16638644</v>
      </c>
      <c r="D36" s="19">
        <v>18807253</v>
      </c>
      <c r="E36" s="74">
        <v>18642084</v>
      </c>
      <c r="F36" s="20">
        <v>2003440</v>
      </c>
      <c r="G36" s="126">
        <f t="shared" ref="G36:G44" si="5">IFERROR(E36/C36-1,0%)</f>
        <v>0.1204088506250871</v>
      </c>
      <c r="H36" s="21">
        <v>0.4568497308938535</v>
      </c>
      <c r="I36" s="23">
        <v>16638644</v>
      </c>
      <c r="J36" s="22">
        <v>0</v>
      </c>
      <c r="K36" s="23">
        <v>0</v>
      </c>
      <c r="L36" s="23"/>
      <c r="M36" s="23">
        <v>16432325</v>
      </c>
      <c r="N36" s="22">
        <v>-206319</v>
      </c>
      <c r="O36" s="23">
        <v>16638644</v>
      </c>
      <c r="P36" s="22">
        <v>0</v>
      </c>
      <c r="Q36" s="23">
        <v>16305871.119999999</v>
      </c>
      <c r="R36" s="22">
        <v>-332772.88000000082</v>
      </c>
      <c r="S36" s="22">
        <v>2542531.8800000008</v>
      </c>
      <c r="T36" s="24">
        <f t="shared" si="0"/>
        <v>0</v>
      </c>
      <c r="U36" s="25">
        <f t="shared" si="1"/>
        <v>0</v>
      </c>
      <c r="V36" s="26">
        <f t="shared" si="2"/>
        <v>0</v>
      </c>
      <c r="W36" s="24">
        <f t="shared" si="3"/>
        <v>0.12040885062508699</v>
      </c>
      <c r="X36" s="25">
        <f t="shared" si="4"/>
        <v>5.5008751005309199E-2</v>
      </c>
    </row>
    <row r="37" spans="2:43" s="1" customFormat="1" outlineLevel="1" x14ac:dyDescent="0.3">
      <c r="B37" s="18" t="s">
        <v>67</v>
      </c>
      <c r="C37" s="19">
        <v>5913129</v>
      </c>
      <c r="D37" s="19">
        <v>6087383</v>
      </c>
      <c r="E37" s="74">
        <v>5435912</v>
      </c>
      <c r="F37" s="20">
        <v>-477217</v>
      </c>
      <c r="G37" s="126">
        <f t="shared" si="5"/>
        <v>-8.0704648926143818E-2</v>
      </c>
      <c r="H37" s="21">
        <v>0.16235766522744527</v>
      </c>
      <c r="I37" s="23">
        <v>5913129</v>
      </c>
      <c r="J37" s="22">
        <v>0</v>
      </c>
      <c r="K37" s="23">
        <v>0</v>
      </c>
      <c r="L37" s="23"/>
      <c r="M37" s="23">
        <v>5839806</v>
      </c>
      <c r="N37" s="22">
        <v>-73323</v>
      </c>
      <c r="O37" s="23">
        <v>5913129</v>
      </c>
      <c r="P37" s="22">
        <v>0</v>
      </c>
      <c r="Q37" s="23">
        <v>7858548.4409999996</v>
      </c>
      <c r="R37" s="22">
        <v>1945419.4409999996</v>
      </c>
      <c r="S37" s="22">
        <v>-2349313.4409999996</v>
      </c>
      <c r="T37" s="24">
        <f t="shared" si="0"/>
        <v>0</v>
      </c>
      <c r="U37" s="25">
        <f t="shared" si="1"/>
        <v>0</v>
      </c>
      <c r="V37" s="26">
        <f t="shared" si="2"/>
        <v>0</v>
      </c>
      <c r="W37" s="24">
        <f t="shared" si="3"/>
        <v>-8.0704648926143846E-2</v>
      </c>
      <c r="X37" s="25">
        <f t="shared" si="4"/>
        <v>-1.3103018372649364E-2</v>
      </c>
      <c r="AN37" s="1" t="s">
        <v>68</v>
      </c>
      <c r="AO37" s="1">
        <v>1</v>
      </c>
      <c r="AP37" s="1">
        <f>13-AO37</f>
        <v>12</v>
      </c>
      <c r="AQ37" s="1">
        <f t="shared" ref="AQ37:AQ44" si="6">AP37/12</f>
        <v>1</v>
      </c>
    </row>
    <row r="38" spans="2:43" s="1" customFormat="1" outlineLevel="1" x14ac:dyDescent="0.3">
      <c r="B38" s="18" t="s">
        <v>4</v>
      </c>
      <c r="C38" s="19">
        <v>10066647</v>
      </c>
      <c r="D38" s="19">
        <v>9972505</v>
      </c>
      <c r="E38" s="74">
        <v>10916895</v>
      </c>
      <c r="F38" s="20">
        <v>850248</v>
      </c>
      <c r="G38" s="126">
        <f t="shared" si="5"/>
        <v>8.4461886862626567E-2</v>
      </c>
      <c r="H38" s="21">
        <v>0.27640142868333606</v>
      </c>
      <c r="I38" s="23">
        <v>10771312.289999999</v>
      </c>
      <c r="J38" s="22">
        <v>704665.28999999911</v>
      </c>
      <c r="K38" s="23">
        <v>0</v>
      </c>
      <c r="L38" s="23">
        <v>0</v>
      </c>
      <c r="M38" s="23">
        <v>9941821</v>
      </c>
      <c r="N38" s="22">
        <v>-124826</v>
      </c>
      <c r="O38" s="23">
        <v>10066647</v>
      </c>
      <c r="P38" s="22">
        <v>0</v>
      </c>
      <c r="Q38" s="23">
        <v>10562846.673</v>
      </c>
      <c r="R38" s="22">
        <v>496199.67300000042</v>
      </c>
      <c r="S38" s="22">
        <v>-225790.96299999952</v>
      </c>
      <c r="T38" s="24">
        <f t="shared" si="0"/>
        <v>6.999999999999991E-2</v>
      </c>
      <c r="U38" s="25">
        <f t="shared" si="1"/>
        <v>6.999999999999991E-2</v>
      </c>
      <c r="V38" s="26">
        <f t="shared" si="2"/>
        <v>1.9348100007833498E-2</v>
      </c>
      <c r="W38" s="24">
        <f t="shared" si="3"/>
        <v>8.4461886862626651E-2</v>
      </c>
      <c r="X38" s="25">
        <f t="shared" si="4"/>
        <v>2.3345386198120301E-2</v>
      </c>
      <c r="AN38" s="1" t="s">
        <v>69</v>
      </c>
      <c r="AO38" s="1">
        <v>2</v>
      </c>
      <c r="AP38" s="1">
        <f>13-AO38</f>
        <v>11</v>
      </c>
      <c r="AQ38" s="1">
        <f t="shared" si="6"/>
        <v>0.91666666666666663</v>
      </c>
    </row>
    <row r="39" spans="2:43" s="1" customFormat="1" outlineLevel="1" x14ac:dyDescent="0.3">
      <c r="B39" s="11" t="s">
        <v>79</v>
      </c>
      <c r="C39" s="19">
        <v>3355511</v>
      </c>
      <c r="D39" s="19">
        <v>1992903</v>
      </c>
      <c r="E39" s="74">
        <v>434393</v>
      </c>
      <c r="F39" s="20">
        <v>-2921118</v>
      </c>
      <c r="G39" s="126">
        <f t="shared" si="5"/>
        <v>-0.87054341350691444</v>
      </c>
      <c r="H39" s="21">
        <v>9.2132766189442189E-2</v>
      </c>
      <c r="I39" s="19">
        <v>3355511</v>
      </c>
      <c r="J39" s="31">
        <v>0</v>
      </c>
      <c r="K39" s="32"/>
      <c r="L39" s="32"/>
      <c r="M39" s="19">
        <v>3405843.6649999996</v>
      </c>
      <c r="N39" s="22">
        <v>50332.664999999572</v>
      </c>
      <c r="O39" s="19">
        <v>3355511</v>
      </c>
      <c r="P39" s="22">
        <v>0</v>
      </c>
      <c r="Q39" s="19">
        <v>3389066.11</v>
      </c>
      <c r="R39" s="22">
        <v>33555.10999999987</v>
      </c>
      <c r="S39" s="22">
        <v>-3005005.7749999994</v>
      </c>
      <c r="T39" s="24">
        <f t="shared" si="0"/>
        <v>0</v>
      </c>
      <c r="U39" s="25">
        <f t="shared" si="1"/>
        <v>0</v>
      </c>
      <c r="V39" s="26">
        <f t="shared" si="2"/>
        <v>0</v>
      </c>
      <c r="W39" s="24">
        <f t="shared" si="3"/>
        <v>-0.87054341350691444</v>
      </c>
      <c r="X39" s="25">
        <f t="shared" si="4"/>
        <v>-8.0205572774391443E-2</v>
      </c>
      <c r="AN39" s="1" t="s">
        <v>80</v>
      </c>
      <c r="AO39" s="1">
        <v>8</v>
      </c>
      <c r="AP39" s="1">
        <f t="shared" ref="AP39:AP44" si="7">13-AO39</f>
        <v>5</v>
      </c>
      <c r="AQ39" s="1">
        <f t="shared" si="6"/>
        <v>0.41666666666666669</v>
      </c>
    </row>
    <row r="40" spans="2:43" s="1" customFormat="1" outlineLevel="1" x14ac:dyDescent="0.3">
      <c r="B40" s="27" t="s">
        <v>81</v>
      </c>
      <c r="C40" s="28">
        <v>0</v>
      </c>
      <c r="D40" s="28">
        <v>0</v>
      </c>
      <c r="E40" s="75"/>
      <c r="F40" s="29">
        <v>0</v>
      </c>
      <c r="G40" s="128">
        <f t="shared" si="5"/>
        <v>0</v>
      </c>
      <c r="H40" s="30">
        <v>0</v>
      </c>
      <c r="I40" s="28">
        <v>0</v>
      </c>
      <c r="J40" s="31">
        <v>0</v>
      </c>
      <c r="K40" s="32"/>
      <c r="L40" s="32"/>
      <c r="M40" s="28"/>
      <c r="N40" s="31">
        <v>0</v>
      </c>
      <c r="O40" s="28">
        <v>0</v>
      </c>
      <c r="P40" s="31">
        <v>0</v>
      </c>
      <c r="Q40" s="28"/>
      <c r="R40" s="31">
        <v>0</v>
      </c>
      <c r="S40" s="31">
        <v>0</v>
      </c>
      <c r="T40" s="33">
        <f t="shared" si="0"/>
        <v>0</v>
      </c>
      <c r="U40" s="34">
        <f t="shared" si="1"/>
        <v>0</v>
      </c>
      <c r="V40" s="35">
        <f t="shared" si="2"/>
        <v>0</v>
      </c>
      <c r="W40" s="33">
        <f t="shared" si="3"/>
        <v>0</v>
      </c>
      <c r="X40" s="34">
        <f t="shared" si="4"/>
        <v>0</v>
      </c>
      <c r="AN40" s="1" t="s">
        <v>82</v>
      </c>
      <c r="AO40" s="1">
        <v>9</v>
      </c>
      <c r="AP40" s="1">
        <f t="shared" si="7"/>
        <v>4</v>
      </c>
      <c r="AQ40" s="1">
        <f t="shared" si="6"/>
        <v>0.33333333333333331</v>
      </c>
    </row>
    <row r="41" spans="2:43" s="1" customFormat="1" outlineLevel="1" x14ac:dyDescent="0.3">
      <c r="B41" s="27" t="s">
        <v>83</v>
      </c>
      <c r="C41" s="28">
        <v>3355511</v>
      </c>
      <c r="D41" s="75">
        <v>1992903</v>
      </c>
      <c r="E41" s="75">
        <v>434393</v>
      </c>
      <c r="F41" s="29">
        <v>-2921118</v>
      </c>
      <c r="G41" s="128">
        <f t="shared" si="5"/>
        <v>-0.87054341350691444</v>
      </c>
      <c r="H41" s="30">
        <v>9.2132766189442189E-2</v>
      </c>
      <c r="I41" s="28">
        <v>3355511</v>
      </c>
      <c r="J41" s="31">
        <v>0</v>
      </c>
      <c r="K41" s="32"/>
      <c r="L41" s="32"/>
      <c r="M41" s="28">
        <v>3355511</v>
      </c>
      <c r="N41" s="31">
        <v>0</v>
      </c>
      <c r="O41" s="28">
        <v>3355511</v>
      </c>
      <c r="P41" s="31">
        <v>0</v>
      </c>
      <c r="Q41" s="28">
        <v>3355511</v>
      </c>
      <c r="R41" s="31">
        <v>0</v>
      </c>
      <c r="S41" s="31">
        <v>-2921118</v>
      </c>
      <c r="T41" s="33">
        <f t="shared" si="0"/>
        <v>0</v>
      </c>
      <c r="U41" s="34">
        <f t="shared" si="1"/>
        <v>0</v>
      </c>
      <c r="V41" s="35">
        <f t="shared" si="2"/>
        <v>0</v>
      </c>
      <c r="W41" s="33">
        <f t="shared" si="3"/>
        <v>-0.87054341350691444</v>
      </c>
      <c r="X41" s="34">
        <f t="shared" si="4"/>
        <v>-8.0205572774391443E-2</v>
      </c>
      <c r="AN41" s="1" t="s">
        <v>84</v>
      </c>
      <c r="AO41" s="1">
        <v>10</v>
      </c>
      <c r="AP41" s="1">
        <f t="shared" si="7"/>
        <v>3</v>
      </c>
      <c r="AQ41" s="1">
        <f t="shared" si="6"/>
        <v>0.25</v>
      </c>
    </row>
    <row r="42" spans="2:43" outlineLevel="1" x14ac:dyDescent="0.3">
      <c r="B42" s="27" t="s">
        <v>85</v>
      </c>
      <c r="C42" s="28">
        <v>0</v>
      </c>
      <c r="D42" s="28">
        <v>0</v>
      </c>
      <c r="E42" s="75">
        <v>0</v>
      </c>
      <c r="F42" s="29"/>
      <c r="G42" s="128">
        <f t="shared" si="5"/>
        <v>0</v>
      </c>
      <c r="H42" s="30">
        <v>0</v>
      </c>
      <c r="I42" s="28">
        <v>0</v>
      </c>
      <c r="J42" s="31">
        <v>0</v>
      </c>
      <c r="K42" s="32"/>
      <c r="L42" s="32"/>
      <c r="M42" s="28">
        <v>0</v>
      </c>
      <c r="N42" s="31">
        <v>0</v>
      </c>
      <c r="O42" s="28">
        <v>0</v>
      </c>
      <c r="P42" s="31">
        <v>0</v>
      </c>
      <c r="Q42" s="28">
        <v>0</v>
      </c>
      <c r="R42" s="31">
        <v>0</v>
      </c>
      <c r="S42" s="31">
        <v>0</v>
      </c>
      <c r="T42" s="33">
        <f t="shared" si="0"/>
        <v>0</v>
      </c>
      <c r="U42" s="34">
        <f t="shared" si="1"/>
        <v>0</v>
      </c>
      <c r="V42" s="35">
        <f t="shared" si="2"/>
        <v>0</v>
      </c>
      <c r="W42" s="33">
        <f t="shared" si="3"/>
        <v>0</v>
      </c>
      <c r="X42" s="34">
        <f t="shared" si="4"/>
        <v>0</v>
      </c>
      <c r="Y42" s="1"/>
    </row>
    <row r="43" spans="2:43" s="1" customFormat="1" outlineLevel="1" x14ac:dyDescent="0.3">
      <c r="B43" s="36" t="s">
        <v>86</v>
      </c>
      <c r="C43" s="37">
        <v>0</v>
      </c>
      <c r="D43" s="37">
        <v>0</v>
      </c>
      <c r="E43" s="76"/>
      <c r="F43" s="38">
        <v>0</v>
      </c>
      <c r="G43" s="129">
        <f t="shared" si="5"/>
        <v>0</v>
      </c>
      <c r="H43" s="39">
        <v>0</v>
      </c>
      <c r="I43" s="37">
        <v>0</v>
      </c>
      <c r="J43" s="40">
        <v>0</v>
      </c>
      <c r="K43" s="41"/>
      <c r="L43" s="41"/>
      <c r="M43" s="37">
        <v>0</v>
      </c>
      <c r="N43" s="40">
        <v>0</v>
      </c>
      <c r="O43" s="37">
        <v>0</v>
      </c>
      <c r="P43" s="40">
        <v>0</v>
      </c>
      <c r="Q43" s="37">
        <v>0</v>
      </c>
      <c r="R43" s="40">
        <v>0</v>
      </c>
      <c r="S43" s="40">
        <v>0</v>
      </c>
      <c r="T43" s="42">
        <f t="shared" si="0"/>
        <v>0</v>
      </c>
      <c r="U43" s="43">
        <f t="shared" si="1"/>
        <v>0</v>
      </c>
      <c r="V43" s="44">
        <f t="shared" si="2"/>
        <v>0</v>
      </c>
      <c r="W43" s="42">
        <f t="shared" si="3"/>
        <v>0</v>
      </c>
      <c r="X43" s="43">
        <f t="shared" si="4"/>
        <v>0</v>
      </c>
      <c r="AN43" s="1" t="s">
        <v>87</v>
      </c>
      <c r="AO43" s="1">
        <v>11</v>
      </c>
      <c r="AP43" s="1">
        <f t="shared" si="7"/>
        <v>2</v>
      </c>
      <c r="AQ43" s="1">
        <f t="shared" si="6"/>
        <v>0.16666666666666666</v>
      </c>
    </row>
    <row r="44" spans="2:43" outlineLevel="1" x14ac:dyDescent="0.3">
      <c r="B44" s="3" t="s">
        <v>88</v>
      </c>
      <c r="C44" s="45">
        <v>36420387</v>
      </c>
      <c r="D44" s="45">
        <v>37455044</v>
      </c>
      <c r="E44" s="77">
        <v>39280670</v>
      </c>
      <c r="F44" s="45">
        <v>2860283</v>
      </c>
      <c r="G44" s="131">
        <f t="shared" si="5"/>
        <v>7.8535217102443156E-2</v>
      </c>
      <c r="H44" s="46">
        <v>1</v>
      </c>
      <c r="I44" s="45">
        <v>37125052.290000007</v>
      </c>
      <c r="J44" s="45">
        <v>704665.28999999911</v>
      </c>
      <c r="K44" s="45">
        <v>0</v>
      </c>
      <c r="L44" s="45">
        <v>0</v>
      </c>
      <c r="M44" s="45">
        <v>36010383</v>
      </c>
      <c r="N44" s="45">
        <v>-359671.33500000043</v>
      </c>
      <c r="O44" s="45">
        <v>36420387</v>
      </c>
      <c r="P44" s="45">
        <v>0</v>
      </c>
      <c r="Q44" s="45">
        <v>38527000.953999996</v>
      </c>
      <c r="R44" s="45">
        <v>2140169.0639999988</v>
      </c>
      <c r="S44" s="45">
        <v>375119.98100000247</v>
      </c>
      <c r="T44" s="47">
        <f t="shared" si="0"/>
        <v>1.9348100007833501E-2</v>
      </c>
      <c r="U44" s="48">
        <f t="shared" si="1"/>
        <v>1.9348100007833501E-2</v>
      </c>
      <c r="V44" s="49">
        <f>SUM(V35:V38,V39,V43)</f>
        <v>1.9348100007833498E-2</v>
      </c>
      <c r="W44" s="50">
        <f t="shared" si="3"/>
        <v>7.8535217102443197E-2</v>
      </c>
      <c r="X44" s="51">
        <f>SUM(X35:X38,X39,X43)</f>
        <v>7.8535217102443183E-2</v>
      </c>
      <c r="AN44" s="3" t="s">
        <v>89</v>
      </c>
      <c r="AO44" s="3">
        <v>12</v>
      </c>
      <c r="AP44" s="1">
        <f t="shared" si="7"/>
        <v>1</v>
      </c>
      <c r="AQ44" s="1">
        <f t="shared" si="6"/>
        <v>8.3333333333333329E-2</v>
      </c>
    </row>
    <row r="45" spans="2:43" outlineLevel="1" x14ac:dyDescent="0.3">
      <c r="C45" s="52"/>
      <c r="D45" s="52"/>
      <c r="E45" s="78"/>
      <c r="F45" s="53"/>
      <c r="G45" s="53"/>
      <c r="I45" s="2"/>
      <c r="J45" s="2"/>
      <c r="K45" s="2"/>
      <c r="L45" s="2"/>
      <c r="M45" s="2"/>
      <c r="N45" s="2"/>
      <c r="O45" s="2"/>
      <c r="P45" s="2"/>
      <c r="Q45" s="2"/>
      <c r="R45" s="2"/>
      <c r="S45" s="53"/>
      <c r="T45" s="2"/>
      <c r="U45" s="2"/>
      <c r="V45" s="2"/>
      <c r="W45" s="2"/>
      <c r="X45" s="2"/>
    </row>
    <row r="46" spans="2:43" ht="63" customHeight="1" outlineLevel="1" x14ac:dyDescent="0.3">
      <c r="B46" s="14" t="s">
        <v>90</v>
      </c>
      <c r="C46" s="15" t="s">
        <v>58</v>
      </c>
      <c r="D46" s="15" t="s">
        <v>59</v>
      </c>
      <c r="E46" s="79" t="s">
        <v>60</v>
      </c>
      <c r="F46" s="15" t="s">
        <v>61</v>
      </c>
      <c r="G46" s="15" t="s">
        <v>128</v>
      </c>
      <c r="H46" s="15" t="s">
        <v>17</v>
      </c>
      <c r="I46" s="15" t="s">
        <v>19</v>
      </c>
      <c r="J46" s="15" t="s">
        <v>21</v>
      </c>
      <c r="K46" s="15" t="s">
        <v>62</v>
      </c>
      <c r="L46" s="15" t="s">
        <v>63</v>
      </c>
      <c r="M46" s="15" t="s">
        <v>27</v>
      </c>
      <c r="N46" s="15" t="s">
        <v>29</v>
      </c>
      <c r="O46" s="15" t="s">
        <v>31</v>
      </c>
      <c r="P46" s="15" t="s">
        <v>33</v>
      </c>
      <c r="Q46" s="15" t="s">
        <v>35</v>
      </c>
      <c r="R46" s="15" t="s">
        <v>37</v>
      </c>
      <c r="S46" s="15" t="s">
        <v>39</v>
      </c>
      <c r="T46" s="15" t="str">
        <f>T34</f>
        <v>FY25
Comm Rate NPR Impact</v>
      </c>
      <c r="U46" s="16" t="str">
        <f>U34</f>
        <v>FY25
Estimated AnnualizedComm Rate</v>
      </c>
      <c r="V46" s="16" t="str">
        <f>V34</f>
        <v>FY25 Comm Rate (WAvg)</v>
      </c>
      <c r="W46" s="15" t="str">
        <f>W34</f>
        <v>FY25 NPR Growth</v>
      </c>
      <c r="X46" s="16" t="str">
        <f>X34</f>
        <v>FY25 NPR Growth
(WAvg)</v>
      </c>
    </row>
    <row r="47" spans="2:43" outlineLevel="1" x14ac:dyDescent="0.3">
      <c r="B47" s="18" t="s">
        <v>3</v>
      </c>
      <c r="C47" s="19">
        <v>323069</v>
      </c>
      <c r="D47" s="19">
        <v>578878</v>
      </c>
      <c r="E47" s="74">
        <v>6778737</v>
      </c>
      <c r="F47" s="20">
        <v>6455668</v>
      </c>
      <c r="G47" s="126">
        <f>IFERROR(E47/C47-1,0%)</f>
        <v>19.982319566408414</v>
      </c>
      <c r="H47" s="21">
        <v>3.8184560414592449E-3</v>
      </c>
      <c r="I47" s="19">
        <v>323069</v>
      </c>
      <c r="J47" s="22">
        <v>0</v>
      </c>
      <c r="K47" s="23"/>
      <c r="L47" s="23"/>
      <c r="M47" s="23">
        <v>375406</v>
      </c>
      <c r="N47" s="22">
        <v>52337</v>
      </c>
      <c r="O47" s="23">
        <v>323069</v>
      </c>
      <c r="P47" s="22">
        <v>0</v>
      </c>
      <c r="Q47" s="23">
        <v>273316.37400000001</v>
      </c>
      <c r="R47" s="22">
        <v>-49752.625999999989</v>
      </c>
      <c r="S47" s="22">
        <v>6453083.6260000002</v>
      </c>
      <c r="T47" s="24">
        <f t="shared" ref="T47:T56" si="8">IFERROR(J47/C47,0%)</f>
        <v>0</v>
      </c>
      <c r="U47" s="25">
        <f t="shared" ref="U47:U56" si="9">T47/E$32</f>
        <v>0</v>
      </c>
      <c r="V47" s="26">
        <f t="shared" ref="V47:V55" si="10">IFERROR(T47*H47,0%)</f>
        <v>0</v>
      </c>
      <c r="W47" s="24">
        <f t="shared" ref="W47:W56" si="11">IFERROR((E47-C47)/C47,0%)</f>
        <v>19.982319566408414</v>
      </c>
      <c r="X47" s="25">
        <f t="shared" ref="X47:X55" si="12">IFERROR(W47*H47,0%)</f>
        <v>7.6301608870721488E-2</v>
      </c>
    </row>
    <row r="48" spans="2:43" outlineLevel="1" x14ac:dyDescent="0.3">
      <c r="B48" s="18" t="s">
        <v>66</v>
      </c>
      <c r="C48" s="19">
        <v>4250097</v>
      </c>
      <c r="D48" s="19">
        <v>9579869</v>
      </c>
      <c r="E48" s="74">
        <v>13445894</v>
      </c>
      <c r="F48" s="20">
        <v>9195797</v>
      </c>
      <c r="G48" s="126">
        <f t="shared" ref="G48:G56" si="13">IFERROR(E48/C48-1,0%)</f>
        <v>2.1636675586463086</v>
      </c>
      <c r="H48" s="21">
        <v>5.0233258426026058E-2</v>
      </c>
      <c r="I48" s="23">
        <v>4250097</v>
      </c>
      <c r="J48" s="22">
        <v>0</v>
      </c>
      <c r="K48" s="23"/>
      <c r="L48" s="23"/>
      <c r="M48" s="23">
        <v>4938613</v>
      </c>
      <c r="N48" s="22">
        <v>688516</v>
      </c>
      <c r="O48" s="23">
        <v>4250097</v>
      </c>
      <c r="P48" s="22">
        <v>0</v>
      </c>
      <c r="Q48" s="23">
        <v>3242824.0109999999</v>
      </c>
      <c r="R48" s="22">
        <v>-1007272.9890000001</v>
      </c>
      <c r="S48" s="22">
        <v>9514553.9890000001</v>
      </c>
      <c r="T48" s="24">
        <f t="shared" si="8"/>
        <v>0</v>
      </c>
      <c r="U48" s="25">
        <f t="shared" si="9"/>
        <v>0</v>
      </c>
      <c r="V48" s="26">
        <f t="shared" si="10"/>
        <v>0</v>
      </c>
      <c r="W48" s="24">
        <f t="shared" si="11"/>
        <v>2.1636675586463086</v>
      </c>
      <c r="X48" s="25">
        <f t="shared" si="12"/>
        <v>0.10868807162148891</v>
      </c>
    </row>
    <row r="49" spans="2:25" outlineLevel="1" x14ac:dyDescent="0.3">
      <c r="B49" s="18" t="s">
        <v>67</v>
      </c>
      <c r="C49" s="19">
        <v>4632789</v>
      </c>
      <c r="D49" s="19">
        <v>7881684</v>
      </c>
      <c r="E49" s="74">
        <v>7931972</v>
      </c>
      <c r="F49" s="20">
        <v>3299183</v>
      </c>
      <c r="G49" s="126">
        <f t="shared" si="13"/>
        <v>0.71213754824577591</v>
      </c>
      <c r="H49" s="21">
        <v>5.4756417811228975E-2</v>
      </c>
      <c r="I49" s="23">
        <v>4632789</v>
      </c>
      <c r="J49" s="22">
        <v>0</v>
      </c>
      <c r="K49" s="23"/>
      <c r="L49" s="23"/>
      <c r="M49" s="23">
        <v>5383301</v>
      </c>
      <c r="N49" s="22">
        <v>750512</v>
      </c>
      <c r="O49" s="23">
        <v>4632789</v>
      </c>
      <c r="P49" s="22">
        <v>0</v>
      </c>
      <c r="Q49" s="23">
        <v>7203986.8949999996</v>
      </c>
      <c r="R49" s="22">
        <v>2571197.8949999996</v>
      </c>
      <c r="S49" s="22">
        <v>-22526.894999999553</v>
      </c>
      <c r="T49" s="24">
        <f t="shared" si="8"/>
        <v>0</v>
      </c>
      <c r="U49" s="25">
        <f t="shared" si="9"/>
        <v>0</v>
      </c>
      <c r="V49" s="26">
        <f t="shared" si="10"/>
        <v>0</v>
      </c>
      <c r="W49" s="24">
        <f t="shared" si="11"/>
        <v>0.71213754824577591</v>
      </c>
      <c r="X49" s="25">
        <f t="shared" si="12"/>
        <v>3.8994101130809936E-2</v>
      </c>
    </row>
    <row r="50" spans="2:25" outlineLevel="1" x14ac:dyDescent="0.3">
      <c r="B50" s="18" t="s">
        <v>4</v>
      </c>
      <c r="C50" s="19">
        <v>56573616</v>
      </c>
      <c r="D50" s="19">
        <v>62452594</v>
      </c>
      <c r="E50" s="74">
        <v>67213900</v>
      </c>
      <c r="F50" s="20">
        <v>10640284</v>
      </c>
      <c r="G50" s="126">
        <f t="shared" si="13"/>
        <v>0.18807855591199973</v>
      </c>
      <c r="H50" s="21">
        <v>0.66866169704427048</v>
      </c>
      <c r="I50" s="23">
        <v>60533769.120000005</v>
      </c>
      <c r="J50" s="22">
        <v>3960153.1200000048</v>
      </c>
      <c r="K50" s="23"/>
      <c r="L50" s="23"/>
      <c r="M50" s="23">
        <v>65738541</v>
      </c>
      <c r="N50" s="22">
        <v>9164925</v>
      </c>
      <c r="O50" s="23">
        <v>56573616</v>
      </c>
      <c r="P50" s="22">
        <v>0</v>
      </c>
      <c r="Q50" s="23">
        <v>55879476.841999993</v>
      </c>
      <c r="R50" s="22">
        <v>-694139.15800000727</v>
      </c>
      <c r="S50" s="22">
        <v>-1790654.9619999975</v>
      </c>
      <c r="T50" s="24">
        <f t="shared" si="8"/>
        <v>7.000000000000009E-2</v>
      </c>
      <c r="U50" s="25">
        <f t="shared" si="9"/>
        <v>7.000000000000009E-2</v>
      </c>
      <c r="V50" s="26">
        <f t="shared" si="10"/>
        <v>4.6806318793098996E-2</v>
      </c>
      <c r="W50" s="24">
        <f t="shared" si="11"/>
        <v>0.18807855591199968</v>
      </c>
      <c r="X50" s="25">
        <f t="shared" si="12"/>
        <v>0.12576092637375341</v>
      </c>
    </row>
    <row r="51" spans="2:25" outlineLevel="1" x14ac:dyDescent="0.3">
      <c r="B51" s="11" t="s">
        <v>79</v>
      </c>
      <c r="C51" s="19">
        <v>18827662</v>
      </c>
      <c r="D51" s="19">
        <v>11577195</v>
      </c>
      <c r="E51" s="74">
        <v>4065089</v>
      </c>
      <c r="F51" s="20">
        <v>-14762573</v>
      </c>
      <c r="G51" s="126">
        <f t="shared" si="13"/>
        <v>-0.78408954866515024</v>
      </c>
      <c r="H51" s="21">
        <v>0.22253017067701528</v>
      </c>
      <c r="I51" s="19">
        <v>18827662</v>
      </c>
      <c r="J51" s="22">
        <v>0</v>
      </c>
      <c r="K51" s="32"/>
      <c r="L51" s="32"/>
      <c r="M51" s="19">
        <v>18827662</v>
      </c>
      <c r="N51" s="22">
        <v>0</v>
      </c>
      <c r="O51" s="28">
        <v>18827662</v>
      </c>
      <c r="P51" s="22">
        <v>0</v>
      </c>
      <c r="Q51" s="19">
        <v>18827662</v>
      </c>
      <c r="R51" s="22">
        <v>0</v>
      </c>
      <c r="S51" s="22">
        <v>-14762573</v>
      </c>
      <c r="T51" s="24">
        <f t="shared" si="8"/>
        <v>0</v>
      </c>
      <c r="U51" s="25">
        <f t="shared" si="9"/>
        <v>0</v>
      </c>
      <c r="V51" s="26">
        <f t="shared" si="10"/>
        <v>0</v>
      </c>
      <c r="W51" s="24">
        <f t="shared" si="11"/>
        <v>-0.78408954866515024</v>
      </c>
      <c r="X51" s="25">
        <f t="shared" si="12"/>
        <v>-0.17448358109051976</v>
      </c>
    </row>
    <row r="52" spans="2:25" outlineLevel="1" x14ac:dyDescent="0.3">
      <c r="B52" s="27" t="s">
        <v>81</v>
      </c>
      <c r="C52" s="28">
        <v>8761128</v>
      </c>
      <c r="D52" s="28">
        <v>6075091</v>
      </c>
      <c r="E52" s="75">
        <v>1761911</v>
      </c>
      <c r="F52" s="29">
        <v>-6999217</v>
      </c>
      <c r="G52" s="128">
        <f t="shared" si="13"/>
        <v>-0.79889450308225152</v>
      </c>
      <c r="H52" s="30">
        <v>0.10355057941677398</v>
      </c>
      <c r="I52" s="28">
        <v>8761128</v>
      </c>
      <c r="J52" s="31">
        <v>0</v>
      </c>
      <c r="K52" s="32"/>
      <c r="L52" s="32"/>
      <c r="M52" s="28">
        <v>8761128</v>
      </c>
      <c r="N52" s="31">
        <v>0</v>
      </c>
      <c r="O52" s="28">
        <v>8761128</v>
      </c>
      <c r="P52" s="31">
        <v>0</v>
      </c>
      <c r="Q52" s="28">
        <v>8761128</v>
      </c>
      <c r="R52" s="31">
        <v>0</v>
      </c>
      <c r="S52" s="31">
        <v>-6999217</v>
      </c>
      <c r="T52" s="33">
        <f t="shared" si="8"/>
        <v>0</v>
      </c>
      <c r="U52" s="34">
        <f t="shared" si="9"/>
        <v>0</v>
      </c>
      <c r="V52" s="35">
        <f t="shared" si="10"/>
        <v>0</v>
      </c>
      <c r="W52" s="33">
        <f t="shared" si="11"/>
        <v>-0.79889450308225152</v>
      </c>
      <c r="X52" s="34">
        <f t="shared" si="12"/>
        <v>-8.2725988687042867E-2</v>
      </c>
    </row>
    <row r="53" spans="2:25" outlineLevel="1" x14ac:dyDescent="0.3">
      <c r="B53" s="27" t="s">
        <v>83</v>
      </c>
      <c r="C53" s="28">
        <v>10066534</v>
      </c>
      <c r="D53" s="28">
        <v>5978711</v>
      </c>
      <c r="E53" s="75">
        <v>1303178</v>
      </c>
      <c r="F53" s="29">
        <v>-8763356</v>
      </c>
      <c r="G53" s="128">
        <f t="shared" si="13"/>
        <v>-0.87054352570606719</v>
      </c>
      <c r="H53" s="30">
        <v>0.11897959126024131</v>
      </c>
      <c r="I53" s="28">
        <v>10066534</v>
      </c>
      <c r="J53" s="31">
        <v>0</v>
      </c>
      <c r="K53" s="32"/>
      <c r="L53" s="32"/>
      <c r="M53" s="28">
        <v>10066534</v>
      </c>
      <c r="N53" s="31">
        <v>0</v>
      </c>
      <c r="O53" s="28">
        <v>10066534</v>
      </c>
      <c r="P53" s="31">
        <v>0</v>
      </c>
      <c r="Q53" s="28">
        <v>10066534</v>
      </c>
      <c r="R53" s="31">
        <v>0</v>
      </c>
      <c r="S53" s="31">
        <v>-8763356</v>
      </c>
      <c r="T53" s="33">
        <f t="shared" si="8"/>
        <v>0</v>
      </c>
      <c r="U53" s="34">
        <f t="shared" si="9"/>
        <v>0</v>
      </c>
      <c r="V53" s="35">
        <f t="shared" si="10"/>
        <v>0</v>
      </c>
      <c r="W53" s="33">
        <f t="shared" si="11"/>
        <v>-0.8705435257060673</v>
      </c>
      <c r="X53" s="34">
        <f t="shared" si="12"/>
        <v>-0.10357691286275726</v>
      </c>
    </row>
    <row r="54" spans="2:25" outlineLevel="1" x14ac:dyDescent="0.3">
      <c r="B54" s="27" t="s">
        <v>85</v>
      </c>
      <c r="C54" s="28">
        <v>0</v>
      </c>
      <c r="D54" s="28">
        <v>-476607</v>
      </c>
      <c r="E54" s="75">
        <v>1000000</v>
      </c>
      <c r="F54" s="29"/>
      <c r="G54" s="128">
        <f t="shared" si="13"/>
        <v>0</v>
      </c>
      <c r="H54" s="30">
        <v>0</v>
      </c>
      <c r="I54" s="28">
        <v>0</v>
      </c>
      <c r="J54" s="31">
        <v>0</v>
      </c>
      <c r="K54" s="32"/>
      <c r="L54" s="32"/>
      <c r="M54" s="28">
        <v>0</v>
      </c>
      <c r="N54" s="31">
        <v>0</v>
      </c>
      <c r="O54" s="28">
        <v>0</v>
      </c>
      <c r="P54" s="31">
        <v>0</v>
      </c>
      <c r="Q54" s="28">
        <v>0</v>
      </c>
      <c r="R54" s="31">
        <v>0</v>
      </c>
      <c r="S54" s="31">
        <v>0</v>
      </c>
      <c r="T54" s="33">
        <f t="shared" si="8"/>
        <v>0</v>
      </c>
      <c r="U54" s="34">
        <f t="shared" si="9"/>
        <v>0</v>
      </c>
      <c r="V54" s="35">
        <f t="shared" si="10"/>
        <v>0</v>
      </c>
      <c r="W54" s="33">
        <f t="shared" si="11"/>
        <v>0</v>
      </c>
      <c r="X54" s="34">
        <f t="shared" si="12"/>
        <v>0</v>
      </c>
      <c r="Y54" s="1"/>
    </row>
    <row r="55" spans="2:25" outlineLevel="1" x14ac:dyDescent="0.3">
      <c r="B55" s="36" t="s">
        <v>86</v>
      </c>
      <c r="C55" s="37">
        <v>0</v>
      </c>
      <c r="D55" s="37"/>
      <c r="E55" s="76"/>
      <c r="F55" s="38">
        <v>0</v>
      </c>
      <c r="G55" s="129">
        <f t="shared" si="13"/>
        <v>0</v>
      </c>
      <c r="H55" s="39">
        <v>0</v>
      </c>
      <c r="I55" s="37">
        <v>0</v>
      </c>
      <c r="J55" s="40">
        <v>0</v>
      </c>
      <c r="K55" s="41"/>
      <c r="L55" s="41"/>
      <c r="M55" s="37">
        <v>0</v>
      </c>
      <c r="N55" s="40">
        <v>0</v>
      </c>
      <c r="O55" s="37">
        <v>0</v>
      </c>
      <c r="P55" s="40">
        <v>0</v>
      </c>
      <c r="Q55" s="37">
        <v>0</v>
      </c>
      <c r="R55" s="40">
        <v>0</v>
      </c>
      <c r="S55" s="40">
        <v>0</v>
      </c>
      <c r="T55" s="42">
        <f t="shared" si="8"/>
        <v>0</v>
      </c>
      <c r="U55" s="43">
        <f t="shared" si="9"/>
        <v>0</v>
      </c>
      <c r="V55" s="44">
        <f t="shared" si="10"/>
        <v>0</v>
      </c>
      <c r="W55" s="42">
        <f t="shared" si="11"/>
        <v>0</v>
      </c>
      <c r="X55" s="43">
        <f t="shared" si="12"/>
        <v>0</v>
      </c>
    </row>
    <row r="56" spans="2:25" outlineLevel="1" x14ac:dyDescent="0.3">
      <c r="B56" s="3" t="s">
        <v>91</v>
      </c>
      <c r="C56" s="45">
        <v>84607233</v>
      </c>
      <c r="D56" s="45">
        <v>92070220</v>
      </c>
      <c r="E56" s="77">
        <v>99435592</v>
      </c>
      <c r="F56" s="45">
        <v>14828359</v>
      </c>
      <c r="G56" s="131">
        <f t="shared" si="13"/>
        <v>0.17526112690625406</v>
      </c>
      <c r="H56" s="46">
        <v>1</v>
      </c>
      <c r="I56" s="45">
        <v>88567386.120000005</v>
      </c>
      <c r="J56" s="45">
        <v>3960153.1200000048</v>
      </c>
      <c r="K56" s="45">
        <v>0</v>
      </c>
      <c r="L56" s="45">
        <v>0</v>
      </c>
      <c r="M56" s="45">
        <v>95263523</v>
      </c>
      <c r="N56" s="45">
        <v>10656290</v>
      </c>
      <c r="O56" s="45">
        <v>84607233</v>
      </c>
      <c r="P56" s="45">
        <v>0</v>
      </c>
      <c r="Q56" s="45">
        <v>85427266.121999994</v>
      </c>
      <c r="R56" s="45">
        <v>820033.12199999229</v>
      </c>
      <c r="S56" s="45">
        <v>-608117.24199999683</v>
      </c>
      <c r="T56" s="47">
        <f t="shared" si="8"/>
        <v>4.6806318793098989E-2</v>
      </c>
      <c r="U56" s="48">
        <f t="shared" si="9"/>
        <v>4.6806318793098989E-2</v>
      </c>
      <c r="V56" s="49">
        <f>SUM(V47:V50,V51,V55)</f>
        <v>4.6806318793098996E-2</v>
      </c>
      <c r="W56" s="50">
        <f t="shared" si="11"/>
        <v>0.17526112690625398</v>
      </c>
      <c r="X56" s="51">
        <f>SUM(X47:X50,X51,X55)</f>
        <v>0.17526112690625401</v>
      </c>
    </row>
    <row r="57" spans="2:25" outlineLevel="1" x14ac:dyDescent="0.3">
      <c r="B57" s="1"/>
      <c r="C57" s="54"/>
      <c r="D57" s="54"/>
      <c r="E57" s="80"/>
      <c r="F57" s="54"/>
      <c r="G57" s="54"/>
      <c r="H57" s="55"/>
      <c r="I57" s="54"/>
      <c r="J57" s="54"/>
      <c r="K57" s="54"/>
      <c r="L57" s="54"/>
      <c r="M57" s="54"/>
      <c r="N57" s="54"/>
      <c r="O57" s="54"/>
      <c r="P57" s="54"/>
      <c r="Q57" s="54"/>
      <c r="R57" s="54"/>
      <c r="S57" s="54"/>
      <c r="T57" s="56"/>
      <c r="U57" s="49"/>
      <c r="V57" s="49"/>
      <c r="W57" s="50"/>
      <c r="X57" s="51"/>
    </row>
    <row r="58" spans="2:25" outlineLevel="1" x14ac:dyDescent="0.3">
      <c r="B58" s="1"/>
      <c r="C58" s="57"/>
      <c r="D58" s="57"/>
      <c r="E58" s="81"/>
      <c r="F58" s="57"/>
      <c r="G58" s="57"/>
      <c r="H58" s="58"/>
      <c r="I58" s="57"/>
      <c r="J58" s="57"/>
      <c r="K58" s="57"/>
      <c r="L58" s="57"/>
      <c r="M58" s="57"/>
      <c r="N58" s="57"/>
      <c r="O58" s="57"/>
      <c r="P58" s="57"/>
      <c r="Q58" s="57"/>
      <c r="R58" s="57"/>
      <c r="S58" s="57"/>
      <c r="T58" s="49"/>
      <c r="U58" s="49"/>
      <c r="V58" s="49"/>
      <c r="W58" s="51"/>
      <c r="X58" s="51"/>
    </row>
    <row r="59" spans="2:25" ht="63" customHeight="1" outlineLevel="1" x14ac:dyDescent="0.3">
      <c r="B59" s="14" t="s">
        <v>92</v>
      </c>
      <c r="C59" s="15" t="s">
        <v>58</v>
      </c>
      <c r="D59" s="15" t="s">
        <v>59</v>
      </c>
      <c r="E59" s="79" t="s">
        <v>60</v>
      </c>
      <c r="F59" s="15" t="s">
        <v>61</v>
      </c>
      <c r="G59" s="15" t="s">
        <v>128</v>
      </c>
      <c r="H59" s="15" t="s">
        <v>17</v>
      </c>
      <c r="I59" s="15" t="s">
        <v>19</v>
      </c>
      <c r="J59" s="15" t="s">
        <v>21</v>
      </c>
      <c r="K59" s="15" t="s">
        <v>62</v>
      </c>
      <c r="L59" s="15" t="s">
        <v>63</v>
      </c>
      <c r="M59" s="15" t="s">
        <v>27</v>
      </c>
      <c r="N59" s="15" t="s">
        <v>29</v>
      </c>
      <c r="O59" s="15" t="s">
        <v>31</v>
      </c>
      <c r="P59" s="15" t="s">
        <v>33</v>
      </c>
      <c r="Q59" s="15" t="s">
        <v>35</v>
      </c>
      <c r="R59" s="15" t="s">
        <v>37</v>
      </c>
      <c r="S59" s="15" t="s">
        <v>39</v>
      </c>
      <c r="T59" s="15" t="str">
        <f>T46</f>
        <v>FY25
Comm Rate NPR Impact</v>
      </c>
      <c r="U59" s="16" t="str">
        <f>U46</f>
        <v>FY25
Estimated AnnualizedComm Rate</v>
      </c>
      <c r="V59" s="16" t="str">
        <f>V46</f>
        <v>FY25 Comm Rate (WAvg)</v>
      </c>
      <c r="W59" s="15" t="str">
        <f>W46</f>
        <v>FY25 NPR Growth</v>
      </c>
      <c r="X59" s="16" t="str">
        <f>X46</f>
        <v>FY25 NPR Growth
(WAvg)</v>
      </c>
    </row>
    <row r="60" spans="2:25" outlineLevel="1" x14ac:dyDescent="0.3">
      <c r="B60" s="18" t="s">
        <v>3</v>
      </c>
      <c r="C60" s="19">
        <v>255353</v>
      </c>
      <c r="D60" s="19">
        <v>1950208</v>
      </c>
      <c r="E60" s="74">
        <v>2054232</v>
      </c>
      <c r="F60" s="20">
        <v>1798879</v>
      </c>
      <c r="G60" s="126">
        <f>IFERROR(E60/C60-1,0%)</f>
        <v>7.0446754101185416</v>
      </c>
      <c r="H60" s="21">
        <v>1.6525350210672279E-2</v>
      </c>
      <c r="I60" s="19">
        <v>255353</v>
      </c>
      <c r="J60" s="22">
        <v>0</v>
      </c>
      <c r="K60" s="23"/>
      <c r="L60" s="23"/>
      <c r="M60" s="23">
        <v>295545.56219999999</v>
      </c>
      <c r="N60" s="22">
        <v>40192.562199999986</v>
      </c>
      <c r="O60" s="23">
        <v>255353</v>
      </c>
      <c r="P60" s="22">
        <v>0</v>
      </c>
      <c r="Q60" s="23">
        <v>212709.049</v>
      </c>
      <c r="R60" s="22">
        <v>-42643.951000000001</v>
      </c>
      <c r="S60" s="22">
        <v>1801330.3887999998</v>
      </c>
      <c r="T60" s="24">
        <f t="shared" ref="T60:T69" si="14">IFERROR(J60/C60,0%)</f>
        <v>0</v>
      </c>
      <c r="U60" s="25">
        <f t="shared" ref="U60:U69" si="15">T60/E$32</f>
        <v>0</v>
      </c>
      <c r="V60" s="26">
        <f t="shared" ref="V60:V68" si="16">IFERROR(T60*H60,0%)</f>
        <v>0</v>
      </c>
      <c r="W60" s="24">
        <f t="shared" ref="W60:W69" si="17">IFERROR((E60-C60)/C60,0%)</f>
        <v>7.0446754101185416</v>
      </c>
      <c r="X60" s="25">
        <f t="shared" ref="X60:X68" si="18">IFERROR(W60*H60,0%)</f>
        <v>0.11641572827272027</v>
      </c>
    </row>
    <row r="61" spans="2:25" outlineLevel="1" x14ac:dyDescent="0.3">
      <c r="B61" s="18" t="s">
        <v>66</v>
      </c>
      <c r="C61" s="19">
        <v>1604167</v>
      </c>
      <c r="D61" s="19">
        <v>1604701</v>
      </c>
      <c r="E61" s="74">
        <v>3134524</v>
      </c>
      <c r="F61" s="20">
        <v>1530357</v>
      </c>
      <c r="G61" s="126">
        <f t="shared" ref="G61:G69" si="19">IFERROR(E61/C61-1,0%)</f>
        <v>0.95398858098938577</v>
      </c>
      <c r="H61" s="21">
        <v>0.10381480331699068</v>
      </c>
      <c r="I61" s="23">
        <v>1604167</v>
      </c>
      <c r="J61" s="22">
        <v>0</v>
      </c>
      <c r="K61" s="23"/>
      <c r="L61" s="23"/>
      <c r="M61" s="23">
        <v>1856662.8858</v>
      </c>
      <c r="N61" s="22">
        <v>252495.88580000005</v>
      </c>
      <c r="O61" s="23">
        <v>1604167</v>
      </c>
      <c r="P61" s="22">
        <v>0</v>
      </c>
      <c r="Q61" s="23">
        <v>1580104.4949999999</v>
      </c>
      <c r="R61" s="22">
        <v>-24062.505000000121</v>
      </c>
      <c r="S61" s="22">
        <v>1301923.6192000001</v>
      </c>
      <c r="T61" s="24">
        <f t="shared" si="14"/>
        <v>0</v>
      </c>
      <c r="U61" s="25">
        <f t="shared" si="15"/>
        <v>0</v>
      </c>
      <c r="V61" s="26">
        <f t="shared" si="16"/>
        <v>0</v>
      </c>
      <c r="W61" s="24">
        <f t="shared" si="17"/>
        <v>0.95398858098938577</v>
      </c>
      <c r="X61" s="25">
        <f t="shared" si="18"/>
        <v>9.9038136902068113E-2</v>
      </c>
    </row>
    <row r="62" spans="2:25" outlineLevel="1" x14ac:dyDescent="0.3">
      <c r="B62" s="18" t="s">
        <v>67</v>
      </c>
      <c r="C62" s="19">
        <v>1523188</v>
      </c>
      <c r="D62" s="19">
        <v>1700925</v>
      </c>
      <c r="E62" s="74">
        <v>2544226</v>
      </c>
      <c r="F62" s="20">
        <v>1021038</v>
      </c>
      <c r="G62" s="126">
        <f t="shared" si="19"/>
        <v>0.6703295981848596</v>
      </c>
      <c r="H62" s="21">
        <v>9.8574189990693228E-2</v>
      </c>
      <c r="I62" s="23">
        <v>1523188</v>
      </c>
      <c r="J62" s="22">
        <v>0</v>
      </c>
      <c r="K62" s="23"/>
      <c r="L62" s="23"/>
      <c r="M62" s="23">
        <v>1762937.7911999999</v>
      </c>
      <c r="N62" s="22">
        <v>239749.79119999986</v>
      </c>
      <c r="O62" s="23">
        <v>1523188</v>
      </c>
      <c r="P62" s="22">
        <v>0</v>
      </c>
      <c r="Q62" s="23">
        <v>1523949.5939999998</v>
      </c>
      <c r="R62" s="22">
        <v>761.59399999980815</v>
      </c>
      <c r="S62" s="22">
        <v>780526.61480000033</v>
      </c>
      <c r="T62" s="24">
        <f t="shared" si="14"/>
        <v>0</v>
      </c>
      <c r="U62" s="25">
        <f t="shared" si="15"/>
        <v>0</v>
      </c>
      <c r="V62" s="26">
        <f t="shared" si="16"/>
        <v>0</v>
      </c>
      <c r="W62" s="24">
        <f t="shared" si="17"/>
        <v>0.6703295981848596</v>
      </c>
      <c r="X62" s="25">
        <f t="shared" si="18"/>
        <v>6.6077197167859397E-2</v>
      </c>
    </row>
    <row r="63" spans="2:25" outlineLevel="1" x14ac:dyDescent="0.3">
      <c r="B63" s="18" t="s">
        <v>4</v>
      </c>
      <c r="C63" s="19">
        <v>9604695</v>
      </c>
      <c r="D63" s="19">
        <v>8549374</v>
      </c>
      <c r="E63" s="74">
        <v>9044955</v>
      </c>
      <c r="F63" s="20">
        <v>-559740</v>
      </c>
      <c r="G63" s="126">
        <f t="shared" si="19"/>
        <v>-5.8277748538605345E-2</v>
      </c>
      <c r="H63" s="21">
        <v>0.62157463801754043</v>
      </c>
      <c r="I63" s="23">
        <v>9641790</v>
      </c>
      <c r="J63" s="22">
        <v>37095</v>
      </c>
      <c r="K63" s="23"/>
      <c r="L63" s="23"/>
      <c r="M63" s="23">
        <v>11116473.993000001</v>
      </c>
      <c r="N63" s="22">
        <v>1511778.9930000007</v>
      </c>
      <c r="O63" s="23">
        <v>9604695</v>
      </c>
      <c r="P63" s="22">
        <v>0</v>
      </c>
      <c r="Q63" s="23">
        <v>9076822.034</v>
      </c>
      <c r="R63" s="22">
        <v>-527872.96600000001</v>
      </c>
      <c r="S63" s="22">
        <v>-1580741.0270000007</v>
      </c>
      <c r="T63" s="24">
        <f t="shared" si="14"/>
        <v>3.862173655696511E-3</v>
      </c>
      <c r="U63" s="25">
        <f t="shared" si="15"/>
        <v>3.862173655696511E-3</v>
      </c>
      <c r="V63" s="26">
        <f t="shared" si="16"/>
        <v>2.4006291920004395E-3</v>
      </c>
      <c r="W63" s="24">
        <f t="shared" si="17"/>
        <v>-5.8277748538605338E-2</v>
      </c>
      <c r="X63" s="25">
        <f t="shared" si="18"/>
        <v>-3.6223970452360858E-2</v>
      </c>
    </row>
    <row r="64" spans="2:25" outlineLevel="1" x14ac:dyDescent="0.3">
      <c r="B64" s="11" t="s">
        <v>79</v>
      </c>
      <c r="C64" s="19">
        <v>2464796</v>
      </c>
      <c r="D64" s="19">
        <v>1558059</v>
      </c>
      <c r="E64" s="74">
        <v>381515</v>
      </c>
      <c r="F64" s="20">
        <v>-2083281</v>
      </c>
      <c r="G64" s="126">
        <f t="shared" si="19"/>
        <v>-0.8452143706821984</v>
      </c>
      <c r="H64" s="21">
        <v>0.1595110184641034</v>
      </c>
      <c r="I64" s="19">
        <v>2464796</v>
      </c>
      <c r="J64" s="22">
        <v>0</v>
      </c>
      <c r="K64" s="32"/>
      <c r="L64" s="32"/>
      <c r="M64" s="19">
        <v>2464796</v>
      </c>
      <c r="N64" s="22">
        <v>0</v>
      </c>
      <c r="O64" s="19">
        <v>2464796</v>
      </c>
      <c r="P64" s="22">
        <v>0</v>
      </c>
      <c r="Q64" s="19">
        <v>2464796</v>
      </c>
      <c r="R64" s="22">
        <v>0</v>
      </c>
      <c r="S64" s="22">
        <v>-2083281</v>
      </c>
      <c r="T64" s="24">
        <f t="shared" si="14"/>
        <v>0</v>
      </c>
      <c r="U64" s="25">
        <f t="shared" si="15"/>
        <v>0</v>
      </c>
      <c r="V64" s="26">
        <f t="shared" si="16"/>
        <v>0</v>
      </c>
      <c r="W64" s="24">
        <f t="shared" si="17"/>
        <v>-0.8452143706821984</v>
      </c>
      <c r="X64" s="25">
        <f t="shared" si="18"/>
        <v>-0.13482100508801367</v>
      </c>
    </row>
    <row r="65" spans="2:25" outlineLevel="1" x14ac:dyDescent="0.3">
      <c r="B65" s="27" t="s">
        <v>81</v>
      </c>
      <c r="C65" s="28">
        <v>973458</v>
      </c>
      <c r="D65" s="28">
        <v>986488</v>
      </c>
      <c r="E65" s="75">
        <v>163478</v>
      </c>
      <c r="F65" s="29">
        <v>-809980</v>
      </c>
      <c r="G65" s="128">
        <f t="shared" si="19"/>
        <v>-0.83206466021132908</v>
      </c>
      <c r="H65" s="30">
        <v>6.2998023776421719E-2</v>
      </c>
      <c r="I65" s="28">
        <v>973458</v>
      </c>
      <c r="J65" s="31">
        <v>0</v>
      </c>
      <c r="K65" s="32"/>
      <c r="L65" s="32"/>
      <c r="M65" s="28">
        <v>973458</v>
      </c>
      <c r="N65" s="31">
        <v>0</v>
      </c>
      <c r="O65" s="28">
        <v>973458</v>
      </c>
      <c r="P65" s="31">
        <v>0</v>
      </c>
      <c r="Q65" s="28">
        <v>973458</v>
      </c>
      <c r="R65" s="31">
        <v>0</v>
      </c>
      <c r="S65" s="31">
        <v>-809980</v>
      </c>
      <c r="T65" s="33">
        <f t="shared" si="14"/>
        <v>0</v>
      </c>
      <c r="U65" s="34">
        <f t="shared" si="15"/>
        <v>0</v>
      </c>
      <c r="V65" s="35">
        <f t="shared" si="16"/>
        <v>0</v>
      </c>
      <c r="W65" s="33">
        <f t="shared" si="17"/>
        <v>-0.83206466021132908</v>
      </c>
      <c r="X65" s="34">
        <f t="shared" si="18"/>
        <v>-5.2418429247513568E-2</v>
      </c>
    </row>
    <row r="66" spans="2:25" outlineLevel="1" x14ac:dyDescent="0.3">
      <c r="B66" s="27" t="s">
        <v>83</v>
      </c>
      <c r="C66" s="28">
        <v>1491338</v>
      </c>
      <c r="D66" s="28">
        <v>571571</v>
      </c>
      <c r="E66" s="75">
        <v>218037</v>
      </c>
      <c r="F66" s="29">
        <v>-1273301</v>
      </c>
      <c r="G66" s="128">
        <f t="shared" si="19"/>
        <v>-0.8537977306284692</v>
      </c>
      <c r="H66" s="30">
        <v>9.6512994687681666E-2</v>
      </c>
      <c r="I66" s="28">
        <v>1491338</v>
      </c>
      <c r="J66" s="31">
        <v>0</v>
      </c>
      <c r="K66" s="32"/>
      <c r="L66" s="32"/>
      <c r="M66" s="28">
        <v>1491338</v>
      </c>
      <c r="N66" s="31">
        <v>0</v>
      </c>
      <c r="O66" s="28">
        <v>1491338</v>
      </c>
      <c r="P66" s="31">
        <v>0</v>
      </c>
      <c r="Q66" s="28">
        <v>1491338</v>
      </c>
      <c r="R66" s="31">
        <v>0</v>
      </c>
      <c r="S66" s="31">
        <v>-1273301</v>
      </c>
      <c r="T66" s="33">
        <f t="shared" si="14"/>
        <v>0</v>
      </c>
      <c r="U66" s="34">
        <f t="shared" si="15"/>
        <v>0</v>
      </c>
      <c r="V66" s="35">
        <f t="shared" si="16"/>
        <v>0</v>
      </c>
      <c r="W66" s="33">
        <f t="shared" si="17"/>
        <v>-0.8537977306284692</v>
      </c>
      <c r="X66" s="34">
        <f t="shared" si="18"/>
        <v>-8.2402575840500106E-2</v>
      </c>
    </row>
    <row r="67" spans="2:25" outlineLevel="1" x14ac:dyDescent="0.3">
      <c r="B67" s="27" t="s">
        <v>85</v>
      </c>
      <c r="C67" s="28">
        <v>0</v>
      </c>
      <c r="D67" s="28">
        <v>0</v>
      </c>
      <c r="E67" s="75"/>
      <c r="F67" s="29"/>
      <c r="G67" s="128">
        <f t="shared" si="19"/>
        <v>0</v>
      </c>
      <c r="H67" s="30">
        <v>0</v>
      </c>
      <c r="I67" s="28">
        <v>0</v>
      </c>
      <c r="J67" s="31">
        <v>0</v>
      </c>
      <c r="K67" s="32"/>
      <c r="L67" s="32"/>
      <c r="M67" s="28">
        <v>0</v>
      </c>
      <c r="N67" s="31">
        <v>0</v>
      </c>
      <c r="O67" s="28">
        <v>0</v>
      </c>
      <c r="P67" s="31">
        <v>0</v>
      </c>
      <c r="Q67" s="28">
        <v>0</v>
      </c>
      <c r="R67" s="31">
        <v>0</v>
      </c>
      <c r="S67" s="31">
        <v>0</v>
      </c>
      <c r="T67" s="33">
        <f t="shared" si="14"/>
        <v>0</v>
      </c>
      <c r="U67" s="34">
        <f t="shared" si="15"/>
        <v>0</v>
      </c>
      <c r="V67" s="35">
        <f t="shared" si="16"/>
        <v>0</v>
      </c>
      <c r="W67" s="33">
        <f t="shared" si="17"/>
        <v>0</v>
      </c>
      <c r="X67" s="34">
        <f t="shared" si="18"/>
        <v>0</v>
      </c>
      <c r="Y67" s="1"/>
    </row>
    <row r="68" spans="2:25" outlineLevel="1" x14ac:dyDescent="0.3">
      <c r="B68" s="36" t="s">
        <v>86</v>
      </c>
      <c r="C68" s="37"/>
      <c r="D68" s="37">
        <v>0</v>
      </c>
      <c r="E68" s="76"/>
      <c r="F68" s="38">
        <v>0</v>
      </c>
      <c r="G68" s="129">
        <f t="shared" si="19"/>
        <v>0</v>
      </c>
      <c r="H68" s="39">
        <v>0</v>
      </c>
      <c r="I68" s="37">
        <v>0</v>
      </c>
      <c r="J68" s="40">
        <v>0</v>
      </c>
      <c r="K68" s="41"/>
      <c r="L68" s="41"/>
      <c r="M68" s="37">
        <v>0</v>
      </c>
      <c r="N68" s="40">
        <v>0</v>
      </c>
      <c r="O68" s="37">
        <v>0</v>
      </c>
      <c r="P68" s="40">
        <v>0</v>
      </c>
      <c r="Q68" s="37">
        <v>0</v>
      </c>
      <c r="R68" s="40">
        <v>0</v>
      </c>
      <c r="S68" s="40">
        <v>0</v>
      </c>
      <c r="T68" s="42">
        <f t="shared" si="14"/>
        <v>0</v>
      </c>
      <c r="U68" s="43">
        <f t="shared" si="15"/>
        <v>0</v>
      </c>
      <c r="V68" s="44">
        <f t="shared" si="16"/>
        <v>0</v>
      </c>
      <c r="W68" s="42">
        <f t="shared" si="17"/>
        <v>0</v>
      </c>
      <c r="X68" s="43">
        <f t="shared" si="18"/>
        <v>0</v>
      </c>
    </row>
    <row r="69" spans="2:25" outlineLevel="1" x14ac:dyDescent="0.3">
      <c r="B69" s="3" t="s">
        <v>93</v>
      </c>
      <c r="C69" s="45">
        <v>15452199</v>
      </c>
      <c r="D69" s="45">
        <v>15363267</v>
      </c>
      <c r="E69" s="77">
        <v>17159452</v>
      </c>
      <c r="F69" s="45">
        <v>1707253</v>
      </c>
      <c r="G69" s="131">
        <f t="shared" si="19"/>
        <v>0.11048608680227323</v>
      </c>
      <c r="H69" s="46">
        <v>1</v>
      </c>
      <c r="I69" s="45">
        <v>15489294</v>
      </c>
      <c r="J69" s="45">
        <v>37095</v>
      </c>
      <c r="K69" s="45">
        <v>0</v>
      </c>
      <c r="L69" s="45">
        <v>0</v>
      </c>
      <c r="M69" s="45">
        <v>17496416.232199997</v>
      </c>
      <c r="N69" s="45">
        <v>2044217.2322000007</v>
      </c>
      <c r="O69" s="45">
        <v>15452199</v>
      </c>
      <c r="P69" s="45">
        <v>0</v>
      </c>
      <c r="Q69" s="45">
        <v>14858381.171999998</v>
      </c>
      <c r="R69" s="45">
        <v>-593817.82800000033</v>
      </c>
      <c r="S69" s="45">
        <v>219758.59579999931</v>
      </c>
      <c r="T69" s="47">
        <f t="shared" si="14"/>
        <v>2.4006291920004395E-3</v>
      </c>
      <c r="U69" s="48">
        <f t="shared" si="15"/>
        <v>2.4006291920004395E-3</v>
      </c>
      <c r="V69" s="49">
        <f>SUM(V60:V63,V64,V68)</f>
        <v>2.4006291920004395E-3</v>
      </c>
      <c r="W69" s="50">
        <f t="shared" si="17"/>
        <v>0.11048608680227326</v>
      </c>
      <c r="X69" s="51">
        <f>SUM(X60:X63,X64,X68)</f>
        <v>0.11048608680227326</v>
      </c>
    </row>
    <row r="70" spans="2:25" outlineLevel="1" x14ac:dyDescent="0.3">
      <c r="B70" s="1"/>
      <c r="C70" s="54"/>
      <c r="D70" s="54"/>
      <c r="E70" s="80"/>
      <c r="F70" s="54"/>
      <c r="G70" s="54"/>
      <c r="H70" s="55"/>
      <c r="I70" s="54"/>
      <c r="J70" s="54"/>
      <c r="K70" s="54"/>
      <c r="L70" s="54"/>
      <c r="M70" s="54"/>
      <c r="N70" s="54"/>
      <c r="O70" s="54"/>
      <c r="P70" s="54"/>
      <c r="Q70" s="54"/>
      <c r="R70" s="54"/>
      <c r="S70" s="54"/>
      <c r="T70" s="56"/>
      <c r="U70" s="49"/>
      <c r="V70" s="49"/>
      <c r="W70" s="50"/>
      <c r="X70" s="51"/>
    </row>
    <row r="71" spans="2:25" ht="61.2" customHeight="1" outlineLevel="1" x14ac:dyDescent="0.3">
      <c r="B71" s="14" t="s">
        <v>94</v>
      </c>
      <c r="C71" s="15" t="s">
        <v>58</v>
      </c>
      <c r="D71" s="15" t="s">
        <v>59</v>
      </c>
      <c r="E71" s="79" t="s">
        <v>60</v>
      </c>
      <c r="F71" s="15" t="s">
        <v>61</v>
      </c>
      <c r="G71" s="15" t="s">
        <v>128</v>
      </c>
      <c r="H71" s="15" t="s">
        <v>17</v>
      </c>
      <c r="I71" s="15" t="s">
        <v>19</v>
      </c>
      <c r="J71" s="15" t="s">
        <v>21</v>
      </c>
      <c r="K71" s="15" t="s">
        <v>62</v>
      </c>
      <c r="L71" s="15" t="s">
        <v>63</v>
      </c>
      <c r="M71" s="15" t="s">
        <v>27</v>
      </c>
      <c r="N71" s="15" t="s">
        <v>29</v>
      </c>
      <c r="O71" s="15" t="s">
        <v>31</v>
      </c>
      <c r="P71" s="15" t="s">
        <v>33</v>
      </c>
      <c r="Q71" s="15" t="s">
        <v>35</v>
      </c>
      <c r="R71" s="15" t="s">
        <v>37</v>
      </c>
      <c r="S71" s="15" t="s">
        <v>39</v>
      </c>
      <c r="T71" s="15" t="str">
        <f>T59</f>
        <v>FY25
Comm Rate NPR Impact</v>
      </c>
      <c r="U71" s="16" t="str">
        <f>U59</f>
        <v>FY25
Estimated AnnualizedComm Rate</v>
      </c>
      <c r="V71" s="16" t="str">
        <f>V59</f>
        <v>FY25 Comm Rate (WAvg)</v>
      </c>
      <c r="W71" s="15" t="str">
        <f>W59</f>
        <v>FY25 NPR Growth</v>
      </c>
      <c r="X71" s="16" t="str">
        <f>X59</f>
        <v>FY25 NPR Growth
(WAvg)</v>
      </c>
    </row>
    <row r="72" spans="2:25" outlineLevel="1" x14ac:dyDescent="0.3">
      <c r="B72" s="18" t="s">
        <v>3</v>
      </c>
      <c r="C72" s="19">
        <v>0</v>
      </c>
      <c r="D72" s="19">
        <v>0</v>
      </c>
      <c r="E72" s="74">
        <v>0</v>
      </c>
      <c r="F72" s="20">
        <v>0</v>
      </c>
      <c r="G72" s="126">
        <f>IFERROR(E72/C72-1,0%)</f>
        <v>0</v>
      </c>
      <c r="H72" s="21">
        <v>0</v>
      </c>
      <c r="I72" s="19">
        <v>0</v>
      </c>
      <c r="J72" s="22">
        <v>0</v>
      </c>
      <c r="K72" s="23"/>
      <c r="L72" s="23"/>
      <c r="M72" s="23">
        <v>0</v>
      </c>
      <c r="N72" s="22">
        <v>0</v>
      </c>
      <c r="O72" s="23">
        <v>0</v>
      </c>
      <c r="P72" s="22">
        <v>0</v>
      </c>
      <c r="Q72" s="23">
        <v>0</v>
      </c>
      <c r="R72" s="22">
        <v>0</v>
      </c>
      <c r="S72" s="22">
        <v>0</v>
      </c>
      <c r="T72" s="24">
        <f t="shared" ref="T72:T81" si="20">IFERROR(J72/C72,0%)</f>
        <v>0</v>
      </c>
      <c r="U72" s="25">
        <f t="shared" ref="U72:U81" si="21">T72/E$32</f>
        <v>0</v>
      </c>
      <c r="V72" s="26">
        <f t="shared" ref="V72:V80" si="22">IFERROR(T72*H72,0%)</f>
        <v>0</v>
      </c>
      <c r="W72" s="24">
        <f t="shared" ref="W72:W81" si="23">IFERROR((E72-C72)/C72,0%)</f>
        <v>0</v>
      </c>
      <c r="X72" s="25">
        <f t="shared" ref="X72:X80" si="24">IFERROR(W72*H72,0%)</f>
        <v>0</v>
      </c>
    </row>
    <row r="73" spans="2:25" outlineLevel="1" x14ac:dyDescent="0.3">
      <c r="B73" s="18" t="s">
        <v>66</v>
      </c>
      <c r="C73" s="19">
        <v>0</v>
      </c>
      <c r="D73" s="19">
        <v>0</v>
      </c>
      <c r="E73" s="74">
        <v>0</v>
      </c>
      <c r="F73" s="20">
        <v>0</v>
      </c>
      <c r="G73" s="126">
        <f t="shared" ref="G73:G81" si="25">IFERROR(E73/C73-1,0%)</f>
        <v>0</v>
      </c>
      <c r="H73" s="21">
        <v>0</v>
      </c>
      <c r="I73" s="23">
        <v>0</v>
      </c>
      <c r="J73" s="22">
        <v>0</v>
      </c>
      <c r="K73" s="23"/>
      <c r="L73" s="23"/>
      <c r="M73" s="23">
        <v>0</v>
      </c>
      <c r="N73" s="22">
        <v>0</v>
      </c>
      <c r="O73" s="23">
        <v>0</v>
      </c>
      <c r="P73" s="22">
        <v>0</v>
      </c>
      <c r="Q73" s="23">
        <v>0</v>
      </c>
      <c r="R73" s="22">
        <v>0</v>
      </c>
      <c r="S73" s="22">
        <v>0</v>
      </c>
      <c r="T73" s="24">
        <f t="shared" si="20"/>
        <v>0</v>
      </c>
      <c r="U73" s="25">
        <f t="shared" si="21"/>
        <v>0</v>
      </c>
      <c r="V73" s="26">
        <f t="shared" si="22"/>
        <v>0</v>
      </c>
      <c r="W73" s="24">
        <f t="shared" si="23"/>
        <v>0</v>
      </c>
      <c r="X73" s="25">
        <f t="shared" si="24"/>
        <v>0</v>
      </c>
    </row>
    <row r="74" spans="2:25" outlineLevel="1" x14ac:dyDescent="0.3">
      <c r="B74" s="18" t="s">
        <v>67</v>
      </c>
      <c r="C74" s="19">
        <v>0</v>
      </c>
      <c r="D74" s="19">
        <v>0</v>
      </c>
      <c r="E74" s="74">
        <v>0</v>
      </c>
      <c r="F74" s="20">
        <v>0</v>
      </c>
      <c r="G74" s="126">
        <f t="shared" si="25"/>
        <v>0</v>
      </c>
      <c r="H74" s="21">
        <v>0</v>
      </c>
      <c r="I74" s="23">
        <v>0</v>
      </c>
      <c r="J74" s="22">
        <v>0</v>
      </c>
      <c r="K74" s="23"/>
      <c r="L74" s="23"/>
      <c r="M74" s="23">
        <v>0</v>
      </c>
      <c r="N74" s="22">
        <v>0</v>
      </c>
      <c r="O74" s="23">
        <v>0</v>
      </c>
      <c r="P74" s="22">
        <v>0</v>
      </c>
      <c r="Q74" s="23">
        <v>0</v>
      </c>
      <c r="R74" s="22">
        <v>0</v>
      </c>
      <c r="S74" s="22">
        <v>0</v>
      </c>
      <c r="T74" s="24">
        <f t="shared" si="20"/>
        <v>0</v>
      </c>
      <c r="U74" s="25">
        <f t="shared" si="21"/>
        <v>0</v>
      </c>
      <c r="V74" s="26">
        <f t="shared" si="22"/>
        <v>0</v>
      </c>
      <c r="W74" s="24">
        <f t="shared" si="23"/>
        <v>0</v>
      </c>
      <c r="X74" s="25">
        <f t="shared" si="24"/>
        <v>0</v>
      </c>
    </row>
    <row r="75" spans="2:25" outlineLevel="1" x14ac:dyDescent="0.3">
      <c r="B75" s="18" t="s">
        <v>4</v>
      </c>
      <c r="C75" s="19">
        <v>0</v>
      </c>
      <c r="D75" s="19">
        <v>0</v>
      </c>
      <c r="E75" s="74">
        <v>0</v>
      </c>
      <c r="F75" s="20">
        <v>0</v>
      </c>
      <c r="G75" s="126">
        <f t="shared" si="25"/>
        <v>0</v>
      </c>
      <c r="H75" s="21">
        <v>0</v>
      </c>
      <c r="I75" s="23">
        <v>0</v>
      </c>
      <c r="J75" s="22">
        <v>0</v>
      </c>
      <c r="K75" s="23">
        <v>0</v>
      </c>
      <c r="L75" s="23">
        <v>0</v>
      </c>
      <c r="M75" s="23">
        <v>0</v>
      </c>
      <c r="N75" s="22">
        <v>0</v>
      </c>
      <c r="O75" s="23">
        <v>0</v>
      </c>
      <c r="P75" s="22">
        <v>0</v>
      </c>
      <c r="Q75" s="23">
        <v>0</v>
      </c>
      <c r="R75" s="22">
        <v>0</v>
      </c>
      <c r="S75" s="22">
        <v>0</v>
      </c>
      <c r="T75" s="24">
        <f t="shared" si="20"/>
        <v>0</v>
      </c>
      <c r="U75" s="25">
        <f t="shared" si="21"/>
        <v>0</v>
      </c>
      <c r="V75" s="26">
        <f t="shared" si="22"/>
        <v>0</v>
      </c>
      <c r="W75" s="24">
        <f t="shared" si="23"/>
        <v>0</v>
      </c>
      <c r="X75" s="25">
        <f t="shared" si="24"/>
        <v>0</v>
      </c>
    </row>
    <row r="76" spans="2:25" outlineLevel="1" x14ac:dyDescent="0.3">
      <c r="B76" s="11" t="s">
        <v>79</v>
      </c>
      <c r="C76" s="19">
        <v>0</v>
      </c>
      <c r="D76" s="19">
        <v>0</v>
      </c>
      <c r="E76" s="74">
        <v>0</v>
      </c>
      <c r="F76" s="20">
        <v>0</v>
      </c>
      <c r="G76" s="126">
        <f t="shared" si="25"/>
        <v>0</v>
      </c>
      <c r="H76" s="21">
        <v>0</v>
      </c>
      <c r="I76" s="19">
        <v>0</v>
      </c>
      <c r="J76" s="22">
        <v>0</v>
      </c>
      <c r="K76" s="32"/>
      <c r="L76" s="32"/>
      <c r="M76" s="19">
        <v>0</v>
      </c>
      <c r="N76" s="22">
        <v>0</v>
      </c>
      <c r="O76" s="28">
        <v>0</v>
      </c>
      <c r="P76" s="22">
        <v>0</v>
      </c>
      <c r="Q76" s="19">
        <v>0</v>
      </c>
      <c r="R76" s="22">
        <v>0</v>
      </c>
      <c r="S76" s="22">
        <v>0</v>
      </c>
      <c r="T76" s="24">
        <f t="shared" si="20"/>
        <v>0</v>
      </c>
      <c r="U76" s="25">
        <f t="shared" si="21"/>
        <v>0</v>
      </c>
      <c r="V76" s="26">
        <f t="shared" si="22"/>
        <v>0</v>
      </c>
      <c r="W76" s="24">
        <f t="shared" si="23"/>
        <v>0</v>
      </c>
      <c r="X76" s="25">
        <f t="shared" si="24"/>
        <v>0</v>
      </c>
    </row>
    <row r="77" spans="2:25" outlineLevel="1" x14ac:dyDescent="0.3">
      <c r="B77" s="27" t="s">
        <v>81</v>
      </c>
      <c r="C77" s="28">
        <v>0</v>
      </c>
      <c r="D77" s="28">
        <v>0</v>
      </c>
      <c r="E77" s="75">
        <v>0</v>
      </c>
      <c r="F77" s="29">
        <v>0</v>
      </c>
      <c r="G77" s="128">
        <f t="shared" si="25"/>
        <v>0</v>
      </c>
      <c r="H77" s="30">
        <v>0</v>
      </c>
      <c r="I77" s="28">
        <v>0</v>
      </c>
      <c r="J77" s="31">
        <v>0</v>
      </c>
      <c r="K77" s="32"/>
      <c r="L77" s="32"/>
      <c r="M77" s="28">
        <v>0</v>
      </c>
      <c r="N77" s="31">
        <v>0</v>
      </c>
      <c r="O77" s="28">
        <v>0</v>
      </c>
      <c r="P77" s="31">
        <v>0</v>
      </c>
      <c r="Q77" s="28">
        <v>0</v>
      </c>
      <c r="R77" s="31">
        <v>0</v>
      </c>
      <c r="S77" s="31">
        <v>0</v>
      </c>
      <c r="T77" s="33">
        <f t="shared" si="20"/>
        <v>0</v>
      </c>
      <c r="U77" s="34">
        <f t="shared" si="21"/>
        <v>0</v>
      </c>
      <c r="V77" s="35">
        <f t="shared" si="22"/>
        <v>0</v>
      </c>
      <c r="W77" s="33">
        <f t="shared" si="23"/>
        <v>0</v>
      </c>
      <c r="X77" s="34">
        <f t="shared" si="24"/>
        <v>0</v>
      </c>
    </row>
    <row r="78" spans="2:25" outlineLevel="1" x14ac:dyDescent="0.3">
      <c r="B78" s="27" t="s">
        <v>83</v>
      </c>
      <c r="C78" s="28">
        <v>0</v>
      </c>
      <c r="D78" s="28">
        <v>0</v>
      </c>
      <c r="E78" s="75">
        <v>0</v>
      </c>
      <c r="F78" s="29">
        <v>0</v>
      </c>
      <c r="G78" s="128">
        <f t="shared" si="25"/>
        <v>0</v>
      </c>
      <c r="H78" s="30">
        <v>0</v>
      </c>
      <c r="I78" s="28">
        <v>0</v>
      </c>
      <c r="J78" s="31">
        <v>0</v>
      </c>
      <c r="K78" s="32"/>
      <c r="L78" s="32"/>
      <c r="M78" s="28">
        <v>0</v>
      </c>
      <c r="N78" s="31">
        <v>0</v>
      </c>
      <c r="O78" s="28">
        <v>0</v>
      </c>
      <c r="P78" s="31">
        <v>0</v>
      </c>
      <c r="Q78" s="28">
        <v>0</v>
      </c>
      <c r="R78" s="31">
        <v>0</v>
      </c>
      <c r="S78" s="31">
        <v>0</v>
      </c>
      <c r="T78" s="33">
        <f t="shared" si="20"/>
        <v>0</v>
      </c>
      <c r="U78" s="34">
        <f t="shared" si="21"/>
        <v>0</v>
      </c>
      <c r="V78" s="35">
        <f t="shared" si="22"/>
        <v>0</v>
      </c>
      <c r="W78" s="33">
        <f t="shared" si="23"/>
        <v>0</v>
      </c>
      <c r="X78" s="34">
        <f t="shared" si="24"/>
        <v>0</v>
      </c>
    </row>
    <row r="79" spans="2:25" outlineLevel="1" x14ac:dyDescent="0.3">
      <c r="B79" s="27" t="s">
        <v>85</v>
      </c>
      <c r="C79" s="28">
        <v>0</v>
      </c>
      <c r="D79" s="28">
        <v>0</v>
      </c>
      <c r="E79" s="75">
        <v>0</v>
      </c>
      <c r="F79" s="29"/>
      <c r="G79" s="128">
        <f t="shared" si="25"/>
        <v>0</v>
      </c>
      <c r="H79" s="30">
        <v>0</v>
      </c>
      <c r="I79" s="28">
        <v>0</v>
      </c>
      <c r="J79" s="31">
        <v>0</v>
      </c>
      <c r="K79" s="32"/>
      <c r="L79" s="32"/>
      <c r="M79" s="28">
        <v>0</v>
      </c>
      <c r="N79" s="31">
        <v>0</v>
      </c>
      <c r="O79" s="28">
        <v>0</v>
      </c>
      <c r="P79" s="31">
        <v>0</v>
      </c>
      <c r="Q79" s="28">
        <v>0</v>
      </c>
      <c r="R79" s="31">
        <v>0</v>
      </c>
      <c r="S79" s="31">
        <v>0</v>
      </c>
      <c r="T79" s="33">
        <f t="shared" si="20"/>
        <v>0</v>
      </c>
      <c r="U79" s="34">
        <f t="shared" si="21"/>
        <v>0</v>
      </c>
      <c r="V79" s="35">
        <f t="shared" si="22"/>
        <v>0</v>
      </c>
      <c r="W79" s="33">
        <f t="shared" si="23"/>
        <v>0</v>
      </c>
      <c r="X79" s="34">
        <f t="shared" si="24"/>
        <v>0</v>
      </c>
      <c r="Y79" s="1"/>
    </row>
    <row r="80" spans="2:25" outlineLevel="1" x14ac:dyDescent="0.3">
      <c r="B80" s="36" t="s">
        <v>86</v>
      </c>
      <c r="C80" s="37">
        <v>-10299166</v>
      </c>
      <c r="D80" s="37">
        <v>-17803025</v>
      </c>
      <c r="E80" s="76">
        <v>-21150207</v>
      </c>
      <c r="F80" s="38">
        <v>-10851041</v>
      </c>
      <c r="G80" s="129">
        <f t="shared" si="25"/>
        <v>1.0535844358659721</v>
      </c>
      <c r="H80" s="39">
        <v>1</v>
      </c>
      <c r="I80" s="37">
        <v>-11115449</v>
      </c>
      <c r="J80" s="40">
        <v>-816283</v>
      </c>
      <c r="K80" s="41"/>
      <c r="L80" s="41"/>
      <c r="M80" s="37">
        <v>-11769641</v>
      </c>
      <c r="N80" s="40">
        <v>-1470475</v>
      </c>
      <c r="O80" s="37">
        <v>-10299166</v>
      </c>
      <c r="P80" s="40">
        <v>0</v>
      </c>
      <c r="Q80" s="37">
        <v>-12209562</v>
      </c>
      <c r="R80" s="40">
        <v>-1910396</v>
      </c>
      <c r="S80" s="40">
        <v>-6653887</v>
      </c>
      <c r="T80" s="42">
        <f t="shared" si="20"/>
        <v>7.9257194223299243E-2</v>
      </c>
      <c r="U80" s="43">
        <f t="shared" si="21"/>
        <v>7.9257194223299243E-2</v>
      </c>
      <c r="V80" s="44">
        <f t="shared" si="22"/>
        <v>7.9257194223299243E-2</v>
      </c>
      <c r="W80" s="42">
        <f t="shared" si="23"/>
        <v>1.0535844358659721</v>
      </c>
      <c r="X80" s="43">
        <f t="shared" si="24"/>
        <v>1.0535844358659721</v>
      </c>
    </row>
    <row r="81" spans="2:25" outlineLevel="1" x14ac:dyDescent="0.3">
      <c r="B81" s="3" t="s">
        <v>95</v>
      </c>
      <c r="C81" s="45">
        <v>-10299166</v>
      </c>
      <c r="D81" s="45">
        <v>-17803025</v>
      </c>
      <c r="E81" s="77">
        <v>-21150207</v>
      </c>
      <c r="F81" s="45">
        <v>-10851041</v>
      </c>
      <c r="G81" s="131">
        <f t="shared" si="25"/>
        <v>1.0535844358659721</v>
      </c>
      <c r="H81" s="46">
        <v>1</v>
      </c>
      <c r="I81" s="45">
        <v>-11115449</v>
      </c>
      <c r="J81" s="45">
        <v>-816283</v>
      </c>
      <c r="K81" s="45">
        <v>0</v>
      </c>
      <c r="L81" s="45">
        <v>0</v>
      </c>
      <c r="M81" s="45">
        <v>-11769641</v>
      </c>
      <c r="N81" s="45">
        <v>-1470475</v>
      </c>
      <c r="O81" s="45">
        <v>-10299166</v>
      </c>
      <c r="P81" s="45">
        <v>0</v>
      </c>
      <c r="Q81" s="45">
        <v>-12209562</v>
      </c>
      <c r="R81" s="45">
        <v>-1910396</v>
      </c>
      <c r="S81" s="45">
        <v>-6653887</v>
      </c>
      <c r="T81" s="47">
        <f t="shared" si="20"/>
        <v>7.9257194223299243E-2</v>
      </c>
      <c r="U81" s="48">
        <f t="shared" si="21"/>
        <v>7.9257194223299243E-2</v>
      </c>
      <c r="V81" s="49">
        <f>SUM(V72:V75,V76,V80)</f>
        <v>7.9257194223299243E-2</v>
      </c>
      <c r="W81" s="50">
        <f t="shared" si="23"/>
        <v>1.0535844358659721</v>
      </c>
      <c r="X81" s="51">
        <f>SUM(X72:X75,X76,X80)</f>
        <v>1.0535844358659721</v>
      </c>
    </row>
    <row r="82" spans="2:25" outlineLevel="1" x14ac:dyDescent="0.3">
      <c r="B82" s="1"/>
      <c r="C82" s="54"/>
      <c r="D82" s="54"/>
      <c r="E82" s="80"/>
      <c r="F82" s="54"/>
      <c r="G82" s="54"/>
      <c r="H82" s="55"/>
      <c r="I82" s="54"/>
      <c r="J82" s="54"/>
      <c r="K82" s="54"/>
      <c r="L82" s="54"/>
      <c r="M82" s="54"/>
      <c r="N82" s="54"/>
      <c r="O82" s="54"/>
      <c r="P82" s="54"/>
      <c r="Q82" s="54"/>
      <c r="R82" s="54"/>
      <c r="S82" s="54"/>
      <c r="T82" s="56"/>
      <c r="U82" s="49"/>
      <c r="V82" s="49"/>
      <c r="W82" s="50"/>
      <c r="X82" s="51"/>
    </row>
    <row r="83" spans="2:25" ht="75" customHeight="1" x14ac:dyDescent="0.3">
      <c r="B83" s="14" t="s">
        <v>96</v>
      </c>
      <c r="C83" s="15" t="s">
        <v>58</v>
      </c>
      <c r="D83" s="15" t="s">
        <v>59</v>
      </c>
      <c r="E83" s="79" t="s">
        <v>60</v>
      </c>
      <c r="F83" s="15" t="s">
        <v>61</v>
      </c>
      <c r="G83" s="15" t="s">
        <v>128</v>
      </c>
      <c r="H83" s="15" t="s">
        <v>17</v>
      </c>
      <c r="I83" s="15" t="s">
        <v>19</v>
      </c>
      <c r="J83" s="15" t="s">
        <v>21</v>
      </c>
      <c r="K83" s="15" t="s">
        <v>62</v>
      </c>
      <c r="L83" s="15" t="s">
        <v>63</v>
      </c>
      <c r="M83" s="15" t="s">
        <v>27</v>
      </c>
      <c r="N83" s="15" t="s">
        <v>29</v>
      </c>
      <c r="O83" s="15" t="s">
        <v>31</v>
      </c>
      <c r="P83" s="15" t="s">
        <v>33</v>
      </c>
      <c r="Q83" s="15" t="s">
        <v>35</v>
      </c>
      <c r="R83" s="15" t="s">
        <v>37</v>
      </c>
      <c r="S83" s="15" t="s">
        <v>39</v>
      </c>
      <c r="T83" s="15" t="str">
        <f>T71</f>
        <v>FY25
Comm Rate NPR Impact</v>
      </c>
      <c r="U83" s="16" t="str">
        <f>U71</f>
        <v>FY25
Estimated AnnualizedComm Rate</v>
      </c>
      <c r="V83" s="16" t="str">
        <f>V71</f>
        <v>FY25 Comm Rate (WAvg)</v>
      </c>
      <c r="W83" s="15" t="str">
        <f>W71</f>
        <v>FY25 NPR Growth</v>
      </c>
      <c r="X83" s="16" t="str">
        <f>X71</f>
        <v>FY25 NPR Growth
(WAvg)</v>
      </c>
    </row>
    <row r="84" spans="2:25" x14ac:dyDescent="0.3">
      <c r="B84" s="18" t="s">
        <v>3</v>
      </c>
      <c r="C84" s="19">
        <v>1024878</v>
      </c>
      <c r="D84" s="19">
        <v>3124086</v>
      </c>
      <c r="E84" s="74">
        <v>12684355</v>
      </c>
      <c r="F84" s="20">
        <v>11659477</v>
      </c>
      <c r="G84" s="126">
        <f>IFERROR(E84/C84-1,0%)</f>
        <v>11.37645358764653</v>
      </c>
      <c r="H84" s="21">
        <v>8.1223069910725532E-3</v>
      </c>
      <c r="I84" s="19">
        <v>1024878</v>
      </c>
      <c r="J84" s="22">
        <v>0</v>
      </c>
      <c r="K84" s="23"/>
      <c r="L84" s="23"/>
      <c r="M84" s="23">
        <v>1111871.5622</v>
      </c>
      <c r="N84" s="22">
        <v>86993.562200000044</v>
      </c>
      <c r="O84" s="23">
        <v>1024878</v>
      </c>
      <c r="P84" s="22">
        <v>0</v>
      </c>
      <c r="Q84" s="23">
        <v>1025390.4389999999</v>
      </c>
      <c r="R84" s="22">
        <v>512.43899999989662</v>
      </c>
      <c r="S84" s="22">
        <v>11571970.9988</v>
      </c>
      <c r="T84" s="24">
        <f t="shared" ref="T84:T93" si="26">IFERROR(J84/C84,0%)</f>
        <v>0</v>
      </c>
      <c r="U84" s="25">
        <f t="shared" ref="U84:U93" si="27">T84/E$32</f>
        <v>0</v>
      </c>
      <c r="V84" s="26">
        <f t="shared" ref="V84:V92" si="28">IFERROR(T84*H84,0%)</f>
        <v>0</v>
      </c>
      <c r="W84" s="24">
        <f t="shared" ref="W84:W93" si="29">IFERROR((E84-C84)/C84,0%)</f>
        <v>11.37645358764653</v>
      </c>
      <c r="X84" s="25">
        <f t="shared" ref="X84:X93" si="30">IFERROR(W84*H84,0%)</f>
        <v>9.2403048508553839E-2</v>
      </c>
    </row>
    <row r="85" spans="2:25" x14ac:dyDescent="0.3">
      <c r="B85" s="18" t="s">
        <v>66</v>
      </c>
      <c r="C85" s="19">
        <v>22492908</v>
      </c>
      <c r="D85" s="19">
        <v>29991823</v>
      </c>
      <c r="E85" s="74">
        <v>35222502</v>
      </c>
      <c r="F85" s="20">
        <v>12729594</v>
      </c>
      <c r="G85" s="126">
        <f t="shared" ref="G85:G93" si="31">IFERROR(E85/C85-1,0%)</f>
        <v>0.5659381170278206</v>
      </c>
      <c r="H85" s="21">
        <v>0.17825956250202635</v>
      </c>
      <c r="I85" s="23">
        <v>22492908</v>
      </c>
      <c r="J85" s="22">
        <v>0</v>
      </c>
      <c r="K85" s="23"/>
      <c r="L85" s="23"/>
      <c r="M85" s="23">
        <v>23227600.8858</v>
      </c>
      <c r="N85" s="22">
        <v>734692.88580000028</v>
      </c>
      <c r="O85" s="23">
        <v>22492908</v>
      </c>
      <c r="P85" s="22">
        <v>0</v>
      </c>
      <c r="Q85" s="23">
        <v>22504154.454</v>
      </c>
      <c r="R85" s="22">
        <v>11246.453999999911</v>
      </c>
      <c r="S85" s="22">
        <v>11983654.6602</v>
      </c>
      <c r="T85" s="24">
        <f t="shared" si="26"/>
        <v>0</v>
      </c>
      <c r="U85" s="25">
        <f t="shared" si="27"/>
        <v>0</v>
      </c>
      <c r="V85" s="26">
        <f t="shared" si="28"/>
        <v>0</v>
      </c>
      <c r="W85" s="24">
        <f t="shared" si="29"/>
        <v>0.56593811702782049</v>
      </c>
      <c r="X85" s="25">
        <f t="shared" si="30"/>
        <v>0.10088388114459987</v>
      </c>
    </row>
    <row r="86" spans="2:25" x14ac:dyDescent="0.3">
      <c r="B86" s="18" t="s">
        <v>67</v>
      </c>
      <c r="C86" s="19">
        <v>12069106</v>
      </c>
      <c r="D86" s="19">
        <v>15669992</v>
      </c>
      <c r="E86" s="74">
        <v>15912110</v>
      </c>
      <c r="F86" s="20">
        <v>3843004</v>
      </c>
      <c r="G86" s="126">
        <f t="shared" si="31"/>
        <v>0.31841662505905566</v>
      </c>
      <c r="H86" s="21">
        <v>9.5649417823190377E-2</v>
      </c>
      <c r="I86" s="23">
        <v>12069106</v>
      </c>
      <c r="J86" s="22">
        <v>0</v>
      </c>
      <c r="K86" s="23"/>
      <c r="L86" s="23"/>
      <c r="M86" s="23">
        <v>12986044.791200001</v>
      </c>
      <c r="N86" s="22">
        <v>916938.79120000079</v>
      </c>
      <c r="O86" s="23">
        <v>12069106</v>
      </c>
      <c r="P86" s="22">
        <v>0</v>
      </c>
      <c r="Q86" s="23">
        <v>12075140.552999999</v>
      </c>
      <c r="R86" s="22">
        <v>6034.5529999993742</v>
      </c>
      <c r="S86" s="22">
        <v>2920030.6557999998</v>
      </c>
      <c r="T86" s="24">
        <f t="shared" si="26"/>
        <v>0</v>
      </c>
      <c r="U86" s="25">
        <f t="shared" si="27"/>
        <v>0</v>
      </c>
      <c r="V86" s="26">
        <f t="shared" si="28"/>
        <v>0</v>
      </c>
      <c r="W86" s="24">
        <f t="shared" si="29"/>
        <v>0.31841662505905571</v>
      </c>
      <c r="X86" s="25">
        <f t="shared" si="30"/>
        <v>3.0456364812123771E-2</v>
      </c>
    </row>
    <row r="87" spans="2:25" x14ac:dyDescent="0.3">
      <c r="B87" s="18" t="s">
        <v>4</v>
      </c>
      <c r="C87" s="19">
        <v>76244958</v>
      </c>
      <c r="D87" s="19">
        <v>80974473</v>
      </c>
      <c r="E87" s="74">
        <v>87175750</v>
      </c>
      <c r="F87" s="20">
        <v>10930792</v>
      </c>
      <c r="G87" s="126">
        <f t="shared" si="31"/>
        <v>0.14336412907460705</v>
      </c>
      <c r="H87" s="21">
        <v>0.60425236505948343</v>
      </c>
      <c r="I87" s="23">
        <v>81106823.40699999</v>
      </c>
      <c r="J87" s="22">
        <v>4861865.4069999903</v>
      </c>
      <c r="K87" s="23">
        <v>1944746.1627999963</v>
      </c>
      <c r="L87" s="23">
        <v>2917119.244199994</v>
      </c>
      <c r="M87" s="23">
        <v>86796835.993000001</v>
      </c>
      <c r="N87" s="22">
        <v>10551877.993000001</v>
      </c>
      <c r="O87" s="23">
        <v>76244958</v>
      </c>
      <c r="P87" s="22">
        <v>0</v>
      </c>
      <c r="Q87" s="23">
        <v>77007407.579999998</v>
      </c>
      <c r="R87" s="22">
        <v>762449.57999999821</v>
      </c>
      <c r="S87" s="22">
        <v>-5245400.9799999893</v>
      </c>
      <c r="T87" s="24">
        <f t="shared" si="26"/>
        <v>6.3766385798258163E-2</v>
      </c>
      <c r="U87" s="25">
        <f t="shared" si="27"/>
        <v>6.3766385798258163E-2</v>
      </c>
      <c r="V87" s="26">
        <f t="shared" si="28"/>
        <v>3.8530989429892949E-2</v>
      </c>
      <c r="W87" s="24">
        <f t="shared" si="29"/>
        <v>0.14336412907460713</v>
      </c>
      <c r="X87" s="25">
        <f t="shared" si="30"/>
        <v>8.6628114058024411E-2</v>
      </c>
    </row>
    <row r="88" spans="2:25" x14ac:dyDescent="0.3">
      <c r="B88" s="11" t="s">
        <v>79</v>
      </c>
      <c r="C88" s="19">
        <v>24647969</v>
      </c>
      <c r="D88" s="19">
        <v>15128157</v>
      </c>
      <c r="E88" s="74">
        <v>4880997</v>
      </c>
      <c r="F88" s="20">
        <v>-19766972</v>
      </c>
      <c r="G88" s="126">
        <f t="shared" si="31"/>
        <v>-0.80197163506656466</v>
      </c>
      <c r="H88" s="21">
        <v>0.1953387339024153</v>
      </c>
      <c r="I88" s="19">
        <v>24647969</v>
      </c>
      <c r="J88" s="22">
        <v>0</v>
      </c>
      <c r="K88" s="32"/>
      <c r="L88" s="32"/>
      <c r="M88" s="28">
        <v>24698301.664999999</v>
      </c>
      <c r="N88" s="22">
        <v>50332.664999999106</v>
      </c>
      <c r="O88" s="28">
        <v>24647969</v>
      </c>
      <c r="P88" s="22">
        <v>0</v>
      </c>
      <c r="Q88" s="19">
        <v>24894448.690000001</v>
      </c>
      <c r="R88" s="22">
        <v>246479.69000000134</v>
      </c>
      <c r="S88" s="22">
        <v>-20063784.355</v>
      </c>
      <c r="T88" s="24">
        <f t="shared" si="26"/>
        <v>0</v>
      </c>
      <c r="U88" s="25">
        <f t="shared" si="27"/>
        <v>0</v>
      </c>
      <c r="V88" s="26">
        <f t="shared" si="28"/>
        <v>0</v>
      </c>
      <c r="W88" s="24">
        <f t="shared" si="29"/>
        <v>-0.80197163506656466</v>
      </c>
      <c r="X88" s="25">
        <f t="shared" si="30"/>
        <v>-0.15665612381955257</v>
      </c>
    </row>
    <row r="89" spans="2:25" x14ac:dyDescent="0.3">
      <c r="B89" s="27" t="s">
        <v>81</v>
      </c>
      <c r="C89" s="28">
        <v>9734586</v>
      </c>
      <c r="D89" s="28">
        <v>7061579</v>
      </c>
      <c r="E89" s="75">
        <v>1925389</v>
      </c>
      <c r="F89" s="29">
        <v>-7809197</v>
      </c>
      <c r="G89" s="128">
        <f t="shared" si="31"/>
        <v>-0.80221151675068669</v>
      </c>
      <c r="H89" s="30">
        <v>7.7148007785313971E-2</v>
      </c>
      <c r="I89" s="28">
        <v>9734586</v>
      </c>
      <c r="J89" s="31">
        <v>0</v>
      </c>
      <c r="K89" s="32"/>
      <c r="L89" s="32"/>
      <c r="M89" s="28">
        <v>9734586</v>
      </c>
      <c r="N89" s="31">
        <v>0</v>
      </c>
      <c r="O89" s="28">
        <v>9734586</v>
      </c>
      <c r="P89" s="31">
        <v>0</v>
      </c>
      <c r="Q89" s="28">
        <v>14936669.214</v>
      </c>
      <c r="R89" s="31">
        <v>5202083.2139999997</v>
      </c>
      <c r="S89" s="31">
        <v>-13011280.214</v>
      </c>
      <c r="T89" s="33">
        <f t="shared" si="26"/>
        <v>0</v>
      </c>
      <c r="U89" s="34">
        <f t="shared" si="27"/>
        <v>0</v>
      </c>
      <c r="V89" s="35">
        <f t="shared" si="28"/>
        <v>0</v>
      </c>
      <c r="W89" s="33">
        <f t="shared" si="29"/>
        <v>-0.80221151675068669</v>
      </c>
      <c r="X89" s="34">
        <f t="shared" si="30"/>
        <v>-6.1889020339750508E-2</v>
      </c>
    </row>
    <row r="90" spans="2:25" x14ac:dyDescent="0.3">
      <c r="B90" s="27" t="s">
        <v>83</v>
      </c>
      <c r="C90" s="28">
        <v>14913383</v>
      </c>
      <c r="D90" s="28">
        <v>8543185</v>
      </c>
      <c r="E90" s="75">
        <v>1955608</v>
      </c>
      <c r="F90" s="29">
        <v>-12957775</v>
      </c>
      <c r="G90" s="128">
        <f t="shared" si="31"/>
        <v>-0.86886892129036042</v>
      </c>
      <c r="H90" s="30">
        <v>0.11819072611710132</v>
      </c>
      <c r="I90" s="28">
        <v>14913383</v>
      </c>
      <c r="J90" s="31">
        <v>0</v>
      </c>
      <c r="K90" s="32"/>
      <c r="L90" s="32"/>
      <c r="M90" s="28">
        <v>14913383</v>
      </c>
      <c r="N90" s="31">
        <v>0</v>
      </c>
      <c r="O90" s="28">
        <v>14913383</v>
      </c>
      <c r="P90" s="31">
        <v>0</v>
      </c>
      <c r="Q90" s="28">
        <v>9957779.4760000017</v>
      </c>
      <c r="R90" s="31">
        <v>-4955603.5239999983</v>
      </c>
      <c r="S90" s="31">
        <v>-8002171.4760000017</v>
      </c>
      <c r="T90" s="33">
        <f t="shared" si="26"/>
        <v>0</v>
      </c>
      <c r="U90" s="34">
        <f t="shared" si="27"/>
        <v>0</v>
      </c>
      <c r="V90" s="35">
        <f t="shared" si="28"/>
        <v>0</v>
      </c>
      <c r="W90" s="33">
        <f t="shared" si="29"/>
        <v>-0.86886892129036053</v>
      </c>
      <c r="X90" s="34">
        <f t="shared" si="30"/>
        <v>-0.10269224870789027</v>
      </c>
    </row>
    <row r="91" spans="2:25" outlineLevel="1" x14ac:dyDescent="0.3">
      <c r="B91" s="27" t="s">
        <v>85</v>
      </c>
      <c r="C91" s="28">
        <v>0</v>
      </c>
      <c r="D91" s="28">
        <v>0</v>
      </c>
      <c r="E91" s="75">
        <v>0</v>
      </c>
      <c r="F91" s="29"/>
      <c r="G91" s="128">
        <f t="shared" si="31"/>
        <v>0</v>
      </c>
      <c r="H91" s="30">
        <v>0</v>
      </c>
      <c r="I91" s="28">
        <v>0</v>
      </c>
      <c r="J91" s="31">
        <v>0</v>
      </c>
      <c r="K91" s="32"/>
      <c r="L91" s="32"/>
      <c r="M91" s="28">
        <v>0</v>
      </c>
      <c r="N91" s="31">
        <v>0</v>
      </c>
      <c r="O91" s="28">
        <v>0</v>
      </c>
      <c r="P91" s="31">
        <v>0</v>
      </c>
      <c r="Q91" s="28">
        <v>0</v>
      </c>
      <c r="R91" s="31">
        <v>0</v>
      </c>
      <c r="S91" s="31">
        <v>0</v>
      </c>
      <c r="T91" s="33">
        <f t="shared" si="26"/>
        <v>0</v>
      </c>
      <c r="U91" s="34">
        <f t="shared" si="27"/>
        <v>0</v>
      </c>
      <c r="V91" s="35">
        <f t="shared" si="28"/>
        <v>0</v>
      </c>
      <c r="W91" s="33">
        <f t="shared" si="29"/>
        <v>0</v>
      </c>
      <c r="X91" s="34">
        <f t="shared" si="30"/>
        <v>0</v>
      </c>
      <c r="Y91" s="1"/>
    </row>
    <row r="92" spans="2:25" x14ac:dyDescent="0.3">
      <c r="B92" s="36" t="s">
        <v>86</v>
      </c>
      <c r="C92" s="37">
        <v>-10299166</v>
      </c>
      <c r="D92" s="37">
        <v>-17803025</v>
      </c>
      <c r="E92" s="76">
        <v>-21150207</v>
      </c>
      <c r="F92" s="38">
        <v>-10851041</v>
      </c>
      <c r="G92" s="129">
        <f t="shared" si="31"/>
        <v>1.0535844358659721</v>
      </c>
      <c r="H92" s="39">
        <v>-8.1622386278187992E-2</v>
      </c>
      <c r="I92" s="37">
        <v>-10299166</v>
      </c>
      <c r="J92" s="40">
        <v>0</v>
      </c>
      <c r="K92" s="41"/>
      <c r="L92" s="41"/>
      <c r="M92" s="82">
        <v>-11769641</v>
      </c>
      <c r="N92" s="40">
        <v>-1470475</v>
      </c>
      <c r="O92" s="37">
        <v>-10299166</v>
      </c>
      <c r="P92" s="40">
        <v>0</v>
      </c>
      <c r="Q92" s="37">
        <v>-10505149.32</v>
      </c>
      <c r="R92" s="40">
        <v>-205983.3200000003</v>
      </c>
      <c r="S92" s="40">
        <v>-9174582.6799999997</v>
      </c>
      <c r="T92" s="42">
        <f t="shared" si="26"/>
        <v>0</v>
      </c>
      <c r="U92" s="43">
        <f t="shared" si="27"/>
        <v>0</v>
      </c>
      <c r="V92" s="44">
        <f t="shared" si="28"/>
        <v>0</v>
      </c>
      <c r="W92" s="42">
        <f t="shared" si="29"/>
        <v>1.0535844358659721</v>
      </c>
      <c r="X92" s="43">
        <f t="shared" si="30"/>
        <v>-8.5996075800939153E-2</v>
      </c>
    </row>
    <row r="93" spans="2:25" x14ac:dyDescent="0.3">
      <c r="B93" s="3" t="s">
        <v>97</v>
      </c>
      <c r="C93" s="45">
        <v>126180653</v>
      </c>
      <c r="D93" s="45">
        <v>127085506</v>
      </c>
      <c r="E93" s="77">
        <v>134725507</v>
      </c>
      <c r="F93" s="45">
        <v>8544854</v>
      </c>
      <c r="G93" s="131">
        <f t="shared" si="31"/>
        <v>6.7719208902810246E-2</v>
      </c>
      <c r="H93" s="46">
        <v>1</v>
      </c>
      <c r="I93" s="45">
        <v>131042518.40700001</v>
      </c>
      <c r="J93" s="45">
        <v>4861865.4069999903</v>
      </c>
      <c r="K93" s="45">
        <v>1944746.1628000005</v>
      </c>
      <c r="L93" s="45">
        <v>2917119.2442000001</v>
      </c>
      <c r="M93" s="45">
        <v>137000681.23220003</v>
      </c>
      <c r="N93" s="45">
        <v>10870360.897200001</v>
      </c>
      <c r="O93" s="45">
        <v>126180653</v>
      </c>
      <c r="P93" s="45">
        <v>0</v>
      </c>
      <c r="Q93" s="45">
        <v>127001392.39599997</v>
      </c>
      <c r="R93" s="45">
        <v>820739.39599999844</v>
      </c>
      <c r="S93" s="45">
        <v>-8008111.7001999877</v>
      </c>
      <c r="T93" s="47">
        <f t="shared" si="26"/>
        <v>3.8530989429892949E-2</v>
      </c>
      <c r="U93" s="48">
        <f t="shared" si="27"/>
        <v>3.8530989429892949E-2</v>
      </c>
      <c r="V93" s="49">
        <f>SUM(V84:V87,V88,V92)</f>
        <v>3.8530989429892949E-2</v>
      </c>
      <c r="W93" s="50">
        <f t="shared" si="29"/>
        <v>6.7719208902810163E-2</v>
      </c>
      <c r="X93" s="51">
        <f t="shared" si="30"/>
        <v>6.7719208902810163E-2</v>
      </c>
    </row>
    <row r="94" spans="2:25" x14ac:dyDescent="0.3">
      <c r="B94" s="1"/>
      <c r="C94" s="1"/>
      <c r="D94" s="59"/>
      <c r="E94" s="83"/>
      <c r="F94" s="59"/>
      <c r="G94" s="59"/>
      <c r="H94" s="60"/>
      <c r="I94" s="59"/>
      <c r="J94" s="59"/>
      <c r="K94" s="59"/>
      <c r="L94" s="59"/>
      <c r="M94" s="59"/>
      <c r="N94" s="59"/>
      <c r="O94" s="59"/>
      <c r="P94" s="59"/>
      <c r="Q94" s="59"/>
      <c r="R94" s="59"/>
      <c r="S94" s="59"/>
      <c r="T94" s="49"/>
      <c r="U94" s="49"/>
      <c r="V94" s="49"/>
      <c r="W94" s="51"/>
      <c r="X94" s="51"/>
    </row>
    <row r="95" spans="2:25" x14ac:dyDescent="0.3">
      <c r="D95" s="84"/>
      <c r="E95" s="85"/>
      <c r="F95" s="86"/>
      <c r="G95" s="86"/>
    </row>
    <row r="96" spans="2:25" x14ac:dyDescent="0.3">
      <c r="B96" s="61" t="s">
        <v>6</v>
      </c>
      <c r="I96" s="123"/>
      <c r="J96" s="119" t="s">
        <v>0</v>
      </c>
      <c r="K96" s="123"/>
      <c r="L96" s="119" t="s">
        <v>1</v>
      </c>
      <c r="M96" s="119" t="s">
        <v>2</v>
      </c>
    </row>
    <row r="97" spans="2:13" x14ac:dyDescent="0.3">
      <c r="B97" s="3" t="s">
        <v>98</v>
      </c>
      <c r="I97" s="123"/>
      <c r="J97" s="123"/>
      <c r="K97" s="123"/>
      <c r="L97" s="123"/>
      <c r="M97" s="123"/>
    </row>
    <row r="98" spans="2:13" x14ac:dyDescent="0.3">
      <c r="I98" s="120" t="s">
        <v>3</v>
      </c>
      <c r="J98" s="124">
        <f>P84/C84</f>
        <v>0</v>
      </c>
      <c r="K98" s="123"/>
      <c r="L98" s="124">
        <f>N84/C84</f>
        <v>8.4881871012940119E-2</v>
      </c>
      <c r="M98" s="124">
        <f>IFERROR(R84/C84,0%)</f>
        <v>4.9999999999989918E-4</v>
      </c>
    </row>
    <row r="99" spans="2:13" ht="28.8" x14ac:dyDescent="0.3">
      <c r="I99" s="120" t="s">
        <v>66</v>
      </c>
      <c r="J99" s="124">
        <f>+P85/C85</f>
        <v>0</v>
      </c>
      <c r="K99" s="123"/>
      <c r="L99" s="124">
        <f>N85/C85</f>
        <v>3.266331262280539E-2</v>
      </c>
      <c r="M99" s="124">
        <f>IFERROR(R85/C85,0%)</f>
        <v>4.99999999999996E-4</v>
      </c>
    </row>
    <row r="100" spans="2:13" ht="28.8" x14ac:dyDescent="0.3">
      <c r="I100" s="120" t="s">
        <v>67</v>
      </c>
      <c r="J100" s="124">
        <f>+P86/C86</f>
        <v>0</v>
      </c>
      <c r="K100" s="123"/>
      <c r="L100" s="124">
        <f>N86/C86</f>
        <v>7.597404407584131E-2</v>
      </c>
      <c r="M100" s="124">
        <f>IFERROR(R86/C86,0%)</f>
        <v>4.9999999999994819E-4</v>
      </c>
    </row>
    <row r="101" spans="2:13" x14ac:dyDescent="0.3">
      <c r="I101" s="120" t="s">
        <v>4</v>
      </c>
      <c r="J101" s="124">
        <f>J87/C87</f>
        <v>6.3766385798258163E-2</v>
      </c>
      <c r="K101" s="123"/>
      <c r="L101" s="124">
        <f>N87/C87</f>
        <v>0.13839443642948823</v>
      </c>
      <c r="M101" s="124">
        <f>IFERROR(R87/C87,0%)</f>
        <v>9.9999999999999759E-3</v>
      </c>
    </row>
    <row r="102" spans="2:13" x14ac:dyDescent="0.3">
      <c r="I102" s="122" t="s">
        <v>5</v>
      </c>
      <c r="J102" s="124">
        <f>P88/C88</f>
        <v>0</v>
      </c>
      <c r="K102" s="123"/>
      <c r="L102" s="124">
        <f>N88/C88</f>
        <v>2.0420613560492187E-3</v>
      </c>
      <c r="M102" s="124">
        <f>IFERROR(R88/C88,0%)</f>
        <v>1.0000000000000054E-2</v>
      </c>
    </row>
    <row r="103" spans="2:13" x14ac:dyDescent="0.3">
      <c r="I103" s="134" t="s">
        <v>119</v>
      </c>
      <c r="J103" s="135">
        <f>SUM(J87,P84:P86,P88)/SUM(C84:C87,C88)</f>
        <v>3.5623328361829014E-2</v>
      </c>
      <c r="K103" s="134"/>
      <c r="L103" s="135">
        <f>SUM(N84:N87,N88)/SUM(C84:C87,C88)</f>
        <v>9.0422422799373736E-2</v>
      </c>
      <c r="M103" s="135">
        <f>SUM(R84:R88)/SUM(C84:C88)</f>
        <v>7.5228903696010815E-3</v>
      </c>
    </row>
  </sheetData>
  <mergeCells count="16">
    <mergeCell ref="C12:X12"/>
    <mergeCell ref="C2:X2"/>
    <mergeCell ref="C3:X3"/>
    <mergeCell ref="C5:X5"/>
    <mergeCell ref="C6:X6"/>
    <mergeCell ref="C8:X8"/>
    <mergeCell ref="C21:X21"/>
    <mergeCell ref="C22:X22"/>
    <mergeCell ref="B25:X25"/>
    <mergeCell ref="B28:X28"/>
    <mergeCell ref="C14:X14"/>
    <mergeCell ref="C16:X16"/>
    <mergeCell ref="C17:X17"/>
    <mergeCell ref="C18:X18"/>
    <mergeCell ref="C19:X19"/>
    <mergeCell ref="C20:X20"/>
  </mergeCells>
  <dataValidations count="1">
    <dataValidation type="list" allowBlank="1" showInputMessage="1" showErrorMessage="1" sqref="D32" xr:uid="{F36C56FA-2B26-468B-BB09-E757205E563E}">
      <formula1>$AN$37:$AN$44</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29FCF-B9A2-4AF9-81AF-84D5F7ADA26E}">
  <dimension ref="B1:AQ119"/>
  <sheetViews>
    <sheetView showGridLines="0" topLeftCell="K93" zoomScale="80" zoomScaleNormal="80" workbookViewId="0">
      <selection activeCell="B119" sqref="B119:B123"/>
    </sheetView>
  </sheetViews>
  <sheetFormatPr defaultColWidth="9.109375" defaultRowHeight="14.4" outlineLevelRow="1" x14ac:dyDescent="0.3"/>
  <cols>
    <col min="1" max="1" width="29" style="3" customWidth="1"/>
    <col min="2" max="2" width="50.5546875" style="3" customWidth="1"/>
    <col min="3" max="3" width="17" style="3" customWidth="1"/>
    <col min="4" max="4" width="18" style="2" bestFit="1" customWidth="1"/>
    <col min="5" max="5" width="18" style="3" bestFit="1" customWidth="1"/>
    <col min="6" max="7" width="17.6640625" style="3" customWidth="1"/>
    <col min="8" max="8" width="7.6640625" style="2" bestFit="1" customWidth="1"/>
    <col min="9" max="9" width="18" style="3" bestFit="1" customWidth="1"/>
    <col min="10" max="12" width="17.33203125" style="3" customWidth="1"/>
    <col min="13" max="13" width="18" style="3" bestFit="1" customWidth="1"/>
    <col min="14" max="14" width="17.33203125" style="3" bestFit="1" customWidth="1"/>
    <col min="15" max="15" width="18" style="3" bestFit="1" customWidth="1"/>
    <col min="16" max="16" width="17.33203125" style="3" bestFit="1" customWidth="1"/>
    <col min="17" max="17" width="18" style="3" bestFit="1" customWidth="1"/>
    <col min="18" max="19" width="17.33203125" style="3" bestFit="1" customWidth="1"/>
    <col min="20" max="20" width="9.109375" style="3" bestFit="1" customWidth="1"/>
    <col min="21" max="21" width="11.44140625" style="3" customWidth="1"/>
    <col min="22" max="24" width="12.5546875" style="3" customWidth="1"/>
    <col min="25" max="25" width="4.88671875" style="3" customWidth="1"/>
    <col min="26" max="26" width="21" style="3" customWidth="1"/>
    <col min="27" max="27" width="10.33203125" style="3" bestFit="1" customWidth="1"/>
    <col min="28" max="39" width="9.109375" style="3"/>
    <col min="40" max="43" width="0" style="3" hidden="1" customWidth="1"/>
    <col min="44" max="16384" width="9.109375" style="3"/>
  </cols>
  <sheetData>
    <row r="1" spans="2:24" x14ac:dyDescent="0.3">
      <c r="B1" s="1" t="s">
        <v>7</v>
      </c>
      <c r="C1" s="1" t="s">
        <v>8</v>
      </c>
    </row>
    <row r="2" spans="2:24" x14ac:dyDescent="0.3">
      <c r="B2" s="3" t="s">
        <v>9</v>
      </c>
      <c r="C2" s="301" t="s">
        <v>10</v>
      </c>
      <c r="D2" s="301"/>
      <c r="E2" s="301"/>
      <c r="F2" s="301"/>
      <c r="G2" s="301"/>
      <c r="H2" s="301"/>
      <c r="I2" s="301"/>
      <c r="J2" s="301"/>
      <c r="K2" s="301"/>
      <c r="L2" s="301"/>
      <c r="M2" s="301"/>
      <c r="N2" s="301"/>
      <c r="O2" s="301"/>
      <c r="P2" s="301"/>
      <c r="Q2" s="301"/>
      <c r="R2" s="301"/>
      <c r="S2" s="301"/>
      <c r="T2" s="301"/>
      <c r="U2" s="301"/>
      <c r="V2" s="301"/>
      <c r="W2" s="301"/>
      <c r="X2" s="301"/>
    </row>
    <row r="3" spans="2:24" x14ac:dyDescent="0.3">
      <c r="B3" s="3" t="s">
        <v>11</v>
      </c>
      <c r="C3" s="301" t="s">
        <v>12</v>
      </c>
      <c r="D3" s="301"/>
      <c r="E3" s="301"/>
      <c r="F3" s="301"/>
      <c r="G3" s="301"/>
      <c r="H3" s="301"/>
      <c r="I3" s="301"/>
      <c r="J3" s="301"/>
      <c r="K3" s="301"/>
      <c r="L3" s="301"/>
      <c r="M3" s="301"/>
      <c r="N3" s="301"/>
      <c r="O3" s="301"/>
      <c r="P3" s="301"/>
      <c r="Q3" s="301"/>
      <c r="R3" s="301"/>
      <c r="S3" s="301"/>
      <c r="T3" s="301"/>
      <c r="U3" s="301"/>
      <c r="V3" s="301"/>
      <c r="W3" s="301"/>
      <c r="X3" s="301"/>
    </row>
    <row r="4" spans="2:24" x14ac:dyDescent="0.3">
      <c r="B4" s="3" t="s">
        <v>13</v>
      </c>
      <c r="C4" s="3" t="s">
        <v>14</v>
      </c>
    </row>
    <row r="5" spans="2:24" x14ac:dyDescent="0.3">
      <c r="B5" s="4" t="s">
        <v>15</v>
      </c>
      <c r="C5" s="296" t="s">
        <v>16</v>
      </c>
      <c r="D5" s="296"/>
      <c r="E5" s="296"/>
      <c r="F5" s="296"/>
      <c r="G5" s="296"/>
      <c r="H5" s="296"/>
      <c r="I5" s="296"/>
      <c r="J5" s="296"/>
      <c r="K5" s="296"/>
      <c r="L5" s="296"/>
      <c r="M5" s="296"/>
      <c r="N5" s="296"/>
      <c r="O5" s="296"/>
      <c r="P5" s="296"/>
      <c r="Q5" s="296"/>
      <c r="R5" s="296"/>
      <c r="S5" s="296"/>
      <c r="T5" s="296"/>
      <c r="U5" s="296"/>
      <c r="V5" s="296"/>
      <c r="W5" s="296"/>
      <c r="X5" s="296"/>
    </row>
    <row r="6" spans="2:24" x14ac:dyDescent="0.3">
      <c r="B6" s="4" t="s">
        <v>17</v>
      </c>
      <c r="C6" s="296" t="s">
        <v>18</v>
      </c>
      <c r="D6" s="296"/>
      <c r="E6" s="296"/>
      <c r="F6" s="296"/>
      <c r="G6" s="296"/>
      <c r="H6" s="296"/>
      <c r="I6" s="296"/>
      <c r="J6" s="296"/>
      <c r="K6" s="296"/>
      <c r="L6" s="296"/>
      <c r="M6" s="296"/>
      <c r="N6" s="296"/>
      <c r="O6" s="296"/>
      <c r="P6" s="296"/>
      <c r="Q6" s="296"/>
      <c r="R6" s="296"/>
      <c r="S6" s="296"/>
      <c r="T6" s="296"/>
      <c r="U6" s="296"/>
      <c r="V6" s="296"/>
      <c r="W6" s="296"/>
      <c r="X6" s="296"/>
    </row>
    <row r="7" spans="2:24" x14ac:dyDescent="0.3">
      <c r="B7" s="3" t="s">
        <v>19</v>
      </c>
      <c r="C7" s="3" t="s">
        <v>20</v>
      </c>
    </row>
    <row r="8" spans="2:24" x14ac:dyDescent="0.3">
      <c r="B8" s="4" t="s">
        <v>21</v>
      </c>
      <c r="C8" s="296" t="s">
        <v>22</v>
      </c>
      <c r="D8" s="296"/>
      <c r="E8" s="296"/>
      <c r="F8" s="296"/>
      <c r="G8" s="296"/>
      <c r="H8" s="296"/>
      <c r="I8" s="296"/>
      <c r="J8" s="296"/>
      <c r="K8" s="296"/>
      <c r="L8" s="296"/>
      <c r="M8" s="296"/>
      <c r="N8" s="296"/>
      <c r="O8" s="296"/>
      <c r="P8" s="296"/>
      <c r="Q8" s="296"/>
      <c r="R8" s="296"/>
      <c r="S8" s="296"/>
      <c r="T8" s="296"/>
      <c r="U8" s="296"/>
      <c r="V8" s="296"/>
      <c r="W8" s="296"/>
      <c r="X8" s="296"/>
    </row>
    <row r="9" spans="2:24" x14ac:dyDescent="0.3">
      <c r="B9" s="5" t="s">
        <v>23</v>
      </c>
      <c r="C9" s="3" t="s">
        <v>24</v>
      </c>
    </row>
    <row r="10" spans="2:24" x14ac:dyDescent="0.3">
      <c r="B10" s="5" t="s">
        <v>25</v>
      </c>
      <c r="C10" s="3" t="s">
        <v>26</v>
      </c>
    </row>
    <row r="11" spans="2:24" x14ac:dyDescent="0.3">
      <c r="B11" s="3" t="s">
        <v>27</v>
      </c>
      <c r="C11" s="3" t="s">
        <v>28</v>
      </c>
    </row>
    <row r="12" spans="2:24" x14ac:dyDescent="0.3">
      <c r="B12" s="4" t="s">
        <v>29</v>
      </c>
      <c r="C12" s="296" t="s">
        <v>30</v>
      </c>
      <c r="D12" s="296"/>
      <c r="E12" s="296"/>
      <c r="F12" s="296"/>
      <c r="G12" s="296"/>
      <c r="H12" s="296"/>
      <c r="I12" s="296"/>
      <c r="J12" s="296"/>
      <c r="K12" s="296"/>
      <c r="L12" s="296"/>
      <c r="M12" s="296"/>
      <c r="N12" s="296"/>
      <c r="O12" s="296"/>
      <c r="P12" s="296"/>
      <c r="Q12" s="296"/>
      <c r="R12" s="296"/>
      <c r="S12" s="296"/>
      <c r="T12" s="296"/>
      <c r="U12" s="296"/>
      <c r="V12" s="296"/>
      <c r="W12" s="296"/>
      <c r="X12" s="296"/>
    </row>
    <row r="13" spans="2:24" x14ac:dyDescent="0.3">
      <c r="B13" s="3" t="s">
        <v>31</v>
      </c>
      <c r="C13" s="3" t="s">
        <v>32</v>
      </c>
    </row>
    <row r="14" spans="2:24" x14ac:dyDescent="0.3">
      <c r="B14" s="4" t="s">
        <v>33</v>
      </c>
      <c r="C14" s="296" t="s">
        <v>34</v>
      </c>
      <c r="D14" s="296"/>
      <c r="E14" s="296"/>
      <c r="F14" s="296"/>
      <c r="G14" s="296"/>
      <c r="H14" s="296"/>
      <c r="I14" s="296"/>
      <c r="J14" s="296"/>
      <c r="K14" s="296"/>
      <c r="L14" s="296"/>
      <c r="M14" s="296"/>
      <c r="N14" s="296"/>
      <c r="O14" s="296"/>
      <c r="P14" s="296"/>
      <c r="Q14" s="296"/>
      <c r="R14" s="296"/>
      <c r="S14" s="296"/>
      <c r="T14" s="296"/>
      <c r="U14" s="296"/>
      <c r="V14" s="296"/>
      <c r="W14" s="296"/>
      <c r="X14" s="296"/>
    </row>
    <row r="15" spans="2:24" x14ac:dyDescent="0.3">
      <c r="B15" s="3" t="s">
        <v>35</v>
      </c>
      <c r="C15" s="3" t="s">
        <v>36</v>
      </c>
    </row>
    <row r="16" spans="2:24" x14ac:dyDescent="0.3">
      <c r="B16" s="4" t="s">
        <v>37</v>
      </c>
      <c r="C16" s="296" t="s">
        <v>38</v>
      </c>
      <c r="D16" s="296"/>
      <c r="E16" s="296"/>
      <c r="F16" s="296"/>
      <c r="G16" s="296"/>
      <c r="H16" s="296"/>
      <c r="I16" s="296"/>
      <c r="J16" s="296"/>
      <c r="K16" s="296"/>
      <c r="L16" s="296"/>
      <c r="M16" s="296"/>
      <c r="N16" s="296"/>
      <c r="O16" s="296"/>
      <c r="P16" s="296"/>
      <c r="Q16" s="296"/>
      <c r="R16" s="296"/>
      <c r="S16" s="296"/>
      <c r="T16" s="296"/>
      <c r="U16" s="296"/>
      <c r="V16" s="296"/>
      <c r="W16" s="296"/>
      <c r="X16" s="296"/>
    </row>
    <row r="17" spans="2:24" x14ac:dyDescent="0.3">
      <c r="B17" s="4" t="s">
        <v>39</v>
      </c>
      <c r="C17" s="296" t="s">
        <v>40</v>
      </c>
      <c r="D17" s="296"/>
      <c r="E17" s="296"/>
      <c r="F17" s="296"/>
      <c r="G17" s="296"/>
      <c r="H17" s="296"/>
      <c r="I17" s="296"/>
      <c r="J17" s="296"/>
      <c r="K17" s="296"/>
      <c r="L17" s="296"/>
      <c r="M17" s="296"/>
      <c r="N17" s="296"/>
      <c r="O17" s="296"/>
      <c r="P17" s="296"/>
      <c r="Q17" s="296"/>
      <c r="R17" s="296"/>
      <c r="S17" s="296"/>
      <c r="T17" s="296"/>
      <c r="U17" s="296"/>
      <c r="V17" s="296"/>
      <c r="W17" s="296"/>
      <c r="X17" s="296"/>
    </row>
    <row r="18" spans="2:24" x14ac:dyDescent="0.3">
      <c r="B18" s="6" t="s">
        <v>41</v>
      </c>
      <c r="C18" s="296" t="s">
        <v>42</v>
      </c>
      <c r="D18" s="296"/>
      <c r="E18" s="296"/>
      <c r="F18" s="296"/>
      <c r="G18" s="296"/>
      <c r="H18" s="296"/>
      <c r="I18" s="296"/>
      <c r="J18" s="296"/>
      <c r="K18" s="296"/>
      <c r="L18" s="296"/>
      <c r="M18" s="296"/>
      <c r="N18" s="296"/>
      <c r="O18" s="296"/>
      <c r="P18" s="296"/>
      <c r="Q18" s="296"/>
      <c r="R18" s="296"/>
      <c r="S18" s="296"/>
      <c r="T18" s="296"/>
      <c r="U18" s="296"/>
      <c r="V18" s="296"/>
      <c r="W18" s="296"/>
      <c r="X18" s="296"/>
    </row>
    <row r="19" spans="2:24" x14ac:dyDescent="0.3">
      <c r="B19" s="4" t="s">
        <v>43</v>
      </c>
      <c r="C19" s="296" t="s">
        <v>44</v>
      </c>
      <c r="D19" s="296"/>
      <c r="E19" s="296"/>
      <c r="F19" s="296"/>
      <c r="G19" s="296"/>
      <c r="H19" s="296"/>
      <c r="I19" s="296"/>
      <c r="J19" s="296"/>
      <c r="K19" s="296"/>
      <c r="L19" s="296"/>
      <c r="M19" s="296"/>
      <c r="N19" s="296"/>
      <c r="O19" s="296"/>
      <c r="P19" s="296"/>
      <c r="Q19" s="296"/>
      <c r="R19" s="296"/>
      <c r="S19" s="296"/>
      <c r="T19" s="296"/>
      <c r="U19" s="296"/>
      <c r="V19" s="296"/>
      <c r="W19" s="296"/>
      <c r="X19" s="296"/>
    </row>
    <row r="20" spans="2:24" x14ac:dyDescent="0.3">
      <c r="B20" s="4" t="s">
        <v>45</v>
      </c>
      <c r="C20" s="296" t="s">
        <v>46</v>
      </c>
      <c r="D20" s="296"/>
      <c r="E20" s="296"/>
      <c r="F20" s="296"/>
      <c r="G20" s="296"/>
      <c r="H20" s="296"/>
      <c r="I20" s="296"/>
      <c r="J20" s="296"/>
      <c r="K20" s="296"/>
      <c r="L20" s="296"/>
      <c r="M20" s="296"/>
      <c r="N20" s="296"/>
      <c r="O20" s="296"/>
      <c r="P20" s="296"/>
      <c r="Q20" s="296"/>
      <c r="R20" s="296"/>
      <c r="S20" s="296"/>
      <c r="T20" s="296"/>
      <c r="U20" s="296"/>
      <c r="V20" s="296"/>
      <c r="W20" s="296"/>
      <c r="X20" s="296"/>
    </row>
    <row r="21" spans="2:24" x14ac:dyDescent="0.3">
      <c r="B21" s="4" t="s">
        <v>47</v>
      </c>
      <c r="C21" s="296" t="s">
        <v>48</v>
      </c>
      <c r="D21" s="296"/>
      <c r="E21" s="296"/>
      <c r="F21" s="296"/>
      <c r="G21" s="296"/>
      <c r="H21" s="296"/>
      <c r="I21" s="296"/>
      <c r="J21" s="296"/>
      <c r="K21" s="296"/>
      <c r="L21" s="296"/>
      <c r="M21" s="296"/>
      <c r="N21" s="296"/>
      <c r="O21" s="296"/>
      <c r="P21" s="296"/>
      <c r="Q21" s="296"/>
      <c r="R21" s="296"/>
      <c r="S21" s="296"/>
      <c r="T21" s="296"/>
      <c r="U21" s="296"/>
      <c r="V21" s="296"/>
      <c r="W21" s="296"/>
      <c r="X21" s="296"/>
    </row>
    <row r="22" spans="2:24" x14ac:dyDescent="0.3">
      <c r="B22" s="4" t="s">
        <v>49</v>
      </c>
      <c r="C22" s="296" t="s">
        <v>50</v>
      </c>
      <c r="D22" s="296"/>
      <c r="E22" s="296"/>
      <c r="F22" s="296"/>
      <c r="G22" s="296"/>
      <c r="H22" s="296"/>
      <c r="I22" s="296"/>
      <c r="J22" s="296"/>
      <c r="K22" s="296"/>
      <c r="L22" s="296"/>
      <c r="M22" s="296"/>
      <c r="N22" s="296"/>
      <c r="O22" s="296"/>
      <c r="P22" s="296"/>
      <c r="Q22" s="296"/>
      <c r="R22" s="296"/>
      <c r="S22" s="296"/>
      <c r="T22" s="296"/>
      <c r="U22" s="296"/>
      <c r="V22" s="296"/>
      <c r="W22" s="296"/>
      <c r="X22" s="296"/>
    </row>
    <row r="24" spans="2:24" x14ac:dyDescent="0.3">
      <c r="B24" s="3" t="s">
        <v>51</v>
      </c>
    </row>
    <row r="25" spans="2:24" ht="31.5" customHeight="1" thickBot="1" x14ac:dyDescent="0.5">
      <c r="B25" s="297" t="s">
        <v>52</v>
      </c>
      <c r="C25" s="297"/>
      <c r="D25" s="297"/>
      <c r="E25" s="297"/>
      <c r="F25" s="297"/>
      <c r="G25" s="297"/>
      <c r="H25" s="297"/>
      <c r="I25" s="297"/>
      <c r="J25" s="297"/>
      <c r="K25" s="297"/>
      <c r="L25" s="297"/>
      <c r="M25" s="297"/>
      <c r="N25" s="297"/>
      <c r="O25" s="297"/>
      <c r="P25" s="297"/>
      <c r="Q25" s="297"/>
      <c r="R25" s="297"/>
      <c r="S25" s="297"/>
      <c r="T25" s="297"/>
      <c r="U25" s="297"/>
      <c r="V25" s="297"/>
      <c r="W25" s="297"/>
      <c r="X25" s="297"/>
    </row>
    <row r="26" spans="2:24" ht="23.4" x14ac:dyDescent="0.45">
      <c r="B26" s="7"/>
      <c r="C26" s="7"/>
    </row>
    <row r="27" spans="2:24" x14ac:dyDescent="0.3">
      <c r="B27" s="1"/>
      <c r="C27" s="1"/>
    </row>
    <row r="29" spans="2:24" x14ac:dyDescent="0.3">
      <c r="B29" s="8" t="s">
        <v>53</v>
      </c>
      <c r="C29" s="1"/>
      <c r="D29" s="9"/>
    </row>
    <row r="30" spans="2:24" x14ac:dyDescent="0.3">
      <c r="B30" s="10" t="s">
        <v>54</v>
      </c>
      <c r="C30" s="1"/>
      <c r="D30" s="9"/>
    </row>
    <row r="31" spans="2:24" s="2" customFormat="1" x14ac:dyDescent="0.3">
      <c r="B31" s="11" t="s">
        <v>55</v>
      </c>
      <c r="D31" s="12" t="s">
        <v>56</v>
      </c>
      <c r="E31" s="13">
        <v>0.75</v>
      </c>
    </row>
    <row r="32" spans="2:24" s="2" customFormat="1" x14ac:dyDescent="0.3">
      <c r="B32" s="206"/>
    </row>
    <row r="33" spans="2:43" ht="57.6" outlineLevel="1" x14ac:dyDescent="0.3">
      <c r="B33" s="14" t="s">
        <v>57</v>
      </c>
      <c r="C33" s="15" t="s">
        <v>58</v>
      </c>
      <c r="D33" s="15" t="s">
        <v>59</v>
      </c>
      <c r="E33" s="15" t="s">
        <v>60</v>
      </c>
      <c r="F33" s="15" t="s">
        <v>61</v>
      </c>
      <c r="G33" s="15" t="s">
        <v>128</v>
      </c>
      <c r="H33" s="15" t="s">
        <v>17</v>
      </c>
      <c r="I33" s="15" t="s">
        <v>19</v>
      </c>
      <c r="J33" s="15" t="s">
        <v>21</v>
      </c>
      <c r="K33" s="15" t="s">
        <v>62</v>
      </c>
      <c r="L33" s="15" t="s">
        <v>63</v>
      </c>
      <c r="M33" s="15" t="s">
        <v>27</v>
      </c>
      <c r="N33" s="15" t="s">
        <v>29</v>
      </c>
      <c r="O33" s="15" t="s">
        <v>31</v>
      </c>
      <c r="P33" s="15" t="s">
        <v>33</v>
      </c>
      <c r="Q33" s="15" t="s">
        <v>35</v>
      </c>
      <c r="R33" s="15" t="s">
        <v>37</v>
      </c>
      <c r="S33" s="15" t="s">
        <v>39</v>
      </c>
      <c r="T33" s="15" t="s">
        <v>64</v>
      </c>
      <c r="U33" s="16" t="s">
        <v>65</v>
      </c>
      <c r="V33" s="16" t="s">
        <v>45</v>
      </c>
      <c r="W33" s="15" t="s">
        <v>47</v>
      </c>
      <c r="X33" s="16" t="s">
        <v>49</v>
      </c>
      <c r="AA33" s="17"/>
    </row>
    <row r="34" spans="2:43" s="1" customFormat="1" outlineLevel="1" x14ac:dyDescent="0.3">
      <c r="B34" s="18" t="s">
        <v>3</v>
      </c>
      <c r="C34" s="19">
        <v>1899472.0967245945</v>
      </c>
      <c r="D34" s="19">
        <v>376756.1999999971</v>
      </c>
      <c r="E34" s="19">
        <v>137085.64979174029</v>
      </c>
      <c r="F34" s="20">
        <f>E34-C34</f>
        <v>-1762386.4469328541</v>
      </c>
      <c r="G34" s="126">
        <f>IFERROR(F34/C34,0%)</f>
        <v>-0.92782960590569996</v>
      </c>
      <c r="H34" s="21">
        <f>IFERROR(C34/C$46,"")</f>
        <v>0.111331317760912</v>
      </c>
      <c r="I34" s="19">
        <v>1899472.0967245945</v>
      </c>
      <c r="J34" s="22">
        <f>I34-C34</f>
        <v>0</v>
      </c>
      <c r="K34" s="23">
        <v>0</v>
      </c>
      <c r="L34" s="23">
        <v>0</v>
      </c>
      <c r="M34" s="19">
        <v>2126812.9411493773</v>
      </c>
      <c r="N34" s="22">
        <f t="shared" ref="N34:N45" si="0">M34-C34</f>
        <v>227340.84442478279</v>
      </c>
      <c r="O34" s="19">
        <v>1899472.0967245924</v>
      </c>
      <c r="P34" s="22">
        <f t="shared" ref="P34:P45" si="1">O34-C34</f>
        <v>-2.0954757928848267E-9</v>
      </c>
      <c r="Q34" s="19">
        <v>888749.21730565873</v>
      </c>
      <c r="R34" s="22">
        <f t="shared" ref="R34:R45" si="2">Q34-C34</f>
        <v>-1010722.8794189357</v>
      </c>
      <c r="S34" s="22">
        <f>F34-R34-P34-N34-J34</f>
        <v>-979004.41193869908</v>
      </c>
      <c r="T34" s="24">
        <f t="shared" ref="T34:T46" si="3">IFERROR(J34/C34,0%)</f>
        <v>0</v>
      </c>
      <c r="U34" s="25">
        <f t="shared" ref="U34:U46" si="4">T34/E$31</f>
        <v>0</v>
      </c>
      <c r="V34" s="26">
        <f t="shared" ref="V34:V45" si="5">IFERROR(T34*H34,0%)</f>
        <v>0</v>
      </c>
      <c r="W34" s="24">
        <f t="shared" ref="W34:W46" si="6">IFERROR((E34-C34)/C34,0%)</f>
        <v>-0.92782960590569996</v>
      </c>
      <c r="X34" s="25">
        <f t="shared" ref="X34:X45" si="7">IFERROR(W34*H34,0%)</f>
        <v>-0.10329649268306923</v>
      </c>
    </row>
    <row r="35" spans="2:43" s="1" customFormat="1" outlineLevel="1" x14ac:dyDescent="0.3">
      <c r="B35" s="18" t="s">
        <v>66</v>
      </c>
      <c r="C35" s="19">
        <v>2421837.7459517824</v>
      </c>
      <c r="D35" s="19">
        <v>3386206.8342857133</v>
      </c>
      <c r="E35" s="19">
        <v>2304389.5683264099</v>
      </c>
      <c r="F35" s="20">
        <f>E35-C35</f>
        <v>-117448.17762537254</v>
      </c>
      <c r="G35" s="126">
        <f t="shared" ref="G35:G46" si="8">IFERROR(F35/C35,0%)</f>
        <v>-4.8495477379396197E-2</v>
      </c>
      <c r="H35" s="21">
        <f t="shared" ref="H35:H45" si="9">IFERROR(C35/C$46,"")</f>
        <v>0.14194806447794955</v>
      </c>
      <c r="I35" s="23">
        <v>2421837.7459517824</v>
      </c>
      <c r="J35" s="22">
        <f t="shared" ref="J35:J45" si="10">I35-C35</f>
        <v>0</v>
      </c>
      <c r="K35" s="23">
        <v>0</v>
      </c>
      <c r="L35" s="23">
        <v>0</v>
      </c>
      <c r="M35" s="23">
        <v>2898196.440909592</v>
      </c>
      <c r="N35" s="22">
        <f t="shared" si="0"/>
        <v>476358.69495780952</v>
      </c>
      <c r="O35" s="23">
        <v>2510468.1142725372</v>
      </c>
      <c r="P35" s="22">
        <f t="shared" si="1"/>
        <v>88630.368320754729</v>
      </c>
      <c r="Q35" s="23">
        <v>1862240.8937192587</v>
      </c>
      <c r="R35" s="22">
        <f t="shared" si="2"/>
        <v>-559596.85223252373</v>
      </c>
      <c r="S35" s="22">
        <f t="shared" ref="S35:S45" si="11">F35-R35-P35-N35-J35</f>
        <v>-122840.38867141306</v>
      </c>
      <c r="T35" s="24">
        <f t="shared" si="3"/>
        <v>0</v>
      </c>
      <c r="U35" s="25">
        <f t="shared" si="4"/>
        <v>0</v>
      </c>
      <c r="V35" s="26">
        <f t="shared" si="5"/>
        <v>0</v>
      </c>
      <c r="W35" s="24">
        <f t="shared" si="6"/>
        <v>-4.8495477379396197E-2</v>
      </c>
      <c r="X35" s="25">
        <f t="shared" si="7"/>
        <v>-6.8838391499394759E-3</v>
      </c>
    </row>
    <row r="36" spans="2:43" s="1" customFormat="1" outlineLevel="1" x14ac:dyDescent="0.3">
      <c r="B36" s="18" t="s">
        <v>67</v>
      </c>
      <c r="C36" s="19">
        <v>2091677.4284077359</v>
      </c>
      <c r="D36" s="19">
        <v>3718861.6285714321</v>
      </c>
      <c r="E36" s="19">
        <v>3453513.8102218905</v>
      </c>
      <c r="F36" s="20">
        <f>E36-C36</f>
        <v>1361836.3818141546</v>
      </c>
      <c r="G36" s="126">
        <f t="shared" si="8"/>
        <v>0.65107380484133059</v>
      </c>
      <c r="H36" s="21">
        <f t="shared" si="9"/>
        <v>0.12259680194141474</v>
      </c>
      <c r="I36" s="23">
        <v>2091677.4284077359</v>
      </c>
      <c r="J36" s="22">
        <f t="shared" si="10"/>
        <v>0</v>
      </c>
      <c r="K36" s="23">
        <v>0</v>
      </c>
      <c r="L36" s="23">
        <v>0</v>
      </c>
      <c r="M36" s="23">
        <v>2779407.9856978264</v>
      </c>
      <c r="N36" s="22">
        <f t="shared" si="0"/>
        <v>687730.55729009048</v>
      </c>
      <c r="O36" s="23">
        <v>2091669.4858540499</v>
      </c>
      <c r="P36" s="22">
        <f t="shared" si="1"/>
        <v>-7.942553685978055</v>
      </c>
      <c r="Q36" s="23">
        <v>2688562.1721660281</v>
      </c>
      <c r="R36" s="22">
        <f t="shared" si="2"/>
        <v>596884.74375829217</v>
      </c>
      <c r="S36" s="22">
        <f t="shared" si="11"/>
        <v>77229.02331945789</v>
      </c>
      <c r="T36" s="24">
        <f t="shared" si="3"/>
        <v>0</v>
      </c>
      <c r="U36" s="25">
        <f t="shared" si="4"/>
        <v>0</v>
      </c>
      <c r="V36" s="26">
        <f t="shared" si="5"/>
        <v>0</v>
      </c>
      <c r="W36" s="24">
        <f t="shared" si="6"/>
        <v>0.65107380484133059</v>
      </c>
      <c r="X36" s="25">
        <f t="shared" si="7"/>
        <v>7.9819566301375919E-2</v>
      </c>
      <c r="AN36" s="1" t="s">
        <v>68</v>
      </c>
      <c r="AO36" s="1">
        <v>1</v>
      </c>
      <c r="AP36" s="1">
        <f>13-AO36</f>
        <v>12</v>
      </c>
      <c r="AQ36" s="1">
        <f t="shared" ref="AQ36:AQ46" si="12">AP36/12</f>
        <v>1</v>
      </c>
    </row>
    <row r="37" spans="2:43" s="1" customFormat="1" outlineLevel="1" x14ac:dyDescent="0.3">
      <c r="B37" s="18" t="s">
        <v>120</v>
      </c>
      <c r="C37" s="19">
        <v>3510657.5521193435</v>
      </c>
      <c r="D37" s="19">
        <v>5629370.0914285714</v>
      </c>
      <c r="E37" s="19">
        <v>6167911.1675265525</v>
      </c>
      <c r="F37" s="20">
        <f>E37-C37</f>
        <v>2657253.6154072089</v>
      </c>
      <c r="G37" s="126">
        <f t="shared" si="8"/>
        <v>0.75691051489857097</v>
      </c>
      <c r="H37" s="21">
        <f t="shared" si="9"/>
        <v>0.20576566097428337</v>
      </c>
      <c r="I37" s="23">
        <v>3645583.4809487108</v>
      </c>
      <c r="J37" s="22">
        <f t="shared" si="10"/>
        <v>134925.92882936727</v>
      </c>
      <c r="K37" s="23">
        <v>-228301.01220199603</v>
      </c>
      <c r="L37" s="23">
        <v>134925.92882936716</v>
      </c>
      <c r="M37" s="23">
        <v>4786043.9678515289</v>
      </c>
      <c r="N37" s="22">
        <f t="shared" si="0"/>
        <v>1275386.4157321854</v>
      </c>
      <c r="O37" s="23">
        <v>3510657.5521193435</v>
      </c>
      <c r="P37" s="22">
        <f t="shared" si="1"/>
        <v>0</v>
      </c>
      <c r="Q37" s="23">
        <v>4985899.8351669954</v>
      </c>
      <c r="R37" s="22">
        <f t="shared" si="2"/>
        <v>1475242.2830476519</v>
      </c>
      <c r="S37" s="22">
        <f t="shared" si="11"/>
        <v>-228301.01220199559</v>
      </c>
      <c r="T37" s="24">
        <f t="shared" si="3"/>
        <v>3.8433235605083167E-2</v>
      </c>
      <c r="U37" s="25">
        <f t="shared" si="4"/>
        <v>5.1244314140110887E-2</v>
      </c>
      <c r="V37" s="26">
        <f t="shared" si="5"/>
        <v>7.9082401276602994E-3</v>
      </c>
      <c r="W37" s="24">
        <f t="shared" si="6"/>
        <v>0.75691051489857097</v>
      </c>
      <c r="X37" s="25">
        <f t="shared" si="7"/>
        <v>0.15574619239648962</v>
      </c>
      <c r="AN37" s="1" t="s">
        <v>68</v>
      </c>
      <c r="AO37" s="1">
        <v>1</v>
      </c>
      <c r="AP37" s="1">
        <f>13-AO37</f>
        <v>12</v>
      </c>
      <c r="AQ37" s="1">
        <f t="shared" si="12"/>
        <v>1</v>
      </c>
    </row>
    <row r="38" spans="2:43" s="1" customFormat="1" outlineLevel="1" x14ac:dyDescent="0.3">
      <c r="B38" s="11" t="s">
        <v>121</v>
      </c>
      <c r="C38" s="19">
        <f>SUM(C39:C41)</f>
        <v>6365980.3841376947</v>
      </c>
      <c r="D38" s="19">
        <f>SUM(D39:D41)</f>
        <v>7512310.9028571546</v>
      </c>
      <c r="E38" s="19">
        <f>SUM(E39:E41)</f>
        <v>7408575.3880525548</v>
      </c>
      <c r="F38" s="20">
        <f>SUM(F39:F41)</f>
        <v>0</v>
      </c>
      <c r="G38" s="126">
        <f t="shared" si="8"/>
        <v>0</v>
      </c>
      <c r="H38" s="21">
        <f t="shared" si="9"/>
        <v>0.37312102990525048</v>
      </c>
      <c r="I38" s="19">
        <f t="shared" ref="I38:S38" si="13">SUM(I39:I41)</f>
        <v>6365980.3841376947</v>
      </c>
      <c r="J38" s="31">
        <f t="shared" si="13"/>
        <v>0</v>
      </c>
      <c r="K38" s="19">
        <f t="shared" si="13"/>
        <v>0</v>
      </c>
      <c r="L38" s="19">
        <f t="shared" si="13"/>
        <v>0</v>
      </c>
      <c r="M38" s="19">
        <f t="shared" si="13"/>
        <v>8035959.621236207</v>
      </c>
      <c r="N38" s="31">
        <f t="shared" si="13"/>
        <v>1669979.2370985129</v>
      </c>
      <c r="O38" s="19">
        <f t="shared" si="13"/>
        <v>7680031.4454458365</v>
      </c>
      <c r="P38" s="31">
        <f t="shared" si="13"/>
        <v>1314051.0613081418</v>
      </c>
      <c r="Q38" s="19">
        <f t="shared" si="13"/>
        <v>6528491.3656554185</v>
      </c>
      <c r="R38" s="31">
        <f t="shared" si="13"/>
        <v>162510.98151772353</v>
      </c>
      <c r="S38" s="31">
        <f t="shared" si="13"/>
        <v>-3146541.2799243783</v>
      </c>
      <c r="T38" s="24">
        <f t="shared" si="3"/>
        <v>0</v>
      </c>
      <c r="U38" s="25">
        <f t="shared" si="4"/>
        <v>0</v>
      </c>
      <c r="V38" s="26">
        <f t="shared" si="5"/>
        <v>0</v>
      </c>
      <c r="W38" s="24">
        <f t="shared" si="6"/>
        <v>0.16377603149904851</v>
      </c>
      <c r="X38" s="25">
        <f t="shared" si="7"/>
        <v>6.1108281546719725E-2</v>
      </c>
      <c r="AN38" s="1" t="s">
        <v>80</v>
      </c>
      <c r="AO38" s="1">
        <v>8</v>
      </c>
      <c r="AP38" s="1">
        <f t="shared" ref="AP38:AP46" si="14">13-AO38</f>
        <v>5</v>
      </c>
      <c r="AQ38" s="1">
        <f t="shared" si="12"/>
        <v>0.41666666666666669</v>
      </c>
    </row>
    <row r="39" spans="2:43" s="1" customFormat="1" outlineLevel="1" x14ac:dyDescent="0.3">
      <c r="B39" s="27" t="s">
        <v>122</v>
      </c>
      <c r="C39" s="28">
        <v>5310770.980877405</v>
      </c>
      <c r="D39" s="28">
        <v>6478735.3885714374</v>
      </c>
      <c r="E39" s="28">
        <v>6450053.2322523724</v>
      </c>
      <c r="F39" s="29"/>
      <c r="G39" s="128">
        <f t="shared" si="8"/>
        <v>0</v>
      </c>
      <c r="H39" s="30">
        <f t="shared" si="9"/>
        <v>0.31127339677536681</v>
      </c>
      <c r="I39" s="28">
        <v>5310770.980877405</v>
      </c>
      <c r="J39" s="31">
        <f t="shared" si="10"/>
        <v>0</v>
      </c>
      <c r="K39" s="28">
        <v>0</v>
      </c>
      <c r="L39" s="28">
        <v>0</v>
      </c>
      <c r="M39" s="28">
        <v>6657414.023756762</v>
      </c>
      <c r="N39" s="31">
        <f t="shared" si="0"/>
        <v>1346643.042879357</v>
      </c>
      <c r="O39" s="28">
        <v>6624822.0421855487</v>
      </c>
      <c r="P39" s="31">
        <f t="shared" si="1"/>
        <v>1314051.0613081437</v>
      </c>
      <c r="Q39" s="28">
        <v>5264465.1398975467</v>
      </c>
      <c r="R39" s="31">
        <f t="shared" si="2"/>
        <v>-46305.840979858302</v>
      </c>
      <c r="S39" s="31">
        <f t="shared" si="11"/>
        <v>-2614388.2632076424</v>
      </c>
      <c r="T39" s="33">
        <f t="shared" si="3"/>
        <v>0</v>
      </c>
      <c r="U39" s="34">
        <f t="shared" si="4"/>
        <v>0</v>
      </c>
      <c r="V39" s="35">
        <f t="shared" si="5"/>
        <v>0</v>
      </c>
      <c r="W39" s="33">
        <f t="shared" si="6"/>
        <v>0.21452294882931364</v>
      </c>
      <c r="X39" s="34">
        <f t="shared" si="7"/>
        <v>6.6775286968368652E-2</v>
      </c>
      <c r="AN39" s="1" t="s">
        <v>82</v>
      </c>
      <c r="AO39" s="1">
        <v>9</v>
      </c>
      <c r="AP39" s="1">
        <f t="shared" si="14"/>
        <v>4</v>
      </c>
      <c r="AQ39" s="1">
        <f t="shared" si="12"/>
        <v>0.33333333333333331</v>
      </c>
    </row>
    <row r="40" spans="2:43" s="1" customFormat="1" outlineLevel="1" x14ac:dyDescent="0.3">
      <c r="B40" s="27" t="s">
        <v>3</v>
      </c>
      <c r="C40" s="28">
        <v>1055209.4032602895</v>
      </c>
      <c r="D40" s="28">
        <v>1033575.5142857172</v>
      </c>
      <c r="E40" s="28">
        <v>958522.15580018284</v>
      </c>
      <c r="F40" s="29"/>
      <c r="G40" s="128">
        <f t="shared" si="8"/>
        <v>0</v>
      </c>
      <c r="H40" s="30">
        <f t="shared" si="9"/>
        <v>6.1847633129883658E-2</v>
      </c>
      <c r="I40" s="28">
        <v>1055209.4032602895</v>
      </c>
      <c r="J40" s="31">
        <f t="shared" si="10"/>
        <v>0</v>
      </c>
      <c r="K40" s="28">
        <v>0</v>
      </c>
      <c r="L40" s="28">
        <v>0</v>
      </c>
      <c r="M40" s="28">
        <v>1378545.5974794454</v>
      </c>
      <c r="N40" s="31">
        <f t="shared" si="0"/>
        <v>323336.19421915594</v>
      </c>
      <c r="O40" s="28">
        <v>1055209.4032602876</v>
      </c>
      <c r="P40" s="31">
        <f t="shared" si="1"/>
        <v>-1.862645149230957E-9</v>
      </c>
      <c r="Q40" s="28">
        <v>1264026.2257578713</v>
      </c>
      <c r="R40" s="31">
        <f t="shared" si="2"/>
        <v>208816.82249758183</v>
      </c>
      <c r="S40" s="31">
        <f t="shared" si="11"/>
        <v>-532153.0167167359</v>
      </c>
      <c r="T40" s="33">
        <f t="shared" si="3"/>
        <v>0</v>
      </c>
      <c r="U40" s="34">
        <f t="shared" si="4"/>
        <v>0</v>
      </c>
      <c r="V40" s="35">
        <f t="shared" si="5"/>
        <v>0</v>
      </c>
      <c r="W40" s="33">
        <f t="shared" si="6"/>
        <v>-9.162849303784748E-2</v>
      </c>
      <c r="X40" s="34">
        <f t="shared" si="7"/>
        <v>-5.6670054216488895E-3</v>
      </c>
      <c r="AN40" s="1" t="s">
        <v>84</v>
      </c>
      <c r="AO40" s="1">
        <v>10</v>
      </c>
      <c r="AP40" s="1">
        <f t="shared" si="14"/>
        <v>3</v>
      </c>
      <c r="AQ40" s="1">
        <f t="shared" si="12"/>
        <v>0.25</v>
      </c>
    </row>
    <row r="41" spans="2:43" outlineLevel="1" x14ac:dyDescent="0.3">
      <c r="B41" s="27" t="s">
        <v>123</v>
      </c>
      <c r="C41" s="28">
        <v>0</v>
      </c>
      <c r="D41" s="28">
        <v>0</v>
      </c>
      <c r="E41" s="28">
        <v>0</v>
      </c>
      <c r="F41" s="29"/>
      <c r="G41" s="128">
        <f t="shared" si="8"/>
        <v>0</v>
      </c>
      <c r="H41" s="30">
        <f t="shared" si="9"/>
        <v>0</v>
      </c>
      <c r="I41" s="28">
        <v>0</v>
      </c>
      <c r="J41" s="31">
        <f t="shared" si="10"/>
        <v>0</v>
      </c>
      <c r="K41" s="28">
        <v>0</v>
      </c>
      <c r="L41" s="28">
        <v>0</v>
      </c>
      <c r="M41" s="28">
        <v>0</v>
      </c>
      <c r="N41" s="31">
        <f t="shared" si="0"/>
        <v>0</v>
      </c>
      <c r="O41" s="28">
        <v>0</v>
      </c>
      <c r="P41" s="31">
        <f t="shared" si="1"/>
        <v>0</v>
      </c>
      <c r="Q41" s="28">
        <v>0</v>
      </c>
      <c r="R41" s="31">
        <f t="shared" si="2"/>
        <v>0</v>
      </c>
      <c r="S41" s="31">
        <f t="shared" si="11"/>
        <v>0</v>
      </c>
      <c r="T41" s="33">
        <f t="shared" si="3"/>
        <v>0</v>
      </c>
      <c r="U41" s="34">
        <f t="shared" si="4"/>
        <v>0</v>
      </c>
      <c r="V41" s="35">
        <f t="shared" si="5"/>
        <v>0</v>
      </c>
      <c r="W41" s="33">
        <f t="shared" si="6"/>
        <v>0</v>
      </c>
      <c r="X41" s="34">
        <f t="shared" si="7"/>
        <v>0</v>
      </c>
      <c r="Y41" s="1"/>
    </row>
    <row r="42" spans="2:43" outlineLevel="1" x14ac:dyDescent="0.3">
      <c r="B42" s="18" t="s">
        <v>124</v>
      </c>
      <c r="C42" s="19">
        <v>918916.09063923592</v>
      </c>
      <c r="D42" s="19">
        <v>792615.05142857111</v>
      </c>
      <c r="E42" s="19">
        <v>1152652.0756338211</v>
      </c>
      <c r="F42" s="20">
        <f>E42-C42</f>
        <v>233735.98499458516</v>
      </c>
      <c r="G42" s="126">
        <f t="shared" si="8"/>
        <v>0.25436053125589386</v>
      </c>
      <c r="H42" s="21">
        <f t="shared" si="9"/>
        <v>5.3859248292713886E-2</v>
      </c>
      <c r="I42" s="23">
        <v>918916.09063923592</v>
      </c>
      <c r="J42" s="22">
        <f t="shared" si="10"/>
        <v>0</v>
      </c>
      <c r="K42" s="23">
        <v>0</v>
      </c>
      <c r="L42" s="23">
        <v>0</v>
      </c>
      <c r="M42" s="23">
        <v>969147.77902260947</v>
      </c>
      <c r="N42" s="22">
        <f t="shared" si="0"/>
        <v>50231.688383373548</v>
      </c>
      <c r="O42" s="23">
        <v>927454.61701126141</v>
      </c>
      <c r="P42" s="22">
        <f t="shared" si="1"/>
        <v>8538.5263720254879</v>
      </c>
      <c r="Q42" s="23">
        <v>196371.98870982253</v>
      </c>
      <c r="R42" s="22">
        <f t="shared" si="2"/>
        <v>-722544.10192941339</v>
      </c>
      <c r="S42" s="22">
        <f t="shared" si="11"/>
        <v>897509.87216859951</v>
      </c>
      <c r="T42" s="24">
        <f t="shared" si="3"/>
        <v>0</v>
      </c>
      <c r="U42" s="25">
        <f t="shared" si="4"/>
        <v>0</v>
      </c>
      <c r="V42" s="26">
        <f t="shared" si="5"/>
        <v>0</v>
      </c>
      <c r="W42" s="24">
        <f t="shared" si="6"/>
        <v>0.25436053125589386</v>
      </c>
      <c r="X42" s="25">
        <f t="shared" si="7"/>
        <v>1.3699667008777798E-2</v>
      </c>
      <c r="Y42" s="1"/>
    </row>
    <row r="43" spans="2:43" outlineLevel="1" x14ac:dyDescent="0.3">
      <c r="B43" s="18" t="s">
        <v>125</v>
      </c>
      <c r="C43" s="19">
        <v>-25584.093916081645</v>
      </c>
      <c r="D43" s="19">
        <v>-851470.43999999983</v>
      </c>
      <c r="E43" s="19">
        <v>-152863.32072985749</v>
      </c>
      <c r="F43" s="20">
        <f>E43-C43</f>
        <v>-127279.22681377584</v>
      </c>
      <c r="G43" s="126">
        <f t="shared" si="8"/>
        <v>4.9749358813043862</v>
      </c>
      <c r="H43" s="21">
        <f t="shared" si="9"/>
        <v>-1.4995276289174566E-3</v>
      </c>
      <c r="I43" s="23">
        <v>-28290.977370832301</v>
      </c>
      <c r="J43" s="22">
        <f t="shared" si="10"/>
        <v>-2706.8834547506558</v>
      </c>
      <c r="K43" s="23">
        <v>0</v>
      </c>
      <c r="L43" s="23">
        <v>-2706.8834547506558</v>
      </c>
      <c r="M43" s="23">
        <v>-30616.307824678199</v>
      </c>
      <c r="N43" s="22">
        <f t="shared" si="0"/>
        <v>-5032.2139085965537</v>
      </c>
      <c r="O43" s="23">
        <v>-27320.35578453085</v>
      </c>
      <c r="P43" s="22">
        <f t="shared" si="1"/>
        <v>-1736.2618684492045</v>
      </c>
      <c r="Q43" s="23">
        <v>-19672.558989106572</v>
      </c>
      <c r="R43" s="22">
        <f t="shared" si="2"/>
        <v>5911.5349269750732</v>
      </c>
      <c r="S43" s="22">
        <f t="shared" si="11"/>
        <v>-123715.4025089545</v>
      </c>
      <c r="T43" s="24">
        <f t="shared" si="3"/>
        <v>0.10580337390995753</v>
      </c>
      <c r="U43" s="25">
        <f t="shared" si="4"/>
        <v>0.1410711652132767</v>
      </c>
      <c r="V43" s="26">
        <f t="shared" si="5"/>
        <v>-1.586550824106657E-4</v>
      </c>
      <c r="W43" s="24">
        <f t="shared" si="6"/>
        <v>4.9749358813043862</v>
      </c>
      <c r="X43" s="25">
        <f t="shared" si="7"/>
        <v>-7.4600538061087435E-3</v>
      </c>
      <c r="Y43" s="1"/>
    </row>
    <row r="44" spans="2:43" outlineLevel="1" x14ac:dyDescent="0.3">
      <c r="B44" s="18" t="s">
        <v>126</v>
      </c>
      <c r="C44" s="19">
        <v>-121521.70750637232</v>
      </c>
      <c r="D44" s="19">
        <v>-59232.754285714283</v>
      </c>
      <c r="E44" s="19">
        <v>-98262.722474004491</v>
      </c>
      <c r="F44" s="20">
        <f>E44-C44</f>
        <v>23258.985032367826</v>
      </c>
      <c r="G44" s="126">
        <f t="shared" si="8"/>
        <v>-0.19139777994929982</v>
      </c>
      <c r="H44" s="21">
        <f t="shared" si="9"/>
        <v>-7.1225957236065382E-3</v>
      </c>
      <c r="I44" s="23">
        <v>-122098.55949414626</v>
      </c>
      <c r="J44" s="22">
        <f t="shared" si="10"/>
        <v>-576.85198777394544</v>
      </c>
      <c r="K44" s="23">
        <v>0</v>
      </c>
      <c r="L44" s="23">
        <v>-576.85198777394544</v>
      </c>
      <c r="M44" s="23">
        <v>-138360.83586621247</v>
      </c>
      <c r="N44" s="22">
        <f t="shared" si="0"/>
        <v>-16839.12835984015</v>
      </c>
      <c r="O44" s="23">
        <v>-123800.97269384873</v>
      </c>
      <c r="P44" s="22">
        <f t="shared" si="1"/>
        <v>-2279.2651874764124</v>
      </c>
      <c r="Q44" s="23">
        <v>-65829.623303211498</v>
      </c>
      <c r="R44" s="22">
        <f t="shared" si="2"/>
        <v>55692.084203160819</v>
      </c>
      <c r="S44" s="22">
        <f t="shared" si="11"/>
        <v>-12737.853635702486</v>
      </c>
      <c r="T44" s="24">
        <f t="shared" si="3"/>
        <v>4.7469048914054856E-3</v>
      </c>
      <c r="U44" s="25">
        <f t="shared" si="4"/>
        <v>6.3292065218739811E-3</v>
      </c>
      <c r="V44" s="26">
        <f t="shared" si="5"/>
        <v>-3.3810284479891673E-5</v>
      </c>
      <c r="W44" s="24">
        <f t="shared" si="6"/>
        <v>-0.19139777994929982</v>
      </c>
      <c r="X44" s="25">
        <f t="shared" si="7"/>
        <v>1.3632490089746682E-3</v>
      </c>
      <c r="Y44" s="1"/>
    </row>
    <row r="45" spans="2:43" s="1" customFormat="1" outlineLevel="1" x14ac:dyDescent="0.3">
      <c r="B45" s="36" t="s">
        <v>127</v>
      </c>
      <c r="C45" s="37">
        <v>0</v>
      </c>
      <c r="D45" s="37">
        <v>0</v>
      </c>
      <c r="E45" s="37">
        <v>0</v>
      </c>
      <c r="F45" s="38">
        <f>E45-C45</f>
        <v>0</v>
      </c>
      <c r="G45" s="129">
        <f t="shared" si="8"/>
        <v>0</v>
      </c>
      <c r="H45" s="39">
        <f t="shared" si="9"/>
        <v>0</v>
      </c>
      <c r="I45" s="37">
        <v>0</v>
      </c>
      <c r="J45" s="40">
        <f t="shared" si="10"/>
        <v>0</v>
      </c>
      <c r="K45" s="41">
        <v>0</v>
      </c>
      <c r="L45" s="41">
        <v>0</v>
      </c>
      <c r="M45" s="37">
        <v>0</v>
      </c>
      <c r="N45" s="40">
        <f t="shared" si="0"/>
        <v>0</v>
      </c>
      <c r="O45" s="37">
        <v>0</v>
      </c>
      <c r="P45" s="40">
        <f t="shared" si="1"/>
        <v>0</v>
      </c>
      <c r="Q45" s="37">
        <v>0</v>
      </c>
      <c r="R45" s="40">
        <f t="shared" si="2"/>
        <v>0</v>
      </c>
      <c r="S45" s="40">
        <f t="shared" si="11"/>
        <v>0</v>
      </c>
      <c r="T45" s="42">
        <f t="shared" si="3"/>
        <v>0</v>
      </c>
      <c r="U45" s="43">
        <f t="shared" si="4"/>
        <v>0</v>
      </c>
      <c r="V45" s="44">
        <f t="shared" si="5"/>
        <v>0</v>
      </c>
      <c r="W45" s="42">
        <f t="shared" si="6"/>
        <v>0</v>
      </c>
      <c r="X45" s="43">
        <f t="shared" si="7"/>
        <v>0</v>
      </c>
      <c r="AN45" s="1" t="s">
        <v>87</v>
      </c>
      <c r="AO45" s="1">
        <v>11</v>
      </c>
      <c r="AP45" s="1">
        <f t="shared" si="14"/>
        <v>2</v>
      </c>
      <c r="AQ45" s="1">
        <f t="shared" si="12"/>
        <v>0.16666666666666666</v>
      </c>
    </row>
    <row r="46" spans="2:43" outlineLevel="1" x14ac:dyDescent="0.3">
      <c r="B46" s="62" t="s">
        <v>88</v>
      </c>
      <c r="C46" s="63">
        <f t="shared" ref="C46:S46" si="15">SUM(C34,C35,C36,C37,C38,C45,C42,C43,C44)</f>
        <v>17061435.496557932</v>
      </c>
      <c r="D46" s="63">
        <f t="shared" si="15"/>
        <v>20505417.514285725</v>
      </c>
      <c r="E46" s="63">
        <f t="shared" si="15"/>
        <v>20373001.616349101</v>
      </c>
      <c r="F46" s="63">
        <f t="shared" si="15"/>
        <v>2268971.1158763138</v>
      </c>
      <c r="G46" s="132">
        <f t="shared" si="8"/>
        <v>0.13298828907650054</v>
      </c>
      <c r="H46" s="64">
        <f t="shared" si="15"/>
        <v>1</v>
      </c>
      <c r="I46" s="63">
        <f t="shared" si="15"/>
        <v>17193077.689944778</v>
      </c>
      <c r="J46" s="63">
        <f t="shared" si="15"/>
        <v>131642.19338684267</v>
      </c>
      <c r="K46" s="63">
        <f t="shared" si="15"/>
        <v>-228301.01220199603</v>
      </c>
      <c r="L46" s="63">
        <f t="shared" si="15"/>
        <v>131642.19338684255</v>
      </c>
      <c r="M46" s="63">
        <f t="shared" si="15"/>
        <v>21426591.592176247</v>
      </c>
      <c r="N46" s="63">
        <f t="shared" si="15"/>
        <v>4365156.0956183178</v>
      </c>
      <c r="O46" s="63">
        <f t="shared" si="15"/>
        <v>18468631.982949238</v>
      </c>
      <c r="P46" s="63">
        <f t="shared" si="15"/>
        <v>1407196.4863913083</v>
      </c>
      <c r="Q46" s="63">
        <f t="shared" si="15"/>
        <v>17064813.290430862</v>
      </c>
      <c r="R46" s="63">
        <f t="shared" si="15"/>
        <v>3377.7938729307207</v>
      </c>
      <c r="S46" s="63">
        <f t="shared" si="15"/>
        <v>-3638401.4533930849</v>
      </c>
      <c r="T46" s="65">
        <f t="shared" si="3"/>
        <v>7.7157747607697422E-3</v>
      </c>
      <c r="U46" s="66">
        <f t="shared" si="4"/>
        <v>1.0287699681026323E-2</v>
      </c>
      <c r="V46" s="67">
        <f>SUM(V34,V35,V36,V37,V38,V45,V42,V43,V44)</f>
        <v>7.7157747607697422E-3</v>
      </c>
      <c r="W46" s="68">
        <f t="shared" si="6"/>
        <v>0.19409657062321997</v>
      </c>
      <c r="X46" s="69">
        <f>SUM(X34,X35,X36,X37,X38,X45,X42,X43,X44)</f>
        <v>0.19409657062322028</v>
      </c>
      <c r="AN46" s="3" t="s">
        <v>89</v>
      </c>
      <c r="AO46" s="3">
        <v>12</v>
      </c>
      <c r="AP46" s="1">
        <f t="shared" si="14"/>
        <v>1</v>
      </c>
      <c r="AQ46" s="1">
        <f t="shared" si="12"/>
        <v>8.3333333333333329E-2</v>
      </c>
    </row>
    <row r="47" spans="2:43" outlineLevel="1" x14ac:dyDescent="0.3">
      <c r="C47" s="70"/>
      <c r="D47" s="70"/>
      <c r="E47" s="70"/>
      <c r="F47" s="71"/>
      <c r="G47" s="71"/>
      <c r="H47" s="72"/>
      <c r="I47" s="72"/>
      <c r="J47" s="72"/>
      <c r="K47" s="72"/>
      <c r="L47" s="72"/>
      <c r="M47" s="72"/>
      <c r="N47" s="72"/>
      <c r="O47" s="72"/>
      <c r="P47" s="72"/>
      <c r="Q47" s="72"/>
      <c r="R47" s="72"/>
      <c r="S47" s="71"/>
      <c r="T47" s="72"/>
      <c r="U47" s="2"/>
      <c r="V47" s="2"/>
      <c r="W47" s="72"/>
      <c r="X47" s="2"/>
    </row>
    <row r="48" spans="2:43" ht="63" customHeight="1" outlineLevel="1" x14ac:dyDescent="0.3">
      <c r="B48" s="14" t="s">
        <v>90</v>
      </c>
      <c r="C48" s="15" t="str">
        <f t="shared" ref="C48:X48" si="16">C33</f>
        <v>NPR FY24
Budget</v>
      </c>
      <c r="D48" s="15" t="str">
        <f t="shared" si="16"/>
        <v>NPR FY24
Proj.</v>
      </c>
      <c r="E48" s="15" t="str">
        <f t="shared" si="16"/>
        <v>NPR FY25
Budget</v>
      </c>
      <c r="F48" s="15" t="str">
        <f t="shared" si="16"/>
        <v>NPR YOY 
(Budget to Budget)</v>
      </c>
      <c r="G48" s="15" t="s">
        <v>128</v>
      </c>
      <c r="H48" s="15" t="str">
        <f t="shared" si="16"/>
        <v>W</v>
      </c>
      <c r="I48" s="15" t="str">
        <f t="shared" si="16"/>
        <v>NPR FY24 @FY25 Comm. Prices</v>
      </c>
      <c r="J48" s="15" t="str">
        <f t="shared" si="16"/>
        <v>NPR FY25 due to Comm. Price</v>
      </c>
      <c r="K48" s="15" t="str">
        <f t="shared" si="16"/>
        <v>NPR FY25 due to Comm. Price
(FY24 Proj. to FY24 Budget)</v>
      </c>
      <c r="L48" s="15" t="str">
        <f t="shared" si="16"/>
        <v>NPR FY25 due to Comm. Price
(FY25 Budget to FY24 Proj.)</v>
      </c>
      <c r="M48" s="15" t="str">
        <f t="shared" si="16"/>
        <v>NPR FY24 @FY25 Utiliz.</v>
      </c>
      <c r="N48" s="15" t="str">
        <f t="shared" si="16"/>
        <v>NPR FY25 due to Utiliz.</v>
      </c>
      <c r="O48" s="15" t="str">
        <f t="shared" si="16"/>
        <v>NPR FY24 @FY25 Public Payer Prices</v>
      </c>
      <c r="P48" s="15" t="str">
        <f t="shared" si="16"/>
        <v>NPR FY25 due to Public Payer Prices</v>
      </c>
      <c r="Q48" s="15" t="str">
        <f t="shared" si="16"/>
        <v>NPR FY24 @FY25 Payer Mix</v>
      </c>
      <c r="R48" s="15" t="str">
        <f t="shared" si="16"/>
        <v>NPR FY25 due to Payer Mix</v>
      </c>
      <c r="S48" s="15" t="str">
        <f t="shared" si="16"/>
        <v>NPR FY25 due to all other</v>
      </c>
      <c r="T48" s="15" t="str">
        <f t="shared" si="16"/>
        <v>FY25
Comm Rate NPR Impact</v>
      </c>
      <c r="U48" s="16" t="str">
        <f t="shared" si="16"/>
        <v>FY25
Estimated AnnualizedComm Rate</v>
      </c>
      <c r="V48" s="16" t="str">
        <f t="shared" si="16"/>
        <v>FY25 Comm Rate (WAvg)</v>
      </c>
      <c r="W48" s="15" t="str">
        <f t="shared" si="16"/>
        <v>FY25 NPR Growth</v>
      </c>
      <c r="X48" s="16" t="str">
        <f t="shared" si="16"/>
        <v>FY25 NPR Growth
(WAvg)</v>
      </c>
    </row>
    <row r="49" spans="2:25" outlineLevel="1" x14ac:dyDescent="0.3">
      <c r="B49" s="18" t="str">
        <f t="shared" ref="B49:B59" si="17">B34</f>
        <v>Medicaid</v>
      </c>
      <c r="C49" s="19">
        <v>2764758.0196669782</v>
      </c>
      <c r="D49" s="19">
        <v>1038834.7051612012</v>
      </c>
      <c r="E49" s="19">
        <v>1707399.7358979355</v>
      </c>
      <c r="F49" s="20">
        <f>E49-C49</f>
        <v>-1057358.2837690427</v>
      </c>
      <c r="G49" s="126">
        <f>IFERROR(F49/C49,0%)</f>
        <v>-0.38244152878753712</v>
      </c>
      <c r="H49" s="21">
        <f t="shared" ref="H49:H60" si="18">IFERROR(C49/C$61,"")</f>
        <v>3.1614584348957073E-2</v>
      </c>
      <c r="I49" s="19">
        <v>2764758.0196669782</v>
      </c>
      <c r="J49" s="22">
        <f>I49-C49</f>
        <v>0</v>
      </c>
      <c r="K49" s="23">
        <v>0</v>
      </c>
      <c r="L49" s="23">
        <v>0</v>
      </c>
      <c r="M49" s="19">
        <v>2783193.956565544</v>
      </c>
      <c r="N49" s="22">
        <f>M49-C49</f>
        <v>18435.936898565851</v>
      </c>
      <c r="O49" s="19">
        <v>2764758.0172960549</v>
      </c>
      <c r="P49" s="22">
        <f>O49-C49</f>
        <v>-2.3709232918918133E-3</v>
      </c>
      <c r="Q49" s="19">
        <v>2128100.6002848083</v>
      </c>
      <c r="R49" s="22">
        <f>Q49-C49</f>
        <v>-636657.41938216984</v>
      </c>
      <c r="S49" s="22">
        <f>F49-R49-P49-N49-J49</f>
        <v>-439136.79891451541</v>
      </c>
      <c r="T49" s="24">
        <f t="shared" ref="T49:T61" si="19">IFERROR(J49/C49,0%)</f>
        <v>0</v>
      </c>
      <c r="U49" s="25">
        <f t="shared" ref="U49:U61" si="20">T49/E$31</f>
        <v>0</v>
      </c>
      <c r="V49" s="26">
        <f t="shared" ref="V49:V60" si="21">IFERROR(T49*H49,0%)</f>
        <v>0</v>
      </c>
      <c r="W49" s="24">
        <f t="shared" ref="W49:W61" si="22">IFERROR((E49-C49)/C49,0%)</f>
        <v>-0.38244152878753712</v>
      </c>
      <c r="X49" s="25">
        <f t="shared" ref="X49:X60" si="23">IFERROR(W49*H49,0%)</f>
        <v>-1.2090729970397687E-2</v>
      </c>
    </row>
    <row r="50" spans="2:25" outlineLevel="1" x14ac:dyDescent="0.3">
      <c r="B50" s="18" t="str">
        <f t="shared" si="17"/>
        <v>Medicare - Traditional</v>
      </c>
      <c r="C50" s="19">
        <v>8408337.2152679861</v>
      </c>
      <c r="D50" s="19">
        <v>8736815.0759772249</v>
      </c>
      <c r="E50" s="19">
        <v>7494775.0262000039</v>
      </c>
      <c r="F50" s="20">
        <f>E50-C50</f>
        <v>-913562.18906798214</v>
      </c>
      <c r="G50" s="126">
        <f t="shared" ref="G50:G61" si="24">IFERROR(F50/C50,0%)</f>
        <v>-0.10864956598185931</v>
      </c>
      <c r="H50" s="21">
        <f t="shared" si="18"/>
        <v>9.6148047762452629E-2</v>
      </c>
      <c r="I50" s="23">
        <v>8408337.2152679861</v>
      </c>
      <c r="J50" s="22">
        <f>I50-C50</f>
        <v>0</v>
      </c>
      <c r="K50" s="23">
        <v>0</v>
      </c>
      <c r="L50" s="23">
        <v>0</v>
      </c>
      <c r="M50" s="23">
        <v>8470744.6083641127</v>
      </c>
      <c r="N50" s="22">
        <f>M50-C50</f>
        <v>62407.393096126616</v>
      </c>
      <c r="O50" s="23">
        <v>8695551.201233061</v>
      </c>
      <c r="P50" s="22">
        <f>O50-C50</f>
        <v>287213.98596507497</v>
      </c>
      <c r="Q50" s="23">
        <v>7203822.1567361448</v>
      </c>
      <c r="R50" s="22">
        <f>Q50-C50</f>
        <v>-1204515.0585318413</v>
      </c>
      <c r="S50" s="22">
        <f>F50-R50-P50-N50-J50</f>
        <v>-58668.509597342461</v>
      </c>
      <c r="T50" s="24">
        <f t="shared" si="19"/>
        <v>0</v>
      </c>
      <c r="U50" s="25">
        <f t="shared" si="20"/>
        <v>0</v>
      </c>
      <c r="V50" s="26">
        <f t="shared" si="21"/>
        <v>0</v>
      </c>
      <c r="W50" s="24">
        <f t="shared" si="22"/>
        <v>-0.10864956598185931</v>
      </c>
      <c r="X50" s="25">
        <f t="shared" si="23"/>
        <v>-1.0446443659393557E-2</v>
      </c>
    </row>
    <row r="51" spans="2:25" outlineLevel="1" x14ac:dyDescent="0.3">
      <c r="B51" s="18" t="str">
        <f t="shared" si="17"/>
        <v>Medicare - Advantage</v>
      </c>
      <c r="C51" s="19">
        <v>10617729.956461905</v>
      </c>
      <c r="D51" s="19">
        <v>12532278.685714327</v>
      </c>
      <c r="E51" s="19">
        <v>12812440.995405329</v>
      </c>
      <c r="F51" s="20">
        <f>E51-C51</f>
        <v>2194711.0389434248</v>
      </c>
      <c r="G51" s="126">
        <f t="shared" si="24"/>
        <v>0.20670247293374919</v>
      </c>
      <c r="H51" s="21">
        <f t="shared" si="18"/>
        <v>0.12141211524307145</v>
      </c>
      <c r="I51" s="23">
        <v>10617729.956461905</v>
      </c>
      <c r="J51" s="22">
        <f>I51-C51</f>
        <v>0</v>
      </c>
      <c r="K51" s="23">
        <v>0</v>
      </c>
      <c r="L51" s="23">
        <v>0</v>
      </c>
      <c r="M51" s="23">
        <v>10718978.70525864</v>
      </c>
      <c r="N51" s="22">
        <f>M51-C51</f>
        <v>101248.74879673496</v>
      </c>
      <c r="O51" s="23">
        <v>10617831.423916312</v>
      </c>
      <c r="P51" s="22">
        <f>O51-C51</f>
        <v>101.46745440736413</v>
      </c>
      <c r="Q51" s="23">
        <v>11687364.969728209</v>
      </c>
      <c r="R51" s="22">
        <f>Q51-C51</f>
        <v>1069635.0132663045</v>
      </c>
      <c r="S51" s="22">
        <f>F51-R51-P51-N51-J51</f>
        <v>1023725.809425978</v>
      </c>
      <c r="T51" s="24">
        <f t="shared" si="19"/>
        <v>0</v>
      </c>
      <c r="U51" s="25">
        <f t="shared" si="20"/>
        <v>0</v>
      </c>
      <c r="V51" s="26">
        <f t="shared" si="21"/>
        <v>0</v>
      </c>
      <c r="W51" s="24">
        <f t="shared" si="22"/>
        <v>0.20670247293374919</v>
      </c>
      <c r="X51" s="25">
        <f t="shared" si="23"/>
        <v>2.5096184464860213E-2</v>
      </c>
    </row>
    <row r="52" spans="2:25" outlineLevel="1" x14ac:dyDescent="0.3">
      <c r="B52" s="18" t="str">
        <f t="shared" si="17"/>
        <v>Major Commercial</v>
      </c>
      <c r="C52" s="19">
        <v>37471668.11428415</v>
      </c>
      <c r="D52" s="19">
        <v>36338508.203434721</v>
      </c>
      <c r="E52" s="19">
        <v>41327558.28870368</v>
      </c>
      <c r="F52" s="20">
        <f>E52-C52</f>
        <v>3855890.1744195297</v>
      </c>
      <c r="G52" s="126">
        <f t="shared" si="24"/>
        <v>0.10290148179844893</v>
      </c>
      <c r="H52" s="21">
        <f t="shared" si="18"/>
        <v>0.4284827836173003</v>
      </c>
      <c r="I52" s="23">
        <v>38375814.366450369</v>
      </c>
      <c r="J52" s="22">
        <f>I52-C52</f>
        <v>904146.25216621906</v>
      </c>
      <c r="K52" s="23">
        <v>2827777.1206272873</v>
      </c>
      <c r="L52" s="23">
        <v>904146.25216621836</v>
      </c>
      <c r="M52" s="23">
        <v>37794565.368053108</v>
      </c>
      <c r="N52" s="22">
        <f>M52-C52</f>
        <v>322897.25376895815</v>
      </c>
      <c r="O52" s="23">
        <v>37471668.11428415</v>
      </c>
      <c r="P52" s="22">
        <f>O52-C52</f>
        <v>0</v>
      </c>
      <c r="Q52" s="23">
        <v>37272737.662141219</v>
      </c>
      <c r="R52" s="22">
        <f>Q52-C52</f>
        <v>-198930.45214293152</v>
      </c>
      <c r="S52" s="22">
        <f>F52-R52-P52-N52-J52</f>
        <v>2827777.120627284</v>
      </c>
      <c r="T52" s="24">
        <f t="shared" si="19"/>
        <v>2.4128796439183867E-2</v>
      </c>
      <c r="U52" s="25">
        <f t="shared" si="20"/>
        <v>3.2171728585578492E-2</v>
      </c>
      <c r="V52" s="26">
        <f t="shared" si="21"/>
        <v>1.0338773863596707E-2</v>
      </c>
      <c r="W52" s="24">
        <f t="shared" si="22"/>
        <v>0.10290148179844893</v>
      </c>
      <c r="X52" s="25">
        <f t="shared" si="23"/>
        <v>4.4091513359344359E-2</v>
      </c>
    </row>
    <row r="53" spans="2:25" outlineLevel="1" x14ac:dyDescent="0.3">
      <c r="B53" s="11" t="str">
        <f t="shared" si="17"/>
        <v>All Payer Model</v>
      </c>
      <c r="C53" s="19">
        <f>SUM(C54:C56)</f>
        <v>19788229.971736148</v>
      </c>
      <c r="D53" s="19">
        <f>SUM(D54:D56)</f>
        <v>22325963.716914907</v>
      </c>
      <c r="E53" s="19">
        <f>SUM(E54:E56)</f>
        <v>23705498.846962862</v>
      </c>
      <c r="F53" s="20">
        <f>SUM(F54:F56)</f>
        <v>0</v>
      </c>
      <c r="G53" s="126">
        <f t="shared" si="24"/>
        <v>0</v>
      </c>
      <c r="H53" s="21">
        <f t="shared" si="18"/>
        <v>0.22627537784784779</v>
      </c>
      <c r="I53" s="19">
        <f t="shared" ref="I53:S53" si="25">SUM(I54:I56)</f>
        <v>19788229.971736148</v>
      </c>
      <c r="J53" s="31">
        <f t="shared" si="25"/>
        <v>0</v>
      </c>
      <c r="K53" s="19">
        <f t="shared" si="25"/>
        <v>0</v>
      </c>
      <c r="L53" s="19">
        <f t="shared" si="25"/>
        <v>0</v>
      </c>
      <c r="M53" s="19">
        <f t="shared" si="25"/>
        <v>19961400.662038088</v>
      </c>
      <c r="N53" s="31">
        <f t="shared" si="25"/>
        <v>173170.69030193612</v>
      </c>
      <c r="O53" s="19">
        <f t="shared" si="25"/>
        <v>20501548.920375414</v>
      </c>
      <c r="P53" s="31">
        <f t="shared" si="25"/>
        <v>713318.94863926433</v>
      </c>
      <c r="Q53" s="19">
        <f t="shared" si="25"/>
        <v>19989472.301348053</v>
      </c>
      <c r="R53" s="31">
        <f t="shared" si="25"/>
        <v>201242.32961190399</v>
      </c>
      <c r="S53" s="31">
        <f t="shared" si="25"/>
        <v>-1087731.9685531044</v>
      </c>
      <c r="T53" s="24">
        <f t="shared" si="19"/>
        <v>0</v>
      </c>
      <c r="U53" s="25">
        <f t="shared" si="20"/>
        <v>0</v>
      </c>
      <c r="V53" s="26">
        <f t="shared" si="21"/>
        <v>0</v>
      </c>
      <c r="W53" s="24">
        <f t="shared" si="22"/>
        <v>0.19795953861572321</v>
      </c>
      <c r="X53" s="25">
        <f t="shared" si="23"/>
        <v>4.4793369398858383E-2</v>
      </c>
    </row>
    <row r="54" spans="2:25" outlineLevel="1" x14ac:dyDescent="0.3">
      <c r="B54" s="27" t="str">
        <f t="shared" si="17"/>
        <v>Medicare</v>
      </c>
      <c r="C54" s="28">
        <v>15580012.393413909</v>
      </c>
      <c r="D54" s="28">
        <v>17980341.381004021</v>
      </c>
      <c r="E54" s="28">
        <v>18742006.474252567</v>
      </c>
      <c r="F54" s="29"/>
      <c r="G54" s="128">
        <f t="shared" si="24"/>
        <v>0</v>
      </c>
      <c r="H54" s="30">
        <f t="shared" si="18"/>
        <v>0.1781550546071696</v>
      </c>
      <c r="I54" s="28">
        <v>15580012.393413909</v>
      </c>
      <c r="J54" s="31">
        <f t="shared" ref="J54:J60" si="26">I54-C54</f>
        <v>0</v>
      </c>
      <c r="K54" s="28">
        <v>0</v>
      </c>
      <c r="L54" s="28">
        <v>0</v>
      </c>
      <c r="M54" s="28">
        <v>15715966.561083309</v>
      </c>
      <c r="N54" s="31">
        <f t="shared" ref="N54:N60" si="27">M54-C54</f>
        <v>135954.16766940057</v>
      </c>
      <c r="O54" s="28">
        <v>16293331.344644446</v>
      </c>
      <c r="P54" s="31">
        <f t="shared" ref="P54:P60" si="28">O54-C54</f>
        <v>713318.95123053715</v>
      </c>
      <c r="Q54" s="28">
        <v>15693487.530377595</v>
      </c>
      <c r="R54" s="31">
        <f t="shared" ref="R54:R60" si="29">Q54-C54</f>
        <v>113475.13696368597</v>
      </c>
      <c r="S54" s="31">
        <f t="shared" ref="S54:S60" si="30">F54-R54-P54-N54-J54</f>
        <v>-962748.25586362369</v>
      </c>
      <c r="T54" s="33">
        <f t="shared" si="19"/>
        <v>0</v>
      </c>
      <c r="U54" s="34">
        <f t="shared" si="20"/>
        <v>0</v>
      </c>
      <c r="V54" s="35">
        <f t="shared" si="21"/>
        <v>0</v>
      </c>
      <c r="W54" s="33">
        <f t="shared" si="22"/>
        <v>0.20295196184666181</v>
      </c>
      <c r="X54" s="34">
        <f t="shared" si="23"/>
        <v>3.6156917845424234E-2</v>
      </c>
    </row>
    <row r="55" spans="2:25" outlineLevel="1" x14ac:dyDescent="0.3">
      <c r="B55" s="27" t="str">
        <f t="shared" si="17"/>
        <v>Medicaid</v>
      </c>
      <c r="C55" s="28">
        <v>4208217.5783222411</v>
      </c>
      <c r="D55" s="28">
        <v>4345622.3359108884</v>
      </c>
      <c r="E55" s="28">
        <v>4963492.3727102969</v>
      </c>
      <c r="F55" s="29"/>
      <c r="G55" s="128">
        <f t="shared" si="24"/>
        <v>0</v>
      </c>
      <c r="H55" s="30">
        <f t="shared" si="18"/>
        <v>4.8120323240678213E-2</v>
      </c>
      <c r="I55" s="28">
        <v>4208217.5783222411</v>
      </c>
      <c r="J55" s="31">
        <f t="shared" si="26"/>
        <v>0</v>
      </c>
      <c r="K55" s="28">
        <v>0</v>
      </c>
      <c r="L55" s="28">
        <v>0</v>
      </c>
      <c r="M55" s="28">
        <v>4245434.1009547766</v>
      </c>
      <c r="N55" s="31">
        <f t="shared" si="27"/>
        <v>37216.522632535547</v>
      </c>
      <c r="O55" s="28">
        <v>4208217.5757309683</v>
      </c>
      <c r="P55" s="31">
        <f t="shared" si="28"/>
        <v>-2.5912728160619736E-3</v>
      </c>
      <c r="Q55" s="28">
        <v>4295984.7709704591</v>
      </c>
      <c r="R55" s="31">
        <f t="shared" si="29"/>
        <v>87767.192648218013</v>
      </c>
      <c r="S55" s="31">
        <f t="shared" si="30"/>
        <v>-124983.71268948074</v>
      </c>
      <c r="T55" s="33">
        <f t="shared" si="19"/>
        <v>0</v>
      </c>
      <c r="U55" s="34">
        <f t="shared" si="20"/>
        <v>0</v>
      </c>
      <c r="V55" s="35">
        <f t="shared" si="21"/>
        <v>0</v>
      </c>
      <c r="W55" s="33">
        <f t="shared" si="22"/>
        <v>0.17947617496744869</v>
      </c>
      <c r="X55" s="34">
        <f t="shared" si="23"/>
        <v>8.6364515534341508E-3</v>
      </c>
    </row>
    <row r="56" spans="2:25" outlineLevel="1" x14ac:dyDescent="0.3">
      <c r="B56" s="27" t="str">
        <f t="shared" si="17"/>
        <v>Other</v>
      </c>
      <c r="C56" s="28">
        <v>0</v>
      </c>
      <c r="D56" s="28">
        <v>0</v>
      </c>
      <c r="E56" s="28">
        <v>0</v>
      </c>
      <c r="F56" s="29"/>
      <c r="G56" s="128">
        <f t="shared" si="24"/>
        <v>0</v>
      </c>
      <c r="H56" s="30">
        <f t="shared" si="18"/>
        <v>0</v>
      </c>
      <c r="I56" s="28">
        <v>0</v>
      </c>
      <c r="J56" s="31">
        <f t="shared" si="26"/>
        <v>0</v>
      </c>
      <c r="K56" s="28">
        <v>0</v>
      </c>
      <c r="L56" s="28">
        <v>0</v>
      </c>
      <c r="M56" s="28">
        <v>0</v>
      </c>
      <c r="N56" s="31">
        <f t="shared" si="27"/>
        <v>0</v>
      </c>
      <c r="O56" s="28">
        <v>0</v>
      </c>
      <c r="P56" s="31">
        <f t="shared" si="28"/>
        <v>0</v>
      </c>
      <c r="Q56" s="28">
        <v>0</v>
      </c>
      <c r="R56" s="31">
        <f t="shared" si="29"/>
        <v>0</v>
      </c>
      <c r="S56" s="31">
        <f t="shared" si="30"/>
        <v>0</v>
      </c>
      <c r="T56" s="33">
        <f t="shared" si="19"/>
        <v>0</v>
      </c>
      <c r="U56" s="34">
        <f t="shared" si="20"/>
        <v>0</v>
      </c>
      <c r="V56" s="35">
        <f t="shared" si="21"/>
        <v>0</v>
      </c>
      <c r="W56" s="33">
        <f t="shared" si="22"/>
        <v>0</v>
      </c>
      <c r="X56" s="34">
        <f t="shared" si="23"/>
        <v>0</v>
      </c>
      <c r="Y56" s="1"/>
    </row>
    <row r="57" spans="2:25" outlineLevel="1" x14ac:dyDescent="0.3">
      <c r="B57" s="18" t="str">
        <f t="shared" si="17"/>
        <v>All Other</v>
      </c>
      <c r="C57" s="19">
        <v>9907514.1078609526</v>
      </c>
      <c r="D57" s="19">
        <v>7600271.9385120589</v>
      </c>
      <c r="E57" s="19">
        <v>7837637.0542764096</v>
      </c>
      <c r="F57" s="20">
        <f>E57-C57</f>
        <v>-2069877.0535845431</v>
      </c>
      <c r="G57" s="126">
        <f t="shared" si="24"/>
        <v>-0.20891991987598924</v>
      </c>
      <c r="H57" s="21">
        <f t="shared" si="18"/>
        <v>0.11329090583094885</v>
      </c>
      <c r="I57" s="23">
        <v>9907514.1078609526</v>
      </c>
      <c r="J57" s="22">
        <f t="shared" si="26"/>
        <v>0</v>
      </c>
      <c r="K57" s="23">
        <v>0</v>
      </c>
      <c r="L57" s="23">
        <v>0</v>
      </c>
      <c r="M57" s="23">
        <v>9994872.4319440071</v>
      </c>
      <c r="N57" s="22">
        <f t="shared" si="27"/>
        <v>87358.324083054438</v>
      </c>
      <c r="O57" s="23">
        <v>10110431.920414068</v>
      </c>
      <c r="P57" s="22">
        <f t="shared" si="28"/>
        <v>202917.81255311519</v>
      </c>
      <c r="Q57" s="23">
        <v>10083962.802860729</v>
      </c>
      <c r="R57" s="22">
        <f t="shared" si="29"/>
        <v>176448.69499977678</v>
      </c>
      <c r="S57" s="22">
        <f t="shared" si="30"/>
        <v>-2536601.8852204895</v>
      </c>
      <c r="T57" s="24">
        <f t="shared" si="19"/>
        <v>0</v>
      </c>
      <c r="U57" s="25">
        <f t="shared" si="20"/>
        <v>0</v>
      </c>
      <c r="V57" s="26">
        <f t="shared" si="21"/>
        <v>0</v>
      </c>
      <c r="W57" s="24">
        <f t="shared" si="22"/>
        <v>-0.20891991987598924</v>
      </c>
      <c r="X57" s="25">
        <f t="shared" si="23"/>
        <v>-2.3668726968880074E-2</v>
      </c>
    </row>
    <row r="58" spans="2:25" outlineLevel="1" x14ac:dyDescent="0.3">
      <c r="B58" s="18" t="str">
        <f t="shared" si="17"/>
        <v>Bad Debt</v>
      </c>
      <c r="C58" s="19">
        <v>-1064530.1162890603</v>
      </c>
      <c r="D58" s="19">
        <v>-2838670.9542857166</v>
      </c>
      <c r="E58" s="19">
        <v>-3379183.9262351422</v>
      </c>
      <c r="F58" s="20">
        <f>E58-C58</f>
        <v>-2314653.8099460816</v>
      </c>
      <c r="G58" s="126">
        <f t="shared" si="24"/>
        <v>2.174343190979827</v>
      </c>
      <c r="H58" s="21">
        <f t="shared" si="18"/>
        <v>-1.2172738776422599E-2</v>
      </c>
      <c r="I58" s="23">
        <v>-1079303.9173019254</v>
      </c>
      <c r="J58" s="22">
        <f t="shared" si="26"/>
        <v>-14773.801012865035</v>
      </c>
      <c r="K58" s="23">
        <v>0</v>
      </c>
      <c r="L58" s="23">
        <v>-14773.801012865035</v>
      </c>
      <c r="M58" s="23">
        <v>-1072435.8090335899</v>
      </c>
      <c r="N58" s="22">
        <f t="shared" si="27"/>
        <v>-7905.6927445295732</v>
      </c>
      <c r="O58" s="23">
        <v>-1147976.1183370941</v>
      </c>
      <c r="P58" s="22">
        <f t="shared" si="28"/>
        <v>-83446.002048033755</v>
      </c>
      <c r="Q58" s="23">
        <v>-912571.43956754997</v>
      </c>
      <c r="R58" s="22">
        <f t="shared" si="29"/>
        <v>151958.67672151036</v>
      </c>
      <c r="S58" s="22">
        <f t="shared" si="30"/>
        <v>-2360486.9908621637</v>
      </c>
      <c r="T58" s="24">
        <f t="shared" si="19"/>
        <v>1.3878236779590918E-2</v>
      </c>
      <c r="U58" s="25">
        <f t="shared" si="20"/>
        <v>1.8504315706121224E-2</v>
      </c>
      <c r="V58" s="26">
        <f t="shared" si="21"/>
        <v>-1.6893615099530066E-4</v>
      </c>
      <c r="W58" s="24">
        <f t="shared" si="22"/>
        <v>2.174343190979827</v>
      </c>
      <c r="X58" s="25">
        <f t="shared" si="23"/>
        <v>-2.6467711674090587E-2</v>
      </c>
    </row>
    <row r="59" spans="2:25" outlineLevel="1" x14ac:dyDescent="0.3">
      <c r="B59" s="18" t="str">
        <f t="shared" si="17"/>
        <v>Free Care</v>
      </c>
      <c r="C59" s="19">
        <v>-888991.58975598228</v>
      </c>
      <c r="D59" s="19">
        <v>-1256818.1142857152</v>
      </c>
      <c r="E59" s="19">
        <v>-957167.47663062089</v>
      </c>
      <c r="F59" s="20">
        <f>E59-C59</f>
        <v>-68175.886874638614</v>
      </c>
      <c r="G59" s="126">
        <f t="shared" si="24"/>
        <v>7.6689012202412504E-2</v>
      </c>
      <c r="H59" s="21">
        <f t="shared" si="18"/>
        <v>-1.0165482620876626E-2</v>
      </c>
      <c r="I59" s="23">
        <v>-896779.99342452129</v>
      </c>
      <c r="J59" s="22">
        <f t="shared" si="26"/>
        <v>-7788.4036685390165</v>
      </c>
      <c r="K59" s="23">
        <v>0</v>
      </c>
      <c r="L59" s="23">
        <v>-7788.4036685390165</v>
      </c>
      <c r="M59" s="23">
        <v>-895494.93469485431</v>
      </c>
      <c r="N59" s="22">
        <f t="shared" si="27"/>
        <v>-6503.3449388720328</v>
      </c>
      <c r="O59" s="23">
        <v>-909024.34146544256</v>
      </c>
      <c r="P59" s="22">
        <f t="shared" si="28"/>
        <v>-20032.751709460281</v>
      </c>
      <c r="Q59" s="23">
        <v>-750695.35898386291</v>
      </c>
      <c r="R59" s="22">
        <f t="shared" si="29"/>
        <v>138296.23077211936</v>
      </c>
      <c r="S59" s="22">
        <f t="shared" si="30"/>
        <v>-172147.61732988665</v>
      </c>
      <c r="T59" s="24">
        <f t="shared" si="19"/>
        <v>8.760941901235355E-3</v>
      </c>
      <c r="U59" s="25">
        <f t="shared" si="20"/>
        <v>1.1681255868313806E-2</v>
      </c>
      <c r="V59" s="26">
        <f t="shared" si="21"/>
        <v>-8.9059202639517825E-5</v>
      </c>
      <c r="W59" s="24">
        <f t="shared" si="22"/>
        <v>7.6689012202412504E-2</v>
      </c>
      <c r="X59" s="25">
        <f t="shared" si="23"/>
        <v>-7.7958082075581985E-4</v>
      </c>
    </row>
    <row r="60" spans="2:25" outlineLevel="1" x14ac:dyDescent="0.3">
      <c r="B60" s="36" t="str">
        <f>B45</f>
        <v>DSH</v>
      </c>
      <c r="C60" s="37">
        <v>447264.99999999971</v>
      </c>
      <c r="D60" s="37">
        <v>402432</v>
      </c>
      <c r="E60" s="37">
        <v>414095.00000000029</v>
      </c>
      <c r="F60" s="38">
        <f>E60-C60</f>
        <v>-33169.999999999418</v>
      </c>
      <c r="G60" s="129">
        <f t="shared" si="24"/>
        <v>-7.4161850357169545E-2</v>
      </c>
      <c r="H60" s="39">
        <f t="shared" si="18"/>
        <v>5.1144067467211772E-3</v>
      </c>
      <c r="I60" s="37">
        <v>447264.99999999971</v>
      </c>
      <c r="J60" s="40">
        <f t="shared" si="26"/>
        <v>0</v>
      </c>
      <c r="K60" s="41">
        <v>0</v>
      </c>
      <c r="L60" s="41">
        <v>0</v>
      </c>
      <c r="M60" s="37">
        <v>447264.99999999971</v>
      </c>
      <c r="N60" s="40">
        <f t="shared" si="27"/>
        <v>0</v>
      </c>
      <c r="O60" s="37">
        <v>447264.99999999971</v>
      </c>
      <c r="P60" s="40">
        <f t="shared" si="28"/>
        <v>0</v>
      </c>
      <c r="Q60" s="37">
        <v>447264.99999999971</v>
      </c>
      <c r="R60" s="40">
        <f t="shared" si="29"/>
        <v>0</v>
      </c>
      <c r="S60" s="40">
        <f t="shared" si="30"/>
        <v>-33169.999999999418</v>
      </c>
      <c r="T60" s="42">
        <f t="shared" si="19"/>
        <v>0</v>
      </c>
      <c r="U60" s="43">
        <f t="shared" si="20"/>
        <v>0</v>
      </c>
      <c r="V60" s="44">
        <f t="shared" si="21"/>
        <v>0</v>
      </c>
      <c r="W60" s="42">
        <f t="shared" si="22"/>
        <v>-7.4161850357169545E-2</v>
      </c>
      <c r="X60" s="43">
        <f t="shared" si="23"/>
        <v>-3.7929386781603426E-4</v>
      </c>
    </row>
    <row r="61" spans="2:25" outlineLevel="1" x14ac:dyDescent="0.3">
      <c r="B61" s="73" t="s">
        <v>91</v>
      </c>
      <c r="C61" s="63">
        <f t="shared" ref="C61:S61" si="31">SUM(C49,C50,C51,C52,C53,C60,C57,C58,C59)</f>
        <v>87451980.679233074</v>
      </c>
      <c r="D61" s="63">
        <f t="shared" si="31"/>
        <v>84879615.257143006</v>
      </c>
      <c r="E61" s="63">
        <f t="shared" si="31"/>
        <v>90963053.54458046</v>
      </c>
      <c r="F61" s="63">
        <f t="shared" si="31"/>
        <v>-406196.00987933308</v>
      </c>
      <c r="G61" s="132">
        <f t="shared" si="24"/>
        <v>-4.6447891371291846E-3</v>
      </c>
      <c r="H61" s="64">
        <f t="shared" si="31"/>
        <v>1</v>
      </c>
      <c r="I61" s="63">
        <f t="shared" si="31"/>
        <v>88333564.726717904</v>
      </c>
      <c r="J61" s="63">
        <f t="shared" si="31"/>
        <v>881584.047484815</v>
      </c>
      <c r="K61" s="63">
        <f t="shared" si="31"/>
        <v>2827777.1206272873</v>
      </c>
      <c r="L61" s="63">
        <f t="shared" si="31"/>
        <v>881584.04748481431</v>
      </c>
      <c r="M61" s="63">
        <f t="shared" si="31"/>
        <v>88203089.988495067</v>
      </c>
      <c r="N61" s="63">
        <f t="shared" si="31"/>
        <v>751109.30926197453</v>
      </c>
      <c r="O61" s="63">
        <f t="shared" si="31"/>
        <v>88552054.137716532</v>
      </c>
      <c r="P61" s="63">
        <f t="shared" si="31"/>
        <v>1100073.4584834445</v>
      </c>
      <c r="Q61" s="63">
        <f t="shared" si="31"/>
        <v>87149458.694547772</v>
      </c>
      <c r="R61" s="63">
        <f t="shared" si="31"/>
        <v>-302521.98468532762</v>
      </c>
      <c r="S61" s="63">
        <f t="shared" si="31"/>
        <v>-2836440.8404242396</v>
      </c>
      <c r="T61" s="65">
        <f t="shared" si="19"/>
        <v>1.0080778509961887E-2</v>
      </c>
      <c r="U61" s="66">
        <f t="shared" si="20"/>
        <v>1.3441038013282516E-2</v>
      </c>
      <c r="V61" s="67">
        <f>SUM(V49,V50,V51,V52,V53,V60,V57,V58,V59)</f>
        <v>1.0080778509961889E-2</v>
      </c>
      <c r="W61" s="68">
        <f t="shared" si="22"/>
        <v>4.0148580261729259E-2</v>
      </c>
      <c r="X61" s="69">
        <f>SUM(X49,X50,X51,X52,X53,X60,X57,X58,X59)</f>
        <v>4.0148580261729197E-2</v>
      </c>
    </row>
    <row r="62" spans="2:25" outlineLevel="1" x14ac:dyDescent="0.3">
      <c r="C62" s="70"/>
      <c r="D62" s="70"/>
      <c r="E62" s="70"/>
      <c r="F62" s="71"/>
      <c r="G62" s="71"/>
      <c r="H62" s="72"/>
      <c r="I62" s="72"/>
      <c r="J62" s="72"/>
      <c r="K62" s="72"/>
      <c r="L62" s="72"/>
      <c r="M62" s="72"/>
      <c r="N62" s="72"/>
      <c r="O62" s="72"/>
      <c r="P62" s="72"/>
      <c r="Q62" s="72"/>
      <c r="R62" s="72"/>
      <c r="S62" s="71"/>
      <c r="T62" s="72"/>
      <c r="U62" s="2"/>
      <c r="V62" s="2"/>
      <c r="W62" s="72"/>
      <c r="X62" s="2"/>
    </row>
    <row r="63" spans="2:25" ht="63" customHeight="1" outlineLevel="1" x14ac:dyDescent="0.3">
      <c r="B63" s="14" t="s">
        <v>92</v>
      </c>
      <c r="C63" s="15" t="str">
        <f t="shared" ref="C63:X63" si="32">C48</f>
        <v>NPR FY24
Budget</v>
      </c>
      <c r="D63" s="15" t="str">
        <f t="shared" si="32"/>
        <v>NPR FY24
Proj.</v>
      </c>
      <c r="E63" s="15" t="str">
        <f t="shared" si="32"/>
        <v>NPR FY25
Budget</v>
      </c>
      <c r="F63" s="15" t="str">
        <f t="shared" si="32"/>
        <v>NPR YOY 
(Budget to Budget)</v>
      </c>
      <c r="G63" s="15" t="s">
        <v>128</v>
      </c>
      <c r="H63" s="15" t="str">
        <f t="shared" si="32"/>
        <v>W</v>
      </c>
      <c r="I63" s="15" t="str">
        <f t="shared" si="32"/>
        <v>NPR FY24 @FY25 Comm. Prices</v>
      </c>
      <c r="J63" s="15" t="str">
        <f t="shared" si="32"/>
        <v>NPR FY25 due to Comm. Price</v>
      </c>
      <c r="K63" s="15" t="str">
        <f t="shared" si="32"/>
        <v>NPR FY25 due to Comm. Price
(FY24 Proj. to FY24 Budget)</v>
      </c>
      <c r="L63" s="15" t="str">
        <f t="shared" si="32"/>
        <v>NPR FY25 due to Comm. Price
(FY25 Budget to FY24 Proj.)</v>
      </c>
      <c r="M63" s="15" t="str">
        <f t="shared" si="32"/>
        <v>NPR FY24 @FY25 Utiliz.</v>
      </c>
      <c r="N63" s="15" t="str">
        <f t="shared" si="32"/>
        <v>NPR FY25 due to Utiliz.</v>
      </c>
      <c r="O63" s="15" t="str">
        <f t="shared" si="32"/>
        <v>NPR FY24 @FY25 Public Payer Prices</v>
      </c>
      <c r="P63" s="15" t="str">
        <f t="shared" si="32"/>
        <v>NPR FY25 due to Public Payer Prices</v>
      </c>
      <c r="Q63" s="15" t="str">
        <f t="shared" si="32"/>
        <v>NPR FY24 @FY25 Payer Mix</v>
      </c>
      <c r="R63" s="15" t="str">
        <f t="shared" si="32"/>
        <v>NPR FY25 due to Payer Mix</v>
      </c>
      <c r="S63" s="15" t="str">
        <f t="shared" si="32"/>
        <v>NPR FY25 due to all other</v>
      </c>
      <c r="T63" s="15" t="str">
        <f t="shared" si="32"/>
        <v>FY25
Comm Rate NPR Impact</v>
      </c>
      <c r="U63" s="16" t="str">
        <f t="shared" si="32"/>
        <v>FY25
Estimated AnnualizedComm Rate</v>
      </c>
      <c r="V63" s="16" t="str">
        <f t="shared" si="32"/>
        <v>FY25 Comm Rate (WAvg)</v>
      </c>
      <c r="W63" s="15" t="str">
        <f t="shared" si="32"/>
        <v>FY25 NPR Growth</v>
      </c>
      <c r="X63" s="16" t="str">
        <f t="shared" si="32"/>
        <v>FY25 NPR Growth
(WAvg)</v>
      </c>
    </row>
    <row r="64" spans="2:25" outlineLevel="1" x14ac:dyDescent="0.3">
      <c r="B64" s="18" t="str">
        <f t="shared" ref="B64:B75" si="33">B49</f>
        <v>Medicaid</v>
      </c>
      <c r="C64" s="19">
        <v>849972.61378141469</v>
      </c>
      <c r="D64" s="19">
        <v>694187.60571428505</v>
      </c>
      <c r="E64" s="19">
        <v>773611.28687681688</v>
      </c>
      <c r="F64" s="20">
        <f>E64-C64</f>
        <v>-76361.326904597809</v>
      </c>
      <c r="G64" s="126">
        <f>IFERROR(F64/C64,0%)</f>
        <v>-8.9839749736025556E-2</v>
      </c>
      <c r="H64" s="21">
        <f>IFERROR(C64/C$76,"")</f>
        <v>5.1992987980612464E-2</v>
      </c>
      <c r="I64" s="19">
        <v>849972.61378141469</v>
      </c>
      <c r="J64" s="22">
        <f>I64-C64</f>
        <v>0</v>
      </c>
      <c r="K64" s="23">
        <v>0</v>
      </c>
      <c r="L64" s="23">
        <v>0</v>
      </c>
      <c r="M64" s="19">
        <v>956275.29604521266</v>
      </c>
      <c r="N64" s="22">
        <f>M64-C64</f>
        <v>106302.68226379796</v>
      </c>
      <c r="O64" s="19">
        <v>849972.5239497734</v>
      </c>
      <c r="P64" s="22">
        <f>O64-C64</f>
        <v>-8.9831641293130815E-2</v>
      </c>
      <c r="Q64" s="19">
        <v>578571.00775804627</v>
      </c>
      <c r="R64" s="22">
        <f>Q64-C64</f>
        <v>-271401.60602336843</v>
      </c>
      <c r="S64" s="22">
        <f>F64-R64-P64-N64-J64</f>
        <v>88737.686686613946</v>
      </c>
      <c r="T64" s="24">
        <f t="shared" ref="T64:T76" si="34">IFERROR(J64/C64,0%)</f>
        <v>0</v>
      </c>
      <c r="U64" s="25">
        <f t="shared" ref="U64:U76" si="35">T64/E$31</f>
        <v>0</v>
      </c>
      <c r="V64" s="26">
        <f t="shared" ref="V64:V75" si="36">IFERROR(T64*H64,0%)</f>
        <v>0</v>
      </c>
      <c r="W64" s="24">
        <f t="shared" ref="W64:W76" si="37">IFERROR((E64-C64)/C64,0%)</f>
        <v>-8.9839749736025556E-2</v>
      </c>
      <c r="X64" s="25">
        <f t="shared" ref="X64:X75" si="38">IFERROR(W64*H64,0%)</f>
        <v>-4.6710370282064088E-3</v>
      </c>
    </row>
    <row r="65" spans="2:25" outlineLevel="1" x14ac:dyDescent="0.3">
      <c r="B65" s="18" t="str">
        <f t="shared" si="33"/>
        <v>Medicare - Traditional</v>
      </c>
      <c r="C65" s="19">
        <v>325882.85586578061</v>
      </c>
      <c r="D65" s="19">
        <v>310653.99428571342</v>
      </c>
      <c r="E65" s="19">
        <v>240883.67301522533</v>
      </c>
      <c r="F65" s="20">
        <f>E65-C65</f>
        <v>-84999.182850555284</v>
      </c>
      <c r="G65" s="126">
        <f t="shared" ref="G65:G76" si="39">IFERROR(F65/C65,0%)</f>
        <v>-0.26082741488421035</v>
      </c>
      <c r="H65" s="21">
        <f t="shared" ref="H65:H75" si="40">IFERROR(C65/C$76,"")</f>
        <v>1.9934316863148421E-2</v>
      </c>
      <c r="I65" s="23">
        <v>325882.85586578061</v>
      </c>
      <c r="J65" s="22">
        <f>I65-C65</f>
        <v>0</v>
      </c>
      <c r="K65" s="23">
        <v>0</v>
      </c>
      <c r="L65" s="23">
        <v>0</v>
      </c>
      <c r="M65" s="23">
        <v>396265.40231634281</v>
      </c>
      <c r="N65" s="22">
        <f>M65-C65</f>
        <v>70382.546450562193</v>
      </c>
      <c r="O65" s="23">
        <v>328575.13840010087</v>
      </c>
      <c r="P65" s="22">
        <f>O65-C65</f>
        <v>2692.2825343202567</v>
      </c>
      <c r="Q65" s="23">
        <v>383069.36345619516</v>
      </c>
      <c r="R65" s="22">
        <f>Q65-C65</f>
        <v>57186.507590414549</v>
      </c>
      <c r="S65" s="22">
        <f>F65-R65-P65-N65-J65</f>
        <v>-215260.51942585228</v>
      </c>
      <c r="T65" s="24">
        <f t="shared" si="34"/>
        <v>0</v>
      </c>
      <c r="U65" s="25">
        <f t="shared" si="35"/>
        <v>0</v>
      </c>
      <c r="V65" s="26">
        <f t="shared" si="36"/>
        <v>0</v>
      </c>
      <c r="W65" s="24">
        <f t="shared" si="37"/>
        <v>-0.26082741488421035</v>
      </c>
      <c r="X65" s="25">
        <f t="shared" si="38"/>
        <v>-5.1994163348977242E-3</v>
      </c>
    </row>
    <row r="66" spans="2:25" outlineLevel="1" x14ac:dyDescent="0.3">
      <c r="B66" s="18" t="str">
        <f t="shared" si="33"/>
        <v>Medicare - Advantage</v>
      </c>
      <c r="C66" s="19">
        <v>1897841.2167586023</v>
      </c>
      <c r="D66" s="19">
        <v>1878381.9428571435</v>
      </c>
      <c r="E66" s="19">
        <v>2283662.9016607711</v>
      </c>
      <c r="F66" s="20">
        <f>E66-C66</f>
        <v>385821.68490216881</v>
      </c>
      <c r="G66" s="126">
        <f t="shared" si="39"/>
        <v>0.20329502884394557</v>
      </c>
      <c r="H66" s="21">
        <f t="shared" si="40"/>
        <v>0.11609131161656086</v>
      </c>
      <c r="I66" s="23">
        <v>1897841.2167586023</v>
      </c>
      <c r="J66" s="22">
        <f>I66-C66</f>
        <v>0</v>
      </c>
      <c r="K66" s="23">
        <v>0</v>
      </c>
      <c r="L66" s="23">
        <v>0</v>
      </c>
      <c r="M66" s="23">
        <v>2307107.4540092014</v>
      </c>
      <c r="N66" s="22">
        <f>M66-C66</f>
        <v>409266.23725059908</v>
      </c>
      <c r="O66" s="23">
        <v>1923394.426751026</v>
      </c>
      <c r="P66" s="22">
        <f>O66-C66</f>
        <v>25553.209992423654</v>
      </c>
      <c r="Q66" s="23">
        <v>2227503.3356149173</v>
      </c>
      <c r="R66" s="22">
        <f>Q66-C66</f>
        <v>329662.11885631504</v>
      </c>
      <c r="S66" s="22">
        <f>F66-R66-P66-N66-J66</f>
        <v>-378659.88119716896</v>
      </c>
      <c r="T66" s="24">
        <f t="shared" si="34"/>
        <v>0</v>
      </c>
      <c r="U66" s="25">
        <f t="shared" si="35"/>
        <v>0</v>
      </c>
      <c r="V66" s="26">
        <f t="shared" si="36"/>
        <v>0</v>
      </c>
      <c r="W66" s="24">
        <f t="shared" si="37"/>
        <v>0.20329502884394557</v>
      </c>
      <c r="X66" s="25">
        <f t="shared" si="38"/>
        <v>2.3600786543620213E-2</v>
      </c>
    </row>
    <row r="67" spans="2:25" outlineLevel="1" x14ac:dyDescent="0.3">
      <c r="B67" s="18" t="str">
        <f t="shared" si="33"/>
        <v>Major Commercial</v>
      </c>
      <c r="C67" s="19">
        <v>7340592.8559731171</v>
      </c>
      <c r="D67" s="19">
        <v>6944035.6457142858</v>
      </c>
      <c r="E67" s="19">
        <v>8048667.6420712611</v>
      </c>
      <c r="F67" s="20">
        <f>E67-C67</f>
        <v>708074.78609814402</v>
      </c>
      <c r="G67" s="126">
        <f t="shared" si="39"/>
        <v>9.6460163367046867E-2</v>
      </c>
      <c r="H67" s="21">
        <f t="shared" si="40"/>
        <v>0.44902547440114393</v>
      </c>
      <c r="I67" s="23">
        <v>7518182.9074301934</v>
      </c>
      <c r="J67" s="22">
        <f>I67-C67</f>
        <v>177590.05145707633</v>
      </c>
      <c r="K67" s="23">
        <v>-130837.3246601125</v>
      </c>
      <c r="L67" s="23">
        <v>177590.05145707657</v>
      </c>
      <c r="M67" s="23">
        <v>8582610.2252097968</v>
      </c>
      <c r="N67" s="22">
        <f>M67-C67</f>
        <v>1242017.3692366797</v>
      </c>
      <c r="O67" s="23">
        <v>7340592.8559731171</v>
      </c>
      <c r="P67" s="22">
        <f>O67-C67</f>
        <v>0</v>
      </c>
      <c r="Q67" s="23">
        <v>6759897.5460376162</v>
      </c>
      <c r="R67" s="22">
        <f>Q67-C67</f>
        <v>-580695.30993550085</v>
      </c>
      <c r="S67" s="22">
        <f>F67-R67-P67-N67-J67</f>
        <v>-130837.32466011122</v>
      </c>
      <c r="T67" s="24">
        <f t="shared" si="34"/>
        <v>2.4192875826449012E-2</v>
      </c>
      <c r="U67" s="25">
        <f t="shared" si="35"/>
        <v>3.2257167768598681E-2</v>
      </c>
      <c r="V67" s="26">
        <f t="shared" si="36"/>
        <v>1.0863217545099235E-2</v>
      </c>
      <c r="W67" s="24">
        <f t="shared" si="37"/>
        <v>9.6460163367046867E-2</v>
      </c>
      <c r="X67" s="25">
        <f t="shared" si="38"/>
        <v>4.3313070616700061E-2</v>
      </c>
    </row>
    <row r="68" spans="2:25" outlineLevel="1" x14ac:dyDescent="0.3">
      <c r="B68" s="11" t="str">
        <f t="shared" si="33"/>
        <v>All Payer Model</v>
      </c>
      <c r="C68" s="19">
        <f>SUM(C69:C71)</f>
        <v>3982642.3575877985</v>
      </c>
      <c r="D68" s="19">
        <f>SUM(D69:D71)</f>
        <v>3341219.1942857183</v>
      </c>
      <c r="E68" s="19">
        <f>SUM(E69:E71)</f>
        <v>3065554.588010163</v>
      </c>
      <c r="F68" s="20">
        <f>SUM(F69:F71)</f>
        <v>0</v>
      </c>
      <c r="G68" s="126">
        <f t="shared" si="39"/>
        <v>0</v>
      </c>
      <c r="H68" s="21">
        <f t="shared" si="40"/>
        <v>0.24361899768501485</v>
      </c>
      <c r="I68" s="19">
        <f t="shared" ref="I68:S68" si="41">SUM(I69:I71)</f>
        <v>3982642.3575877985</v>
      </c>
      <c r="J68" s="31">
        <f t="shared" si="41"/>
        <v>0</v>
      </c>
      <c r="K68" s="19">
        <f t="shared" si="41"/>
        <v>0</v>
      </c>
      <c r="L68" s="19">
        <f t="shared" si="41"/>
        <v>0</v>
      </c>
      <c r="M68" s="19">
        <f t="shared" si="41"/>
        <v>4801987.3108828068</v>
      </c>
      <c r="N68" s="31">
        <f t="shared" si="41"/>
        <v>819344.95329500758</v>
      </c>
      <c r="O68" s="19">
        <f t="shared" si="41"/>
        <v>3989200.4284891305</v>
      </c>
      <c r="P68" s="31">
        <f t="shared" si="41"/>
        <v>6558.0709013321903</v>
      </c>
      <c r="Q68" s="19">
        <f t="shared" si="41"/>
        <v>4502807.2496812874</v>
      </c>
      <c r="R68" s="31">
        <f t="shared" si="41"/>
        <v>520164.89209348802</v>
      </c>
      <c r="S68" s="31">
        <f t="shared" si="41"/>
        <v>-1346067.9162898278</v>
      </c>
      <c r="T68" s="24">
        <f t="shared" si="34"/>
        <v>0</v>
      </c>
      <c r="U68" s="25">
        <f t="shared" si="35"/>
        <v>0</v>
      </c>
      <c r="V68" s="26">
        <f t="shared" si="36"/>
        <v>0</v>
      </c>
      <c r="W68" s="24">
        <f t="shared" si="37"/>
        <v>-0.23027118361014368</v>
      </c>
      <c r="X68" s="25">
        <f t="shared" si="38"/>
        <v>-5.6098434946845223E-2</v>
      </c>
    </row>
    <row r="69" spans="2:25" outlineLevel="1" x14ac:dyDescent="0.3">
      <c r="B69" s="27" t="str">
        <f t="shared" si="33"/>
        <v>Medicare</v>
      </c>
      <c r="C69" s="28">
        <v>816943.2462262311</v>
      </c>
      <c r="D69" s="28">
        <v>864397.7485714287</v>
      </c>
      <c r="E69" s="28">
        <v>586984.21553759859</v>
      </c>
      <c r="F69" s="29"/>
      <c r="G69" s="128">
        <f t="shared" si="39"/>
        <v>0</v>
      </c>
      <c r="H69" s="21">
        <f t="shared" si="40"/>
        <v>4.9972575225589837E-2</v>
      </c>
      <c r="I69" s="28">
        <v>816943.2462262311</v>
      </c>
      <c r="J69" s="31">
        <f t="shared" ref="J69:J75" si="42">I69-C69</f>
        <v>0</v>
      </c>
      <c r="K69" s="28">
        <v>0</v>
      </c>
      <c r="L69" s="28">
        <v>0</v>
      </c>
      <c r="M69" s="28">
        <v>1048170.8528260177</v>
      </c>
      <c r="N69" s="31">
        <f t="shared" ref="N69:N75" si="43">M69-C69</f>
        <v>231227.60659978655</v>
      </c>
      <c r="O69" s="28">
        <v>823501.33137000562</v>
      </c>
      <c r="P69" s="31">
        <f t="shared" ref="P69:P75" si="44">O69-C69</f>
        <v>6558.085143774515</v>
      </c>
      <c r="Q69" s="28">
        <v>1258496.8367959964</v>
      </c>
      <c r="R69" s="31">
        <f t="shared" ref="R69:R75" si="45">Q69-C69</f>
        <v>441553.59056976531</v>
      </c>
      <c r="S69" s="31">
        <f t="shared" ref="S69:S75" si="46">F69-R69-P69-N69-J69</f>
        <v>-679339.28231332637</v>
      </c>
      <c r="T69" s="33">
        <f t="shared" si="34"/>
        <v>0</v>
      </c>
      <c r="U69" s="34">
        <f t="shared" si="35"/>
        <v>0</v>
      </c>
      <c r="V69" s="35">
        <f t="shared" si="36"/>
        <v>0</v>
      </c>
      <c r="W69" s="33">
        <f t="shared" si="37"/>
        <v>-0.28148715562666071</v>
      </c>
      <c r="X69" s="34">
        <f t="shared" si="38"/>
        <v>-1.4066638059590617E-2</v>
      </c>
    </row>
    <row r="70" spans="2:25" outlineLevel="1" x14ac:dyDescent="0.3">
      <c r="B70" s="27" t="str">
        <f t="shared" si="33"/>
        <v>Medicaid</v>
      </c>
      <c r="C70" s="28">
        <v>3122320.5913615674</v>
      </c>
      <c r="D70" s="28">
        <v>2449189.4400000037</v>
      </c>
      <c r="E70" s="28">
        <v>2478570.3724725647</v>
      </c>
      <c r="F70" s="29"/>
      <c r="G70" s="128">
        <f t="shared" si="39"/>
        <v>0</v>
      </c>
      <c r="H70" s="21">
        <f t="shared" si="40"/>
        <v>0.19099295006230521</v>
      </c>
      <c r="I70" s="28">
        <v>3122320.5913615674</v>
      </c>
      <c r="J70" s="31">
        <f t="shared" si="42"/>
        <v>0</v>
      </c>
      <c r="K70" s="28">
        <v>0</v>
      </c>
      <c r="L70" s="28">
        <v>0</v>
      </c>
      <c r="M70" s="28">
        <v>3710437.9380567884</v>
      </c>
      <c r="N70" s="31">
        <f t="shared" si="43"/>
        <v>588117.34669522103</v>
      </c>
      <c r="O70" s="28">
        <v>3122320.5771191251</v>
      </c>
      <c r="P70" s="31">
        <f t="shared" si="44"/>
        <v>-1.4242442324757576E-2</v>
      </c>
      <c r="Q70" s="28">
        <v>3200931.8928852901</v>
      </c>
      <c r="R70" s="31">
        <f t="shared" si="45"/>
        <v>78611.301523722708</v>
      </c>
      <c r="S70" s="31">
        <f t="shared" si="46"/>
        <v>-666728.63397650141</v>
      </c>
      <c r="T70" s="33">
        <f t="shared" si="34"/>
        <v>0</v>
      </c>
      <c r="U70" s="34">
        <f t="shared" si="35"/>
        <v>0</v>
      </c>
      <c r="V70" s="35">
        <f t="shared" si="36"/>
        <v>0</v>
      </c>
      <c r="W70" s="33">
        <f t="shared" si="37"/>
        <v>-0.20617684829355687</v>
      </c>
      <c r="X70" s="34">
        <f t="shared" si="38"/>
        <v>-3.9378324490134786E-2</v>
      </c>
    </row>
    <row r="71" spans="2:25" outlineLevel="1" x14ac:dyDescent="0.3">
      <c r="B71" s="27" t="str">
        <f t="shared" si="33"/>
        <v>Other</v>
      </c>
      <c r="C71" s="28">
        <v>43378.52000000004</v>
      </c>
      <c r="D71" s="28">
        <v>27632.005714285733</v>
      </c>
      <c r="E71" s="28">
        <v>0</v>
      </c>
      <c r="F71" s="29"/>
      <c r="G71" s="128">
        <f t="shared" si="39"/>
        <v>0</v>
      </c>
      <c r="H71" s="21">
        <f t="shared" si="40"/>
        <v>2.6534723971198084E-3</v>
      </c>
      <c r="I71" s="28">
        <v>43378.52000000004</v>
      </c>
      <c r="J71" s="31">
        <f t="shared" si="42"/>
        <v>0</v>
      </c>
      <c r="K71" s="28">
        <v>0</v>
      </c>
      <c r="L71" s="28">
        <v>0</v>
      </c>
      <c r="M71" s="28">
        <v>43378.52000000004</v>
      </c>
      <c r="N71" s="31">
        <f t="shared" si="43"/>
        <v>0</v>
      </c>
      <c r="O71" s="28">
        <v>43378.52000000004</v>
      </c>
      <c r="P71" s="31">
        <f t="shared" si="44"/>
        <v>0</v>
      </c>
      <c r="Q71" s="28">
        <v>43378.52000000004</v>
      </c>
      <c r="R71" s="31">
        <f t="shared" si="45"/>
        <v>0</v>
      </c>
      <c r="S71" s="31">
        <f t="shared" si="46"/>
        <v>0</v>
      </c>
      <c r="T71" s="33">
        <f t="shared" si="34"/>
        <v>0</v>
      </c>
      <c r="U71" s="34">
        <f t="shared" si="35"/>
        <v>0</v>
      </c>
      <c r="V71" s="35">
        <f t="shared" si="36"/>
        <v>0</v>
      </c>
      <c r="W71" s="33">
        <f t="shared" si="37"/>
        <v>-1</v>
      </c>
      <c r="X71" s="34">
        <f t="shared" si="38"/>
        <v>-2.6534723971198084E-3</v>
      </c>
      <c r="Y71" s="1"/>
    </row>
    <row r="72" spans="2:25" outlineLevel="1" x14ac:dyDescent="0.3">
      <c r="B72" s="18" t="str">
        <f t="shared" si="33"/>
        <v>All Other</v>
      </c>
      <c r="C72" s="19">
        <v>2738654.9706776212</v>
      </c>
      <c r="D72" s="19">
        <v>2607082.6457142867</v>
      </c>
      <c r="E72" s="19">
        <v>2976721.6040923316</v>
      </c>
      <c r="F72" s="20">
        <f>E72-C72</f>
        <v>238066.63341471041</v>
      </c>
      <c r="G72" s="126">
        <f t="shared" si="39"/>
        <v>8.6928304574199769E-2</v>
      </c>
      <c r="H72" s="21">
        <f t="shared" si="40"/>
        <v>0.1675240503808802</v>
      </c>
      <c r="I72" s="23">
        <v>2738654.9706776212</v>
      </c>
      <c r="J72" s="22">
        <f t="shared" si="42"/>
        <v>0</v>
      </c>
      <c r="K72" s="23">
        <v>0</v>
      </c>
      <c r="L72" s="23">
        <v>0</v>
      </c>
      <c r="M72" s="23">
        <v>3292476.3499734746</v>
      </c>
      <c r="N72" s="22">
        <f t="shared" si="43"/>
        <v>553821.37929585343</v>
      </c>
      <c r="O72" s="23">
        <v>2689743.2487827442</v>
      </c>
      <c r="P72" s="22">
        <f t="shared" si="44"/>
        <v>-48911.721894877031</v>
      </c>
      <c r="Q72" s="23">
        <v>3014270.0702696736</v>
      </c>
      <c r="R72" s="22">
        <f t="shared" si="45"/>
        <v>275615.0995920524</v>
      </c>
      <c r="S72" s="22">
        <f t="shared" si="46"/>
        <v>-542458.12357831839</v>
      </c>
      <c r="T72" s="24">
        <f t="shared" si="34"/>
        <v>0</v>
      </c>
      <c r="U72" s="25">
        <f t="shared" si="35"/>
        <v>0</v>
      </c>
      <c r="V72" s="26">
        <f t="shared" si="36"/>
        <v>0</v>
      </c>
      <c r="W72" s="24">
        <f t="shared" si="37"/>
        <v>8.6928304574199769E-2</v>
      </c>
      <c r="X72" s="25">
        <f t="shared" si="38"/>
        <v>1.456258167501274E-2</v>
      </c>
    </row>
    <row r="73" spans="2:25" outlineLevel="1" x14ac:dyDescent="0.3">
      <c r="B73" s="18" t="str">
        <f t="shared" si="33"/>
        <v>Bad Debt</v>
      </c>
      <c r="C73" s="19">
        <v>-524173.38133991626</v>
      </c>
      <c r="D73" s="19">
        <v>-811635.42857142817</v>
      </c>
      <c r="E73" s="19">
        <v>-1074025.9323754983</v>
      </c>
      <c r="F73" s="20">
        <f>E73-C73</f>
        <v>-549852.55103558209</v>
      </c>
      <c r="G73" s="126">
        <f t="shared" si="39"/>
        <v>1.0489898392589558</v>
      </c>
      <c r="H73" s="21">
        <f t="shared" si="40"/>
        <v>-3.2063786378383169E-2</v>
      </c>
      <c r="I73" s="23">
        <v>-533517.7930560275</v>
      </c>
      <c r="J73" s="22">
        <f t="shared" si="42"/>
        <v>-9344.4117161112372</v>
      </c>
      <c r="K73" s="23">
        <v>0</v>
      </c>
      <c r="L73" s="23">
        <v>-9344.4117161112372</v>
      </c>
      <c r="M73" s="23">
        <v>-627616.27586034616</v>
      </c>
      <c r="N73" s="22">
        <f t="shared" si="43"/>
        <v>-103442.89452042989</v>
      </c>
      <c r="O73" s="23">
        <v>-546116.2100065602</v>
      </c>
      <c r="P73" s="22">
        <f t="shared" si="44"/>
        <v>-21942.828666643938</v>
      </c>
      <c r="Q73" s="23">
        <v>-563006.11098010244</v>
      </c>
      <c r="R73" s="22">
        <f t="shared" si="45"/>
        <v>-38832.729640186182</v>
      </c>
      <c r="S73" s="22">
        <f t="shared" si="46"/>
        <v>-376289.68649221084</v>
      </c>
      <c r="T73" s="24">
        <f t="shared" si="34"/>
        <v>1.7826948198370201E-2</v>
      </c>
      <c r="U73" s="25">
        <f t="shared" si="35"/>
        <v>2.3769264264493602E-2</v>
      </c>
      <c r="V73" s="26">
        <f t="shared" si="36"/>
        <v>-5.7159945881104482E-4</v>
      </c>
      <c r="W73" s="24">
        <f t="shared" si="37"/>
        <v>1.0489898392589558</v>
      </c>
      <c r="X73" s="25">
        <f t="shared" si="38"/>
        <v>-3.363458611909366E-2</v>
      </c>
    </row>
    <row r="74" spans="2:25" outlineLevel="1" x14ac:dyDescent="0.3">
      <c r="B74" s="18" t="str">
        <f t="shared" si="33"/>
        <v>Free Care</v>
      </c>
      <c r="C74" s="19">
        <v>-263581.85288531415</v>
      </c>
      <c r="D74" s="19">
        <v>-290744.2971428571</v>
      </c>
      <c r="E74" s="19">
        <v>-339834.65769404051</v>
      </c>
      <c r="F74" s="20">
        <f>E74-C74</f>
        <v>-76252.80480872636</v>
      </c>
      <c r="G74" s="126">
        <f t="shared" si="39"/>
        <v>0.28929459283338582</v>
      </c>
      <c r="H74" s="21">
        <f t="shared" si="40"/>
        <v>-1.6123352548977572E-2</v>
      </c>
      <c r="I74" s="23">
        <v>-264895.47293619777</v>
      </c>
      <c r="J74" s="22">
        <f t="shared" si="42"/>
        <v>-1313.6200508836191</v>
      </c>
      <c r="K74" s="23">
        <v>0</v>
      </c>
      <c r="L74" s="23">
        <v>-1313.6200508836191</v>
      </c>
      <c r="M74" s="23">
        <v>-315795.92732829973</v>
      </c>
      <c r="N74" s="22">
        <f t="shared" si="43"/>
        <v>-52214.074442985584</v>
      </c>
      <c r="O74" s="23">
        <v>-272182.1766007577</v>
      </c>
      <c r="P74" s="22">
        <f t="shared" si="44"/>
        <v>-8600.3237154435483</v>
      </c>
      <c r="Q74" s="23">
        <v>-284184.265404184</v>
      </c>
      <c r="R74" s="22">
        <f t="shared" si="45"/>
        <v>-20602.412518869853</v>
      </c>
      <c r="S74" s="22">
        <f t="shared" si="46"/>
        <v>6477.6259194562444</v>
      </c>
      <c r="T74" s="24">
        <f t="shared" si="34"/>
        <v>4.9837272046766518E-3</v>
      </c>
      <c r="U74" s="25">
        <f t="shared" si="35"/>
        <v>6.6449696062355354E-3</v>
      </c>
      <c r="V74" s="26">
        <f t="shared" si="36"/>
        <v>-8.035439072893217E-5</v>
      </c>
      <c r="W74" s="24">
        <f t="shared" si="37"/>
        <v>0.28929459283338582</v>
      </c>
      <c r="X74" s="25">
        <f t="shared" si="38"/>
        <v>-4.6643987107656002E-3</v>
      </c>
    </row>
    <row r="75" spans="2:25" outlineLevel="1" x14ac:dyDescent="0.3">
      <c r="B75" s="36" t="str">
        <f t="shared" si="33"/>
        <v>DSH</v>
      </c>
      <c r="C75" s="37">
        <v>0</v>
      </c>
      <c r="D75" s="37">
        <v>0</v>
      </c>
      <c r="E75" s="37">
        <v>0</v>
      </c>
      <c r="F75" s="38">
        <f>E75-C75</f>
        <v>0</v>
      </c>
      <c r="G75" s="129">
        <f t="shared" si="39"/>
        <v>0</v>
      </c>
      <c r="H75" s="21">
        <f t="shared" si="40"/>
        <v>0</v>
      </c>
      <c r="I75" s="37">
        <v>0</v>
      </c>
      <c r="J75" s="40">
        <f t="shared" si="42"/>
        <v>0</v>
      </c>
      <c r="K75" s="41">
        <v>0</v>
      </c>
      <c r="L75" s="41">
        <v>0</v>
      </c>
      <c r="M75" s="37">
        <v>0</v>
      </c>
      <c r="N75" s="40">
        <f t="shared" si="43"/>
        <v>0</v>
      </c>
      <c r="O75" s="37">
        <v>0</v>
      </c>
      <c r="P75" s="40">
        <f t="shared" si="44"/>
        <v>0</v>
      </c>
      <c r="Q75" s="37">
        <v>0</v>
      </c>
      <c r="R75" s="40">
        <f t="shared" si="45"/>
        <v>0</v>
      </c>
      <c r="S75" s="40">
        <f t="shared" si="46"/>
        <v>0</v>
      </c>
      <c r="T75" s="42">
        <f t="shared" si="34"/>
        <v>0</v>
      </c>
      <c r="U75" s="43">
        <f t="shared" si="35"/>
        <v>0</v>
      </c>
      <c r="V75" s="44">
        <f t="shared" si="36"/>
        <v>0</v>
      </c>
      <c r="W75" s="42">
        <f t="shared" si="37"/>
        <v>0</v>
      </c>
      <c r="X75" s="43">
        <f t="shared" si="38"/>
        <v>0</v>
      </c>
    </row>
    <row r="76" spans="2:25" outlineLevel="1" x14ac:dyDescent="0.3">
      <c r="B76" s="73" t="s">
        <v>93</v>
      </c>
      <c r="C76" s="63">
        <f t="shared" ref="C76:S76" si="47">SUM(C64,C65,C66,C67,C68,C75,C72,C73,C74)</f>
        <v>16347831.636419104</v>
      </c>
      <c r="D76" s="63">
        <f t="shared" si="47"/>
        <v>14673181.302857148</v>
      </c>
      <c r="E76" s="63">
        <f t="shared" si="47"/>
        <v>15975241.105657028</v>
      </c>
      <c r="F76" s="63">
        <f t="shared" si="47"/>
        <v>544497.23881556164</v>
      </c>
      <c r="G76" s="132">
        <f t="shared" si="39"/>
        <v>3.3307000642369626E-2</v>
      </c>
      <c r="H76" s="64">
        <f t="shared" si="47"/>
        <v>0.99999999999999989</v>
      </c>
      <c r="I76" s="63">
        <f t="shared" si="47"/>
        <v>16514763.656109188</v>
      </c>
      <c r="J76" s="63">
        <f t="shared" si="47"/>
        <v>166932.01969008148</v>
      </c>
      <c r="K76" s="63">
        <f t="shared" si="47"/>
        <v>-130837.3246601125</v>
      </c>
      <c r="L76" s="63">
        <f t="shared" si="47"/>
        <v>166932.01969008171</v>
      </c>
      <c r="M76" s="63">
        <f t="shared" si="47"/>
        <v>19393309.835248187</v>
      </c>
      <c r="N76" s="63">
        <f t="shared" si="47"/>
        <v>3045478.1988290846</v>
      </c>
      <c r="O76" s="63">
        <f t="shared" si="47"/>
        <v>16303180.235738572</v>
      </c>
      <c r="P76" s="63">
        <f t="shared" si="47"/>
        <v>-44651.40068052971</v>
      </c>
      <c r="Q76" s="63">
        <f t="shared" si="47"/>
        <v>16618928.196433451</v>
      </c>
      <c r="R76" s="63">
        <f t="shared" si="47"/>
        <v>271096.56001434469</v>
      </c>
      <c r="S76" s="63">
        <f t="shared" si="47"/>
        <v>-2894358.1390374191</v>
      </c>
      <c r="T76" s="65">
        <f t="shared" si="34"/>
        <v>1.0211263695559256E-2</v>
      </c>
      <c r="U76" s="66">
        <f t="shared" si="35"/>
        <v>1.3615018260745675E-2</v>
      </c>
      <c r="V76" s="67">
        <f>SUM(V64,V65,V66,V67,V68,V75,V72,V73,V74)</f>
        <v>1.0211263695559258E-2</v>
      </c>
      <c r="W76" s="68">
        <f t="shared" si="37"/>
        <v>-2.2791434304475753E-2</v>
      </c>
      <c r="X76" s="69">
        <f>SUM(X64,X65,X66,X67,X68,X75,X72,X73,X74)</f>
        <v>-2.2791434304475604E-2</v>
      </c>
    </row>
    <row r="77" spans="2:25" outlineLevel="1" x14ac:dyDescent="0.3">
      <c r="B77" s="1"/>
      <c r="C77" s="54"/>
      <c r="D77" s="54"/>
      <c r="E77" s="54"/>
      <c r="F77" s="54"/>
      <c r="G77" s="54"/>
      <c r="H77" s="55"/>
      <c r="I77" s="54"/>
      <c r="J77" s="54"/>
      <c r="K77" s="54"/>
      <c r="L77" s="54"/>
      <c r="M77" s="54"/>
      <c r="N77" s="54"/>
      <c r="O77" s="54"/>
      <c r="P77" s="54"/>
      <c r="Q77" s="54"/>
      <c r="R77" s="54"/>
      <c r="S77" s="54"/>
      <c r="T77" s="56"/>
      <c r="U77" s="49"/>
      <c r="V77" s="49"/>
      <c r="W77" s="50"/>
      <c r="X77" s="51"/>
    </row>
    <row r="78" spans="2:25" ht="61.2" customHeight="1" outlineLevel="1" x14ac:dyDescent="0.3">
      <c r="B78" s="14" t="s">
        <v>94</v>
      </c>
      <c r="C78" s="15" t="str">
        <f t="shared" ref="C78:X78" si="48">C63</f>
        <v>NPR FY24
Budget</v>
      </c>
      <c r="D78" s="15" t="str">
        <f t="shared" si="48"/>
        <v>NPR FY24
Proj.</v>
      </c>
      <c r="E78" s="15" t="str">
        <f t="shared" si="48"/>
        <v>NPR FY25
Budget</v>
      </c>
      <c r="F78" s="15" t="str">
        <f t="shared" si="48"/>
        <v>NPR YOY 
(Budget to Budget)</v>
      </c>
      <c r="G78" s="15" t="s">
        <v>128</v>
      </c>
      <c r="H78" s="15" t="str">
        <f t="shared" si="48"/>
        <v>W</v>
      </c>
      <c r="I78" s="15" t="str">
        <f t="shared" si="48"/>
        <v>NPR FY24 @FY25 Comm. Prices</v>
      </c>
      <c r="J78" s="15" t="str">
        <f t="shared" si="48"/>
        <v>NPR FY25 due to Comm. Price</v>
      </c>
      <c r="K78" s="15" t="str">
        <f t="shared" si="48"/>
        <v>NPR FY25 due to Comm. Price
(FY24 Proj. to FY24 Budget)</v>
      </c>
      <c r="L78" s="15" t="str">
        <f t="shared" si="48"/>
        <v>NPR FY25 due to Comm. Price
(FY25 Budget to FY24 Proj.)</v>
      </c>
      <c r="M78" s="15" t="str">
        <f t="shared" si="48"/>
        <v>NPR FY24 @FY25 Utiliz.</v>
      </c>
      <c r="N78" s="15" t="str">
        <f t="shared" si="48"/>
        <v>NPR FY25 due to Utiliz.</v>
      </c>
      <c r="O78" s="15" t="str">
        <f t="shared" si="48"/>
        <v>NPR FY24 @FY25 Public Payer Prices</v>
      </c>
      <c r="P78" s="15" t="str">
        <f t="shared" si="48"/>
        <v>NPR FY25 due to Public Payer Prices</v>
      </c>
      <c r="Q78" s="15" t="str">
        <f t="shared" si="48"/>
        <v>NPR FY24 @FY25 Payer Mix</v>
      </c>
      <c r="R78" s="15" t="str">
        <f t="shared" si="48"/>
        <v>NPR FY25 due to Payer Mix</v>
      </c>
      <c r="S78" s="15" t="str">
        <f t="shared" si="48"/>
        <v>NPR FY25 due to all other</v>
      </c>
      <c r="T78" s="15" t="str">
        <f t="shared" si="48"/>
        <v>FY25
Comm Rate NPR Impact</v>
      </c>
      <c r="U78" s="16" t="str">
        <f t="shared" si="48"/>
        <v>FY25
Estimated AnnualizedComm Rate</v>
      </c>
      <c r="V78" s="16" t="str">
        <f t="shared" si="48"/>
        <v>FY25 Comm Rate (WAvg)</v>
      </c>
      <c r="W78" s="15" t="str">
        <f t="shared" si="48"/>
        <v>FY25 NPR Growth</v>
      </c>
      <c r="X78" s="16" t="str">
        <f t="shared" si="48"/>
        <v>FY25 NPR Growth
(WAvg)</v>
      </c>
    </row>
    <row r="79" spans="2:25" outlineLevel="1" x14ac:dyDescent="0.3">
      <c r="B79" s="18" t="str">
        <f t="shared" ref="B79:B90" si="49">B64</f>
        <v>Medicaid</v>
      </c>
      <c r="C79" s="19">
        <v>701076.70119750919</v>
      </c>
      <c r="D79" s="19">
        <v>1074513.7028571477</v>
      </c>
      <c r="E79" s="19">
        <v>790489.85431494145</v>
      </c>
      <c r="F79" s="20">
        <f>E79-C79</f>
        <v>89413.153117432259</v>
      </c>
      <c r="G79" s="126">
        <f>IFERROR(F79/C79,0%)</f>
        <v>0.12753690568336623</v>
      </c>
      <c r="H79" s="21">
        <f>IFERROR(C79/C$91,"")</f>
        <v>0.16796867573144347</v>
      </c>
      <c r="I79" s="19">
        <v>701076.70119750919</v>
      </c>
      <c r="J79" s="22">
        <f>I79-C79</f>
        <v>0</v>
      </c>
      <c r="K79" s="23">
        <v>0</v>
      </c>
      <c r="L79" s="23">
        <v>0</v>
      </c>
      <c r="M79" s="19">
        <v>437609.3386926793</v>
      </c>
      <c r="N79" s="22">
        <f>M79-C79</f>
        <v>-263467.36250482989</v>
      </c>
      <c r="O79" s="19">
        <v>701076.70119751105</v>
      </c>
      <c r="P79" s="22">
        <f>O79-C79</f>
        <v>1.862645149230957E-9</v>
      </c>
      <c r="Q79" s="19">
        <v>2471103.6488179397</v>
      </c>
      <c r="R79" s="22">
        <f>Q79-C79</f>
        <v>1770026.9476204305</v>
      </c>
      <c r="S79" s="22">
        <f>F79-R79-P79-N79-J79</f>
        <v>-1417146.4319981702</v>
      </c>
      <c r="T79" s="24">
        <f t="shared" ref="T79:T91" si="50">IFERROR(J79/C79,0%)</f>
        <v>0</v>
      </c>
      <c r="U79" s="25">
        <f t="shared" ref="U79:U91" si="51">T79/E$31</f>
        <v>0</v>
      </c>
      <c r="V79" s="26">
        <f t="shared" ref="V79:V90" si="52">IFERROR(T79*H79,0%)</f>
        <v>0</v>
      </c>
      <c r="W79" s="24">
        <f t="shared" ref="W79:W91" si="53">IFERROR((E79-C79)/C79,0%)</f>
        <v>0.12753690568336623</v>
      </c>
      <c r="X79" s="25">
        <f t="shared" ref="X79:X90" si="54">IFERROR(W79*H79,0%)</f>
        <v>2.1422205154521031E-2</v>
      </c>
    </row>
    <row r="80" spans="2:25" outlineLevel="1" x14ac:dyDescent="0.3">
      <c r="B80" s="18" t="str">
        <f t="shared" si="49"/>
        <v>Medicare - Traditional</v>
      </c>
      <c r="C80" s="19">
        <v>617387.85626416153</v>
      </c>
      <c r="D80" s="19">
        <v>283661.72571428615</v>
      </c>
      <c r="E80" s="19">
        <v>1507389.6825614772</v>
      </c>
      <c r="F80" s="20">
        <f>E80-C80</f>
        <v>890001.82629731565</v>
      </c>
      <c r="G80" s="126">
        <f t="shared" ref="G80:G91" si="55">IFERROR(F80/C80,0%)</f>
        <v>1.4415603048669472</v>
      </c>
      <c r="H80" s="21">
        <f t="shared" ref="H80:H90" si="56">IFERROR(C80/C$91,"")</f>
        <v>0.14791793886779134</v>
      </c>
      <c r="I80" s="23">
        <v>617387.85626416153</v>
      </c>
      <c r="J80" s="22">
        <f>I80-C80</f>
        <v>0</v>
      </c>
      <c r="K80" s="23">
        <v>0</v>
      </c>
      <c r="L80" s="23">
        <v>0</v>
      </c>
      <c r="M80" s="23">
        <v>468179.556942294</v>
      </c>
      <c r="N80" s="22">
        <f>M80-C80</f>
        <v>-149208.29932186753</v>
      </c>
      <c r="O80" s="23">
        <v>675364.38251652324</v>
      </c>
      <c r="P80" s="22">
        <f>O80-C80</f>
        <v>57976.526252361713</v>
      </c>
      <c r="Q80" s="19">
        <v>1399449.1362527953</v>
      </c>
      <c r="R80" s="22">
        <f>Q80-C80</f>
        <v>782061.27998863382</v>
      </c>
      <c r="S80" s="22">
        <f>F80-R80-P80-N80-J80</f>
        <v>199172.31937818765</v>
      </c>
      <c r="T80" s="24">
        <f t="shared" si="50"/>
        <v>0</v>
      </c>
      <c r="U80" s="25">
        <f t="shared" si="51"/>
        <v>0</v>
      </c>
      <c r="V80" s="26">
        <f t="shared" si="52"/>
        <v>0</v>
      </c>
      <c r="W80" s="24">
        <f t="shared" si="53"/>
        <v>1.4415603048669472</v>
      </c>
      <c r="X80" s="25">
        <f t="shared" si="54"/>
        <v>0.21323262904954374</v>
      </c>
    </row>
    <row r="81" spans="2:25" outlineLevel="1" x14ac:dyDescent="0.3">
      <c r="B81" s="18" t="str">
        <f t="shared" si="49"/>
        <v>Medicare - Advantage</v>
      </c>
      <c r="C81" s="19">
        <v>2572474.652195639</v>
      </c>
      <c r="D81" s="19">
        <v>580136.07428571431</v>
      </c>
      <c r="E81" s="19">
        <v>1435721.4868794596</v>
      </c>
      <c r="F81" s="20">
        <f>E81-C81</f>
        <v>-1136753.1653161794</v>
      </c>
      <c r="G81" s="126">
        <f t="shared" si="55"/>
        <v>-0.44189091011876308</v>
      </c>
      <c r="H81" s="21">
        <f t="shared" si="56"/>
        <v>0.61633079510978661</v>
      </c>
      <c r="I81" s="23">
        <v>2572474.652195639</v>
      </c>
      <c r="J81" s="22">
        <f>I81-C81</f>
        <v>0</v>
      </c>
      <c r="K81" s="23">
        <v>0</v>
      </c>
      <c r="L81" s="23">
        <v>0</v>
      </c>
      <c r="M81" s="23">
        <v>2418885.9140641126</v>
      </c>
      <c r="N81" s="22">
        <f>M81-C81</f>
        <v>-153588.73813152639</v>
      </c>
      <c r="O81" s="23">
        <v>2572474.6521956362</v>
      </c>
      <c r="P81" s="22">
        <f>O81-C81</f>
        <v>0</v>
      </c>
      <c r="Q81" s="19">
        <v>1440533.9910259319</v>
      </c>
      <c r="R81" s="22">
        <f>Q81-C81</f>
        <v>-1131940.6611697071</v>
      </c>
      <c r="S81" s="22">
        <f>F81-R81-P81-N81-J81</f>
        <v>148776.23398505407</v>
      </c>
      <c r="T81" s="24">
        <f t="shared" si="50"/>
        <v>0</v>
      </c>
      <c r="U81" s="25">
        <f t="shared" si="51"/>
        <v>0</v>
      </c>
      <c r="V81" s="26">
        <f t="shared" si="52"/>
        <v>0</v>
      </c>
      <c r="W81" s="24">
        <f t="shared" si="53"/>
        <v>-0.44189091011876308</v>
      </c>
      <c r="X81" s="25">
        <f t="shared" si="54"/>
        <v>-0.27235097598528452</v>
      </c>
    </row>
    <row r="82" spans="2:25" outlineLevel="1" x14ac:dyDescent="0.3">
      <c r="B82" s="18" t="str">
        <f t="shared" si="49"/>
        <v>Major Commercial</v>
      </c>
      <c r="C82" s="19">
        <v>0</v>
      </c>
      <c r="D82" s="19">
        <v>-6470.6742857142899</v>
      </c>
      <c r="E82" s="19">
        <v>507171.20155551884</v>
      </c>
      <c r="F82" s="20">
        <f>E82-C82</f>
        <v>507171.20155551884</v>
      </c>
      <c r="G82" s="126">
        <f t="shared" si="55"/>
        <v>0</v>
      </c>
      <c r="H82" s="21">
        <f t="shared" si="56"/>
        <v>0</v>
      </c>
      <c r="I82" s="23">
        <v>-9.8953023552894592E-10</v>
      </c>
      <c r="J82" s="22">
        <f>I82-C82</f>
        <v>-9.8953023552894592E-10</v>
      </c>
      <c r="K82" s="23">
        <v>507171.20155551983</v>
      </c>
      <c r="L82" s="23">
        <v>-9.8953023552894592E-10</v>
      </c>
      <c r="M82" s="23">
        <v>0</v>
      </c>
      <c r="N82" s="22">
        <f>M82-C82</f>
        <v>0</v>
      </c>
      <c r="O82" s="23">
        <v>0</v>
      </c>
      <c r="P82" s="22">
        <f>O82-C82</f>
        <v>0</v>
      </c>
      <c r="Q82" s="19">
        <v>0</v>
      </c>
      <c r="R82" s="22">
        <f>Q82-C82</f>
        <v>0</v>
      </c>
      <c r="S82" s="22">
        <f>F82-R82-P82-N82-J82</f>
        <v>507171.20155551983</v>
      </c>
      <c r="T82" s="24">
        <f t="shared" si="50"/>
        <v>0</v>
      </c>
      <c r="U82" s="25">
        <f t="shared" si="51"/>
        <v>0</v>
      </c>
      <c r="V82" s="26">
        <f t="shared" si="52"/>
        <v>0</v>
      </c>
      <c r="W82" s="24">
        <f t="shared" si="53"/>
        <v>0</v>
      </c>
      <c r="X82" s="25">
        <f t="shared" si="54"/>
        <v>0</v>
      </c>
    </row>
    <row r="83" spans="2:25" outlineLevel="1" x14ac:dyDescent="0.3">
      <c r="B83" s="11" t="str">
        <f t="shared" si="49"/>
        <v>All Payer Model</v>
      </c>
      <c r="C83" s="19">
        <f>SUM(C84:C86)</f>
        <v>356468.96771247947</v>
      </c>
      <c r="D83" s="19">
        <f>SUM(D84:D86)</f>
        <v>-21143.228571428015</v>
      </c>
      <c r="E83" s="19">
        <f>SUM(E84:E86)</f>
        <v>-993798.8922144142</v>
      </c>
      <c r="F83" s="20">
        <f>SUM(F84:F86)</f>
        <v>0</v>
      </c>
      <c r="G83" s="126">
        <f t="shared" si="55"/>
        <v>0</v>
      </c>
      <c r="H83" s="21">
        <f t="shared" si="56"/>
        <v>8.5405235038828561E-2</v>
      </c>
      <c r="I83" s="19">
        <f t="shared" ref="I83:S83" si="57">SUM(I84:I86)</f>
        <v>356468.96771247947</v>
      </c>
      <c r="J83" s="31">
        <f t="shared" si="57"/>
        <v>0</v>
      </c>
      <c r="K83" s="19">
        <f t="shared" si="57"/>
        <v>0</v>
      </c>
      <c r="L83" s="19">
        <f t="shared" si="57"/>
        <v>0</v>
      </c>
      <c r="M83" s="19">
        <f t="shared" si="57"/>
        <v>362133.60447872261</v>
      </c>
      <c r="N83" s="31">
        <f t="shared" si="57"/>
        <v>5664.6367662431658</v>
      </c>
      <c r="O83" s="19">
        <f t="shared" si="57"/>
        <v>317769.96492075425</v>
      </c>
      <c r="P83" s="31">
        <f t="shared" si="57"/>
        <v>-38699.002791725208</v>
      </c>
      <c r="Q83" s="19">
        <f t="shared" si="57"/>
        <v>-53129.558246650733</v>
      </c>
      <c r="R83" s="31">
        <f t="shared" si="57"/>
        <v>-409598.5259591302</v>
      </c>
      <c r="S83" s="31">
        <f t="shared" si="57"/>
        <v>442632.89198461222</v>
      </c>
      <c r="T83" s="24">
        <f t="shared" si="50"/>
        <v>0</v>
      </c>
      <c r="U83" s="25">
        <f t="shared" si="51"/>
        <v>0</v>
      </c>
      <c r="V83" s="26">
        <f t="shared" si="52"/>
        <v>0</v>
      </c>
      <c r="W83" s="24">
        <f t="shared" si="53"/>
        <v>-3.7878973549697372</v>
      </c>
      <c r="X83" s="25">
        <f t="shared" si="54"/>
        <v>-0.32350626390414744</v>
      </c>
    </row>
    <row r="84" spans="2:25" outlineLevel="1" x14ac:dyDescent="0.3">
      <c r="B84" s="27" t="str">
        <f t="shared" si="49"/>
        <v>Medicare</v>
      </c>
      <c r="C84" s="28">
        <v>306451.7388978391</v>
      </c>
      <c r="D84" s="28">
        <v>-164631.20571428514</v>
      </c>
      <c r="E84" s="28">
        <v>-1044458.5877602976</v>
      </c>
      <c r="F84" s="29"/>
      <c r="G84" s="128">
        <f t="shared" si="55"/>
        <v>0</v>
      </c>
      <c r="H84" s="21">
        <f t="shared" si="56"/>
        <v>7.3421770642705525E-2</v>
      </c>
      <c r="I84" s="28">
        <v>306451.7388978391</v>
      </c>
      <c r="J84" s="31">
        <f t="shared" ref="J84:J90" si="58">I84-C84</f>
        <v>0</v>
      </c>
      <c r="K84" s="28">
        <v>0</v>
      </c>
      <c r="L84" s="28">
        <v>0</v>
      </c>
      <c r="M84" s="28">
        <v>317986.55712138582</v>
      </c>
      <c r="N84" s="31">
        <f t="shared" ref="N84:N90" si="59">M84-C84</f>
        <v>11534.818223546725</v>
      </c>
      <c r="O84" s="28">
        <v>266280.25475321477</v>
      </c>
      <c r="P84" s="31">
        <f t="shared" ref="P84:P90" si="60">O84-C84</f>
        <v>-40171.484144624323</v>
      </c>
      <c r="Q84" s="28">
        <v>-108186.95389693859</v>
      </c>
      <c r="R84" s="31">
        <f t="shared" ref="R84:R90" si="61">Q84-C84</f>
        <v>-414638.69279477769</v>
      </c>
      <c r="S84" s="31">
        <f t="shared" ref="S84:S90" si="62">F84-R84-P84-N84-J84</f>
        <v>443275.35871585528</v>
      </c>
      <c r="T84" s="33">
        <f t="shared" si="50"/>
        <v>0</v>
      </c>
      <c r="U84" s="34">
        <f t="shared" si="51"/>
        <v>0</v>
      </c>
      <c r="V84" s="35">
        <f t="shared" si="52"/>
        <v>0</v>
      </c>
      <c r="W84" s="33">
        <f t="shared" si="53"/>
        <v>-4.4082318851141702</v>
      </c>
      <c r="X84" s="34">
        <f t="shared" si="54"/>
        <v>-0.32366019040871402</v>
      </c>
    </row>
    <row r="85" spans="2:25" outlineLevel="1" x14ac:dyDescent="0.3">
      <c r="B85" s="27" t="str">
        <f t="shared" si="49"/>
        <v>Medicaid</v>
      </c>
      <c r="C85" s="28">
        <v>50017.228814640352</v>
      </c>
      <c r="D85" s="28">
        <v>143487.97714285713</v>
      </c>
      <c r="E85" s="28">
        <v>50659.695545883413</v>
      </c>
      <c r="F85" s="29"/>
      <c r="G85" s="128">
        <f t="shared" si="55"/>
        <v>0</v>
      </c>
      <c r="H85" s="21">
        <f t="shared" si="56"/>
        <v>1.1983464396123031E-2</v>
      </c>
      <c r="I85" s="28">
        <v>50017.228814640352</v>
      </c>
      <c r="J85" s="31">
        <f t="shared" si="58"/>
        <v>0</v>
      </c>
      <c r="K85" s="28">
        <v>0</v>
      </c>
      <c r="L85" s="28">
        <v>0</v>
      </c>
      <c r="M85" s="28">
        <v>44147.047357336793</v>
      </c>
      <c r="N85" s="31">
        <f t="shared" si="59"/>
        <v>-5870.181457303559</v>
      </c>
      <c r="O85" s="28">
        <v>51489.710167539466</v>
      </c>
      <c r="P85" s="31">
        <f t="shared" si="60"/>
        <v>1472.4813528991144</v>
      </c>
      <c r="Q85" s="28">
        <v>55057.395650287857</v>
      </c>
      <c r="R85" s="31">
        <f t="shared" si="61"/>
        <v>5040.1668356475056</v>
      </c>
      <c r="S85" s="31">
        <f t="shared" si="62"/>
        <v>-642.46673124306108</v>
      </c>
      <c r="T85" s="33">
        <f t="shared" si="50"/>
        <v>0</v>
      </c>
      <c r="U85" s="34">
        <f t="shared" si="51"/>
        <v>0</v>
      </c>
      <c r="V85" s="35">
        <f t="shared" si="52"/>
        <v>0</v>
      </c>
      <c r="W85" s="33">
        <f t="shared" si="53"/>
        <v>1.2844908573883387E-2</v>
      </c>
      <c r="X85" s="34">
        <f t="shared" si="54"/>
        <v>1.5392650456658703E-4</v>
      </c>
    </row>
    <row r="86" spans="2:25" outlineLevel="1" x14ac:dyDescent="0.3">
      <c r="B86" s="27" t="str">
        <f t="shared" si="49"/>
        <v>Other</v>
      </c>
      <c r="C86" s="28">
        <v>0</v>
      </c>
      <c r="D86" s="28">
        <v>0</v>
      </c>
      <c r="E86" s="28">
        <v>0</v>
      </c>
      <c r="F86" s="29"/>
      <c r="G86" s="128">
        <f t="shared" si="55"/>
        <v>0</v>
      </c>
      <c r="H86" s="21">
        <f t="shared" si="56"/>
        <v>0</v>
      </c>
      <c r="I86" s="28">
        <v>0</v>
      </c>
      <c r="J86" s="31">
        <f t="shared" si="58"/>
        <v>0</v>
      </c>
      <c r="K86" s="28">
        <v>0</v>
      </c>
      <c r="L86" s="28">
        <v>0</v>
      </c>
      <c r="M86" s="28">
        <v>0</v>
      </c>
      <c r="N86" s="31">
        <f t="shared" si="59"/>
        <v>0</v>
      </c>
      <c r="O86" s="28">
        <v>0</v>
      </c>
      <c r="P86" s="31">
        <f t="shared" si="60"/>
        <v>0</v>
      </c>
      <c r="Q86" s="28">
        <v>0</v>
      </c>
      <c r="R86" s="31">
        <f t="shared" si="61"/>
        <v>0</v>
      </c>
      <c r="S86" s="31">
        <f t="shared" si="62"/>
        <v>0</v>
      </c>
      <c r="T86" s="33">
        <f t="shared" si="50"/>
        <v>0</v>
      </c>
      <c r="U86" s="34">
        <f t="shared" si="51"/>
        <v>0</v>
      </c>
      <c r="V86" s="35">
        <f t="shared" si="52"/>
        <v>0</v>
      </c>
      <c r="W86" s="33">
        <f t="shared" si="53"/>
        <v>0</v>
      </c>
      <c r="X86" s="34">
        <f t="shared" si="54"/>
        <v>0</v>
      </c>
      <c r="Y86" s="1"/>
    </row>
    <row r="87" spans="2:25" outlineLevel="1" x14ac:dyDescent="0.3">
      <c r="B87" s="18" t="str">
        <f t="shared" si="49"/>
        <v>All Other</v>
      </c>
      <c r="C87" s="19">
        <v>-59958.723275211756</v>
      </c>
      <c r="D87" s="19">
        <v>-1696929.0171428581</v>
      </c>
      <c r="E87" s="19">
        <v>-212605.54840148019</v>
      </c>
      <c r="F87" s="20">
        <f>E87-C87</f>
        <v>-152646.82512626844</v>
      </c>
      <c r="G87" s="126">
        <f t="shared" si="55"/>
        <v>2.5458651683695201</v>
      </c>
      <c r="H87" s="21">
        <f t="shared" si="56"/>
        <v>-1.4365314565271958E-2</v>
      </c>
      <c r="I87" s="23">
        <v>-59958.723275211756</v>
      </c>
      <c r="J87" s="22">
        <f t="shared" si="58"/>
        <v>0</v>
      </c>
      <c r="K87" s="23">
        <v>0</v>
      </c>
      <c r="L87" s="23">
        <v>0</v>
      </c>
      <c r="M87" s="23">
        <v>-51134.039249070702</v>
      </c>
      <c r="N87" s="22">
        <f t="shared" si="59"/>
        <v>8824.6840261410543</v>
      </c>
      <c r="O87" s="23">
        <v>-64531.790878504806</v>
      </c>
      <c r="P87" s="22">
        <f t="shared" si="60"/>
        <v>-4573.0676032930496</v>
      </c>
      <c r="Q87" s="23">
        <v>-82768.160311555825</v>
      </c>
      <c r="R87" s="22">
        <f t="shared" si="61"/>
        <v>-22809.437036344068</v>
      </c>
      <c r="S87" s="22">
        <f t="shared" si="62"/>
        <v>-134089.00451277237</v>
      </c>
      <c r="T87" s="24">
        <f t="shared" si="50"/>
        <v>0</v>
      </c>
      <c r="U87" s="25">
        <f t="shared" si="51"/>
        <v>0</v>
      </c>
      <c r="V87" s="26">
        <f t="shared" si="52"/>
        <v>0</v>
      </c>
      <c r="W87" s="24">
        <f t="shared" si="53"/>
        <v>2.5458651683695201</v>
      </c>
      <c r="X87" s="25">
        <f t="shared" si="54"/>
        <v>-3.6572153984397213E-2</v>
      </c>
      <c r="Y87" s="1"/>
    </row>
    <row r="88" spans="2:25" outlineLevel="1" x14ac:dyDescent="0.3">
      <c r="B88" s="18" t="str">
        <f t="shared" si="49"/>
        <v>Bad Debt</v>
      </c>
      <c r="C88" s="19">
        <v>-13595.620071233052</v>
      </c>
      <c r="D88" s="19">
        <v>-8997.24</v>
      </c>
      <c r="E88" s="19">
        <v>-16338.25375424517</v>
      </c>
      <c r="F88" s="20">
        <f>E88-C88</f>
        <v>-2742.6336830121181</v>
      </c>
      <c r="G88" s="126">
        <f t="shared" si="55"/>
        <v>0.20172920901307412</v>
      </c>
      <c r="H88" s="21">
        <f t="shared" si="56"/>
        <v>-3.2573301825779776E-3</v>
      </c>
      <c r="I88" s="23">
        <v>-13595.620071233052</v>
      </c>
      <c r="J88" s="22">
        <f t="shared" si="58"/>
        <v>0</v>
      </c>
      <c r="K88" s="23">
        <v>0</v>
      </c>
      <c r="L88" s="23">
        <v>0</v>
      </c>
      <c r="M88" s="23">
        <v>-13595.620071233052</v>
      </c>
      <c r="N88" s="22">
        <f t="shared" si="59"/>
        <v>0</v>
      </c>
      <c r="O88" s="23">
        <v>-14070.509897026823</v>
      </c>
      <c r="P88" s="22">
        <f t="shared" si="60"/>
        <v>-474.8898257937708</v>
      </c>
      <c r="Q88" s="23">
        <v>-13595.620071233052</v>
      </c>
      <c r="R88" s="22">
        <f t="shared" si="61"/>
        <v>0</v>
      </c>
      <c r="S88" s="22">
        <f t="shared" si="62"/>
        <v>-2267.7438572183473</v>
      </c>
      <c r="T88" s="24">
        <f t="shared" si="50"/>
        <v>0</v>
      </c>
      <c r="U88" s="25">
        <f t="shared" si="51"/>
        <v>0</v>
      </c>
      <c r="V88" s="26">
        <f t="shared" si="52"/>
        <v>0</v>
      </c>
      <c r="W88" s="24">
        <f t="shared" si="53"/>
        <v>0.20172920901307412</v>
      </c>
      <c r="X88" s="25">
        <f t="shared" si="54"/>
        <v>-6.5709864122586771E-4</v>
      </c>
      <c r="Y88" s="1"/>
    </row>
    <row r="89" spans="2:25" outlineLevel="1" x14ac:dyDescent="0.3">
      <c r="B89" s="18" t="str">
        <f t="shared" si="49"/>
        <v>Free Care</v>
      </c>
      <c r="C89" s="19">
        <v>0</v>
      </c>
      <c r="D89" s="19">
        <v>0</v>
      </c>
      <c r="E89" s="19">
        <v>0</v>
      </c>
      <c r="F89" s="20">
        <f>E89-C89</f>
        <v>0</v>
      </c>
      <c r="G89" s="126">
        <f t="shared" si="55"/>
        <v>0</v>
      </c>
      <c r="H89" s="21">
        <f t="shared" si="56"/>
        <v>0</v>
      </c>
      <c r="I89" s="23">
        <v>0</v>
      </c>
      <c r="J89" s="22">
        <f t="shared" si="58"/>
        <v>0</v>
      </c>
      <c r="K89" s="23">
        <v>0</v>
      </c>
      <c r="L89" s="23">
        <v>0</v>
      </c>
      <c r="M89" s="23">
        <v>0</v>
      </c>
      <c r="N89" s="22">
        <f t="shared" si="59"/>
        <v>0</v>
      </c>
      <c r="O89" s="23">
        <v>0</v>
      </c>
      <c r="P89" s="22">
        <f t="shared" si="60"/>
        <v>0</v>
      </c>
      <c r="Q89" s="23">
        <v>0</v>
      </c>
      <c r="R89" s="22">
        <f t="shared" si="61"/>
        <v>0</v>
      </c>
      <c r="S89" s="22">
        <f t="shared" si="62"/>
        <v>0</v>
      </c>
      <c r="T89" s="24">
        <f t="shared" si="50"/>
        <v>0</v>
      </c>
      <c r="U89" s="25">
        <f t="shared" si="51"/>
        <v>0</v>
      </c>
      <c r="V89" s="26">
        <f t="shared" si="52"/>
        <v>0</v>
      </c>
      <c r="W89" s="24">
        <f t="shared" si="53"/>
        <v>0</v>
      </c>
      <c r="X89" s="25">
        <f t="shared" si="54"/>
        <v>0</v>
      </c>
      <c r="Y89" s="1"/>
    </row>
    <row r="90" spans="2:25" outlineLevel="1" x14ac:dyDescent="0.3">
      <c r="B90" s="36" t="str">
        <f t="shared" si="49"/>
        <v>DSH</v>
      </c>
      <c r="C90" s="37">
        <v>0</v>
      </c>
      <c r="D90" s="37">
        <v>0</v>
      </c>
      <c r="E90" s="37">
        <v>0</v>
      </c>
      <c r="F90" s="38">
        <f>E90-C90</f>
        <v>0</v>
      </c>
      <c r="G90" s="129">
        <f t="shared" si="55"/>
        <v>0</v>
      </c>
      <c r="H90" s="21">
        <f t="shared" si="56"/>
        <v>0</v>
      </c>
      <c r="I90" s="37">
        <v>0</v>
      </c>
      <c r="J90" s="40">
        <f t="shared" si="58"/>
        <v>0</v>
      </c>
      <c r="K90" s="41">
        <v>0</v>
      </c>
      <c r="L90" s="41">
        <v>0</v>
      </c>
      <c r="M90" s="37">
        <v>0</v>
      </c>
      <c r="N90" s="40">
        <f t="shared" si="59"/>
        <v>0</v>
      </c>
      <c r="O90" s="37">
        <v>0</v>
      </c>
      <c r="P90" s="40">
        <f t="shared" si="60"/>
        <v>0</v>
      </c>
      <c r="Q90" s="37">
        <v>0</v>
      </c>
      <c r="R90" s="40">
        <f t="shared" si="61"/>
        <v>0</v>
      </c>
      <c r="S90" s="40">
        <f t="shared" si="62"/>
        <v>0</v>
      </c>
      <c r="T90" s="42">
        <f t="shared" si="50"/>
        <v>0</v>
      </c>
      <c r="U90" s="43">
        <f t="shared" si="51"/>
        <v>0</v>
      </c>
      <c r="V90" s="44">
        <f t="shared" si="52"/>
        <v>0</v>
      </c>
      <c r="W90" s="42">
        <f t="shared" si="53"/>
        <v>0</v>
      </c>
      <c r="X90" s="43">
        <f t="shared" si="54"/>
        <v>0</v>
      </c>
    </row>
    <row r="91" spans="2:25" outlineLevel="1" x14ac:dyDescent="0.3">
      <c r="B91" s="73" t="s">
        <v>95</v>
      </c>
      <c r="C91" s="63">
        <f t="shared" ref="C91:S91" si="63">SUM(C79,C80,C81,C82,C83,C90,C87,C88,C89)</f>
        <v>4173853.8340233443</v>
      </c>
      <c r="D91" s="63">
        <f t="shared" si="63"/>
        <v>204771.3428571478</v>
      </c>
      <c r="E91" s="63">
        <f t="shared" si="63"/>
        <v>3018029.5309412573</v>
      </c>
      <c r="F91" s="63">
        <f t="shared" si="63"/>
        <v>194443.55684480679</v>
      </c>
      <c r="G91" s="132">
        <f t="shared" si="55"/>
        <v>4.6586096345730174E-2</v>
      </c>
      <c r="H91" s="64">
        <f t="shared" si="63"/>
        <v>1</v>
      </c>
      <c r="I91" s="63">
        <f t="shared" si="63"/>
        <v>4173853.8340233434</v>
      </c>
      <c r="J91" s="63">
        <f t="shared" si="63"/>
        <v>-9.8953023552894592E-10</v>
      </c>
      <c r="K91" s="63">
        <f t="shared" si="63"/>
        <v>507171.20155551983</v>
      </c>
      <c r="L91" s="63">
        <f t="shared" si="63"/>
        <v>-9.8953023552894592E-10</v>
      </c>
      <c r="M91" s="63">
        <f t="shared" si="63"/>
        <v>3622078.7548575043</v>
      </c>
      <c r="N91" s="63">
        <f t="shared" si="63"/>
        <v>-551775.07916583959</v>
      </c>
      <c r="O91" s="63">
        <f t="shared" si="63"/>
        <v>4188083.4000548939</v>
      </c>
      <c r="P91" s="63">
        <f t="shared" si="63"/>
        <v>14229.566031551547</v>
      </c>
      <c r="Q91" s="63">
        <f t="shared" si="63"/>
        <v>5161593.4374672277</v>
      </c>
      <c r="R91" s="63">
        <f t="shared" si="63"/>
        <v>987739.60344388313</v>
      </c>
      <c r="S91" s="63">
        <f t="shared" si="63"/>
        <v>-255750.53346478718</v>
      </c>
      <c r="T91" s="65">
        <f t="shared" si="50"/>
        <v>-2.3707831535995551E-16</v>
      </c>
      <c r="U91" s="66">
        <f t="shared" si="51"/>
        <v>-3.161044204799407E-16</v>
      </c>
      <c r="V91" s="67">
        <f>SUM(V79,V80,V81,V82,V83,V90,V87,V88,V89)</f>
        <v>0</v>
      </c>
      <c r="W91" s="68">
        <f t="shared" si="53"/>
        <v>-0.27692016755841731</v>
      </c>
      <c r="X91" s="69">
        <f>SUM(X79,X80,X81,X82,X83,X90,X87,X88,X89)</f>
        <v>-0.39843165831099031</v>
      </c>
    </row>
    <row r="92" spans="2:25" outlineLevel="1" x14ac:dyDescent="0.3">
      <c r="B92" s="1"/>
      <c r="C92" s="54"/>
      <c r="D92" s="54"/>
      <c r="E92" s="54"/>
      <c r="F92" s="54"/>
      <c r="G92" s="54"/>
      <c r="H92" s="55"/>
      <c r="I92" s="54"/>
      <c r="J92" s="54"/>
      <c r="K92" s="54"/>
      <c r="L92" s="54"/>
      <c r="M92" s="54"/>
      <c r="N92" s="54"/>
      <c r="O92" s="54"/>
      <c r="P92" s="54"/>
      <c r="Q92" s="54"/>
      <c r="R92" s="54"/>
      <c r="S92" s="54"/>
      <c r="T92" s="56"/>
      <c r="U92" s="49"/>
      <c r="V92" s="49"/>
      <c r="W92" s="50"/>
      <c r="X92" s="51"/>
    </row>
    <row r="93" spans="2:25" ht="75" customHeight="1" x14ac:dyDescent="0.3">
      <c r="B93" s="14" t="s">
        <v>96</v>
      </c>
      <c r="C93" s="15" t="str">
        <f t="shared" ref="C93:X93" si="64">C78</f>
        <v>NPR FY24
Budget</v>
      </c>
      <c r="D93" s="15" t="str">
        <f t="shared" si="64"/>
        <v>NPR FY24
Proj.</v>
      </c>
      <c r="E93" s="15" t="str">
        <f t="shared" si="64"/>
        <v>NPR FY25
Budget</v>
      </c>
      <c r="F93" s="15" t="str">
        <f t="shared" si="64"/>
        <v>NPR YOY 
(Budget to Budget)</v>
      </c>
      <c r="G93" s="15" t="s">
        <v>128</v>
      </c>
      <c r="H93" s="15" t="str">
        <f t="shared" si="64"/>
        <v>W</v>
      </c>
      <c r="I93" s="15" t="str">
        <f t="shared" si="64"/>
        <v>NPR FY24 @FY25 Comm. Prices</v>
      </c>
      <c r="J93" s="15" t="str">
        <f t="shared" si="64"/>
        <v>NPR FY25 due to Comm. Price</v>
      </c>
      <c r="K93" s="15" t="str">
        <f t="shared" si="64"/>
        <v>NPR FY25 due to Comm. Price
(FY24 Proj. to FY24 Budget)</v>
      </c>
      <c r="L93" s="15" t="str">
        <f t="shared" si="64"/>
        <v>NPR FY25 due to Comm. Price
(FY25 Budget to FY24 Proj.)</v>
      </c>
      <c r="M93" s="15" t="str">
        <f t="shared" si="64"/>
        <v>NPR FY24 @FY25 Utiliz.</v>
      </c>
      <c r="N93" s="15" t="str">
        <f t="shared" si="64"/>
        <v>NPR FY25 due to Utiliz.</v>
      </c>
      <c r="O93" s="15" t="str">
        <f t="shared" si="64"/>
        <v>NPR FY24 @FY25 Public Payer Prices</v>
      </c>
      <c r="P93" s="15" t="str">
        <f t="shared" si="64"/>
        <v>NPR FY25 due to Public Payer Prices</v>
      </c>
      <c r="Q93" s="15" t="str">
        <f t="shared" si="64"/>
        <v>NPR FY24 @FY25 Payer Mix</v>
      </c>
      <c r="R93" s="15" t="str">
        <f t="shared" si="64"/>
        <v>NPR FY25 due to Payer Mix</v>
      </c>
      <c r="S93" s="15" t="str">
        <f t="shared" si="64"/>
        <v>NPR FY25 due to all other</v>
      </c>
      <c r="T93" s="15" t="str">
        <f t="shared" si="64"/>
        <v>FY25
Comm Rate NPR Impact</v>
      </c>
      <c r="U93" s="16" t="str">
        <f t="shared" si="64"/>
        <v>FY25
Estimated AnnualizedComm Rate</v>
      </c>
      <c r="V93" s="16" t="str">
        <f t="shared" si="64"/>
        <v>FY25 Comm Rate (WAvg)</v>
      </c>
      <c r="W93" s="15" t="str">
        <f t="shared" si="64"/>
        <v>FY25 NPR Growth</v>
      </c>
      <c r="X93" s="16" t="str">
        <f t="shared" si="64"/>
        <v>FY25 NPR Growth
(WAvg)</v>
      </c>
    </row>
    <row r="94" spans="2:25" x14ac:dyDescent="0.3">
      <c r="B94" s="18" t="str">
        <f t="shared" ref="B94:B105" si="65">B79</f>
        <v>Medicaid</v>
      </c>
      <c r="C94" s="19">
        <f t="shared" ref="C94:E105" si="66">C34+C49+C64+C79</f>
        <v>6215279.4313704967</v>
      </c>
      <c r="D94" s="19">
        <f t="shared" si="66"/>
        <v>3184292.2137326309</v>
      </c>
      <c r="E94" s="19">
        <f t="shared" si="66"/>
        <v>3408586.526881434</v>
      </c>
      <c r="F94" s="20">
        <f t="shared" ref="F94:F104" si="67">E94-C94</f>
        <v>-2806692.9044890627</v>
      </c>
      <c r="G94" s="126">
        <f>IFERROR(F94/C94,0%)</f>
        <v>-0.4515795203547549</v>
      </c>
      <c r="H94" s="21">
        <f t="shared" ref="H94:H104" si="68">IFERROR(C94/C$106,"")</f>
        <v>4.9708276712211751E-2</v>
      </c>
      <c r="I94" s="19">
        <f t="shared" ref="I94:I105" si="69">I34+I49+I64+I79</f>
        <v>6215279.4313704967</v>
      </c>
      <c r="J94" s="22">
        <f>I94-C94</f>
        <v>0</v>
      </c>
      <c r="K94" s="19">
        <f t="shared" ref="K94:M105" si="70">K34+K49+K64+K79</f>
        <v>0</v>
      </c>
      <c r="L94" s="19">
        <f t="shared" si="70"/>
        <v>0</v>
      </c>
      <c r="M94" s="19">
        <f t="shared" si="70"/>
        <v>6303891.5324528133</v>
      </c>
      <c r="N94" s="22">
        <f>M94-C94</f>
        <v>88612.1010823166</v>
      </c>
      <c r="O94" s="19">
        <f t="shared" ref="O94:O105" si="71">O34+O49+O64+O79</f>
        <v>6215279.339167932</v>
      </c>
      <c r="P94" s="22">
        <f t="shared" ref="P94:P105" si="72">O94-C94</f>
        <v>-9.220256470143795E-2</v>
      </c>
      <c r="Q94" s="19">
        <f t="shared" ref="Q94:Q105" si="73">Q34+Q49+Q64+Q79</f>
        <v>6066524.4741664529</v>
      </c>
      <c r="R94" s="22">
        <f t="shared" ref="R94:R105" si="74">Q94-C94</f>
        <v>-148754.95720404387</v>
      </c>
      <c r="S94" s="22">
        <f>F94-R94-P94-N94-J94</f>
        <v>-2746549.9561647708</v>
      </c>
      <c r="T94" s="24">
        <f t="shared" ref="T94:T106" si="75">IFERROR(J94/C94,0%)</f>
        <v>0</v>
      </c>
      <c r="U94" s="25">
        <f t="shared" ref="U94:U106" si="76">T94/E$31</f>
        <v>0</v>
      </c>
      <c r="V94" s="26">
        <f t="shared" ref="V94:V105" si="77">IFERROR(T94*H94,0%)</f>
        <v>0</v>
      </c>
      <c r="W94" s="24">
        <f t="shared" ref="W94:W106" si="78">IFERROR((E94-C94)/C94,0%)</f>
        <v>-0.4515795203547549</v>
      </c>
      <c r="X94" s="25">
        <f t="shared" ref="X94:X105" si="79">IFERROR(W94*H94,0%)</f>
        <v>-2.2447239755362017E-2</v>
      </c>
    </row>
    <row r="95" spans="2:25" x14ac:dyDescent="0.3">
      <c r="B95" s="18" t="str">
        <f t="shared" si="65"/>
        <v>Medicare - Traditional</v>
      </c>
      <c r="C95" s="19">
        <f t="shared" si="66"/>
        <v>11773445.67334971</v>
      </c>
      <c r="D95" s="19">
        <f t="shared" si="66"/>
        <v>12717337.630262939</v>
      </c>
      <c r="E95" s="19">
        <f t="shared" si="66"/>
        <v>11547437.950103117</v>
      </c>
      <c r="F95" s="20">
        <f t="shared" si="67"/>
        <v>-226007.72324659303</v>
      </c>
      <c r="G95" s="126">
        <f t="shared" ref="G95:G106" si="80">IFERROR(F95/C95,0%)</f>
        <v>-1.9196395814539031E-2</v>
      </c>
      <c r="H95" s="21">
        <f t="shared" si="68"/>
        <v>9.416112370317227E-2</v>
      </c>
      <c r="I95" s="19">
        <f t="shared" si="69"/>
        <v>11773445.67334971</v>
      </c>
      <c r="J95" s="22">
        <f t="shared" ref="J95:J105" si="81">I95-C95</f>
        <v>0</v>
      </c>
      <c r="K95" s="19">
        <f t="shared" si="70"/>
        <v>0</v>
      </c>
      <c r="L95" s="19">
        <f t="shared" si="70"/>
        <v>0</v>
      </c>
      <c r="M95" s="19">
        <f t="shared" si="70"/>
        <v>12233386.008532342</v>
      </c>
      <c r="N95" s="22">
        <f t="shared" ref="N95:N105" si="82">M95-C95</f>
        <v>459940.33518263139</v>
      </c>
      <c r="O95" s="19">
        <f t="shared" si="71"/>
        <v>12209958.836422222</v>
      </c>
      <c r="P95" s="22">
        <f t="shared" si="72"/>
        <v>436513.16307251155</v>
      </c>
      <c r="Q95" s="19">
        <f t="shared" si="73"/>
        <v>10848581.550164394</v>
      </c>
      <c r="R95" s="22">
        <f t="shared" si="74"/>
        <v>-924864.1231853161</v>
      </c>
      <c r="S95" s="22">
        <f t="shared" ref="S95:S105" si="83">F95-R95-P95-N95-J95</f>
        <v>-197597.09831641987</v>
      </c>
      <c r="T95" s="24">
        <f t="shared" si="75"/>
        <v>0</v>
      </c>
      <c r="U95" s="25">
        <f t="shared" si="76"/>
        <v>0</v>
      </c>
      <c r="V95" s="26">
        <f t="shared" si="77"/>
        <v>0</v>
      </c>
      <c r="W95" s="24">
        <f t="shared" si="78"/>
        <v>-1.9196395814539031E-2</v>
      </c>
      <c r="X95" s="25">
        <f t="shared" si="79"/>
        <v>-1.8075542009478682E-3</v>
      </c>
    </row>
    <row r="96" spans="2:25" x14ac:dyDescent="0.3">
      <c r="B96" s="18" t="str">
        <f t="shared" si="65"/>
        <v>Medicare - Advantage</v>
      </c>
      <c r="C96" s="19">
        <f t="shared" si="66"/>
        <v>17179723.253823884</v>
      </c>
      <c r="D96" s="19">
        <f t="shared" si="66"/>
        <v>18709658.331428617</v>
      </c>
      <c r="E96" s="19">
        <f t="shared" si="66"/>
        <v>19985339.19416745</v>
      </c>
      <c r="F96" s="20">
        <f t="shared" si="67"/>
        <v>2805615.9403435662</v>
      </c>
      <c r="G96" s="126">
        <f t="shared" si="80"/>
        <v>0.16330972850328593</v>
      </c>
      <c r="H96" s="21">
        <f t="shared" si="68"/>
        <v>0.13739920252499271</v>
      </c>
      <c r="I96" s="19">
        <f t="shared" si="69"/>
        <v>17179723.253823884</v>
      </c>
      <c r="J96" s="22">
        <f t="shared" si="81"/>
        <v>0</v>
      </c>
      <c r="K96" s="19">
        <f t="shared" si="70"/>
        <v>0</v>
      </c>
      <c r="L96" s="19">
        <f t="shared" si="70"/>
        <v>0</v>
      </c>
      <c r="M96" s="19">
        <f t="shared" si="70"/>
        <v>18224380.05902978</v>
      </c>
      <c r="N96" s="22">
        <f t="shared" si="82"/>
        <v>1044656.8052058965</v>
      </c>
      <c r="O96" s="19">
        <f t="shared" si="71"/>
        <v>17205369.988717023</v>
      </c>
      <c r="P96" s="22">
        <f t="shared" si="72"/>
        <v>25646.734893139452</v>
      </c>
      <c r="Q96" s="19">
        <f t="shared" si="73"/>
        <v>18043964.468535084</v>
      </c>
      <c r="R96" s="22">
        <f t="shared" si="74"/>
        <v>864241.21471120045</v>
      </c>
      <c r="S96" s="22">
        <f t="shared" si="83"/>
        <v>871071.18553332984</v>
      </c>
      <c r="T96" s="24">
        <f t="shared" si="75"/>
        <v>0</v>
      </c>
      <c r="U96" s="25">
        <f t="shared" si="76"/>
        <v>0</v>
      </c>
      <c r="V96" s="26">
        <f t="shared" si="77"/>
        <v>0</v>
      </c>
      <c r="W96" s="24">
        <f t="shared" si="78"/>
        <v>0.16330972850328593</v>
      </c>
      <c r="X96" s="25">
        <f t="shared" si="79"/>
        <v>2.2438626460924559E-2</v>
      </c>
    </row>
    <row r="97" spans="2:24" x14ac:dyDescent="0.3">
      <c r="B97" s="18" t="str">
        <f t="shared" si="65"/>
        <v>Major Commercial</v>
      </c>
      <c r="C97" s="19">
        <f t="shared" si="66"/>
        <v>48322918.522376612</v>
      </c>
      <c r="D97" s="19">
        <f t="shared" si="66"/>
        <v>48905443.266291857</v>
      </c>
      <c r="E97" s="19">
        <f t="shared" si="66"/>
        <v>56051308.299857013</v>
      </c>
      <c r="F97" s="20">
        <f t="shared" si="67"/>
        <v>7728389.7774804011</v>
      </c>
      <c r="G97" s="126">
        <f t="shared" si="80"/>
        <v>0.15993218153621372</v>
      </c>
      <c r="H97" s="21">
        <f t="shared" si="68"/>
        <v>0.38647482095946517</v>
      </c>
      <c r="I97" s="19">
        <f t="shared" si="69"/>
        <v>49539580.754829273</v>
      </c>
      <c r="J97" s="22">
        <f t="shared" si="81"/>
        <v>1216662.2324526608</v>
      </c>
      <c r="K97" s="19">
        <f t="shared" si="70"/>
        <v>2975809.9853206985</v>
      </c>
      <c r="L97" s="19">
        <f t="shared" si="70"/>
        <v>1216662.2324526613</v>
      </c>
      <c r="M97" s="19">
        <f t="shared" si="70"/>
        <v>51163219.56111443</v>
      </c>
      <c r="N97" s="22">
        <f t="shared" si="82"/>
        <v>2840301.0387378186</v>
      </c>
      <c r="O97" s="19">
        <f t="shared" si="71"/>
        <v>48322918.522376612</v>
      </c>
      <c r="P97" s="22">
        <f t="shared" si="72"/>
        <v>0</v>
      </c>
      <c r="Q97" s="19">
        <f t="shared" si="73"/>
        <v>49018535.043345831</v>
      </c>
      <c r="R97" s="22">
        <f t="shared" si="74"/>
        <v>695616.52096921951</v>
      </c>
      <c r="S97" s="22">
        <f t="shared" si="83"/>
        <v>2975809.9853207022</v>
      </c>
      <c r="T97" s="24">
        <f t="shared" si="75"/>
        <v>2.517774732271744E-2</v>
      </c>
      <c r="U97" s="25">
        <f t="shared" si="76"/>
        <v>3.3570329763623251E-2</v>
      </c>
      <c r="V97" s="26">
        <f t="shared" si="77"/>
        <v>9.7305653887098768E-3</v>
      </c>
      <c r="W97" s="24">
        <f t="shared" si="78"/>
        <v>0.15993218153621372</v>
      </c>
      <c r="X97" s="25">
        <f t="shared" si="79"/>
        <v>6.1809761224864881E-2</v>
      </c>
    </row>
    <row r="98" spans="2:24" x14ac:dyDescent="0.3">
      <c r="B98" s="11" t="str">
        <f t="shared" si="65"/>
        <v>All Payer Model</v>
      </c>
      <c r="C98" s="19">
        <f t="shared" si="66"/>
        <v>30493321.681174122</v>
      </c>
      <c r="D98" s="19">
        <f t="shared" si="66"/>
        <v>33158350.585486349</v>
      </c>
      <c r="E98" s="19">
        <f t="shared" si="66"/>
        <v>33185829.930811163</v>
      </c>
      <c r="F98" s="20">
        <f t="shared" si="67"/>
        <v>2692508.2496370412</v>
      </c>
      <c r="G98" s="126">
        <f t="shared" si="80"/>
        <v>8.8298292911110896E-2</v>
      </c>
      <c r="H98" s="21">
        <f t="shared" si="68"/>
        <v>0.24387808927008373</v>
      </c>
      <c r="I98" s="19">
        <f t="shared" si="69"/>
        <v>30493321.681174122</v>
      </c>
      <c r="J98" s="22">
        <f t="shared" si="81"/>
        <v>0</v>
      </c>
      <c r="K98" s="19">
        <f t="shared" si="70"/>
        <v>0</v>
      </c>
      <c r="L98" s="19">
        <f t="shared" si="70"/>
        <v>0</v>
      </c>
      <c r="M98" s="19">
        <f t="shared" si="70"/>
        <v>33161481.198635824</v>
      </c>
      <c r="N98" s="22">
        <f t="shared" si="82"/>
        <v>2668159.5174617022</v>
      </c>
      <c r="O98" s="19">
        <f t="shared" si="71"/>
        <v>32488550.759231135</v>
      </c>
      <c r="P98" s="22">
        <f t="shared" si="72"/>
        <v>1995229.0780570135</v>
      </c>
      <c r="Q98" s="19">
        <f t="shared" si="73"/>
        <v>30967641.358438108</v>
      </c>
      <c r="R98" s="22">
        <f t="shared" si="74"/>
        <v>474319.67726398632</v>
      </c>
      <c r="S98" s="22">
        <f t="shared" si="83"/>
        <v>-2445200.0231456608</v>
      </c>
      <c r="T98" s="24">
        <f t="shared" si="75"/>
        <v>0</v>
      </c>
      <c r="U98" s="25">
        <f t="shared" si="76"/>
        <v>0</v>
      </c>
      <c r="V98" s="26">
        <f t="shared" si="77"/>
        <v>0</v>
      </c>
      <c r="W98" s="24">
        <f t="shared" si="78"/>
        <v>8.8298292911110896E-2</v>
      </c>
      <c r="X98" s="25">
        <f t="shared" si="79"/>
        <v>2.1534018960971905E-2</v>
      </c>
    </row>
    <row r="99" spans="2:24" x14ac:dyDescent="0.3">
      <c r="B99" s="27" t="str">
        <f t="shared" si="65"/>
        <v>Medicare</v>
      </c>
      <c r="C99" s="28">
        <f t="shared" si="66"/>
        <v>22014178.359415386</v>
      </c>
      <c r="D99" s="28">
        <f t="shared" si="66"/>
        <v>25158843.312432602</v>
      </c>
      <c r="E99" s="28">
        <f t="shared" si="66"/>
        <v>24734585.334282242</v>
      </c>
      <c r="F99" s="29">
        <f t="shared" si="67"/>
        <v>2720406.9748668559</v>
      </c>
      <c r="G99" s="128">
        <f t="shared" si="80"/>
        <v>0.12357522186165751</v>
      </c>
      <c r="H99" s="30">
        <f t="shared" si="68"/>
        <v>0.17606398578937399</v>
      </c>
      <c r="I99" s="28">
        <f t="shared" si="69"/>
        <v>22014178.359415386</v>
      </c>
      <c r="J99" s="31">
        <f t="shared" si="81"/>
        <v>0</v>
      </c>
      <c r="K99" s="28">
        <f t="shared" si="70"/>
        <v>0</v>
      </c>
      <c r="L99" s="28">
        <f t="shared" si="70"/>
        <v>0</v>
      </c>
      <c r="M99" s="28">
        <f t="shared" si="70"/>
        <v>23739537.994787473</v>
      </c>
      <c r="N99" s="31">
        <f t="shared" si="82"/>
        <v>1725359.6353720874</v>
      </c>
      <c r="O99" s="28">
        <f t="shared" si="71"/>
        <v>24007934.972953215</v>
      </c>
      <c r="P99" s="31">
        <f t="shared" si="72"/>
        <v>1993756.6135378294</v>
      </c>
      <c r="Q99" s="28">
        <f t="shared" si="73"/>
        <v>22108262.553174198</v>
      </c>
      <c r="R99" s="31">
        <f t="shared" si="74"/>
        <v>94084.193758811802</v>
      </c>
      <c r="S99" s="31">
        <f t="shared" si="83"/>
        <v>-1092793.4678018726</v>
      </c>
      <c r="T99" s="33">
        <f t="shared" si="75"/>
        <v>0</v>
      </c>
      <c r="U99" s="34">
        <f t="shared" si="76"/>
        <v>0</v>
      </c>
      <c r="V99" s="35">
        <f t="shared" si="77"/>
        <v>0</v>
      </c>
      <c r="W99" s="33">
        <f t="shared" si="78"/>
        <v>0.12357522186165751</v>
      </c>
      <c r="X99" s="34">
        <f t="shared" si="79"/>
        <v>2.1757146105769606E-2</v>
      </c>
    </row>
    <row r="100" spans="2:24" x14ac:dyDescent="0.3">
      <c r="B100" s="27" t="str">
        <f t="shared" si="65"/>
        <v>Medicaid</v>
      </c>
      <c r="C100" s="28">
        <f t="shared" si="66"/>
        <v>8435764.8017587382</v>
      </c>
      <c r="D100" s="28">
        <f t="shared" si="66"/>
        <v>7971875.2673394661</v>
      </c>
      <c r="E100" s="28">
        <f t="shared" si="66"/>
        <v>8451244.5965289269</v>
      </c>
      <c r="F100" s="29">
        <f t="shared" si="67"/>
        <v>15479.79477018863</v>
      </c>
      <c r="G100" s="128">
        <f t="shared" si="80"/>
        <v>1.8350197206732589E-3</v>
      </c>
      <c r="H100" s="30">
        <f t="shared" si="68"/>
        <v>6.7467172743429796E-2</v>
      </c>
      <c r="I100" s="28">
        <f t="shared" si="69"/>
        <v>8435764.8017587382</v>
      </c>
      <c r="J100" s="31">
        <f t="shared" si="81"/>
        <v>0</v>
      </c>
      <c r="K100" s="28">
        <f t="shared" si="70"/>
        <v>0</v>
      </c>
      <c r="L100" s="28">
        <f t="shared" si="70"/>
        <v>0</v>
      </c>
      <c r="M100" s="28">
        <f t="shared" si="70"/>
        <v>9378564.6838483494</v>
      </c>
      <c r="N100" s="31">
        <f t="shared" si="82"/>
        <v>942799.88208961114</v>
      </c>
      <c r="O100" s="28">
        <f t="shared" si="71"/>
        <v>8437237.2662779205</v>
      </c>
      <c r="P100" s="31">
        <f t="shared" si="72"/>
        <v>1472.4645191822201</v>
      </c>
      <c r="Q100" s="28">
        <f t="shared" si="73"/>
        <v>8816000.285263909</v>
      </c>
      <c r="R100" s="31">
        <f t="shared" si="74"/>
        <v>380235.48350517079</v>
      </c>
      <c r="S100" s="31">
        <f t="shared" si="83"/>
        <v>-1309028.0353437755</v>
      </c>
      <c r="T100" s="33">
        <f t="shared" si="75"/>
        <v>0</v>
      </c>
      <c r="U100" s="34">
        <f t="shared" si="76"/>
        <v>0</v>
      </c>
      <c r="V100" s="35">
        <f t="shared" si="77"/>
        <v>0</v>
      </c>
      <c r="W100" s="33">
        <f t="shared" si="78"/>
        <v>1.8350197206732589E-3</v>
      </c>
      <c r="X100" s="34">
        <f t="shared" si="79"/>
        <v>1.2380359248226306E-4</v>
      </c>
    </row>
    <row r="101" spans="2:24" outlineLevel="1" x14ac:dyDescent="0.3">
      <c r="B101" s="27" t="str">
        <f t="shared" si="65"/>
        <v>Other</v>
      </c>
      <c r="C101" s="28">
        <f t="shared" si="66"/>
        <v>43378.52000000004</v>
      </c>
      <c r="D101" s="28">
        <f t="shared" si="66"/>
        <v>27632.005714285733</v>
      </c>
      <c r="E101" s="28">
        <f t="shared" si="66"/>
        <v>0</v>
      </c>
      <c r="F101" s="29">
        <f t="shared" si="67"/>
        <v>-43378.52000000004</v>
      </c>
      <c r="G101" s="128">
        <f t="shared" si="80"/>
        <v>-1</v>
      </c>
      <c r="H101" s="30">
        <f t="shared" si="68"/>
        <v>3.4693073727994013E-4</v>
      </c>
      <c r="I101" s="28">
        <f t="shared" si="69"/>
        <v>43378.52000000004</v>
      </c>
      <c r="J101" s="31">
        <f t="shared" si="81"/>
        <v>0</v>
      </c>
      <c r="K101" s="28">
        <f t="shared" si="70"/>
        <v>0</v>
      </c>
      <c r="L101" s="28">
        <f t="shared" si="70"/>
        <v>0</v>
      </c>
      <c r="M101" s="28">
        <f t="shared" si="70"/>
        <v>43378.52000000004</v>
      </c>
      <c r="N101" s="31">
        <f t="shared" si="82"/>
        <v>0</v>
      </c>
      <c r="O101" s="28">
        <f t="shared" si="71"/>
        <v>43378.52000000004</v>
      </c>
      <c r="P101" s="31">
        <f t="shared" si="72"/>
        <v>0</v>
      </c>
      <c r="Q101" s="28">
        <f t="shared" si="73"/>
        <v>43378.52000000004</v>
      </c>
      <c r="R101" s="31">
        <f t="shared" si="74"/>
        <v>0</v>
      </c>
      <c r="S101" s="31">
        <f t="shared" si="83"/>
        <v>-43378.52000000004</v>
      </c>
      <c r="T101" s="33">
        <f t="shared" si="75"/>
        <v>0</v>
      </c>
      <c r="U101" s="34">
        <f t="shared" si="76"/>
        <v>0</v>
      </c>
      <c r="V101" s="35">
        <f t="shared" si="77"/>
        <v>0</v>
      </c>
      <c r="W101" s="33">
        <f t="shared" si="78"/>
        <v>-1</v>
      </c>
      <c r="X101" s="34">
        <f t="shared" si="79"/>
        <v>-3.4693073727994013E-4</v>
      </c>
    </row>
    <row r="102" spans="2:24" x14ac:dyDescent="0.3">
      <c r="B102" s="18" t="str">
        <f t="shared" si="65"/>
        <v>All Other</v>
      </c>
      <c r="C102" s="19">
        <f t="shared" si="66"/>
        <v>13505126.445902597</v>
      </c>
      <c r="D102" s="19">
        <f t="shared" si="66"/>
        <v>9303040.6185120586</v>
      </c>
      <c r="E102" s="19">
        <f t="shared" si="66"/>
        <v>11754405.185601082</v>
      </c>
      <c r="F102" s="20">
        <f t="shared" si="67"/>
        <v>-1750721.2603015155</v>
      </c>
      <c r="G102" s="126">
        <f t="shared" si="80"/>
        <v>-0.12963382959162723</v>
      </c>
      <c r="H102" s="21">
        <f t="shared" si="68"/>
        <v>0.10801068074558103</v>
      </c>
      <c r="I102" s="19">
        <f t="shared" si="69"/>
        <v>13505126.445902597</v>
      </c>
      <c r="J102" s="22">
        <f t="shared" si="81"/>
        <v>0</v>
      </c>
      <c r="K102" s="19">
        <f t="shared" si="70"/>
        <v>0</v>
      </c>
      <c r="L102" s="19">
        <f t="shared" si="70"/>
        <v>0</v>
      </c>
      <c r="M102" s="19">
        <f t="shared" si="70"/>
        <v>14205362.521691021</v>
      </c>
      <c r="N102" s="22">
        <f t="shared" si="82"/>
        <v>700236.07578842342</v>
      </c>
      <c r="O102" s="19">
        <f t="shared" si="71"/>
        <v>13663097.99532957</v>
      </c>
      <c r="P102" s="22">
        <f t="shared" si="72"/>
        <v>157971.54942697287</v>
      </c>
      <c r="Q102" s="19">
        <f t="shared" si="73"/>
        <v>13211836.70152867</v>
      </c>
      <c r="R102" s="22">
        <f t="shared" si="74"/>
        <v>-293289.74437392689</v>
      </c>
      <c r="S102" s="22">
        <f t="shared" si="83"/>
        <v>-2315639.1411429849</v>
      </c>
      <c r="T102" s="24">
        <f t="shared" si="75"/>
        <v>0</v>
      </c>
      <c r="U102" s="25">
        <f t="shared" si="76"/>
        <v>0</v>
      </c>
      <c r="V102" s="26">
        <f t="shared" si="77"/>
        <v>0</v>
      </c>
      <c r="W102" s="24">
        <f t="shared" si="78"/>
        <v>-0.12963382959162723</v>
      </c>
      <c r="X102" s="25">
        <f t="shared" si="79"/>
        <v>-1.4001838181848303E-2</v>
      </c>
    </row>
    <row r="103" spans="2:24" x14ac:dyDescent="0.3">
      <c r="B103" s="18" t="str">
        <f t="shared" si="65"/>
        <v>Bad Debt</v>
      </c>
      <c r="C103" s="19">
        <f t="shared" si="66"/>
        <v>-1627883.2116162912</v>
      </c>
      <c r="D103" s="19">
        <f t="shared" si="66"/>
        <v>-4510774.0628571454</v>
      </c>
      <c r="E103" s="19">
        <f t="shared" si="66"/>
        <v>-4622411.4330947427</v>
      </c>
      <c r="F103" s="20">
        <f t="shared" si="67"/>
        <v>-2994528.2214784515</v>
      </c>
      <c r="G103" s="126">
        <f t="shared" si="80"/>
        <v>1.8395227618971799</v>
      </c>
      <c r="H103" s="21">
        <f t="shared" si="68"/>
        <v>-1.3019409671230742E-2</v>
      </c>
      <c r="I103" s="19">
        <f t="shared" si="69"/>
        <v>-1654708.3078000182</v>
      </c>
      <c r="J103" s="22">
        <f t="shared" si="81"/>
        <v>-26825.09618372703</v>
      </c>
      <c r="K103" s="19">
        <f t="shared" si="70"/>
        <v>0</v>
      </c>
      <c r="L103" s="19">
        <f t="shared" si="70"/>
        <v>-26825.096183726928</v>
      </c>
      <c r="M103" s="19">
        <f t="shared" si="70"/>
        <v>-1744264.0127898473</v>
      </c>
      <c r="N103" s="22">
        <f t="shared" si="82"/>
        <v>-116380.80117355613</v>
      </c>
      <c r="O103" s="19">
        <f t="shared" si="71"/>
        <v>-1735483.194025212</v>
      </c>
      <c r="P103" s="22">
        <f t="shared" si="72"/>
        <v>-107599.98240892077</v>
      </c>
      <c r="Q103" s="19">
        <f t="shared" si="73"/>
        <v>-1508845.7296079921</v>
      </c>
      <c r="R103" s="22">
        <f t="shared" si="74"/>
        <v>119037.48200829909</v>
      </c>
      <c r="S103" s="22">
        <f t="shared" si="83"/>
        <v>-2862759.8237205469</v>
      </c>
      <c r="T103" s="24">
        <f t="shared" si="75"/>
        <v>1.6478513932884013E-2</v>
      </c>
      <c r="U103" s="25">
        <f t="shared" si="76"/>
        <v>2.1971351910512017E-2</v>
      </c>
      <c r="V103" s="26">
        <f t="shared" si="77"/>
        <v>-2.1454052366530065E-4</v>
      </c>
      <c r="W103" s="24">
        <f t="shared" si="78"/>
        <v>1.8395227618971799</v>
      </c>
      <c r="X103" s="25">
        <f t="shared" si="79"/>
        <v>-2.3949500436693229E-2</v>
      </c>
    </row>
    <row r="104" spans="2:24" x14ac:dyDescent="0.3">
      <c r="B104" s="18" t="str">
        <f t="shared" si="65"/>
        <v>Free Care</v>
      </c>
      <c r="C104" s="19">
        <f t="shared" si="66"/>
        <v>-1274095.1501476688</v>
      </c>
      <c r="D104" s="19">
        <f t="shared" si="66"/>
        <v>-1606795.1657142867</v>
      </c>
      <c r="E104" s="19">
        <f t="shared" si="66"/>
        <v>-1395264.8567986658</v>
      </c>
      <c r="F104" s="20">
        <f t="shared" si="67"/>
        <v>-121169.70665099705</v>
      </c>
      <c r="G104" s="126">
        <f t="shared" si="80"/>
        <v>9.5102557008362648E-2</v>
      </c>
      <c r="H104" s="21">
        <f t="shared" si="68"/>
        <v>-1.0189899743133845E-2</v>
      </c>
      <c r="I104" s="19">
        <f t="shared" si="69"/>
        <v>-1283774.0258548653</v>
      </c>
      <c r="J104" s="22">
        <f t="shared" si="81"/>
        <v>-9678.8757071965374</v>
      </c>
      <c r="K104" s="19">
        <f t="shared" si="70"/>
        <v>0</v>
      </c>
      <c r="L104" s="19">
        <f t="shared" si="70"/>
        <v>-9678.8757071965811</v>
      </c>
      <c r="M104" s="19">
        <f t="shared" si="70"/>
        <v>-1349651.6978893667</v>
      </c>
      <c r="N104" s="22">
        <f t="shared" si="82"/>
        <v>-75556.547741697868</v>
      </c>
      <c r="O104" s="19">
        <f t="shared" si="71"/>
        <v>-1305007.4907600491</v>
      </c>
      <c r="P104" s="22">
        <f t="shared" si="72"/>
        <v>-30912.3406123803</v>
      </c>
      <c r="Q104" s="19">
        <f t="shared" si="73"/>
        <v>-1100709.2476912583</v>
      </c>
      <c r="R104" s="22">
        <f t="shared" si="74"/>
        <v>173385.90245641046</v>
      </c>
      <c r="S104" s="22">
        <f t="shared" si="83"/>
        <v>-178407.8450461328</v>
      </c>
      <c r="T104" s="24">
        <f t="shared" si="75"/>
        <v>7.5966663134026894E-3</v>
      </c>
      <c r="U104" s="25">
        <f t="shared" si="76"/>
        <v>1.0128888417870253E-2</v>
      </c>
      <c r="V104" s="26">
        <f t="shared" si="77"/>
        <v>-7.7409268115615596E-5</v>
      </c>
      <c r="W104" s="24">
        <f t="shared" si="78"/>
        <v>9.5102557008362648E-2</v>
      </c>
      <c r="X104" s="25">
        <f t="shared" si="79"/>
        <v>-9.6908552123088642E-4</v>
      </c>
    </row>
    <row r="105" spans="2:24" x14ac:dyDescent="0.3">
      <c r="B105" s="36" t="str">
        <f t="shared" si="65"/>
        <v>DSH</v>
      </c>
      <c r="C105" s="37">
        <f t="shared" si="66"/>
        <v>447264.99999999971</v>
      </c>
      <c r="D105" s="37">
        <f t="shared" si="66"/>
        <v>402432</v>
      </c>
      <c r="E105" s="37">
        <f t="shared" si="66"/>
        <v>414095.00000000029</v>
      </c>
      <c r="F105" s="38">
        <f>E105-C105</f>
        <v>-33169.999999999418</v>
      </c>
      <c r="G105" s="129">
        <f t="shared" si="80"/>
        <v>-7.4161850357169545E-2</v>
      </c>
      <c r="H105" s="39">
        <f>IFERROR(C105/C$106,"")</f>
        <v>3.5771154988577798E-3</v>
      </c>
      <c r="I105" s="37">
        <f t="shared" si="69"/>
        <v>447264.99999999971</v>
      </c>
      <c r="J105" s="40">
        <f t="shared" si="81"/>
        <v>0</v>
      </c>
      <c r="K105" s="37">
        <f t="shared" si="70"/>
        <v>0</v>
      </c>
      <c r="L105" s="37">
        <f t="shared" si="70"/>
        <v>0</v>
      </c>
      <c r="M105" s="37">
        <f t="shared" si="70"/>
        <v>447264.99999999971</v>
      </c>
      <c r="N105" s="40">
        <f t="shared" si="82"/>
        <v>0</v>
      </c>
      <c r="O105" s="37">
        <f t="shared" si="71"/>
        <v>447264.99999999971</v>
      </c>
      <c r="P105" s="40">
        <f t="shared" si="72"/>
        <v>0</v>
      </c>
      <c r="Q105" s="37">
        <f t="shared" si="73"/>
        <v>447264.99999999971</v>
      </c>
      <c r="R105" s="40">
        <f t="shared" si="74"/>
        <v>0</v>
      </c>
      <c r="S105" s="40">
        <f t="shared" si="83"/>
        <v>-33169.999999999418</v>
      </c>
      <c r="T105" s="42">
        <f t="shared" si="75"/>
        <v>0</v>
      </c>
      <c r="U105" s="43">
        <f t="shared" si="76"/>
        <v>0</v>
      </c>
      <c r="V105" s="44">
        <f t="shared" si="77"/>
        <v>0</v>
      </c>
      <c r="W105" s="42">
        <f t="shared" si="78"/>
        <v>-7.4161850357169545E-2</v>
      </c>
      <c r="X105" s="43">
        <f t="shared" si="79"/>
        <v>-2.6528550433660257E-4</v>
      </c>
    </row>
    <row r="106" spans="2:24" x14ac:dyDescent="0.3">
      <c r="B106" s="73" t="s">
        <v>97</v>
      </c>
      <c r="C106" s="63">
        <f t="shared" ref="C106:S106" si="84">SUM(C94,C95,C96,C97,C98,C105,C102,C103,C104)</f>
        <v>125035101.64623348</v>
      </c>
      <c r="D106" s="63">
        <f t="shared" si="84"/>
        <v>120262985.41714302</v>
      </c>
      <c r="E106" s="63">
        <f t="shared" si="84"/>
        <v>130329325.79752786</v>
      </c>
      <c r="F106" s="63">
        <f t="shared" si="84"/>
        <v>5294224.1512943897</v>
      </c>
      <c r="G106" s="132">
        <f t="shared" si="80"/>
        <v>4.2341903046342437E-2</v>
      </c>
      <c r="H106" s="64">
        <f t="shared" si="84"/>
        <v>0.99999999999999967</v>
      </c>
      <c r="I106" s="63">
        <f t="shared" si="84"/>
        <v>126215259.9067952</v>
      </c>
      <c r="J106" s="63">
        <f t="shared" si="84"/>
        <v>1180158.2605617372</v>
      </c>
      <c r="K106" s="63">
        <f t="shared" si="84"/>
        <v>2975809.9853206985</v>
      </c>
      <c r="L106" s="63">
        <f t="shared" si="84"/>
        <v>1180158.2605617377</v>
      </c>
      <c r="M106" s="63">
        <f t="shared" si="84"/>
        <v>132645070.17077701</v>
      </c>
      <c r="N106" s="63">
        <f t="shared" si="84"/>
        <v>7609968.524543535</v>
      </c>
      <c r="O106" s="63">
        <f t="shared" si="84"/>
        <v>127511949.75645924</v>
      </c>
      <c r="P106" s="63">
        <f t="shared" si="84"/>
        <v>2476848.1102257716</v>
      </c>
      <c r="Q106" s="63">
        <f t="shared" si="84"/>
        <v>125994793.61887927</v>
      </c>
      <c r="R106" s="63">
        <f t="shared" si="84"/>
        <v>959691.97264582897</v>
      </c>
      <c r="S106" s="63">
        <f t="shared" si="84"/>
        <v>-6932442.7166824834</v>
      </c>
      <c r="T106" s="65">
        <f t="shared" si="75"/>
        <v>9.4386155969289603E-3</v>
      </c>
      <c r="U106" s="66">
        <f t="shared" si="76"/>
        <v>1.2584820795905281E-2</v>
      </c>
      <c r="V106" s="67">
        <f>SUM(V94,V95,V96,V97,V98,V105,V102,V103,V104)</f>
        <v>9.4386155969289603E-3</v>
      </c>
      <c r="W106" s="68">
        <f t="shared" si="78"/>
        <v>4.2341903046342361E-2</v>
      </c>
      <c r="X106" s="69">
        <f>SUM(X94,X95,X96,X97,X98,X105,X102,X103,X104)</f>
        <v>4.2341903046342437E-2</v>
      </c>
    </row>
    <row r="107" spans="2:24" x14ac:dyDescent="0.3">
      <c r="B107" s="1"/>
      <c r="C107" s="1"/>
      <c r="D107" s="59"/>
      <c r="E107" s="59"/>
      <c r="F107" s="59"/>
      <c r="G107" s="59"/>
      <c r="H107" s="60"/>
      <c r="I107" s="59"/>
      <c r="J107" s="59"/>
      <c r="K107" s="59"/>
      <c r="L107" s="59"/>
      <c r="M107" s="59"/>
      <c r="N107" s="59"/>
      <c r="O107" s="59"/>
      <c r="P107" s="59"/>
      <c r="Q107" s="59"/>
      <c r="R107" s="59"/>
      <c r="S107" s="59"/>
      <c r="T107" s="49"/>
      <c r="U107" s="49"/>
      <c r="V107" s="49"/>
      <c r="W107" s="51"/>
      <c r="X107" s="51"/>
    </row>
    <row r="109" spans="2:24" x14ac:dyDescent="0.3">
      <c r="B109" s="61" t="s">
        <v>6</v>
      </c>
    </row>
    <row r="110" spans="2:24" x14ac:dyDescent="0.3">
      <c r="B110" s="3" t="s">
        <v>98</v>
      </c>
      <c r="I110" s="119"/>
      <c r="J110" s="119" t="s">
        <v>0</v>
      </c>
      <c r="K110" s="119"/>
      <c r="L110" s="119" t="s">
        <v>1</v>
      </c>
      <c r="M110" s="119" t="s">
        <v>2</v>
      </c>
    </row>
    <row r="111" spans="2:24" x14ac:dyDescent="0.3">
      <c r="I111" s="123"/>
      <c r="J111" s="123"/>
      <c r="K111" s="123"/>
      <c r="L111" s="123"/>
      <c r="M111" s="123"/>
    </row>
    <row r="112" spans="2:24" x14ac:dyDescent="0.3">
      <c r="I112" s="124" t="s">
        <v>3</v>
      </c>
      <c r="J112" s="124">
        <f>P94/C94</f>
        <v>-1.4834822105674318E-8</v>
      </c>
      <c r="K112" s="124"/>
      <c r="L112" s="124">
        <f>N94/C94</f>
        <v>1.4257138727353605E-2</v>
      </c>
      <c r="M112" s="124">
        <f>R94/C94</f>
        <v>-2.3933752109877825E-2</v>
      </c>
    </row>
    <row r="113" spans="2:13" x14ac:dyDescent="0.3">
      <c r="I113" s="124" t="s">
        <v>66</v>
      </c>
      <c r="J113" s="124">
        <f>P95/C95</f>
        <v>3.7076075703190249E-2</v>
      </c>
      <c r="K113" s="124"/>
      <c r="L113" s="124">
        <f>N95/C95</f>
        <v>3.9065907122139198E-2</v>
      </c>
      <c r="M113" s="124">
        <f>R95/C95</f>
        <v>-7.855509328750139E-2</v>
      </c>
    </row>
    <row r="114" spans="2:13" x14ac:dyDescent="0.3">
      <c r="I114" s="124" t="s">
        <v>67</v>
      </c>
      <c r="J114" s="124">
        <f>P96/C96</f>
        <v>1.492849128837449E-3</v>
      </c>
      <c r="K114" s="124"/>
      <c r="L114" s="124">
        <f>N96/C96</f>
        <v>6.0807545603121141E-2</v>
      </c>
      <c r="M114" s="124">
        <f>R96/C96</f>
        <v>5.0305886884344113E-2</v>
      </c>
    </row>
    <row r="115" spans="2:13" x14ac:dyDescent="0.3">
      <c r="I115" s="124" t="s">
        <v>4</v>
      </c>
      <c r="J115" s="124">
        <f>J97/C97</f>
        <v>2.517774732271744E-2</v>
      </c>
      <c r="K115" s="124"/>
      <c r="L115" s="124">
        <f>N97/C97</f>
        <v>5.8777514388386472E-2</v>
      </c>
      <c r="M115" s="124">
        <f>R97/C97</f>
        <v>1.4395167805253824E-2</v>
      </c>
    </row>
    <row r="116" spans="2:13" x14ac:dyDescent="0.3">
      <c r="I116" s="124" t="s">
        <v>5</v>
      </c>
      <c r="J116" s="124">
        <f>P98/C98</f>
        <v>6.5431673824135145E-2</v>
      </c>
      <c r="K116" s="124"/>
      <c r="L116" s="124">
        <f>N98/C98</f>
        <v>8.7499798984148155E-2</v>
      </c>
      <c r="M116" s="124">
        <f>R98/C98</f>
        <v>1.5554870742626259E-2</v>
      </c>
    </row>
    <row r="117" spans="2:13" x14ac:dyDescent="0.3">
      <c r="I117" s="135" t="s">
        <v>119</v>
      </c>
      <c r="J117" s="135">
        <f>SUM(J97,P94:P96,P98)/SUM(C94:C97,C98)</f>
        <v>3.2232847785264307E-2</v>
      </c>
      <c r="K117" s="135"/>
      <c r="L117" s="135">
        <f>SUM(N94:N97,N98)/SUM(C94:C97,C98)</f>
        <v>6.2303717168131982E-2</v>
      </c>
      <c r="M117" s="135">
        <f>SUM(R94:R98)/SUM(C94:C98)</f>
        <v>8.4270821342093509E-3</v>
      </c>
    </row>
    <row r="119" spans="2:13" x14ac:dyDescent="0.3">
      <c r="B119" s="1"/>
    </row>
  </sheetData>
  <mergeCells count="15">
    <mergeCell ref="C12:X12"/>
    <mergeCell ref="C2:X2"/>
    <mergeCell ref="C3:X3"/>
    <mergeCell ref="C5:X5"/>
    <mergeCell ref="C6:X6"/>
    <mergeCell ref="C8:X8"/>
    <mergeCell ref="C21:X21"/>
    <mergeCell ref="C22:X22"/>
    <mergeCell ref="B25:X25"/>
    <mergeCell ref="C14:X14"/>
    <mergeCell ref="C16:X16"/>
    <mergeCell ref="C17:X17"/>
    <mergeCell ref="C18:X18"/>
    <mergeCell ref="C19:X19"/>
    <mergeCell ref="C20:X20"/>
  </mergeCells>
  <dataValidations disablePrompts="1" count="1">
    <dataValidation type="list" allowBlank="1" showInputMessage="1" showErrorMessage="1" sqref="D31" xr:uid="{E2DE8A20-0FE4-4F8D-87D7-91BF03DD44F9}">
      <formula1>$AN$36:$AN$46</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D9EE2-ED65-4421-BCB1-0A45FEA1541B}">
  <sheetPr>
    <pageSetUpPr fitToPage="1"/>
  </sheetPr>
  <dimension ref="B1:AN119"/>
  <sheetViews>
    <sheetView showGridLines="0" topLeftCell="A100" zoomScale="80" zoomScaleNormal="80" workbookViewId="0">
      <selection activeCell="G86" sqref="G86"/>
    </sheetView>
  </sheetViews>
  <sheetFormatPr defaultColWidth="9.109375" defaultRowHeight="15" customHeight="1" outlineLevelRow="1" x14ac:dyDescent="0.3"/>
  <cols>
    <col min="1" max="1" width="4.44140625" style="140" customWidth="1"/>
    <col min="2" max="2" width="39.6640625" style="140" customWidth="1"/>
    <col min="3" max="3" width="17" style="140" customWidth="1"/>
    <col min="4" max="4" width="18" style="139" bestFit="1" customWidth="1"/>
    <col min="5" max="5" width="18" style="140" bestFit="1" customWidth="1"/>
    <col min="6" max="6" width="17.5546875" style="140" customWidth="1"/>
    <col min="7" max="7" width="13.88671875" style="140" customWidth="1"/>
    <col min="8" max="8" width="7.5546875" style="139" bestFit="1" customWidth="1"/>
    <col min="9" max="9" width="18" style="140" bestFit="1" customWidth="1"/>
    <col min="10" max="10" width="17.109375" style="140" customWidth="1"/>
    <col min="11" max="12" width="17.44140625" style="140" customWidth="1"/>
    <col min="13" max="13" width="18" style="140" bestFit="1" customWidth="1"/>
    <col min="14" max="14" width="17.44140625" style="140" bestFit="1" customWidth="1"/>
    <col min="15" max="15" width="18" style="140" bestFit="1" customWidth="1"/>
    <col min="16" max="16" width="17.44140625" style="140" bestFit="1" customWidth="1"/>
    <col min="17" max="17" width="18" style="140" bestFit="1" customWidth="1"/>
    <col min="18" max="19" width="17.44140625" style="140" bestFit="1" customWidth="1"/>
    <col min="20" max="20" width="9.109375" style="140" bestFit="1" customWidth="1"/>
    <col min="21" max="21" width="11.44140625" style="140" customWidth="1"/>
    <col min="22" max="23" width="12.5546875" style="140" customWidth="1"/>
    <col min="24" max="24" width="13.88671875" style="140" customWidth="1"/>
    <col min="25" max="25" width="4.88671875" style="140" customWidth="1"/>
    <col min="26" max="36" width="9.109375" style="140"/>
    <col min="37" max="40" width="0" style="140" hidden="1" customWidth="1"/>
    <col min="41" max="16384" width="9.109375" style="140"/>
  </cols>
  <sheetData>
    <row r="1" spans="2:24" ht="14.4" x14ac:dyDescent="0.3">
      <c r="B1" s="138" t="s">
        <v>7</v>
      </c>
      <c r="C1" s="138" t="s">
        <v>8</v>
      </c>
    </row>
    <row r="2" spans="2:24" ht="14.4" x14ac:dyDescent="0.3">
      <c r="B2" s="140" t="s">
        <v>9</v>
      </c>
      <c r="C2" s="140" t="s">
        <v>10</v>
      </c>
      <c r="D2" s="140"/>
      <c r="H2" s="140"/>
    </row>
    <row r="3" spans="2:24" ht="14.4" x14ac:dyDescent="0.3">
      <c r="B3" s="140" t="s">
        <v>11</v>
      </c>
      <c r="C3" s="140" t="s">
        <v>12</v>
      </c>
      <c r="D3" s="140"/>
      <c r="H3" s="140"/>
    </row>
    <row r="4" spans="2:24" ht="14.4" x14ac:dyDescent="0.3">
      <c r="B4" s="140" t="s">
        <v>13</v>
      </c>
      <c r="C4" s="140" t="s">
        <v>14</v>
      </c>
    </row>
    <row r="5" spans="2:24" ht="14.4" x14ac:dyDescent="0.3">
      <c r="B5" s="181" t="s">
        <v>15</v>
      </c>
      <c r="C5" s="181" t="s">
        <v>16</v>
      </c>
      <c r="D5" s="181"/>
      <c r="E5" s="181"/>
      <c r="F5" s="181"/>
      <c r="G5" s="181"/>
      <c r="H5" s="181"/>
      <c r="I5" s="181"/>
      <c r="J5" s="181"/>
      <c r="K5" s="181"/>
      <c r="L5" s="181"/>
      <c r="M5" s="181"/>
      <c r="N5" s="181"/>
      <c r="O5" s="181"/>
      <c r="P5" s="181"/>
      <c r="Q5" s="181"/>
      <c r="R5" s="181"/>
      <c r="S5" s="181"/>
      <c r="T5" s="181"/>
      <c r="U5" s="181"/>
      <c r="V5" s="181"/>
      <c r="W5" s="181"/>
      <c r="X5" s="181"/>
    </row>
    <row r="6" spans="2:24" ht="14.4" x14ac:dyDescent="0.3">
      <c r="B6" s="181" t="s">
        <v>17</v>
      </c>
      <c r="C6" s="181" t="s">
        <v>18</v>
      </c>
      <c r="D6" s="181"/>
      <c r="E6" s="181"/>
      <c r="F6" s="181"/>
      <c r="G6" s="181"/>
      <c r="H6" s="181"/>
      <c r="I6" s="181"/>
      <c r="J6" s="181"/>
      <c r="K6" s="181"/>
      <c r="L6" s="181"/>
      <c r="M6" s="181"/>
      <c r="N6" s="181"/>
      <c r="O6" s="181"/>
      <c r="P6" s="181"/>
      <c r="Q6" s="181"/>
      <c r="R6" s="181"/>
      <c r="S6" s="181"/>
      <c r="T6" s="181"/>
      <c r="U6" s="181"/>
      <c r="V6" s="181"/>
      <c r="W6" s="181"/>
      <c r="X6" s="181"/>
    </row>
    <row r="7" spans="2:24" ht="14.4" x14ac:dyDescent="0.3">
      <c r="B7" s="140" t="s">
        <v>19</v>
      </c>
      <c r="C7" s="140" t="s">
        <v>20</v>
      </c>
    </row>
    <row r="8" spans="2:24" ht="14.4" x14ac:dyDescent="0.3">
      <c r="B8" s="181" t="s">
        <v>21</v>
      </c>
      <c r="C8" s="181" t="s">
        <v>22</v>
      </c>
      <c r="D8" s="181"/>
      <c r="E8" s="181"/>
      <c r="F8" s="181"/>
      <c r="G8" s="181"/>
      <c r="H8" s="181"/>
      <c r="I8" s="181"/>
      <c r="J8" s="181"/>
      <c r="K8" s="181"/>
      <c r="L8" s="181"/>
      <c r="M8" s="181"/>
      <c r="N8" s="181"/>
      <c r="O8" s="181"/>
      <c r="P8" s="181"/>
      <c r="Q8" s="181"/>
      <c r="R8" s="181"/>
      <c r="S8" s="181"/>
      <c r="T8" s="181"/>
      <c r="U8" s="181"/>
      <c r="V8" s="181"/>
      <c r="W8" s="181"/>
      <c r="X8" s="181"/>
    </row>
    <row r="9" spans="2:24" ht="28.8" x14ac:dyDescent="0.3">
      <c r="B9" s="182" t="s">
        <v>23</v>
      </c>
      <c r="C9" s="140" t="s">
        <v>24</v>
      </c>
    </row>
    <row r="10" spans="2:24" ht="28.8" x14ac:dyDescent="0.3">
      <c r="B10" s="182" t="s">
        <v>25</v>
      </c>
      <c r="C10" s="140" t="s">
        <v>26</v>
      </c>
    </row>
    <row r="11" spans="2:24" ht="14.4" x14ac:dyDescent="0.3">
      <c r="B11" s="140" t="s">
        <v>27</v>
      </c>
      <c r="C11" s="140" t="s">
        <v>28</v>
      </c>
    </row>
    <row r="12" spans="2:24" ht="14.4" x14ac:dyDescent="0.3">
      <c r="B12" s="181" t="s">
        <v>29</v>
      </c>
      <c r="C12" s="181" t="s">
        <v>30</v>
      </c>
      <c r="D12" s="181"/>
      <c r="E12" s="181"/>
      <c r="F12" s="181"/>
      <c r="G12" s="181"/>
      <c r="H12" s="181"/>
      <c r="I12" s="181"/>
      <c r="J12" s="181"/>
      <c r="K12" s="181"/>
      <c r="L12" s="181"/>
      <c r="M12" s="181"/>
      <c r="N12" s="181"/>
      <c r="O12" s="181"/>
      <c r="P12" s="181"/>
      <c r="Q12" s="181"/>
      <c r="R12" s="181"/>
      <c r="S12" s="181"/>
      <c r="T12" s="181"/>
      <c r="U12" s="181"/>
      <c r="V12" s="181"/>
      <c r="W12" s="181"/>
      <c r="X12" s="181"/>
    </row>
    <row r="13" spans="2:24" ht="14.4" x14ac:dyDescent="0.3">
      <c r="B13" s="140" t="s">
        <v>31</v>
      </c>
      <c r="C13" s="140" t="s">
        <v>32</v>
      </c>
    </row>
    <row r="14" spans="2:24" ht="14.4" x14ac:dyDescent="0.3">
      <c r="B14" s="181" t="s">
        <v>33</v>
      </c>
      <c r="C14" s="181" t="s">
        <v>34</v>
      </c>
      <c r="D14" s="181"/>
      <c r="E14" s="181"/>
      <c r="F14" s="181"/>
      <c r="G14" s="181"/>
      <c r="H14" s="181"/>
      <c r="I14" s="181"/>
      <c r="J14" s="181"/>
      <c r="K14" s="181"/>
      <c r="L14" s="181"/>
      <c r="M14" s="181"/>
      <c r="N14" s="181"/>
      <c r="O14" s="181"/>
      <c r="P14" s="181"/>
      <c r="Q14" s="181"/>
      <c r="R14" s="181"/>
      <c r="S14" s="181"/>
      <c r="T14" s="181"/>
      <c r="U14" s="181"/>
      <c r="V14" s="181"/>
      <c r="W14" s="181"/>
      <c r="X14" s="181"/>
    </row>
    <row r="15" spans="2:24" ht="14.4" x14ac:dyDescent="0.3">
      <c r="B15" s="140" t="s">
        <v>35</v>
      </c>
      <c r="C15" s="140" t="s">
        <v>36</v>
      </c>
    </row>
    <row r="16" spans="2:24" ht="14.4" x14ac:dyDescent="0.3">
      <c r="B16" s="181" t="s">
        <v>37</v>
      </c>
      <c r="C16" s="181" t="s">
        <v>38</v>
      </c>
      <c r="D16" s="181"/>
      <c r="E16" s="181"/>
      <c r="F16" s="181"/>
      <c r="G16" s="181"/>
      <c r="H16" s="181"/>
      <c r="I16" s="181"/>
      <c r="J16" s="181"/>
      <c r="K16" s="181"/>
      <c r="L16" s="181"/>
      <c r="M16" s="181"/>
      <c r="N16" s="181"/>
      <c r="O16" s="181"/>
      <c r="P16" s="181"/>
      <c r="Q16" s="181"/>
      <c r="R16" s="181"/>
      <c r="S16" s="181"/>
      <c r="T16" s="181"/>
      <c r="U16" s="181"/>
      <c r="V16" s="181"/>
      <c r="W16" s="181"/>
      <c r="X16" s="181"/>
    </row>
    <row r="17" spans="2:24" ht="14.4" x14ac:dyDescent="0.3">
      <c r="B17" s="181" t="s">
        <v>39</v>
      </c>
      <c r="C17" s="181" t="s">
        <v>40</v>
      </c>
      <c r="D17" s="181"/>
      <c r="E17" s="181"/>
      <c r="F17" s="181"/>
      <c r="G17" s="181"/>
      <c r="H17" s="181"/>
      <c r="I17" s="181"/>
      <c r="J17" s="181"/>
      <c r="K17" s="181"/>
      <c r="L17" s="181"/>
      <c r="M17" s="181"/>
      <c r="N17" s="181"/>
      <c r="O17" s="181"/>
      <c r="P17" s="181"/>
      <c r="Q17" s="181"/>
      <c r="R17" s="181"/>
      <c r="S17" s="181"/>
      <c r="T17" s="181"/>
      <c r="U17" s="181"/>
      <c r="V17" s="181"/>
      <c r="W17" s="181"/>
      <c r="X17" s="181"/>
    </row>
    <row r="18" spans="2:24" ht="14.4" x14ac:dyDescent="0.3">
      <c r="B18" s="183" t="s">
        <v>41</v>
      </c>
      <c r="C18" s="181" t="s">
        <v>42</v>
      </c>
      <c r="D18" s="181"/>
      <c r="E18" s="181"/>
      <c r="F18" s="181"/>
      <c r="G18" s="181"/>
      <c r="H18" s="181"/>
      <c r="I18" s="181"/>
      <c r="J18" s="181"/>
      <c r="K18" s="181"/>
      <c r="L18" s="181"/>
      <c r="M18" s="181"/>
      <c r="N18" s="181"/>
      <c r="O18" s="181"/>
      <c r="P18" s="181"/>
      <c r="Q18" s="181"/>
      <c r="R18" s="181"/>
      <c r="S18" s="181"/>
      <c r="T18" s="181"/>
      <c r="U18" s="181"/>
      <c r="V18" s="181"/>
      <c r="W18" s="181"/>
      <c r="X18" s="181"/>
    </row>
    <row r="19" spans="2:24" ht="14.4" x14ac:dyDescent="0.3">
      <c r="B19" s="181" t="s">
        <v>43</v>
      </c>
      <c r="C19" s="181" t="s">
        <v>44</v>
      </c>
      <c r="D19" s="181"/>
      <c r="E19" s="181"/>
      <c r="F19" s="181"/>
      <c r="G19" s="181"/>
      <c r="H19" s="181"/>
      <c r="I19" s="181"/>
      <c r="J19" s="181"/>
      <c r="K19" s="181"/>
      <c r="L19" s="181"/>
      <c r="M19" s="181"/>
      <c r="N19" s="181"/>
      <c r="O19" s="181"/>
      <c r="P19" s="181"/>
      <c r="Q19" s="181"/>
      <c r="R19" s="181"/>
      <c r="S19" s="181"/>
      <c r="T19" s="181"/>
      <c r="U19" s="181"/>
      <c r="V19" s="181"/>
      <c r="W19" s="181"/>
      <c r="X19" s="181"/>
    </row>
    <row r="20" spans="2:24" ht="14.4" x14ac:dyDescent="0.3">
      <c r="B20" s="181" t="s">
        <v>45</v>
      </c>
      <c r="C20" s="181" t="s">
        <v>46</v>
      </c>
      <c r="D20" s="181"/>
      <c r="E20" s="181"/>
      <c r="F20" s="181"/>
      <c r="G20" s="181"/>
      <c r="H20" s="181"/>
      <c r="I20" s="181"/>
      <c r="J20" s="181"/>
      <c r="K20" s="181"/>
      <c r="L20" s="181"/>
      <c r="M20" s="181"/>
      <c r="N20" s="181"/>
      <c r="O20" s="181"/>
      <c r="P20" s="181"/>
      <c r="Q20" s="181"/>
      <c r="R20" s="181"/>
      <c r="S20" s="181"/>
      <c r="T20" s="181"/>
      <c r="U20" s="181"/>
      <c r="V20" s="181"/>
      <c r="W20" s="181"/>
      <c r="X20" s="181"/>
    </row>
    <row r="21" spans="2:24" ht="14.4" x14ac:dyDescent="0.3">
      <c r="B21" s="181" t="s">
        <v>47</v>
      </c>
      <c r="C21" s="181" t="s">
        <v>48</v>
      </c>
      <c r="D21" s="181"/>
      <c r="E21" s="181"/>
      <c r="F21" s="181"/>
      <c r="G21" s="181"/>
      <c r="H21" s="181"/>
      <c r="I21" s="181"/>
      <c r="J21" s="181"/>
      <c r="K21" s="181"/>
      <c r="L21" s="181"/>
      <c r="M21" s="181"/>
      <c r="N21" s="181"/>
      <c r="O21" s="181"/>
      <c r="P21" s="181"/>
      <c r="Q21" s="181"/>
      <c r="R21" s="181"/>
      <c r="S21" s="181"/>
      <c r="T21" s="181"/>
      <c r="U21" s="181"/>
      <c r="V21" s="181"/>
      <c r="W21" s="181"/>
      <c r="X21" s="181"/>
    </row>
    <row r="22" spans="2:24" ht="14.4" x14ac:dyDescent="0.3">
      <c r="B22" s="181" t="s">
        <v>49</v>
      </c>
      <c r="C22" s="181" t="s">
        <v>50</v>
      </c>
      <c r="D22" s="181"/>
      <c r="E22" s="181"/>
      <c r="F22" s="181"/>
      <c r="G22" s="181"/>
      <c r="H22" s="181"/>
      <c r="I22" s="181"/>
      <c r="J22" s="181"/>
      <c r="K22" s="181"/>
      <c r="L22" s="181"/>
      <c r="M22" s="181"/>
      <c r="N22" s="181"/>
      <c r="O22" s="181"/>
      <c r="P22" s="181"/>
      <c r="Q22" s="181"/>
      <c r="R22" s="181"/>
      <c r="S22" s="181"/>
      <c r="T22" s="181"/>
      <c r="U22" s="181"/>
      <c r="V22" s="181"/>
      <c r="W22" s="181"/>
      <c r="X22" s="181"/>
    </row>
    <row r="24" spans="2:24" ht="14.4" x14ac:dyDescent="0.3">
      <c r="B24" s="140" t="s">
        <v>51</v>
      </c>
    </row>
    <row r="25" spans="2:24" ht="31.5" customHeight="1" x14ac:dyDescent="0.45">
      <c r="B25" s="302" t="s">
        <v>52</v>
      </c>
      <c r="C25" s="302"/>
      <c r="D25" s="302"/>
      <c r="E25" s="302"/>
      <c r="F25" s="302"/>
      <c r="G25" s="302"/>
      <c r="H25" s="302"/>
      <c r="I25" s="302"/>
      <c r="J25" s="302"/>
      <c r="K25" s="302"/>
      <c r="L25" s="302"/>
      <c r="M25" s="302"/>
      <c r="N25" s="302"/>
      <c r="O25" s="302"/>
      <c r="P25" s="302"/>
      <c r="Q25" s="302"/>
      <c r="R25" s="302"/>
      <c r="S25" s="302"/>
      <c r="T25" s="302"/>
      <c r="U25" s="302"/>
      <c r="V25" s="302"/>
      <c r="W25" s="302"/>
      <c r="X25" s="302"/>
    </row>
    <row r="26" spans="2:24" ht="23.4" x14ac:dyDescent="0.45">
      <c r="B26" s="184"/>
      <c r="C26" s="184"/>
    </row>
    <row r="27" spans="2:24" ht="14.4" x14ac:dyDescent="0.3">
      <c r="B27" s="138"/>
      <c r="C27" s="138"/>
    </row>
    <row r="28" spans="2:24" ht="14.4" x14ac:dyDescent="0.3">
      <c r="B28" s="303"/>
      <c r="C28" s="304"/>
      <c r="D28" s="304"/>
      <c r="E28" s="304"/>
      <c r="F28" s="304"/>
      <c r="G28" s="304"/>
      <c r="H28" s="304"/>
      <c r="I28" s="304"/>
      <c r="J28" s="304"/>
      <c r="K28" s="304"/>
      <c r="L28" s="304"/>
      <c r="M28" s="304"/>
      <c r="N28" s="304"/>
      <c r="O28" s="304"/>
      <c r="P28" s="304"/>
      <c r="Q28" s="304"/>
      <c r="R28" s="304"/>
      <c r="S28" s="304"/>
      <c r="T28" s="304"/>
      <c r="U28" s="304"/>
      <c r="V28" s="304"/>
      <c r="W28" s="304"/>
      <c r="X28" s="305"/>
    </row>
    <row r="29" spans="2:24" ht="14.4" x14ac:dyDescent="0.3">
      <c r="H29" s="140"/>
    </row>
    <row r="30" spans="2:24" ht="14.4" x14ac:dyDescent="0.3">
      <c r="B30" s="185" t="s">
        <v>154</v>
      </c>
      <c r="C30" s="138"/>
      <c r="D30" s="186"/>
      <c r="H30" s="140"/>
      <c r="J30" s="187"/>
    </row>
    <row r="31" spans="2:24" ht="17.25" customHeight="1" x14ac:dyDescent="0.3">
      <c r="B31" s="188" t="s">
        <v>54</v>
      </c>
      <c r="C31" s="138"/>
      <c r="D31" s="186"/>
      <c r="H31" s="140"/>
      <c r="O31" s="189"/>
      <c r="P31" s="189"/>
    </row>
    <row r="32" spans="2:24" s="139" customFormat="1" ht="46.5" customHeight="1" x14ac:dyDescent="0.3">
      <c r="B32" s="190" t="s">
        <v>55</v>
      </c>
      <c r="C32" s="141"/>
      <c r="D32" s="191" t="s">
        <v>68</v>
      </c>
      <c r="E32" s="192">
        <v>1</v>
      </c>
      <c r="K32" s="306" t="s">
        <v>155</v>
      </c>
      <c r="L32" s="306"/>
    </row>
    <row r="33" spans="2:40" s="139" customFormat="1" ht="14.4" x14ac:dyDescent="0.3">
      <c r="B33" s="193"/>
      <c r="J33" s="194"/>
    </row>
    <row r="34" spans="2:40" ht="57.6" outlineLevel="1" x14ac:dyDescent="0.3">
      <c r="B34" s="142" t="s">
        <v>57</v>
      </c>
      <c r="C34" s="143" t="s">
        <v>58</v>
      </c>
      <c r="D34" s="143" t="s">
        <v>59</v>
      </c>
      <c r="E34" s="143" t="s">
        <v>60</v>
      </c>
      <c r="F34" s="143" t="s">
        <v>61</v>
      </c>
      <c r="G34" s="143" t="s">
        <v>128</v>
      </c>
      <c r="H34" s="143" t="s">
        <v>17</v>
      </c>
      <c r="I34" s="143" t="s">
        <v>19</v>
      </c>
      <c r="J34" s="143" t="s">
        <v>21</v>
      </c>
      <c r="K34" s="143" t="s">
        <v>62</v>
      </c>
      <c r="L34" s="143" t="s">
        <v>63</v>
      </c>
      <c r="M34" s="143" t="s">
        <v>27</v>
      </c>
      <c r="N34" s="143" t="s">
        <v>29</v>
      </c>
      <c r="O34" s="143" t="s">
        <v>31</v>
      </c>
      <c r="P34" s="143" t="s">
        <v>33</v>
      </c>
      <c r="Q34" s="143" t="s">
        <v>35</v>
      </c>
      <c r="R34" s="143" t="s">
        <v>37</v>
      </c>
      <c r="S34" s="143" t="s">
        <v>39</v>
      </c>
      <c r="T34" s="143" t="s">
        <v>64</v>
      </c>
      <c r="U34" s="144" t="s">
        <v>65</v>
      </c>
      <c r="V34" s="144" t="s">
        <v>45</v>
      </c>
      <c r="W34" s="143" t="s">
        <v>47</v>
      </c>
      <c r="X34" s="144" t="s">
        <v>49</v>
      </c>
    </row>
    <row r="35" spans="2:40" s="138" customFormat="1" ht="14.4" outlineLevel="1" x14ac:dyDescent="0.3">
      <c r="B35" s="195" t="s">
        <v>3</v>
      </c>
      <c r="C35" s="145">
        <v>13503981.944512941</v>
      </c>
      <c r="D35" s="145">
        <v>13232947.371717039</v>
      </c>
      <c r="E35" s="145">
        <v>11880210.032918429</v>
      </c>
      <c r="F35" s="146">
        <v>-1623771.9115945119</v>
      </c>
      <c r="G35" s="202">
        <f>IFERROR(F35/C35,0%)</f>
        <v>-0.12024393384606809</v>
      </c>
      <c r="H35" s="147">
        <v>0.16299232062791394</v>
      </c>
      <c r="I35" s="145">
        <v>13503981.944512941</v>
      </c>
      <c r="J35" s="148"/>
      <c r="K35" s="149"/>
      <c r="L35" s="149"/>
      <c r="M35" s="150">
        <v>11923469.472918438</v>
      </c>
      <c r="N35" s="148">
        <v>-1580512.4715945031</v>
      </c>
      <c r="O35" s="150">
        <v>13503981.944512941</v>
      </c>
      <c r="P35" s="148">
        <v>0</v>
      </c>
      <c r="Q35" s="150">
        <v>13460722.472918438</v>
      </c>
      <c r="R35" s="148">
        <v>-43259.471594503149</v>
      </c>
      <c r="S35" s="148">
        <v>3.1594494357705116E-2</v>
      </c>
      <c r="T35" s="151">
        <v>0</v>
      </c>
      <c r="U35" s="152">
        <v>0</v>
      </c>
      <c r="V35" s="196">
        <v>0</v>
      </c>
      <c r="W35" s="151">
        <v>-0.12024393384606809</v>
      </c>
      <c r="X35" s="152">
        <v>-1.9598837819000004E-2</v>
      </c>
    </row>
    <row r="36" spans="2:40" s="138" customFormat="1" ht="14.4" outlineLevel="1" x14ac:dyDescent="0.3">
      <c r="B36" s="195" t="s">
        <v>156</v>
      </c>
      <c r="C36" s="145">
        <v>35486312.702077404</v>
      </c>
      <c r="D36" s="145">
        <v>30363817.543967932</v>
      </c>
      <c r="E36" s="145">
        <v>30621623.354447506</v>
      </c>
      <c r="F36" s="146">
        <v>-4864689.3476298973</v>
      </c>
      <c r="G36" s="202">
        <f t="shared" ref="G36:G47" si="0">IFERROR(F36/C36,0%)</f>
        <v>-0.13708635744916697</v>
      </c>
      <c r="H36" s="147">
        <v>0.42831784592170763</v>
      </c>
      <c r="I36" s="145">
        <v>35486312.702077404</v>
      </c>
      <c r="J36" s="148"/>
      <c r="K36" s="149"/>
      <c r="L36" s="149"/>
      <c r="M36" s="150">
        <v>30081938.470263619</v>
      </c>
      <c r="N36" s="148">
        <v>-5404374.2318137847</v>
      </c>
      <c r="O36" s="150">
        <v>36267074.702077404</v>
      </c>
      <c r="P36" s="148">
        <v>780762</v>
      </c>
      <c r="Q36" s="150">
        <v>35245235.470263615</v>
      </c>
      <c r="R36" s="148">
        <v>-241077.23181378841</v>
      </c>
      <c r="S36" s="148">
        <v>0.11599767580628395</v>
      </c>
      <c r="T36" s="151">
        <v>0</v>
      </c>
      <c r="U36" s="152">
        <v>0</v>
      </c>
      <c r="V36" s="196">
        <v>0</v>
      </c>
      <c r="W36" s="151">
        <v>-0.13708635744916697</v>
      </c>
      <c r="X36" s="152">
        <v>-5.8716533327880439E-2</v>
      </c>
    </row>
    <row r="37" spans="2:40" s="138" customFormat="1" ht="14.4" outlineLevel="1" x14ac:dyDescent="0.3">
      <c r="B37" s="195" t="s">
        <v>67</v>
      </c>
      <c r="C37" s="145">
        <v>13995512.173123822</v>
      </c>
      <c r="D37" s="145">
        <v>14946479.949688872</v>
      </c>
      <c r="E37" s="145">
        <v>15176679.475199377</v>
      </c>
      <c r="F37" s="146">
        <v>1181167.3020755555</v>
      </c>
      <c r="G37" s="202">
        <f t="shared" si="0"/>
        <v>8.4396146955150478E-2</v>
      </c>
      <c r="H37" s="147">
        <v>0.16892506349955336</v>
      </c>
      <c r="I37" s="145">
        <v>14329795.173123822</v>
      </c>
      <c r="J37" s="148">
        <v>334283</v>
      </c>
      <c r="K37" s="149"/>
      <c r="L37" s="149"/>
      <c r="M37" s="150">
        <v>14766341.735199369</v>
      </c>
      <c r="N37" s="148">
        <v>770829.56207554787</v>
      </c>
      <c r="O37" s="150">
        <v>13995512.173123822</v>
      </c>
      <c r="P37" s="148">
        <v>0</v>
      </c>
      <c r="Q37" s="150">
        <v>14071566.735199369</v>
      </c>
      <c r="R37" s="148">
        <v>76054.562075547874</v>
      </c>
      <c r="S37" s="148">
        <v>0.17792445980012417</v>
      </c>
      <c r="T37" s="151">
        <v>2.3885013700458771E-2</v>
      </c>
      <c r="U37" s="152">
        <v>2.3885013700458771E-2</v>
      </c>
      <c r="V37" s="196">
        <v>4.0347774560376996E-3</v>
      </c>
      <c r="W37" s="151">
        <v>8.4396146955150478E-2</v>
      </c>
      <c r="X37" s="152">
        <v>1.4256624483516431E-2</v>
      </c>
      <c r="AK37" s="138" t="s">
        <v>68</v>
      </c>
      <c r="AL37" s="138">
        <v>1</v>
      </c>
      <c r="AM37" s="138">
        <v>12</v>
      </c>
      <c r="AN37" s="138">
        <v>1</v>
      </c>
    </row>
    <row r="38" spans="2:40" s="138" customFormat="1" ht="14.4" outlineLevel="1" x14ac:dyDescent="0.3">
      <c r="B38" s="195" t="s">
        <v>4</v>
      </c>
      <c r="C38" s="146">
        <v>22214434.198634215</v>
      </c>
      <c r="D38" s="146">
        <v>22036109.306456722</v>
      </c>
      <c r="E38" s="146">
        <v>21643616.295196183</v>
      </c>
      <c r="F38" s="146">
        <v>-570817.90343803167</v>
      </c>
      <c r="G38" s="202">
        <f t="shared" si="0"/>
        <v>-2.569581103592216E-2</v>
      </c>
      <c r="H38" s="147">
        <v>0.26812700108375909</v>
      </c>
      <c r="I38" s="146">
        <v>22785383.90751458</v>
      </c>
      <c r="J38" s="148">
        <v>570949.70888036489</v>
      </c>
      <c r="K38" s="146">
        <v>0</v>
      </c>
      <c r="L38" s="146">
        <v>0</v>
      </c>
      <c r="M38" s="146">
        <v>21106290.586315822</v>
      </c>
      <c r="N38" s="148">
        <v>-1108143.6123183928</v>
      </c>
      <c r="O38" s="146">
        <v>22214434.198634215</v>
      </c>
      <c r="P38" s="148">
        <v>0</v>
      </c>
      <c r="Q38" s="146">
        <v>22180810.586315822</v>
      </c>
      <c r="R38" s="148">
        <v>-33623.612318392843</v>
      </c>
      <c r="S38" s="148">
        <v>-0.38768161088228226</v>
      </c>
      <c r="T38" s="151">
        <v>2.5701744360226288E-2</v>
      </c>
      <c r="U38" s="152">
        <v>2.5701744360226288E-2</v>
      </c>
      <c r="V38" s="196">
        <v>6.8913316379288934E-3</v>
      </c>
      <c r="W38" s="151">
        <v>-2.569581103592216E-2</v>
      </c>
      <c r="X38" s="152">
        <v>-6.8897407534767698E-3</v>
      </c>
      <c r="AK38" s="138" t="s">
        <v>69</v>
      </c>
      <c r="AL38" s="138">
        <v>2</v>
      </c>
      <c r="AM38" s="138">
        <v>11</v>
      </c>
      <c r="AN38" s="138">
        <v>0.91666666666666663</v>
      </c>
    </row>
    <row r="39" spans="2:40" s="138" customFormat="1" ht="14.4" outlineLevel="1" x14ac:dyDescent="0.3">
      <c r="B39" s="190" t="s">
        <v>79</v>
      </c>
      <c r="C39" s="146">
        <v>-597795.99999999627</v>
      </c>
      <c r="D39" s="146">
        <v>1150000.0000000037</v>
      </c>
      <c r="E39" s="146">
        <v>0</v>
      </c>
      <c r="F39" s="146">
        <v>597795.99999999627</v>
      </c>
      <c r="G39" s="202">
        <f t="shared" si="0"/>
        <v>-1</v>
      </c>
      <c r="H39" s="147">
        <v>-7.2153648977348476E-3</v>
      </c>
      <c r="I39" s="146">
        <v>-597795.99999999627</v>
      </c>
      <c r="J39" s="155">
        <v>0</v>
      </c>
      <c r="K39" s="146">
        <v>0</v>
      </c>
      <c r="L39" s="146">
        <v>0</v>
      </c>
      <c r="M39" s="146">
        <v>0</v>
      </c>
      <c r="N39" s="148">
        <v>597795.99999999627</v>
      </c>
      <c r="O39" s="146">
        <v>-597795.99999999627</v>
      </c>
      <c r="P39" s="148">
        <v>0</v>
      </c>
      <c r="Q39" s="146">
        <v>-597796</v>
      </c>
      <c r="R39" s="148">
        <v>-3.7252902984619141E-9</v>
      </c>
      <c r="S39" s="148">
        <v>3.7252902984619141E-9</v>
      </c>
      <c r="T39" s="151">
        <v>0</v>
      </c>
      <c r="U39" s="152">
        <v>0</v>
      </c>
      <c r="V39" s="196">
        <v>0</v>
      </c>
      <c r="W39" s="151">
        <v>-1</v>
      </c>
      <c r="X39" s="152">
        <v>7.2153648977348476E-3</v>
      </c>
      <c r="AK39" s="138" t="s">
        <v>80</v>
      </c>
      <c r="AL39" s="138">
        <v>8</v>
      </c>
      <c r="AM39" s="138">
        <v>5</v>
      </c>
      <c r="AN39" s="138">
        <v>0.41666666666666669</v>
      </c>
    </row>
    <row r="40" spans="2:40" s="138" customFormat="1" ht="14.4" outlineLevel="1" x14ac:dyDescent="0.3">
      <c r="B40" s="197" t="s">
        <v>81</v>
      </c>
      <c r="C40" s="150"/>
      <c r="D40" s="150"/>
      <c r="E40" s="150"/>
      <c r="F40" s="153">
        <v>0</v>
      </c>
      <c r="G40" s="205">
        <f t="shared" si="0"/>
        <v>0</v>
      </c>
      <c r="H40" s="154">
        <v>0</v>
      </c>
      <c r="I40" s="150"/>
      <c r="J40" s="155">
        <v>0</v>
      </c>
      <c r="K40" s="159"/>
      <c r="L40" s="159"/>
      <c r="M40" s="150">
        <v>0</v>
      </c>
      <c r="N40" s="155">
        <v>0</v>
      </c>
      <c r="O40" s="150"/>
      <c r="P40" s="155">
        <v>0</v>
      </c>
      <c r="Q40" s="150"/>
      <c r="R40" s="155">
        <v>0</v>
      </c>
      <c r="S40" s="155">
        <v>0</v>
      </c>
      <c r="T40" s="156">
        <v>0</v>
      </c>
      <c r="U40" s="157">
        <v>0</v>
      </c>
      <c r="V40" s="198">
        <v>0</v>
      </c>
      <c r="W40" s="156">
        <v>0</v>
      </c>
      <c r="X40" s="157">
        <v>0</v>
      </c>
      <c r="AK40" s="138" t="s">
        <v>82</v>
      </c>
      <c r="AL40" s="138">
        <v>9</v>
      </c>
      <c r="AM40" s="138">
        <v>4</v>
      </c>
      <c r="AN40" s="138">
        <v>0.33333333333333331</v>
      </c>
    </row>
    <row r="41" spans="2:40" s="138" customFormat="1" ht="14.4" outlineLevel="1" x14ac:dyDescent="0.3">
      <c r="B41" s="197" t="s">
        <v>83</v>
      </c>
      <c r="C41" s="150">
        <v>-597795.99999999627</v>
      </c>
      <c r="D41" s="150">
        <v>350000.00000000373</v>
      </c>
      <c r="E41" s="150">
        <v>0</v>
      </c>
      <c r="F41" s="153">
        <v>597795.99999999627</v>
      </c>
      <c r="G41" s="205">
        <f t="shared" si="0"/>
        <v>-1</v>
      </c>
      <c r="H41" s="154">
        <v>-7.2153648977348476E-3</v>
      </c>
      <c r="I41" s="150">
        <v>-597795.99999999627</v>
      </c>
      <c r="J41" s="155">
        <v>0</v>
      </c>
      <c r="K41" s="159"/>
      <c r="L41" s="159"/>
      <c r="M41" s="150">
        <v>0</v>
      </c>
      <c r="N41" s="155">
        <v>597795.99999999627</v>
      </c>
      <c r="O41" s="150">
        <v>-597795.99999999627</v>
      </c>
      <c r="P41" s="155">
        <v>0</v>
      </c>
      <c r="Q41" s="150">
        <v>-597796</v>
      </c>
      <c r="R41" s="155">
        <v>-3.7252902984619141E-9</v>
      </c>
      <c r="S41" s="155">
        <v>3.7252902984619141E-9</v>
      </c>
      <c r="T41" s="156">
        <v>0</v>
      </c>
      <c r="U41" s="157">
        <v>0</v>
      </c>
      <c r="V41" s="198">
        <v>0</v>
      </c>
      <c r="W41" s="156">
        <v>-1</v>
      </c>
      <c r="X41" s="157">
        <v>7.2153648977348476E-3</v>
      </c>
      <c r="AK41" s="138" t="s">
        <v>84</v>
      </c>
      <c r="AL41" s="138">
        <v>10</v>
      </c>
      <c r="AM41" s="138">
        <v>3</v>
      </c>
      <c r="AN41" s="138">
        <v>0.25</v>
      </c>
    </row>
    <row r="42" spans="2:40" ht="14.4" outlineLevel="1" x14ac:dyDescent="0.3">
      <c r="B42" s="197" t="s">
        <v>85</v>
      </c>
      <c r="C42" s="150">
        <v>0</v>
      </c>
      <c r="D42" s="150">
        <v>800000</v>
      </c>
      <c r="E42" s="150">
        <v>0</v>
      </c>
      <c r="F42" s="153"/>
      <c r="G42" s="205">
        <f t="shared" si="0"/>
        <v>0</v>
      </c>
      <c r="H42" s="154">
        <v>0</v>
      </c>
      <c r="I42" s="150"/>
      <c r="J42" s="155">
        <v>0</v>
      </c>
      <c r="K42" s="159"/>
      <c r="L42" s="159"/>
      <c r="M42" s="150"/>
      <c r="N42" s="155">
        <v>0</v>
      </c>
      <c r="O42" s="150"/>
      <c r="P42" s="155">
        <v>0</v>
      </c>
      <c r="Q42" s="150"/>
      <c r="R42" s="155">
        <v>0</v>
      </c>
      <c r="S42" s="155">
        <v>0</v>
      </c>
      <c r="T42" s="156">
        <v>0</v>
      </c>
      <c r="U42" s="157">
        <v>0</v>
      </c>
      <c r="V42" s="198">
        <v>0</v>
      </c>
      <c r="W42" s="156">
        <v>0</v>
      </c>
      <c r="X42" s="157">
        <v>0</v>
      </c>
      <c r="Y42" s="138"/>
    </row>
    <row r="43" spans="2:40" ht="14.4" outlineLevel="1" x14ac:dyDescent="0.3">
      <c r="B43" s="190" t="s">
        <v>157</v>
      </c>
      <c r="C43" s="146">
        <v>2459817.7397193895</v>
      </c>
      <c r="D43" s="146">
        <v>2630009.7798707881</v>
      </c>
      <c r="E43" s="146">
        <v>2720267.9120465815</v>
      </c>
      <c r="F43" s="146">
        <v>260450.17232719203</v>
      </c>
      <c r="G43" s="202">
        <f t="shared" si="0"/>
        <v>0.10588189853322369</v>
      </c>
      <c r="H43" s="154">
        <v>2.9689865060985463E-2</v>
      </c>
      <c r="I43" s="146">
        <v>2546009.7182697658</v>
      </c>
      <c r="J43" s="155">
        <v>86191.978550376371</v>
      </c>
      <c r="K43" s="146">
        <v>0</v>
      </c>
      <c r="L43" s="146">
        <v>0</v>
      </c>
      <c r="M43" s="146">
        <v>2634401.9334962051</v>
      </c>
      <c r="N43" s="155">
        <v>174584.19377681566</v>
      </c>
      <c r="O43" s="146">
        <v>2459817.7397193895</v>
      </c>
      <c r="P43" s="155">
        <v>0</v>
      </c>
      <c r="Q43" s="146">
        <v>2459491.9334962051</v>
      </c>
      <c r="R43" s="155">
        <v>-325.80622318433598</v>
      </c>
      <c r="S43" s="155">
        <v>-0.19377681566402316</v>
      </c>
      <c r="T43" s="156">
        <v>3.5039985751224384E-2</v>
      </c>
      <c r="U43" s="157">
        <v>3.5039985751224384E-2</v>
      </c>
      <c r="V43" s="198">
        <v>1.0403324486927053E-3</v>
      </c>
      <c r="W43" s="156">
        <v>0.10588189853322369</v>
      </c>
      <c r="X43" s="157">
        <v>3.1436192798523659E-3</v>
      </c>
      <c r="Y43" s="138"/>
    </row>
    <row r="44" spans="2:40" ht="14.4" outlineLevel="1" x14ac:dyDescent="0.3">
      <c r="B44" s="197" t="s">
        <v>158</v>
      </c>
      <c r="C44" s="158">
        <v>2452073.9637647541</v>
      </c>
      <c r="D44" s="158">
        <v>2519058.5790826445</v>
      </c>
      <c r="E44" s="158">
        <v>2598483.5910396297</v>
      </c>
      <c r="F44" s="153">
        <v>146409.62727487553</v>
      </c>
      <c r="G44" s="205">
        <f t="shared" si="0"/>
        <v>5.970848736148552E-2</v>
      </c>
      <c r="H44" s="154">
        <v>2.9596398110388604E-2</v>
      </c>
      <c r="I44" s="150">
        <v>2534705.6552628665</v>
      </c>
      <c r="J44" s="155">
        <v>82631.691498112399</v>
      </c>
      <c r="K44" s="159"/>
      <c r="L44" s="159"/>
      <c r="M44" s="150">
        <v>2516173.8995415173</v>
      </c>
      <c r="N44" s="155">
        <v>64099.93577676313</v>
      </c>
      <c r="O44" s="150">
        <v>2452073.9637647541</v>
      </c>
      <c r="P44" s="155">
        <v>0</v>
      </c>
      <c r="Q44" s="158">
        <v>2451751.8995415173</v>
      </c>
      <c r="R44" s="155">
        <v>-322.06422323687002</v>
      </c>
      <c r="S44" s="155">
        <v>6.4223236870020628E-2</v>
      </c>
      <c r="T44" s="156">
        <v>3.3698694541515826E-2</v>
      </c>
      <c r="U44" s="157">
        <v>3.3698694541515826E-2</v>
      </c>
      <c r="V44" s="198">
        <v>9.9735997945108183E-4</v>
      </c>
      <c r="W44" s="156">
        <v>5.970848736148552E-2</v>
      </c>
      <c r="X44" s="157">
        <v>1.7671561625196318E-3</v>
      </c>
      <c r="Y44" s="138"/>
    </row>
    <row r="45" spans="2:40" ht="14.4" outlineLevel="1" x14ac:dyDescent="0.3">
      <c r="B45" s="197" t="s">
        <v>159</v>
      </c>
      <c r="C45" s="158">
        <v>7743.77595463529</v>
      </c>
      <c r="D45" s="158">
        <v>110951.20078814344</v>
      </c>
      <c r="E45" s="158">
        <v>121784.32100695206</v>
      </c>
      <c r="F45" s="153">
        <v>114040.54505231677</v>
      </c>
      <c r="G45" s="205">
        <f t="shared" si="0"/>
        <v>14.726736119483684</v>
      </c>
      <c r="H45" s="154">
        <v>9.3466950596857417E-5</v>
      </c>
      <c r="I45" s="150">
        <v>11304.063006899232</v>
      </c>
      <c r="J45" s="155">
        <v>3560.2870522639423</v>
      </c>
      <c r="K45" s="150"/>
      <c r="L45" s="150"/>
      <c r="M45" s="158">
        <v>118228.03395468812</v>
      </c>
      <c r="N45" s="155">
        <v>110484.25800005283</v>
      </c>
      <c r="O45" s="150">
        <v>7743.77595463529</v>
      </c>
      <c r="P45" s="148">
        <v>0</v>
      </c>
      <c r="Q45" s="158">
        <v>7740.033954688115</v>
      </c>
      <c r="R45" s="155">
        <v>-3.7419999471749179</v>
      </c>
      <c r="S45" s="155">
        <v>-0.25800005282508209</v>
      </c>
      <c r="T45" s="156">
        <v>0.45976111306949891</v>
      </c>
      <c r="U45" s="157">
        <v>0.45976111306949891</v>
      </c>
      <c r="V45" s="198">
        <v>4.297246924162303E-5</v>
      </c>
      <c r="W45" s="156">
        <v>14.726736119483684</v>
      </c>
      <c r="X45" s="157">
        <v>1.3764631173327371E-3</v>
      </c>
    </row>
    <row r="46" spans="2:40" s="138" customFormat="1" ht="14.4" outlineLevel="1" x14ac:dyDescent="0.3">
      <c r="B46" s="190" t="s">
        <v>160</v>
      </c>
      <c r="C46" s="160">
        <v>-1752026.713424522</v>
      </c>
      <c r="D46" s="146">
        <v>-1983787.6347745839</v>
      </c>
      <c r="E46" s="146">
        <v>-2483790.6724747289</v>
      </c>
      <c r="F46" s="146">
        <v>-731763.95905020693</v>
      </c>
      <c r="G46" s="204">
        <f t="shared" si="0"/>
        <v>0.41766712427568908</v>
      </c>
      <c r="H46" s="147">
        <v>-2.1146866235199173E-2</v>
      </c>
      <c r="I46" s="146">
        <v>-2387080.9300698917</v>
      </c>
      <c r="J46" s="146">
        <v>-635054.21664536931</v>
      </c>
      <c r="K46" s="146">
        <v>0</v>
      </c>
      <c r="L46" s="146">
        <v>0</v>
      </c>
      <c r="M46" s="146">
        <v>-1848736.4558293596</v>
      </c>
      <c r="N46" s="146">
        <v>-96709.742404837627</v>
      </c>
      <c r="O46" s="146">
        <v>-1752026.713424522</v>
      </c>
      <c r="P46" s="146">
        <v>0</v>
      </c>
      <c r="Q46" s="146">
        <v>-1752027.4558293596</v>
      </c>
      <c r="R46" s="148">
        <v>-0.74240483762696385</v>
      </c>
      <c r="S46" s="155">
        <v>0.74240483762696385</v>
      </c>
      <c r="T46" s="151">
        <v>0.36246834125267902</v>
      </c>
      <c r="U46" s="152">
        <v>0.36246834125267902</v>
      </c>
      <c r="V46" s="196">
        <v>-7.6650695269649292E-3</v>
      </c>
      <c r="W46" s="151">
        <v>0.41766712427568908</v>
      </c>
      <c r="X46" s="152">
        <v>-8.8323508078983065E-3</v>
      </c>
      <c r="AK46" s="138" t="s">
        <v>87</v>
      </c>
      <c r="AL46" s="138">
        <v>11</v>
      </c>
      <c r="AM46" s="138">
        <v>2</v>
      </c>
      <c r="AN46" s="138">
        <v>0.16666666666666666</v>
      </c>
    </row>
    <row r="47" spans="2:40" ht="14.4" outlineLevel="1" x14ac:dyDescent="0.3">
      <c r="B47" s="140" t="s">
        <v>88</v>
      </c>
      <c r="C47" s="161">
        <v>82850418.304923862</v>
      </c>
      <c r="D47" s="161">
        <v>79745566.537055984</v>
      </c>
      <c r="E47" s="161">
        <v>76838338.485286772</v>
      </c>
      <c r="F47" s="161">
        <v>-6012079.81963709</v>
      </c>
      <c r="G47" s="203">
        <f t="shared" si="0"/>
        <v>-7.2565473327004165E-2</v>
      </c>
      <c r="H47" s="162">
        <v>1</v>
      </c>
      <c r="I47" s="161">
        <v>88212616.233698398</v>
      </c>
      <c r="J47" s="161">
        <v>270178.49223499559</v>
      </c>
      <c r="K47" s="161">
        <v>0</v>
      </c>
      <c r="L47" s="161">
        <v>0</v>
      </c>
      <c r="M47" s="161">
        <v>81298107.675860301</v>
      </c>
      <c r="N47" s="161">
        <v>-6821114.4960559737</v>
      </c>
      <c r="O47" s="161">
        <v>88550815.784362644</v>
      </c>
      <c r="P47" s="161">
        <v>780762</v>
      </c>
      <c r="Q47" s="161">
        <v>87527495.675860301</v>
      </c>
      <c r="R47" s="161">
        <v>-241906.49605597788</v>
      </c>
      <c r="S47" s="161">
        <v>0.68023986043408513</v>
      </c>
      <c r="T47" s="163">
        <v>3.2610395670016634E-3</v>
      </c>
      <c r="U47" s="164">
        <v>3.2610395670016634E-3</v>
      </c>
      <c r="V47" s="165">
        <v>3.2610395670016638E-3</v>
      </c>
      <c r="W47" s="166">
        <v>-7.2565473327004165E-2</v>
      </c>
      <c r="X47" s="199">
        <v>-7.2565473327004248E-2</v>
      </c>
      <c r="AK47" s="140" t="s">
        <v>89</v>
      </c>
      <c r="AL47" s="140">
        <v>12</v>
      </c>
      <c r="AM47" s="138">
        <v>1</v>
      </c>
      <c r="AN47" s="138">
        <v>8.3333333333333329E-2</v>
      </c>
    </row>
    <row r="48" spans="2:40" ht="14.4" outlineLevel="1" x14ac:dyDescent="0.3">
      <c r="C48" s="200"/>
      <c r="D48" s="200"/>
      <c r="E48" s="200"/>
      <c r="F48" s="201"/>
      <c r="G48" s="201"/>
      <c r="I48" s="139"/>
      <c r="J48" s="139"/>
      <c r="K48" s="139"/>
      <c r="L48" s="139"/>
      <c r="M48" s="139"/>
      <c r="N48" s="139"/>
      <c r="O48" s="139"/>
      <c r="P48" s="139"/>
      <c r="Q48" s="139"/>
      <c r="R48" s="139"/>
      <c r="S48" s="201"/>
      <c r="T48" s="139"/>
      <c r="U48" s="139"/>
      <c r="V48" s="139"/>
      <c r="W48" s="139"/>
      <c r="X48" s="139"/>
    </row>
    <row r="49" spans="2:25" ht="63" customHeight="1" outlineLevel="1" x14ac:dyDescent="0.3">
      <c r="B49" s="142" t="s">
        <v>90</v>
      </c>
      <c r="C49" s="143" t="s">
        <v>58</v>
      </c>
      <c r="D49" s="143" t="s">
        <v>59</v>
      </c>
      <c r="E49" s="143" t="s">
        <v>60</v>
      </c>
      <c r="F49" s="143" t="s">
        <v>61</v>
      </c>
      <c r="G49" s="143" t="s">
        <v>128</v>
      </c>
      <c r="H49" s="143" t="s">
        <v>17</v>
      </c>
      <c r="I49" s="143" t="s">
        <v>19</v>
      </c>
      <c r="J49" s="143" t="s">
        <v>21</v>
      </c>
      <c r="K49" s="143" t="s">
        <v>62</v>
      </c>
      <c r="L49" s="143" t="s">
        <v>63</v>
      </c>
      <c r="M49" s="143" t="s">
        <v>27</v>
      </c>
      <c r="N49" s="143" t="s">
        <v>29</v>
      </c>
      <c r="O49" s="143" t="s">
        <v>31</v>
      </c>
      <c r="P49" s="143" t="s">
        <v>33</v>
      </c>
      <c r="Q49" s="143" t="s">
        <v>35</v>
      </c>
      <c r="R49" s="143" t="s">
        <v>37</v>
      </c>
      <c r="S49" s="143" t="s">
        <v>39</v>
      </c>
      <c r="T49" s="143" t="s">
        <v>64</v>
      </c>
      <c r="U49" s="144" t="s">
        <v>65</v>
      </c>
      <c r="V49" s="144" t="s">
        <v>45</v>
      </c>
      <c r="W49" s="143" t="s">
        <v>47</v>
      </c>
      <c r="X49" s="144" t="s">
        <v>49</v>
      </c>
    </row>
    <row r="50" spans="2:25" ht="14.4" outlineLevel="1" x14ac:dyDescent="0.3">
      <c r="B50" s="195" t="s">
        <v>3</v>
      </c>
      <c r="C50" s="145">
        <v>16136324.816209674</v>
      </c>
      <c r="D50" s="145">
        <v>15012763.424601205</v>
      </c>
      <c r="E50" s="145">
        <v>16005517.743153788</v>
      </c>
      <c r="F50" s="146">
        <v>-130807.07305588573</v>
      </c>
      <c r="G50" s="202">
        <f>IFERROR(F50/C50,0%)</f>
        <v>-8.1063733251380797E-3</v>
      </c>
      <c r="H50" s="147">
        <v>7.9237334356635394E-2</v>
      </c>
      <c r="I50" s="145">
        <v>16136324.816209674</v>
      </c>
      <c r="J50" s="148">
        <v>0</v>
      </c>
      <c r="K50" s="149"/>
      <c r="L50" s="149"/>
      <c r="M50" s="150">
        <v>16164928.743153781</v>
      </c>
      <c r="N50" s="148">
        <v>28603.926944106817</v>
      </c>
      <c r="O50" s="150">
        <v>16136324.816209674</v>
      </c>
      <c r="P50" s="148">
        <v>0</v>
      </c>
      <c r="Q50" s="150">
        <v>15976913.743153781</v>
      </c>
      <c r="R50" s="148">
        <v>-159411.07305589318</v>
      </c>
      <c r="S50" s="148">
        <v>7.3055900633335114E-2</v>
      </c>
      <c r="T50" s="151">
        <v>0</v>
      </c>
      <c r="U50" s="152">
        <v>0</v>
      </c>
      <c r="V50" s="196">
        <v>0</v>
      </c>
      <c r="W50" s="151">
        <v>-8.1063733251380797E-3</v>
      </c>
      <c r="X50" s="152">
        <v>-6.4232741358367625E-4</v>
      </c>
    </row>
    <row r="51" spans="2:25" ht="14.4" outlineLevel="1" x14ac:dyDescent="0.3">
      <c r="B51" s="195" t="s">
        <v>156</v>
      </c>
      <c r="C51" s="145">
        <v>42694334.713035643</v>
      </c>
      <c r="D51" s="145">
        <v>48894951.037015647</v>
      </c>
      <c r="E51" s="145">
        <v>52486628.212405026</v>
      </c>
      <c r="F51" s="146">
        <v>9792293.4993693829</v>
      </c>
      <c r="G51" s="202">
        <f t="shared" ref="G51:G62" si="1">IFERROR(F51/C51,0%)</f>
        <v>0.22935814705128904</v>
      </c>
      <c r="H51" s="147">
        <v>0.20965029604464502</v>
      </c>
      <c r="I51" s="145">
        <v>42694334.713035643</v>
      </c>
      <c r="J51" s="148">
        <v>0</v>
      </c>
      <c r="K51" s="149"/>
      <c r="L51" s="149"/>
      <c r="M51" s="150">
        <v>51907084.909109116</v>
      </c>
      <c r="N51" s="148">
        <v>9212750.1960734725</v>
      </c>
      <c r="O51" s="150">
        <v>43051812.713035643</v>
      </c>
      <c r="P51" s="148">
        <v>357478</v>
      </c>
      <c r="Q51" s="150">
        <v>42916399.909109116</v>
      </c>
      <c r="R51" s="148">
        <v>222065.1960734725</v>
      </c>
      <c r="S51" s="148">
        <v>0.10722243785858154</v>
      </c>
      <c r="T51" s="151">
        <v>0</v>
      </c>
      <c r="U51" s="152">
        <v>0</v>
      </c>
      <c r="V51" s="196">
        <v>0</v>
      </c>
      <c r="W51" s="151">
        <v>0.22935814705128904</v>
      </c>
      <c r="X51" s="152">
        <v>4.8085003429553977E-2</v>
      </c>
    </row>
    <row r="52" spans="2:25" ht="14.4" outlineLevel="1" x14ac:dyDescent="0.3">
      <c r="B52" s="195" t="s">
        <v>67</v>
      </c>
      <c r="C52" s="145">
        <v>19614311.023260728</v>
      </c>
      <c r="D52" s="145">
        <v>25108424.956623942</v>
      </c>
      <c r="E52" s="145">
        <v>26953579.293009564</v>
      </c>
      <c r="F52" s="146">
        <v>7339268.2697488368</v>
      </c>
      <c r="G52" s="202">
        <f t="shared" si="1"/>
        <v>0.37417925417034303</v>
      </c>
      <c r="H52" s="147">
        <v>9.6315966518218527E-2</v>
      </c>
      <c r="I52" s="145">
        <v>19799112.023260728</v>
      </c>
      <c r="J52" s="148">
        <v>184801</v>
      </c>
      <c r="K52" s="149"/>
      <c r="L52" s="149"/>
      <c r="M52" s="150">
        <v>26413875.293009549</v>
      </c>
      <c r="N52" s="148">
        <v>6799564.2697488219</v>
      </c>
      <c r="O52" s="150">
        <v>19614311.023260728</v>
      </c>
      <c r="P52" s="148">
        <v>0</v>
      </c>
      <c r="Q52" s="150">
        <v>19969214.293009549</v>
      </c>
      <c r="R52" s="148">
        <v>354903.26974882185</v>
      </c>
      <c r="S52" s="148">
        <v>-0.26974880695343018</v>
      </c>
      <c r="T52" s="151">
        <v>9.4217431232146466E-3</v>
      </c>
      <c r="U52" s="152">
        <v>9.4217431232146466E-3</v>
      </c>
      <c r="V52" s="196">
        <v>9.0746429519879756E-4</v>
      </c>
      <c r="W52" s="151">
        <v>0.37417925417034303</v>
      </c>
      <c r="X52" s="152">
        <v>3.603943651648274E-2</v>
      </c>
    </row>
    <row r="53" spans="2:25" ht="14.4" outlineLevel="1" x14ac:dyDescent="0.3">
      <c r="B53" s="195" t="s">
        <v>4</v>
      </c>
      <c r="C53" s="146">
        <v>125200507.26710974</v>
      </c>
      <c r="D53" s="146">
        <v>128648879.64390048</v>
      </c>
      <c r="E53" s="146">
        <v>136370373.22332525</v>
      </c>
      <c r="F53" s="146">
        <v>11169865.956215516</v>
      </c>
      <c r="G53" s="202">
        <f t="shared" si="1"/>
        <v>8.9215820287254124E-2</v>
      </c>
      <c r="H53" s="147">
        <v>0.61479640308050099</v>
      </c>
      <c r="I53" s="146">
        <v>129450438.81553893</v>
      </c>
      <c r="J53" s="148">
        <v>4249931.5484291911</v>
      </c>
      <c r="K53" s="146">
        <v>0</v>
      </c>
      <c r="L53" s="146">
        <v>0</v>
      </c>
      <c r="M53" s="146">
        <v>131674298.67489606</v>
      </c>
      <c r="N53" s="148">
        <v>6473791.4077863246</v>
      </c>
      <c r="O53" s="146">
        <v>125200507.26710974</v>
      </c>
      <c r="P53" s="148">
        <v>0</v>
      </c>
      <c r="Q53" s="146">
        <v>125646649.67489606</v>
      </c>
      <c r="R53" s="148">
        <v>446142.40778632462</v>
      </c>
      <c r="S53" s="148">
        <v>0.59221367537975311</v>
      </c>
      <c r="T53" s="151">
        <v>3.3945002629758921E-2</v>
      </c>
      <c r="U53" s="152">
        <v>3.3945002629758921E-2</v>
      </c>
      <c r="V53" s="196">
        <v>2.0869265519333931E-2</v>
      </c>
      <c r="W53" s="151">
        <v>8.9215820287254124E-2</v>
      </c>
      <c r="X53" s="152">
        <v>5.4849565410480222E-2</v>
      </c>
    </row>
    <row r="54" spans="2:25" ht="14.4" outlineLevel="1" x14ac:dyDescent="0.3">
      <c r="B54" s="190" t="s">
        <v>79</v>
      </c>
      <c r="C54" s="146">
        <v>0</v>
      </c>
      <c r="D54" s="146">
        <v>0</v>
      </c>
      <c r="E54" s="146">
        <v>0</v>
      </c>
      <c r="F54" s="146">
        <v>0</v>
      </c>
      <c r="G54" s="202">
        <f t="shared" si="1"/>
        <v>0</v>
      </c>
      <c r="H54" s="147">
        <v>0</v>
      </c>
      <c r="I54" s="146">
        <v>0</v>
      </c>
      <c r="J54" s="155">
        <v>0</v>
      </c>
      <c r="K54" s="146">
        <v>0</v>
      </c>
      <c r="L54" s="146">
        <v>0</v>
      </c>
      <c r="M54" s="146">
        <v>0</v>
      </c>
      <c r="N54" s="148">
        <v>0</v>
      </c>
      <c r="O54" s="146">
        <v>0</v>
      </c>
      <c r="P54" s="148">
        <v>0</v>
      </c>
      <c r="Q54" s="146">
        <v>0</v>
      </c>
      <c r="R54" s="148">
        <v>0</v>
      </c>
      <c r="S54" s="148">
        <v>0</v>
      </c>
      <c r="T54" s="151">
        <v>0</v>
      </c>
      <c r="U54" s="152">
        <v>0</v>
      </c>
      <c r="V54" s="196">
        <v>0</v>
      </c>
      <c r="W54" s="151">
        <v>0</v>
      </c>
      <c r="X54" s="152">
        <v>0</v>
      </c>
    </row>
    <row r="55" spans="2:25" ht="14.4" outlineLevel="1" x14ac:dyDescent="0.3">
      <c r="B55" s="197" t="s">
        <v>81</v>
      </c>
      <c r="C55" s="150"/>
      <c r="D55" s="150"/>
      <c r="E55" s="150"/>
      <c r="F55" s="153">
        <v>0</v>
      </c>
      <c r="G55" s="205">
        <f t="shared" si="1"/>
        <v>0</v>
      </c>
      <c r="H55" s="154">
        <v>0</v>
      </c>
      <c r="I55" s="150"/>
      <c r="J55" s="155">
        <v>0</v>
      </c>
      <c r="K55" s="159"/>
      <c r="L55" s="159"/>
      <c r="M55" s="150"/>
      <c r="N55" s="155">
        <v>0</v>
      </c>
      <c r="O55" s="150"/>
      <c r="P55" s="155">
        <v>0</v>
      </c>
      <c r="Q55" s="150"/>
      <c r="R55" s="155">
        <v>0</v>
      </c>
      <c r="S55" s="155">
        <v>0</v>
      </c>
      <c r="T55" s="156">
        <v>0</v>
      </c>
      <c r="U55" s="157">
        <v>0</v>
      </c>
      <c r="V55" s="198">
        <v>0</v>
      </c>
      <c r="W55" s="156">
        <v>0</v>
      </c>
      <c r="X55" s="157">
        <v>0</v>
      </c>
    </row>
    <row r="56" spans="2:25" ht="14.4" outlineLevel="1" x14ac:dyDescent="0.3">
      <c r="B56" s="197" t="s">
        <v>83</v>
      </c>
      <c r="C56" s="150"/>
      <c r="D56" s="150"/>
      <c r="E56" s="150"/>
      <c r="F56" s="153">
        <v>0</v>
      </c>
      <c r="G56" s="205">
        <f t="shared" si="1"/>
        <v>0</v>
      </c>
      <c r="H56" s="154">
        <v>0</v>
      </c>
      <c r="I56" s="150"/>
      <c r="J56" s="155">
        <v>0</v>
      </c>
      <c r="K56" s="159"/>
      <c r="L56" s="159"/>
      <c r="M56" s="150"/>
      <c r="N56" s="155">
        <v>0</v>
      </c>
      <c r="O56" s="150"/>
      <c r="P56" s="155">
        <v>0</v>
      </c>
      <c r="Q56" s="150"/>
      <c r="R56" s="155">
        <v>0</v>
      </c>
      <c r="S56" s="155">
        <v>0</v>
      </c>
      <c r="T56" s="156">
        <v>0</v>
      </c>
      <c r="U56" s="157">
        <v>0</v>
      </c>
      <c r="V56" s="198">
        <v>0</v>
      </c>
      <c r="W56" s="156">
        <v>0</v>
      </c>
      <c r="X56" s="157">
        <v>0</v>
      </c>
    </row>
    <row r="57" spans="2:25" ht="14.4" outlineLevel="1" x14ac:dyDescent="0.3">
      <c r="B57" s="197" t="s">
        <v>85</v>
      </c>
      <c r="C57" s="150"/>
      <c r="D57" s="150"/>
      <c r="E57" s="150"/>
      <c r="F57" s="153">
        <v>0</v>
      </c>
      <c r="G57" s="205">
        <f t="shared" si="1"/>
        <v>0</v>
      </c>
      <c r="H57" s="154">
        <v>0</v>
      </c>
      <c r="I57" s="150"/>
      <c r="J57" s="155">
        <v>0</v>
      </c>
      <c r="K57" s="159"/>
      <c r="L57" s="159"/>
      <c r="M57" s="150"/>
      <c r="N57" s="155">
        <v>0</v>
      </c>
      <c r="O57" s="150"/>
      <c r="P57" s="155">
        <v>0</v>
      </c>
      <c r="Q57" s="150"/>
      <c r="R57" s="155">
        <v>0</v>
      </c>
      <c r="S57" s="155">
        <v>0</v>
      </c>
      <c r="T57" s="156">
        <v>0</v>
      </c>
      <c r="U57" s="157">
        <v>0</v>
      </c>
      <c r="V57" s="198">
        <v>0</v>
      </c>
      <c r="W57" s="156">
        <v>0</v>
      </c>
      <c r="X57" s="157">
        <v>0</v>
      </c>
      <c r="Y57" s="138"/>
    </row>
    <row r="58" spans="2:25" ht="14.4" outlineLevel="1" x14ac:dyDescent="0.3">
      <c r="B58" s="190" t="s">
        <v>157</v>
      </c>
      <c r="C58" s="146">
        <v>9356869.7149157766</v>
      </c>
      <c r="D58" s="146">
        <v>11070966.85298064</v>
      </c>
      <c r="E58" s="146">
        <v>12194566.431218429</v>
      </c>
      <c r="F58" s="153">
        <v>2837696.7163026519</v>
      </c>
      <c r="G58" s="202">
        <f t="shared" si="1"/>
        <v>0.30327415073217084</v>
      </c>
      <c r="H58" s="154">
        <v>4.5946857328223435E-2</v>
      </c>
      <c r="I58" s="146">
        <v>9748183.6498026922</v>
      </c>
      <c r="J58" s="155">
        <v>391313.93488691561</v>
      </c>
      <c r="K58" s="146">
        <v>0</v>
      </c>
      <c r="L58" s="146">
        <v>0</v>
      </c>
      <c r="M58" s="146">
        <v>11793552.496331513</v>
      </c>
      <c r="N58" s="155">
        <v>2436682.7814157363</v>
      </c>
      <c r="O58" s="146">
        <v>9356869.7149157766</v>
      </c>
      <c r="P58" s="155">
        <v>0</v>
      </c>
      <c r="Q58" s="146">
        <v>9366569.4963315129</v>
      </c>
      <c r="R58" s="146">
        <v>9699.7814157376997</v>
      </c>
      <c r="S58" s="146">
        <v>0.21858426183462143</v>
      </c>
      <c r="T58" s="151">
        <v>4.1821030623427666E-2</v>
      </c>
      <c r="U58" s="152">
        <v>4.1821030623427666E-2</v>
      </c>
      <c r="V58" s="196">
        <v>1.9215449273738941E-3</v>
      </c>
      <c r="W58" s="151">
        <v>0.30327415073217084</v>
      </c>
      <c r="X58" s="152">
        <v>1.3934494135029183E-2</v>
      </c>
      <c r="Y58" s="138"/>
    </row>
    <row r="59" spans="2:25" ht="14.4" outlineLevel="1" x14ac:dyDescent="0.3">
      <c r="B59" s="197" t="s">
        <v>158</v>
      </c>
      <c r="C59" s="158">
        <v>5556830.7690475751</v>
      </c>
      <c r="D59" s="158">
        <v>7310743.8875363013</v>
      </c>
      <c r="E59" s="158">
        <v>8054697.2024858613</v>
      </c>
      <c r="F59" s="153">
        <v>2497866.4334382862</v>
      </c>
      <c r="G59" s="205">
        <f t="shared" si="1"/>
        <v>0.44951277756231062</v>
      </c>
      <c r="H59" s="154">
        <v>2.7286786962044306E-2</v>
      </c>
      <c r="I59" s="150">
        <v>5817343.9369309843</v>
      </c>
      <c r="J59" s="155">
        <v>260513.16788340919</v>
      </c>
      <c r="K59" s="159"/>
      <c r="L59" s="159"/>
      <c r="M59" s="150">
        <v>7783776.0346024521</v>
      </c>
      <c r="N59" s="155">
        <v>2226945.265554877</v>
      </c>
      <c r="O59" s="150">
        <v>5556830.7690475751</v>
      </c>
      <c r="P59" s="155">
        <v>0</v>
      </c>
      <c r="Q59" s="150">
        <v>5567239.0346024521</v>
      </c>
      <c r="R59" s="155">
        <v>10408.265554876998</v>
      </c>
      <c r="S59" s="155">
        <v>-0.2655548769980669</v>
      </c>
      <c r="T59" s="156">
        <v>4.6881609088135032E-2</v>
      </c>
      <c r="U59" s="157">
        <v>4.6881609088135032E-2</v>
      </c>
      <c r="V59" s="198">
        <v>1.2792484796257809E-3</v>
      </c>
      <c r="W59" s="156">
        <v>0.44951277756231062</v>
      </c>
      <c r="X59" s="157">
        <v>1.2265759398059579E-2</v>
      </c>
      <c r="Y59" s="138"/>
    </row>
    <row r="60" spans="2:25" ht="14.4" outlineLevel="1" x14ac:dyDescent="0.3">
      <c r="B60" s="197" t="s">
        <v>159</v>
      </c>
      <c r="C60" s="158">
        <v>3800038.9458682011</v>
      </c>
      <c r="D60" s="158">
        <v>3760222.965444338</v>
      </c>
      <c r="E60" s="158">
        <v>4139869.2287325673</v>
      </c>
      <c r="F60" s="153">
        <v>339830.28286436619</v>
      </c>
      <c r="G60" s="205">
        <f t="shared" si="1"/>
        <v>8.9428105265569754E-2</v>
      </c>
      <c r="H60" s="154">
        <v>1.8660070366179126E-2</v>
      </c>
      <c r="I60" s="150">
        <v>3930839.712871707</v>
      </c>
      <c r="J60" s="155">
        <v>130800.76700350596</v>
      </c>
      <c r="K60" s="159"/>
      <c r="L60" s="159"/>
      <c r="M60" s="150">
        <v>4009776.4617290618</v>
      </c>
      <c r="N60" s="155">
        <v>209737.5158608607</v>
      </c>
      <c r="O60" s="150">
        <v>3800038.9458682011</v>
      </c>
      <c r="P60" s="155">
        <v>0</v>
      </c>
      <c r="Q60" s="150">
        <v>3799330.4617290618</v>
      </c>
      <c r="R60" s="155">
        <v>-708.48413913929835</v>
      </c>
      <c r="S60" s="155">
        <v>0.48413913883268833</v>
      </c>
      <c r="T60" s="156">
        <v>3.4420901697790808E-2</v>
      </c>
      <c r="U60" s="157">
        <v>3.4420901697790808E-2</v>
      </c>
      <c r="V60" s="198">
        <v>6.4229644774811104E-4</v>
      </c>
      <c r="W60" s="156">
        <v>8.9428105265569754E-2</v>
      </c>
      <c r="X60" s="157">
        <v>1.6687347369696056E-3</v>
      </c>
      <c r="Y60" s="138"/>
    </row>
    <row r="61" spans="2:25" s="138" customFormat="1" ht="14.4" outlineLevel="1" x14ac:dyDescent="0.3">
      <c r="B61" s="190" t="s">
        <v>160</v>
      </c>
      <c r="C61" s="146">
        <v>-10879166.24190909</v>
      </c>
      <c r="D61" s="146">
        <v>-13410379.903524777</v>
      </c>
      <c r="E61" s="146">
        <v>-14763019.817140877</v>
      </c>
      <c r="F61" s="146">
        <v>-3883853.5752317868</v>
      </c>
      <c r="G61" s="204">
        <f t="shared" si="1"/>
        <v>0.35699919358436449</v>
      </c>
      <c r="H61" s="147">
        <v>-5.342208606048985E-2</v>
      </c>
      <c r="I61" s="146">
        <v>-11383896.813410856</v>
      </c>
      <c r="J61" s="148">
        <v>-504730.5715017654</v>
      </c>
      <c r="K61" s="146">
        <v>0</v>
      </c>
      <c r="L61" s="146">
        <v>0</v>
      </c>
      <c r="M61" s="146">
        <v>-14258289.245639112</v>
      </c>
      <c r="N61" s="148">
        <v>-3379123.0037300214</v>
      </c>
      <c r="O61" s="146">
        <v>-10879166.24190909</v>
      </c>
      <c r="P61" s="148">
        <v>0</v>
      </c>
      <c r="Q61" s="145">
        <v>-10879166.245639112</v>
      </c>
      <c r="R61" s="146">
        <v>-3.7300214171409607E-3</v>
      </c>
      <c r="S61" s="146">
        <v>3.7300214171409607E-3</v>
      </c>
      <c r="T61" s="151">
        <v>4.6394232818818902E-2</v>
      </c>
      <c r="U61" s="152">
        <v>4.6394232818818902E-2</v>
      </c>
      <c r="V61" s="196">
        <v>-2.4784766983573458E-3</v>
      </c>
      <c r="W61" s="151">
        <v>0.35699919358436449</v>
      </c>
      <c r="X61" s="152">
        <v>-1.9071641643189394E-2</v>
      </c>
    </row>
    <row r="62" spans="2:25" ht="14.4" outlineLevel="1" x14ac:dyDescent="0.3">
      <c r="B62" s="140" t="s">
        <v>91</v>
      </c>
      <c r="C62" s="161">
        <v>203645477.81961578</v>
      </c>
      <c r="D62" s="161">
        <v>217665019.06214127</v>
      </c>
      <c r="E62" s="161">
        <v>231816098.47189361</v>
      </c>
      <c r="F62" s="161">
        <v>28170620.652277827</v>
      </c>
      <c r="G62" s="203">
        <f t="shared" si="1"/>
        <v>0.13833167794293316</v>
      </c>
      <c r="H62" s="162">
        <v>0.99999999999999989</v>
      </c>
      <c r="I62" s="161">
        <v>204808784.04082859</v>
      </c>
      <c r="J62" s="161">
        <v>4435637.5484291911</v>
      </c>
      <c r="K62" s="161">
        <v>0</v>
      </c>
      <c r="L62" s="161">
        <v>0</v>
      </c>
      <c r="M62" s="161">
        <v>221230714.1215533</v>
      </c>
      <c r="N62" s="161">
        <v>22513804.800552726</v>
      </c>
      <c r="O62" s="161">
        <v>200958362.76562905</v>
      </c>
      <c r="P62" s="161">
        <v>357478</v>
      </c>
      <c r="Q62" s="161">
        <v>201483984.1215533</v>
      </c>
      <c r="R62" s="161">
        <v>863699.80055272579</v>
      </c>
      <c r="S62" s="161">
        <v>0.50274320691823959</v>
      </c>
      <c r="T62" s="163">
        <v>2.1781173812060638E-2</v>
      </c>
      <c r="U62" s="164">
        <v>2.1781173812060638E-2</v>
      </c>
      <c r="V62" s="165">
        <v>2.1776729814532728E-2</v>
      </c>
      <c r="W62" s="166">
        <v>0.13833167794293316</v>
      </c>
      <c r="X62" s="199">
        <v>0.13833167794293327</v>
      </c>
    </row>
    <row r="63" spans="2:25" ht="14.4" outlineLevel="1" x14ac:dyDescent="0.3">
      <c r="B63" s="138"/>
      <c r="C63" s="54"/>
      <c r="D63" s="54"/>
      <c r="E63" s="54"/>
      <c r="F63" s="54"/>
      <c r="G63" s="54"/>
      <c r="H63" s="55"/>
      <c r="I63" s="54"/>
      <c r="J63" s="54"/>
      <c r="K63" s="54"/>
      <c r="L63" s="54"/>
      <c r="M63" s="54"/>
      <c r="N63" s="54"/>
      <c r="O63" s="54"/>
      <c r="P63" s="54"/>
      <c r="Q63" s="54"/>
      <c r="R63" s="54"/>
      <c r="S63" s="54"/>
      <c r="T63" s="167"/>
      <c r="U63" s="165"/>
      <c r="V63" s="165"/>
      <c r="W63" s="166"/>
      <c r="X63" s="199"/>
    </row>
    <row r="64" spans="2:25" ht="14.4" outlineLevel="1" x14ac:dyDescent="0.3">
      <c r="B64" s="138"/>
      <c r="C64" s="57"/>
      <c r="D64" s="57"/>
      <c r="E64" s="57"/>
      <c r="F64" s="57"/>
      <c r="G64" s="57"/>
      <c r="H64" s="58"/>
      <c r="I64" s="57"/>
      <c r="J64" s="57"/>
      <c r="K64" s="57"/>
      <c r="L64" s="57"/>
      <c r="M64" s="57"/>
      <c r="N64" s="57"/>
      <c r="O64" s="57"/>
      <c r="P64" s="57"/>
      <c r="Q64" s="57"/>
      <c r="R64" s="57"/>
      <c r="S64" s="57"/>
      <c r="T64" s="165"/>
      <c r="U64" s="165"/>
      <c r="V64" s="165"/>
      <c r="W64" s="199"/>
      <c r="X64" s="199"/>
    </row>
    <row r="65" spans="2:25" ht="63" customHeight="1" outlineLevel="1" x14ac:dyDescent="0.3">
      <c r="B65" s="142" t="s">
        <v>92</v>
      </c>
      <c r="C65" s="143" t="s">
        <v>58</v>
      </c>
      <c r="D65" s="143" t="s">
        <v>59</v>
      </c>
      <c r="E65" s="143" t="s">
        <v>60</v>
      </c>
      <c r="F65" s="143" t="s">
        <v>61</v>
      </c>
      <c r="G65" s="143" t="s">
        <v>128</v>
      </c>
      <c r="H65" s="143" t="s">
        <v>17</v>
      </c>
      <c r="I65" s="143" t="s">
        <v>19</v>
      </c>
      <c r="J65" s="143" t="s">
        <v>21</v>
      </c>
      <c r="K65" s="143" t="s">
        <v>62</v>
      </c>
      <c r="L65" s="143" t="s">
        <v>63</v>
      </c>
      <c r="M65" s="143" t="s">
        <v>27</v>
      </c>
      <c r="N65" s="143" t="s">
        <v>29</v>
      </c>
      <c r="O65" s="143" t="s">
        <v>31</v>
      </c>
      <c r="P65" s="143" t="s">
        <v>33</v>
      </c>
      <c r="Q65" s="143" t="s">
        <v>35</v>
      </c>
      <c r="R65" s="143" t="s">
        <v>37</v>
      </c>
      <c r="S65" s="143" t="s">
        <v>39</v>
      </c>
      <c r="T65" s="143" t="s">
        <v>64</v>
      </c>
      <c r="U65" s="144" t="s">
        <v>65</v>
      </c>
      <c r="V65" s="144" t="s">
        <v>45</v>
      </c>
      <c r="W65" s="143" t="s">
        <v>47</v>
      </c>
      <c r="X65" s="144" t="s">
        <v>49</v>
      </c>
    </row>
    <row r="66" spans="2:25" ht="14.4" outlineLevel="1" x14ac:dyDescent="0.3">
      <c r="B66" s="195" t="s">
        <v>3</v>
      </c>
      <c r="C66" s="145">
        <v>4680873.2538815886</v>
      </c>
      <c r="D66" s="145">
        <v>3917506.8701298768</v>
      </c>
      <c r="E66" s="145">
        <v>4084394.6714368714</v>
      </c>
      <c r="F66" s="146">
        <v>-596478.58244471718</v>
      </c>
      <c r="G66" s="202">
        <f>IFERROR(F66/C66,0%)</f>
        <v>-0.12742891125071387</v>
      </c>
      <c r="H66" s="147">
        <v>2.2985402396353688E-2</v>
      </c>
      <c r="I66" s="145">
        <v>4680873.2538815886</v>
      </c>
      <c r="J66" s="148">
        <v>0</v>
      </c>
      <c r="K66" s="149"/>
      <c r="L66" s="149"/>
      <c r="M66" s="150">
        <v>4090161.6714368714</v>
      </c>
      <c r="N66" s="148">
        <v>-590711.58244471718</v>
      </c>
      <c r="O66" s="150">
        <v>4680873.2538815886</v>
      </c>
      <c r="P66" s="148">
        <v>0</v>
      </c>
      <c r="Q66" s="150">
        <v>4675106.6714368714</v>
      </c>
      <c r="R66" s="148">
        <v>-5766.5824447171763</v>
      </c>
      <c r="S66" s="148">
        <v>-0.41755528282374144</v>
      </c>
      <c r="T66" s="151">
        <v>0</v>
      </c>
      <c r="U66" s="152">
        <v>0</v>
      </c>
      <c r="V66" s="196">
        <v>0</v>
      </c>
      <c r="W66" s="151">
        <v>-0.12742891125071387</v>
      </c>
      <c r="X66" s="152">
        <v>-2.9290048020269E-3</v>
      </c>
    </row>
    <row r="67" spans="2:25" ht="14.4" outlineLevel="1" x14ac:dyDescent="0.3">
      <c r="B67" s="195" t="s">
        <v>156</v>
      </c>
      <c r="C67" s="145">
        <v>9798309.3075210042</v>
      </c>
      <c r="D67" s="145">
        <v>8999233.4277867302</v>
      </c>
      <c r="E67" s="145">
        <v>9314456.2840610947</v>
      </c>
      <c r="F67" s="146">
        <v>-483853.02345990948</v>
      </c>
      <c r="G67" s="202">
        <f t="shared" ref="G67:G78" si="2">IFERROR(F67/C67,0%)</f>
        <v>-4.9381276736029621E-2</v>
      </c>
      <c r="H67" s="147">
        <v>4.8114544022431517E-2</v>
      </c>
      <c r="I67" s="145">
        <v>9798309.3075210042</v>
      </c>
      <c r="J67" s="148">
        <v>0</v>
      </c>
      <c r="K67" s="149"/>
      <c r="L67" s="149"/>
      <c r="M67" s="150">
        <v>9602088.2840610947</v>
      </c>
      <c r="N67" s="148">
        <v>-196221.02345990948</v>
      </c>
      <c r="O67" s="150">
        <v>9517640.3075210042</v>
      </c>
      <c r="P67" s="148">
        <v>-280669</v>
      </c>
      <c r="Q67" s="150">
        <v>9791346.2840610947</v>
      </c>
      <c r="R67" s="148">
        <v>-6963.0234599094838</v>
      </c>
      <c r="S67" s="148">
        <v>2.3459909483790398E-2</v>
      </c>
      <c r="T67" s="151">
        <v>0</v>
      </c>
      <c r="U67" s="152">
        <v>0</v>
      </c>
      <c r="V67" s="196">
        <v>0</v>
      </c>
      <c r="W67" s="151">
        <v>-4.9381276736029621E-2</v>
      </c>
      <c r="X67" s="152">
        <v>-2.3759576133995704E-3</v>
      </c>
    </row>
    <row r="68" spans="2:25" ht="14.4" outlineLevel="1" x14ac:dyDescent="0.3">
      <c r="B68" s="195" t="s">
        <v>67</v>
      </c>
      <c r="C68" s="145">
        <v>4412674.8386753462</v>
      </c>
      <c r="D68" s="145">
        <v>4637648.0042737555</v>
      </c>
      <c r="E68" s="145">
        <v>4804110.4454937484</v>
      </c>
      <c r="F68" s="146">
        <v>391435.60681840219</v>
      </c>
      <c r="G68" s="202">
        <f t="shared" si="2"/>
        <v>8.8707104223412117E-2</v>
      </c>
      <c r="H68" s="147">
        <v>2.1668415551972072E-2</v>
      </c>
      <c r="I68" s="145">
        <v>4258343.8386753462</v>
      </c>
      <c r="J68" s="148">
        <v>-154331</v>
      </c>
      <c r="K68" s="149"/>
      <c r="L68" s="149"/>
      <c r="M68" s="150">
        <v>4956266.4454937484</v>
      </c>
      <c r="N68" s="148">
        <v>543591.60681840219</v>
      </c>
      <c r="O68" s="150">
        <v>4412674.8386753462</v>
      </c>
      <c r="P68" s="148">
        <v>0</v>
      </c>
      <c r="Q68" s="150">
        <v>4414849.4454937484</v>
      </c>
      <c r="R68" s="148">
        <v>2174.606818402186</v>
      </c>
      <c r="S68" s="148">
        <v>0.39318159781396389</v>
      </c>
      <c r="T68" s="151">
        <v>-3.4974478211571347E-2</v>
      </c>
      <c r="U68" s="152">
        <v>-3.4974478211571347E-2</v>
      </c>
      <c r="V68" s="196">
        <v>-7.5784152760172098E-4</v>
      </c>
      <c r="W68" s="151">
        <v>8.8707104223412117E-2</v>
      </c>
      <c r="X68" s="152">
        <v>1.9221423967249907E-3</v>
      </c>
    </row>
    <row r="69" spans="2:25" ht="14.4" outlineLevel="1" x14ac:dyDescent="0.3">
      <c r="B69" s="195" t="s">
        <v>4</v>
      </c>
      <c r="C69" s="146">
        <v>22693202.901493147</v>
      </c>
      <c r="D69" s="146">
        <v>22009306.924654167</v>
      </c>
      <c r="E69" s="146">
        <v>22141997.964452051</v>
      </c>
      <c r="F69" s="146">
        <v>-551204.93704109639</v>
      </c>
      <c r="G69" s="202">
        <f t="shared" si="2"/>
        <v>-2.4289428840599168E-2</v>
      </c>
      <c r="H69" s="147">
        <v>0.11143484817077173</v>
      </c>
      <c r="I69" s="146">
        <v>22669127.105354775</v>
      </c>
      <c r="J69" s="148">
        <v>-24075.796138372272</v>
      </c>
      <c r="K69" s="146">
        <v>0</v>
      </c>
      <c r="L69" s="146">
        <v>0</v>
      </c>
      <c r="M69" s="146">
        <v>22179105.760590427</v>
      </c>
      <c r="N69" s="148">
        <v>-514097.14090272039</v>
      </c>
      <c r="O69" s="146">
        <v>22693202.901493147</v>
      </c>
      <c r="P69" s="148">
        <v>0</v>
      </c>
      <c r="Q69" s="146">
        <v>22680171.760590427</v>
      </c>
      <c r="R69" s="148">
        <v>-13031.140902720392</v>
      </c>
      <c r="S69" s="148">
        <v>-0.85909728333353996</v>
      </c>
      <c r="T69" s="151">
        <v>-1.0609254340553291E-3</v>
      </c>
      <c r="U69" s="152">
        <v>-1.0609254340553291E-3</v>
      </c>
      <c r="V69" s="196">
        <v>-1.182240646644657E-4</v>
      </c>
      <c r="W69" s="151">
        <v>-2.4289428840599168E-2</v>
      </c>
      <c r="X69" s="152">
        <v>-2.7066888150069322E-3</v>
      </c>
    </row>
    <row r="70" spans="2:25" ht="14.4" outlineLevel="1" x14ac:dyDescent="0.3">
      <c r="B70" s="190" t="s">
        <v>79</v>
      </c>
      <c r="C70" s="146">
        <v>0</v>
      </c>
      <c r="D70" s="146">
        <v>0</v>
      </c>
      <c r="E70" s="146">
        <v>0</v>
      </c>
      <c r="F70" s="146">
        <v>0</v>
      </c>
      <c r="G70" s="202">
        <f t="shared" si="2"/>
        <v>0</v>
      </c>
      <c r="H70" s="147">
        <v>0</v>
      </c>
      <c r="I70" s="146">
        <v>0</v>
      </c>
      <c r="J70" s="155">
        <v>0</v>
      </c>
      <c r="K70" s="146">
        <v>0</v>
      </c>
      <c r="L70" s="146">
        <v>0</v>
      </c>
      <c r="M70" s="146">
        <v>0</v>
      </c>
      <c r="N70" s="148">
        <v>0</v>
      </c>
      <c r="O70" s="146">
        <v>0</v>
      </c>
      <c r="P70" s="148">
        <v>0</v>
      </c>
      <c r="Q70" s="146">
        <v>0</v>
      </c>
      <c r="R70" s="148">
        <v>0</v>
      </c>
      <c r="S70" s="148">
        <v>0</v>
      </c>
      <c r="T70" s="151">
        <v>0</v>
      </c>
      <c r="U70" s="152">
        <v>0</v>
      </c>
      <c r="V70" s="196">
        <v>0</v>
      </c>
      <c r="W70" s="151">
        <v>0</v>
      </c>
      <c r="X70" s="152">
        <v>0</v>
      </c>
    </row>
    <row r="71" spans="2:25" ht="14.4" outlineLevel="1" x14ac:dyDescent="0.3">
      <c r="B71" s="197" t="s">
        <v>81</v>
      </c>
      <c r="C71" s="150"/>
      <c r="D71" s="150"/>
      <c r="E71" s="150"/>
      <c r="F71" s="153">
        <v>0</v>
      </c>
      <c r="G71" s="205">
        <f t="shared" si="2"/>
        <v>0</v>
      </c>
      <c r="H71" s="154">
        <v>0</v>
      </c>
      <c r="I71" s="150"/>
      <c r="J71" s="155">
        <v>0</v>
      </c>
      <c r="K71" s="159"/>
      <c r="L71" s="159"/>
      <c r="M71" s="150"/>
      <c r="N71" s="155">
        <v>0</v>
      </c>
      <c r="O71" s="150"/>
      <c r="P71" s="155">
        <v>0</v>
      </c>
      <c r="Q71" s="150"/>
      <c r="R71" s="155">
        <v>0</v>
      </c>
      <c r="S71" s="155">
        <v>0</v>
      </c>
      <c r="T71" s="156">
        <v>0</v>
      </c>
      <c r="U71" s="157">
        <v>0</v>
      </c>
      <c r="V71" s="198">
        <v>0</v>
      </c>
      <c r="W71" s="156">
        <v>0</v>
      </c>
      <c r="X71" s="157">
        <v>0</v>
      </c>
    </row>
    <row r="72" spans="2:25" ht="14.4" outlineLevel="1" x14ac:dyDescent="0.3">
      <c r="B72" s="197" t="s">
        <v>83</v>
      </c>
      <c r="C72" s="150"/>
      <c r="D72" s="150"/>
      <c r="E72" s="150"/>
      <c r="F72" s="153">
        <v>0</v>
      </c>
      <c r="G72" s="205">
        <f t="shared" si="2"/>
        <v>0</v>
      </c>
      <c r="H72" s="154">
        <v>0</v>
      </c>
      <c r="I72" s="150"/>
      <c r="J72" s="155">
        <v>0</v>
      </c>
      <c r="K72" s="159"/>
      <c r="L72" s="159"/>
      <c r="M72" s="150"/>
      <c r="N72" s="155">
        <v>0</v>
      </c>
      <c r="O72" s="150"/>
      <c r="P72" s="155">
        <v>0</v>
      </c>
      <c r="Q72" s="150"/>
      <c r="R72" s="155">
        <v>0</v>
      </c>
      <c r="S72" s="155">
        <v>0</v>
      </c>
      <c r="T72" s="156">
        <v>0</v>
      </c>
      <c r="U72" s="157">
        <v>0</v>
      </c>
      <c r="V72" s="198">
        <v>0</v>
      </c>
      <c r="W72" s="156">
        <v>0</v>
      </c>
      <c r="X72" s="157">
        <v>0</v>
      </c>
    </row>
    <row r="73" spans="2:25" ht="14.4" outlineLevel="1" x14ac:dyDescent="0.3">
      <c r="B73" s="197" t="s">
        <v>85</v>
      </c>
      <c r="C73" s="150"/>
      <c r="D73" s="150"/>
      <c r="E73" s="150"/>
      <c r="F73" s="153">
        <v>0</v>
      </c>
      <c r="G73" s="205">
        <f t="shared" si="2"/>
        <v>0</v>
      </c>
      <c r="H73" s="154">
        <v>0</v>
      </c>
      <c r="I73" s="150"/>
      <c r="J73" s="155">
        <v>0</v>
      </c>
      <c r="K73" s="159"/>
      <c r="L73" s="159"/>
      <c r="M73" s="150"/>
      <c r="N73" s="155">
        <v>0</v>
      </c>
      <c r="O73" s="150"/>
      <c r="P73" s="155">
        <v>0</v>
      </c>
      <c r="Q73" s="150"/>
      <c r="R73" s="155">
        <v>0</v>
      </c>
      <c r="S73" s="155">
        <v>0</v>
      </c>
      <c r="T73" s="156">
        <v>0</v>
      </c>
      <c r="U73" s="157">
        <v>0</v>
      </c>
      <c r="V73" s="198">
        <v>0</v>
      </c>
      <c r="W73" s="156">
        <v>0</v>
      </c>
      <c r="X73" s="157">
        <v>0</v>
      </c>
      <c r="Y73" s="138"/>
    </row>
    <row r="74" spans="2:25" ht="14.4" outlineLevel="1" x14ac:dyDescent="0.3">
      <c r="B74" s="190" t="s">
        <v>157</v>
      </c>
      <c r="C74" s="146">
        <v>2462863.7692906167</v>
      </c>
      <c r="D74" s="146">
        <v>2472105.7688498655</v>
      </c>
      <c r="E74" s="146">
        <v>2587532.8671042165</v>
      </c>
      <c r="F74" s="146">
        <v>124669.09781360021</v>
      </c>
      <c r="G74" s="202">
        <f t="shared" si="2"/>
        <v>5.061956709424853E-2</v>
      </c>
      <c r="H74" s="154">
        <v>1.2093879008067941E-2</v>
      </c>
      <c r="I74" s="146">
        <v>2462863.7692906167</v>
      </c>
      <c r="J74" s="155">
        <v>0</v>
      </c>
      <c r="K74" s="146">
        <v>0</v>
      </c>
      <c r="L74" s="146">
        <v>0</v>
      </c>
      <c r="M74" s="146">
        <v>2587729.8671042165</v>
      </c>
      <c r="N74" s="155">
        <v>124866.09781359974</v>
      </c>
      <c r="O74" s="146">
        <v>2462863.7692906167</v>
      </c>
      <c r="P74" s="155">
        <v>0</v>
      </c>
      <c r="Q74" s="146">
        <v>2462666.8671042165</v>
      </c>
      <c r="R74" s="155">
        <v>-196.90218640025705</v>
      </c>
      <c r="S74" s="155">
        <v>-9.7813599277287722E-2</v>
      </c>
      <c r="T74" s="156">
        <v>0</v>
      </c>
      <c r="U74" s="157">
        <v>0</v>
      </c>
      <c r="V74" s="198">
        <v>0</v>
      </c>
      <c r="W74" s="156">
        <v>5.0619567094248342E-2</v>
      </c>
      <c r="X74" s="157">
        <v>6.1218691987861666E-4</v>
      </c>
      <c r="Y74" s="138"/>
    </row>
    <row r="75" spans="2:25" ht="14.4" outlineLevel="1" x14ac:dyDescent="0.3">
      <c r="B75" s="197" t="s">
        <v>158</v>
      </c>
      <c r="C75" s="158">
        <v>1358485.1063921936</v>
      </c>
      <c r="D75" s="158">
        <v>1551005.6506303335</v>
      </c>
      <c r="E75" s="158">
        <v>1621820.9354614154</v>
      </c>
      <c r="F75" s="153">
        <v>263335.82906922186</v>
      </c>
      <c r="G75" s="205">
        <f t="shared" si="2"/>
        <v>0.19384520877713399</v>
      </c>
      <c r="H75" s="154">
        <v>6.67083365138855E-3</v>
      </c>
      <c r="I75" s="150">
        <v>1358485.1063921936</v>
      </c>
      <c r="J75" s="155">
        <v>0</v>
      </c>
      <c r="K75" s="159"/>
      <c r="L75" s="159"/>
      <c r="M75" s="150">
        <v>1621617.9354614154</v>
      </c>
      <c r="N75" s="155">
        <v>263132.82906922186</v>
      </c>
      <c r="O75" s="150">
        <v>1358485.1063921936</v>
      </c>
      <c r="P75" s="155">
        <v>0</v>
      </c>
      <c r="Q75" s="150">
        <v>1358687.9354614154</v>
      </c>
      <c r="R75" s="155">
        <v>202.82906922185794</v>
      </c>
      <c r="S75" s="155">
        <v>0.17093077814206481</v>
      </c>
      <c r="T75" s="156">
        <v>0</v>
      </c>
      <c r="U75" s="157">
        <v>0</v>
      </c>
      <c r="V75" s="198">
        <v>0</v>
      </c>
      <c r="W75" s="156">
        <v>0.19384520877713399</v>
      </c>
      <c r="X75" s="157">
        <v>1.2931091418709444E-3</v>
      </c>
      <c r="Y75" s="138"/>
    </row>
    <row r="76" spans="2:25" ht="14.4" outlineLevel="1" x14ac:dyDescent="0.3">
      <c r="B76" s="197" t="s">
        <v>159</v>
      </c>
      <c r="C76" s="158">
        <v>1104378.6628984229</v>
      </c>
      <c r="D76" s="158">
        <v>921100.11821953219</v>
      </c>
      <c r="E76" s="158">
        <v>965711.93164280127</v>
      </c>
      <c r="F76" s="153">
        <v>-138666.73125562165</v>
      </c>
      <c r="G76" s="205">
        <f t="shared" si="2"/>
        <v>-0.12556085690001759</v>
      </c>
      <c r="H76" s="154">
        <v>5.4230453566793896E-3</v>
      </c>
      <c r="I76" s="150">
        <v>1104378.6628984229</v>
      </c>
      <c r="J76" s="155">
        <v>0</v>
      </c>
      <c r="K76" s="159"/>
      <c r="L76" s="159"/>
      <c r="M76" s="150">
        <v>966111.93164280127</v>
      </c>
      <c r="N76" s="155">
        <v>-138266.73125562165</v>
      </c>
      <c r="O76" s="150">
        <v>1104378.6628984229</v>
      </c>
      <c r="P76" s="155">
        <v>0</v>
      </c>
      <c r="Q76" s="150">
        <v>1103978.9316428013</v>
      </c>
      <c r="R76" s="155">
        <v>-399.73125562164932</v>
      </c>
      <c r="S76" s="155">
        <v>-0.26874437835067511</v>
      </c>
      <c r="T76" s="156">
        <v>0</v>
      </c>
      <c r="U76" s="157">
        <v>0</v>
      </c>
      <c r="V76" s="198">
        <v>0</v>
      </c>
      <c r="W76" s="156">
        <v>-0.12556085690001759</v>
      </c>
      <c r="X76" s="157">
        <v>-6.8092222199232571E-4</v>
      </c>
      <c r="Y76" s="138"/>
    </row>
    <row r="77" spans="2:25" s="138" customFormat="1" ht="14.4" outlineLevel="1" x14ac:dyDescent="0.3">
      <c r="B77" s="190" t="s">
        <v>160</v>
      </c>
      <c r="C77" s="146">
        <v>-2659642.8654837986</v>
      </c>
      <c r="D77" s="146">
        <v>-2845069.5753309708</v>
      </c>
      <c r="E77" s="146">
        <v>-2972548.0683099404</v>
      </c>
      <c r="F77" s="153">
        <v>-312905.20282614185</v>
      </c>
      <c r="G77" s="204">
        <f t="shared" si="2"/>
        <v>0.11764933062515642</v>
      </c>
      <c r="H77" s="154">
        <v>-1.3060161678815406E-2</v>
      </c>
      <c r="I77" s="146">
        <v>-2665501.392997609</v>
      </c>
      <c r="J77" s="146">
        <v>-5858.5275138104334</v>
      </c>
      <c r="K77" s="146">
        <v>0</v>
      </c>
      <c r="L77" s="146">
        <v>0</v>
      </c>
      <c r="M77" s="146">
        <v>-2966689.5407961295</v>
      </c>
      <c r="N77" s="146">
        <v>-307046.67531233095</v>
      </c>
      <c r="O77" s="146">
        <v>-2659642.8654837986</v>
      </c>
      <c r="P77" s="146">
        <v>0</v>
      </c>
      <c r="Q77" s="146">
        <v>-2659642.5407961295</v>
      </c>
      <c r="R77" s="146">
        <v>0.32468766905367374</v>
      </c>
      <c r="S77" s="146">
        <v>-0.32468766951933503</v>
      </c>
      <c r="T77" s="151">
        <v>2.2027496961494288E-3</v>
      </c>
      <c r="U77" s="152">
        <v>2.2027496961494288E-3</v>
      </c>
      <c r="V77" s="196">
        <v>-2.8768267169673049E-5</v>
      </c>
      <c r="W77" s="151">
        <v>0.11764933062515642</v>
      </c>
      <c r="X77" s="152">
        <v>-1.5365192793689517E-3</v>
      </c>
    </row>
    <row r="78" spans="2:25" ht="14.4" outlineLevel="1" x14ac:dyDescent="0.3">
      <c r="B78" s="140" t="s">
        <v>93</v>
      </c>
      <c r="C78" s="161">
        <v>38925417.436087288</v>
      </c>
      <c r="D78" s="161">
        <v>36718625.651513562</v>
      </c>
      <c r="E78" s="161">
        <v>37372411.297133826</v>
      </c>
      <c r="F78" s="161">
        <v>-1553006.1389534622</v>
      </c>
      <c r="G78" s="203">
        <f t="shared" si="2"/>
        <v>-3.9896968131514214E-2</v>
      </c>
      <c r="H78" s="162">
        <v>0.1911430484627136</v>
      </c>
      <c r="I78" s="161">
        <v>41001378.258018732</v>
      </c>
      <c r="J78" s="161">
        <v>-184265.32365218271</v>
      </c>
      <c r="K78" s="161">
        <v>0</v>
      </c>
      <c r="L78" s="161">
        <v>0</v>
      </c>
      <c r="M78" s="161">
        <v>40069702.814198323</v>
      </c>
      <c r="N78" s="161">
        <v>-1064484.8153012758</v>
      </c>
      <c r="O78" s="161">
        <v>40910833.109184727</v>
      </c>
      <c r="P78" s="161">
        <v>-280669</v>
      </c>
      <c r="Q78" s="161">
        <v>41167522.814198323</v>
      </c>
      <c r="R78" s="161">
        <v>-23585.815301275812</v>
      </c>
      <c r="S78" s="161">
        <v>-1.1846987283788621</v>
      </c>
      <c r="T78" s="163">
        <v>-4.7338046908484152E-3</v>
      </c>
      <c r="U78" s="164">
        <v>-4.7338046908484152E-3</v>
      </c>
      <c r="V78" s="165">
        <v>-9.0483385943585979E-4</v>
      </c>
      <c r="W78" s="166">
        <v>-3.9896968131514214E-2</v>
      </c>
      <c r="X78" s="199">
        <v>-7.6260281130773643E-3</v>
      </c>
    </row>
    <row r="79" spans="2:25" ht="14.4" outlineLevel="1" x14ac:dyDescent="0.3">
      <c r="B79" s="138"/>
      <c r="C79" s="54"/>
      <c r="D79" s="54"/>
      <c r="E79" s="54"/>
      <c r="F79" s="54"/>
      <c r="G79" s="54"/>
      <c r="H79" s="55"/>
      <c r="I79" s="54"/>
      <c r="J79" s="54"/>
      <c r="K79" s="54"/>
      <c r="L79" s="54"/>
      <c r="M79" s="54"/>
      <c r="N79" s="54"/>
      <c r="O79" s="54"/>
      <c r="P79" s="54"/>
      <c r="Q79" s="54"/>
      <c r="R79" s="54"/>
      <c r="S79" s="54"/>
      <c r="T79" s="167"/>
      <c r="U79" s="165"/>
      <c r="V79" s="165"/>
      <c r="W79" s="166"/>
      <c r="X79" s="199"/>
    </row>
    <row r="80" spans="2:25" ht="61.35" customHeight="1" outlineLevel="1" x14ac:dyDescent="0.3">
      <c r="B80" s="142" t="s">
        <v>94</v>
      </c>
      <c r="C80" s="143" t="s">
        <v>58</v>
      </c>
      <c r="D80" s="143" t="s">
        <v>59</v>
      </c>
      <c r="E80" s="143" t="s">
        <v>60</v>
      </c>
      <c r="F80" s="143" t="s">
        <v>61</v>
      </c>
      <c r="G80" s="143" t="s">
        <v>128</v>
      </c>
      <c r="H80" s="143" t="s">
        <v>17</v>
      </c>
      <c r="I80" s="143" t="s">
        <v>19</v>
      </c>
      <c r="J80" s="143" t="s">
        <v>21</v>
      </c>
      <c r="K80" s="143" t="s">
        <v>62</v>
      </c>
      <c r="L80" s="143" t="s">
        <v>63</v>
      </c>
      <c r="M80" s="143" t="s">
        <v>27</v>
      </c>
      <c r="N80" s="143" t="s">
        <v>29</v>
      </c>
      <c r="O80" s="143" t="s">
        <v>31</v>
      </c>
      <c r="P80" s="143" t="s">
        <v>33</v>
      </c>
      <c r="Q80" s="143" t="s">
        <v>35</v>
      </c>
      <c r="R80" s="143" t="s">
        <v>37</v>
      </c>
      <c r="S80" s="143" t="s">
        <v>39</v>
      </c>
      <c r="T80" s="143" t="s">
        <v>64</v>
      </c>
      <c r="U80" s="144" t="s">
        <v>65</v>
      </c>
      <c r="V80" s="144" t="s">
        <v>45</v>
      </c>
      <c r="W80" s="143" t="s">
        <v>47</v>
      </c>
      <c r="X80" s="144" t="s">
        <v>49</v>
      </c>
    </row>
    <row r="81" spans="2:25" ht="14.4" outlineLevel="1" x14ac:dyDescent="0.3">
      <c r="B81" s="195" t="s">
        <v>3</v>
      </c>
      <c r="C81" s="145"/>
      <c r="D81" s="145"/>
      <c r="E81" s="145"/>
      <c r="F81" s="146">
        <v>0</v>
      </c>
      <c r="G81" s="202">
        <f>IFERROR(F81/C81,0%)</f>
        <v>0</v>
      </c>
      <c r="H81" s="147">
        <v>0</v>
      </c>
      <c r="I81" s="145"/>
      <c r="J81" s="148">
        <v>0</v>
      </c>
      <c r="K81" s="149"/>
      <c r="L81" s="149"/>
      <c r="M81" s="149"/>
      <c r="N81" s="148">
        <v>0</v>
      </c>
      <c r="O81" s="149"/>
      <c r="P81" s="148">
        <v>0</v>
      </c>
      <c r="Q81" s="149"/>
      <c r="R81" s="148">
        <v>0</v>
      </c>
      <c r="S81" s="148">
        <v>0</v>
      </c>
      <c r="T81" s="151">
        <v>0</v>
      </c>
      <c r="U81" s="152">
        <v>0</v>
      </c>
      <c r="V81" s="196">
        <v>0</v>
      </c>
      <c r="W81" s="151">
        <v>0</v>
      </c>
      <c r="X81" s="152">
        <v>0</v>
      </c>
    </row>
    <row r="82" spans="2:25" ht="14.4" outlineLevel="1" x14ac:dyDescent="0.3">
      <c r="B82" s="195" t="s">
        <v>156</v>
      </c>
      <c r="C82" s="145"/>
      <c r="D82" s="145"/>
      <c r="E82" s="145"/>
      <c r="F82" s="146">
        <v>0</v>
      </c>
      <c r="G82" s="202">
        <f t="shared" ref="G82:G93" si="3">IFERROR(F82/C82,0%)</f>
        <v>0</v>
      </c>
      <c r="H82" s="147">
        <v>0</v>
      </c>
      <c r="I82" s="149"/>
      <c r="J82" s="148">
        <v>0</v>
      </c>
      <c r="K82" s="149"/>
      <c r="L82" s="149"/>
      <c r="M82" s="149"/>
      <c r="N82" s="148">
        <v>0</v>
      </c>
      <c r="O82" s="149"/>
      <c r="P82" s="148">
        <v>0</v>
      </c>
      <c r="Q82" s="149"/>
      <c r="R82" s="148">
        <v>0</v>
      </c>
      <c r="S82" s="148">
        <v>0</v>
      </c>
      <c r="T82" s="151">
        <v>0</v>
      </c>
      <c r="U82" s="152">
        <v>0</v>
      </c>
      <c r="V82" s="196">
        <v>0</v>
      </c>
      <c r="W82" s="151">
        <v>0</v>
      </c>
      <c r="X82" s="152">
        <v>0</v>
      </c>
    </row>
    <row r="83" spans="2:25" ht="14.4" outlineLevel="1" x14ac:dyDescent="0.3">
      <c r="B83" s="195" t="s">
        <v>67</v>
      </c>
      <c r="C83" s="145"/>
      <c r="D83" s="145"/>
      <c r="E83" s="145"/>
      <c r="F83" s="146">
        <v>0</v>
      </c>
      <c r="G83" s="202">
        <f t="shared" si="3"/>
        <v>0</v>
      </c>
      <c r="H83" s="147">
        <v>0</v>
      </c>
      <c r="I83" s="149"/>
      <c r="J83" s="148">
        <v>0</v>
      </c>
      <c r="K83" s="149"/>
      <c r="L83" s="149"/>
      <c r="M83" s="149"/>
      <c r="N83" s="148">
        <v>0</v>
      </c>
      <c r="O83" s="149"/>
      <c r="P83" s="148">
        <v>0</v>
      </c>
      <c r="Q83" s="149"/>
      <c r="R83" s="148">
        <v>0</v>
      </c>
      <c r="S83" s="148">
        <v>0</v>
      </c>
      <c r="T83" s="151">
        <v>0</v>
      </c>
      <c r="U83" s="152">
        <v>0</v>
      </c>
      <c r="V83" s="196">
        <v>0</v>
      </c>
      <c r="W83" s="151">
        <v>0</v>
      </c>
      <c r="X83" s="152">
        <v>0</v>
      </c>
    </row>
    <row r="84" spans="2:25" ht="14.4" outlineLevel="1" x14ac:dyDescent="0.3">
      <c r="B84" s="195" t="s">
        <v>4</v>
      </c>
      <c r="C84" s="146">
        <v>0</v>
      </c>
      <c r="D84" s="146">
        <v>0</v>
      </c>
      <c r="E84" s="146">
        <v>0</v>
      </c>
      <c r="F84" s="146">
        <v>0</v>
      </c>
      <c r="G84" s="202">
        <f t="shared" si="3"/>
        <v>0</v>
      </c>
      <c r="H84" s="147">
        <v>0</v>
      </c>
      <c r="I84" s="146">
        <v>0</v>
      </c>
      <c r="J84" s="148">
        <v>0</v>
      </c>
      <c r="K84" s="146">
        <v>0</v>
      </c>
      <c r="L84" s="146">
        <v>0</v>
      </c>
      <c r="M84" s="146">
        <v>0</v>
      </c>
      <c r="N84" s="148">
        <v>0</v>
      </c>
      <c r="O84" s="146">
        <v>0</v>
      </c>
      <c r="P84" s="148">
        <v>0</v>
      </c>
      <c r="Q84" s="146">
        <v>0</v>
      </c>
      <c r="R84" s="148">
        <v>0</v>
      </c>
      <c r="S84" s="148">
        <v>0</v>
      </c>
      <c r="T84" s="151">
        <v>0</v>
      </c>
      <c r="U84" s="152">
        <v>0</v>
      </c>
      <c r="V84" s="196">
        <v>0</v>
      </c>
      <c r="W84" s="151">
        <v>0</v>
      </c>
      <c r="X84" s="152">
        <v>0</v>
      </c>
    </row>
    <row r="85" spans="2:25" ht="14.4" outlineLevel="1" x14ac:dyDescent="0.3">
      <c r="B85" s="190" t="s">
        <v>79</v>
      </c>
      <c r="C85" s="146">
        <v>0</v>
      </c>
      <c r="D85" s="146">
        <v>0</v>
      </c>
      <c r="E85" s="146">
        <v>0</v>
      </c>
      <c r="F85" s="146">
        <v>0</v>
      </c>
      <c r="G85" s="202">
        <f t="shared" si="3"/>
        <v>0</v>
      </c>
      <c r="H85" s="147">
        <v>0</v>
      </c>
      <c r="I85" s="146">
        <v>0</v>
      </c>
      <c r="J85" s="155">
        <v>0</v>
      </c>
      <c r="K85" s="146">
        <v>0</v>
      </c>
      <c r="L85" s="146">
        <v>0</v>
      </c>
      <c r="M85" s="146">
        <v>0</v>
      </c>
      <c r="N85" s="148">
        <v>0</v>
      </c>
      <c r="O85" s="146">
        <v>0</v>
      </c>
      <c r="P85" s="148">
        <v>0</v>
      </c>
      <c r="Q85" s="146">
        <v>0</v>
      </c>
      <c r="R85" s="148">
        <v>0</v>
      </c>
      <c r="S85" s="148">
        <v>0</v>
      </c>
      <c r="T85" s="151">
        <v>0</v>
      </c>
      <c r="U85" s="152">
        <v>0</v>
      </c>
      <c r="V85" s="196">
        <v>0</v>
      </c>
      <c r="W85" s="151">
        <v>0</v>
      </c>
      <c r="X85" s="152">
        <v>0</v>
      </c>
    </row>
    <row r="86" spans="2:25" ht="14.4" outlineLevel="1" x14ac:dyDescent="0.3">
      <c r="B86" s="197" t="s">
        <v>81</v>
      </c>
      <c r="C86" s="150"/>
      <c r="D86" s="150"/>
      <c r="E86" s="150"/>
      <c r="F86" s="153">
        <v>0</v>
      </c>
      <c r="G86" s="205">
        <f t="shared" si="3"/>
        <v>0</v>
      </c>
      <c r="H86" s="154">
        <v>0</v>
      </c>
      <c r="I86" s="150"/>
      <c r="J86" s="155">
        <v>0</v>
      </c>
      <c r="K86" s="159"/>
      <c r="L86" s="159"/>
      <c r="M86" s="150"/>
      <c r="N86" s="155">
        <v>0</v>
      </c>
      <c r="O86" s="150"/>
      <c r="P86" s="155">
        <v>0</v>
      </c>
      <c r="Q86" s="150"/>
      <c r="R86" s="155">
        <v>0</v>
      </c>
      <c r="S86" s="155">
        <v>0</v>
      </c>
      <c r="T86" s="156">
        <v>0</v>
      </c>
      <c r="U86" s="157">
        <v>0</v>
      </c>
      <c r="V86" s="198">
        <v>0</v>
      </c>
      <c r="W86" s="156">
        <v>0</v>
      </c>
      <c r="X86" s="157">
        <v>0</v>
      </c>
    </row>
    <row r="87" spans="2:25" ht="14.4" outlineLevel="1" x14ac:dyDescent="0.3">
      <c r="B87" s="197" t="s">
        <v>83</v>
      </c>
      <c r="C87" s="150"/>
      <c r="D87" s="150"/>
      <c r="E87" s="150"/>
      <c r="F87" s="153">
        <v>0</v>
      </c>
      <c r="G87" s="205">
        <f t="shared" si="3"/>
        <v>0</v>
      </c>
      <c r="H87" s="154">
        <v>0</v>
      </c>
      <c r="I87" s="150"/>
      <c r="J87" s="155">
        <v>0</v>
      </c>
      <c r="K87" s="159"/>
      <c r="L87" s="159"/>
      <c r="M87" s="150"/>
      <c r="N87" s="155">
        <v>0</v>
      </c>
      <c r="O87" s="150"/>
      <c r="P87" s="155">
        <v>0</v>
      </c>
      <c r="Q87" s="150"/>
      <c r="R87" s="155">
        <v>0</v>
      </c>
      <c r="S87" s="155">
        <v>0</v>
      </c>
      <c r="T87" s="156">
        <v>0</v>
      </c>
      <c r="U87" s="157">
        <v>0</v>
      </c>
      <c r="V87" s="198">
        <v>0</v>
      </c>
      <c r="W87" s="156">
        <v>0</v>
      </c>
      <c r="X87" s="157">
        <v>0</v>
      </c>
    </row>
    <row r="88" spans="2:25" ht="14.4" outlineLevel="1" x14ac:dyDescent="0.3">
      <c r="B88" s="197" t="s">
        <v>85</v>
      </c>
      <c r="C88" s="150"/>
      <c r="D88" s="150"/>
      <c r="E88" s="150"/>
      <c r="F88" s="153">
        <v>0</v>
      </c>
      <c r="G88" s="205">
        <f t="shared" si="3"/>
        <v>0</v>
      </c>
      <c r="H88" s="154">
        <v>0</v>
      </c>
      <c r="I88" s="150"/>
      <c r="J88" s="155">
        <v>0</v>
      </c>
      <c r="K88" s="159"/>
      <c r="L88" s="159"/>
      <c r="M88" s="150"/>
      <c r="N88" s="155">
        <v>0</v>
      </c>
      <c r="O88" s="150"/>
      <c r="P88" s="155">
        <v>0</v>
      </c>
      <c r="Q88" s="150"/>
      <c r="R88" s="155">
        <v>0</v>
      </c>
      <c r="S88" s="155">
        <v>0</v>
      </c>
      <c r="T88" s="156">
        <v>0</v>
      </c>
      <c r="U88" s="157">
        <v>0</v>
      </c>
      <c r="V88" s="198">
        <v>0</v>
      </c>
      <c r="W88" s="156">
        <v>0</v>
      </c>
      <c r="X88" s="157">
        <v>0</v>
      </c>
      <c r="Y88" s="138"/>
    </row>
    <row r="89" spans="2:25" ht="14.4" outlineLevel="1" x14ac:dyDescent="0.3">
      <c r="B89" s="190" t="s">
        <v>157</v>
      </c>
      <c r="C89" s="146">
        <v>0</v>
      </c>
      <c r="D89" s="146">
        <v>0</v>
      </c>
      <c r="E89" s="146">
        <v>0</v>
      </c>
      <c r="F89" s="146">
        <v>0</v>
      </c>
      <c r="G89" s="202">
        <f t="shared" si="3"/>
        <v>0</v>
      </c>
      <c r="H89" s="154">
        <v>0</v>
      </c>
      <c r="I89" s="146">
        <v>0</v>
      </c>
      <c r="J89" s="155">
        <v>0</v>
      </c>
      <c r="K89" s="146">
        <v>0</v>
      </c>
      <c r="L89" s="146">
        <v>0</v>
      </c>
      <c r="M89" s="146">
        <v>0</v>
      </c>
      <c r="N89" s="155">
        <v>0</v>
      </c>
      <c r="O89" s="146">
        <v>0</v>
      </c>
      <c r="P89" s="155">
        <v>0</v>
      </c>
      <c r="Q89" s="146">
        <v>0</v>
      </c>
      <c r="R89" s="155">
        <v>0</v>
      </c>
      <c r="S89" s="155">
        <v>0</v>
      </c>
      <c r="T89" s="156">
        <v>0</v>
      </c>
      <c r="U89" s="157">
        <v>0</v>
      </c>
      <c r="V89" s="198">
        <v>0</v>
      </c>
      <c r="W89" s="156">
        <v>0</v>
      </c>
      <c r="X89" s="157">
        <v>0</v>
      </c>
      <c r="Y89" s="138"/>
    </row>
    <row r="90" spans="2:25" ht="14.4" outlineLevel="1" x14ac:dyDescent="0.3">
      <c r="B90" s="197" t="s">
        <v>158</v>
      </c>
      <c r="C90" s="150"/>
      <c r="D90" s="150"/>
      <c r="E90" s="150"/>
      <c r="F90" s="153">
        <v>0</v>
      </c>
      <c r="G90" s="205">
        <f t="shared" si="3"/>
        <v>0</v>
      </c>
      <c r="H90" s="154">
        <v>0</v>
      </c>
      <c r="I90" s="150"/>
      <c r="J90" s="155">
        <v>0</v>
      </c>
      <c r="K90" s="159"/>
      <c r="L90" s="159"/>
      <c r="M90" s="150"/>
      <c r="N90" s="155">
        <v>0</v>
      </c>
      <c r="O90" s="150"/>
      <c r="P90" s="155">
        <v>0</v>
      </c>
      <c r="Q90" s="150"/>
      <c r="R90" s="155">
        <v>0</v>
      </c>
      <c r="S90" s="155">
        <v>0</v>
      </c>
      <c r="T90" s="156">
        <v>0</v>
      </c>
      <c r="U90" s="157">
        <v>0</v>
      </c>
      <c r="V90" s="198">
        <v>0</v>
      </c>
      <c r="W90" s="156">
        <v>0</v>
      </c>
      <c r="X90" s="157">
        <v>0</v>
      </c>
      <c r="Y90" s="138"/>
    </row>
    <row r="91" spans="2:25" ht="14.4" outlineLevel="1" x14ac:dyDescent="0.3">
      <c r="B91" s="197" t="s">
        <v>159</v>
      </c>
      <c r="C91" s="150"/>
      <c r="D91" s="150"/>
      <c r="E91" s="150"/>
      <c r="F91" s="153">
        <v>0</v>
      </c>
      <c r="G91" s="205">
        <f t="shared" si="3"/>
        <v>0</v>
      </c>
      <c r="H91" s="154">
        <v>0</v>
      </c>
      <c r="I91" s="150"/>
      <c r="J91" s="155">
        <v>0</v>
      </c>
      <c r="K91" s="159"/>
      <c r="L91" s="159"/>
      <c r="M91" s="150"/>
      <c r="N91" s="155">
        <v>0</v>
      </c>
      <c r="O91" s="150"/>
      <c r="P91" s="155">
        <v>0</v>
      </c>
      <c r="Q91" s="150"/>
      <c r="R91" s="155">
        <v>0</v>
      </c>
      <c r="S91" s="155">
        <v>0</v>
      </c>
      <c r="T91" s="156">
        <v>0</v>
      </c>
      <c r="U91" s="157">
        <v>0</v>
      </c>
      <c r="V91" s="198">
        <v>0</v>
      </c>
      <c r="W91" s="156">
        <v>0</v>
      </c>
      <c r="X91" s="157">
        <v>0</v>
      </c>
      <c r="Y91" s="138"/>
    </row>
    <row r="92" spans="2:25" ht="14.4" outlineLevel="1" x14ac:dyDescent="0.3">
      <c r="B92" s="168" t="s">
        <v>160</v>
      </c>
      <c r="C92" s="169"/>
      <c r="D92" s="169"/>
      <c r="E92" s="169"/>
      <c r="F92" s="170">
        <v>0</v>
      </c>
      <c r="G92" s="204">
        <f t="shared" si="3"/>
        <v>0</v>
      </c>
      <c r="H92" s="171">
        <v>0</v>
      </c>
      <c r="I92" s="169"/>
      <c r="J92" s="172">
        <v>0</v>
      </c>
      <c r="K92" s="173"/>
      <c r="L92" s="173"/>
      <c r="M92" s="169"/>
      <c r="N92" s="172">
        <v>0</v>
      </c>
      <c r="O92" s="169"/>
      <c r="P92" s="172">
        <v>0</v>
      </c>
      <c r="Q92" s="169"/>
      <c r="R92" s="172">
        <v>0</v>
      </c>
      <c r="S92" s="172">
        <v>0</v>
      </c>
      <c r="T92" s="174">
        <v>0</v>
      </c>
      <c r="U92" s="175">
        <v>0</v>
      </c>
      <c r="V92" s="176">
        <v>0</v>
      </c>
      <c r="W92" s="174">
        <v>0</v>
      </c>
      <c r="X92" s="175">
        <v>0</v>
      </c>
    </row>
    <row r="93" spans="2:25" ht="14.4" outlineLevel="1" x14ac:dyDescent="0.3">
      <c r="B93" s="140" t="s">
        <v>95</v>
      </c>
      <c r="C93" s="161">
        <v>0</v>
      </c>
      <c r="D93" s="161">
        <v>0</v>
      </c>
      <c r="E93" s="161">
        <v>0</v>
      </c>
      <c r="F93" s="161">
        <v>0</v>
      </c>
      <c r="G93" s="203">
        <f t="shared" si="3"/>
        <v>0</v>
      </c>
      <c r="H93" s="162">
        <v>0</v>
      </c>
      <c r="I93" s="161">
        <v>0</v>
      </c>
      <c r="J93" s="161">
        <v>0</v>
      </c>
      <c r="K93" s="161">
        <v>0</v>
      </c>
      <c r="L93" s="161">
        <v>0</v>
      </c>
      <c r="M93" s="161">
        <v>0</v>
      </c>
      <c r="N93" s="161">
        <v>0</v>
      </c>
      <c r="O93" s="161">
        <v>0</v>
      </c>
      <c r="P93" s="161">
        <v>0</v>
      </c>
      <c r="Q93" s="161">
        <v>0</v>
      </c>
      <c r="R93" s="161">
        <v>0</v>
      </c>
      <c r="S93" s="161">
        <v>0</v>
      </c>
      <c r="T93" s="163">
        <v>0</v>
      </c>
      <c r="U93" s="164">
        <v>0</v>
      </c>
      <c r="V93" s="165">
        <v>0</v>
      </c>
      <c r="W93" s="166">
        <v>0</v>
      </c>
      <c r="X93" s="199">
        <v>0</v>
      </c>
    </row>
    <row r="94" spans="2:25" ht="14.4" outlineLevel="1" x14ac:dyDescent="0.3">
      <c r="B94" s="138"/>
      <c r="C94" s="54"/>
      <c r="D94" s="54"/>
      <c r="E94" s="54"/>
      <c r="F94" s="54"/>
      <c r="G94" s="54"/>
      <c r="H94" s="55"/>
      <c r="I94" s="54"/>
      <c r="J94" s="54"/>
      <c r="K94" s="54"/>
      <c r="L94" s="54"/>
      <c r="M94" s="54"/>
      <c r="N94" s="54"/>
      <c r="O94" s="54"/>
      <c r="P94" s="54"/>
      <c r="Q94" s="54"/>
      <c r="R94" s="54"/>
      <c r="S94" s="54"/>
      <c r="T94" s="167"/>
      <c r="U94" s="165"/>
      <c r="V94" s="165"/>
      <c r="W94" s="166"/>
      <c r="X94" s="199"/>
    </row>
    <row r="95" spans="2:25" ht="75" customHeight="1" x14ac:dyDescent="0.3">
      <c r="B95" s="142" t="s">
        <v>96</v>
      </c>
      <c r="C95" s="143" t="s">
        <v>58</v>
      </c>
      <c r="D95" s="143" t="s">
        <v>59</v>
      </c>
      <c r="E95" s="143" t="s">
        <v>60</v>
      </c>
      <c r="F95" s="143" t="s">
        <v>61</v>
      </c>
      <c r="G95" s="143" t="s">
        <v>128</v>
      </c>
      <c r="H95" s="143" t="s">
        <v>17</v>
      </c>
      <c r="I95" s="143" t="s">
        <v>19</v>
      </c>
      <c r="J95" s="143" t="s">
        <v>21</v>
      </c>
      <c r="K95" s="143" t="s">
        <v>62</v>
      </c>
      <c r="L95" s="143" t="s">
        <v>63</v>
      </c>
      <c r="M95" s="143" t="s">
        <v>27</v>
      </c>
      <c r="N95" s="143" t="s">
        <v>29</v>
      </c>
      <c r="O95" s="143" t="s">
        <v>31</v>
      </c>
      <c r="P95" s="143" t="s">
        <v>33</v>
      </c>
      <c r="Q95" s="143" t="s">
        <v>35</v>
      </c>
      <c r="R95" s="143" t="s">
        <v>37</v>
      </c>
      <c r="S95" s="143" t="s">
        <v>39</v>
      </c>
      <c r="T95" s="143" t="s">
        <v>64</v>
      </c>
      <c r="U95" s="144" t="s">
        <v>65</v>
      </c>
      <c r="V95" s="144" t="s">
        <v>45</v>
      </c>
      <c r="W95" s="143" t="s">
        <v>47</v>
      </c>
      <c r="X95" s="144" t="s">
        <v>49</v>
      </c>
    </row>
    <row r="96" spans="2:25" ht="14.4" x14ac:dyDescent="0.3">
      <c r="B96" s="195" t="s">
        <v>3</v>
      </c>
      <c r="C96" s="150">
        <v>34321180.014604203</v>
      </c>
      <c r="D96" s="150">
        <v>32163217.66644812</v>
      </c>
      <c r="E96" s="150">
        <v>31970122.447509091</v>
      </c>
      <c r="F96" s="146">
        <v>-2351057.5670951121</v>
      </c>
      <c r="G96" s="202">
        <f>IFERROR(F96/C96,0%)</f>
        <v>-6.8501653092775366E-2</v>
      </c>
      <c r="H96" s="147">
        <v>0.10437626277924364</v>
      </c>
      <c r="I96" s="150">
        <v>34321180.014604203</v>
      </c>
      <c r="J96" s="148">
        <v>0</v>
      </c>
      <c r="K96" s="150">
        <v>0</v>
      </c>
      <c r="L96" s="150">
        <v>0</v>
      </c>
      <c r="M96" s="150">
        <v>32178559.887509089</v>
      </c>
      <c r="N96" s="148">
        <v>-2142620.1270951144</v>
      </c>
      <c r="O96" s="150">
        <v>34321180.014604203</v>
      </c>
      <c r="P96" s="148">
        <v>0</v>
      </c>
      <c r="Q96" s="150">
        <v>34112742.887509085</v>
      </c>
      <c r="R96" s="148">
        <v>-208437.12709511817</v>
      </c>
      <c r="S96" s="148">
        <v>-0.31290487945079803</v>
      </c>
      <c r="T96" s="151"/>
      <c r="U96" s="152">
        <v>0</v>
      </c>
      <c r="V96" s="196">
        <v>0</v>
      </c>
      <c r="W96" s="151">
        <v>-6.8501653092775366E-2</v>
      </c>
      <c r="X96" s="152">
        <v>-7.1499465440241095E-3</v>
      </c>
    </row>
    <row r="97" spans="2:25" ht="14.4" x14ac:dyDescent="0.3">
      <c r="B97" s="195" t="s">
        <v>156</v>
      </c>
      <c r="C97" s="150">
        <v>87978956.722634047</v>
      </c>
      <c r="D97" s="150">
        <v>88258002.008770317</v>
      </c>
      <c r="E97" s="150">
        <v>92422707.850913629</v>
      </c>
      <c r="F97" s="146">
        <v>4443751.1282795817</v>
      </c>
      <c r="G97" s="202">
        <f t="shared" ref="G97:G108" si="4">IFERROR(F97/C97,0%)</f>
        <v>5.0509250095896546E-2</v>
      </c>
      <c r="H97" s="147">
        <v>0.26755824543380735</v>
      </c>
      <c r="I97" s="150">
        <v>87978956.722634047</v>
      </c>
      <c r="J97" s="148">
        <v>0</v>
      </c>
      <c r="K97" s="150">
        <v>0</v>
      </c>
      <c r="L97" s="150">
        <v>0</v>
      </c>
      <c r="M97" s="150">
        <v>91591111.66343382</v>
      </c>
      <c r="N97" s="148">
        <v>3612154.9407997727</v>
      </c>
      <c r="O97" s="150">
        <v>88836527.722634047</v>
      </c>
      <c r="P97" s="148">
        <v>857571</v>
      </c>
      <c r="Q97" s="150">
        <v>87952981.66343382</v>
      </c>
      <c r="R97" s="148">
        <v>-25975.059200227261</v>
      </c>
      <c r="S97" s="148">
        <v>0.24668003618717194</v>
      </c>
      <c r="T97" s="151"/>
      <c r="U97" s="152">
        <v>0</v>
      </c>
      <c r="V97" s="196">
        <v>0</v>
      </c>
      <c r="W97" s="151">
        <v>5.0509250095896546E-2</v>
      </c>
      <c r="X97" s="152">
        <v>1.3514166333835446E-2</v>
      </c>
    </row>
    <row r="98" spans="2:25" ht="14.4" x14ac:dyDescent="0.3">
      <c r="B98" s="195" t="s">
        <v>67</v>
      </c>
      <c r="C98" s="150">
        <v>38022498.035059899</v>
      </c>
      <c r="D98" s="150">
        <v>44692552.910586573</v>
      </c>
      <c r="E98" s="150">
        <v>46934369.213702694</v>
      </c>
      <c r="F98" s="146">
        <v>8911871.1786427945</v>
      </c>
      <c r="G98" s="202">
        <f t="shared" si="4"/>
        <v>0.23438415778009403</v>
      </c>
      <c r="H98" s="147">
        <v>0.11563256988081311</v>
      </c>
      <c r="I98" s="150">
        <v>38387251.035059899</v>
      </c>
      <c r="J98" s="148">
        <v>364753</v>
      </c>
      <c r="K98" s="150">
        <v>0</v>
      </c>
      <c r="L98" s="150">
        <v>0</v>
      </c>
      <c r="M98" s="150">
        <v>46136483.473702669</v>
      </c>
      <c r="N98" s="148">
        <v>8113985.4386427701</v>
      </c>
      <c r="O98" s="150">
        <v>38022498.035059899</v>
      </c>
      <c r="P98" s="148">
        <v>0</v>
      </c>
      <c r="Q98" s="150">
        <v>38455630.473702669</v>
      </c>
      <c r="R98" s="148">
        <v>433132.43864277005</v>
      </c>
      <c r="S98" s="148">
        <v>0.30135725438594818</v>
      </c>
      <c r="T98" s="151"/>
      <c r="U98" s="152">
        <v>0</v>
      </c>
      <c r="V98" s="196">
        <v>0</v>
      </c>
      <c r="W98" s="151">
        <v>0.23438415778009403</v>
      </c>
      <c r="X98" s="152">
        <v>2.7102442503462248E-2</v>
      </c>
    </row>
    <row r="99" spans="2:25" ht="14.4" x14ac:dyDescent="0.3">
      <c r="B99" s="195" t="s">
        <v>4</v>
      </c>
      <c r="C99" s="145">
        <v>170108144.36723709</v>
      </c>
      <c r="D99" s="145">
        <v>172694295.87501135</v>
      </c>
      <c r="E99" s="145">
        <v>180155987.48297349</v>
      </c>
      <c r="F99" s="146">
        <v>10047843.115736395</v>
      </c>
      <c r="G99" s="202">
        <f t="shared" si="4"/>
        <v>5.9067384181469056E-2</v>
      </c>
      <c r="H99" s="147">
        <v>0.51732639640621658</v>
      </c>
      <c r="I99" s="145">
        <v>174904949.8284083</v>
      </c>
      <c r="J99" s="148">
        <v>4796805.4611712098</v>
      </c>
      <c r="K99" s="145">
        <v>0</v>
      </c>
      <c r="L99" s="145">
        <v>0</v>
      </c>
      <c r="M99" s="145">
        <v>174959695.02180231</v>
      </c>
      <c r="N99" s="148">
        <v>4851550.6545652151</v>
      </c>
      <c r="O99" s="145">
        <v>170108144.36723709</v>
      </c>
      <c r="P99" s="148">
        <v>0</v>
      </c>
      <c r="Q99" s="145">
        <v>170507632.02180231</v>
      </c>
      <c r="R99" s="148">
        <v>399487.65456521511</v>
      </c>
      <c r="S99" s="148">
        <v>-0.6545652449131012</v>
      </c>
      <c r="T99" s="151">
        <v>2.8198564383934793E-2</v>
      </c>
      <c r="U99" s="152">
        <v>2.8198564383934793E-2</v>
      </c>
      <c r="V99" s="196">
        <v>1.4587861696569671E-2</v>
      </c>
      <c r="W99" s="151">
        <v>5.9067384181469056E-2</v>
      </c>
      <c r="X99" s="152">
        <v>3.0557117003740947E-2</v>
      </c>
    </row>
    <row r="100" spans="2:25" s="138" customFormat="1" ht="14.4" x14ac:dyDescent="0.3">
      <c r="B100" s="190" t="s">
        <v>79</v>
      </c>
      <c r="C100" s="145">
        <v>-597795.99999999627</v>
      </c>
      <c r="D100" s="145">
        <v>1150000.0000000037</v>
      </c>
      <c r="E100" s="145">
        <v>0</v>
      </c>
      <c r="F100" s="146">
        <v>597795.99999999627</v>
      </c>
      <c r="G100" s="202">
        <f t="shared" si="4"/>
        <v>-1</v>
      </c>
      <c r="H100" s="147">
        <v>-1.8179943800833765E-3</v>
      </c>
      <c r="I100" s="145">
        <v>-597795.99999999627</v>
      </c>
      <c r="J100" s="148">
        <v>0</v>
      </c>
      <c r="K100" s="145">
        <v>0</v>
      </c>
      <c r="L100" s="145">
        <v>0</v>
      </c>
      <c r="M100" s="145">
        <v>0</v>
      </c>
      <c r="N100" s="148">
        <v>597795.99999999627</v>
      </c>
      <c r="O100" s="145">
        <v>-597795.99999999627</v>
      </c>
      <c r="P100" s="148">
        <v>0</v>
      </c>
      <c r="Q100" s="145">
        <v>-597796</v>
      </c>
      <c r="R100" s="148">
        <v>-3.7252902984619141E-9</v>
      </c>
      <c r="S100" s="148">
        <v>3.7252902984619141E-9</v>
      </c>
      <c r="T100" s="151"/>
      <c r="U100" s="152">
        <v>0</v>
      </c>
      <c r="V100" s="196">
        <v>0</v>
      </c>
      <c r="W100" s="151">
        <v>-1</v>
      </c>
      <c r="X100" s="152">
        <v>1.8179943800833765E-3</v>
      </c>
    </row>
    <row r="101" spans="2:25" ht="14.4" x14ac:dyDescent="0.3">
      <c r="B101" s="197" t="s">
        <v>81</v>
      </c>
      <c r="C101" s="150">
        <v>0</v>
      </c>
      <c r="D101" s="150">
        <v>0</v>
      </c>
      <c r="E101" s="150">
        <v>0</v>
      </c>
      <c r="F101" s="153">
        <v>0</v>
      </c>
      <c r="G101" s="205">
        <f t="shared" si="4"/>
        <v>0</v>
      </c>
      <c r="H101" s="154">
        <v>0</v>
      </c>
      <c r="I101" s="150">
        <v>0</v>
      </c>
      <c r="J101" s="155">
        <v>0</v>
      </c>
      <c r="K101" s="150">
        <v>0</v>
      </c>
      <c r="L101" s="150">
        <v>0</v>
      </c>
      <c r="M101" s="150">
        <v>0</v>
      </c>
      <c r="N101" s="155">
        <v>0</v>
      </c>
      <c r="O101" s="150">
        <v>0</v>
      </c>
      <c r="P101" s="155">
        <v>0</v>
      </c>
      <c r="Q101" s="150">
        <v>0</v>
      </c>
      <c r="R101" s="155">
        <v>0</v>
      </c>
      <c r="S101" s="155">
        <v>0</v>
      </c>
      <c r="T101" s="156"/>
      <c r="U101" s="157">
        <v>0</v>
      </c>
      <c r="V101" s="198">
        <v>0</v>
      </c>
      <c r="W101" s="156">
        <v>0</v>
      </c>
      <c r="X101" s="157">
        <v>0</v>
      </c>
    </row>
    <row r="102" spans="2:25" ht="14.4" x14ac:dyDescent="0.3">
      <c r="B102" s="197" t="s">
        <v>83</v>
      </c>
      <c r="C102" s="150">
        <v>-597795.99999999627</v>
      </c>
      <c r="D102" s="150">
        <v>350000.00000000373</v>
      </c>
      <c r="E102" s="150">
        <v>0</v>
      </c>
      <c r="F102" s="153">
        <v>597795.99999999627</v>
      </c>
      <c r="G102" s="205">
        <f t="shared" si="4"/>
        <v>-1</v>
      </c>
      <c r="H102" s="154">
        <v>-1.8179943800833765E-3</v>
      </c>
      <c r="I102" s="150">
        <v>-597795.99999999627</v>
      </c>
      <c r="J102" s="155">
        <v>0</v>
      </c>
      <c r="K102" s="150">
        <v>0</v>
      </c>
      <c r="L102" s="150">
        <v>0</v>
      </c>
      <c r="M102" s="150">
        <v>0</v>
      </c>
      <c r="N102" s="155">
        <v>597795.99999999627</v>
      </c>
      <c r="O102" s="150">
        <v>-597795.99999999627</v>
      </c>
      <c r="P102" s="155">
        <v>0</v>
      </c>
      <c r="Q102" s="150">
        <v>-597796</v>
      </c>
      <c r="R102" s="155">
        <v>-3.7252902984619141E-9</v>
      </c>
      <c r="S102" s="155">
        <v>3.7252902984619141E-9</v>
      </c>
      <c r="T102" s="156"/>
      <c r="U102" s="157">
        <v>0</v>
      </c>
      <c r="V102" s="198">
        <v>0</v>
      </c>
      <c r="W102" s="156">
        <v>-1</v>
      </c>
      <c r="X102" s="157">
        <v>1.8179943800833765E-3</v>
      </c>
    </row>
    <row r="103" spans="2:25" ht="14.4" x14ac:dyDescent="0.3">
      <c r="B103" s="197" t="s">
        <v>85</v>
      </c>
      <c r="C103" s="150">
        <v>0</v>
      </c>
      <c r="D103" s="150">
        <v>800000</v>
      </c>
      <c r="E103" s="150">
        <v>0</v>
      </c>
      <c r="F103" s="153">
        <v>0</v>
      </c>
      <c r="G103" s="205">
        <f t="shared" si="4"/>
        <v>0</v>
      </c>
      <c r="H103" s="154">
        <v>0</v>
      </c>
      <c r="I103" s="150">
        <v>0</v>
      </c>
      <c r="J103" s="155">
        <v>0</v>
      </c>
      <c r="K103" s="150">
        <v>0</v>
      </c>
      <c r="L103" s="150">
        <v>0</v>
      </c>
      <c r="M103" s="150">
        <v>0</v>
      </c>
      <c r="N103" s="155">
        <v>0</v>
      </c>
      <c r="O103" s="150">
        <v>0</v>
      </c>
      <c r="P103" s="155">
        <v>0</v>
      </c>
      <c r="Q103" s="150">
        <v>0</v>
      </c>
      <c r="R103" s="155">
        <v>0</v>
      </c>
      <c r="S103" s="155">
        <v>0</v>
      </c>
      <c r="T103" s="156"/>
      <c r="U103" s="157">
        <v>0</v>
      </c>
      <c r="V103" s="198">
        <v>0</v>
      </c>
      <c r="W103" s="156">
        <v>0</v>
      </c>
      <c r="X103" s="157">
        <v>0</v>
      </c>
      <c r="Y103" s="138"/>
    </row>
    <row r="104" spans="2:25" s="138" customFormat="1" ht="14.4" x14ac:dyDescent="0.3">
      <c r="B104" s="190" t="s">
        <v>157</v>
      </c>
      <c r="C104" s="145">
        <v>14279551.223925782</v>
      </c>
      <c r="D104" s="145">
        <v>16173082.401701294</v>
      </c>
      <c r="E104" s="145">
        <v>17502367.210369226</v>
      </c>
      <c r="F104" s="146">
        <v>3222815.9864434432</v>
      </c>
      <c r="G104" s="202">
        <f t="shared" si="4"/>
        <v>0.22569448688580115</v>
      </c>
      <c r="H104" s="147">
        <v>4.3426426197582343E-2</v>
      </c>
      <c r="I104" s="145">
        <v>14757057.137363074</v>
      </c>
      <c r="J104" s="148">
        <v>477505.91343729105</v>
      </c>
      <c r="K104" s="145">
        <v>0</v>
      </c>
      <c r="L104" s="145">
        <v>0</v>
      </c>
      <c r="M104" s="145">
        <v>17015684.296931934</v>
      </c>
      <c r="N104" s="148">
        <v>2736133.0730061512</v>
      </c>
      <c r="O104" s="145">
        <v>14279551.223925782</v>
      </c>
      <c r="P104" s="148">
        <v>0</v>
      </c>
      <c r="Q104" s="145">
        <v>14288728.296931934</v>
      </c>
      <c r="R104" s="148">
        <v>9177.073006151244</v>
      </c>
      <c r="S104" s="148">
        <v>-7.3006150312721729E-2</v>
      </c>
      <c r="T104" s="151"/>
      <c r="U104" s="152">
        <v>0</v>
      </c>
      <c r="V104" s="196">
        <v>0</v>
      </c>
      <c r="W104" s="151">
        <v>0.22569448688580115</v>
      </c>
      <c r="X104" s="152">
        <v>9.8011049779474606E-3</v>
      </c>
    </row>
    <row r="105" spans="2:25" ht="14.4" x14ac:dyDescent="0.3">
      <c r="B105" s="197" t="s">
        <v>158</v>
      </c>
      <c r="C105" s="150">
        <v>9367389.8392045237</v>
      </c>
      <c r="D105" s="150">
        <v>11380808.11724928</v>
      </c>
      <c r="E105" s="150">
        <v>12275001.728986906</v>
      </c>
      <c r="F105" s="153">
        <v>2907611.8897823822</v>
      </c>
      <c r="G105" s="205">
        <f t="shared" si="4"/>
        <v>0.3103972333481208</v>
      </c>
      <c r="H105" s="154">
        <v>2.848774846891591E-2</v>
      </c>
      <c r="I105" s="150">
        <v>9710534.6985860448</v>
      </c>
      <c r="J105" s="155">
        <v>343144.85938152112</v>
      </c>
      <c r="K105" s="150">
        <v>0</v>
      </c>
      <c r="L105" s="150">
        <v>0</v>
      </c>
      <c r="M105" s="150">
        <v>11921567.869605385</v>
      </c>
      <c r="N105" s="155">
        <v>2554178.0304008611</v>
      </c>
      <c r="O105" s="150">
        <v>9367389.8392045237</v>
      </c>
      <c r="P105" s="155">
        <v>0</v>
      </c>
      <c r="Q105" s="150">
        <v>9377678.8696053848</v>
      </c>
      <c r="R105" s="155">
        <v>10289.030400861055</v>
      </c>
      <c r="S105" s="155">
        <v>-3.040086105465889E-2</v>
      </c>
      <c r="T105" s="156"/>
      <c r="U105" s="157">
        <v>0</v>
      </c>
      <c r="V105" s="198">
        <v>0</v>
      </c>
      <c r="W105" s="156">
        <v>0.3103972333481208</v>
      </c>
      <c r="X105" s="157">
        <v>8.8425183090686636E-3</v>
      </c>
      <c r="Y105" s="138"/>
    </row>
    <row r="106" spans="2:25" ht="14.4" x14ac:dyDescent="0.3">
      <c r="B106" s="197" t="s">
        <v>159</v>
      </c>
      <c r="C106" s="150">
        <v>4912161.3847212596</v>
      </c>
      <c r="D106" s="150">
        <v>4792274.2844520137</v>
      </c>
      <c r="E106" s="150">
        <v>5227365.4813823206</v>
      </c>
      <c r="F106" s="153">
        <v>315204.09666106105</v>
      </c>
      <c r="G106" s="205">
        <f t="shared" si="4"/>
        <v>6.4168106862585769E-2</v>
      </c>
      <c r="H106" s="154">
        <v>1.4938677728666439E-2</v>
      </c>
      <c r="I106" s="150">
        <v>5046522.4387770295</v>
      </c>
      <c r="J106" s="155">
        <v>134361.05405576993</v>
      </c>
      <c r="K106" s="150">
        <v>0</v>
      </c>
      <c r="L106" s="150">
        <v>0</v>
      </c>
      <c r="M106" s="150">
        <v>5094116.4273265516</v>
      </c>
      <c r="N106" s="155">
        <v>181955.04260529205</v>
      </c>
      <c r="O106" s="150">
        <v>4912161.3847212596</v>
      </c>
      <c r="P106" s="155">
        <v>0</v>
      </c>
      <c r="Q106" s="150">
        <v>4911049.4273265516</v>
      </c>
      <c r="R106" s="155">
        <v>-1111.957394707948</v>
      </c>
      <c r="S106" s="155">
        <v>-4.2605292983353138E-2</v>
      </c>
      <c r="T106" s="156"/>
      <c r="U106" s="157">
        <v>0</v>
      </c>
      <c r="V106" s="198">
        <v>0</v>
      </c>
      <c r="W106" s="156">
        <v>6.4168106862585769E-2</v>
      </c>
      <c r="X106" s="157">
        <v>9.5858666887879815E-4</v>
      </c>
      <c r="Y106" s="138"/>
    </row>
    <row r="107" spans="2:25" ht="14.4" x14ac:dyDescent="0.3">
      <c r="B107" s="168" t="s">
        <v>160</v>
      </c>
      <c r="C107" s="177">
        <v>-15290835.820817411</v>
      </c>
      <c r="D107" s="177">
        <v>-18239237.113630332</v>
      </c>
      <c r="E107" s="177">
        <v>-20219358.557925545</v>
      </c>
      <c r="F107" s="170">
        <v>-4928522.7371081337</v>
      </c>
      <c r="G107" s="204">
        <f t="shared" si="4"/>
        <v>0.32231872703768699</v>
      </c>
      <c r="H107" s="171">
        <v>-4.650190631757959E-2</v>
      </c>
      <c r="I107" s="178">
        <v>-16436479.136478357</v>
      </c>
      <c r="J107" s="172">
        <v>-1145643.3156609461</v>
      </c>
      <c r="K107" s="178">
        <v>0</v>
      </c>
      <c r="L107" s="178">
        <v>0</v>
      </c>
      <c r="M107" s="178">
        <v>-19073715.242264602</v>
      </c>
      <c r="N107" s="172">
        <v>-3782879.4214471914</v>
      </c>
      <c r="O107" s="178">
        <v>-15290835.820817411</v>
      </c>
      <c r="P107" s="172">
        <v>0</v>
      </c>
      <c r="Q107" s="178">
        <v>-15290836.2422646</v>
      </c>
      <c r="R107" s="172">
        <v>-0.42144718952476978</v>
      </c>
      <c r="S107" s="172">
        <v>0.42144719325006008</v>
      </c>
      <c r="T107" s="174"/>
      <c r="U107" s="175">
        <v>0</v>
      </c>
      <c r="V107" s="176">
        <v>0</v>
      </c>
      <c r="W107" s="174">
        <v>0.32231872703768699</v>
      </c>
      <c r="X107" s="175">
        <v>-1.4988435249108029E-2</v>
      </c>
    </row>
    <row r="108" spans="2:25" ht="14.4" x14ac:dyDescent="0.3">
      <c r="B108" s="140" t="s">
        <v>97</v>
      </c>
      <c r="C108" s="161">
        <v>328821698.54264361</v>
      </c>
      <c r="D108" s="161">
        <v>336891913.7488873</v>
      </c>
      <c r="E108" s="161">
        <v>348766195.64754266</v>
      </c>
      <c r="F108" s="161">
        <v>19944497.104899049</v>
      </c>
      <c r="G108" s="203">
        <f t="shared" si="4"/>
        <v>6.0654443405937591E-2</v>
      </c>
      <c r="H108" s="162">
        <v>0.9565735738024177</v>
      </c>
      <c r="I108" s="161">
        <v>333315119.60159117</v>
      </c>
      <c r="J108" s="179">
        <v>4493421.0589475548</v>
      </c>
      <c r="K108" s="161">
        <v>0</v>
      </c>
      <c r="L108" s="161">
        <v>0</v>
      </c>
      <c r="M108" s="161">
        <v>342807819.10111517</v>
      </c>
      <c r="N108" s="161">
        <v>13986120.558471601</v>
      </c>
      <c r="O108" s="161">
        <v>329679269.54264361</v>
      </c>
      <c r="P108" s="179">
        <v>857571</v>
      </c>
      <c r="Q108" s="161">
        <v>329429083.10111517</v>
      </c>
      <c r="R108" s="161">
        <v>607384.55847159773</v>
      </c>
      <c r="S108" s="161">
        <v>-7.0991787128150463E-2</v>
      </c>
      <c r="T108" s="180">
        <v>1.3665220631310681E-2</v>
      </c>
      <c r="U108" s="164">
        <v>1.3665220631310681E-2</v>
      </c>
      <c r="V108" s="165">
        <v>1.4587861696569671E-2</v>
      </c>
      <c r="W108" s="166">
        <v>6.0654443405937591E-2</v>
      </c>
      <c r="X108" s="199">
        <v>5.8020437695814213E-2</v>
      </c>
    </row>
    <row r="109" spans="2:25" ht="15" customHeight="1" x14ac:dyDescent="0.3">
      <c r="P109" s="117">
        <f>P108/C108</f>
        <v>2.608012195669578E-3</v>
      </c>
    </row>
    <row r="112" spans="2:25" ht="14.4" x14ac:dyDescent="0.3">
      <c r="E112" s="119"/>
      <c r="F112" s="119" t="s">
        <v>0</v>
      </c>
      <c r="G112" s="119"/>
      <c r="H112" s="119"/>
      <c r="I112" s="119" t="s">
        <v>1</v>
      </c>
      <c r="J112" s="119" t="s">
        <v>2</v>
      </c>
    </row>
    <row r="113" spans="5:10" ht="14.4" x14ac:dyDescent="0.3">
      <c r="E113" s="123"/>
      <c r="F113" s="123"/>
      <c r="G113" s="123"/>
      <c r="H113" s="123"/>
      <c r="I113" s="123"/>
      <c r="J113" s="123"/>
    </row>
    <row r="114" spans="5:10" ht="14.4" x14ac:dyDescent="0.3">
      <c r="E114" s="124" t="s">
        <v>3</v>
      </c>
      <c r="F114" s="124">
        <f>P96/C96</f>
        <v>0</v>
      </c>
      <c r="G114" s="124"/>
      <c r="H114" s="124"/>
      <c r="I114" s="124">
        <f>N96/C96</f>
        <v>-6.2428509922543333E-2</v>
      </c>
      <c r="J114" s="124">
        <f>R96/C96</f>
        <v>-6.0731340532704549E-3</v>
      </c>
    </row>
    <row r="115" spans="5:10" ht="14.4" x14ac:dyDescent="0.3">
      <c r="E115" s="124" t="s">
        <v>66</v>
      </c>
      <c r="F115" s="124">
        <f>P97/C97</f>
        <v>9.7474558911128297E-3</v>
      </c>
      <c r="G115" s="124"/>
      <c r="H115" s="124"/>
      <c r="I115" s="124">
        <f>N97/C97</f>
        <v>4.1057033128815063E-2</v>
      </c>
      <c r="J115" s="124">
        <f>R97/C97</f>
        <v>-2.9524172788405827E-4</v>
      </c>
    </row>
    <row r="116" spans="5:10" ht="14.4" x14ac:dyDescent="0.3">
      <c r="E116" s="124" t="s">
        <v>67</v>
      </c>
      <c r="F116" s="124">
        <f>J98/C98</f>
        <v>9.5930835386898432E-3</v>
      </c>
      <c r="G116" s="124"/>
      <c r="H116" s="124"/>
      <c r="I116" s="124">
        <f>N98/C98</f>
        <v>0.21339958861095876</v>
      </c>
      <c r="J116" s="124">
        <f>R98/C98</f>
        <v>1.1391477704683843E-2</v>
      </c>
    </row>
    <row r="117" spans="5:10" ht="14.4" x14ac:dyDescent="0.3">
      <c r="E117" s="124" t="s">
        <v>4</v>
      </c>
      <c r="F117" s="124">
        <f>J99/C99</f>
        <v>2.8198564383934793E-2</v>
      </c>
      <c r="G117" s="124"/>
      <c r="H117" s="124"/>
      <c r="I117" s="124">
        <f>N99/C99</f>
        <v>2.8520390205959041E-2</v>
      </c>
      <c r="J117" s="124">
        <f>R99/C99</f>
        <v>2.348433439511181E-3</v>
      </c>
    </row>
    <row r="118" spans="5:10" ht="14.4" x14ac:dyDescent="0.3">
      <c r="E118" s="124" t="s">
        <v>5</v>
      </c>
      <c r="F118" s="124">
        <f>P100/C100</f>
        <v>0</v>
      </c>
      <c r="G118" s="124"/>
      <c r="H118" s="124"/>
      <c r="I118" s="124">
        <f>N100/C100</f>
        <v>-1</v>
      </c>
      <c r="J118" s="124">
        <f>R100/C100</f>
        <v>6.231708305947074E-15</v>
      </c>
    </row>
    <row r="119" spans="5:10" ht="14.4" x14ac:dyDescent="0.3">
      <c r="E119" s="135" t="s">
        <v>119</v>
      </c>
      <c r="F119" s="135">
        <f>SUM(P96:P98,J98,J99)/SUM(C96:C99,C100)</f>
        <v>1.8249022289638109E-2</v>
      </c>
      <c r="G119" s="135"/>
      <c r="H119" s="135"/>
      <c r="I119" s="135">
        <f>SUM(N96:N99,N100)/SUM(C96:C99,C100)</f>
        <v>4.5577209300966155E-2</v>
      </c>
      <c r="J119" s="135">
        <f>SUM(R96:R99,R100)/SUM(C96:C99,C100)</f>
        <v>1.8136691522435318E-3</v>
      </c>
    </row>
  </sheetData>
  <mergeCells count="3">
    <mergeCell ref="B25:X25"/>
    <mergeCell ref="B28:X28"/>
    <mergeCell ref="K32:L32"/>
  </mergeCells>
  <dataValidations disablePrompts="1" count="1">
    <dataValidation type="list" allowBlank="1" showInputMessage="1" showErrorMessage="1" sqref="D32" xr:uid="{D5DBB158-15CE-4D9B-B472-3C8797A49FAF}">
      <formula1>$AK$37:$AK$47</formula1>
    </dataValidation>
  </dataValidations>
  <pageMargins left="0.7" right="0.7" top="0.75" bottom="0.75" header="0.3" footer="0.3"/>
  <pageSetup paperSize="5" scale="41" fitToHeight="0" orientation="landscape" r:id="rId1"/>
  <headerFooter>
    <oddFooter>&amp;R&amp;Z&amp;F&amp;A</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C73C4-C53C-4286-AEE7-3141B184825F}">
  <dimension ref="B1:AQ110"/>
  <sheetViews>
    <sheetView showGridLines="0" topLeftCell="A82" zoomScale="80" zoomScaleNormal="80" workbookViewId="0">
      <selection activeCell="G33" sqref="G33:G43"/>
    </sheetView>
  </sheetViews>
  <sheetFormatPr defaultColWidth="9.109375" defaultRowHeight="14.4" outlineLevelRow="1" x14ac:dyDescent="0.3"/>
  <cols>
    <col min="1" max="1" width="7.88671875" style="3" customWidth="1"/>
    <col min="2" max="2" width="50.5546875" style="3" customWidth="1"/>
    <col min="3" max="3" width="17" style="3" customWidth="1"/>
    <col min="4" max="4" width="18" style="2" bestFit="1" customWidth="1"/>
    <col min="5" max="5" width="18" style="3" bestFit="1" customWidth="1"/>
    <col min="6" max="7" width="17.6640625" style="3" customWidth="1"/>
    <col min="8" max="8" width="7.6640625" style="2" bestFit="1" customWidth="1"/>
    <col min="9" max="9" width="18" style="3" bestFit="1" customWidth="1"/>
    <col min="10" max="10" width="17.21875" style="3" customWidth="1"/>
    <col min="11" max="12" width="17.33203125" style="3" customWidth="1"/>
    <col min="13" max="13" width="18" style="3" bestFit="1" customWidth="1"/>
    <col min="14" max="14" width="17.33203125" style="3" bestFit="1" customWidth="1"/>
    <col min="15" max="15" width="18" style="3" bestFit="1" customWidth="1"/>
    <col min="16" max="16" width="17.33203125" style="3" bestFit="1" customWidth="1"/>
    <col min="17" max="17" width="18" style="3" bestFit="1" customWidth="1"/>
    <col min="18" max="19" width="17.33203125" style="3" bestFit="1" customWidth="1"/>
    <col min="20" max="20" width="9.109375" style="3" bestFit="1" customWidth="1"/>
    <col min="21" max="21" width="11.44140625" style="3" customWidth="1"/>
    <col min="22" max="24" width="12.5546875" style="3" customWidth="1"/>
    <col min="25" max="25" width="4.88671875" style="3" customWidth="1"/>
    <col min="26" max="26" width="21" style="3" customWidth="1"/>
    <col min="27" max="27" width="10.33203125" style="3" bestFit="1" customWidth="1"/>
    <col min="28" max="39" width="9.109375" style="3"/>
    <col min="40" max="43" width="0" style="3" hidden="1" customWidth="1"/>
    <col min="44" max="16384" width="9.109375" style="3"/>
  </cols>
  <sheetData>
    <row r="1" spans="2:24" x14ac:dyDescent="0.3">
      <c r="B1" s="1" t="s">
        <v>7</v>
      </c>
      <c r="C1" s="1" t="s">
        <v>8</v>
      </c>
    </row>
    <row r="2" spans="2:24" x14ac:dyDescent="0.3">
      <c r="B2" s="3" t="s">
        <v>9</v>
      </c>
      <c r="C2" s="301" t="s">
        <v>10</v>
      </c>
      <c r="D2" s="301"/>
      <c r="E2" s="301"/>
      <c r="F2" s="301"/>
      <c r="G2" s="301"/>
      <c r="H2" s="301"/>
      <c r="I2" s="301"/>
      <c r="J2" s="301"/>
      <c r="K2" s="301"/>
      <c r="L2" s="301"/>
      <c r="M2" s="301"/>
      <c r="N2" s="301"/>
      <c r="O2" s="301"/>
      <c r="P2" s="301"/>
      <c r="Q2" s="301"/>
      <c r="R2" s="301"/>
      <c r="S2" s="301"/>
      <c r="T2" s="301"/>
      <c r="U2" s="301"/>
      <c r="V2" s="301"/>
      <c r="W2" s="301"/>
      <c r="X2" s="301"/>
    </row>
    <row r="3" spans="2:24" x14ac:dyDescent="0.3">
      <c r="B3" s="3" t="s">
        <v>11</v>
      </c>
      <c r="C3" s="301" t="s">
        <v>12</v>
      </c>
      <c r="D3" s="301"/>
      <c r="E3" s="301"/>
      <c r="F3" s="301"/>
      <c r="G3" s="301"/>
      <c r="H3" s="301"/>
      <c r="I3" s="301"/>
      <c r="J3" s="301"/>
      <c r="K3" s="301"/>
      <c r="L3" s="301"/>
      <c r="M3" s="301"/>
      <c r="N3" s="301"/>
      <c r="O3" s="301"/>
      <c r="P3" s="301"/>
      <c r="Q3" s="301"/>
      <c r="R3" s="301"/>
      <c r="S3" s="301"/>
      <c r="T3" s="301"/>
      <c r="U3" s="301"/>
      <c r="V3" s="301"/>
      <c r="W3" s="301"/>
      <c r="X3" s="301"/>
    </row>
    <row r="4" spans="2:24" x14ac:dyDescent="0.3">
      <c r="B4" s="3" t="s">
        <v>13</v>
      </c>
      <c r="C4" s="3" t="s">
        <v>14</v>
      </c>
    </row>
    <row r="5" spans="2:24" x14ac:dyDescent="0.3">
      <c r="B5" s="4" t="s">
        <v>15</v>
      </c>
      <c r="C5" s="296" t="s">
        <v>16</v>
      </c>
      <c r="D5" s="296"/>
      <c r="E5" s="296"/>
      <c r="F5" s="296"/>
      <c r="G5" s="296"/>
      <c r="H5" s="296"/>
      <c r="I5" s="296"/>
      <c r="J5" s="296"/>
      <c r="K5" s="296"/>
      <c r="L5" s="296"/>
      <c r="M5" s="296"/>
      <c r="N5" s="296"/>
      <c r="O5" s="296"/>
      <c r="P5" s="296"/>
      <c r="Q5" s="296"/>
      <c r="R5" s="296"/>
      <c r="S5" s="296"/>
      <c r="T5" s="296"/>
      <c r="U5" s="296"/>
      <c r="V5" s="296"/>
      <c r="W5" s="296"/>
      <c r="X5" s="296"/>
    </row>
    <row r="6" spans="2:24" x14ac:dyDescent="0.3">
      <c r="B6" s="4" t="s">
        <v>17</v>
      </c>
      <c r="C6" s="296" t="s">
        <v>18</v>
      </c>
      <c r="D6" s="296"/>
      <c r="E6" s="296"/>
      <c r="F6" s="296"/>
      <c r="G6" s="296"/>
      <c r="H6" s="296"/>
      <c r="I6" s="296"/>
      <c r="J6" s="296"/>
      <c r="K6" s="296"/>
      <c r="L6" s="296"/>
      <c r="M6" s="296"/>
      <c r="N6" s="296"/>
      <c r="O6" s="296"/>
      <c r="P6" s="296"/>
      <c r="Q6" s="296"/>
      <c r="R6" s="296"/>
      <c r="S6" s="296"/>
      <c r="T6" s="296"/>
      <c r="U6" s="296"/>
      <c r="V6" s="296"/>
      <c r="W6" s="296"/>
      <c r="X6" s="296"/>
    </row>
    <row r="7" spans="2:24" x14ac:dyDescent="0.3">
      <c r="B7" s="3" t="s">
        <v>19</v>
      </c>
      <c r="C7" s="3" t="s">
        <v>20</v>
      </c>
    </row>
    <row r="8" spans="2:24" x14ac:dyDescent="0.3">
      <c r="B8" s="4" t="s">
        <v>21</v>
      </c>
      <c r="C8" s="296" t="s">
        <v>22</v>
      </c>
      <c r="D8" s="296"/>
      <c r="E8" s="296"/>
      <c r="F8" s="296"/>
      <c r="G8" s="296"/>
      <c r="H8" s="296"/>
      <c r="I8" s="296"/>
      <c r="J8" s="296"/>
      <c r="K8" s="296"/>
      <c r="L8" s="296"/>
      <c r="M8" s="296"/>
      <c r="N8" s="296"/>
      <c r="O8" s="296"/>
      <c r="P8" s="296"/>
      <c r="Q8" s="296"/>
      <c r="R8" s="296"/>
      <c r="S8" s="296"/>
      <c r="T8" s="296"/>
      <c r="U8" s="296"/>
      <c r="V8" s="296"/>
      <c r="W8" s="296"/>
      <c r="X8" s="296"/>
    </row>
    <row r="9" spans="2:24" x14ac:dyDescent="0.3">
      <c r="B9" s="5" t="s">
        <v>23</v>
      </c>
      <c r="C9" s="3" t="s">
        <v>24</v>
      </c>
    </row>
    <row r="10" spans="2:24" x14ac:dyDescent="0.3">
      <c r="B10" s="5" t="s">
        <v>25</v>
      </c>
      <c r="C10" s="3" t="s">
        <v>26</v>
      </c>
    </row>
    <row r="11" spans="2:24" x14ac:dyDescent="0.3">
      <c r="B11" s="3" t="s">
        <v>27</v>
      </c>
      <c r="C11" s="3" t="s">
        <v>28</v>
      </c>
    </row>
    <row r="12" spans="2:24" x14ac:dyDescent="0.3">
      <c r="B12" s="4" t="s">
        <v>29</v>
      </c>
      <c r="C12" s="296" t="s">
        <v>30</v>
      </c>
      <c r="D12" s="296"/>
      <c r="E12" s="296"/>
      <c r="F12" s="296"/>
      <c r="G12" s="296"/>
      <c r="H12" s="296"/>
      <c r="I12" s="296"/>
      <c r="J12" s="296"/>
      <c r="K12" s="296"/>
      <c r="L12" s="296"/>
      <c r="M12" s="296"/>
      <c r="N12" s="296"/>
      <c r="O12" s="296"/>
      <c r="P12" s="296"/>
      <c r="Q12" s="296"/>
      <c r="R12" s="296"/>
      <c r="S12" s="296"/>
      <c r="T12" s="296"/>
      <c r="U12" s="296"/>
      <c r="V12" s="296"/>
      <c r="W12" s="296"/>
      <c r="X12" s="296"/>
    </row>
    <row r="13" spans="2:24" x14ac:dyDescent="0.3">
      <c r="B13" s="3" t="s">
        <v>31</v>
      </c>
      <c r="C13" s="3" t="s">
        <v>32</v>
      </c>
    </row>
    <row r="14" spans="2:24" x14ac:dyDescent="0.3">
      <c r="B14" s="4" t="s">
        <v>33</v>
      </c>
      <c r="C14" s="296" t="s">
        <v>34</v>
      </c>
      <c r="D14" s="296"/>
      <c r="E14" s="296"/>
      <c r="F14" s="296"/>
      <c r="G14" s="296"/>
      <c r="H14" s="296"/>
      <c r="I14" s="296"/>
      <c r="J14" s="296"/>
      <c r="K14" s="296"/>
      <c r="L14" s="296"/>
      <c r="M14" s="296"/>
      <c r="N14" s="296"/>
      <c r="O14" s="296"/>
      <c r="P14" s="296"/>
      <c r="Q14" s="296"/>
      <c r="R14" s="296"/>
      <c r="S14" s="296"/>
      <c r="T14" s="296"/>
      <c r="U14" s="296"/>
      <c r="V14" s="296"/>
      <c r="W14" s="296"/>
      <c r="X14" s="296"/>
    </row>
    <row r="15" spans="2:24" x14ac:dyDescent="0.3">
      <c r="B15" s="3" t="s">
        <v>35</v>
      </c>
      <c r="C15" s="3" t="s">
        <v>36</v>
      </c>
    </row>
    <row r="16" spans="2:24" x14ac:dyDescent="0.3">
      <c r="B16" s="4" t="s">
        <v>37</v>
      </c>
      <c r="C16" s="296" t="s">
        <v>38</v>
      </c>
      <c r="D16" s="296"/>
      <c r="E16" s="296"/>
      <c r="F16" s="296"/>
      <c r="G16" s="296"/>
      <c r="H16" s="296"/>
      <c r="I16" s="296"/>
      <c r="J16" s="296"/>
      <c r="K16" s="296"/>
      <c r="L16" s="296"/>
      <c r="M16" s="296"/>
      <c r="N16" s="296"/>
      <c r="O16" s="296"/>
      <c r="P16" s="296"/>
      <c r="Q16" s="296"/>
      <c r="R16" s="296"/>
      <c r="S16" s="296"/>
      <c r="T16" s="296"/>
      <c r="U16" s="296"/>
      <c r="V16" s="296"/>
      <c r="W16" s="296"/>
      <c r="X16" s="296"/>
    </row>
    <row r="17" spans="2:24" x14ac:dyDescent="0.3">
      <c r="B17" s="4" t="s">
        <v>39</v>
      </c>
      <c r="C17" s="296" t="s">
        <v>40</v>
      </c>
      <c r="D17" s="296"/>
      <c r="E17" s="296"/>
      <c r="F17" s="296"/>
      <c r="G17" s="296"/>
      <c r="H17" s="296"/>
      <c r="I17" s="296"/>
      <c r="J17" s="296"/>
      <c r="K17" s="296"/>
      <c r="L17" s="296"/>
      <c r="M17" s="296"/>
      <c r="N17" s="296"/>
      <c r="O17" s="296"/>
      <c r="P17" s="296"/>
      <c r="Q17" s="296"/>
      <c r="R17" s="296"/>
      <c r="S17" s="296"/>
      <c r="T17" s="296"/>
      <c r="U17" s="296"/>
      <c r="V17" s="296"/>
      <c r="W17" s="296"/>
      <c r="X17" s="296"/>
    </row>
    <row r="18" spans="2:24" x14ac:dyDescent="0.3">
      <c r="B18" s="6" t="s">
        <v>41</v>
      </c>
      <c r="C18" s="296" t="s">
        <v>42</v>
      </c>
      <c r="D18" s="296"/>
      <c r="E18" s="296"/>
      <c r="F18" s="296"/>
      <c r="G18" s="296"/>
      <c r="H18" s="296"/>
      <c r="I18" s="296"/>
      <c r="J18" s="296"/>
      <c r="K18" s="296"/>
      <c r="L18" s="296"/>
      <c r="M18" s="296"/>
      <c r="N18" s="296"/>
      <c r="O18" s="296"/>
      <c r="P18" s="296"/>
      <c r="Q18" s="296"/>
      <c r="R18" s="296"/>
      <c r="S18" s="296"/>
      <c r="T18" s="296"/>
      <c r="U18" s="296"/>
      <c r="V18" s="296"/>
      <c r="W18" s="296"/>
      <c r="X18" s="296"/>
    </row>
    <row r="19" spans="2:24" x14ac:dyDescent="0.3">
      <c r="B19" s="4" t="s">
        <v>43</v>
      </c>
      <c r="C19" s="296" t="s">
        <v>44</v>
      </c>
      <c r="D19" s="296"/>
      <c r="E19" s="296"/>
      <c r="F19" s="296"/>
      <c r="G19" s="296"/>
      <c r="H19" s="296"/>
      <c r="I19" s="296"/>
      <c r="J19" s="296"/>
      <c r="K19" s="296"/>
      <c r="L19" s="296"/>
      <c r="M19" s="296"/>
      <c r="N19" s="296"/>
      <c r="O19" s="296"/>
      <c r="P19" s="296"/>
      <c r="Q19" s="296"/>
      <c r="R19" s="296"/>
      <c r="S19" s="296"/>
      <c r="T19" s="296"/>
      <c r="U19" s="296"/>
      <c r="V19" s="296"/>
      <c r="W19" s="296"/>
      <c r="X19" s="296"/>
    </row>
    <row r="20" spans="2:24" x14ac:dyDescent="0.3">
      <c r="B20" s="4" t="s">
        <v>45</v>
      </c>
      <c r="C20" s="296" t="s">
        <v>46</v>
      </c>
      <c r="D20" s="296"/>
      <c r="E20" s="296"/>
      <c r="F20" s="296"/>
      <c r="G20" s="296"/>
      <c r="H20" s="296"/>
      <c r="I20" s="296"/>
      <c r="J20" s="296"/>
      <c r="K20" s="296"/>
      <c r="L20" s="296"/>
      <c r="M20" s="296"/>
      <c r="N20" s="296"/>
      <c r="O20" s="296"/>
      <c r="P20" s="296"/>
      <c r="Q20" s="296"/>
      <c r="R20" s="296"/>
      <c r="S20" s="296"/>
      <c r="T20" s="296"/>
      <c r="U20" s="296"/>
      <c r="V20" s="296"/>
      <c r="W20" s="296"/>
      <c r="X20" s="296"/>
    </row>
    <row r="21" spans="2:24" x14ac:dyDescent="0.3">
      <c r="B21" s="4" t="s">
        <v>47</v>
      </c>
      <c r="C21" s="296" t="s">
        <v>48</v>
      </c>
      <c r="D21" s="296"/>
      <c r="E21" s="296"/>
      <c r="F21" s="296"/>
      <c r="G21" s="296"/>
      <c r="H21" s="296"/>
      <c r="I21" s="296"/>
      <c r="J21" s="296"/>
      <c r="K21" s="296"/>
      <c r="L21" s="296"/>
      <c r="M21" s="296"/>
      <c r="N21" s="296"/>
      <c r="O21" s="296"/>
      <c r="P21" s="296"/>
      <c r="Q21" s="296"/>
      <c r="R21" s="296"/>
      <c r="S21" s="296"/>
      <c r="T21" s="296"/>
      <c r="U21" s="296"/>
      <c r="V21" s="296"/>
      <c r="W21" s="296"/>
      <c r="X21" s="296"/>
    </row>
    <row r="22" spans="2:24" x14ac:dyDescent="0.3">
      <c r="B22" s="4" t="s">
        <v>49</v>
      </c>
      <c r="C22" s="296" t="s">
        <v>50</v>
      </c>
      <c r="D22" s="296"/>
      <c r="E22" s="296"/>
      <c r="F22" s="296"/>
      <c r="G22" s="296"/>
      <c r="H22" s="296"/>
      <c r="I22" s="296"/>
      <c r="J22" s="296"/>
      <c r="K22" s="296"/>
      <c r="L22" s="296"/>
      <c r="M22" s="296"/>
      <c r="N22" s="296"/>
      <c r="O22" s="296"/>
      <c r="P22" s="296"/>
      <c r="Q22" s="296"/>
      <c r="R22" s="296"/>
      <c r="S22" s="296"/>
      <c r="T22" s="296"/>
      <c r="U22" s="296"/>
      <c r="V22" s="296"/>
      <c r="W22" s="296"/>
      <c r="X22" s="296"/>
    </row>
    <row r="24" spans="2:24" x14ac:dyDescent="0.3">
      <c r="B24" s="3" t="s">
        <v>51</v>
      </c>
    </row>
    <row r="25" spans="2:24" ht="31.5" customHeight="1" thickBot="1" x14ac:dyDescent="0.5">
      <c r="B25" s="297" t="s">
        <v>52</v>
      </c>
      <c r="C25" s="297"/>
      <c r="D25" s="297"/>
      <c r="E25" s="297"/>
      <c r="F25" s="297"/>
      <c r="G25" s="297"/>
      <c r="H25" s="297"/>
      <c r="I25" s="297"/>
      <c r="J25" s="297"/>
      <c r="K25" s="297"/>
      <c r="L25" s="297"/>
      <c r="M25" s="297"/>
      <c r="N25" s="297"/>
      <c r="O25" s="297"/>
      <c r="P25" s="297"/>
      <c r="Q25" s="297"/>
      <c r="R25" s="297"/>
      <c r="S25" s="297"/>
      <c r="T25" s="297"/>
      <c r="U25" s="297"/>
      <c r="V25" s="297"/>
      <c r="W25" s="297"/>
      <c r="X25" s="297"/>
    </row>
    <row r="26" spans="2:24" ht="23.4" x14ac:dyDescent="0.45">
      <c r="B26" s="7"/>
      <c r="C26" s="7"/>
    </row>
    <row r="27" spans="2:24" x14ac:dyDescent="0.3">
      <c r="B27" s="1"/>
      <c r="C27" s="1"/>
    </row>
    <row r="29" spans="2:24" x14ac:dyDescent="0.3">
      <c r="B29" s="8" t="s">
        <v>53</v>
      </c>
      <c r="C29" s="1"/>
      <c r="D29" s="9"/>
    </row>
    <row r="30" spans="2:24" x14ac:dyDescent="0.3">
      <c r="B30" s="10" t="s">
        <v>54</v>
      </c>
      <c r="C30" s="1"/>
      <c r="D30" s="9"/>
    </row>
    <row r="31" spans="2:24" s="2" customFormat="1" x14ac:dyDescent="0.3">
      <c r="B31" s="11" t="s">
        <v>55</v>
      </c>
      <c r="D31" s="12" t="s">
        <v>56</v>
      </c>
      <c r="E31" s="13">
        <v>0.75</v>
      </c>
    </row>
    <row r="32" spans="2:24" s="2" customFormat="1" x14ac:dyDescent="0.3">
      <c r="B32" s="206"/>
    </row>
    <row r="33" spans="2:43" ht="57.6" outlineLevel="1" x14ac:dyDescent="0.3">
      <c r="B33" s="14" t="s">
        <v>57</v>
      </c>
      <c r="C33" s="15" t="s">
        <v>58</v>
      </c>
      <c r="D33" s="15" t="s">
        <v>59</v>
      </c>
      <c r="E33" s="15" t="s">
        <v>60</v>
      </c>
      <c r="F33" s="15" t="s">
        <v>61</v>
      </c>
      <c r="G33" s="15" t="s">
        <v>128</v>
      </c>
      <c r="H33" s="15" t="s">
        <v>17</v>
      </c>
      <c r="I33" s="15" t="s">
        <v>19</v>
      </c>
      <c r="J33" s="15" t="s">
        <v>21</v>
      </c>
      <c r="K33" s="15" t="s">
        <v>62</v>
      </c>
      <c r="L33" s="15" t="s">
        <v>63</v>
      </c>
      <c r="M33" s="15" t="s">
        <v>27</v>
      </c>
      <c r="N33" s="15" t="s">
        <v>29</v>
      </c>
      <c r="O33" s="15" t="s">
        <v>31</v>
      </c>
      <c r="P33" s="15" t="s">
        <v>33</v>
      </c>
      <c r="Q33" s="15" t="s">
        <v>35</v>
      </c>
      <c r="R33" s="15" t="s">
        <v>37</v>
      </c>
      <c r="S33" s="15" t="s">
        <v>39</v>
      </c>
      <c r="T33" s="15" t="s">
        <v>64</v>
      </c>
      <c r="U33" s="16" t="s">
        <v>65</v>
      </c>
      <c r="V33" s="16" t="s">
        <v>45</v>
      </c>
      <c r="W33" s="15" t="s">
        <v>47</v>
      </c>
      <c r="X33" s="16" t="s">
        <v>49</v>
      </c>
      <c r="AA33" s="17"/>
    </row>
    <row r="34" spans="2:43" s="1" customFormat="1" outlineLevel="1" x14ac:dyDescent="0.3">
      <c r="B34" s="18" t="s">
        <v>3</v>
      </c>
      <c r="C34" s="19">
        <v>104402</v>
      </c>
      <c r="D34" s="19">
        <v>224847</v>
      </c>
      <c r="E34" s="19">
        <v>200856</v>
      </c>
      <c r="F34" s="20">
        <v>96454</v>
      </c>
      <c r="G34" s="126">
        <f>IFERROR(E34/C34-1,0%)</f>
        <v>0.92387119020708419</v>
      </c>
      <c r="H34" s="21">
        <v>1.589773747856359E-2</v>
      </c>
      <c r="I34" s="19">
        <v>105406</v>
      </c>
      <c r="J34" s="22"/>
      <c r="K34" s="23"/>
      <c r="L34" s="23"/>
      <c r="M34" s="23">
        <v>88473</v>
      </c>
      <c r="N34" s="22">
        <v>-15929</v>
      </c>
      <c r="O34" s="23">
        <v>105406</v>
      </c>
      <c r="P34" s="22">
        <v>1004</v>
      </c>
      <c r="Q34" s="23">
        <v>134680</v>
      </c>
      <c r="R34" s="22">
        <v>30278</v>
      </c>
      <c r="S34" s="22">
        <v>81101</v>
      </c>
      <c r="T34" s="24">
        <v>0</v>
      </c>
      <c r="U34" s="25">
        <v>0</v>
      </c>
      <c r="V34" s="26">
        <v>0</v>
      </c>
      <c r="W34" s="24">
        <v>0.92387119020708419</v>
      </c>
      <c r="X34" s="25">
        <v>1.4687461645920314E-2</v>
      </c>
    </row>
    <row r="35" spans="2:43" s="1" customFormat="1" outlineLevel="1" x14ac:dyDescent="0.3">
      <c r="B35" s="18" t="s">
        <v>66</v>
      </c>
      <c r="C35" s="19">
        <v>3767369</v>
      </c>
      <c r="D35" s="19">
        <v>1699672</v>
      </c>
      <c r="E35" s="19">
        <v>2237707</v>
      </c>
      <c r="F35" s="20">
        <v>-1529662</v>
      </c>
      <c r="G35" s="126">
        <f t="shared" ref="G35:G43" si="0">IFERROR(E35/C35-1,0%)</f>
        <v>-0.40602924746686608</v>
      </c>
      <c r="H35" s="21">
        <v>0.57367333333536363</v>
      </c>
      <c r="I35" s="23">
        <v>3838224</v>
      </c>
      <c r="J35" s="22"/>
      <c r="K35" s="23"/>
      <c r="L35" s="23"/>
      <c r="M35" s="23">
        <v>3182926</v>
      </c>
      <c r="N35" s="22">
        <v>-584443</v>
      </c>
      <c r="O35" s="23">
        <v>3838224</v>
      </c>
      <c r="P35" s="22">
        <v>70855</v>
      </c>
      <c r="Q35" s="23">
        <v>2623982</v>
      </c>
      <c r="R35" s="22">
        <v>-1143387</v>
      </c>
      <c r="S35" s="22">
        <v>127313</v>
      </c>
      <c r="T35" s="24">
        <v>0</v>
      </c>
      <c r="U35" s="25">
        <v>0</v>
      </c>
      <c r="V35" s="26">
        <v>0</v>
      </c>
      <c r="W35" s="24">
        <v>-0.40602924746686614</v>
      </c>
      <c r="X35" s="25">
        <v>-0.23292815182596635</v>
      </c>
    </row>
    <row r="36" spans="2:43" s="1" customFormat="1" outlineLevel="1" x14ac:dyDescent="0.3">
      <c r="B36" s="18" t="s">
        <v>67</v>
      </c>
      <c r="C36" s="19">
        <v>614026</v>
      </c>
      <c r="D36" s="19">
        <v>1580341</v>
      </c>
      <c r="E36" s="19">
        <v>1547739</v>
      </c>
      <c r="F36" s="20">
        <v>933713</v>
      </c>
      <c r="G36" s="126">
        <f t="shared" si="0"/>
        <v>1.5206408197698469</v>
      </c>
      <c r="H36" s="21">
        <v>9.3500355864949786E-2</v>
      </c>
      <c r="I36" s="23">
        <v>669965</v>
      </c>
      <c r="J36" s="22"/>
      <c r="K36" s="23"/>
      <c r="L36" s="23"/>
      <c r="M36" s="23">
        <v>528722</v>
      </c>
      <c r="N36" s="22">
        <v>-85304</v>
      </c>
      <c r="O36" s="23">
        <v>669965</v>
      </c>
      <c r="P36" s="22">
        <v>55939</v>
      </c>
      <c r="Q36" s="23">
        <v>1520727</v>
      </c>
      <c r="R36" s="22">
        <v>906701</v>
      </c>
      <c r="S36" s="22">
        <v>56377</v>
      </c>
      <c r="T36" s="24">
        <v>0</v>
      </c>
      <c r="U36" s="25">
        <v>0</v>
      </c>
      <c r="V36" s="26">
        <v>0</v>
      </c>
      <c r="W36" s="24">
        <v>1.5206408197698469</v>
      </c>
      <c r="X36" s="25">
        <v>0.14218045779124966</v>
      </c>
      <c r="AN36" s="1" t="s">
        <v>68</v>
      </c>
      <c r="AO36" s="1">
        <v>1</v>
      </c>
      <c r="AP36" s="1">
        <v>12</v>
      </c>
      <c r="AQ36" s="1">
        <v>1</v>
      </c>
    </row>
    <row r="37" spans="2:43" s="1" customFormat="1" outlineLevel="1" x14ac:dyDescent="0.3">
      <c r="B37" s="18" t="s">
        <v>4</v>
      </c>
      <c r="C37" s="19">
        <v>1755365</v>
      </c>
      <c r="D37" s="19">
        <v>1220275</v>
      </c>
      <c r="E37" s="19">
        <v>1306292</v>
      </c>
      <c r="F37" s="20">
        <v>-449073</v>
      </c>
      <c r="G37" s="126">
        <f t="shared" si="0"/>
        <v>-0.25582884471320777</v>
      </c>
      <c r="H37" s="21">
        <v>0.26729690953294744</v>
      </c>
      <c r="I37" s="23">
        <v>1796767</v>
      </c>
      <c r="J37" s="22">
        <v>41402</v>
      </c>
      <c r="K37" s="23">
        <v>16560.8</v>
      </c>
      <c r="L37" s="23">
        <v>24841.200000000001</v>
      </c>
      <c r="M37" s="23">
        <v>1510743</v>
      </c>
      <c r="N37" s="22">
        <v>-244622</v>
      </c>
      <c r="O37" s="23">
        <v>1796767</v>
      </c>
      <c r="P37" s="22"/>
      <c r="Q37" s="23">
        <v>1399744</v>
      </c>
      <c r="R37" s="22">
        <v>-355621</v>
      </c>
      <c r="S37" s="22">
        <v>109768</v>
      </c>
      <c r="T37" s="24">
        <v>2.3585977845063562E-2</v>
      </c>
      <c r="U37" s="25">
        <v>3.1447970460084747E-2</v>
      </c>
      <c r="V37" s="26">
        <v>6.3044589862980577E-3</v>
      </c>
      <c r="W37" s="24">
        <v>-0.25582884471320777</v>
      </c>
      <c r="X37" s="25">
        <v>-6.8382259561224762E-2</v>
      </c>
      <c r="AN37" s="1" t="s">
        <v>69</v>
      </c>
      <c r="AO37" s="1">
        <v>2</v>
      </c>
      <c r="AP37" s="1">
        <v>11</v>
      </c>
      <c r="AQ37" s="1">
        <v>0.91666666666666663</v>
      </c>
    </row>
    <row r="38" spans="2:43" s="1" customFormat="1" outlineLevel="1" x14ac:dyDescent="0.3">
      <c r="B38" s="11" t="s">
        <v>79</v>
      </c>
      <c r="C38" s="19">
        <v>253139</v>
      </c>
      <c r="D38" s="19">
        <v>307196</v>
      </c>
      <c r="E38" s="19">
        <v>218346</v>
      </c>
      <c r="F38" s="20">
        <v>-34793</v>
      </c>
      <c r="G38" s="126">
        <f t="shared" si="0"/>
        <v>-0.13744622519643357</v>
      </c>
      <c r="H38" s="21">
        <v>3.8546554353231822E-2</v>
      </c>
      <c r="I38" s="19">
        <v>255573</v>
      </c>
      <c r="J38" s="31"/>
      <c r="K38" s="32"/>
      <c r="L38" s="32"/>
      <c r="M38" s="19">
        <v>214516</v>
      </c>
      <c r="N38" s="22">
        <v>-38623</v>
      </c>
      <c r="O38" s="23">
        <v>255573</v>
      </c>
      <c r="P38" s="22">
        <v>2434</v>
      </c>
      <c r="Q38" s="19">
        <v>326553</v>
      </c>
      <c r="R38" s="22">
        <v>73414</v>
      </c>
      <c r="S38" s="22">
        <v>-72018</v>
      </c>
      <c r="T38" s="24">
        <v>0</v>
      </c>
      <c r="U38" s="25">
        <v>0</v>
      </c>
      <c r="V38" s="26">
        <v>0</v>
      </c>
      <c r="W38" s="24">
        <v>-0.13744622519643357</v>
      </c>
      <c r="X38" s="25">
        <v>-5.298078390180868E-3</v>
      </c>
      <c r="AN38" s="1" t="s">
        <v>80</v>
      </c>
      <c r="AO38" s="1">
        <v>8</v>
      </c>
      <c r="AP38" s="1">
        <v>5</v>
      </c>
      <c r="AQ38" s="1">
        <v>0.41666666666666669</v>
      </c>
    </row>
    <row r="39" spans="2:43" s="1" customFormat="1" outlineLevel="1" x14ac:dyDescent="0.3">
      <c r="B39" s="27" t="s">
        <v>81</v>
      </c>
      <c r="C39" s="28"/>
      <c r="D39" s="28"/>
      <c r="E39" s="28"/>
      <c r="F39" s="29">
        <v>0</v>
      </c>
      <c r="G39" s="128">
        <f t="shared" si="0"/>
        <v>0</v>
      </c>
      <c r="H39" s="30">
        <v>0</v>
      </c>
      <c r="I39" s="28"/>
      <c r="J39" s="31"/>
      <c r="K39" s="32"/>
      <c r="L39" s="32"/>
      <c r="M39" s="28"/>
      <c r="N39" s="31">
        <v>0</v>
      </c>
      <c r="O39" s="28"/>
      <c r="P39" s="31"/>
      <c r="Q39" s="28"/>
      <c r="R39" s="31">
        <v>0</v>
      </c>
      <c r="S39" s="31">
        <v>0</v>
      </c>
      <c r="T39" s="33">
        <v>0</v>
      </c>
      <c r="U39" s="34">
        <v>0</v>
      </c>
      <c r="V39" s="35">
        <v>0</v>
      </c>
      <c r="W39" s="33">
        <v>0</v>
      </c>
      <c r="X39" s="34">
        <v>0</v>
      </c>
      <c r="AN39" s="1" t="s">
        <v>82</v>
      </c>
      <c r="AO39" s="1">
        <v>9</v>
      </c>
      <c r="AP39" s="1">
        <v>4</v>
      </c>
      <c r="AQ39" s="1">
        <v>0.33333333333333331</v>
      </c>
    </row>
    <row r="40" spans="2:43" s="1" customFormat="1" outlineLevel="1" x14ac:dyDescent="0.3">
      <c r="B40" s="27" t="s">
        <v>83</v>
      </c>
      <c r="C40" s="28">
        <v>253139</v>
      </c>
      <c r="D40" s="28">
        <v>307196</v>
      </c>
      <c r="E40" s="28">
        <v>218346</v>
      </c>
      <c r="F40" s="29">
        <v>-34793</v>
      </c>
      <c r="G40" s="128">
        <f t="shared" si="0"/>
        <v>-0.13744622519643357</v>
      </c>
      <c r="H40" s="30">
        <v>3.8546554353231822E-2</v>
      </c>
      <c r="I40" s="28">
        <v>255573</v>
      </c>
      <c r="J40" s="31"/>
      <c r="K40" s="32"/>
      <c r="L40" s="32"/>
      <c r="M40" s="28">
        <v>214516</v>
      </c>
      <c r="N40" s="31">
        <v>-38623</v>
      </c>
      <c r="O40" s="28">
        <v>255573</v>
      </c>
      <c r="P40" s="31">
        <v>2434</v>
      </c>
      <c r="Q40" s="28">
        <v>326553</v>
      </c>
      <c r="R40" s="31">
        <v>73414</v>
      </c>
      <c r="S40" s="31">
        <v>-72018</v>
      </c>
      <c r="T40" s="33">
        <v>0</v>
      </c>
      <c r="U40" s="34">
        <v>0</v>
      </c>
      <c r="V40" s="35">
        <v>0</v>
      </c>
      <c r="W40" s="33">
        <v>-0.13744622519643357</v>
      </c>
      <c r="X40" s="34">
        <v>-5.298078390180868E-3</v>
      </c>
      <c r="AN40" s="1" t="s">
        <v>84</v>
      </c>
      <c r="AO40" s="1">
        <v>10</v>
      </c>
      <c r="AP40" s="1">
        <v>3</v>
      </c>
      <c r="AQ40" s="1">
        <v>0.25</v>
      </c>
    </row>
    <row r="41" spans="2:43" outlineLevel="1" x14ac:dyDescent="0.3">
      <c r="B41" s="27" t="s">
        <v>85</v>
      </c>
      <c r="C41" s="28"/>
      <c r="D41" s="28"/>
      <c r="E41" s="28"/>
      <c r="F41" s="29"/>
      <c r="G41" s="128">
        <f t="shared" si="0"/>
        <v>0</v>
      </c>
      <c r="H41" s="30">
        <v>0</v>
      </c>
      <c r="I41" s="28"/>
      <c r="J41" s="31"/>
      <c r="K41" s="32"/>
      <c r="L41" s="32"/>
      <c r="M41" s="28"/>
      <c r="N41" s="31">
        <v>0</v>
      </c>
      <c r="O41" s="28"/>
      <c r="P41" s="31"/>
      <c r="Q41" s="28"/>
      <c r="R41" s="31">
        <v>0</v>
      </c>
      <c r="S41" s="31">
        <v>0</v>
      </c>
      <c r="T41" s="33">
        <v>0</v>
      </c>
      <c r="U41" s="34">
        <v>0</v>
      </c>
      <c r="V41" s="35">
        <v>0</v>
      </c>
      <c r="W41" s="33">
        <v>0</v>
      </c>
      <c r="X41" s="34">
        <v>0</v>
      </c>
      <c r="Y41" s="1"/>
    </row>
    <row r="42" spans="2:43" s="1" customFormat="1" outlineLevel="1" x14ac:dyDescent="0.3">
      <c r="B42" s="36" t="s">
        <v>86</v>
      </c>
      <c r="C42" s="37">
        <v>72797</v>
      </c>
      <c r="D42" s="37">
        <v>-23493</v>
      </c>
      <c r="E42" s="37">
        <v>19282</v>
      </c>
      <c r="F42" s="38">
        <v>-53515</v>
      </c>
      <c r="G42" s="129">
        <f t="shared" si="0"/>
        <v>-0.73512644751844169</v>
      </c>
      <c r="H42" s="39">
        <v>1.1085109434943716E-2</v>
      </c>
      <c r="I42" s="37">
        <v>72797</v>
      </c>
      <c r="J42" s="40"/>
      <c r="K42" s="41"/>
      <c r="L42" s="41"/>
      <c r="M42" s="37">
        <v>54404</v>
      </c>
      <c r="N42" s="40">
        <v>-18393</v>
      </c>
      <c r="O42" s="37">
        <v>72797</v>
      </c>
      <c r="P42" s="40"/>
      <c r="Q42" s="37">
        <v>-3507</v>
      </c>
      <c r="R42" s="40">
        <v>-76304</v>
      </c>
      <c r="S42" s="40">
        <v>41182</v>
      </c>
      <c r="T42" s="42">
        <v>0</v>
      </c>
      <c r="U42" s="43">
        <v>0</v>
      </c>
      <c r="V42" s="44">
        <v>0</v>
      </c>
      <c r="W42" s="42">
        <v>-0.73512644751844169</v>
      </c>
      <c r="X42" s="43">
        <v>-8.1489571192633337E-3</v>
      </c>
      <c r="AN42" s="1" t="s">
        <v>87</v>
      </c>
      <c r="AO42" s="1">
        <v>11</v>
      </c>
      <c r="AP42" s="1">
        <v>2</v>
      </c>
      <c r="AQ42" s="1">
        <v>0.16666666666666666</v>
      </c>
    </row>
    <row r="43" spans="2:43" outlineLevel="1" x14ac:dyDescent="0.3">
      <c r="B43" s="3" t="s">
        <v>88</v>
      </c>
      <c r="C43" s="45">
        <v>6567098</v>
      </c>
      <c r="D43" s="45">
        <v>5008838</v>
      </c>
      <c r="E43" s="45">
        <v>5530222</v>
      </c>
      <c r="F43" s="45">
        <v>-1036876</v>
      </c>
      <c r="G43" s="131">
        <f t="shared" si="0"/>
        <v>-0.15788952745946538</v>
      </c>
      <c r="H43" s="46">
        <v>1</v>
      </c>
      <c r="I43" s="45">
        <v>6738732</v>
      </c>
      <c r="J43" s="45">
        <v>41402</v>
      </c>
      <c r="K43" s="45">
        <v>16560.800000000003</v>
      </c>
      <c r="L43" s="45">
        <v>24841.200000000001</v>
      </c>
      <c r="M43" s="45">
        <v>5579784</v>
      </c>
      <c r="N43" s="45">
        <v>-987314</v>
      </c>
      <c r="O43" s="45">
        <v>6738732</v>
      </c>
      <c r="P43" s="45">
        <v>130232</v>
      </c>
      <c r="Q43" s="45">
        <v>6002179</v>
      </c>
      <c r="R43" s="45">
        <v>-564919</v>
      </c>
      <c r="S43" s="45">
        <v>343723</v>
      </c>
      <c r="T43" s="47">
        <v>6.3044589862980577E-3</v>
      </c>
      <c r="U43" s="48">
        <v>8.405945315064077E-3</v>
      </c>
      <c r="V43" s="49">
        <v>6.3044589862980577E-3</v>
      </c>
      <c r="W43" s="50">
        <v>-0.15788952745946536</v>
      </c>
      <c r="X43" s="51">
        <v>-0.15788952745946536</v>
      </c>
      <c r="AN43" s="3" t="s">
        <v>89</v>
      </c>
      <c r="AO43" s="3">
        <v>12</v>
      </c>
      <c r="AP43" s="1">
        <v>1</v>
      </c>
      <c r="AQ43" s="1">
        <v>8.3333333333333329E-2</v>
      </c>
    </row>
    <row r="44" spans="2:43" outlineLevel="1" x14ac:dyDescent="0.3">
      <c r="C44" s="52"/>
      <c r="D44" s="52"/>
      <c r="E44" s="52"/>
      <c r="F44" s="53"/>
      <c r="G44" s="53"/>
      <c r="I44" s="2"/>
      <c r="J44" s="2"/>
      <c r="K44" s="2"/>
      <c r="L44" s="2"/>
      <c r="M44" s="2"/>
      <c r="N44" s="2"/>
      <c r="O44" s="2"/>
      <c r="P44" s="2"/>
      <c r="Q44" s="2"/>
      <c r="R44" s="2"/>
      <c r="S44" s="53"/>
      <c r="T44" s="2"/>
      <c r="U44" s="2"/>
      <c r="V44" s="2"/>
      <c r="W44" s="2"/>
      <c r="X44" s="2"/>
    </row>
    <row r="45" spans="2:43" ht="63" customHeight="1" outlineLevel="1" x14ac:dyDescent="0.3">
      <c r="B45" s="14" t="s">
        <v>90</v>
      </c>
      <c r="C45" s="15" t="s">
        <v>58</v>
      </c>
      <c r="D45" s="15" t="s">
        <v>59</v>
      </c>
      <c r="E45" s="15" t="s">
        <v>60</v>
      </c>
      <c r="F45" s="15" t="s">
        <v>61</v>
      </c>
      <c r="G45" s="15" t="s">
        <v>128</v>
      </c>
      <c r="H45" s="15" t="s">
        <v>17</v>
      </c>
      <c r="I45" s="15" t="s">
        <v>19</v>
      </c>
      <c r="J45" s="15" t="s">
        <v>21</v>
      </c>
      <c r="K45" s="15" t="s">
        <v>62</v>
      </c>
      <c r="L45" s="15" t="s">
        <v>63</v>
      </c>
      <c r="M45" s="15" t="s">
        <v>27</v>
      </c>
      <c r="N45" s="15" t="s">
        <v>29</v>
      </c>
      <c r="O45" s="15" t="s">
        <v>31</v>
      </c>
      <c r="P45" s="15" t="s">
        <v>33</v>
      </c>
      <c r="Q45" s="15" t="s">
        <v>35</v>
      </c>
      <c r="R45" s="15" t="s">
        <v>37</v>
      </c>
      <c r="S45" s="15" t="s">
        <v>39</v>
      </c>
      <c r="T45" s="15" t="s">
        <v>64</v>
      </c>
      <c r="U45" s="16" t="s">
        <v>65</v>
      </c>
      <c r="V45" s="16" t="s">
        <v>45</v>
      </c>
      <c r="W45" s="15" t="s">
        <v>47</v>
      </c>
      <c r="X45" s="16" t="s">
        <v>49</v>
      </c>
    </row>
    <row r="46" spans="2:43" outlineLevel="1" x14ac:dyDescent="0.3">
      <c r="B46" s="18" t="s">
        <v>3</v>
      </c>
      <c r="C46" s="19">
        <v>1216747</v>
      </c>
      <c r="D46" s="19">
        <v>1908723</v>
      </c>
      <c r="E46" s="19">
        <v>1701441</v>
      </c>
      <c r="F46" s="20">
        <v>484694</v>
      </c>
      <c r="G46" s="126">
        <f>IFERROR(E46/C46-1,0%)</f>
        <v>0.39835232796957798</v>
      </c>
      <c r="H46" s="21">
        <v>2.6837513437538062E-2</v>
      </c>
      <c r="I46" s="19">
        <v>1228449</v>
      </c>
      <c r="J46" s="22"/>
      <c r="K46" s="23"/>
      <c r="L46" s="23"/>
      <c r="M46" s="23">
        <v>1402747</v>
      </c>
      <c r="N46" s="22">
        <v>186000</v>
      </c>
      <c r="O46" s="23">
        <v>1228449</v>
      </c>
      <c r="P46" s="22">
        <v>11702</v>
      </c>
      <c r="Q46" s="23">
        <v>1307389</v>
      </c>
      <c r="R46" s="22">
        <v>90642</v>
      </c>
      <c r="S46" s="22">
        <v>196350</v>
      </c>
      <c r="T46" s="24">
        <v>0</v>
      </c>
      <c r="U46" s="25">
        <v>0</v>
      </c>
      <c r="V46" s="26">
        <v>0</v>
      </c>
      <c r="W46" s="24">
        <v>0.39835232796957792</v>
      </c>
      <c r="X46" s="25">
        <v>1.0690785954758116E-2</v>
      </c>
    </row>
    <row r="47" spans="2:43" outlineLevel="1" x14ac:dyDescent="0.3">
      <c r="B47" s="18" t="s">
        <v>66</v>
      </c>
      <c r="C47" s="19">
        <v>14002437</v>
      </c>
      <c r="D47" s="19">
        <v>10094598</v>
      </c>
      <c r="E47" s="19">
        <v>13261812</v>
      </c>
      <c r="F47" s="20">
        <v>-740625</v>
      </c>
      <c r="G47" s="126">
        <f t="shared" ref="G47:G55" si="1">IFERROR(E47/C47-1,0%)</f>
        <v>-5.2892578627563136E-2</v>
      </c>
      <c r="H47" s="21">
        <v>0.30884858655561109</v>
      </c>
      <c r="I47" s="23">
        <v>14265789</v>
      </c>
      <c r="J47" s="22"/>
      <c r="K47" s="23"/>
      <c r="L47" s="23"/>
      <c r="M47" s="23">
        <v>16094221</v>
      </c>
      <c r="N47" s="22">
        <v>2091784</v>
      </c>
      <c r="O47" s="23">
        <v>14265789</v>
      </c>
      <c r="P47" s="22">
        <v>263352</v>
      </c>
      <c r="Q47" s="23">
        <v>12006453</v>
      </c>
      <c r="R47" s="22">
        <v>-1995984</v>
      </c>
      <c r="S47" s="22">
        <v>-1099777</v>
      </c>
      <c r="T47" s="24">
        <v>0</v>
      </c>
      <c r="U47" s="25">
        <v>0</v>
      </c>
      <c r="V47" s="26">
        <v>0</v>
      </c>
      <c r="W47" s="24">
        <v>-5.2892578627563185E-2</v>
      </c>
      <c r="X47" s="25">
        <v>-1.6335798148404412E-2</v>
      </c>
    </row>
    <row r="48" spans="2:43" outlineLevel="1" x14ac:dyDescent="0.3">
      <c r="B48" s="18" t="s">
        <v>67</v>
      </c>
      <c r="C48" s="19">
        <v>5541103</v>
      </c>
      <c r="D48" s="19">
        <v>7761034</v>
      </c>
      <c r="E48" s="19">
        <v>7584768</v>
      </c>
      <c r="F48" s="20">
        <v>2043665</v>
      </c>
      <c r="G48" s="126">
        <f t="shared" si="1"/>
        <v>0.36881916831360106</v>
      </c>
      <c r="H48" s="21">
        <v>0.12221885586837894</v>
      </c>
      <c r="I48" s="23">
        <v>6045917</v>
      </c>
      <c r="J48" s="22"/>
      <c r="K48" s="23"/>
      <c r="L48" s="23"/>
      <c r="M48" s="23">
        <v>6491056</v>
      </c>
      <c r="N48" s="22">
        <v>949953</v>
      </c>
      <c r="O48" s="23">
        <v>6045917</v>
      </c>
      <c r="P48" s="22">
        <v>504814</v>
      </c>
      <c r="Q48" s="23">
        <v>5753741</v>
      </c>
      <c r="R48" s="22">
        <v>212638</v>
      </c>
      <c r="S48" s="22">
        <v>376260</v>
      </c>
      <c r="T48" s="24">
        <v>0</v>
      </c>
      <c r="U48" s="25">
        <v>0</v>
      </c>
      <c r="V48" s="26">
        <v>0</v>
      </c>
      <c r="W48" s="24">
        <v>0.36881916831360112</v>
      </c>
      <c r="X48" s="25">
        <v>4.5076656773615408E-2</v>
      </c>
    </row>
    <row r="49" spans="2:25" outlineLevel="1" x14ac:dyDescent="0.3">
      <c r="B49" s="18" t="s">
        <v>4</v>
      </c>
      <c r="C49" s="19">
        <v>21006543</v>
      </c>
      <c r="D49" s="19">
        <v>25314862</v>
      </c>
      <c r="E49" s="19">
        <v>27347247</v>
      </c>
      <c r="F49" s="20">
        <v>6340704</v>
      </c>
      <c r="G49" s="126">
        <f t="shared" si="1"/>
        <v>0.30184423967332474</v>
      </c>
      <c r="H49" s="21">
        <v>0.46333656876796991</v>
      </c>
      <c r="I49" s="23">
        <v>21458058</v>
      </c>
      <c r="J49" s="22">
        <v>451515</v>
      </c>
      <c r="K49" s="23">
        <v>180606</v>
      </c>
      <c r="L49" s="23">
        <v>270909</v>
      </c>
      <c r="M49" s="23">
        <v>24576547</v>
      </c>
      <c r="N49" s="22">
        <v>3570004</v>
      </c>
      <c r="O49" s="23">
        <v>21458058</v>
      </c>
      <c r="P49" s="22"/>
      <c r="Q49" s="23">
        <v>22839677</v>
      </c>
      <c r="R49" s="22">
        <v>1833134</v>
      </c>
      <c r="S49" s="22">
        <v>486051</v>
      </c>
      <c r="T49" s="24">
        <v>2.1494017364018441E-2</v>
      </c>
      <c r="U49" s="25">
        <v>2.8658689818691255E-2</v>
      </c>
      <c r="V49" s="26">
        <v>9.9589642544834697E-3</v>
      </c>
      <c r="W49" s="24">
        <v>0.30184423967332463</v>
      </c>
      <c r="X49" s="25">
        <v>0.13985547431261497</v>
      </c>
    </row>
    <row r="50" spans="2:25" outlineLevel="1" x14ac:dyDescent="0.3">
      <c r="B50" s="11" t="s">
        <v>79</v>
      </c>
      <c r="C50" s="19">
        <v>2950196</v>
      </c>
      <c r="D50" s="19">
        <v>4795028</v>
      </c>
      <c r="E50" s="19">
        <v>3400929</v>
      </c>
      <c r="F50" s="20">
        <v>450733</v>
      </c>
      <c r="G50" s="126">
        <f t="shared" si="1"/>
        <v>0.15278069660456461</v>
      </c>
      <c r="H50" s="21">
        <v>6.5071806047905634E-2</v>
      </c>
      <c r="I50" s="19">
        <v>2978569</v>
      </c>
      <c r="J50" s="22"/>
      <c r="K50" s="32"/>
      <c r="L50" s="32"/>
      <c r="M50" s="19">
        <v>3401182</v>
      </c>
      <c r="N50" s="22">
        <v>450986</v>
      </c>
      <c r="O50" s="23">
        <v>2978569</v>
      </c>
      <c r="P50" s="22">
        <v>28373</v>
      </c>
      <c r="Q50" s="19">
        <v>3169971</v>
      </c>
      <c r="R50" s="22">
        <v>219775</v>
      </c>
      <c r="S50" s="22">
        <v>-248401</v>
      </c>
      <c r="T50" s="24">
        <v>0</v>
      </c>
      <c r="U50" s="25">
        <v>0</v>
      </c>
      <c r="V50" s="26">
        <v>0</v>
      </c>
      <c r="W50" s="24">
        <v>0.15278069660456459</v>
      </c>
      <c r="X50" s="25">
        <v>9.941715857316142E-3</v>
      </c>
    </row>
    <row r="51" spans="2:25" outlineLevel="1" x14ac:dyDescent="0.3">
      <c r="B51" s="27" t="s">
        <v>81</v>
      </c>
      <c r="C51" s="28"/>
      <c r="D51" s="28"/>
      <c r="E51" s="28"/>
      <c r="F51" s="29">
        <v>0</v>
      </c>
      <c r="G51" s="128">
        <f t="shared" si="1"/>
        <v>0</v>
      </c>
      <c r="H51" s="30">
        <v>0</v>
      </c>
      <c r="I51" s="28"/>
      <c r="J51" s="31"/>
      <c r="K51" s="32"/>
      <c r="L51" s="32"/>
      <c r="M51" s="28"/>
      <c r="N51" s="31">
        <v>0</v>
      </c>
      <c r="O51" s="28"/>
      <c r="P51" s="31"/>
      <c r="Q51" s="28"/>
      <c r="R51" s="31">
        <v>0</v>
      </c>
      <c r="S51" s="31">
        <v>0</v>
      </c>
      <c r="T51" s="33">
        <v>0</v>
      </c>
      <c r="U51" s="34">
        <v>0</v>
      </c>
      <c r="V51" s="35">
        <v>0</v>
      </c>
      <c r="W51" s="33">
        <v>0</v>
      </c>
      <c r="X51" s="34">
        <v>0</v>
      </c>
    </row>
    <row r="52" spans="2:25" outlineLevel="1" x14ac:dyDescent="0.3">
      <c r="B52" s="27" t="s">
        <v>83</v>
      </c>
      <c r="C52" s="28">
        <v>2950196</v>
      </c>
      <c r="D52" s="28">
        <v>4795028</v>
      </c>
      <c r="E52" s="28">
        <v>3400929</v>
      </c>
      <c r="F52" s="29">
        <v>450733</v>
      </c>
      <c r="G52" s="128">
        <f t="shared" si="1"/>
        <v>0.15278069660456461</v>
      </c>
      <c r="H52" s="30">
        <v>6.5071806047905634E-2</v>
      </c>
      <c r="I52" s="28">
        <v>2978569</v>
      </c>
      <c r="J52" s="31"/>
      <c r="K52" s="32"/>
      <c r="L52" s="32"/>
      <c r="M52" s="28">
        <v>3401182</v>
      </c>
      <c r="N52" s="31">
        <v>450986</v>
      </c>
      <c r="O52" s="28">
        <v>2978569</v>
      </c>
      <c r="P52" s="31">
        <v>28373</v>
      </c>
      <c r="Q52" s="28">
        <v>3169971</v>
      </c>
      <c r="R52" s="31">
        <v>219775</v>
      </c>
      <c r="S52" s="31">
        <v>-248401</v>
      </c>
      <c r="T52" s="33">
        <v>0</v>
      </c>
      <c r="U52" s="34">
        <v>0</v>
      </c>
      <c r="V52" s="35">
        <v>0</v>
      </c>
      <c r="W52" s="33">
        <v>0.15278069660456459</v>
      </c>
      <c r="X52" s="34">
        <v>9.941715857316142E-3</v>
      </c>
    </row>
    <row r="53" spans="2:25" outlineLevel="1" x14ac:dyDescent="0.3">
      <c r="B53" s="27" t="s">
        <v>85</v>
      </c>
      <c r="C53" s="28"/>
      <c r="D53" s="28"/>
      <c r="E53" s="28"/>
      <c r="F53" s="29"/>
      <c r="G53" s="128">
        <f t="shared" si="1"/>
        <v>0</v>
      </c>
      <c r="H53" s="30">
        <v>0</v>
      </c>
      <c r="I53" s="28"/>
      <c r="J53" s="31"/>
      <c r="K53" s="32"/>
      <c r="L53" s="32"/>
      <c r="M53" s="28"/>
      <c r="N53" s="31">
        <v>0</v>
      </c>
      <c r="O53" s="28"/>
      <c r="P53" s="31"/>
      <c r="Q53" s="28"/>
      <c r="R53" s="31">
        <v>0</v>
      </c>
      <c r="S53" s="31">
        <v>0</v>
      </c>
      <c r="T53" s="33">
        <v>0</v>
      </c>
      <c r="U53" s="34">
        <v>0</v>
      </c>
      <c r="V53" s="35">
        <v>0</v>
      </c>
      <c r="W53" s="33">
        <v>0</v>
      </c>
      <c r="X53" s="34">
        <v>0</v>
      </c>
      <c r="Y53" s="1"/>
    </row>
    <row r="54" spans="2:25" outlineLevel="1" x14ac:dyDescent="0.3">
      <c r="B54" s="36" t="s">
        <v>86</v>
      </c>
      <c r="C54" s="37">
        <v>620520</v>
      </c>
      <c r="D54" s="37">
        <v>-142934</v>
      </c>
      <c r="E54" s="37">
        <v>64514</v>
      </c>
      <c r="F54" s="38">
        <v>-556006</v>
      </c>
      <c r="G54" s="129">
        <f t="shared" si="1"/>
        <v>-0.89603235995616581</v>
      </c>
      <c r="H54" s="39">
        <v>1.3686669322596332E-2</v>
      </c>
      <c r="I54" s="37">
        <v>620520</v>
      </c>
      <c r="J54" s="40"/>
      <c r="K54" s="41"/>
      <c r="L54" s="41"/>
      <c r="M54" s="37">
        <v>648902</v>
      </c>
      <c r="N54" s="40">
        <v>28382</v>
      </c>
      <c r="O54" s="37">
        <v>620520</v>
      </c>
      <c r="P54" s="40"/>
      <c r="Q54" s="37">
        <v>-11794</v>
      </c>
      <c r="R54" s="40">
        <v>-632314</v>
      </c>
      <c r="S54" s="40">
        <v>47926</v>
      </c>
      <c r="T54" s="42">
        <v>0</v>
      </c>
      <c r="U54" s="43">
        <v>0</v>
      </c>
      <c r="V54" s="44">
        <v>0</v>
      </c>
      <c r="W54" s="42">
        <v>-0.89603235995616581</v>
      </c>
      <c r="X54" s="43">
        <v>-1.2263698613065649E-2</v>
      </c>
    </row>
    <row r="55" spans="2:25" outlineLevel="1" x14ac:dyDescent="0.3">
      <c r="B55" s="3" t="s">
        <v>91</v>
      </c>
      <c r="C55" s="45">
        <v>45337546</v>
      </c>
      <c r="D55" s="45">
        <v>49731311</v>
      </c>
      <c r="E55" s="45">
        <v>53360711</v>
      </c>
      <c r="F55" s="45">
        <v>8023165</v>
      </c>
      <c r="G55" s="131">
        <f t="shared" si="1"/>
        <v>0.17696513613683451</v>
      </c>
      <c r="H55" s="46">
        <v>0.99999999999999989</v>
      </c>
      <c r="I55" s="45">
        <v>46597302</v>
      </c>
      <c r="J55" s="45">
        <v>451515</v>
      </c>
      <c r="K55" s="45">
        <v>180606</v>
      </c>
      <c r="L55" s="45">
        <v>270909</v>
      </c>
      <c r="M55" s="45">
        <v>52614655</v>
      </c>
      <c r="N55" s="45">
        <v>7277109</v>
      </c>
      <c r="O55" s="45">
        <v>46597302</v>
      </c>
      <c r="P55" s="45">
        <v>808241</v>
      </c>
      <c r="Q55" s="45">
        <v>45065437</v>
      </c>
      <c r="R55" s="45">
        <v>-272109</v>
      </c>
      <c r="S55" s="45">
        <v>-241591</v>
      </c>
      <c r="T55" s="47">
        <v>9.9589642544834697E-3</v>
      </c>
      <c r="U55" s="48">
        <v>1.327861900597796E-2</v>
      </c>
      <c r="V55" s="49">
        <v>9.9589642544834697E-3</v>
      </c>
      <c r="W55" s="50">
        <v>0.17696513613683457</v>
      </c>
      <c r="X55" s="51">
        <v>0.17696513613683459</v>
      </c>
    </row>
    <row r="56" spans="2:25" outlineLevel="1" x14ac:dyDescent="0.3">
      <c r="B56" s="1"/>
      <c r="C56" s="54"/>
      <c r="D56" s="54"/>
      <c r="E56" s="54"/>
      <c r="F56" s="54"/>
      <c r="G56" s="54"/>
      <c r="H56" s="55"/>
      <c r="I56" s="54"/>
      <c r="J56" s="54"/>
      <c r="K56" s="54"/>
      <c r="L56" s="54"/>
      <c r="M56" s="54"/>
      <c r="N56" s="54"/>
      <c r="O56" s="54"/>
      <c r="P56" s="54"/>
      <c r="Q56" s="54"/>
      <c r="R56" s="54"/>
      <c r="S56" s="54"/>
      <c r="T56" s="56"/>
      <c r="U56" s="49"/>
      <c r="V56" s="49"/>
      <c r="W56" s="50"/>
      <c r="X56" s="51"/>
    </row>
    <row r="57" spans="2:25" outlineLevel="1" x14ac:dyDescent="0.3">
      <c r="B57" s="1"/>
      <c r="C57" s="57"/>
      <c r="D57" s="57"/>
      <c r="E57" s="57"/>
      <c r="F57" s="57"/>
      <c r="G57" s="57"/>
      <c r="H57" s="58"/>
      <c r="I57" s="57"/>
      <c r="J57" s="57"/>
      <c r="K57" s="57"/>
      <c r="L57" s="57"/>
      <c r="M57" s="57"/>
      <c r="N57" s="57"/>
      <c r="O57" s="57"/>
      <c r="P57" s="57"/>
      <c r="Q57" s="57"/>
      <c r="R57" s="57"/>
      <c r="S57" s="57"/>
      <c r="T57" s="49"/>
      <c r="U57" s="49"/>
      <c r="V57" s="49"/>
      <c r="W57" s="51"/>
      <c r="X57" s="51"/>
    </row>
    <row r="58" spans="2:25" ht="63" customHeight="1" outlineLevel="1" x14ac:dyDescent="0.3">
      <c r="B58" s="14" t="s">
        <v>92</v>
      </c>
      <c r="C58" s="15" t="s">
        <v>58</v>
      </c>
      <c r="D58" s="15" t="s">
        <v>59</v>
      </c>
      <c r="E58" s="15" t="s">
        <v>60</v>
      </c>
      <c r="F58" s="15" t="s">
        <v>61</v>
      </c>
      <c r="G58" s="15" t="s">
        <v>128</v>
      </c>
      <c r="H58" s="15" t="s">
        <v>17</v>
      </c>
      <c r="I58" s="15" t="s">
        <v>19</v>
      </c>
      <c r="J58" s="15" t="s">
        <v>21</v>
      </c>
      <c r="K58" s="15" t="s">
        <v>62</v>
      </c>
      <c r="L58" s="15" t="s">
        <v>63</v>
      </c>
      <c r="M58" s="15" t="s">
        <v>27</v>
      </c>
      <c r="N58" s="15" t="s">
        <v>29</v>
      </c>
      <c r="O58" s="15" t="s">
        <v>31</v>
      </c>
      <c r="P58" s="15" t="s">
        <v>33</v>
      </c>
      <c r="Q58" s="15" t="s">
        <v>35</v>
      </c>
      <c r="R58" s="15" t="s">
        <v>37</v>
      </c>
      <c r="S58" s="15" t="s">
        <v>39</v>
      </c>
      <c r="T58" s="15" t="s">
        <v>64</v>
      </c>
      <c r="U58" s="16" t="s">
        <v>65</v>
      </c>
      <c r="V58" s="16" t="s">
        <v>45</v>
      </c>
      <c r="W58" s="15" t="s">
        <v>47</v>
      </c>
      <c r="X58" s="16" t="s">
        <v>49</v>
      </c>
    </row>
    <row r="59" spans="2:25" outlineLevel="1" x14ac:dyDescent="0.3">
      <c r="B59" s="18" t="s">
        <v>3</v>
      </c>
      <c r="C59" s="19">
        <v>157657</v>
      </c>
      <c r="D59" s="19">
        <v>221030</v>
      </c>
      <c r="E59" s="19">
        <v>228774</v>
      </c>
      <c r="F59" s="20">
        <v>71117</v>
      </c>
      <c r="G59" s="126">
        <f>IFERROR(E59/C59-1,0%)</f>
        <v>0.45108685310515861</v>
      </c>
      <c r="H59" s="21">
        <v>2.404877696081497E-2</v>
      </c>
      <c r="I59" s="19">
        <v>159173</v>
      </c>
      <c r="J59" s="22"/>
      <c r="K59" s="23"/>
      <c r="L59" s="23"/>
      <c r="M59" s="23">
        <v>173500</v>
      </c>
      <c r="N59" s="22">
        <v>15843</v>
      </c>
      <c r="O59" s="23">
        <v>159173</v>
      </c>
      <c r="P59" s="22">
        <v>1516</v>
      </c>
      <c r="Q59" s="23">
        <v>182174</v>
      </c>
      <c r="R59" s="22">
        <v>24517</v>
      </c>
      <c r="S59" s="22">
        <v>29241</v>
      </c>
      <c r="T59" s="24">
        <v>0</v>
      </c>
      <c r="U59" s="25">
        <v>0</v>
      </c>
      <c r="V59" s="26">
        <v>0</v>
      </c>
      <c r="W59" s="24">
        <v>0.45108685310515867</v>
      </c>
      <c r="X59" s="25">
        <v>1.0848087120281867E-2</v>
      </c>
    </row>
    <row r="60" spans="2:25" outlineLevel="1" x14ac:dyDescent="0.3">
      <c r="B60" s="18" t="s">
        <v>66</v>
      </c>
      <c r="C60" s="19">
        <v>1626181</v>
      </c>
      <c r="D60" s="19">
        <v>1194826</v>
      </c>
      <c r="E60" s="19">
        <v>1822630</v>
      </c>
      <c r="F60" s="20">
        <v>196449</v>
      </c>
      <c r="G60" s="126">
        <f t="shared" ref="G60:G68" si="2">IFERROR(E60/C60-1,0%)</f>
        <v>0.12080389575330175</v>
      </c>
      <c r="H60" s="21">
        <v>0.24805536174679874</v>
      </c>
      <c r="I60" s="23">
        <v>1656766</v>
      </c>
      <c r="J60" s="22"/>
      <c r="K60" s="23"/>
      <c r="L60" s="23"/>
      <c r="M60" s="23">
        <v>1784709</v>
      </c>
      <c r="N60" s="22">
        <v>158528</v>
      </c>
      <c r="O60" s="23">
        <v>1656766</v>
      </c>
      <c r="P60" s="22">
        <v>30585</v>
      </c>
      <c r="Q60" s="23">
        <v>1708376</v>
      </c>
      <c r="R60" s="22">
        <v>82195</v>
      </c>
      <c r="S60" s="22">
        <v>-74859</v>
      </c>
      <c r="T60" s="24">
        <v>0</v>
      </c>
      <c r="U60" s="25">
        <v>0</v>
      </c>
      <c r="V60" s="26">
        <v>0</v>
      </c>
      <c r="W60" s="24">
        <v>0.12080389575330175</v>
      </c>
      <c r="X60" s="25">
        <v>2.9966054061507829E-2</v>
      </c>
    </row>
    <row r="61" spans="2:25" outlineLevel="1" x14ac:dyDescent="0.3">
      <c r="B61" s="18" t="s">
        <v>67</v>
      </c>
      <c r="C61" s="19">
        <v>857671</v>
      </c>
      <c r="D61" s="19">
        <v>932482</v>
      </c>
      <c r="E61" s="19">
        <v>1058140</v>
      </c>
      <c r="F61" s="20">
        <v>200469</v>
      </c>
      <c r="G61" s="126">
        <f t="shared" si="2"/>
        <v>0.23373647937262665</v>
      </c>
      <c r="H61" s="21">
        <v>0.13082792761982745</v>
      </c>
      <c r="I61" s="23">
        <v>935807</v>
      </c>
      <c r="J61" s="22"/>
      <c r="K61" s="23"/>
      <c r="L61" s="23"/>
      <c r="M61" s="23">
        <v>958961</v>
      </c>
      <c r="N61" s="22">
        <v>101290</v>
      </c>
      <c r="O61" s="23">
        <v>935807</v>
      </c>
      <c r="P61" s="22">
        <v>78136</v>
      </c>
      <c r="Q61" s="23">
        <v>825402</v>
      </c>
      <c r="R61" s="22">
        <v>-32269</v>
      </c>
      <c r="S61" s="22">
        <v>53312</v>
      </c>
      <c r="T61" s="24">
        <v>0</v>
      </c>
      <c r="U61" s="25">
        <v>0</v>
      </c>
      <c r="V61" s="26">
        <v>0</v>
      </c>
      <c r="W61" s="24">
        <v>0.23373647937262657</v>
      </c>
      <c r="X61" s="25">
        <v>3.057925920547528E-2</v>
      </c>
    </row>
    <row r="62" spans="2:25" outlineLevel="1" x14ac:dyDescent="0.3">
      <c r="B62" s="18" t="s">
        <v>4</v>
      </c>
      <c r="C62" s="19">
        <v>3534926</v>
      </c>
      <c r="D62" s="19">
        <v>2842189</v>
      </c>
      <c r="E62" s="19">
        <v>3564229</v>
      </c>
      <c r="F62" s="20">
        <v>29303</v>
      </c>
      <c r="G62" s="126">
        <f t="shared" si="2"/>
        <v>8.2895653261199076E-3</v>
      </c>
      <c r="H62" s="21">
        <v>0.53921263849360213</v>
      </c>
      <c r="I62" s="23">
        <v>3609177</v>
      </c>
      <c r="J62" s="22">
        <v>74251</v>
      </c>
      <c r="K62" s="23">
        <v>29700.400000000001</v>
      </c>
      <c r="L62" s="23">
        <v>44550.6</v>
      </c>
      <c r="M62" s="23">
        <v>3947693</v>
      </c>
      <c r="N62" s="22">
        <v>412767</v>
      </c>
      <c r="O62" s="23">
        <v>3609177</v>
      </c>
      <c r="P62" s="22"/>
      <c r="Q62" s="23">
        <v>3158217</v>
      </c>
      <c r="R62" s="22">
        <v>-376709</v>
      </c>
      <c r="S62" s="22">
        <v>-81006</v>
      </c>
      <c r="T62" s="24">
        <v>2.100496587481605E-2</v>
      </c>
      <c r="U62" s="25">
        <v>2.80066211664214E-2</v>
      </c>
      <c r="V62" s="26">
        <v>1.1326143070827636E-2</v>
      </c>
      <c r="W62" s="24">
        <v>8.2895653261199805E-3</v>
      </c>
      <c r="X62" s="25">
        <v>4.4698383914622318E-3</v>
      </c>
    </row>
    <row r="63" spans="2:25" outlineLevel="1" x14ac:dyDescent="0.3">
      <c r="B63" s="11" t="s">
        <v>79</v>
      </c>
      <c r="C63" s="19">
        <v>382265</v>
      </c>
      <c r="D63" s="19">
        <v>542209</v>
      </c>
      <c r="E63" s="19">
        <v>446533</v>
      </c>
      <c r="F63" s="20">
        <v>64268</v>
      </c>
      <c r="G63" s="126">
        <f t="shared" si="2"/>
        <v>0.16812420702915509</v>
      </c>
      <c r="H63" s="21">
        <v>5.8310165263362454E-2</v>
      </c>
      <c r="I63" s="19">
        <v>385941</v>
      </c>
      <c r="J63" s="22"/>
      <c r="K63" s="32"/>
      <c r="L63" s="32"/>
      <c r="M63" s="19">
        <v>420678</v>
      </c>
      <c r="N63" s="22">
        <v>38413</v>
      </c>
      <c r="O63" s="23">
        <v>385941</v>
      </c>
      <c r="P63" s="22">
        <v>3676</v>
      </c>
      <c r="Q63" s="19">
        <v>441710</v>
      </c>
      <c r="R63" s="22">
        <v>59445</v>
      </c>
      <c r="S63" s="22">
        <v>-37266</v>
      </c>
      <c r="T63" s="24">
        <v>0</v>
      </c>
      <c r="U63" s="25">
        <v>0</v>
      </c>
      <c r="V63" s="26">
        <v>0</v>
      </c>
      <c r="W63" s="24">
        <v>0.16812420702915518</v>
      </c>
      <c r="X63" s="25">
        <v>9.803350296641802E-3</v>
      </c>
    </row>
    <row r="64" spans="2:25" outlineLevel="1" x14ac:dyDescent="0.3">
      <c r="B64" s="27" t="s">
        <v>81</v>
      </c>
      <c r="C64" s="28"/>
      <c r="D64" s="28"/>
      <c r="E64" s="28"/>
      <c r="F64" s="29">
        <v>0</v>
      </c>
      <c r="G64" s="128">
        <f t="shared" si="2"/>
        <v>0</v>
      </c>
      <c r="H64" s="30">
        <v>0</v>
      </c>
      <c r="I64" s="28"/>
      <c r="J64" s="31"/>
      <c r="K64" s="32"/>
      <c r="L64" s="32"/>
      <c r="M64" s="28"/>
      <c r="N64" s="31">
        <v>0</v>
      </c>
      <c r="O64" s="28"/>
      <c r="P64" s="31"/>
      <c r="Q64" s="28"/>
      <c r="R64" s="31">
        <v>0</v>
      </c>
      <c r="S64" s="31">
        <v>0</v>
      </c>
      <c r="T64" s="33">
        <v>0</v>
      </c>
      <c r="U64" s="34">
        <v>0</v>
      </c>
      <c r="V64" s="35">
        <v>0</v>
      </c>
      <c r="W64" s="33">
        <v>0</v>
      </c>
      <c r="X64" s="34">
        <v>0</v>
      </c>
    </row>
    <row r="65" spans="2:25" outlineLevel="1" x14ac:dyDescent="0.3">
      <c r="B65" s="27" t="s">
        <v>83</v>
      </c>
      <c r="C65" s="28">
        <v>382265</v>
      </c>
      <c r="D65" s="28">
        <v>542209</v>
      </c>
      <c r="E65" s="28">
        <v>446533</v>
      </c>
      <c r="F65" s="29">
        <v>64268</v>
      </c>
      <c r="G65" s="128">
        <f t="shared" si="2"/>
        <v>0.16812420702915509</v>
      </c>
      <c r="H65" s="30">
        <v>5.8310165263362454E-2</v>
      </c>
      <c r="I65" s="28">
        <v>385941</v>
      </c>
      <c r="J65" s="31"/>
      <c r="K65" s="32"/>
      <c r="L65" s="32"/>
      <c r="M65" s="28">
        <v>420678</v>
      </c>
      <c r="N65" s="31">
        <v>38413</v>
      </c>
      <c r="O65" s="28">
        <v>385941</v>
      </c>
      <c r="P65" s="31">
        <v>3676</v>
      </c>
      <c r="Q65" s="28">
        <v>441710</v>
      </c>
      <c r="R65" s="31">
        <v>59445</v>
      </c>
      <c r="S65" s="31">
        <v>-37266</v>
      </c>
      <c r="T65" s="33">
        <v>0</v>
      </c>
      <c r="U65" s="34">
        <v>0</v>
      </c>
      <c r="V65" s="35">
        <v>0</v>
      </c>
      <c r="W65" s="33">
        <v>0.16812420702915518</v>
      </c>
      <c r="X65" s="34">
        <v>9.803350296641802E-3</v>
      </c>
    </row>
    <row r="66" spans="2:25" outlineLevel="1" x14ac:dyDescent="0.3">
      <c r="B66" s="27" t="s">
        <v>85</v>
      </c>
      <c r="C66" s="28"/>
      <c r="D66" s="28"/>
      <c r="E66" s="28"/>
      <c r="F66" s="29"/>
      <c r="G66" s="128">
        <f t="shared" si="2"/>
        <v>0</v>
      </c>
      <c r="H66" s="30">
        <v>0</v>
      </c>
      <c r="I66" s="28"/>
      <c r="J66" s="31"/>
      <c r="K66" s="32"/>
      <c r="L66" s="32"/>
      <c r="M66" s="28"/>
      <c r="N66" s="31">
        <v>0</v>
      </c>
      <c r="O66" s="28"/>
      <c r="P66" s="31"/>
      <c r="Q66" s="28"/>
      <c r="R66" s="31">
        <v>0</v>
      </c>
      <c r="S66" s="31">
        <v>0</v>
      </c>
      <c r="T66" s="33">
        <v>0</v>
      </c>
      <c r="U66" s="34">
        <v>0</v>
      </c>
      <c r="V66" s="35">
        <v>0</v>
      </c>
      <c r="W66" s="33">
        <v>0</v>
      </c>
      <c r="X66" s="34">
        <v>0</v>
      </c>
      <c r="Y66" s="1"/>
    </row>
    <row r="67" spans="2:25" outlineLevel="1" x14ac:dyDescent="0.3">
      <c r="B67" s="36" t="s">
        <v>86</v>
      </c>
      <c r="C67" s="37">
        <v>-2982</v>
      </c>
      <c r="D67" s="37">
        <v>-75983</v>
      </c>
      <c r="E67" s="37">
        <v>-56890</v>
      </c>
      <c r="F67" s="38">
        <v>-53908</v>
      </c>
      <c r="G67" s="129">
        <f t="shared" si="2"/>
        <v>18.077800134138162</v>
      </c>
      <c r="H67" s="39">
        <v>-4.5487008440570504E-4</v>
      </c>
      <c r="I67" s="37">
        <v>-2982</v>
      </c>
      <c r="J67" s="40"/>
      <c r="K67" s="41"/>
      <c r="L67" s="41"/>
      <c r="M67" s="37">
        <v>-4574</v>
      </c>
      <c r="N67" s="40">
        <v>-1592</v>
      </c>
      <c r="O67" s="37">
        <v>-2982</v>
      </c>
      <c r="P67" s="40"/>
      <c r="Q67" s="37">
        <v>-68991</v>
      </c>
      <c r="R67" s="40">
        <v>-66009</v>
      </c>
      <c r="S67" s="40">
        <v>13693</v>
      </c>
      <c r="T67" s="42">
        <v>0</v>
      </c>
      <c r="U67" s="43">
        <v>0</v>
      </c>
      <c r="V67" s="44">
        <v>0</v>
      </c>
      <c r="W67" s="42">
        <v>18.077800134138162</v>
      </c>
      <c r="X67" s="43">
        <v>-8.2230504728848918E-3</v>
      </c>
    </row>
    <row r="68" spans="2:25" outlineLevel="1" x14ac:dyDescent="0.3">
      <c r="B68" s="3" t="s">
        <v>93</v>
      </c>
      <c r="C68" s="45">
        <v>6555718</v>
      </c>
      <c r="D68" s="45">
        <v>5656753</v>
      </c>
      <c r="E68" s="45">
        <v>7063416</v>
      </c>
      <c r="F68" s="45">
        <v>507698</v>
      </c>
      <c r="G68" s="131">
        <f t="shared" si="2"/>
        <v>7.7443538602484097E-2</v>
      </c>
      <c r="H68" s="46">
        <v>1</v>
      </c>
      <c r="I68" s="45">
        <v>6743882</v>
      </c>
      <c r="J68" s="45">
        <v>74251</v>
      </c>
      <c r="K68" s="45">
        <v>29700.400000000001</v>
      </c>
      <c r="L68" s="45">
        <v>44550.6</v>
      </c>
      <c r="M68" s="45">
        <v>7280967</v>
      </c>
      <c r="N68" s="45">
        <v>725249</v>
      </c>
      <c r="O68" s="45">
        <v>6743882</v>
      </c>
      <c r="P68" s="45">
        <v>113913</v>
      </c>
      <c r="Q68" s="45">
        <v>6246888</v>
      </c>
      <c r="R68" s="45">
        <v>-308830</v>
      </c>
      <c r="S68" s="45">
        <v>-96885</v>
      </c>
      <c r="T68" s="47">
        <v>1.1326143070827634E-2</v>
      </c>
      <c r="U68" s="48">
        <v>1.5101524094436845E-2</v>
      </c>
      <c r="V68" s="49">
        <v>1.1326143070827636E-2</v>
      </c>
      <c r="W68" s="50">
        <v>7.7443538602484124E-2</v>
      </c>
      <c r="X68" s="51">
        <v>7.7443538602484097E-2</v>
      </c>
    </row>
    <row r="69" spans="2:25" outlineLevel="1" x14ac:dyDescent="0.3">
      <c r="B69" s="1"/>
      <c r="C69" s="54"/>
      <c r="D69" s="54"/>
      <c r="E69" s="54"/>
      <c r="F69" s="54"/>
      <c r="G69" s="54"/>
      <c r="H69" s="55"/>
      <c r="I69" s="54"/>
      <c r="J69" s="54"/>
      <c r="K69" s="54"/>
      <c r="L69" s="54"/>
      <c r="M69" s="54"/>
      <c r="N69" s="54"/>
      <c r="O69" s="54"/>
      <c r="P69" s="54"/>
      <c r="Q69" s="54"/>
      <c r="R69" s="54"/>
      <c r="S69" s="54"/>
      <c r="T69" s="56"/>
      <c r="U69" s="49"/>
      <c r="V69" s="49"/>
      <c r="W69" s="50"/>
      <c r="X69" s="51"/>
    </row>
    <row r="70" spans="2:25" ht="61.2" customHeight="1" outlineLevel="1" x14ac:dyDescent="0.3">
      <c r="B70" s="14" t="s">
        <v>161</v>
      </c>
      <c r="C70" s="15" t="s">
        <v>58</v>
      </c>
      <c r="D70" s="15" t="s">
        <v>59</v>
      </c>
      <c r="E70" s="15" t="s">
        <v>60</v>
      </c>
      <c r="F70" s="15" t="s">
        <v>61</v>
      </c>
      <c r="G70" s="15" t="s">
        <v>128</v>
      </c>
      <c r="H70" s="15" t="s">
        <v>17</v>
      </c>
      <c r="I70" s="15" t="s">
        <v>19</v>
      </c>
      <c r="J70" s="15" t="s">
        <v>21</v>
      </c>
      <c r="K70" s="15" t="s">
        <v>62</v>
      </c>
      <c r="L70" s="15" t="s">
        <v>63</v>
      </c>
      <c r="M70" s="15" t="s">
        <v>27</v>
      </c>
      <c r="N70" s="15" t="s">
        <v>29</v>
      </c>
      <c r="O70" s="15" t="s">
        <v>31</v>
      </c>
      <c r="P70" s="15" t="s">
        <v>33</v>
      </c>
      <c r="Q70" s="15" t="s">
        <v>35</v>
      </c>
      <c r="R70" s="15" t="s">
        <v>37</v>
      </c>
      <c r="S70" s="15" t="s">
        <v>39</v>
      </c>
      <c r="T70" s="15" t="s">
        <v>64</v>
      </c>
      <c r="U70" s="16" t="s">
        <v>65</v>
      </c>
      <c r="V70" s="16" t="s">
        <v>45</v>
      </c>
      <c r="W70" s="15" t="s">
        <v>47</v>
      </c>
      <c r="X70" s="16" t="s">
        <v>49</v>
      </c>
    </row>
    <row r="71" spans="2:25" outlineLevel="1" x14ac:dyDescent="0.3">
      <c r="B71" s="18" t="s">
        <v>3</v>
      </c>
      <c r="C71" s="19">
        <v>39259</v>
      </c>
      <c r="D71" s="19">
        <v>180269</v>
      </c>
      <c r="E71" s="19">
        <v>188174</v>
      </c>
      <c r="F71" s="20">
        <v>148915</v>
      </c>
      <c r="G71" s="126">
        <f>IFERROR(E71/C71-1,0%)</f>
        <v>3.7931429735856748</v>
      </c>
      <c r="H71" s="21">
        <v>1.6676202843182355E-2</v>
      </c>
      <c r="I71" s="19">
        <v>39637</v>
      </c>
      <c r="J71" s="22"/>
      <c r="K71" s="23"/>
      <c r="L71" s="23"/>
      <c r="M71" s="23">
        <v>38996</v>
      </c>
      <c r="N71" s="22">
        <v>-263</v>
      </c>
      <c r="O71" s="23">
        <v>39637</v>
      </c>
      <c r="P71" s="22">
        <v>378</v>
      </c>
      <c r="Q71" s="23">
        <v>39292</v>
      </c>
      <c r="R71" s="22">
        <v>33</v>
      </c>
      <c r="S71" s="22">
        <v>148767</v>
      </c>
      <c r="T71" s="24">
        <v>0</v>
      </c>
      <c r="U71" s="25">
        <v>0</v>
      </c>
      <c r="V71" s="26">
        <v>0</v>
      </c>
      <c r="W71" s="24">
        <v>3.7931429735856748</v>
      </c>
      <c r="X71" s="25">
        <v>6.3255221640706599E-2</v>
      </c>
    </row>
    <row r="72" spans="2:25" outlineLevel="1" x14ac:dyDescent="0.3">
      <c r="B72" s="18" t="s">
        <v>66</v>
      </c>
      <c r="C72" s="19">
        <v>1315706</v>
      </c>
      <c r="D72" s="19">
        <v>323349</v>
      </c>
      <c r="E72" s="19">
        <v>497451</v>
      </c>
      <c r="F72" s="20">
        <v>-818255</v>
      </c>
      <c r="G72" s="126">
        <f t="shared" ref="G72:G80" si="3">IFERROR(E72/C72-1,0%)</f>
        <v>-0.62191325417684495</v>
      </c>
      <c r="H72" s="21">
        <v>0.55887771308469614</v>
      </c>
      <c r="I72" s="23">
        <v>1340451</v>
      </c>
      <c r="J72" s="22"/>
      <c r="K72" s="23"/>
      <c r="L72" s="23"/>
      <c r="M72" s="23">
        <v>1302930</v>
      </c>
      <c r="N72" s="22">
        <v>-12776</v>
      </c>
      <c r="O72" s="23">
        <v>1340451</v>
      </c>
      <c r="P72" s="22">
        <v>24745</v>
      </c>
      <c r="Q72" s="23">
        <v>1313188</v>
      </c>
      <c r="R72" s="22">
        <v>-2518</v>
      </c>
      <c r="S72" s="22">
        <v>-827706</v>
      </c>
      <c r="T72" s="24">
        <v>0</v>
      </c>
      <c r="U72" s="25">
        <v>0</v>
      </c>
      <c r="V72" s="26">
        <v>0</v>
      </c>
      <c r="W72" s="24">
        <v>-0.62191325417684495</v>
      </c>
      <c r="X72" s="25">
        <v>-0.34757345723141647</v>
      </c>
    </row>
    <row r="73" spans="2:25" outlineLevel="1" x14ac:dyDescent="0.3">
      <c r="B73" s="18" t="s">
        <v>67</v>
      </c>
      <c r="C73" s="19">
        <v>230906</v>
      </c>
      <c r="D73" s="19">
        <v>153072</v>
      </c>
      <c r="E73" s="19">
        <v>175180</v>
      </c>
      <c r="F73" s="20">
        <v>-55726</v>
      </c>
      <c r="G73" s="126">
        <f t="shared" si="3"/>
        <v>-0.2413363013520653</v>
      </c>
      <c r="H73" s="21">
        <v>9.80828674624383E-2</v>
      </c>
      <c r="I73" s="23">
        <v>251942</v>
      </c>
      <c r="J73" s="22"/>
      <c r="K73" s="23"/>
      <c r="L73" s="23"/>
      <c r="M73" s="23">
        <v>233050</v>
      </c>
      <c r="N73" s="22">
        <v>2144</v>
      </c>
      <c r="O73" s="23">
        <v>251942</v>
      </c>
      <c r="P73" s="22">
        <v>21036</v>
      </c>
      <c r="Q73" s="23">
        <v>231422</v>
      </c>
      <c r="R73" s="22">
        <v>516</v>
      </c>
      <c r="S73" s="22">
        <v>-79422</v>
      </c>
      <c r="T73" s="24">
        <v>0</v>
      </c>
      <c r="U73" s="25">
        <v>0</v>
      </c>
      <c r="V73" s="26">
        <v>0</v>
      </c>
      <c r="W73" s="24">
        <v>-0.24133630135206535</v>
      </c>
      <c r="X73" s="25">
        <v>-2.3670956459389696E-2</v>
      </c>
    </row>
    <row r="74" spans="2:25" outlineLevel="1" x14ac:dyDescent="0.3">
      <c r="B74" s="18" t="s">
        <v>4</v>
      </c>
      <c r="C74" s="19">
        <v>673246</v>
      </c>
      <c r="D74" s="19">
        <v>1154299</v>
      </c>
      <c r="E74" s="19">
        <v>1480153</v>
      </c>
      <c r="F74" s="20">
        <v>806907</v>
      </c>
      <c r="G74" s="126">
        <f t="shared" si="3"/>
        <v>1.1985321858577698</v>
      </c>
      <c r="H74" s="21">
        <v>0.28597740287223689</v>
      </c>
      <c r="I74" s="23">
        <v>688881</v>
      </c>
      <c r="J74" s="22">
        <v>15635</v>
      </c>
      <c r="K74" s="23">
        <v>6254</v>
      </c>
      <c r="L74" s="23">
        <v>9381</v>
      </c>
      <c r="M74" s="23">
        <v>679067</v>
      </c>
      <c r="N74" s="22">
        <v>5821</v>
      </c>
      <c r="O74" s="23">
        <v>688881</v>
      </c>
      <c r="P74" s="22"/>
      <c r="Q74" s="23">
        <v>673435</v>
      </c>
      <c r="R74" s="22">
        <v>189</v>
      </c>
      <c r="S74" s="22">
        <v>785262</v>
      </c>
      <c r="T74" s="24">
        <v>2.3223309161881391E-2</v>
      </c>
      <c r="U74" s="25">
        <v>3.0964412215841855E-2</v>
      </c>
      <c r="V74" s="26">
        <v>6.6413416402138648E-3</v>
      </c>
      <c r="W74" s="24">
        <v>1.1985321858577698</v>
      </c>
      <c r="X74" s="25">
        <v>0.34275312177039013</v>
      </c>
    </row>
    <row r="75" spans="2:25" outlineLevel="1" x14ac:dyDescent="0.3">
      <c r="B75" s="11" t="s">
        <v>79</v>
      </c>
      <c r="C75" s="19">
        <v>95190</v>
      </c>
      <c r="D75" s="19">
        <v>503604</v>
      </c>
      <c r="E75" s="19">
        <v>418274</v>
      </c>
      <c r="F75" s="20">
        <v>323084</v>
      </c>
      <c r="G75" s="126">
        <f t="shared" si="3"/>
        <v>3.3940960184893374</v>
      </c>
      <c r="H75" s="21">
        <v>4.0434237974541591E-2</v>
      </c>
      <c r="I75" s="19">
        <v>96106</v>
      </c>
      <c r="J75" s="22"/>
      <c r="K75" s="32"/>
      <c r="L75" s="32"/>
      <c r="M75" s="19">
        <v>94551</v>
      </c>
      <c r="N75" s="22">
        <v>-639</v>
      </c>
      <c r="O75" s="23">
        <v>96106</v>
      </c>
      <c r="P75" s="22">
        <v>916</v>
      </c>
      <c r="Q75" s="19">
        <v>95270</v>
      </c>
      <c r="R75" s="22">
        <v>80</v>
      </c>
      <c r="S75" s="22">
        <v>322727</v>
      </c>
      <c r="T75" s="24">
        <v>0</v>
      </c>
      <c r="U75" s="25">
        <v>0</v>
      </c>
      <c r="V75" s="26">
        <v>0</v>
      </c>
      <c r="W75" s="24">
        <v>3.394096018489337</v>
      </c>
      <c r="X75" s="25">
        <v>0.13723768612004197</v>
      </c>
    </row>
    <row r="76" spans="2:25" ht="14.4" customHeight="1" outlineLevel="1" x14ac:dyDescent="0.3">
      <c r="B76" s="27" t="s">
        <v>81</v>
      </c>
      <c r="C76" s="28"/>
      <c r="D76" s="28"/>
      <c r="E76" s="28"/>
      <c r="F76" s="29">
        <v>0</v>
      </c>
      <c r="G76" s="128">
        <f t="shared" si="3"/>
        <v>0</v>
      </c>
      <c r="H76" s="30">
        <v>0</v>
      </c>
      <c r="I76" s="28"/>
      <c r="J76" s="31"/>
      <c r="K76" s="32"/>
      <c r="L76" s="32"/>
      <c r="M76" s="28"/>
      <c r="N76" s="31">
        <v>0</v>
      </c>
      <c r="O76" s="28"/>
      <c r="P76" s="31"/>
      <c r="Q76" s="28"/>
      <c r="R76" s="31">
        <v>0</v>
      </c>
      <c r="S76" s="31">
        <v>0</v>
      </c>
      <c r="T76" s="33">
        <v>0</v>
      </c>
      <c r="U76" s="34">
        <v>0</v>
      </c>
      <c r="V76" s="35">
        <v>0</v>
      </c>
      <c r="W76" s="33">
        <v>0</v>
      </c>
      <c r="X76" s="34">
        <v>0</v>
      </c>
    </row>
    <row r="77" spans="2:25" ht="14.4" customHeight="1" outlineLevel="1" x14ac:dyDescent="0.3">
      <c r="B77" s="27" t="s">
        <v>83</v>
      </c>
      <c r="C77" s="28">
        <v>95190</v>
      </c>
      <c r="D77" s="28">
        <v>503604</v>
      </c>
      <c r="E77" s="28">
        <v>418274</v>
      </c>
      <c r="F77" s="29">
        <v>323084</v>
      </c>
      <c r="G77" s="128">
        <f t="shared" si="3"/>
        <v>3.3940960184893374</v>
      </c>
      <c r="H77" s="30">
        <v>4.0434237974541591E-2</v>
      </c>
      <c r="I77" s="28">
        <v>96106</v>
      </c>
      <c r="J77" s="31"/>
      <c r="K77" s="32"/>
      <c r="L77" s="32"/>
      <c r="M77" s="28">
        <v>94551</v>
      </c>
      <c r="N77" s="31">
        <v>-639</v>
      </c>
      <c r="O77" s="28">
        <v>96106</v>
      </c>
      <c r="P77" s="31">
        <v>916</v>
      </c>
      <c r="Q77" s="28">
        <v>95270</v>
      </c>
      <c r="R77" s="31">
        <v>80</v>
      </c>
      <c r="S77" s="31">
        <v>322727</v>
      </c>
      <c r="T77" s="33">
        <v>0</v>
      </c>
      <c r="U77" s="34">
        <v>0</v>
      </c>
      <c r="V77" s="35">
        <v>0</v>
      </c>
      <c r="W77" s="33">
        <v>3.394096018489337</v>
      </c>
      <c r="X77" s="34">
        <v>0.13723768612004197</v>
      </c>
    </row>
    <row r="78" spans="2:25" ht="14.4" customHeight="1" outlineLevel="1" x14ac:dyDescent="0.3">
      <c r="B78" s="27" t="s">
        <v>85</v>
      </c>
      <c r="C78" s="28"/>
      <c r="D78" s="28"/>
      <c r="E78" s="28"/>
      <c r="F78" s="29"/>
      <c r="G78" s="128">
        <f t="shared" si="3"/>
        <v>0</v>
      </c>
      <c r="H78" s="30">
        <v>0</v>
      </c>
      <c r="I78" s="28"/>
      <c r="J78" s="31"/>
      <c r="K78" s="32"/>
      <c r="L78" s="32"/>
      <c r="M78" s="28"/>
      <c r="N78" s="31">
        <v>0</v>
      </c>
      <c r="O78" s="28"/>
      <c r="P78" s="31"/>
      <c r="Q78" s="28"/>
      <c r="R78" s="31">
        <v>0</v>
      </c>
      <c r="S78" s="31">
        <v>0</v>
      </c>
      <c r="T78" s="33">
        <v>0</v>
      </c>
      <c r="U78" s="34">
        <v>0</v>
      </c>
      <c r="V78" s="35">
        <v>0</v>
      </c>
      <c r="W78" s="33">
        <v>0</v>
      </c>
      <c r="X78" s="34">
        <v>0</v>
      </c>
      <c r="Y78" s="1"/>
    </row>
    <row r="79" spans="2:25" outlineLevel="1" x14ac:dyDescent="0.3">
      <c r="B79" s="36" t="s">
        <v>86</v>
      </c>
      <c r="C79" s="37">
        <v>-114</v>
      </c>
      <c r="D79" s="37">
        <v>-23832</v>
      </c>
      <c r="E79" s="37">
        <v>-14804</v>
      </c>
      <c r="F79" s="38">
        <v>-14690</v>
      </c>
      <c r="G79" s="129">
        <f t="shared" si="3"/>
        <v>128.85964912280701</v>
      </c>
      <c r="H79" s="39">
        <v>-4.8424237095259396E-5</v>
      </c>
      <c r="I79" s="37">
        <v>-114</v>
      </c>
      <c r="J79" s="40"/>
      <c r="K79" s="41"/>
      <c r="L79" s="41"/>
      <c r="M79" s="37">
        <v>-596</v>
      </c>
      <c r="N79" s="40">
        <v>-482</v>
      </c>
      <c r="O79" s="37">
        <v>-114</v>
      </c>
      <c r="P79" s="40"/>
      <c r="Q79" s="37">
        <v>-28209</v>
      </c>
      <c r="R79" s="40">
        <v>-28095</v>
      </c>
      <c r="S79" s="40">
        <v>13887</v>
      </c>
      <c r="T79" s="42">
        <v>0</v>
      </c>
      <c r="U79" s="43">
        <v>0</v>
      </c>
      <c r="V79" s="44">
        <v>0</v>
      </c>
      <c r="W79" s="42">
        <v>128.85964912280701</v>
      </c>
      <c r="X79" s="43">
        <v>-6.2399302011347411E-3</v>
      </c>
    </row>
    <row r="80" spans="2:25" outlineLevel="1" x14ac:dyDescent="0.3">
      <c r="B80" s="3" t="s">
        <v>95</v>
      </c>
      <c r="C80" s="45">
        <v>2354193</v>
      </c>
      <c r="D80" s="45">
        <v>2290761</v>
      </c>
      <c r="E80" s="45">
        <v>2744428</v>
      </c>
      <c r="F80" s="45">
        <v>390235</v>
      </c>
      <c r="G80" s="131">
        <f t="shared" si="3"/>
        <v>0.16576168563919791</v>
      </c>
      <c r="H80" s="46">
        <v>1</v>
      </c>
      <c r="I80" s="45">
        <v>2416903</v>
      </c>
      <c r="J80" s="45">
        <v>15635</v>
      </c>
      <c r="K80" s="45">
        <v>6254</v>
      </c>
      <c r="L80" s="45">
        <v>9381</v>
      </c>
      <c r="M80" s="45">
        <v>2347998</v>
      </c>
      <c r="N80" s="45">
        <v>-6195</v>
      </c>
      <c r="O80" s="45">
        <v>2416903</v>
      </c>
      <c r="P80" s="45">
        <v>47075</v>
      </c>
      <c r="Q80" s="45">
        <v>2324398</v>
      </c>
      <c r="R80" s="45">
        <v>-29795</v>
      </c>
      <c r="S80" s="45">
        <v>363515</v>
      </c>
      <c r="T80" s="47">
        <v>6.6413416402138648E-3</v>
      </c>
      <c r="U80" s="48">
        <v>8.8551221869518203E-3</v>
      </c>
      <c r="V80" s="49">
        <v>6.6413416402138648E-3</v>
      </c>
      <c r="W80" s="50">
        <v>0.1657616856391978</v>
      </c>
      <c r="X80" s="51">
        <v>0.16576168563919774</v>
      </c>
    </row>
    <row r="81" spans="2:25" outlineLevel="1" x14ac:dyDescent="0.3">
      <c r="B81" s="1"/>
      <c r="C81" s="54"/>
      <c r="D81" s="54"/>
      <c r="E81" s="54"/>
      <c r="F81" s="54"/>
      <c r="G81" s="54"/>
      <c r="H81" s="55"/>
      <c r="I81" s="54"/>
      <c r="J81" s="54"/>
      <c r="K81" s="54"/>
      <c r="L81" s="54"/>
      <c r="M81" s="54"/>
      <c r="N81" s="54"/>
      <c r="O81" s="54"/>
      <c r="P81" s="54"/>
      <c r="Q81" s="54"/>
      <c r="R81" s="54"/>
      <c r="S81" s="54"/>
      <c r="T81" s="56"/>
      <c r="U81" s="49"/>
      <c r="V81" s="49"/>
      <c r="W81" s="50"/>
      <c r="X81" s="51"/>
    </row>
    <row r="82" spans="2:25" ht="75" customHeight="1" x14ac:dyDescent="0.3">
      <c r="B82" s="14" t="s">
        <v>96</v>
      </c>
      <c r="C82" s="15" t="s">
        <v>58</v>
      </c>
      <c r="D82" s="15" t="s">
        <v>59</v>
      </c>
      <c r="E82" s="15" t="s">
        <v>60</v>
      </c>
      <c r="F82" s="15" t="s">
        <v>61</v>
      </c>
      <c r="G82" s="15" t="s">
        <v>128</v>
      </c>
      <c r="H82" s="15" t="s">
        <v>17</v>
      </c>
      <c r="I82" s="15" t="s">
        <v>19</v>
      </c>
      <c r="J82" s="15" t="s">
        <v>21</v>
      </c>
      <c r="K82" s="15" t="s">
        <v>62</v>
      </c>
      <c r="L82" s="15" t="s">
        <v>63</v>
      </c>
      <c r="M82" s="15" t="s">
        <v>27</v>
      </c>
      <c r="N82" s="15" t="s">
        <v>29</v>
      </c>
      <c r="O82" s="15" t="s">
        <v>31</v>
      </c>
      <c r="P82" s="15" t="s">
        <v>33</v>
      </c>
      <c r="Q82" s="15" t="s">
        <v>35</v>
      </c>
      <c r="R82" s="15" t="s">
        <v>37</v>
      </c>
      <c r="S82" s="15" t="s">
        <v>39</v>
      </c>
      <c r="T82" s="15" t="s">
        <v>64</v>
      </c>
      <c r="U82" s="16" t="s">
        <v>65</v>
      </c>
      <c r="V82" s="16" t="s">
        <v>45</v>
      </c>
      <c r="W82" s="15" t="s">
        <v>47</v>
      </c>
      <c r="X82" s="16" t="s">
        <v>49</v>
      </c>
    </row>
    <row r="83" spans="2:25" x14ac:dyDescent="0.3">
      <c r="B83" s="18" t="s">
        <v>3</v>
      </c>
      <c r="C83" s="19">
        <v>1518065</v>
      </c>
      <c r="D83" s="19">
        <v>2534869</v>
      </c>
      <c r="E83" s="19">
        <v>2319245</v>
      </c>
      <c r="F83" s="20">
        <v>801180</v>
      </c>
      <c r="G83" s="126">
        <v>0.52776396267616998</v>
      </c>
      <c r="H83" s="21">
        <v>2.4962198605251652E-2</v>
      </c>
      <c r="I83" s="19">
        <v>1532665</v>
      </c>
      <c r="J83" s="22"/>
      <c r="K83" s="19">
        <v>0</v>
      </c>
      <c r="L83" s="19">
        <v>0</v>
      </c>
      <c r="M83" s="19">
        <v>1703716</v>
      </c>
      <c r="N83" s="22">
        <v>185651</v>
      </c>
      <c r="O83" s="19">
        <v>1532665</v>
      </c>
      <c r="P83" s="22">
        <v>14600</v>
      </c>
      <c r="Q83" s="19">
        <v>1663535</v>
      </c>
      <c r="R83" s="22">
        <v>145470</v>
      </c>
      <c r="S83" s="22">
        <v>455459</v>
      </c>
      <c r="T83" s="24">
        <v>0</v>
      </c>
      <c r="U83" s="25">
        <v>0</v>
      </c>
      <c r="V83" s="26">
        <v>0</v>
      </c>
      <c r="W83" s="24">
        <v>0.52776396267616998</v>
      </c>
      <c r="X83" s="25">
        <v>1.3174148853017176E-2</v>
      </c>
    </row>
    <row r="84" spans="2:25" x14ac:dyDescent="0.3">
      <c r="B84" s="18" t="s">
        <v>66</v>
      </c>
      <c r="C84" s="19">
        <v>20711693</v>
      </c>
      <c r="D84" s="19">
        <v>13312445</v>
      </c>
      <c r="E84" s="19">
        <v>17819600</v>
      </c>
      <c r="F84" s="20">
        <v>-2892093</v>
      </c>
      <c r="G84" s="126">
        <v>-0.13963576034078914</v>
      </c>
      <c r="H84" s="21">
        <v>0.34057131553457887</v>
      </c>
      <c r="I84" s="19">
        <v>21101230</v>
      </c>
      <c r="J84" s="22"/>
      <c r="K84" s="19">
        <v>0</v>
      </c>
      <c r="L84" s="19">
        <v>0</v>
      </c>
      <c r="M84" s="19">
        <v>22364786</v>
      </c>
      <c r="N84" s="22">
        <v>1653093</v>
      </c>
      <c r="O84" s="19">
        <v>21101230</v>
      </c>
      <c r="P84" s="22">
        <v>389537</v>
      </c>
      <c r="Q84" s="19">
        <v>17651999</v>
      </c>
      <c r="R84" s="22">
        <v>-3059694</v>
      </c>
      <c r="S84" s="22">
        <v>-1875029</v>
      </c>
      <c r="T84" s="24">
        <v>0</v>
      </c>
      <c r="U84" s="25">
        <v>0</v>
      </c>
      <c r="V84" s="26">
        <v>0</v>
      </c>
      <c r="W84" s="24">
        <v>-0.13963576034078914</v>
      </c>
      <c r="X84" s="25">
        <v>-4.7555934594933735E-2</v>
      </c>
    </row>
    <row r="85" spans="2:25" x14ac:dyDescent="0.3">
      <c r="B85" s="18" t="s">
        <v>67</v>
      </c>
      <c r="C85" s="19">
        <v>7243706</v>
      </c>
      <c r="D85" s="19">
        <v>10426929</v>
      </c>
      <c r="E85" s="19">
        <v>10365827</v>
      </c>
      <c r="F85" s="20">
        <v>3122121</v>
      </c>
      <c r="G85" s="126">
        <v>0.43101155679150976</v>
      </c>
      <c r="H85" s="21">
        <v>0.1191113870684411</v>
      </c>
      <c r="I85" s="19">
        <v>7903631</v>
      </c>
      <c r="J85" s="22"/>
      <c r="K85" s="19">
        <v>0</v>
      </c>
      <c r="L85" s="19">
        <v>0</v>
      </c>
      <c r="M85" s="19">
        <v>8211789</v>
      </c>
      <c r="N85" s="22">
        <v>968083</v>
      </c>
      <c r="O85" s="19">
        <v>7903631</v>
      </c>
      <c r="P85" s="22">
        <v>659925</v>
      </c>
      <c r="Q85" s="19">
        <v>8331292</v>
      </c>
      <c r="R85" s="22">
        <v>1087586</v>
      </c>
      <c r="S85" s="22">
        <v>406527</v>
      </c>
      <c r="T85" s="24">
        <v>0</v>
      </c>
      <c r="U85" s="25">
        <v>0</v>
      </c>
      <c r="V85" s="26">
        <v>0</v>
      </c>
      <c r="W85" s="24">
        <v>0.43101155679150976</v>
      </c>
      <c r="X85" s="25">
        <v>5.1338384371964904E-2</v>
      </c>
    </row>
    <row r="86" spans="2:25" x14ac:dyDescent="0.3">
      <c r="B86" s="18" t="s">
        <v>4</v>
      </c>
      <c r="C86" s="19">
        <v>26970080</v>
      </c>
      <c r="D86" s="19">
        <v>30531625</v>
      </c>
      <c r="E86" s="19">
        <v>33697921</v>
      </c>
      <c r="F86" s="20">
        <v>6727841</v>
      </c>
      <c r="G86" s="126">
        <v>0.24945573020176431</v>
      </c>
      <c r="H86" s="21">
        <v>0.44348067662420615</v>
      </c>
      <c r="I86" s="19">
        <v>27552883</v>
      </c>
      <c r="J86" s="22">
        <v>582803</v>
      </c>
      <c r="K86" s="19">
        <v>233121.19999999998</v>
      </c>
      <c r="L86" s="19">
        <v>349681.8</v>
      </c>
      <c r="M86" s="19">
        <v>30714050</v>
      </c>
      <c r="N86" s="22">
        <v>3743970</v>
      </c>
      <c r="O86" s="19">
        <v>27552883</v>
      </c>
      <c r="P86" s="22"/>
      <c r="Q86" s="19">
        <v>28071073</v>
      </c>
      <c r="R86" s="22">
        <v>1100993</v>
      </c>
      <c r="S86" s="22">
        <v>1300075</v>
      </c>
      <c r="T86" s="24">
        <v>2.1609242538398108E-2</v>
      </c>
      <c r="U86" s="25">
        <v>2.8812323384530811E-2</v>
      </c>
      <c r="V86" s="26">
        <v>9.5832815022653707E-3</v>
      </c>
      <c r="W86" s="24">
        <v>0.24945573020176431</v>
      </c>
      <c r="X86" s="25">
        <v>0.11062879601766386</v>
      </c>
    </row>
    <row r="87" spans="2:25" ht="14.4" hidden="1" customHeight="1" x14ac:dyDescent="0.3">
      <c r="B87" s="27" t="s">
        <v>70</v>
      </c>
      <c r="C87" s="28">
        <v>12232257</v>
      </c>
      <c r="D87" s="28">
        <v>13777434</v>
      </c>
      <c r="E87" s="28">
        <v>15796958</v>
      </c>
      <c r="F87" s="29">
        <v>3564701</v>
      </c>
      <c r="G87" s="128">
        <v>0.29141809234387406</v>
      </c>
      <c r="H87" s="30">
        <v>0.20114028623575392</v>
      </c>
      <c r="I87" s="28">
        <v>12420320</v>
      </c>
      <c r="J87" s="31">
        <v>188063</v>
      </c>
      <c r="K87" s="28">
        <v>75225.2</v>
      </c>
      <c r="L87" s="28">
        <v>112837.79999999999</v>
      </c>
      <c r="M87" s="28">
        <v>13998094</v>
      </c>
      <c r="N87" s="31">
        <v>1765837</v>
      </c>
      <c r="O87" s="28">
        <v>12420320</v>
      </c>
      <c r="P87" s="22"/>
      <c r="Q87" s="28">
        <v>13121888</v>
      </c>
      <c r="R87" s="31">
        <v>889631</v>
      </c>
      <c r="S87" s="31">
        <v>721170</v>
      </c>
      <c r="T87" s="33">
        <v>1.5374349966649655E-2</v>
      </c>
      <c r="U87" s="34">
        <v>2.0499133288866208E-2</v>
      </c>
      <c r="V87" s="35">
        <v>3.0924011529805655E-3</v>
      </c>
      <c r="W87" s="33">
        <v>0.29141809234387406</v>
      </c>
      <c r="X87" s="34">
        <v>5.8615918508324198E-2</v>
      </c>
    </row>
    <row r="88" spans="2:25" ht="14.4" hidden="1" customHeight="1" x14ac:dyDescent="0.3">
      <c r="B88" s="27" t="s">
        <v>72</v>
      </c>
      <c r="C88" s="28">
        <v>14737823</v>
      </c>
      <c r="D88" s="28">
        <v>16754191</v>
      </c>
      <c r="E88" s="28">
        <v>17900963</v>
      </c>
      <c r="F88" s="29">
        <v>3163140</v>
      </c>
      <c r="G88" s="128">
        <v>0.21462735710694855</v>
      </c>
      <c r="H88" s="30">
        <v>0.24234039038845223</v>
      </c>
      <c r="I88" s="28">
        <v>15132563</v>
      </c>
      <c r="J88" s="31">
        <v>394740</v>
      </c>
      <c r="K88" s="28">
        <v>157896</v>
      </c>
      <c r="L88" s="28">
        <v>236844</v>
      </c>
      <c r="M88" s="28">
        <v>16715956</v>
      </c>
      <c r="N88" s="31">
        <v>1978133</v>
      </c>
      <c r="O88" s="28">
        <v>15132563</v>
      </c>
      <c r="P88" s="22"/>
      <c r="Q88" s="28">
        <v>14949185</v>
      </c>
      <c r="R88" s="31">
        <v>211362</v>
      </c>
      <c r="S88" s="31">
        <v>578905</v>
      </c>
      <c r="T88" s="33">
        <v>2.6784145799552621E-2</v>
      </c>
      <c r="U88" s="34">
        <v>3.5712194399403492E-2</v>
      </c>
      <c r="V88" s="35">
        <v>6.4908803492848052E-3</v>
      </c>
      <c r="W88" s="33">
        <v>0.21462735710694855</v>
      </c>
      <c r="X88" s="34">
        <v>5.201287750933966E-2</v>
      </c>
    </row>
    <row r="89" spans="2:25" ht="14.4" hidden="1" customHeight="1" x14ac:dyDescent="0.3">
      <c r="B89" s="27" t="s">
        <v>73</v>
      </c>
      <c r="C89" s="28">
        <v>0</v>
      </c>
      <c r="D89" s="28">
        <v>0</v>
      </c>
      <c r="E89" s="28">
        <v>0</v>
      </c>
      <c r="F89" s="29">
        <v>0</v>
      </c>
      <c r="G89" s="128" t="e">
        <v>#DIV/0!</v>
      </c>
      <c r="H89" s="30">
        <v>0</v>
      </c>
      <c r="I89" s="28">
        <v>0</v>
      </c>
      <c r="J89" s="31"/>
      <c r="K89" s="28">
        <v>0</v>
      </c>
      <c r="L89" s="28">
        <v>0</v>
      </c>
      <c r="M89" s="28">
        <v>0</v>
      </c>
      <c r="N89" s="31">
        <v>0</v>
      </c>
      <c r="O89" s="28">
        <v>0</v>
      </c>
      <c r="P89" s="22"/>
      <c r="Q89" s="28">
        <v>0</v>
      </c>
      <c r="R89" s="31">
        <v>0</v>
      </c>
      <c r="S89" s="31">
        <v>0</v>
      </c>
      <c r="T89" s="33">
        <v>0</v>
      </c>
      <c r="U89" s="34">
        <v>0</v>
      </c>
      <c r="V89" s="35">
        <v>0</v>
      </c>
      <c r="W89" s="33">
        <v>0</v>
      </c>
      <c r="X89" s="34">
        <v>0</v>
      </c>
    </row>
    <row r="90" spans="2:25" ht="14.4" hidden="1" customHeight="1" x14ac:dyDescent="0.3">
      <c r="B90" s="27" t="s">
        <v>75</v>
      </c>
      <c r="C90" s="28">
        <v>0</v>
      </c>
      <c r="D90" s="28">
        <v>0</v>
      </c>
      <c r="E90" s="28">
        <v>0</v>
      </c>
      <c r="F90" s="29">
        <v>0</v>
      </c>
      <c r="G90" s="128" t="e">
        <v>#DIV/0!</v>
      </c>
      <c r="H90" s="30">
        <v>0</v>
      </c>
      <c r="I90" s="28">
        <v>0</v>
      </c>
      <c r="J90" s="31"/>
      <c r="K90" s="28">
        <v>0</v>
      </c>
      <c r="L90" s="28">
        <v>0</v>
      </c>
      <c r="M90" s="28">
        <v>0</v>
      </c>
      <c r="N90" s="31">
        <v>0</v>
      </c>
      <c r="O90" s="28">
        <v>0</v>
      </c>
      <c r="P90" s="22"/>
      <c r="Q90" s="28">
        <v>0</v>
      </c>
      <c r="R90" s="31">
        <v>0</v>
      </c>
      <c r="S90" s="31">
        <v>0</v>
      </c>
      <c r="T90" s="33">
        <v>0</v>
      </c>
      <c r="U90" s="34">
        <v>0</v>
      </c>
      <c r="V90" s="35">
        <v>0</v>
      </c>
      <c r="W90" s="33">
        <v>0</v>
      </c>
      <c r="X90" s="34">
        <v>0</v>
      </c>
    </row>
    <row r="91" spans="2:25" ht="14.4" hidden="1" customHeight="1" x14ac:dyDescent="0.3">
      <c r="B91" s="27" t="s">
        <v>77</v>
      </c>
      <c r="C91" s="28">
        <v>0</v>
      </c>
      <c r="D91" s="28">
        <v>0</v>
      </c>
      <c r="E91" s="28">
        <v>0</v>
      </c>
      <c r="F91" s="29">
        <v>0</v>
      </c>
      <c r="G91" s="128" t="e">
        <v>#DIV/0!</v>
      </c>
      <c r="H91" s="30">
        <v>0</v>
      </c>
      <c r="I91" s="28">
        <v>0</v>
      </c>
      <c r="J91" s="31"/>
      <c r="K91" s="28">
        <v>0</v>
      </c>
      <c r="L91" s="28">
        <v>0</v>
      </c>
      <c r="M91" s="28">
        <v>0</v>
      </c>
      <c r="N91" s="31">
        <v>0</v>
      </c>
      <c r="O91" s="28">
        <v>0</v>
      </c>
      <c r="P91" s="22"/>
      <c r="Q91" s="28">
        <v>0</v>
      </c>
      <c r="R91" s="31">
        <v>0</v>
      </c>
      <c r="S91" s="31">
        <v>0</v>
      </c>
      <c r="T91" s="33">
        <v>0</v>
      </c>
      <c r="U91" s="34">
        <v>0</v>
      </c>
      <c r="V91" s="35">
        <v>0</v>
      </c>
      <c r="W91" s="33">
        <v>0</v>
      </c>
      <c r="X91" s="34">
        <v>0</v>
      </c>
    </row>
    <row r="92" spans="2:25" x14ac:dyDescent="0.3">
      <c r="B92" s="11" t="s">
        <v>79</v>
      </c>
      <c r="C92" s="19">
        <v>3680790</v>
      </c>
      <c r="D92" s="19">
        <v>6148037</v>
      </c>
      <c r="E92" s="19">
        <v>4484082</v>
      </c>
      <c r="F92" s="20">
        <v>803292</v>
      </c>
      <c r="G92" s="126">
        <v>0.21823901934095669</v>
      </c>
      <c r="H92" s="21">
        <v>6.0524820086244158E-2</v>
      </c>
      <c r="I92" s="19">
        <v>3716189</v>
      </c>
      <c r="J92" s="22"/>
      <c r="K92" s="19">
        <v>0</v>
      </c>
      <c r="L92" s="19">
        <v>0</v>
      </c>
      <c r="M92" s="19">
        <v>4130927</v>
      </c>
      <c r="N92" s="22">
        <v>450137</v>
      </c>
      <c r="O92" s="19">
        <v>3716189</v>
      </c>
      <c r="P92" s="22">
        <v>35399</v>
      </c>
      <c r="Q92" s="19">
        <v>4033504</v>
      </c>
      <c r="R92" s="22">
        <v>352714</v>
      </c>
      <c r="S92" s="22">
        <v>-34958</v>
      </c>
      <c r="T92" s="24">
        <v>0</v>
      </c>
      <c r="U92" s="25">
        <v>0</v>
      </c>
      <c r="V92" s="26">
        <v>0</v>
      </c>
      <c r="W92" s="24">
        <v>0.21823901934095669</v>
      </c>
      <c r="X92" s="25">
        <v>1.3208877381409762E-2</v>
      </c>
    </row>
    <row r="93" spans="2:25" ht="14.4" hidden="1" customHeight="1" x14ac:dyDescent="0.3">
      <c r="B93" s="27" t="s">
        <v>81</v>
      </c>
      <c r="C93" s="28">
        <v>0</v>
      </c>
      <c r="D93" s="28">
        <v>0</v>
      </c>
      <c r="E93" s="28">
        <v>0</v>
      </c>
      <c r="F93" s="29">
        <v>0</v>
      </c>
      <c r="G93" s="128" t="e">
        <v>#DIV/0!</v>
      </c>
      <c r="H93" s="30">
        <v>0</v>
      </c>
      <c r="I93" s="28">
        <v>0</v>
      </c>
      <c r="J93" s="31"/>
      <c r="K93" s="28">
        <v>0</v>
      </c>
      <c r="L93" s="28">
        <v>0</v>
      </c>
      <c r="M93" s="28">
        <v>0</v>
      </c>
      <c r="N93" s="31">
        <v>0</v>
      </c>
      <c r="O93" s="28">
        <v>0</v>
      </c>
      <c r="P93" s="31"/>
      <c r="Q93" s="28">
        <v>0</v>
      </c>
      <c r="R93" s="31">
        <v>0</v>
      </c>
      <c r="S93" s="31">
        <v>0</v>
      </c>
      <c r="T93" s="33">
        <v>0</v>
      </c>
      <c r="U93" s="34">
        <v>0</v>
      </c>
      <c r="V93" s="35">
        <v>0</v>
      </c>
      <c r="W93" s="33">
        <v>0</v>
      </c>
      <c r="X93" s="34">
        <v>0</v>
      </c>
    </row>
    <row r="94" spans="2:25" ht="14.4" hidden="1" customHeight="1" x14ac:dyDescent="0.3">
      <c r="B94" s="27" t="s">
        <v>83</v>
      </c>
      <c r="C94" s="28">
        <v>3680790</v>
      </c>
      <c r="D94" s="28">
        <v>6148037</v>
      </c>
      <c r="E94" s="28">
        <v>4484082</v>
      </c>
      <c r="F94" s="29">
        <v>803292</v>
      </c>
      <c r="G94" s="128">
        <v>0.21823901934095669</v>
      </c>
      <c r="H94" s="30">
        <v>6.0524820086244158E-2</v>
      </c>
      <c r="I94" s="28">
        <v>3716189</v>
      </c>
      <c r="J94" s="31"/>
      <c r="K94" s="28">
        <v>0</v>
      </c>
      <c r="L94" s="28">
        <v>0</v>
      </c>
      <c r="M94" s="28">
        <v>4130927</v>
      </c>
      <c r="N94" s="31">
        <v>450137</v>
      </c>
      <c r="O94" s="28">
        <v>3716189</v>
      </c>
      <c r="P94" s="31">
        <v>35399</v>
      </c>
      <c r="Q94" s="28">
        <v>4033504</v>
      </c>
      <c r="R94" s="31">
        <v>352714</v>
      </c>
      <c r="S94" s="31">
        <v>-34958</v>
      </c>
      <c r="T94" s="33">
        <v>0</v>
      </c>
      <c r="U94" s="34">
        <v>0</v>
      </c>
      <c r="V94" s="35">
        <v>0</v>
      </c>
      <c r="W94" s="33">
        <v>0.21823901934095669</v>
      </c>
      <c r="X94" s="34">
        <v>1.3208877381409762E-2</v>
      </c>
    </row>
    <row r="95" spans="2:25" ht="14.4" hidden="1" customHeight="1" outlineLevel="1" x14ac:dyDescent="0.3">
      <c r="B95" s="27" t="s">
        <v>85</v>
      </c>
      <c r="C95" s="28">
        <v>0</v>
      </c>
      <c r="D95" s="28">
        <v>0</v>
      </c>
      <c r="E95" s="28">
        <v>0</v>
      </c>
      <c r="F95" s="29"/>
      <c r="G95" s="128" t="e">
        <v>#DIV/0!</v>
      </c>
      <c r="H95" s="30">
        <v>0</v>
      </c>
      <c r="I95" s="28">
        <v>0</v>
      </c>
      <c r="J95" s="31"/>
      <c r="K95" s="28">
        <v>0</v>
      </c>
      <c r="L95" s="28">
        <v>0</v>
      </c>
      <c r="M95" s="28">
        <v>0</v>
      </c>
      <c r="N95" s="31">
        <v>0</v>
      </c>
      <c r="O95" s="28">
        <v>0</v>
      </c>
      <c r="P95" s="31"/>
      <c r="Q95" s="28">
        <v>0</v>
      </c>
      <c r="R95" s="31">
        <v>0</v>
      </c>
      <c r="S95" s="31">
        <v>0</v>
      </c>
      <c r="T95" s="33">
        <v>0</v>
      </c>
      <c r="U95" s="34">
        <v>0</v>
      </c>
      <c r="V95" s="35">
        <v>0</v>
      </c>
      <c r="W95" s="33">
        <v>0</v>
      </c>
      <c r="X95" s="34">
        <v>0</v>
      </c>
      <c r="Y95" s="1"/>
    </row>
    <row r="96" spans="2:25" collapsed="1" x14ac:dyDescent="0.3">
      <c r="B96" s="36" t="s">
        <v>86</v>
      </c>
      <c r="C96" s="37">
        <v>690221</v>
      </c>
      <c r="D96" s="37">
        <v>-266242</v>
      </c>
      <c r="E96" s="37">
        <v>12102</v>
      </c>
      <c r="F96" s="38">
        <v>-678119</v>
      </c>
      <c r="G96" s="129">
        <v>-0.98246648537207648</v>
      </c>
      <c r="H96" s="39">
        <v>1.1349602081278075E-2</v>
      </c>
      <c r="I96" s="37">
        <v>690221</v>
      </c>
      <c r="J96" s="40"/>
      <c r="K96" s="37">
        <v>0</v>
      </c>
      <c r="L96" s="37">
        <v>0</v>
      </c>
      <c r="M96" s="37">
        <v>698136</v>
      </c>
      <c r="N96" s="40">
        <v>7915</v>
      </c>
      <c r="O96" s="37">
        <v>690221</v>
      </c>
      <c r="P96" s="40"/>
      <c r="Q96" s="37">
        <v>-112501</v>
      </c>
      <c r="R96" s="40">
        <v>-802722</v>
      </c>
      <c r="S96" s="40">
        <v>116688</v>
      </c>
      <c r="T96" s="42">
        <v>0</v>
      </c>
      <c r="U96" s="43">
        <v>0</v>
      </c>
      <c r="V96" s="44">
        <v>0</v>
      </c>
      <c r="W96" s="42">
        <v>-0.98246648537207648</v>
      </c>
      <c r="X96" s="43">
        <v>-1.1150603667164874E-2</v>
      </c>
    </row>
    <row r="97" spans="2:24" x14ac:dyDescent="0.3">
      <c r="B97" s="3" t="s">
        <v>97</v>
      </c>
      <c r="C97" s="45">
        <v>60814555</v>
      </c>
      <c r="D97" s="45">
        <v>62687663</v>
      </c>
      <c r="E97" s="45">
        <v>68698777</v>
      </c>
      <c r="F97" s="45">
        <v>7884222</v>
      </c>
      <c r="G97" s="131">
        <v>0.12964366836195709</v>
      </c>
      <c r="H97" s="46">
        <v>0.99999999999999989</v>
      </c>
      <c r="I97" s="45">
        <v>62496819</v>
      </c>
      <c r="J97" s="45">
        <v>582803</v>
      </c>
      <c r="K97" s="45">
        <v>233121.2</v>
      </c>
      <c r="L97" s="45">
        <v>349681.8</v>
      </c>
      <c r="M97" s="45">
        <v>67823404</v>
      </c>
      <c r="N97" s="45">
        <v>7008849</v>
      </c>
      <c r="O97" s="45">
        <v>62496819</v>
      </c>
      <c r="P97" s="45">
        <v>1099461</v>
      </c>
      <c r="Q97" s="45">
        <v>59638902</v>
      </c>
      <c r="R97" s="45">
        <v>-1175653</v>
      </c>
      <c r="S97" s="45">
        <v>368762</v>
      </c>
      <c r="T97" s="47">
        <v>9.5832815022653707E-3</v>
      </c>
      <c r="U97" s="48">
        <v>1.277770866968716E-2</v>
      </c>
      <c r="V97" s="49">
        <v>9.5832815022653707E-3</v>
      </c>
      <c r="W97" s="50">
        <v>0.12964366836195709</v>
      </c>
      <c r="X97" s="51">
        <v>0.12964366836195707</v>
      </c>
    </row>
    <row r="98" spans="2:24" x14ac:dyDescent="0.3">
      <c r="B98" s="1"/>
      <c r="C98" s="1"/>
      <c r="D98" s="59"/>
      <c r="E98" s="59"/>
      <c r="F98" s="59"/>
      <c r="G98" s="59"/>
      <c r="H98" s="60"/>
      <c r="I98" s="59"/>
      <c r="J98" s="59"/>
      <c r="K98" s="59"/>
      <c r="L98" s="59"/>
      <c r="M98" s="59"/>
      <c r="N98" s="59"/>
      <c r="O98" s="59"/>
      <c r="P98" s="59"/>
      <c r="Q98" s="59"/>
      <c r="R98" s="59"/>
      <c r="S98" s="59"/>
      <c r="T98" s="49"/>
      <c r="U98" s="49"/>
      <c r="V98" s="49"/>
      <c r="W98" s="51"/>
      <c r="X98" s="51"/>
    </row>
    <row r="100" spans="2:24" x14ac:dyDescent="0.3">
      <c r="B100" s="61" t="s">
        <v>6</v>
      </c>
    </row>
    <row r="101" spans="2:24" x14ac:dyDescent="0.3">
      <c r="B101" s="3" t="s">
        <v>98</v>
      </c>
    </row>
    <row r="103" spans="2:24" x14ac:dyDescent="0.3">
      <c r="J103" s="123"/>
      <c r="K103" s="119" t="s">
        <v>0</v>
      </c>
      <c r="L103" s="123"/>
      <c r="M103" s="119" t="s">
        <v>1</v>
      </c>
      <c r="N103" s="119" t="s">
        <v>2</v>
      </c>
    </row>
    <row r="104" spans="2:24" x14ac:dyDescent="0.3">
      <c r="J104" s="123"/>
      <c r="K104" s="123"/>
      <c r="L104" s="123"/>
      <c r="M104" s="123"/>
      <c r="N104" s="123"/>
    </row>
    <row r="105" spans="2:24" x14ac:dyDescent="0.3">
      <c r="J105" s="120" t="s">
        <v>3</v>
      </c>
      <c r="K105" s="124">
        <f>P83/C83</f>
        <v>9.6175064967573849E-3</v>
      </c>
      <c r="L105" s="123"/>
      <c r="M105" s="124">
        <f>N83/C83</f>
        <v>0.1222944999061305</v>
      </c>
      <c r="N105" s="124">
        <f>R83/C83</f>
        <v>9.582593630707513E-2</v>
      </c>
    </row>
    <row r="106" spans="2:24" ht="28.8" x14ac:dyDescent="0.3">
      <c r="J106" s="120" t="s">
        <v>66</v>
      </c>
      <c r="K106" s="124">
        <f>P84/C84</f>
        <v>1.8807588544306832E-2</v>
      </c>
      <c r="L106" s="123"/>
      <c r="M106" s="124">
        <f>N84/C84</f>
        <v>7.9814479675804392E-2</v>
      </c>
      <c r="N106" s="124">
        <f>R84/C84</f>
        <v>-0.14772785595074242</v>
      </c>
    </row>
    <row r="107" spans="2:24" ht="28.8" x14ac:dyDescent="0.3">
      <c r="J107" s="120" t="s">
        <v>67</v>
      </c>
      <c r="K107" s="124">
        <f>P85/C85</f>
        <v>9.1103228098986896E-2</v>
      </c>
      <c r="L107" s="123"/>
      <c r="M107" s="124">
        <f>N85/C85</f>
        <v>0.1336447116986802</v>
      </c>
      <c r="N107" s="124">
        <f>R85/C85</f>
        <v>0.15014220621322844</v>
      </c>
    </row>
    <row r="108" spans="2:24" x14ac:dyDescent="0.3">
      <c r="J108" s="120" t="s">
        <v>4</v>
      </c>
      <c r="K108" s="124">
        <f>J86/C86</f>
        <v>2.1609242538398108E-2</v>
      </c>
      <c r="L108" s="123"/>
      <c r="M108" s="124">
        <f>N86/C86</f>
        <v>0.13881938800329846</v>
      </c>
      <c r="N108" s="124">
        <f>R86/C86</f>
        <v>4.0822756180181892E-2</v>
      </c>
    </row>
    <row r="109" spans="2:24" x14ac:dyDescent="0.3">
      <c r="J109" s="122" t="s">
        <v>5</v>
      </c>
      <c r="K109" s="124">
        <f>P92/C92</f>
        <v>9.6172289100981048E-3</v>
      </c>
      <c r="L109" s="123"/>
      <c r="M109" s="124">
        <f>N92/C92</f>
        <v>0.12229358371436566</v>
      </c>
      <c r="N109" s="124">
        <f>R92/C92</f>
        <v>9.5825624390416184E-2</v>
      </c>
    </row>
    <row r="110" spans="2:24" x14ac:dyDescent="0.3">
      <c r="J110" s="134" t="s">
        <v>119</v>
      </c>
      <c r="K110" s="135">
        <f>SUM(P83:P85,J86,P92)/SUM(C83:C92)</f>
        <v>1.9315406381860495E-2</v>
      </c>
      <c r="L110" s="134"/>
      <c r="M110" s="135" cm="1">
        <f t="array" ref="M110">SUM(N83:N92/SUM(C83:C92))</f>
        <v>0.12337075946110621</v>
      </c>
      <c r="N110" s="135">
        <f>SUM(S83:S92)/SUM(C83:C92)</f>
        <v>1.7821452934972386E-2</v>
      </c>
    </row>
  </sheetData>
  <mergeCells count="15">
    <mergeCell ref="C12:X12"/>
    <mergeCell ref="C2:X2"/>
    <mergeCell ref="C3:X3"/>
    <mergeCell ref="C5:X5"/>
    <mergeCell ref="C6:X6"/>
    <mergeCell ref="C8:X8"/>
    <mergeCell ref="C21:X21"/>
    <mergeCell ref="C22:X22"/>
    <mergeCell ref="B25:X25"/>
    <mergeCell ref="C14:X14"/>
    <mergeCell ref="C16:X16"/>
    <mergeCell ref="C17:X17"/>
    <mergeCell ref="C18:X18"/>
    <mergeCell ref="C19:X19"/>
    <mergeCell ref="C20:X20"/>
  </mergeCells>
  <dataValidations count="1">
    <dataValidation type="list" allowBlank="1" showInputMessage="1" showErrorMessage="1" sqref="D31" xr:uid="{5E5CC34C-42D5-41F9-B19E-1E2C165CDE44}">
      <formula1>$AN$36:$AN$43</formula1>
    </dataValidation>
  </dataValidation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800FE-0F5B-48BC-A43B-51C9830A1CD8}">
  <dimension ref="B1:AQ104"/>
  <sheetViews>
    <sheetView showGridLines="0" topLeftCell="A89" zoomScale="80" zoomScaleNormal="80" workbookViewId="0">
      <selection activeCell="G59" sqref="G59:G60"/>
    </sheetView>
  </sheetViews>
  <sheetFormatPr defaultColWidth="9.109375" defaultRowHeight="14.4" outlineLevelRow="5" x14ac:dyDescent="0.3"/>
  <cols>
    <col min="1" max="1" width="7.88671875" style="3" customWidth="1"/>
    <col min="2" max="2" width="50.5546875" style="3" customWidth="1"/>
    <col min="3" max="3" width="17" style="3" customWidth="1"/>
    <col min="4" max="4" width="18" style="2" bestFit="1" customWidth="1"/>
    <col min="5" max="5" width="18" style="3" bestFit="1" customWidth="1"/>
    <col min="6" max="6" width="17.5546875" style="3" customWidth="1"/>
    <col min="7" max="7" width="10.5546875" style="3" bestFit="1" customWidth="1"/>
    <col min="8" max="8" width="7.5546875" style="2" bestFit="1" customWidth="1"/>
    <col min="9" max="9" width="18" style="3" bestFit="1" customWidth="1"/>
    <col min="10" max="10" width="17.109375" style="3" customWidth="1"/>
    <col min="11" max="12" width="17.44140625" style="3" customWidth="1"/>
    <col min="13" max="13" width="18" style="3" bestFit="1" customWidth="1"/>
    <col min="14" max="14" width="17.44140625" style="3" bestFit="1" customWidth="1"/>
    <col min="15" max="15" width="18" style="3" bestFit="1" customWidth="1"/>
    <col min="16" max="16" width="17.44140625" style="3" bestFit="1" customWidth="1"/>
    <col min="17" max="17" width="18" style="3" bestFit="1" customWidth="1"/>
    <col min="18" max="19" width="17.44140625" style="3" bestFit="1" customWidth="1"/>
    <col min="20" max="20" width="9.109375" style="3" bestFit="1" customWidth="1"/>
    <col min="21" max="21" width="11.44140625" style="3" customWidth="1"/>
    <col min="22" max="24" width="12.5546875" style="3" customWidth="1"/>
    <col min="25" max="25" width="4.88671875" style="3" customWidth="1"/>
    <col min="26" max="26" width="21" style="3" customWidth="1"/>
    <col min="27" max="27" width="10.44140625" style="3" bestFit="1" customWidth="1"/>
    <col min="28" max="39" width="9.109375" style="3"/>
    <col min="40" max="43" width="0" style="3" hidden="1" customWidth="1"/>
    <col min="44" max="16384" width="9.109375" style="3"/>
  </cols>
  <sheetData>
    <row r="1" spans="2:24" x14ac:dyDescent="0.3">
      <c r="B1" s="1" t="s">
        <v>7</v>
      </c>
      <c r="C1" s="1" t="s">
        <v>8</v>
      </c>
    </row>
    <row r="2" spans="2:24" x14ac:dyDescent="0.3">
      <c r="B2" s="3" t="s">
        <v>9</v>
      </c>
      <c r="C2" s="301" t="s">
        <v>10</v>
      </c>
      <c r="D2" s="301"/>
      <c r="E2" s="301"/>
      <c r="F2" s="301"/>
      <c r="G2" s="301"/>
      <c r="H2" s="301"/>
      <c r="I2" s="301"/>
      <c r="J2" s="301"/>
      <c r="K2" s="301"/>
      <c r="L2" s="301"/>
      <c r="M2" s="301"/>
      <c r="N2" s="301"/>
      <c r="O2" s="301"/>
      <c r="P2" s="301"/>
      <c r="Q2" s="301"/>
      <c r="R2" s="301"/>
      <c r="S2" s="301"/>
      <c r="T2" s="301"/>
      <c r="U2" s="301"/>
      <c r="V2" s="301"/>
      <c r="W2" s="301"/>
      <c r="X2" s="301"/>
    </row>
    <row r="3" spans="2:24" x14ac:dyDescent="0.3">
      <c r="B3" s="3" t="s">
        <v>11</v>
      </c>
      <c r="C3" s="301" t="s">
        <v>12</v>
      </c>
      <c r="D3" s="301"/>
      <c r="E3" s="301"/>
      <c r="F3" s="301"/>
      <c r="G3" s="301"/>
      <c r="H3" s="301"/>
      <c r="I3" s="301"/>
      <c r="J3" s="301"/>
      <c r="K3" s="301"/>
      <c r="L3" s="301"/>
      <c r="M3" s="301"/>
      <c r="N3" s="301"/>
      <c r="O3" s="301"/>
      <c r="P3" s="301"/>
      <c r="Q3" s="301"/>
      <c r="R3" s="301"/>
      <c r="S3" s="301"/>
      <c r="T3" s="301"/>
      <c r="U3" s="301"/>
      <c r="V3" s="301"/>
      <c r="W3" s="301"/>
      <c r="X3" s="301"/>
    </row>
    <row r="4" spans="2:24" x14ac:dyDescent="0.3">
      <c r="B4" s="3" t="s">
        <v>13</v>
      </c>
      <c r="C4" s="3" t="s">
        <v>14</v>
      </c>
    </row>
    <row r="5" spans="2:24" x14ac:dyDescent="0.3">
      <c r="B5" s="4" t="s">
        <v>15</v>
      </c>
      <c r="C5" s="296" t="s">
        <v>16</v>
      </c>
      <c r="D5" s="296"/>
      <c r="E5" s="296"/>
      <c r="F5" s="296"/>
      <c r="G5" s="296"/>
      <c r="H5" s="296"/>
      <c r="I5" s="296"/>
      <c r="J5" s="296"/>
      <c r="K5" s="296"/>
      <c r="L5" s="296"/>
      <c r="M5" s="296"/>
      <c r="N5" s="296"/>
      <c r="O5" s="296"/>
      <c r="P5" s="296"/>
      <c r="Q5" s="296"/>
      <c r="R5" s="296"/>
      <c r="S5" s="296"/>
      <c r="T5" s="296"/>
      <c r="U5" s="296"/>
      <c r="V5" s="296"/>
      <c r="W5" s="296"/>
      <c r="X5" s="296"/>
    </row>
    <row r="6" spans="2:24" x14ac:dyDescent="0.3">
      <c r="B6" s="4" t="s">
        <v>17</v>
      </c>
      <c r="C6" s="296" t="s">
        <v>18</v>
      </c>
      <c r="D6" s="296"/>
      <c r="E6" s="296"/>
      <c r="F6" s="296"/>
      <c r="G6" s="296"/>
      <c r="H6" s="296"/>
      <c r="I6" s="296"/>
      <c r="J6" s="296"/>
      <c r="K6" s="296"/>
      <c r="L6" s="296"/>
      <c r="M6" s="296"/>
      <c r="N6" s="296"/>
      <c r="O6" s="296"/>
      <c r="P6" s="296"/>
      <c r="Q6" s="296"/>
      <c r="R6" s="296"/>
      <c r="S6" s="296"/>
      <c r="T6" s="296"/>
      <c r="U6" s="296"/>
      <c r="V6" s="296"/>
      <c r="W6" s="296"/>
      <c r="X6" s="296"/>
    </row>
    <row r="7" spans="2:24" x14ac:dyDescent="0.3">
      <c r="B7" s="3" t="s">
        <v>19</v>
      </c>
      <c r="C7" s="3" t="s">
        <v>20</v>
      </c>
    </row>
    <row r="8" spans="2:24" x14ac:dyDescent="0.3">
      <c r="B8" s="4" t="s">
        <v>21</v>
      </c>
      <c r="C8" s="296" t="s">
        <v>22</v>
      </c>
      <c r="D8" s="296"/>
      <c r="E8" s="296"/>
      <c r="F8" s="296"/>
      <c r="G8" s="296"/>
      <c r="H8" s="296"/>
      <c r="I8" s="296"/>
      <c r="J8" s="296"/>
      <c r="K8" s="296"/>
      <c r="L8" s="296"/>
      <c r="M8" s="296"/>
      <c r="N8" s="296"/>
      <c r="O8" s="296"/>
      <c r="P8" s="296"/>
      <c r="Q8" s="296"/>
      <c r="R8" s="296"/>
      <c r="S8" s="296"/>
      <c r="T8" s="296"/>
      <c r="U8" s="296"/>
      <c r="V8" s="296"/>
      <c r="W8" s="296"/>
      <c r="X8" s="296"/>
    </row>
    <row r="9" spans="2:24" x14ac:dyDescent="0.3">
      <c r="B9" s="5" t="s">
        <v>23</v>
      </c>
      <c r="C9" s="3" t="s">
        <v>24</v>
      </c>
    </row>
    <row r="10" spans="2:24" x14ac:dyDescent="0.3">
      <c r="B10" s="5" t="s">
        <v>25</v>
      </c>
      <c r="C10" s="3" t="s">
        <v>26</v>
      </c>
    </row>
    <row r="11" spans="2:24" x14ac:dyDescent="0.3">
      <c r="B11" s="3" t="s">
        <v>27</v>
      </c>
      <c r="C11" s="3" t="s">
        <v>28</v>
      </c>
    </row>
    <row r="12" spans="2:24" x14ac:dyDescent="0.3">
      <c r="B12" s="4" t="s">
        <v>29</v>
      </c>
      <c r="C12" s="296" t="s">
        <v>30</v>
      </c>
      <c r="D12" s="296"/>
      <c r="E12" s="296"/>
      <c r="F12" s="296"/>
      <c r="G12" s="296"/>
      <c r="H12" s="296"/>
      <c r="I12" s="296"/>
      <c r="J12" s="296"/>
      <c r="K12" s="296"/>
      <c r="L12" s="296"/>
      <c r="M12" s="296"/>
      <c r="N12" s="296"/>
      <c r="O12" s="296"/>
      <c r="P12" s="296"/>
      <c r="Q12" s="296"/>
      <c r="R12" s="296"/>
      <c r="S12" s="296"/>
      <c r="T12" s="296"/>
      <c r="U12" s="296"/>
      <c r="V12" s="296"/>
      <c r="W12" s="296"/>
      <c r="X12" s="296"/>
    </row>
    <row r="13" spans="2:24" x14ac:dyDescent="0.3">
      <c r="B13" s="3" t="s">
        <v>31</v>
      </c>
      <c r="C13" s="3" t="s">
        <v>32</v>
      </c>
    </row>
    <row r="14" spans="2:24" x14ac:dyDescent="0.3">
      <c r="B14" s="4" t="s">
        <v>33</v>
      </c>
      <c r="C14" s="296" t="s">
        <v>34</v>
      </c>
      <c r="D14" s="296"/>
      <c r="E14" s="296"/>
      <c r="F14" s="296"/>
      <c r="G14" s="296"/>
      <c r="H14" s="296"/>
      <c r="I14" s="296"/>
      <c r="J14" s="296"/>
      <c r="K14" s="296"/>
      <c r="L14" s="296"/>
      <c r="M14" s="296"/>
      <c r="N14" s="296"/>
      <c r="O14" s="296"/>
      <c r="P14" s="296"/>
      <c r="Q14" s="296"/>
      <c r="R14" s="296"/>
      <c r="S14" s="296"/>
      <c r="T14" s="296"/>
      <c r="U14" s="296"/>
      <c r="V14" s="296"/>
      <c r="W14" s="296"/>
      <c r="X14" s="296"/>
    </row>
    <row r="15" spans="2:24" x14ac:dyDescent="0.3">
      <c r="B15" s="3" t="s">
        <v>35</v>
      </c>
      <c r="C15" s="3" t="s">
        <v>36</v>
      </c>
    </row>
    <row r="16" spans="2:24" x14ac:dyDescent="0.3">
      <c r="B16" s="4" t="s">
        <v>37</v>
      </c>
      <c r="C16" s="296" t="s">
        <v>38</v>
      </c>
      <c r="D16" s="296"/>
      <c r="E16" s="296"/>
      <c r="F16" s="296"/>
      <c r="G16" s="296"/>
      <c r="H16" s="296"/>
      <c r="I16" s="296"/>
      <c r="J16" s="296"/>
      <c r="K16" s="296"/>
      <c r="L16" s="296"/>
      <c r="M16" s="296"/>
      <c r="N16" s="296"/>
      <c r="O16" s="296"/>
      <c r="P16" s="296"/>
      <c r="Q16" s="296"/>
      <c r="R16" s="296"/>
      <c r="S16" s="296"/>
      <c r="T16" s="296"/>
      <c r="U16" s="296"/>
      <c r="V16" s="296"/>
      <c r="W16" s="296"/>
      <c r="X16" s="296"/>
    </row>
    <row r="17" spans="2:24" x14ac:dyDescent="0.3">
      <c r="B17" s="4" t="s">
        <v>39</v>
      </c>
      <c r="C17" s="296" t="s">
        <v>40</v>
      </c>
      <c r="D17" s="296"/>
      <c r="E17" s="296"/>
      <c r="F17" s="296"/>
      <c r="G17" s="296"/>
      <c r="H17" s="296"/>
      <c r="I17" s="296"/>
      <c r="J17" s="296"/>
      <c r="K17" s="296"/>
      <c r="L17" s="296"/>
      <c r="M17" s="296"/>
      <c r="N17" s="296"/>
      <c r="O17" s="296"/>
      <c r="P17" s="296"/>
      <c r="Q17" s="296"/>
      <c r="R17" s="296"/>
      <c r="S17" s="296"/>
      <c r="T17" s="296"/>
      <c r="U17" s="296"/>
      <c r="V17" s="296"/>
      <c r="W17" s="296"/>
      <c r="X17" s="296"/>
    </row>
    <row r="18" spans="2:24" x14ac:dyDescent="0.3">
      <c r="B18" s="6" t="s">
        <v>41</v>
      </c>
      <c r="C18" s="296" t="s">
        <v>42</v>
      </c>
      <c r="D18" s="296"/>
      <c r="E18" s="296"/>
      <c r="F18" s="296"/>
      <c r="G18" s="296"/>
      <c r="H18" s="296"/>
      <c r="I18" s="296"/>
      <c r="J18" s="296"/>
      <c r="K18" s="296"/>
      <c r="L18" s="296"/>
      <c r="M18" s="296"/>
      <c r="N18" s="296"/>
      <c r="O18" s="296"/>
      <c r="P18" s="296"/>
      <c r="Q18" s="296"/>
      <c r="R18" s="296"/>
      <c r="S18" s="296"/>
      <c r="T18" s="296"/>
      <c r="U18" s="296"/>
      <c r="V18" s="296"/>
      <c r="W18" s="296"/>
      <c r="X18" s="296"/>
    </row>
    <row r="19" spans="2:24" x14ac:dyDescent="0.3">
      <c r="B19" s="4" t="s">
        <v>43</v>
      </c>
      <c r="C19" s="296" t="s">
        <v>44</v>
      </c>
      <c r="D19" s="296"/>
      <c r="E19" s="296"/>
      <c r="F19" s="296"/>
      <c r="G19" s="296"/>
      <c r="H19" s="296"/>
      <c r="I19" s="296"/>
      <c r="J19" s="296"/>
      <c r="K19" s="296"/>
      <c r="L19" s="296"/>
      <c r="M19" s="296"/>
      <c r="N19" s="296"/>
      <c r="O19" s="296"/>
      <c r="P19" s="296"/>
      <c r="Q19" s="296"/>
      <c r="R19" s="296"/>
      <c r="S19" s="296"/>
      <c r="T19" s="296"/>
      <c r="U19" s="296"/>
      <c r="V19" s="296"/>
      <c r="W19" s="296"/>
      <c r="X19" s="296"/>
    </row>
    <row r="20" spans="2:24" x14ac:dyDescent="0.3">
      <c r="B20" s="4" t="s">
        <v>45</v>
      </c>
      <c r="C20" s="296" t="s">
        <v>46</v>
      </c>
      <c r="D20" s="296"/>
      <c r="E20" s="296"/>
      <c r="F20" s="296"/>
      <c r="G20" s="296"/>
      <c r="H20" s="296"/>
      <c r="I20" s="296"/>
      <c r="J20" s="296"/>
      <c r="K20" s="296"/>
      <c r="L20" s="296"/>
      <c r="M20" s="296"/>
      <c r="N20" s="296"/>
      <c r="O20" s="296"/>
      <c r="P20" s="296"/>
      <c r="Q20" s="296"/>
      <c r="R20" s="296"/>
      <c r="S20" s="296"/>
      <c r="T20" s="296"/>
      <c r="U20" s="296"/>
      <c r="V20" s="296"/>
      <c r="W20" s="296"/>
      <c r="X20" s="296"/>
    </row>
    <row r="21" spans="2:24" x14ac:dyDescent="0.3">
      <c r="B21" s="4" t="s">
        <v>47</v>
      </c>
      <c r="C21" s="296" t="s">
        <v>48</v>
      </c>
      <c r="D21" s="296"/>
      <c r="E21" s="296"/>
      <c r="F21" s="296"/>
      <c r="G21" s="296"/>
      <c r="H21" s="296"/>
      <c r="I21" s="296"/>
      <c r="J21" s="296"/>
      <c r="K21" s="296"/>
      <c r="L21" s="296"/>
      <c r="M21" s="296"/>
      <c r="N21" s="296"/>
      <c r="O21" s="296"/>
      <c r="P21" s="296"/>
      <c r="Q21" s="296"/>
      <c r="R21" s="296"/>
      <c r="S21" s="296"/>
      <c r="T21" s="296"/>
      <c r="U21" s="296"/>
      <c r="V21" s="296"/>
      <c r="W21" s="296"/>
      <c r="X21" s="296"/>
    </row>
    <row r="22" spans="2:24" x14ac:dyDescent="0.3">
      <c r="B22" s="4" t="s">
        <v>49</v>
      </c>
      <c r="C22" s="296" t="s">
        <v>50</v>
      </c>
      <c r="D22" s="296"/>
      <c r="E22" s="296"/>
      <c r="F22" s="296"/>
      <c r="G22" s="296"/>
      <c r="H22" s="296"/>
      <c r="I22" s="296"/>
      <c r="J22" s="296"/>
      <c r="K22" s="296"/>
      <c r="L22" s="296"/>
      <c r="M22" s="296"/>
      <c r="N22" s="296"/>
      <c r="O22" s="296"/>
      <c r="P22" s="296"/>
      <c r="Q22" s="296"/>
      <c r="R22" s="296"/>
      <c r="S22" s="296"/>
      <c r="T22" s="296"/>
      <c r="U22" s="296"/>
      <c r="V22" s="296"/>
      <c r="W22" s="296"/>
      <c r="X22" s="296"/>
    </row>
    <row r="24" spans="2:24" x14ac:dyDescent="0.3">
      <c r="B24" s="3" t="s">
        <v>51</v>
      </c>
    </row>
    <row r="25" spans="2:24" ht="31.5" customHeight="1" thickBot="1" x14ac:dyDescent="0.5">
      <c r="B25" s="297" t="s">
        <v>52</v>
      </c>
      <c r="C25" s="297"/>
      <c r="D25" s="297"/>
      <c r="E25" s="297"/>
      <c r="F25" s="297"/>
      <c r="G25" s="297"/>
      <c r="H25" s="297"/>
      <c r="I25" s="297"/>
      <c r="J25" s="297"/>
      <c r="K25" s="297"/>
      <c r="L25" s="297"/>
      <c r="M25" s="297"/>
      <c r="N25" s="297"/>
      <c r="O25" s="297"/>
      <c r="P25" s="297"/>
      <c r="Q25" s="297"/>
      <c r="R25" s="297"/>
      <c r="S25" s="297"/>
      <c r="T25" s="297"/>
      <c r="U25" s="297"/>
      <c r="V25" s="297"/>
      <c r="W25" s="297"/>
      <c r="X25" s="297"/>
    </row>
    <row r="26" spans="2:24" ht="23.4" x14ac:dyDescent="0.45">
      <c r="B26" s="7"/>
      <c r="C26" s="7"/>
    </row>
    <row r="27" spans="2:24" x14ac:dyDescent="0.3">
      <c r="B27" s="1"/>
      <c r="C27" s="1"/>
    </row>
    <row r="28" spans="2:24" s="111" customFormat="1" x14ac:dyDescent="0.3">
      <c r="B28" s="307"/>
      <c r="C28" s="308"/>
      <c r="D28" s="308"/>
      <c r="E28" s="308"/>
      <c r="F28" s="308"/>
      <c r="G28" s="308"/>
      <c r="H28" s="308"/>
      <c r="I28" s="308"/>
      <c r="J28" s="308"/>
      <c r="K28" s="308"/>
      <c r="L28" s="308"/>
      <c r="M28" s="308"/>
      <c r="N28" s="308"/>
      <c r="O28" s="308"/>
      <c r="P28" s="308"/>
      <c r="Q28" s="308"/>
      <c r="R28" s="308"/>
      <c r="S28" s="308"/>
      <c r="T28" s="308"/>
      <c r="U28" s="308"/>
      <c r="V28" s="308"/>
      <c r="W28" s="308"/>
      <c r="X28" s="309"/>
    </row>
    <row r="30" spans="2:24" x14ac:dyDescent="0.3">
      <c r="B30" s="8" t="s">
        <v>53</v>
      </c>
      <c r="C30" s="1"/>
      <c r="D30" s="9"/>
    </row>
    <row r="31" spans="2:24" x14ac:dyDescent="0.3">
      <c r="B31" s="10" t="s">
        <v>54</v>
      </c>
      <c r="C31" s="1"/>
      <c r="D31" s="9"/>
    </row>
    <row r="32" spans="2:24" s="2" customFormat="1" x14ac:dyDescent="0.3">
      <c r="B32" s="11" t="s">
        <v>55</v>
      </c>
      <c r="D32" s="12" t="s">
        <v>68</v>
      </c>
      <c r="E32" s="13">
        <v>1</v>
      </c>
    </row>
    <row r="33" spans="2:43" s="2" customFormat="1" x14ac:dyDescent="0.3">
      <c r="B33" s="206"/>
      <c r="I33" s="217"/>
      <c r="J33" s="217"/>
      <c r="K33" s="217"/>
      <c r="L33" s="217"/>
      <c r="M33" s="217"/>
      <c r="N33" s="217"/>
      <c r="O33" s="217"/>
      <c r="P33" s="217"/>
      <c r="Q33" s="217"/>
    </row>
    <row r="34" spans="2:43" ht="57.6" outlineLevel="1" x14ac:dyDescent="0.3">
      <c r="B34" s="14" t="s">
        <v>57</v>
      </c>
      <c r="C34" s="15" t="s">
        <v>58</v>
      </c>
      <c r="D34" s="15" t="s">
        <v>59</v>
      </c>
      <c r="E34" s="15" t="s">
        <v>60</v>
      </c>
      <c r="F34" s="15" t="s">
        <v>61</v>
      </c>
      <c r="G34" s="15" t="s">
        <v>128</v>
      </c>
      <c r="H34" s="15" t="s">
        <v>17</v>
      </c>
      <c r="I34" s="15" t="s">
        <v>19</v>
      </c>
      <c r="J34" s="15" t="s">
        <v>21</v>
      </c>
      <c r="K34" s="15" t="s">
        <v>62</v>
      </c>
      <c r="L34" s="15" t="s">
        <v>63</v>
      </c>
      <c r="M34" s="15" t="s">
        <v>27</v>
      </c>
      <c r="N34" s="15" t="s">
        <v>29</v>
      </c>
      <c r="O34" s="15" t="s">
        <v>31</v>
      </c>
      <c r="P34" s="15" t="s">
        <v>33</v>
      </c>
      <c r="Q34" s="15" t="s">
        <v>35</v>
      </c>
      <c r="R34" s="15" t="s">
        <v>37</v>
      </c>
      <c r="S34" s="15" t="s">
        <v>39</v>
      </c>
      <c r="T34" s="15" t="s">
        <v>64</v>
      </c>
      <c r="U34" s="16" t="s">
        <v>65</v>
      </c>
      <c r="V34" s="16" t="s">
        <v>45</v>
      </c>
      <c r="W34" s="15" t="s">
        <v>47</v>
      </c>
      <c r="X34" s="16" t="s">
        <v>49</v>
      </c>
      <c r="AA34" s="17"/>
    </row>
    <row r="35" spans="2:43" s="1" customFormat="1" outlineLevel="1" x14ac:dyDescent="0.3">
      <c r="B35" s="5" t="s">
        <v>3</v>
      </c>
      <c r="C35" s="19">
        <v>4612766.5140690459</v>
      </c>
      <c r="D35" s="19">
        <v>4947557</v>
      </c>
      <c r="E35" s="19">
        <v>4886942.943194692</v>
      </c>
      <c r="F35" s="20">
        <v>274176.42912564613</v>
      </c>
      <c r="G35" s="126">
        <f>IFERROR(E35/C35-1,0%)</f>
        <v>5.9438609842792145E-2</v>
      </c>
      <c r="H35" s="21">
        <v>0.11431442349479018</v>
      </c>
      <c r="I35" s="112">
        <v>4612766.5140690459</v>
      </c>
      <c r="J35" s="113">
        <v>0</v>
      </c>
      <c r="K35" s="114">
        <v>0</v>
      </c>
      <c r="L35" s="114">
        <v>0</v>
      </c>
      <c r="M35" s="114">
        <v>4927294.5140690459</v>
      </c>
      <c r="N35" s="113">
        <v>314528</v>
      </c>
      <c r="O35" s="114">
        <v>4612766.5140690459</v>
      </c>
      <c r="P35" s="113">
        <v>0</v>
      </c>
      <c r="Q35" s="114">
        <v>4572414.5140690459</v>
      </c>
      <c r="R35" s="113">
        <v>-40352</v>
      </c>
      <c r="S35" s="22">
        <v>0.42912564612925053</v>
      </c>
      <c r="T35" s="24">
        <v>0</v>
      </c>
      <c r="U35" s="25">
        <v>0</v>
      </c>
      <c r="V35" s="26">
        <v>0</v>
      </c>
      <c r="W35" s="24">
        <v>5.9438609842792083E-2</v>
      </c>
      <c r="X35" s="25">
        <v>6.7946904175105382E-3</v>
      </c>
    </row>
    <row r="36" spans="2:43" s="1" customFormat="1" outlineLevel="1" x14ac:dyDescent="0.3">
      <c r="B36" s="5" t="s">
        <v>66</v>
      </c>
      <c r="C36" s="19">
        <v>16072733.677661922</v>
      </c>
      <c r="D36" s="19">
        <v>18547571.699999999</v>
      </c>
      <c r="E36" s="19">
        <v>18029751.397499848</v>
      </c>
      <c r="F36" s="20">
        <v>1957017.7198379263</v>
      </c>
      <c r="G36" s="126">
        <f t="shared" ref="G36:G44" si="0">IFERROR(E36/C36-1,0%)</f>
        <v>0.12176010373131563</v>
      </c>
      <c r="H36" s="21">
        <v>0.39831742594021941</v>
      </c>
      <c r="I36" s="112">
        <v>16072733.677661922</v>
      </c>
      <c r="J36" s="113">
        <v>0</v>
      </c>
      <c r="K36" s="114">
        <v>0</v>
      </c>
      <c r="L36" s="114">
        <v>0</v>
      </c>
      <c r="M36" s="114">
        <v>17520609.677661922</v>
      </c>
      <c r="N36" s="113">
        <v>1447876</v>
      </c>
      <c r="O36" s="114">
        <v>16313370.677661922</v>
      </c>
      <c r="P36" s="113">
        <v>240637</v>
      </c>
      <c r="Q36" s="114">
        <v>16341238.677661922</v>
      </c>
      <c r="R36" s="113">
        <v>268505</v>
      </c>
      <c r="S36" s="22">
        <v>-0.28016207367181778</v>
      </c>
      <c r="T36" s="24">
        <v>0</v>
      </c>
      <c r="U36" s="25">
        <v>0</v>
      </c>
      <c r="V36" s="26">
        <v>0</v>
      </c>
      <c r="W36" s="24">
        <v>0.12176010373131567</v>
      </c>
      <c r="X36" s="25">
        <v>4.8499171100471763E-2</v>
      </c>
    </row>
    <row r="37" spans="2:43" s="1" customFormat="1" outlineLevel="1" x14ac:dyDescent="0.3">
      <c r="B37" s="5" t="s">
        <v>67</v>
      </c>
      <c r="C37" s="19">
        <v>6888314.4332836801</v>
      </c>
      <c r="D37" s="19">
        <v>7948959.2999999998</v>
      </c>
      <c r="E37" s="19">
        <v>7727036.313214221</v>
      </c>
      <c r="F37" s="20">
        <v>838721.87993054092</v>
      </c>
      <c r="G37" s="126">
        <f t="shared" si="0"/>
        <v>0.12176010373131585</v>
      </c>
      <c r="H37" s="21">
        <v>0.17070746826009403</v>
      </c>
      <c r="I37" s="112">
        <v>6888314.4332836801</v>
      </c>
      <c r="J37" s="113">
        <v>0</v>
      </c>
      <c r="K37" s="114">
        <v>0</v>
      </c>
      <c r="L37" s="114">
        <v>0</v>
      </c>
      <c r="M37" s="114">
        <v>7508832.4332836801</v>
      </c>
      <c r="N37" s="113">
        <v>620518</v>
      </c>
      <c r="O37" s="114">
        <v>6991444.4332836801</v>
      </c>
      <c r="P37" s="113">
        <v>103130</v>
      </c>
      <c r="Q37" s="114">
        <v>7003388.4332836801</v>
      </c>
      <c r="R37" s="113">
        <v>115074</v>
      </c>
      <c r="S37" s="22">
        <v>-0.12006945908069611</v>
      </c>
      <c r="T37" s="24">
        <v>0</v>
      </c>
      <c r="U37" s="25">
        <v>0</v>
      </c>
      <c r="V37" s="26">
        <v>0</v>
      </c>
      <c r="W37" s="24">
        <v>0.12176010373131584</v>
      </c>
      <c r="X37" s="25">
        <v>2.0785359043059354E-2</v>
      </c>
      <c r="AN37" s="1" t="s">
        <v>68</v>
      </c>
      <c r="AO37" s="1">
        <v>1</v>
      </c>
      <c r="AP37" s="1">
        <v>12</v>
      </c>
      <c r="AQ37" s="1">
        <v>1</v>
      </c>
    </row>
    <row r="38" spans="2:43" s="1" customFormat="1" outlineLevel="1" x14ac:dyDescent="0.3">
      <c r="B38" s="5" t="s">
        <v>4</v>
      </c>
      <c r="C38" s="19">
        <v>13855424.999999998</v>
      </c>
      <c r="D38" s="19">
        <v>12705720.969391875</v>
      </c>
      <c r="E38" s="19">
        <v>13597076.47875</v>
      </c>
      <c r="F38" s="20">
        <v>-258348.52124999836</v>
      </c>
      <c r="G38" s="126">
        <f t="shared" si="0"/>
        <v>-1.8646019248777845E-2</v>
      </c>
      <c r="H38" s="21">
        <v>0.34336767671189239</v>
      </c>
      <c r="I38" s="114">
        <v>14406177.999999998</v>
      </c>
      <c r="J38" s="113">
        <v>550753</v>
      </c>
      <c r="K38" s="114">
        <v>550753</v>
      </c>
      <c r="L38" s="114">
        <v>0</v>
      </c>
      <c r="M38" s="114">
        <v>13480999.999999998</v>
      </c>
      <c r="N38" s="113">
        <v>-374425</v>
      </c>
      <c r="O38" s="114">
        <v>13855424.999999998</v>
      </c>
      <c r="P38" s="113">
        <v>0</v>
      </c>
      <c r="Q38" s="114">
        <v>13420748</v>
      </c>
      <c r="R38" s="113">
        <v>-434676.99999999814</v>
      </c>
      <c r="S38" s="22">
        <v>0.47874999977648258</v>
      </c>
      <c r="T38" s="24">
        <v>3.9749989625002487E-2</v>
      </c>
      <c r="U38" s="25">
        <v>3.9749989625002487E-2</v>
      </c>
      <c r="V38" s="26">
        <v>1.3648861586858931E-2</v>
      </c>
      <c r="W38" s="24">
        <v>-1.864601924877789E-2</v>
      </c>
      <c r="X38" s="25">
        <v>-6.4024403093780897E-3</v>
      </c>
      <c r="AN38" s="1" t="s">
        <v>69</v>
      </c>
      <c r="AO38" s="1">
        <v>2</v>
      </c>
      <c r="AP38" s="1">
        <v>11</v>
      </c>
      <c r="AQ38" s="1">
        <v>0.91666666666666663</v>
      </c>
    </row>
    <row r="39" spans="2:43" s="1" customFormat="1" outlineLevel="1" x14ac:dyDescent="0.3">
      <c r="B39" s="11" t="s">
        <v>79</v>
      </c>
      <c r="C39" s="19">
        <v>0</v>
      </c>
      <c r="D39" s="19">
        <v>0</v>
      </c>
      <c r="E39" s="19">
        <v>0</v>
      </c>
      <c r="F39" s="20">
        <v>0</v>
      </c>
      <c r="G39" s="126">
        <f t="shared" si="0"/>
        <v>0</v>
      </c>
      <c r="H39" s="21">
        <v>0</v>
      </c>
      <c r="I39" s="28">
        <v>0</v>
      </c>
      <c r="J39" s="31">
        <v>0</v>
      </c>
      <c r="K39" s="115"/>
      <c r="L39" s="23"/>
      <c r="M39" s="28">
        <v>0</v>
      </c>
      <c r="N39" s="22">
        <v>0</v>
      </c>
      <c r="O39" s="28">
        <v>0</v>
      </c>
      <c r="P39" s="22">
        <v>0</v>
      </c>
      <c r="Q39" s="28">
        <v>0</v>
      </c>
      <c r="R39" s="22">
        <v>0</v>
      </c>
      <c r="S39" s="22">
        <v>0</v>
      </c>
      <c r="T39" s="24">
        <v>0</v>
      </c>
      <c r="U39" s="25">
        <v>0</v>
      </c>
      <c r="V39" s="26">
        <v>0</v>
      </c>
      <c r="W39" s="24">
        <v>0</v>
      </c>
      <c r="X39" s="25">
        <v>0</v>
      </c>
      <c r="AN39" s="1" t="s">
        <v>80</v>
      </c>
      <c r="AO39" s="1">
        <v>8</v>
      </c>
      <c r="AP39" s="1">
        <v>5</v>
      </c>
      <c r="AQ39" s="1">
        <v>0.41666666666666669</v>
      </c>
    </row>
    <row r="40" spans="2:43" s="1" customFormat="1" outlineLevel="1" x14ac:dyDescent="0.3">
      <c r="B40" s="27" t="s">
        <v>81</v>
      </c>
      <c r="C40" s="28">
        <v>0</v>
      </c>
      <c r="D40" s="28">
        <v>0</v>
      </c>
      <c r="E40" s="28">
        <v>0</v>
      </c>
      <c r="F40" s="29">
        <v>0</v>
      </c>
      <c r="G40" s="128">
        <f t="shared" si="0"/>
        <v>0</v>
      </c>
      <c r="H40" s="30">
        <v>0</v>
      </c>
      <c r="I40" s="28">
        <v>0</v>
      </c>
      <c r="J40" s="31">
        <v>0</v>
      </c>
      <c r="K40" s="115"/>
      <c r="L40" s="23"/>
      <c r="M40" s="28">
        <v>0</v>
      </c>
      <c r="N40" s="31">
        <v>0</v>
      </c>
      <c r="O40" s="28">
        <v>0</v>
      </c>
      <c r="P40" s="31">
        <v>0</v>
      </c>
      <c r="Q40" s="28">
        <v>0</v>
      </c>
      <c r="R40" s="31">
        <v>0</v>
      </c>
      <c r="S40" s="31">
        <v>0</v>
      </c>
      <c r="T40" s="33">
        <v>0</v>
      </c>
      <c r="U40" s="34">
        <v>0</v>
      </c>
      <c r="V40" s="35">
        <v>0</v>
      </c>
      <c r="W40" s="33">
        <v>0</v>
      </c>
      <c r="X40" s="34">
        <v>0</v>
      </c>
      <c r="AN40" s="1" t="s">
        <v>82</v>
      </c>
      <c r="AO40" s="1">
        <v>9</v>
      </c>
      <c r="AP40" s="1">
        <v>4</v>
      </c>
      <c r="AQ40" s="1">
        <v>0.33333333333333331</v>
      </c>
    </row>
    <row r="41" spans="2:43" s="1" customFormat="1" outlineLevel="1" x14ac:dyDescent="0.3">
      <c r="B41" s="27" t="s">
        <v>83</v>
      </c>
      <c r="C41" s="28">
        <v>0</v>
      </c>
      <c r="D41" s="28">
        <v>0</v>
      </c>
      <c r="E41" s="28">
        <v>0</v>
      </c>
      <c r="F41" s="29">
        <v>0</v>
      </c>
      <c r="G41" s="128">
        <f t="shared" si="0"/>
        <v>0</v>
      </c>
      <c r="H41" s="30">
        <v>0</v>
      </c>
      <c r="I41" s="28">
        <v>0</v>
      </c>
      <c r="J41" s="31">
        <v>0</v>
      </c>
      <c r="K41" s="115"/>
      <c r="L41" s="23"/>
      <c r="M41" s="28">
        <v>0</v>
      </c>
      <c r="N41" s="31">
        <v>0</v>
      </c>
      <c r="O41" s="28">
        <v>0</v>
      </c>
      <c r="P41" s="31">
        <v>0</v>
      </c>
      <c r="Q41" s="28">
        <v>0</v>
      </c>
      <c r="R41" s="31">
        <v>0</v>
      </c>
      <c r="S41" s="31">
        <v>0</v>
      </c>
      <c r="T41" s="33">
        <v>0</v>
      </c>
      <c r="U41" s="34">
        <v>0</v>
      </c>
      <c r="V41" s="35">
        <v>0</v>
      </c>
      <c r="W41" s="33">
        <v>0</v>
      </c>
      <c r="X41" s="34">
        <v>0</v>
      </c>
      <c r="AN41" s="1" t="s">
        <v>84</v>
      </c>
      <c r="AO41" s="1">
        <v>10</v>
      </c>
      <c r="AP41" s="1">
        <v>3</v>
      </c>
      <c r="AQ41" s="1">
        <v>0.25</v>
      </c>
    </row>
    <row r="42" spans="2:43" outlineLevel="1" x14ac:dyDescent="0.3">
      <c r="B42" s="27" t="s">
        <v>85</v>
      </c>
      <c r="C42" s="28">
        <v>0</v>
      </c>
      <c r="D42" s="28">
        <v>0</v>
      </c>
      <c r="E42" s="28">
        <v>0</v>
      </c>
      <c r="F42" s="29"/>
      <c r="G42" s="128">
        <f t="shared" si="0"/>
        <v>0</v>
      </c>
      <c r="H42" s="30">
        <v>0</v>
      </c>
      <c r="I42" s="28">
        <v>0</v>
      </c>
      <c r="J42" s="31">
        <v>0</v>
      </c>
      <c r="K42" s="115"/>
      <c r="L42" s="23"/>
      <c r="M42" s="28">
        <v>0</v>
      </c>
      <c r="N42" s="31">
        <v>0</v>
      </c>
      <c r="O42" s="28">
        <v>0</v>
      </c>
      <c r="P42" s="31">
        <v>0</v>
      </c>
      <c r="Q42" s="28">
        <v>0</v>
      </c>
      <c r="R42" s="31">
        <v>0</v>
      </c>
      <c r="S42" s="31">
        <v>0</v>
      </c>
      <c r="T42" s="33">
        <v>0</v>
      </c>
      <c r="U42" s="34">
        <v>0</v>
      </c>
      <c r="V42" s="35">
        <v>0</v>
      </c>
      <c r="W42" s="33">
        <v>0</v>
      </c>
      <c r="X42" s="34">
        <v>0</v>
      </c>
      <c r="Y42" s="1"/>
    </row>
    <row r="43" spans="2:43" s="1" customFormat="1" outlineLevel="1" x14ac:dyDescent="0.3">
      <c r="B43" s="36" t="s">
        <v>86</v>
      </c>
      <c r="C43" s="37">
        <v>-1077669.1665477806</v>
      </c>
      <c r="D43" s="37">
        <v>-901157.41314012196</v>
      </c>
      <c r="E43" s="37">
        <v>-932709.2806832405</v>
      </c>
      <c r="F43" s="38">
        <v>144959.88586454012</v>
      </c>
      <c r="G43" s="129">
        <f t="shared" si="0"/>
        <v>-0.13451241843441297</v>
      </c>
      <c r="H43" s="39">
        <v>-2.6706994406996025E-2</v>
      </c>
      <c r="I43" s="37">
        <v>-932709.16654778062</v>
      </c>
      <c r="J43" s="40">
        <v>144960</v>
      </c>
      <c r="K43" s="116">
        <v>176511.75340765866</v>
      </c>
      <c r="L43" s="116">
        <v>-31551.86754311854</v>
      </c>
      <c r="M43" s="37">
        <v>-1077669.1665477806</v>
      </c>
      <c r="N43" s="40">
        <v>0</v>
      </c>
      <c r="O43" s="37">
        <v>-1077669.1665477806</v>
      </c>
      <c r="P43" s="40">
        <v>0</v>
      </c>
      <c r="Q43" s="37">
        <v>-1077669.1665477806</v>
      </c>
      <c r="R43" s="40">
        <v>0</v>
      </c>
      <c r="S43" s="40">
        <v>-0.11413545988034457</v>
      </c>
      <c r="T43" s="42">
        <v>-0.1345125243439661</v>
      </c>
      <c r="U43" s="43">
        <v>-0.1345125243439661</v>
      </c>
      <c r="V43" s="44">
        <v>3.5924252353252192E-3</v>
      </c>
      <c r="W43" s="42">
        <v>-0.13451241843441294</v>
      </c>
      <c r="X43" s="43">
        <v>3.5924224067993755E-3</v>
      </c>
      <c r="AN43" s="1" t="s">
        <v>87</v>
      </c>
      <c r="AO43" s="1">
        <v>11</v>
      </c>
      <c r="AP43" s="1">
        <v>2</v>
      </c>
      <c r="AQ43" s="1">
        <v>0.16666666666666666</v>
      </c>
    </row>
    <row r="44" spans="2:43" outlineLevel="1" x14ac:dyDescent="0.3">
      <c r="B44" s="3" t="s">
        <v>88</v>
      </c>
      <c r="C44" s="45">
        <v>40351570.458466865</v>
      </c>
      <c r="D44" s="45">
        <v>43248651.556251749</v>
      </c>
      <c r="E44" s="45">
        <v>43308097.851975515</v>
      </c>
      <c r="F44" s="45">
        <v>2956527.3935086504</v>
      </c>
      <c r="G44" s="131">
        <f t="shared" si="0"/>
        <v>7.3269202658462929E-2</v>
      </c>
      <c r="H44" s="46">
        <v>1</v>
      </c>
      <c r="I44" s="45">
        <v>41047283.458466865</v>
      </c>
      <c r="J44" s="45">
        <v>695713</v>
      </c>
      <c r="K44" s="45">
        <v>727264.75340765866</v>
      </c>
      <c r="L44" s="45">
        <v>-31551.86754311854</v>
      </c>
      <c r="M44" s="45">
        <v>42360067.458466865</v>
      </c>
      <c r="N44" s="45">
        <v>2008497</v>
      </c>
      <c r="O44" s="45">
        <v>40695337.458466865</v>
      </c>
      <c r="P44" s="45">
        <v>343767</v>
      </c>
      <c r="Q44" s="45">
        <v>40260120.458466865</v>
      </c>
      <c r="R44" s="45">
        <v>-91449.999999998137</v>
      </c>
      <c r="S44" s="45">
        <v>0.39350865327287465</v>
      </c>
      <c r="T44" s="47">
        <v>1.7241286822184149E-2</v>
      </c>
      <c r="U44" s="48">
        <v>1.7241286822184149E-2</v>
      </c>
      <c r="V44" s="49">
        <v>1.7241286822184149E-2</v>
      </c>
      <c r="W44" s="50">
        <v>7.3269202658462818E-2</v>
      </c>
      <c r="X44" s="51">
        <v>7.3269202658462942E-2</v>
      </c>
      <c r="AN44" s="3" t="s">
        <v>89</v>
      </c>
      <c r="AO44" s="3">
        <v>12</v>
      </c>
      <c r="AP44" s="1">
        <v>1</v>
      </c>
      <c r="AQ44" s="1">
        <v>8.3333333333333329E-2</v>
      </c>
    </row>
    <row r="45" spans="2:43" outlineLevel="1" x14ac:dyDescent="0.3">
      <c r="C45" s="52"/>
      <c r="D45" s="52"/>
      <c r="E45" s="52"/>
      <c r="F45" s="53"/>
      <c r="G45" s="53"/>
      <c r="I45" s="2"/>
      <c r="J45" s="2"/>
      <c r="K45" s="2"/>
      <c r="L45" s="2"/>
      <c r="M45" s="2"/>
      <c r="N45" s="2"/>
      <c r="O45" s="2"/>
      <c r="P45" s="2"/>
      <c r="Q45" s="2"/>
      <c r="R45" s="2"/>
      <c r="S45" s="53"/>
      <c r="T45" s="2"/>
      <c r="U45" s="2"/>
      <c r="V45" s="2"/>
      <c r="W45" s="2"/>
      <c r="X45" s="2"/>
    </row>
    <row r="46" spans="2:43" ht="63" customHeight="1" outlineLevel="1" x14ac:dyDescent="0.3">
      <c r="B46" s="14" t="s">
        <v>90</v>
      </c>
      <c r="C46" s="15" t="s">
        <v>58</v>
      </c>
      <c r="D46" s="15" t="s">
        <v>59</v>
      </c>
      <c r="E46" s="15" t="s">
        <v>60</v>
      </c>
      <c r="F46" s="15" t="s">
        <v>61</v>
      </c>
      <c r="G46" s="15" t="s">
        <v>128</v>
      </c>
      <c r="H46" s="15" t="s">
        <v>17</v>
      </c>
      <c r="I46" s="15" t="s">
        <v>19</v>
      </c>
      <c r="J46" s="15" t="s">
        <v>21</v>
      </c>
      <c r="K46" s="15" t="s">
        <v>62</v>
      </c>
      <c r="L46" s="15" t="s">
        <v>63</v>
      </c>
      <c r="M46" s="15" t="s">
        <v>27</v>
      </c>
      <c r="N46" s="15" t="s">
        <v>29</v>
      </c>
      <c r="O46" s="15" t="s">
        <v>31</v>
      </c>
      <c r="P46" s="15" t="s">
        <v>33</v>
      </c>
      <c r="Q46" s="15" t="s">
        <v>35</v>
      </c>
      <c r="R46" s="15" t="s">
        <v>37</v>
      </c>
      <c r="S46" s="15" t="s">
        <v>39</v>
      </c>
      <c r="T46" s="15" t="s">
        <v>64</v>
      </c>
      <c r="U46" s="16" t="s">
        <v>65</v>
      </c>
      <c r="V46" s="16" t="s">
        <v>45</v>
      </c>
      <c r="W46" s="15" t="s">
        <v>47</v>
      </c>
      <c r="X46" s="16" t="s">
        <v>49</v>
      </c>
    </row>
    <row r="47" spans="2:43" outlineLevel="1" x14ac:dyDescent="0.3">
      <c r="B47" s="5" t="s">
        <v>3</v>
      </c>
      <c r="C47" s="19">
        <v>12343162.179707445</v>
      </c>
      <c r="D47" s="19">
        <v>12569541.5984</v>
      </c>
      <c r="E47" s="19">
        <v>12602980</v>
      </c>
      <c r="F47" s="20">
        <v>259817.8202925548</v>
      </c>
      <c r="G47" s="126">
        <f>IFERROR(E47/C47-1,0%)</f>
        <v>2.10495346743238E-2</v>
      </c>
      <c r="H47" s="21">
        <v>8.8583305056119249E-2</v>
      </c>
      <c r="I47" s="19">
        <v>12343162.179707445</v>
      </c>
      <c r="J47" s="22">
        <v>0</v>
      </c>
      <c r="K47" s="114">
        <v>0</v>
      </c>
      <c r="L47" s="114">
        <v>0</v>
      </c>
      <c r="M47" s="23">
        <v>12742319.179707445</v>
      </c>
      <c r="N47" s="22">
        <v>399157</v>
      </c>
      <c r="O47" s="23">
        <v>12343162.179707445</v>
      </c>
      <c r="P47" s="22">
        <v>0</v>
      </c>
      <c r="Q47" s="23">
        <v>12203822.679707445</v>
      </c>
      <c r="R47" s="113">
        <v>-139339.5</v>
      </c>
      <c r="S47" s="22">
        <v>0.32029255479574203</v>
      </c>
      <c r="T47" s="24">
        <v>0</v>
      </c>
      <c r="U47" s="25">
        <v>0</v>
      </c>
      <c r="V47" s="26">
        <v>0</v>
      </c>
      <c r="W47" s="24">
        <v>2.1049534674323866E-2</v>
      </c>
      <c r="X47" s="25">
        <v>1.8646373513449908E-3</v>
      </c>
    </row>
    <row r="48" spans="2:43" outlineLevel="1" x14ac:dyDescent="0.3">
      <c r="B48" s="5" t="s">
        <v>66</v>
      </c>
      <c r="C48" s="19">
        <v>31096858.551987972</v>
      </c>
      <c r="D48" s="19">
        <v>29971077.5</v>
      </c>
      <c r="E48" s="19">
        <v>29124471.68839113</v>
      </c>
      <c r="F48" s="20">
        <v>-1972386.8635968417</v>
      </c>
      <c r="G48" s="126">
        <f t="shared" ref="G48:G56" si="1">IFERROR(E48/C48-1,0%)</f>
        <v>-6.3427206330163188E-2</v>
      </c>
      <c r="H48" s="21">
        <v>0.22317315994814482</v>
      </c>
      <c r="I48" s="19">
        <v>31096858.551987972</v>
      </c>
      <c r="J48" s="22">
        <v>0</v>
      </c>
      <c r="K48" s="114">
        <v>0</v>
      </c>
      <c r="L48" s="114">
        <v>0</v>
      </c>
      <c r="M48" s="23">
        <v>28225126.551987972</v>
      </c>
      <c r="N48" s="22">
        <v>-2871732</v>
      </c>
      <c r="O48" s="23">
        <v>31149008.551987972</v>
      </c>
      <c r="P48" s="22">
        <v>52150</v>
      </c>
      <c r="Q48" s="23">
        <v>31944053.551987972</v>
      </c>
      <c r="R48" s="113">
        <v>847195</v>
      </c>
      <c r="S48" s="22">
        <v>0.1364031583070755</v>
      </c>
      <c r="T48" s="24">
        <v>0</v>
      </c>
      <c r="U48" s="25">
        <v>0</v>
      </c>
      <c r="V48" s="26">
        <v>0</v>
      </c>
      <c r="W48" s="24">
        <v>-6.3427206330163216E-2</v>
      </c>
      <c r="X48" s="25">
        <v>-1.4155250063385499E-2</v>
      </c>
    </row>
    <row r="49" spans="2:25" outlineLevel="1" x14ac:dyDescent="0.3">
      <c r="B49" s="5" t="s">
        <v>67</v>
      </c>
      <c r="C49" s="19">
        <v>13327225.09370913</v>
      </c>
      <c r="D49" s="19">
        <v>12844747.5</v>
      </c>
      <c r="E49" s="19">
        <v>12838944.280739011</v>
      </c>
      <c r="F49" s="20">
        <v>-488280.8129701186</v>
      </c>
      <c r="G49" s="126">
        <f t="shared" si="1"/>
        <v>-3.6637845428198146E-2</v>
      </c>
      <c r="H49" s="21">
        <v>9.5645639977776337E-2</v>
      </c>
      <c r="I49" s="19">
        <v>13327225.09370913</v>
      </c>
      <c r="J49" s="22">
        <v>0</v>
      </c>
      <c r="K49" s="114">
        <v>0</v>
      </c>
      <c r="L49" s="114">
        <v>0</v>
      </c>
      <c r="M49" s="23">
        <v>12453511.09370913</v>
      </c>
      <c r="N49" s="22">
        <v>-873714</v>
      </c>
      <c r="O49" s="23">
        <v>13349575.09370913</v>
      </c>
      <c r="P49" s="22">
        <v>22350</v>
      </c>
      <c r="Q49" s="23">
        <v>13690309.09370913</v>
      </c>
      <c r="R49" s="113">
        <v>363084</v>
      </c>
      <c r="S49" s="22">
        <v>-0.81297011859714985</v>
      </c>
      <c r="T49" s="24">
        <v>0</v>
      </c>
      <c r="U49" s="25">
        <v>0</v>
      </c>
      <c r="V49" s="26">
        <v>0</v>
      </c>
      <c r="W49" s="24">
        <v>-3.6637845428198139E-2</v>
      </c>
      <c r="X49" s="25">
        <v>-3.5042501733868578E-3</v>
      </c>
    </row>
    <row r="50" spans="2:25" outlineLevel="1" x14ac:dyDescent="0.3">
      <c r="B50" s="18" t="s">
        <v>4</v>
      </c>
      <c r="C50" s="19">
        <v>88559907</v>
      </c>
      <c r="D50" s="19">
        <v>91122494.064551935</v>
      </c>
      <c r="E50" s="19">
        <v>95259140.774149999</v>
      </c>
      <c r="F50" s="20">
        <v>6699233.774149999</v>
      </c>
      <c r="G50" s="126">
        <f t="shared" si="1"/>
        <v>7.564635060140712E-2</v>
      </c>
      <c r="H50" s="21">
        <v>0.63556883911157436</v>
      </c>
      <c r="I50" s="19">
        <v>92079826</v>
      </c>
      <c r="J50" s="22">
        <v>3519919</v>
      </c>
      <c r="K50" s="19">
        <v>3274828.5589999999</v>
      </c>
      <c r="L50" s="19">
        <v>245090.44100000011</v>
      </c>
      <c r="M50" s="19">
        <v>92863019</v>
      </c>
      <c r="N50" s="22">
        <v>4303112</v>
      </c>
      <c r="O50" s="19">
        <v>88559907</v>
      </c>
      <c r="P50" s="22">
        <v>0</v>
      </c>
      <c r="Q50" s="19">
        <v>87436109</v>
      </c>
      <c r="R50" s="113">
        <v>-1123798</v>
      </c>
      <c r="S50" s="22">
        <v>0.77414999902248383</v>
      </c>
      <c r="T50" s="24">
        <v>3.9746191242048166E-2</v>
      </c>
      <c r="U50" s="25">
        <v>3.9746191242048166E-2</v>
      </c>
      <c r="V50" s="26">
        <v>2.5261440626815176E-2</v>
      </c>
      <c r="W50" s="24">
        <v>7.5646350601407009E-2</v>
      </c>
      <c r="X50" s="25">
        <v>4.8078463234763398E-2</v>
      </c>
    </row>
    <row r="51" spans="2:25" outlineLevel="1" x14ac:dyDescent="0.3">
      <c r="B51" s="11" t="s">
        <v>79</v>
      </c>
      <c r="C51" s="19">
        <v>0</v>
      </c>
      <c r="D51" s="19">
        <v>0</v>
      </c>
      <c r="E51" s="19">
        <v>0</v>
      </c>
      <c r="F51" s="20">
        <v>0</v>
      </c>
      <c r="G51" s="126">
        <f t="shared" si="1"/>
        <v>0</v>
      </c>
      <c r="H51" s="21">
        <v>0</v>
      </c>
      <c r="I51" s="28">
        <v>0</v>
      </c>
      <c r="J51" s="22">
        <v>0</v>
      </c>
      <c r="K51" s="32"/>
      <c r="L51" s="23"/>
      <c r="M51" s="19">
        <v>0</v>
      </c>
      <c r="N51" s="22">
        <v>0</v>
      </c>
      <c r="O51" s="28">
        <v>0</v>
      </c>
      <c r="P51" s="22">
        <v>0</v>
      </c>
      <c r="Q51" s="28">
        <v>0</v>
      </c>
      <c r="R51" s="22">
        <v>0</v>
      </c>
      <c r="S51" s="22">
        <v>0</v>
      </c>
      <c r="T51" s="24">
        <v>0</v>
      </c>
      <c r="U51" s="25">
        <v>0</v>
      </c>
      <c r="V51" s="26">
        <v>0</v>
      </c>
      <c r="W51" s="24">
        <v>0</v>
      </c>
      <c r="X51" s="25">
        <v>0</v>
      </c>
    </row>
    <row r="52" spans="2:25" outlineLevel="1" x14ac:dyDescent="0.3">
      <c r="B52" s="27" t="s">
        <v>81</v>
      </c>
      <c r="C52" s="28">
        <v>0</v>
      </c>
      <c r="D52" s="28">
        <v>0</v>
      </c>
      <c r="E52" s="28">
        <v>0</v>
      </c>
      <c r="F52" s="29">
        <v>0</v>
      </c>
      <c r="G52" s="128">
        <f t="shared" si="1"/>
        <v>0</v>
      </c>
      <c r="H52" s="30">
        <v>0</v>
      </c>
      <c r="I52" s="28">
        <v>0</v>
      </c>
      <c r="J52" s="31">
        <v>0</v>
      </c>
      <c r="K52" s="32"/>
      <c r="L52" s="23"/>
      <c r="M52" s="19">
        <v>0</v>
      </c>
      <c r="N52" s="31">
        <v>0</v>
      </c>
      <c r="O52" s="28">
        <v>0</v>
      </c>
      <c r="P52" s="31">
        <v>0</v>
      </c>
      <c r="Q52" s="28">
        <v>0</v>
      </c>
      <c r="R52" s="31">
        <v>0</v>
      </c>
      <c r="S52" s="31">
        <v>0</v>
      </c>
      <c r="T52" s="33">
        <v>0</v>
      </c>
      <c r="U52" s="34">
        <v>0</v>
      </c>
      <c r="V52" s="35">
        <v>0</v>
      </c>
      <c r="W52" s="33">
        <v>0</v>
      </c>
      <c r="X52" s="34">
        <v>0</v>
      </c>
    </row>
    <row r="53" spans="2:25" outlineLevel="1" x14ac:dyDescent="0.3">
      <c r="B53" s="27" t="s">
        <v>83</v>
      </c>
      <c r="C53" s="28">
        <v>0</v>
      </c>
      <c r="D53" s="28">
        <v>0</v>
      </c>
      <c r="E53" s="28">
        <v>0</v>
      </c>
      <c r="F53" s="29">
        <v>0</v>
      </c>
      <c r="G53" s="128">
        <f t="shared" si="1"/>
        <v>0</v>
      </c>
      <c r="H53" s="30">
        <v>0</v>
      </c>
      <c r="I53" s="28">
        <v>0</v>
      </c>
      <c r="J53" s="31">
        <v>0</v>
      </c>
      <c r="K53" s="32"/>
      <c r="L53" s="23"/>
      <c r="M53" s="19">
        <v>0</v>
      </c>
      <c r="N53" s="31">
        <v>0</v>
      </c>
      <c r="O53" s="28">
        <v>0</v>
      </c>
      <c r="P53" s="31">
        <v>0</v>
      </c>
      <c r="Q53" s="28">
        <v>0</v>
      </c>
      <c r="R53" s="31">
        <v>0</v>
      </c>
      <c r="S53" s="31">
        <v>0</v>
      </c>
      <c r="T53" s="33">
        <v>0</v>
      </c>
      <c r="U53" s="34">
        <v>0</v>
      </c>
      <c r="V53" s="35">
        <v>0</v>
      </c>
      <c r="W53" s="33">
        <v>0</v>
      </c>
      <c r="X53" s="34">
        <v>0</v>
      </c>
    </row>
    <row r="54" spans="2:25" outlineLevel="1" x14ac:dyDescent="0.3">
      <c r="B54" s="27" t="s">
        <v>85</v>
      </c>
      <c r="C54" s="28">
        <v>0</v>
      </c>
      <c r="D54" s="28">
        <v>0</v>
      </c>
      <c r="E54" s="28">
        <v>0</v>
      </c>
      <c r="F54" s="29"/>
      <c r="G54" s="128">
        <f t="shared" si="1"/>
        <v>0</v>
      </c>
      <c r="H54" s="30">
        <v>0</v>
      </c>
      <c r="I54" s="28">
        <v>0</v>
      </c>
      <c r="J54" s="31">
        <v>0</v>
      </c>
      <c r="K54" s="32"/>
      <c r="L54" s="23"/>
      <c r="M54" s="19">
        <v>0</v>
      </c>
      <c r="N54" s="31">
        <v>0</v>
      </c>
      <c r="O54" s="28">
        <v>0</v>
      </c>
      <c r="P54" s="31">
        <v>0</v>
      </c>
      <c r="Q54" s="28">
        <v>0</v>
      </c>
      <c r="R54" s="31">
        <v>0</v>
      </c>
      <c r="S54" s="31">
        <v>0</v>
      </c>
      <c r="T54" s="33">
        <v>0</v>
      </c>
      <c r="U54" s="34">
        <v>0</v>
      </c>
      <c r="V54" s="35">
        <v>0</v>
      </c>
      <c r="W54" s="33">
        <v>0</v>
      </c>
      <c r="X54" s="34">
        <v>0</v>
      </c>
      <c r="Y54" s="1"/>
    </row>
    <row r="55" spans="2:25" outlineLevel="1" x14ac:dyDescent="0.3">
      <c r="B55" s="36" t="s">
        <v>86</v>
      </c>
      <c r="C55" s="37">
        <v>-5987554.1065735854</v>
      </c>
      <c r="D55" s="37">
        <v>-6462892.4062451515</v>
      </c>
      <c r="E55" s="37">
        <v>-6719046.3690292547</v>
      </c>
      <c r="F55" s="38">
        <v>-731492.26245566923</v>
      </c>
      <c r="G55" s="129">
        <f t="shared" si="1"/>
        <v>0.12216879370703015</v>
      </c>
      <c r="H55" s="39">
        <v>-4.2970944093614662E-2</v>
      </c>
      <c r="I55" s="37">
        <v>-6719046.1065735854</v>
      </c>
      <c r="J55" s="40">
        <v>-731492</v>
      </c>
      <c r="K55" s="116">
        <v>-475338.29967156611</v>
      </c>
      <c r="L55" s="116">
        <v>-256153.96278410312</v>
      </c>
      <c r="M55" s="37">
        <v>-5987554.1065735854</v>
      </c>
      <c r="N55" s="40">
        <v>0</v>
      </c>
      <c r="O55" s="37">
        <v>-5987554.1065735854</v>
      </c>
      <c r="P55" s="40">
        <v>0</v>
      </c>
      <c r="Q55" s="37">
        <v>-5987554.1065735854</v>
      </c>
      <c r="R55" s="40">
        <v>0</v>
      </c>
      <c r="S55" s="40">
        <v>-0.26245566923171282</v>
      </c>
      <c r="T55" s="42">
        <v>0.12216874987349396</v>
      </c>
      <c r="U55" s="43">
        <v>0.12216874987349396</v>
      </c>
      <c r="V55" s="44">
        <v>-5.2497065208007027E-3</v>
      </c>
      <c r="W55" s="42">
        <v>0.1221687937070301</v>
      </c>
      <c r="X55" s="43">
        <v>-5.2497084043691333E-3</v>
      </c>
    </row>
    <row r="56" spans="2:25" outlineLevel="1" x14ac:dyDescent="0.3">
      <c r="B56" s="3" t="s">
        <v>91</v>
      </c>
      <c r="C56" s="45">
        <v>139339598.71883094</v>
      </c>
      <c r="D56" s="45">
        <v>140044968.2567068</v>
      </c>
      <c r="E56" s="45">
        <v>143106490.37425089</v>
      </c>
      <c r="F56" s="45">
        <v>3766891.6554199243</v>
      </c>
      <c r="G56" s="131">
        <f t="shared" si="1"/>
        <v>2.7033891944967081E-2</v>
      </c>
      <c r="H56" s="46">
        <v>1</v>
      </c>
      <c r="I56" s="45">
        <v>142128025.71883094</v>
      </c>
      <c r="J56" s="45">
        <v>2788427</v>
      </c>
      <c r="K56" s="45">
        <v>2799490.2593284338</v>
      </c>
      <c r="L56" s="45">
        <v>-11063.52178410301</v>
      </c>
      <c r="M56" s="45">
        <v>140296421.71883094</v>
      </c>
      <c r="N56" s="45">
        <v>956823</v>
      </c>
      <c r="O56" s="45">
        <v>139414098.71883094</v>
      </c>
      <c r="P56" s="45">
        <v>74500</v>
      </c>
      <c r="Q56" s="45">
        <v>139286740.21883094</v>
      </c>
      <c r="R56" s="45">
        <v>-52858.5</v>
      </c>
      <c r="S56" s="45">
        <v>0.15541992429643869</v>
      </c>
      <c r="T56" s="47">
        <v>2.0011734106014475E-2</v>
      </c>
      <c r="U56" s="48">
        <v>2.0011734106014475E-2</v>
      </c>
      <c r="V56" s="49">
        <v>2.0011734106014471E-2</v>
      </c>
      <c r="W56" s="50">
        <v>2.7033891944967057E-2</v>
      </c>
      <c r="X56" s="51">
        <v>2.7033891944966894E-2</v>
      </c>
    </row>
    <row r="57" spans="2:25" outlineLevel="1" x14ac:dyDescent="0.3">
      <c r="B57" s="1"/>
      <c r="C57" s="54"/>
      <c r="D57" s="54"/>
      <c r="E57" s="54"/>
      <c r="F57" s="54"/>
      <c r="G57" s="54"/>
      <c r="H57" s="55"/>
      <c r="I57" s="54"/>
      <c r="J57" s="54"/>
      <c r="K57" s="54"/>
      <c r="L57" s="54"/>
      <c r="M57" s="54"/>
      <c r="N57" s="54"/>
      <c r="O57" s="54"/>
      <c r="P57" s="54"/>
      <c r="Q57" s="54"/>
      <c r="R57" s="54"/>
      <c r="S57" s="54"/>
      <c r="T57" s="56"/>
      <c r="U57" s="49"/>
      <c r="V57" s="49"/>
      <c r="W57" s="50"/>
      <c r="X57" s="51"/>
    </row>
    <row r="58" spans="2:25" outlineLevel="1" x14ac:dyDescent="0.3">
      <c r="B58" s="1"/>
      <c r="C58" s="57"/>
      <c r="D58" s="57"/>
      <c r="E58" s="57"/>
      <c r="F58" s="57"/>
      <c r="G58" s="57"/>
      <c r="H58" s="58"/>
      <c r="I58" s="57"/>
      <c r="J58" s="57"/>
      <c r="K58" s="57"/>
      <c r="L58" s="57"/>
      <c r="M58" s="57"/>
      <c r="N58" s="57"/>
      <c r="O58" s="57"/>
      <c r="P58" s="57"/>
      <c r="Q58" s="57"/>
      <c r="R58" s="57"/>
      <c r="S58" s="57"/>
      <c r="T58" s="49"/>
      <c r="U58" s="49"/>
      <c r="V58" s="49"/>
      <c r="W58" s="51"/>
      <c r="X58" s="51"/>
    </row>
    <row r="59" spans="2:25" ht="63" customHeight="1" outlineLevel="1" x14ac:dyDescent="0.3">
      <c r="B59" s="14" t="s">
        <v>92</v>
      </c>
      <c r="C59" s="15" t="s">
        <v>58</v>
      </c>
      <c r="D59" s="15" t="s">
        <v>59</v>
      </c>
      <c r="E59" s="15" t="s">
        <v>60</v>
      </c>
      <c r="F59" s="15" t="s">
        <v>61</v>
      </c>
      <c r="G59" s="15" t="s">
        <v>128</v>
      </c>
      <c r="H59" s="15" t="s">
        <v>17</v>
      </c>
      <c r="I59" s="15" t="s">
        <v>19</v>
      </c>
      <c r="J59" s="15" t="s">
        <v>21</v>
      </c>
      <c r="K59" s="15" t="s">
        <v>62</v>
      </c>
      <c r="L59" s="15" t="s">
        <v>63</v>
      </c>
      <c r="M59" s="15" t="s">
        <v>27</v>
      </c>
      <c r="N59" s="15" t="s">
        <v>29</v>
      </c>
      <c r="O59" s="15" t="s">
        <v>31</v>
      </c>
      <c r="P59" s="15" t="s">
        <v>33</v>
      </c>
      <c r="Q59" s="15" t="s">
        <v>35</v>
      </c>
      <c r="R59" s="15" t="s">
        <v>37</v>
      </c>
      <c r="S59" s="15" t="s">
        <v>39</v>
      </c>
      <c r="T59" s="15" t="s">
        <v>64</v>
      </c>
      <c r="U59" s="16" t="s">
        <v>65</v>
      </c>
      <c r="V59" s="16" t="s">
        <v>45</v>
      </c>
      <c r="W59" s="15" t="s">
        <v>47</v>
      </c>
      <c r="X59" s="16" t="s">
        <v>49</v>
      </c>
    </row>
    <row r="60" spans="2:25" outlineLevel="1" x14ac:dyDescent="0.3">
      <c r="B60" s="18" t="s">
        <v>3</v>
      </c>
      <c r="C60" s="19">
        <v>4479389.2316487394</v>
      </c>
      <c r="D60" s="19">
        <v>4092676.7620000006</v>
      </c>
      <c r="E60" s="19">
        <v>4567605</v>
      </c>
      <c r="F60" s="20">
        <v>88215.768351260573</v>
      </c>
      <c r="G60" s="126">
        <f>IFERROR(E60/C60-1,0%)</f>
        <v>1.9693704607757656E-2</v>
      </c>
      <c r="H60" s="21">
        <v>0.18845876470625969</v>
      </c>
      <c r="I60" s="19">
        <v>4479389.2316487394</v>
      </c>
      <c r="J60" s="22">
        <v>0</v>
      </c>
      <c r="K60" s="114">
        <v>0</v>
      </c>
      <c r="L60" s="114">
        <v>0</v>
      </c>
      <c r="M60" s="23">
        <v>4591374.2316487394</v>
      </c>
      <c r="N60" s="22">
        <v>111985</v>
      </c>
      <c r="O60" s="23">
        <v>4479389.2316487394</v>
      </c>
      <c r="P60" s="22">
        <v>0</v>
      </c>
      <c r="Q60" s="32">
        <v>4455620.7316487394</v>
      </c>
      <c r="R60" s="113">
        <v>-23768.5</v>
      </c>
      <c r="S60" s="22">
        <v>-0.73164873942732811</v>
      </c>
      <c r="T60" s="24">
        <v>0</v>
      </c>
      <c r="U60" s="25">
        <v>0</v>
      </c>
      <c r="V60" s="26">
        <v>0</v>
      </c>
      <c r="W60" s="24">
        <v>1.9693704607757604E-2</v>
      </c>
      <c r="X60" s="25">
        <v>3.7114512428679724E-3</v>
      </c>
    </row>
    <row r="61" spans="2:25" outlineLevel="1" x14ac:dyDescent="0.3">
      <c r="B61" s="18" t="s">
        <v>66</v>
      </c>
      <c r="C61" s="19">
        <v>5325243.0543235708</v>
      </c>
      <c r="D61" s="19">
        <v>3465133.6538000004</v>
      </c>
      <c r="E61" s="19">
        <v>5644730</v>
      </c>
      <c r="F61" s="20">
        <v>319486.9456764292</v>
      </c>
      <c r="G61" s="126">
        <f t="shared" ref="G61:G69" si="2">IFERROR(E61/C61-1,0%)</f>
        <v>5.9994810080459482E-2</v>
      </c>
      <c r="H61" s="21">
        <v>0.22404588569522818</v>
      </c>
      <c r="I61" s="19">
        <v>5325243.0543235708</v>
      </c>
      <c r="J61" s="22">
        <v>0</v>
      </c>
      <c r="K61" s="114">
        <v>0</v>
      </c>
      <c r="L61" s="114">
        <v>0</v>
      </c>
      <c r="M61" s="23">
        <v>5458374.0543235708</v>
      </c>
      <c r="N61" s="22">
        <v>133131</v>
      </c>
      <c r="O61" s="23">
        <v>5378495.0543235708</v>
      </c>
      <c r="P61" s="22">
        <v>53252</v>
      </c>
      <c r="Q61" s="32">
        <v>5458347.0543235708</v>
      </c>
      <c r="R61" s="113">
        <v>133104</v>
      </c>
      <c r="S61" s="22">
        <v>-5.4323570802807808E-2</v>
      </c>
      <c r="T61" s="24">
        <v>0</v>
      </c>
      <c r="U61" s="25">
        <v>0</v>
      </c>
      <c r="V61" s="26">
        <v>0</v>
      </c>
      <c r="W61" s="24">
        <v>5.9994810080459593E-2</v>
      </c>
      <c r="X61" s="25">
        <v>1.3441590361593573E-2</v>
      </c>
    </row>
    <row r="62" spans="2:25" outlineLevel="1" x14ac:dyDescent="0.3">
      <c r="B62" s="18" t="s">
        <v>67</v>
      </c>
      <c r="C62" s="19">
        <v>2282247.02328153</v>
      </c>
      <c r="D62" s="19">
        <v>1485057.2802000002</v>
      </c>
      <c r="E62" s="19">
        <v>2419170</v>
      </c>
      <c r="F62" s="20">
        <v>136922.97671846999</v>
      </c>
      <c r="G62" s="126">
        <f t="shared" si="2"/>
        <v>5.9994810080459704E-2</v>
      </c>
      <c r="H62" s="21">
        <v>9.6019665297954929E-2</v>
      </c>
      <c r="I62" s="19">
        <v>2282247.02328153</v>
      </c>
      <c r="J62" s="22">
        <v>0</v>
      </c>
      <c r="K62" s="114">
        <v>0</v>
      </c>
      <c r="L62" s="114">
        <v>0</v>
      </c>
      <c r="M62" s="23">
        <v>2339303.02328153</v>
      </c>
      <c r="N62" s="22">
        <v>57056</v>
      </c>
      <c r="O62" s="23">
        <v>2305069.02328153</v>
      </c>
      <c r="P62" s="22">
        <v>22822</v>
      </c>
      <c r="Q62" s="32">
        <v>2339291.52328153</v>
      </c>
      <c r="R62" s="113">
        <v>57044.5</v>
      </c>
      <c r="S62" s="22">
        <v>0.47671846998855472</v>
      </c>
      <c r="T62" s="24">
        <v>0</v>
      </c>
      <c r="U62" s="25">
        <v>0</v>
      </c>
      <c r="V62" s="26">
        <v>0</v>
      </c>
      <c r="W62" s="24">
        <v>5.9994810080459746E-2</v>
      </c>
      <c r="X62" s="25">
        <v>5.7606815835401174E-3</v>
      </c>
    </row>
    <row r="63" spans="2:25" outlineLevel="1" x14ac:dyDescent="0.3">
      <c r="B63" s="18" t="s">
        <v>4</v>
      </c>
      <c r="C63" s="19">
        <v>12266435</v>
      </c>
      <c r="D63" s="19">
        <v>11753054.072149999</v>
      </c>
      <c r="E63" s="19">
        <v>12382948.875</v>
      </c>
      <c r="F63" s="20">
        <v>116513.875</v>
      </c>
      <c r="G63" s="126">
        <f t="shared" si="2"/>
        <v>9.4985931120166178E-3</v>
      </c>
      <c r="H63" s="21">
        <v>0.51607865891992366</v>
      </c>
      <c r="I63" s="19">
        <v>12266435</v>
      </c>
      <c r="J63" s="22">
        <v>0</v>
      </c>
      <c r="K63" s="19">
        <v>0</v>
      </c>
      <c r="L63" s="19">
        <v>0</v>
      </c>
      <c r="M63" s="19">
        <v>12573095</v>
      </c>
      <c r="N63" s="22">
        <v>306660</v>
      </c>
      <c r="O63" s="19">
        <v>12266435</v>
      </c>
      <c r="P63" s="22">
        <v>0</v>
      </c>
      <c r="Q63" s="19">
        <v>12076288</v>
      </c>
      <c r="R63" s="113">
        <v>-190147</v>
      </c>
      <c r="S63" s="22">
        <v>0.875</v>
      </c>
      <c r="T63" s="24">
        <v>0</v>
      </c>
      <c r="U63" s="25">
        <v>0</v>
      </c>
      <c r="V63" s="26">
        <v>0</v>
      </c>
      <c r="W63" s="24">
        <v>9.4985931120166543E-3</v>
      </c>
      <c r="X63" s="25">
        <v>4.9020211948755795E-3</v>
      </c>
    </row>
    <row r="64" spans="2:25" outlineLevel="1" x14ac:dyDescent="0.3">
      <c r="B64" s="11" t="s">
        <v>79</v>
      </c>
      <c r="C64" s="19">
        <v>0</v>
      </c>
      <c r="D64" s="19">
        <v>0</v>
      </c>
      <c r="E64" s="19">
        <v>0</v>
      </c>
      <c r="F64" s="20">
        <v>0</v>
      </c>
      <c r="G64" s="126">
        <f t="shared" si="2"/>
        <v>0</v>
      </c>
      <c r="H64" s="21">
        <v>0</v>
      </c>
      <c r="I64" s="28">
        <v>0</v>
      </c>
      <c r="J64" s="22">
        <v>0</v>
      </c>
      <c r="K64" s="32"/>
      <c r="L64" s="23"/>
      <c r="M64" s="28">
        <v>0</v>
      </c>
      <c r="N64" s="22">
        <v>0</v>
      </c>
      <c r="O64" s="28">
        <v>0</v>
      </c>
      <c r="P64" s="22">
        <v>0</v>
      </c>
      <c r="Q64" s="28">
        <v>0</v>
      </c>
      <c r="R64" s="22">
        <v>0</v>
      </c>
      <c r="S64" s="22">
        <v>0</v>
      </c>
      <c r="T64" s="24">
        <v>0</v>
      </c>
      <c r="U64" s="25">
        <v>0</v>
      </c>
      <c r="V64" s="26">
        <v>0</v>
      </c>
      <c r="W64" s="24">
        <v>0</v>
      </c>
      <c r="X64" s="25">
        <v>0</v>
      </c>
    </row>
    <row r="65" spans="2:25" outlineLevel="1" x14ac:dyDescent="0.3">
      <c r="B65" s="27" t="s">
        <v>81</v>
      </c>
      <c r="C65" s="28">
        <v>0</v>
      </c>
      <c r="D65" s="28">
        <v>0</v>
      </c>
      <c r="E65" s="28">
        <v>0</v>
      </c>
      <c r="F65" s="29">
        <v>0</v>
      </c>
      <c r="G65" s="128">
        <f t="shared" si="2"/>
        <v>0</v>
      </c>
      <c r="H65" s="30">
        <v>0</v>
      </c>
      <c r="I65" s="28">
        <v>0</v>
      </c>
      <c r="J65" s="31">
        <v>0</v>
      </c>
      <c r="K65" s="32"/>
      <c r="L65" s="23"/>
      <c r="M65" s="28">
        <v>0</v>
      </c>
      <c r="N65" s="31">
        <v>0</v>
      </c>
      <c r="O65" s="28">
        <v>0</v>
      </c>
      <c r="P65" s="31">
        <v>0</v>
      </c>
      <c r="Q65" s="28">
        <v>0</v>
      </c>
      <c r="R65" s="31">
        <v>0</v>
      </c>
      <c r="S65" s="31">
        <v>0</v>
      </c>
      <c r="T65" s="33">
        <v>0</v>
      </c>
      <c r="U65" s="34">
        <v>0</v>
      </c>
      <c r="V65" s="35">
        <v>0</v>
      </c>
      <c r="W65" s="33">
        <v>0</v>
      </c>
      <c r="X65" s="34">
        <v>0</v>
      </c>
    </row>
    <row r="66" spans="2:25" outlineLevel="1" x14ac:dyDescent="0.3">
      <c r="B66" s="27" t="s">
        <v>83</v>
      </c>
      <c r="C66" s="28">
        <v>0</v>
      </c>
      <c r="D66" s="28">
        <v>0</v>
      </c>
      <c r="E66" s="28">
        <v>0</v>
      </c>
      <c r="F66" s="29">
        <v>0</v>
      </c>
      <c r="G66" s="128">
        <f t="shared" si="2"/>
        <v>0</v>
      </c>
      <c r="H66" s="30">
        <v>0</v>
      </c>
      <c r="I66" s="28">
        <v>0</v>
      </c>
      <c r="J66" s="31">
        <v>0</v>
      </c>
      <c r="K66" s="32"/>
      <c r="L66" s="23"/>
      <c r="M66" s="28">
        <v>0</v>
      </c>
      <c r="N66" s="31">
        <v>0</v>
      </c>
      <c r="O66" s="28">
        <v>0</v>
      </c>
      <c r="P66" s="31">
        <v>0</v>
      </c>
      <c r="Q66" s="28">
        <v>0</v>
      </c>
      <c r="R66" s="31">
        <v>0</v>
      </c>
      <c r="S66" s="31">
        <v>0</v>
      </c>
      <c r="T66" s="33">
        <v>0</v>
      </c>
      <c r="U66" s="34">
        <v>0</v>
      </c>
      <c r="V66" s="35">
        <v>0</v>
      </c>
      <c r="W66" s="33">
        <v>0</v>
      </c>
      <c r="X66" s="34">
        <v>0</v>
      </c>
    </row>
    <row r="67" spans="2:25" outlineLevel="1" x14ac:dyDescent="0.3">
      <c r="B67" s="27" t="s">
        <v>85</v>
      </c>
      <c r="C67" s="28">
        <v>0</v>
      </c>
      <c r="D67" s="28">
        <v>0</v>
      </c>
      <c r="E67" s="28">
        <v>0</v>
      </c>
      <c r="F67" s="29"/>
      <c r="G67" s="128">
        <f t="shared" si="2"/>
        <v>0</v>
      </c>
      <c r="H67" s="30">
        <v>0</v>
      </c>
      <c r="I67" s="28">
        <v>0</v>
      </c>
      <c r="J67" s="31">
        <v>0</v>
      </c>
      <c r="K67" s="32"/>
      <c r="L67" s="23"/>
      <c r="M67" s="28">
        <v>0</v>
      </c>
      <c r="N67" s="31">
        <v>0</v>
      </c>
      <c r="O67" s="28">
        <v>0</v>
      </c>
      <c r="P67" s="31">
        <v>0</v>
      </c>
      <c r="Q67" s="28">
        <v>0</v>
      </c>
      <c r="R67" s="31">
        <v>0</v>
      </c>
      <c r="S67" s="31">
        <v>0</v>
      </c>
      <c r="T67" s="33">
        <v>0</v>
      </c>
      <c r="U67" s="34">
        <v>0</v>
      </c>
      <c r="V67" s="35">
        <v>0</v>
      </c>
      <c r="W67" s="33">
        <v>0</v>
      </c>
      <c r="X67" s="34">
        <v>0</v>
      </c>
      <c r="Y67" s="1"/>
    </row>
    <row r="68" spans="2:25" outlineLevel="1" x14ac:dyDescent="0.3">
      <c r="B68" s="36" t="s">
        <v>86</v>
      </c>
      <c r="C68" s="37">
        <v>-584776.72687863465</v>
      </c>
      <c r="D68" s="37">
        <v>-833589.18061472685</v>
      </c>
      <c r="E68" s="37">
        <v>-848244.35028750438</v>
      </c>
      <c r="F68" s="38">
        <v>-263467.62340886972</v>
      </c>
      <c r="G68" s="129">
        <f t="shared" si="2"/>
        <v>0.45054396199243785</v>
      </c>
      <c r="H68" s="39">
        <v>-2.4602974619366443E-2</v>
      </c>
      <c r="I68" s="37">
        <v>-848244.72687863465</v>
      </c>
      <c r="J68" s="40">
        <v>-263468</v>
      </c>
      <c r="K68" s="116">
        <v>-248812.4537360922</v>
      </c>
      <c r="L68" s="116">
        <v>-14655.169672777527</v>
      </c>
      <c r="M68" s="37">
        <v>-584776.72687863465</v>
      </c>
      <c r="N68" s="40">
        <v>0</v>
      </c>
      <c r="O68" s="37">
        <v>-584776.72687863465</v>
      </c>
      <c r="P68" s="40">
        <v>0</v>
      </c>
      <c r="Q68" s="37">
        <v>-584776.72687863465</v>
      </c>
      <c r="R68" s="40">
        <v>0</v>
      </c>
      <c r="S68" s="40">
        <v>0.37659113027621061</v>
      </c>
      <c r="T68" s="42">
        <v>0.45054460598374751</v>
      </c>
      <c r="U68" s="43">
        <v>0.45054460598374751</v>
      </c>
      <c r="V68" s="44">
        <v>-1.1084737505910595E-2</v>
      </c>
      <c r="W68" s="42">
        <v>0.45054396199243774</v>
      </c>
      <c r="X68" s="43">
        <v>-1.1084721661808745E-2</v>
      </c>
    </row>
    <row r="69" spans="2:25" outlineLevel="1" x14ac:dyDescent="0.3">
      <c r="B69" s="3" t="s">
        <v>93</v>
      </c>
      <c r="C69" s="45">
        <v>23768537.582375206</v>
      </c>
      <c r="D69" s="45">
        <v>19962332.587535273</v>
      </c>
      <c r="E69" s="45">
        <v>24166209.524712496</v>
      </c>
      <c r="F69" s="45">
        <v>397671.94233729003</v>
      </c>
      <c r="G69" s="131">
        <f t="shared" si="2"/>
        <v>1.6731022721068411E-2</v>
      </c>
      <c r="H69" s="46">
        <v>1</v>
      </c>
      <c r="I69" s="45">
        <v>23505069.582375206</v>
      </c>
      <c r="J69" s="45">
        <v>-263468</v>
      </c>
      <c r="K69" s="45">
        <v>-248812.4537360922</v>
      </c>
      <c r="L69" s="45">
        <v>-14655.169672777527</v>
      </c>
      <c r="M69" s="45">
        <v>24377369.582375206</v>
      </c>
      <c r="N69" s="45">
        <v>608832</v>
      </c>
      <c r="O69" s="45">
        <v>23844611.582375206</v>
      </c>
      <c r="P69" s="45">
        <v>76074</v>
      </c>
      <c r="Q69" s="45">
        <v>23744770.582375206</v>
      </c>
      <c r="R69" s="45">
        <v>-23767</v>
      </c>
      <c r="S69" s="45">
        <v>0.9423372900346294</v>
      </c>
      <c r="T69" s="47">
        <v>-1.1084737505910595E-2</v>
      </c>
      <c r="U69" s="48">
        <v>-1.1084737505910595E-2</v>
      </c>
      <c r="V69" s="49">
        <v>-1.1084737505910595E-2</v>
      </c>
      <c r="W69" s="50">
        <v>1.673102272106847E-2</v>
      </c>
      <c r="X69" s="51">
        <v>1.6731022721068495E-2</v>
      </c>
    </row>
    <row r="70" spans="2:25" outlineLevel="1" x14ac:dyDescent="0.3">
      <c r="B70" s="1"/>
      <c r="C70" s="54"/>
      <c r="D70" s="54"/>
      <c r="E70" s="54"/>
      <c r="F70" s="54"/>
      <c r="G70" s="54"/>
      <c r="H70" s="55"/>
      <c r="I70" s="54"/>
      <c r="J70" s="54"/>
      <c r="K70" s="54"/>
      <c r="L70" s="54"/>
      <c r="M70" s="54"/>
      <c r="N70" s="54"/>
      <c r="O70" s="54"/>
      <c r="P70" s="54"/>
      <c r="Q70" s="54"/>
      <c r="R70" s="54"/>
      <c r="S70" s="54"/>
      <c r="T70" s="56"/>
      <c r="U70" s="49"/>
      <c r="V70" s="49"/>
      <c r="W70" s="50"/>
      <c r="X70" s="51"/>
    </row>
    <row r="71" spans="2:25" ht="61.35" customHeight="1" outlineLevel="5" x14ac:dyDescent="0.3">
      <c r="B71" s="14" t="s">
        <v>94</v>
      </c>
      <c r="C71" s="15" t="s">
        <v>58</v>
      </c>
      <c r="D71" s="15" t="s">
        <v>59</v>
      </c>
      <c r="E71" s="15" t="s">
        <v>60</v>
      </c>
      <c r="F71" s="15" t="s">
        <v>61</v>
      </c>
      <c r="G71" s="15" t="s">
        <v>128</v>
      </c>
      <c r="H71" s="15" t="s">
        <v>17</v>
      </c>
      <c r="I71" s="15" t="s">
        <v>19</v>
      </c>
      <c r="J71" s="15" t="s">
        <v>21</v>
      </c>
      <c r="K71" s="15" t="s">
        <v>62</v>
      </c>
      <c r="L71" s="15" t="s">
        <v>63</v>
      </c>
      <c r="M71" s="15" t="s">
        <v>27</v>
      </c>
      <c r="N71" s="15" t="s">
        <v>29</v>
      </c>
      <c r="O71" s="15" t="s">
        <v>31</v>
      </c>
      <c r="P71" s="15" t="s">
        <v>33</v>
      </c>
      <c r="Q71" s="15" t="s">
        <v>35</v>
      </c>
      <c r="R71" s="15" t="s">
        <v>37</v>
      </c>
      <c r="S71" s="15" t="s">
        <v>39</v>
      </c>
      <c r="T71" s="15" t="s">
        <v>64</v>
      </c>
      <c r="U71" s="16" t="s">
        <v>65</v>
      </c>
      <c r="V71" s="16" t="s">
        <v>45</v>
      </c>
      <c r="W71" s="15" t="s">
        <v>47</v>
      </c>
      <c r="X71" s="16" t="s">
        <v>49</v>
      </c>
    </row>
    <row r="72" spans="2:25" outlineLevel="5" x14ac:dyDescent="0.3">
      <c r="B72" s="18" t="s">
        <v>3</v>
      </c>
      <c r="C72" s="19">
        <v>0</v>
      </c>
      <c r="D72" s="19">
        <v>0</v>
      </c>
      <c r="E72" s="19">
        <v>0</v>
      </c>
      <c r="F72" s="20">
        <v>0</v>
      </c>
      <c r="G72" s="126">
        <f>IFERROR(E72/C72-1,0%)</f>
        <v>0</v>
      </c>
      <c r="H72" s="21" t="s">
        <v>116</v>
      </c>
      <c r="I72" s="19">
        <v>0</v>
      </c>
      <c r="J72" s="22">
        <v>0</v>
      </c>
      <c r="K72" s="19">
        <v>0</v>
      </c>
      <c r="L72" s="19">
        <v>0</v>
      </c>
      <c r="M72" s="19">
        <v>0</v>
      </c>
      <c r="N72" s="22">
        <v>0</v>
      </c>
      <c r="O72" s="19">
        <v>0</v>
      </c>
      <c r="P72" s="22">
        <v>0</v>
      </c>
      <c r="Q72" s="19">
        <v>0</v>
      </c>
      <c r="R72" s="22">
        <v>0</v>
      </c>
      <c r="S72" s="22">
        <v>0</v>
      </c>
      <c r="T72" s="24">
        <v>0</v>
      </c>
      <c r="U72" s="25">
        <v>0</v>
      </c>
      <c r="V72" s="26">
        <v>0</v>
      </c>
      <c r="W72" s="24">
        <v>0</v>
      </c>
      <c r="X72" s="25">
        <v>0</v>
      </c>
    </row>
    <row r="73" spans="2:25" outlineLevel="5" x14ac:dyDescent="0.3">
      <c r="B73" s="18" t="s">
        <v>66</v>
      </c>
      <c r="C73" s="19">
        <v>0</v>
      </c>
      <c r="D73" s="19">
        <v>0</v>
      </c>
      <c r="E73" s="19">
        <v>0</v>
      </c>
      <c r="F73" s="20">
        <v>0</v>
      </c>
      <c r="G73" s="126">
        <f t="shared" ref="G73:G81" si="3">IFERROR(E73/C73-1,0%)</f>
        <v>0</v>
      </c>
      <c r="H73" s="21" t="s">
        <v>116</v>
      </c>
      <c r="I73" s="19">
        <v>0</v>
      </c>
      <c r="J73" s="22">
        <v>0</v>
      </c>
      <c r="K73" s="19">
        <v>0</v>
      </c>
      <c r="L73" s="19">
        <v>0</v>
      </c>
      <c r="M73" s="19">
        <v>0</v>
      </c>
      <c r="N73" s="22">
        <v>0</v>
      </c>
      <c r="O73" s="19">
        <v>0</v>
      </c>
      <c r="P73" s="22">
        <v>0</v>
      </c>
      <c r="Q73" s="19">
        <v>0</v>
      </c>
      <c r="R73" s="22">
        <v>0</v>
      </c>
      <c r="S73" s="22">
        <v>0</v>
      </c>
      <c r="T73" s="24">
        <v>0</v>
      </c>
      <c r="U73" s="25">
        <v>0</v>
      </c>
      <c r="V73" s="26">
        <v>0</v>
      </c>
      <c r="W73" s="24">
        <v>0</v>
      </c>
      <c r="X73" s="25">
        <v>0</v>
      </c>
    </row>
    <row r="74" spans="2:25" outlineLevel="5" x14ac:dyDescent="0.3">
      <c r="B74" s="18" t="s">
        <v>67</v>
      </c>
      <c r="C74" s="19">
        <v>0</v>
      </c>
      <c r="D74" s="19">
        <v>0</v>
      </c>
      <c r="E74" s="19">
        <v>0</v>
      </c>
      <c r="F74" s="20">
        <v>0</v>
      </c>
      <c r="G74" s="126">
        <f t="shared" si="3"/>
        <v>0</v>
      </c>
      <c r="H74" s="21" t="s">
        <v>116</v>
      </c>
      <c r="I74" s="19">
        <v>0</v>
      </c>
      <c r="J74" s="22">
        <v>0</v>
      </c>
      <c r="K74" s="19">
        <v>0</v>
      </c>
      <c r="L74" s="19">
        <v>0</v>
      </c>
      <c r="M74" s="19">
        <v>0</v>
      </c>
      <c r="N74" s="22">
        <v>0</v>
      </c>
      <c r="O74" s="19">
        <v>0</v>
      </c>
      <c r="P74" s="22">
        <v>0</v>
      </c>
      <c r="Q74" s="19">
        <v>0</v>
      </c>
      <c r="R74" s="22">
        <v>0</v>
      </c>
      <c r="S74" s="22">
        <v>0</v>
      </c>
      <c r="T74" s="24">
        <v>0</v>
      </c>
      <c r="U74" s="25">
        <v>0</v>
      </c>
      <c r="V74" s="26">
        <v>0</v>
      </c>
      <c r="W74" s="24">
        <v>0</v>
      </c>
      <c r="X74" s="25">
        <v>0</v>
      </c>
    </row>
    <row r="75" spans="2:25" outlineLevel="5" x14ac:dyDescent="0.3">
      <c r="B75" s="18" t="s">
        <v>4</v>
      </c>
      <c r="C75" s="19">
        <v>0</v>
      </c>
      <c r="D75" s="19">
        <v>0</v>
      </c>
      <c r="E75" s="19">
        <v>0</v>
      </c>
      <c r="F75" s="20">
        <v>0</v>
      </c>
      <c r="G75" s="126">
        <f t="shared" si="3"/>
        <v>0</v>
      </c>
      <c r="H75" s="21" t="s">
        <v>116</v>
      </c>
      <c r="I75" s="19">
        <v>0</v>
      </c>
      <c r="J75" s="22">
        <v>0</v>
      </c>
      <c r="K75" s="19">
        <v>0</v>
      </c>
      <c r="L75" s="19">
        <v>0</v>
      </c>
      <c r="M75" s="19">
        <v>0</v>
      </c>
      <c r="N75" s="22">
        <v>0</v>
      </c>
      <c r="O75" s="19">
        <v>0</v>
      </c>
      <c r="P75" s="22">
        <v>0</v>
      </c>
      <c r="Q75" s="19">
        <v>0</v>
      </c>
      <c r="R75" s="22">
        <v>0</v>
      </c>
      <c r="S75" s="22">
        <v>0</v>
      </c>
      <c r="T75" s="24">
        <v>0</v>
      </c>
      <c r="U75" s="25">
        <v>0</v>
      </c>
      <c r="V75" s="26">
        <v>0</v>
      </c>
      <c r="W75" s="24">
        <v>0</v>
      </c>
      <c r="X75" s="25">
        <v>0</v>
      </c>
    </row>
    <row r="76" spans="2:25" outlineLevel="5" x14ac:dyDescent="0.3">
      <c r="B76" s="11" t="s">
        <v>79</v>
      </c>
      <c r="C76" s="19">
        <v>0</v>
      </c>
      <c r="D76" s="19">
        <v>0</v>
      </c>
      <c r="E76" s="19">
        <v>0</v>
      </c>
      <c r="F76" s="20">
        <v>0</v>
      </c>
      <c r="G76" s="126">
        <f t="shared" si="3"/>
        <v>0</v>
      </c>
      <c r="H76" s="21" t="s">
        <v>116</v>
      </c>
      <c r="I76" s="19">
        <v>0</v>
      </c>
      <c r="J76" s="22">
        <v>0</v>
      </c>
      <c r="K76" s="19">
        <v>0</v>
      </c>
      <c r="L76" s="19">
        <v>0</v>
      </c>
      <c r="M76" s="19">
        <v>0</v>
      </c>
      <c r="N76" s="22">
        <v>0</v>
      </c>
      <c r="O76" s="19">
        <v>0</v>
      </c>
      <c r="P76" s="22">
        <v>0</v>
      </c>
      <c r="Q76" s="19">
        <v>0</v>
      </c>
      <c r="R76" s="22">
        <v>0</v>
      </c>
      <c r="S76" s="22">
        <v>0</v>
      </c>
      <c r="T76" s="24">
        <v>0</v>
      </c>
      <c r="U76" s="25">
        <v>0</v>
      </c>
      <c r="V76" s="26">
        <v>0</v>
      </c>
      <c r="W76" s="24">
        <v>0</v>
      </c>
      <c r="X76" s="25">
        <v>0</v>
      </c>
    </row>
    <row r="77" spans="2:25" outlineLevel="5" x14ac:dyDescent="0.3">
      <c r="B77" s="27" t="s">
        <v>81</v>
      </c>
      <c r="C77" s="28">
        <v>0</v>
      </c>
      <c r="D77" s="28">
        <v>0</v>
      </c>
      <c r="E77" s="28">
        <v>0</v>
      </c>
      <c r="F77" s="29">
        <v>0</v>
      </c>
      <c r="G77" s="128">
        <f t="shared" si="3"/>
        <v>0</v>
      </c>
      <c r="H77" s="30" t="s">
        <v>116</v>
      </c>
      <c r="I77" s="28">
        <v>0</v>
      </c>
      <c r="J77" s="31">
        <v>0</v>
      </c>
      <c r="K77" s="28">
        <v>0</v>
      </c>
      <c r="L77" s="28">
        <v>0</v>
      </c>
      <c r="M77" s="28">
        <v>0</v>
      </c>
      <c r="N77" s="31">
        <v>0</v>
      </c>
      <c r="O77" s="28">
        <v>0</v>
      </c>
      <c r="P77" s="31">
        <v>0</v>
      </c>
      <c r="Q77" s="28">
        <v>0</v>
      </c>
      <c r="R77" s="31">
        <v>0</v>
      </c>
      <c r="S77" s="31">
        <v>0</v>
      </c>
      <c r="T77" s="33">
        <v>0</v>
      </c>
      <c r="U77" s="34">
        <v>0</v>
      </c>
      <c r="V77" s="35">
        <v>0</v>
      </c>
      <c r="W77" s="33">
        <v>0</v>
      </c>
      <c r="X77" s="34">
        <v>0</v>
      </c>
    </row>
    <row r="78" spans="2:25" outlineLevel="5" x14ac:dyDescent="0.3">
      <c r="B78" s="27" t="s">
        <v>83</v>
      </c>
      <c r="C78" s="28">
        <v>0</v>
      </c>
      <c r="D78" s="28">
        <v>0</v>
      </c>
      <c r="E78" s="28">
        <v>0</v>
      </c>
      <c r="F78" s="29">
        <v>0</v>
      </c>
      <c r="G78" s="128">
        <f t="shared" si="3"/>
        <v>0</v>
      </c>
      <c r="H78" s="30" t="s">
        <v>116</v>
      </c>
      <c r="I78" s="28">
        <v>0</v>
      </c>
      <c r="J78" s="31">
        <v>0</v>
      </c>
      <c r="K78" s="28">
        <v>0</v>
      </c>
      <c r="L78" s="28">
        <v>0</v>
      </c>
      <c r="M78" s="28">
        <v>0</v>
      </c>
      <c r="N78" s="31">
        <v>0</v>
      </c>
      <c r="O78" s="28">
        <v>0</v>
      </c>
      <c r="P78" s="31">
        <v>0</v>
      </c>
      <c r="Q78" s="28">
        <v>0</v>
      </c>
      <c r="R78" s="31">
        <v>0</v>
      </c>
      <c r="S78" s="31">
        <v>0</v>
      </c>
      <c r="T78" s="33">
        <v>0</v>
      </c>
      <c r="U78" s="34">
        <v>0</v>
      </c>
      <c r="V78" s="35">
        <v>0</v>
      </c>
      <c r="W78" s="33">
        <v>0</v>
      </c>
      <c r="X78" s="34">
        <v>0</v>
      </c>
    </row>
    <row r="79" spans="2:25" outlineLevel="5" x14ac:dyDescent="0.3">
      <c r="B79" s="27" t="s">
        <v>85</v>
      </c>
      <c r="C79" s="28">
        <v>0</v>
      </c>
      <c r="D79" s="28">
        <v>0</v>
      </c>
      <c r="E79" s="28">
        <v>0</v>
      </c>
      <c r="F79" s="29"/>
      <c r="G79" s="128">
        <f t="shared" si="3"/>
        <v>0</v>
      </c>
      <c r="H79" s="30" t="s">
        <v>116</v>
      </c>
      <c r="I79" s="28">
        <v>0</v>
      </c>
      <c r="J79" s="31">
        <v>0</v>
      </c>
      <c r="K79" s="28">
        <v>0</v>
      </c>
      <c r="L79" s="28">
        <v>0</v>
      </c>
      <c r="M79" s="28">
        <v>0</v>
      </c>
      <c r="N79" s="31">
        <v>0</v>
      </c>
      <c r="O79" s="28">
        <v>0</v>
      </c>
      <c r="P79" s="31">
        <v>0</v>
      </c>
      <c r="Q79" s="28">
        <v>0</v>
      </c>
      <c r="R79" s="31">
        <v>0</v>
      </c>
      <c r="S79" s="31">
        <v>0</v>
      </c>
      <c r="T79" s="33">
        <v>0</v>
      </c>
      <c r="U79" s="34">
        <v>0</v>
      </c>
      <c r="V79" s="35">
        <v>0</v>
      </c>
      <c r="W79" s="33">
        <v>0</v>
      </c>
      <c r="X79" s="34">
        <v>0</v>
      </c>
      <c r="Y79" s="1"/>
    </row>
    <row r="80" spans="2:25" outlineLevel="5" x14ac:dyDescent="0.3">
      <c r="B80" s="36" t="s">
        <v>86</v>
      </c>
      <c r="C80" s="37">
        <v>0</v>
      </c>
      <c r="D80" s="37">
        <v>0</v>
      </c>
      <c r="E80" s="37">
        <v>0</v>
      </c>
      <c r="F80" s="38">
        <v>0</v>
      </c>
      <c r="G80" s="129">
        <f t="shared" si="3"/>
        <v>0</v>
      </c>
      <c r="H80" s="39" t="s">
        <v>116</v>
      </c>
      <c r="I80" s="37">
        <v>0</v>
      </c>
      <c r="J80" s="40">
        <v>0</v>
      </c>
      <c r="K80" s="37">
        <v>0</v>
      </c>
      <c r="L80" s="37">
        <v>0</v>
      </c>
      <c r="M80" s="37">
        <v>0</v>
      </c>
      <c r="N80" s="40">
        <v>0</v>
      </c>
      <c r="O80" s="37">
        <v>0</v>
      </c>
      <c r="P80" s="40">
        <v>0</v>
      </c>
      <c r="Q80" s="37">
        <v>0</v>
      </c>
      <c r="R80" s="40">
        <v>0</v>
      </c>
      <c r="S80" s="40">
        <v>0</v>
      </c>
      <c r="T80" s="42">
        <v>0</v>
      </c>
      <c r="U80" s="43">
        <v>0</v>
      </c>
      <c r="V80" s="44">
        <v>0</v>
      </c>
      <c r="W80" s="42">
        <v>0</v>
      </c>
      <c r="X80" s="43">
        <v>0</v>
      </c>
    </row>
    <row r="81" spans="2:25" outlineLevel="5" x14ac:dyDescent="0.3">
      <c r="B81" s="3" t="s">
        <v>95</v>
      </c>
      <c r="C81" s="45">
        <v>0</v>
      </c>
      <c r="D81" s="45">
        <v>0</v>
      </c>
      <c r="E81" s="45">
        <v>0</v>
      </c>
      <c r="F81" s="45">
        <v>0</v>
      </c>
      <c r="G81" s="131">
        <f t="shared" si="3"/>
        <v>0</v>
      </c>
      <c r="H81" s="46">
        <v>0</v>
      </c>
      <c r="I81" s="45">
        <v>0</v>
      </c>
      <c r="J81" s="45">
        <v>0</v>
      </c>
      <c r="K81" s="45">
        <v>0</v>
      </c>
      <c r="L81" s="45">
        <v>0</v>
      </c>
      <c r="M81" s="45">
        <v>0</v>
      </c>
      <c r="N81" s="45">
        <v>0</v>
      </c>
      <c r="O81" s="45">
        <v>0</v>
      </c>
      <c r="P81" s="45">
        <v>0</v>
      </c>
      <c r="Q81" s="45">
        <v>0</v>
      </c>
      <c r="R81" s="45">
        <v>0</v>
      </c>
      <c r="S81" s="45">
        <v>0</v>
      </c>
      <c r="T81" s="47">
        <v>0</v>
      </c>
      <c r="U81" s="48">
        <v>0</v>
      </c>
      <c r="V81" s="49">
        <v>0</v>
      </c>
      <c r="W81" s="50">
        <v>0</v>
      </c>
      <c r="X81" s="51">
        <v>0</v>
      </c>
    </row>
    <row r="82" spans="2:25" outlineLevel="5" x14ac:dyDescent="0.3">
      <c r="B82" s="1"/>
      <c r="C82" s="54"/>
      <c r="D82" s="54"/>
      <c r="E82" s="54"/>
      <c r="F82" s="54"/>
      <c r="G82" s="54"/>
      <c r="H82" s="55"/>
      <c r="I82" s="54"/>
      <c r="J82" s="54"/>
      <c r="K82" s="54"/>
      <c r="L82" s="54"/>
      <c r="M82" s="54"/>
      <c r="N82" s="54"/>
      <c r="O82" s="54"/>
      <c r="P82" s="54"/>
      <c r="Q82" s="54"/>
      <c r="R82" s="54"/>
      <c r="S82" s="54"/>
      <c r="T82" s="56"/>
      <c r="U82" s="49"/>
      <c r="V82" s="49"/>
      <c r="W82" s="50"/>
      <c r="X82" s="51"/>
    </row>
    <row r="83" spans="2:25" ht="75" customHeight="1" x14ac:dyDescent="0.3">
      <c r="B83" s="14" t="s">
        <v>96</v>
      </c>
      <c r="C83" s="15" t="s">
        <v>58</v>
      </c>
      <c r="D83" s="15" t="s">
        <v>59</v>
      </c>
      <c r="E83" s="15" t="s">
        <v>60</v>
      </c>
      <c r="F83" s="15" t="s">
        <v>61</v>
      </c>
      <c r="G83" s="15" t="s">
        <v>128</v>
      </c>
      <c r="H83" s="15" t="s">
        <v>17</v>
      </c>
      <c r="I83" s="15" t="s">
        <v>19</v>
      </c>
      <c r="J83" s="15" t="s">
        <v>21</v>
      </c>
      <c r="K83" s="15" t="s">
        <v>62</v>
      </c>
      <c r="L83" s="15" t="s">
        <v>63</v>
      </c>
      <c r="M83" s="15" t="s">
        <v>27</v>
      </c>
      <c r="N83" s="15" t="s">
        <v>29</v>
      </c>
      <c r="O83" s="15" t="s">
        <v>31</v>
      </c>
      <c r="P83" s="15" t="s">
        <v>33</v>
      </c>
      <c r="Q83" s="15" t="s">
        <v>35</v>
      </c>
      <c r="R83" s="15" t="s">
        <v>37</v>
      </c>
      <c r="S83" s="15" t="s">
        <v>39</v>
      </c>
      <c r="T83" s="15" t="s">
        <v>64</v>
      </c>
      <c r="U83" s="16" t="s">
        <v>65</v>
      </c>
      <c r="V83" s="16" t="s">
        <v>45</v>
      </c>
      <c r="W83" s="15" t="s">
        <v>47</v>
      </c>
      <c r="X83" s="16" t="s">
        <v>49</v>
      </c>
    </row>
    <row r="84" spans="2:25" x14ac:dyDescent="0.3">
      <c r="B84" s="18" t="s">
        <v>3</v>
      </c>
      <c r="C84" s="19">
        <v>21435317.925425231</v>
      </c>
      <c r="D84" s="19">
        <v>21609775.360400002</v>
      </c>
      <c r="E84" s="19">
        <v>22057527.943194691</v>
      </c>
      <c r="F84" s="20">
        <v>622210.01776945964</v>
      </c>
      <c r="G84" s="126">
        <v>2.9027328632780999E-2</v>
      </c>
      <c r="H84" s="21">
        <v>0.10535411785855303</v>
      </c>
      <c r="I84" s="19">
        <v>21435317.925425231</v>
      </c>
      <c r="J84" s="22">
        <v>0</v>
      </c>
      <c r="K84" s="23">
        <v>0</v>
      </c>
      <c r="L84" s="23">
        <v>0</v>
      </c>
      <c r="M84" s="23">
        <v>22260987.925425231</v>
      </c>
      <c r="N84" s="22">
        <v>825670</v>
      </c>
      <c r="O84" s="23">
        <v>21435317.925425231</v>
      </c>
      <c r="P84" s="22">
        <v>0</v>
      </c>
      <c r="Q84" s="23">
        <v>21231857.925425231</v>
      </c>
      <c r="R84" s="22">
        <v>-203460</v>
      </c>
      <c r="S84" s="22">
        <v>1.7769459635019302E-2</v>
      </c>
      <c r="T84" s="24">
        <v>0</v>
      </c>
      <c r="U84" s="25">
        <v>0</v>
      </c>
      <c r="V84" s="26">
        <v>0</v>
      </c>
      <c r="W84" s="24">
        <v>2.9027328632780999E-2</v>
      </c>
      <c r="X84" s="25">
        <v>3.0581486018969603E-3</v>
      </c>
    </row>
    <row r="85" spans="2:25" x14ac:dyDescent="0.3">
      <c r="B85" s="18" t="s">
        <v>66</v>
      </c>
      <c r="C85" s="19">
        <v>52494835.283973463</v>
      </c>
      <c r="D85" s="19">
        <v>51983782.853800006</v>
      </c>
      <c r="E85" s="19">
        <v>52798953.085890979</v>
      </c>
      <c r="F85" s="20">
        <v>304117.8019175157</v>
      </c>
      <c r="G85" s="126">
        <v>5.7932899545712468E-3</v>
      </c>
      <c r="H85" s="21">
        <v>0.25801096502110099</v>
      </c>
      <c r="I85" s="23">
        <v>52494835.283973463</v>
      </c>
      <c r="J85" s="22">
        <v>0</v>
      </c>
      <c r="K85" s="23">
        <v>0</v>
      </c>
      <c r="L85" s="23">
        <v>0</v>
      </c>
      <c r="M85" s="23">
        <v>51204110.283973463</v>
      </c>
      <c r="N85" s="22">
        <v>-1290725</v>
      </c>
      <c r="O85" s="23">
        <v>52840874.283973463</v>
      </c>
      <c r="P85" s="22">
        <v>346039</v>
      </c>
      <c r="Q85" s="23">
        <v>53743639.283973463</v>
      </c>
      <c r="R85" s="22">
        <v>1248804</v>
      </c>
      <c r="S85" s="22">
        <v>-0.19808248430490494</v>
      </c>
      <c r="T85" s="24">
        <v>0</v>
      </c>
      <c r="U85" s="25">
        <v>0</v>
      </c>
      <c r="V85" s="26">
        <v>0</v>
      </c>
      <c r="W85" s="24">
        <v>5.7932899545712468E-3</v>
      </c>
      <c r="X85" s="25">
        <v>1.4947323318259776E-3</v>
      </c>
    </row>
    <row r="86" spans="2:25" x14ac:dyDescent="0.3">
      <c r="B86" s="18" t="s">
        <v>67</v>
      </c>
      <c r="C86" s="19">
        <v>22497786.550274339</v>
      </c>
      <c r="D86" s="19">
        <v>22278764.080200002</v>
      </c>
      <c r="E86" s="19">
        <v>22985150.593953233</v>
      </c>
      <c r="F86" s="20">
        <v>487364.04367889464</v>
      </c>
      <c r="G86" s="126">
        <v>2.1662755248824765E-2</v>
      </c>
      <c r="H86" s="21">
        <v>0.11057612786618613</v>
      </c>
      <c r="I86" s="23">
        <v>22497786.550274339</v>
      </c>
      <c r="J86" s="22">
        <v>0</v>
      </c>
      <c r="K86" s="23">
        <v>0</v>
      </c>
      <c r="L86" s="23">
        <v>0</v>
      </c>
      <c r="M86" s="23">
        <v>22301646.550274339</v>
      </c>
      <c r="N86" s="22">
        <v>-196140</v>
      </c>
      <c r="O86" s="23">
        <v>22646088.550274339</v>
      </c>
      <c r="P86" s="22">
        <v>148302</v>
      </c>
      <c r="Q86" s="23">
        <v>23032989.050274339</v>
      </c>
      <c r="R86" s="22">
        <v>535202.5</v>
      </c>
      <c r="S86" s="22">
        <v>-0.4563211053609848</v>
      </c>
      <c r="T86" s="24">
        <v>0</v>
      </c>
      <c r="U86" s="25">
        <v>0</v>
      </c>
      <c r="V86" s="26">
        <v>0</v>
      </c>
      <c r="W86" s="24">
        <v>2.1662755248824765E-2</v>
      </c>
      <c r="X86" s="25">
        <v>2.395383594327942E-3</v>
      </c>
    </row>
    <row r="87" spans="2:25" x14ac:dyDescent="0.3">
      <c r="B87" s="18" t="s">
        <v>4</v>
      </c>
      <c r="C87" s="19">
        <v>114681767</v>
      </c>
      <c r="D87" s="19">
        <v>115581269.10609379</v>
      </c>
      <c r="E87" s="19">
        <v>121239166.1279</v>
      </c>
      <c r="F87" s="20">
        <v>6557399.1279000044</v>
      </c>
      <c r="G87" s="126">
        <v>5.717909044687116E-2</v>
      </c>
      <c r="H87" s="21">
        <v>0.56365837160800747</v>
      </c>
      <c r="I87" s="23">
        <v>118752439.00000001</v>
      </c>
      <c r="J87" s="22">
        <v>4070672.0000000149</v>
      </c>
      <c r="K87" s="23">
        <v>3825581.5589999999</v>
      </c>
      <c r="L87" s="23">
        <v>245090.44100000011</v>
      </c>
      <c r="M87" s="23">
        <v>118917114.00000001</v>
      </c>
      <c r="N87" s="22">
        <v>4235347.0000000149</v>
      </c>
      <c r="O87" s="23">
        <v>114681767.00000001</v>
      </c>
      <c r="P87" s="22">
        <v>0</v>
      </c>
      <c r="Q87" s="23">
        <v>112933145.00000001</v>
      </c>
      <c r="R87" s="22">
        <v>-1748621.9999999851</v>
      </c>
      <c r="S87" s="22">
        <v>2.1278999596834183</v>
      </c>
      <c r="T87" s="24">
        <v>3.5495372163214182E-2</v>
      </c>
      <c r="U87" s="25">
        <v>3.5495372163214182E-2</v>
      </c>
      <c r="V87" s="26">
        <v>2.0007263673137505E-2</v>
      </c>
      <c r="W87" s="24">
        <v>5.717909044687116E-2</v>
      </c>
      <c r="X87" s="25">
        <v>3.2229473011310371E-2</v>
      </c>
    </row>
    <row r="88" spans="2:25" x14ac:dyDescent="0.3">
      <c r="B88" s="11" t="s">
        <v>79</v>
      </c>
      <c r="C88" s="19">
        <v>0</v>
      </c>
      <c r="D88" s="19">
        <v>0</v>
      </c>
      <c r="E88" s="19">
        <v>0</v>
      </c>
      <c r="F88" s="20">
        <v>0</v>
      </c>
      <c r="G88" s="126">
        <v>0</v>
      </c>
      <c r="H88" s="21">
        <v>0</v>
      </c>
      <c r="I88" s="19">
        <v>0</v>
      </c>
      <c r="J88" s="22">
        <v>0</v>
      </c>
      <c r="K88" s="32"/>
      <c r="L88" s="32"/>
      <c r="M88" s="28">
        <v>0</v>
      </c>
      <c r="N88" s="22">
        <v>0</v>
      </c>
      <c r="O88" s="28">
        <v>0</v>
      </c>
      <c r="P88" s="22">
        <v>0</v>
      </c>
      <c r="Q88" s="19">
        <v>0</v>
      </c>
      <c r="R88" s="22">
        <v>0</v>
      </c>
      <c r="S88" s="22">
        <v>0</v>
      </c>
      <c r="T88" s="24">
        <v>0</v>
      </c>
      <c r="U88" s="25">
        <v>0</v>
      </c>
      <c r="V88" s="26">
        <v>0</v>
      </c>
      <c r="W88" s="24">
        <v>0</v>
      </c>
      <c r="X88" s="25">
        <v>0</v>
      </c>
    </row>
    <row r="89" spans="2:25" x14ac:dyDescent="0.3">
      <c r="B89" s="27" t="s">
        <v>81</v>
      </c>
      <c r="C89" s="28">
        <v>0</v>
      </c>
      <c r="D89" s="28">
        <v>0</v>
      </c>
      <c r="E89" s="28">
        <v>0</v>
      </c>
      <c r="F89" s="29">
        <v>0</v>
      </c>
      <c r="G89" s="128">
        <v>0</v>
      </c>
      <c r="H89" s="30">
        <v>0</v>
      </c>
      <c r="I89" s="28">
        <v>0</v>
      </c>
      <c r="J89" s="31">
        <v>0</v>
      </c>
      <c r="K89" s="32"/>
      <c r="L89" s="32"/>
      <c r="M89" s="28">
        <v>0</v>
      </c>
      <c r="N89" s="31">
        <v>0</v>
      </c>
      <c r="O89" s="28">
        <v>0</v>
      </c>
      <c r="P89" s="31">
        <v>0</v>
      </c>
      <c r="Q89" s="28">
        <v>0</v>
      </c>
      <c r="R89" s="31">
        <v>0</v>
      </c>
      <c r="S89" s="31">
        <v>0</v>
      </c>
      <c r="T89" s="33">
        <v>0</v>
      </c>
      <c r="U89" s="34">
        <v>0</v>
      </c>
      <c r="V89" s="35">
        <v>0</v>
      </c>
      <c r="W89" s="33">
        <v>0</v>
      </c>
      <c r="X89" s="34">
        <v>0</v>
      </c>
    </row>
    <row r="90" spans="2:25" x14ac:dyDescent="0.3">
      <c r="B90" s="27" t="s">
        <v>83</v>
      </c>
      <c r="C90" s="28">
        <v>0</v>
      </c>
      <c r="D90" s="28">
        <v>0</v>
      </c>
      <c r="E90" s="28">
        <v>0</v>
      </c>
      <c r="F90" s="29">
        <v>0</v>
      </c>
      <c r="G90" s="128">
        <v>0</v>
      </c>
      <c r="H90" s="30">
        <v>0</v>
      </c>
      <c r="I90" s="28">
        <v>0</v>
      </c>
      <c r="J90" s="31">
        <v>0</v>
      </c>
      <c r="K90" s="32"/>
      <c r="L90" s="32"/>
      <c r="M90" s="28">
        <v>0</v>
      </c>
      <c r="N90" s="31">
        <v>0</v>
      </c>
      <c r="O90" s="28">
        <v>0</v>
      </c>
      <c r="P90" s="31">
        <v>0</v>
      </c>
      <c r="Q90" s="28">
        <v>0</v>
      </c>
      <c r="R90" s="31">
        <v>0</v>
      </c>
      <c r="S90" s="31">
        <v>0</v>
      </c>
      <c r="T90" s="33">
        <v>0</v>
      </c>
      <c r="U90" s="34">
        <v>0</v>
      </c>
      <c r="V90" s="35">
        <v>0</v>
      </c>
      <c r="W90" s="33">
        <v>0</v>
      </c>
      <c r="X90" s="34">
        <v>0</v>
      </c>
    </row>
    <row r="91" spans="2:25" outlineLevel="1" x14ac:dyDescent="0.3">
      <c r="B91" s="27" t="s">
        <v>85</v>
      </c>
      <c r="C91" s="28">
        <v>0</v>
      </c>
      <c r="D91" s="28">
        <v>0</v>
      </c>
      <c r="E91" s="28">
        <v>0</v>
      </c>
      <c r="F91" s="29"/>
      <c r="G91" s="128">
        <v>0</v>
      </c>
      <c r="H91" s="30">
        <v>0</v>
      </c>
      <c r="I91" s="28">
        <v>0</v>
      </c>
      <c r="J91" s="31">
        <v>0</v>
      </c>
      <c r="K91" s="32"/>
      <c r="L91" s="32"/>
      <c r="M91" s="28">
        <v>0</v>
      </c>
      <c r="N91" s="31">
        <v>0</v>
      </c>
      <c r="O91" s="28">
        <v>0</v>
      </c>
      <c r="P91" s="31">
        <v>0</v>
      </c>
      <c r="Q91" s="28">
        <v>0</v>
      </c>
      <c r="R91" s="31">
        <v>0</v>
      </c>
      <c r="S91" s="31">
        <v>0</v>
      </c>
      <c r="T91" s="33">
        <v>0</v>
      </c>
      <c r="U91" s="34">
        <v>0</v>
      </c>
      <c r="V91" s="35">
        <v>0</v>
      </c>
      <c r="W91" s="33">
        <v>0</v>
      </c>
      <c r="X91" s="34">
        <v>0</v>
      </c>
      <c r="Y91" s="1"/>
    </row>
    <row r="92" spans="2:25" x14ac:dyDescent="0.3">
      <c r="B92" s="36" t="s">
        <v>86</v>
      </c>
      <c r="C92" s="37">
        <v>-7650000.0000000009</v>
      </c>
      <c r="D92" s="37">
        <v>-8197639</v>
      </c>
      <c r="E92" s="37">
        <v>-8500000</v>
      </c>
      <c r="F92" s="38">
        <v>-849999.99999999907</v>
      </c>
      <c r="G92" s="129">
        <v>0.11111111111111098</v>
      </c>
      <c r="H92" s="39">
        <v>-3.7599582353847562E-2</v>
      </c>
      <c r="I92" s="37">
        <v>-8500000</v>
      </c>
      <c r="J92" s="40">
        <v>-849999.99999999907</v>
      </c>
      <c r="K92" s="37">
        <v>-547638.99999999965</v>
      </c>
      <c r="L92" s="37">
        <v>-302360.99999999919</v>
      </c>
      <c r="M92" s="37">
        <v>-7650000.0000000009</v>
      </c>
      <c r="N92" s="40">
        <v>0</v>
      </c>
      <c r="O92" s="37">
        <v>-7650000.0000000009</v>
      </c>
      <c r="P92" s="40">
        <v>0</v>
      </c>
      <c r="Q92" s="37">
        <v>-7650000.0000000009</v>
      </c>
      <c r="R92" s="40">
        <v>0</v>
      </c>
      <c r="S92" s="40">
        <v>0</v>
      </c>
      <c r="T92" s="42">
        <v>0.11111111111111098</v>
      </c>
      <c r="U92" s="43">
        <v>0.11111111111111098</v>
      </c>
      <c r="V92" s="44">
        <v>-4.1777313726497241E-3</v>
      </c>
      <c r="W92" s="42">
        <v>0.11111111111111098</v>
      </c>
      <c r="X92" s="43">
        <v>-4.1777313726497241E-3</v>
      </c>
    </row>
    <row r="93" spans="2:25" x14ac:dyDescent="0.3">
      <c r="B93" s="3" t="s">
        <v>97</v>
      </c>
      <c r="C93" s="45">
        <v>203459706.75967303</v>
      </c>
      <c r="D93" s="45">
        <v>203255952.4004938</v>
      </c>
      <c r="E93" s="45">
        <v>210580797.75093889</v>
      </c>
      <c r="F93" s="45">
        <v>7121090.9912658753</v>
      </c>
      <c r="G93" s="131">
        <v>3.5000006166711527E-2</v>
      </c>
      <c r="H93" s="46">
        <v>1</v>
      </c>
      <c r="I93" s="45">
        <v>206680378.75967306</v>
      </c>
      <c r="J93" s="45">
        <v>3220672.0000000158</v>
      </c>
      <c r="K93" s="45">
        <v>3277942.5590000004</v>
      </c>
      <c r="L93" s="45">
        <v>-57270.558999999077</v>
      </c>
      <c r="M93" s="45">
        <v>207033858.75967306</v>
      </c>
      <c r="N93" s="45">
        <v>3574152.0000000149</v>
      </c>
      <c r="O93" s="45">
        <v>203954047.75967306</v>
      </c>
      <c r="P93" s="45">
        <v>494341</v>
      </c>
      <c r="Q93" s="45">
        <v>203291631.25967306</v>
      </c>
      <c r="R93" s="45">
        <v>-168075.4999999851</v>
      </c>
      <c r="S93" s="45">
        <v>1.4912658296525478</v>
      </c>
      <c r="T93" s="47">
        <v>1.5829532300487777E-2</v>
      </c>
      <c r="U93" s="48">
        <v>1.5829532300487777E-2</v>
      </c>
      <c r="V93" s="49">
        <v>1.5829532300487781E-2</v>
      </c>
      <c r="W93" s="50">
        <v>3.5000006166711471E-2</v>
      </c>
      <c r="X93" s="51">
        <v>3.5000006166711471E-2</v>
      </c>
    </row>
    <row r="94" spans="2:25" x14ac:dyDescent="0.3">
      <c r="B94" s="1"/>
      <c r="C94" s="1"/>
      <c r="D94" s="59"/>
      <c r="E94" s="59"/>
      <c r="F94" s="59"/>
      <c r="G94" s="59"/>
      <c r="H94" s="60"/>
      <c r="I94" s="59"/>
      <c r="J94" s="59"/>
      <c r="K94" s="59"/>
      <c r="L94" s="59"/>
      <c r="M94" s="59"/>
      <c r="N94" s="59"/>
      <c r="O94" s="59"/>
      <c r="P94" s="59"/>
      <c r="Q94" s="59"/>
      <c r="R94" s="59"/>
      <c r="S94" s="59"/>
      <c r="T94" s="49"/>
      <c r="U94" s="49"/>
      <c r="V94" s="49"/>
      <c r="W94" s="51"/>
      <c r="X94" s="51"/>
    </row>
    <row r="95" spans="2:25" x14ac:dyDescent="0.3">
      <c r="K95" s="87"/>
      <c r="L95" s="87"/>
    </row>
    <row r="96" spans="2:25" x14ac:dyDescent="0.3">
      <c r="B96" s="61" t="s">
        <v>6</v>
      </c>
    </row>
    <row r="97" spans="2:14" x14ac:dyDescent="0.3">
      <c r="B97" s="3" t="s">
        <v>98</v>
      </c>
      <c r="J97" s="123"/>
      <c r="K97" s="119" t="s">
        <v>0</v>
      </c>
      <c r="L97" s="123"/>
      <c r="M97" s="119" t="s">
        <v>1</v>
      </c>
      <c r="N97" s="119" t="s">
        <v>2</v>
      </c>
    </row>
    <row r="98" spans="2:14" x14ac:dyDescent="0.3">
      <c r="J98" s="123"/>
      <c r="K98" s="123"/>
      <c r="L98" s="123"/>
      <c r="M98" s="123"/>
      <c r="N98" s="123"/>
    </row>
    <row r="99" spans="2:14" x14ac:dyDescent="0.3">
      <c r="J99" s="120" t="s">
        <v>3</v>
      </c>
      <c r="K99" s="124">
        <f>P84/C84</f>
        <v>0</v>
      </c>
      <c r="L99" s="123"/>
      <c r="M99" s="124">
        <f>N84/C84</f>
        <v>3.8519139434859608E-2</v>
      </c>
      <c r="N99" s="124">
        <f>IFERROR(R84/C84,0%)</f>
        <v>-9.4918116310590619E-3</v>
      </c>
    </row>
    <row r="100" spans="2:14" ht="28.8" x14ac:dyDescent="0.3">
      <c r="J100" s="120" t="s">
        <v>66</v>
      </c>
      <c r="K100" s="124">
        <f>P85/C85</f>
        <v>6.5918675261687088E-3</v>
      </c>
      <c r="L100" s="123"/>
      <c r="M100" s="124">
        <f>N85/C85</f>
        <v>-2.4587656919347549E-2</v>
      </c>
      <c r="N100" s="124">
        <f>IFERROR(R85/C85,0%)</f>
        <v>2.3789083121120994E-2</v>
      </c>
    </row>
    <row r="101" spans="2:14" ht="28.8" x14ac:dyDescent="0.3">
      <c r="J101" s="120" t="s">
        <v>67</v>
      </c>
      <c r="K101" s="124">
        <f>P86/C86</f>
        <v>6.5918484766756581E-3</v>
      </c>
      <c r="L101" s="123"/>
      <c r="M101" s="124">
        <f>N86/C86</f>
        <v>-8.7181909901091256E-3</v>
      </c>
      <c r="N101" s="124">
        <f>IFERROR(R86/C86,0%)</f>
        <v>2.3789118045191595E-2</v>
      </c>
    </row>
    <row r="102" spans="2:14" x14ac:dyDescent="0.3">
      <c r="J102" s="120" t="s">
        <v>4</v>
      </c>
      <c r="K102" s="124">
        <f>J87/C87</f>
        <v>3.5495372163214182E-2</v>
      </c>
      <c r="L102" s="123"/>
      <c r="M102" s="124">
        <f>N87/C87</f>
        <v>3.693130225312987E-2</v>
      </c>
      <c r="N102" s="124">
        <f>IFERROR(R87/C87,0%)</f>
        <v>-1.5247602524296518E-2</v>
      </c>
    </row>
    <row r="103" spans="2:14" x14ac:dyDescent="0.3">
      <c r="J103" s="122" t="s">
        <v>5</v>
      </c>
      <c r="K103" s="124">
        <f>IFERROR(P88/C88,0%)</f>
        <v>0</v>
      </c>
      <c r="L103" s="123"/>
      <c r="M103" s="124">
        <f>IFERROR(N88/C88,0%)</f>
        <v>0</v>
      </c>
      <c r="N103" s="124">
        <f>IFERROR(R88/C88,0%)</f>
        <v>0</v>
      </c>
    </row>
    <row r="104" spans="2:14" x14ac:dyDescent="0.3">
      <c r="J104" s="134" t="s">
        <v>119</v>
      </c>
      <c r="K104" s="135">
        <f>SUM(P84:P86,J87,P88)/SUM(C84:C87,C88)</f>
        <v>2.162388963571826E-2</v>
      </c>
      <c r="L104" s="134"/>
      <c r="M104" s="135">
        <f>SUM(N84:N87,N88)/SUM(C84:C87,C88)</f>
        <v>1.6930306307842227E-2</v>
      </c>
      <c r="N104" s="135">
        <f>SUM(R84:R87,R88)/SUM(C84:C87,C88)</f>
        <v>-7.9615240142094461E-4</v>
      </c>
    </row>
  </sheetData>
  <mergeCells count="16">
    <mergeCell ref="C21:X21"/>
    <mergeCell ref="C22:X22"/>
    <mergeCell ref="B25:X25"/>
    <mergeCell ref="B28:X28"/>
    <mergeCell ref="C14:X14"/>
    <mergeCell ref="C16:X16"/>
    <mergeCell ref="C17:X17"/>
    <mergeCell ref="C18:X18"/>
    <mergeCell ref="C19:X19"/>
    <mergeCell ref="C20:X20"/>
    <mergeCell ref="C12:X12"/>
    <mergeCell ref="C2:X2"/>
    <mergeCell ref="C3:X3"/>
    <mergeCell ref="C5:X5"/>
    <mergeCell ref="C6:X6"/>
    <mergeCell ref="C8:X8"/>
  </mergeCells>
  <dataValidations count="1">
    <dataValidation type="list" allowBlank="1" showInputMessage="1" showErrorMessage="1" sqref="D32" xr:uid="{68F63AD9-DE2C-4DF7-8942-45DB59DC19AD}">
      <formula1>$AN$37:$AN$44</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9B02C-7557-4E7C-A61E-505F7BCE8DD5}">
  <sheetPr>
    <pageSetUpPr fitToPage="1"/>
  </sheetPr>
  <dimension ref="B1:Y131"/>
  <sheetViews>
    <sheetView showGridLines="0" tabSelected="1" topLeftCell="B25" zoomScale="80" zoomScaleNormal="80" workbookViewId="0">
      <pane xSplit="1" ySplit="9" topLeftCell="C42" activePane="bottomRight" state="frozen"/>
      <selection activeCell="B25" sqref="B25"/>
      <selection pane="topRight" activeCell="C25" sqref="C25"/>
      <selection pane="bottomLeft" activeCell="B34" sqref="B34"/>
      <selection pane="bottomRight" activeCell="E130" sqref="E130"/>
    </sheetView>
  </sheetViews>
  <sheetFormatPr defaultColWidth="9.109375" defaultRowHeight="14.4" outlineLevelRow="1" x14ac:dyDescent="0.3"/>
  <cols>
    <col min="1" max="1" width="29" style="223" customWidth="1"/>
    <col min="2" max="2" width="50.5546875" style="223" customWidth="1"/>
    <col min="3" max="3" width="17" style="223" customWidth="1"/>
    <col min="4" max="4" width="18" style="222" bestFit="1" customWidth="1"/>
    <col min="5" max="5" width="18" style="223" bestFit="1" customWidth="1"/>
    <col min="6" max="6" width="17.6640625" style="223" customWidth="1"/>
    <col min="7" max="7" width="10.5546875" style="223" bestFit="1" customWidth="1"/>
    <col min="8" max="8" width="7.6640625" style="222" bestFit="1" customWidth="1"/>
    <col min="9" max="9" width="18" style="223" bestFit="1" customWidth="1"/>
    <col min="10" max="12" width="17.33203125" style="223" customWidth="1"/>
    <col min="13" max="13" width="18" style="223" bestFit="1" customWidth="1"/>
    <col min="14" max="14" width="17.33203125" style="223" bestFit="1" customWidth="1"/>
    <col min="15" max="15" width="18" style="223" bestFit="1" customWidth="1"/>
    <col min="16" max="16" width="17.33203125" style="223" bestFit="1" customWidth="1"/>
    <col min="17" max="17" width="18" style="223" bestFit="1" customWidth="1"/>
    <col min="18" max="19" width="17.33203125" style="223" bestFit="1" customWidth="1"/>
    <col min="20" max="20" width="9.109375" style="223" bestFit="1" customWidth="1"/>
    <col min="21" max="21" width="11.44140625" style="223" customWidth="1"/>
    <col min="22" max="24" width="12.5546875" style="223" customWidth="1"/>
    <col min="25" max="25" width="4.88671875" style="223" customWidth="1"/>
    <col min="26" max="16384" width="9.109375" style="223"/>
  </cols>
  <sheetData>
    <row r="1" spans="2:24" x14ac:dyDescent="0.3">
      <c r="B1" s="221" t="s">
        <v>7</v>
      </c>
      <c r="C1" s="221" t="s">
        <v>8</v>
      </c>
    </row>
    <row r="2" spans="2:24" x14ac:dyDescent="0.3">
      <c r="B2" s="223" t="s">
        <v>9</v>
      </c>
      <c r="C2" s="315" t="s">
        <v>10</v>
      </c>
      <c r="D2" s="315"/>
      <c r="E2" s="315"/>
      <c r="F2" s="315"/>
      <c r="G2" s="315"/>
      <c r="H2" s="315"/>
      <c r="I2" s="315"/>
      <c r="J2" s="315"/>
      <c r="K2" s="315"/>
      <c r="L2" s="315"/>
      <c r="M2" s="315"/>
      <c r="N2" s="315"/>
      <c r="O2" s="315"/>
      <c r="P2" s="315"/>
      <c r="Q2" s="315"/>
      <c r="R2" s="315"/>
      <c r="S2" s="315"/>
      <c r="T2" s="315"/>
      <c r="U2" s="315"/>
      <c r="V2" s="315"/>
      <c r="W2" s="315"/>
      <c r="X2" s="315"/>
    </row>
    <row r="3" spans="2:24" x14ac:dyDescent="0.3">
      <c r="B3" s="223" t="s">
        <v>11</v>
      </c>
      <c r="C3" s="315" t="s">
        <v>12</v>
      </c>
      <c r="D3" s="315"/>
      <c r="E3" s="315"/>
      <c r="F3" s="315"/>
      <c r="G3" s="315"/>
      <c r="H3" s="315"/>
      <c r="I3" s="315"/>
      <c r="J3" s="315"/>
      <c r="K3" s="315"/>
      <c r="L3" s="315"/>
      <c r="M3" s="315"/>
      <c r="N3" s="315"/>
      <c r="O3" s="315"/>
      <c r="P3" s="315"/>
      <c r="Q3" s="315"/>
      <c r="R3" s="315"/>
      <c r="S3" s="315"/>
      <c r="T3" s="315"/>
      <c r="U3" s="315"/>
      <c r="V3" s="315"/>
      <c r="W3" s="315"/>
      <c r="X3" s="315"/>
    </row>
    <row r="4" spans="2:24" x14ac:dyDescent="0.3">
      <c r="B4" s="223" t="s">
        <v>13</v>
      </c>
      <c r="C4" s="223" t="s">
        <v>14</v>
      </c>
    </row>
    <row r="5" spans="2:24" x14ac:dyDescent="0.3">
      <c r="B5" s="225" t="s">
        <v>15</v>
      </c>
      <c r="C5" s="310" t="s">
        <v>16</v>
      </c>
      <c r="D5" s="310"/>
      <c r="E5" s="310"/>
      <c r="F5" s="310"/>
      <c r="G5" s="310"/>
      <c r="H5" s="310"/>
      <c r="I5" s="310"/>
      <c r="J5" s="310"/>
      <c r="K5" s="310"/>
      <c r="L5" s="310"/>
      <c r="M5" s="310"/>
      <c r="N5" s="310"/>
      <c r="O5" s="310"/>
      <c r="P5" s="310"/>
      <c r="Q5" s="310"/>
      <c r="R5" s="310"/>
      <c r="S5" s="310"/>
      <c r="T5" s="310"/>
      <c r="U5" s="310"/>
      <c r="V5" s="310"/>
      <c r="W5" s="310"/>
      <c r="X5" s="310"/>
    </row>
    <row r="6" spans="2:24" x14ac:dyDescent="0.3">
      <c r="B6" s="225" t="s">
        <v>17</v>
      </c>
      <c r="C6" s="310" t="s">
        <v>18</v>
      </c>
      <c r="D6" s="310"/>
      <c r="E6" s="310"/>
      <c r="F6" s="310"/>
      <c r="G6" s="310"/>
      <c r="H6" s="310"/>
      <c r="I6" s="310"/>
      <c r="J6" s="310"/>
      <c r="K6" s="310"/>
      <c r="L6" s="310"/>
      <c r="M6" s="310"/>
      <c r="N6" s="310"/>
      <c r="O6" s="310"/>
      <c r="P6" s="310"/>
      <c r="Q6" s="310"/>
      <c r="R6" s="310"/>
      <c r="S6" s="310"/>
      <c r="T6" s="310"/>
      <c r="U6" s="310"/>
      <c r="V6" s="310"/>
      <c r="W6" s="310"/>
      <c r="X6" s="310"/>
    </row>
    <row r="7" spans="2:24" x14ac:dyDescent="0.3">
      <c r="B7" s="223" t="s">
        <v>19</v>
      </c>
      <c r="C7" s="223" t="s">
        <v>20</v>
      </c>
    </row>
    <row r="8" spans="2:24" x14ac:dyDescent="0.3">
      <c r="B8" s="225" t="s">
        <v>21</v>
      </c>
      <c r="C8" s="310" t="s">
        <v>22</v>
      </c>
      <c r="D8" s="310"/>
      <c r="E8" s="310"/>
      <c r="F8" s="310"/>
      <c r="G8" s="310"/>
      <c r="H8" s="310"/>
      <c r="I8" s="310"/>
      <c r="J8" s="310"/>
      <c r="K8" s="310"/>
      <c r="L8" s="310"/>
      <c r="M8" s="310"/>
      <c r="N8" s="310"/>
      <c r="O8" s="310"/>
      <c r="P8" s="310"/>
      <c r="Q8" s="310"/>
      <c r="R8" s="310"/>
      <c r="S8" s="310"/>
      <c r="T8" s="310"/>
      <c r="U8" s="310"/>
      <c r="V8" s="310"/>
      <c r="W8" s="310"/>
      <c r="X8" s="310"/>
    </row>
    <row r="9" spans="2:24" x14ac:dyDescent="0.3">
      <c r="B9" s="226" t="s">
        <v>23</v>
      </c>
      <c r="C9" s="223" t="s">
        <v>24</v>
      </c>
    </row>
    <row r="10" spans="2:24" x14ac:dyDescent="0.3">
      <c r="B10" s="226" t="s">
        <v>25</v>
      </c>
      <c r="C10" s="223" t="s">
        <v>26</v>
      </c>
    </row>
    <row r="11" spans="2:24" x14ac:dyDescent="0.3">
      <c r="B11" s="223" t="s">
        <v>27</v>
      </c>
      <c r="C11" s="223" t="s">
        <v>28</v>
      </c>
    </row>
    <row r="12" spans="2:24" x14ac:dyDescent="0.3">
      <c r="B12" s="225" t="s">
        <v>29</v>
      </c>
      <c r="C12" s="310" t="s">
        <v>30</v>
      </c>
      <c r="D12" s="310"/>
      <c r="E12" s="310"/>
      <c r="F12" s="310"/>
      <c r="G12" s="310"/>
      <c r="H12" s="310"/>
      <c r="I12" s="310"/>
      <c r="J12" s="310"/>
      <c r="K12" s="310"/>
      <c r="L12" s="310"/>
      <c r="M12" s="310"/>
      <c r="N12" s="310"/>
      <c r="O12" s="310"/>
      <c r="P12" s="310"/>
      <c r="Q12" s="310"/>
      <c r="R12" s="310"/>
      <c r="S12" s="310"/>
      <c r="T12" s="310"/>
      <c r="U12" s="310"/>
      <c r="V12" s="310"/>
      <c r="W12" s="310"/>
      <c r="X12" s="310"/>
    </row>
    <row r="13" spans="2:24" x14ac:dyDescent="0.3">
      <c r="B13" s="223" t="s">
        <v>31</v>
      </c>
      <c r="C13" s="223" t="s">
        <v>32</v>
      </c>
    </row>
    <row r="14" spans="2:24" x14ac:dyDescent="0.3">
      <c r="B14" s="225" t="s">
        <v>33</v>
      </c>
      <c r="C14" s="310" t="s">
        <v>34</v>
      </c>
      <c r="D14" s="310"/>
      <c r="E14" s="310"/>
      <c r="F14" s="310"/>
      <c r="G14" s="310"/>
      <c r="H14" s="310"/>
      <c r="I14" s="310"/>
      <c r="J14" s="310"/>
      <c r="K14" s="310"/>
      <c r="L14" s="310"/>
      <c r="M14" s="310"/>
      <c r="N14" s="310"/>
      <c r="O14" s="310"/>
      <c r="P14" s="310"/>
      <c r="Q14" s="310"/>
      <c r="R14" s="310"/>
      <c r="S14" s="310"/>
      <c r="T14" s="310"/>
      <c r="U14" s="310"/>
      <c r="V14" s="310"/>
      <c r="W14" s="310"/>
      <c r="X14" s="310"/>
    </row>
    <row r="15" spans="2:24" x14ac:dyDescent="0.3">
      <c r="B15" s="223" t="s">
        <v>35</v>
      </c>
      <c r="C15" s="223" t="s">
        <v>36</v>
      </c>
    </row>
    <row r="16" spans="2:24" x14ac:dyDescent="0.3">
      <c r="B16" s="225" t="s">
        <v>37</v>
      </c>
      <c r="C16" s="310" t="s">
        <v>38</v>
      </c>
      <c r="D16" s="310"/>
      <c r="E16" s="310"/>
      <c r="F16" s="310"/>
      <c r="G16" s="310"/>
      <c r="H16" s="310"/>
      <c r="I16" s="310"/>
      <c r="J16" s="310"/>
      <c r="K16" s="310"/>
      <c r="L16" s="310"/>
      <c r="M16" s="310"/>
      <c r="N16" s="310"/>
      <c r="O16" s="310"/>
      <c r="P16" s="310"/>
      <c r="Q16" s="310"/>
      <c r="R16" s="310"/>
      <c r="S16" s="310"/>
      <c r="T16" s="310"/>
      <c r="U16" s="310"/>
      <c r="V16" s="310"/>
      <c r="W16" s="310"/>
      <c r="X16" s="310"/>
    </row>
    <row r="17" spans="2:24" x14ac:dyDescent="0.3">
      <c r="B17" s="225" t="s">
        <v>39</v>
      </c>
      <c r="C17" s="310" t="s">
        <v>40</v>
      </c>
      <c r="D17" s="310"/>
      <c r="E17" s="310"/>
      <c r="F17" s="310"/>
      <c r="G17" s="310"/>
      <c r="H17" s="310"/>
      <c r="I17" s="310"/>
      <c r="J17" s="310"/>
      <c r="K17" s="310"/>
      <c r="L17" s="310"/>
      <c r="M17" s="310"/>
      <c r="N17" s="310"/>
      <c r="O17" s="310"/>
      <c r="P17" s="310"/>
      <c r="Q17" s="310"/>
      <c r="R17" s="310"/>
      <c r="S17" s="310"/>
      <c r="T17" s="310"/>
      <c r="U17" s="310"/>
      <c r="V17" s="310"/>
      <c r="W17" s="310"/>
      <c r="X17" s="310"/>
    </row>
    <row r="18" spans="2:24" x14ac:dyDescent="0.3">
      <c r="B18" s="227" t="s">
        <v>41</v>
      </c>
      <c r="C18" s="310" t="s">
        <v>42</v>
      </c>
      <c r="D18" s="310"/>
      <c r="E18" s="310"/>
      <c r="F18" s="310"/>
      <c r="G18" s="310"/>
      <c r="H18" s="310"/>
      <c r="I18" s="310"/>
      <c r="J18" s="310"/>
      <c r="K18" s="310"/>
      <c r="L18" s="310"/>
      <c r="M18" s="310"/>
      <c r="N18" s="310"/>
      <c r="O18" s="310"/>
      <c r="P18" s="310"/>
      <c r="Q18" s="310"/>
      <c r="R18" s="310"/>
      <c r="S18" s="310"/>
      <c r="T18" s="310"/>
      <c r="U18" s="310"/>
      <c r="V18" s="310"/>
      <c r="W18" s="310"/>
      <c r="X18" s="310"/>
    </row>
    <row r="19" spans="2:24" x14ac:dyDescent="0.3">
      <c r="B19" s="225" t="s">
        <v>43</v>
      </c>
      <c r="C19" s="310" t="s">
        <v>44</v>
      </c>
      <c r="D19" s="310"/>
      <c r="E19" s="310"/>
      <c r="F19" s="310"/>
      <c r="G19" s="310"/>
      <c r="H19" s="310"/>
      <c r="I19" s="310"/>
      <c r="J19" s="310"/>
      <c r="K19" s="310"/>
      <c r="L19" s="310"/>
      <c r="M19" s="310"/>
      <c r="N19" s="310"/>
      <c r="O19" s="310"/>
      <c r="P19" s="310"/>
      <c r="Q19" s="310"/>
      <c r="R19" s="310"/>
      <c r="S19" s="310"/>
      <c r="T19" s="310"/>
      <c r="U19" s="310"/>
      <c r="V19" s="310"/>
      <c r="W19" s="310"/>
      <c r="X19" s="310"/>
    </row>
    <row r="20" spans="2:24" x14ac:dyDescent="0.3">
      <c r="B20" s="225" t="s">
        <v>45</v>
      </c>
      <c r="C20" s="310" t="s">
        <v>46</v>
      </c>
      <c r="D20" s="310"/>
      <c r="E20" s="310"/>
      <c r="F20" s="310"/>
      <c r="G20" s="310"/>
      <c r="H20" s="310"/>
      <c r="I20" s="310"/>
      <c r="J20" s="310"/>
      <c r="K20" s="310"/>
      <c r="L20" s="310"/>
      <c r="M20" s="310"/>
      <c r="N20" s="310"/>
      <c r="O20" s="310"/>
      <c r="P20" s="310"/>
      <c r="Q20" s="310"/>
      <c r="R20" s="310"/>
      <c r="S20" s="310"/>
      <c r="T20" s="310"/>
      <c r="U20" s="310"/>
      <c r="V20" s="310"/>
      <c r="W20" s="310"/>
      <c r="X20" s="310"/>
    </row>
    <row r="21" spans="2:24" x14ac:dyDescent="0.3">
      <c r="B21" s="225" t="s">
        <v>47</v>
      </c>
      <c r="C21" s="310" t="s">
        <v>48</v>
      </c>
      <c r="D21" s="310"/>
      <c r="E21" s="310"/>
      <c r="F21" s="310"/>
      <c r="G21" s="310"/>
      <c r="H21" s="310"/>
      <c r="I21" s="310"/>
      <c r="J21" s="310"/>
      <c r="K21" s="310"/>
      <c r="L21" s="310"/>
      <c r="M21" s="310"/>
      <c r="N21" s="310"/>
      <c r="O21" s="310"/>
      <c r="P21" s="310"/>
      <c r="Q21" s="310"/>
      <c r="R21" s="310"/>
      <c r="S21" s="310"/>
      <c r="T21" s="310"/>
      <c r="U21" s="310"/>
      <c r="V21" s="310"/>
      <c r="W21" s="310"/>
      <c r="X21" s="310"/>
    </row>
    <row r="22" spans="2:24" x14ac:dyDescent="0.3">
      <c r="B22" s="225" t="s">
        <v>49</v>
      </c>
      <c r="C22" s="310" t="s">
        <v>50</v>
      </c>
      <c r="D22" s="310"/>
      <c r="E22" s="310"/>
      <c r="F22" s="310"/>
      <c r="G22" s="310"/>
      <c r="H22" s="310"/>
      <c r="I22" s="310"/>
      <c r="J22" s="310"/>
      <c r="K22" s="310"/>
      <c r="L22" s="310"/>
      <c r="M22" s="310"/>
      <c r="N22" s="310"/>
      <c r="O22" s="310"/>
      <c r="P22" s="310"/>
      <c r="Q22" s="310"/>
      <c r="R22" s="310"/>
      <c r="S22" s="310"/>
      <c r="T22" s="310"/>
      <c r="U22" s="310"/>
      <c r="V22" s="310"/>
      <c r="W22" s="310"/>
      <c r="X22" s="310"/>
    </row>
    <row r="24" spans="2:24" x14ac:dyDescent="0.3">
      <c r="B24" s="223" t="s">
        <v>51</v>
      </c>
    </row>
    <row r="25" spans="2:24" ht="31.5" customHeight="1" thickBot="1" x14ac:dyDescent="0.5">
      <c r="B25" s="311" t="s">
        <v>52</v>
      </c>
      <c r="C25" s="311"/>
      <c r="D25" s="311"/>
      <c r="E25" s="311"/>
      <c r="F25" s="311"/>
      <c r="G25" s="311"/>
      <c r="H25" s="311"/>
      <c r="I25" s="311"/>
      <c r="J25" s="311"/>
      <c r="K25" s="311"/>
      <c r="L25" s="311"/>
      <c r="M25" s="311"/>
      <c r="N25" s="311"/>
      <c r="O25" s="311"/>
      <c r="P25" s="311"/>
      <c r="Q25" s="311"/>
      <c r="R25" s="311"/>
      <c r="S25" s="311"/>
      <c r="T25" s="311"/>
      <c r="U25" s="311"/>
      <c r="V25" s="311"/>
      <c r="W25" s="311"/>
      <c r="X25" s="311"/>
    </row>
    <row r="26" spans="2:24" ht="23.4" x14ac:dyDescent="0.45">
      <c r="B26" s="228"/>
      <c r="C26" s="228"/>
    </row>
    <row r="27" spans="2:24" ht="18" x14ac:dyDescent="0.35">
      <c r="B27" s="312"/>
      <c r="C27" s="313"/>
      <c r="D27" s="313"/>
      <c r="E27" s="313"/>
      <c r="F27" s="313"/>
      <c r="G27" s="313"/>
      <c r="H27" s="313"/>
      <c r="I27" s="313"/>
      <c r="J27" s="313"/>
      <c r="K27" s="313"/>
      <c r="L27" s="313"/>
      <c r="M27" s="313"/>
      <c r="N27" s="313"/>
      <c r="O27" s="313"/>
      <c r="P27" s="313"/>
      <c r="Q27" s="313"/>
      <c r="R27" s="313"/>
      <c r="S27" s="313"/>
      <c r="T27" s="313"/>
      <c r="U27" s="313"/>
      <c r="V27" s="313"/>
      <c r="W27" s="313"/>
      <c r="X27" s="314"/>
    </row>
    <row r="28" spans="2:24" x14ac:dyDescent="0.3">
      <c r="C28" s="229"/>
      <c r="D28" s="229"/>
      <c r="E28" s="229"/>
      <c r="F28" s="229"/>
      <c r="G28" s="229"/>
      <c r="H28" s="229"/>
      <c r="I28" s="229"/>
      <c r="J28" s="229"/>
      <c r="K28" s="229"/>
      <c r="L28" s="229"/>
      <c r="M28" s="229"/>
      <c r="N28" s="229"/>
      <c r="O28" s="229"/>
      <c r="P28" s="229"/>
      <c r="Q28" s="229"/>
      <c r="R28" s="229"/>
      <c r="S28" s="229"/>
    </row>
    <row r="29" spans="2:24" x14ac:dyDescent="0.3">
      <c r="B29" s="230" t="s">
        <v>53</v>
      </c>
      <c r="C29" s="229"/>
      <c r="D29" s="229"/>
      <c r="E29" s="229"/>
      <c r="F29" s="229"/>
      <c r="G29" s="229"/>
      <c r="H29" s="229"/>
      <c r="I29" s="229"/>
      <c r="J29" s="229"/>
      <c r="K29" s="229"/>
      <c r="L29" s="229"/>
      <c r="M29" s="229"/>
      <c r="N29" s="229"/>
      <c r="O29" s="229"/>
      <c r="P29" s="229"/>
      <c r="Q29" s="229"/>
      <c r="R29" s="229"/>
      <c r="S29" s="229"/>
    </row>
    <row r="30" spans="2:24" x14ac:dyDescent="0.3">
      <c r="B30" s="231" t="s">
        <v>54</v>
      </c>
      <c r="C30" s="221"/>
      <c r="D30" s="232"/>
    </row>
    <row r="31" spans="2:24" s="222" customFormat="1" x14ac:dyDescent="0.3">
      <c r="B31" s="233" t="s">
        <v>55</v>
      </c>
      <c r="D31" s="234" t="s">
        <v>56</v>
      </c>
      <c r="E31" s="13">
        <v>0.75</v>
      </c>
    </row>
    <row r="32" spans="2:24" s="222" customFormat="1" x14ac:dyDescent="0.3">
      <c r="B32" s="224"/>
    </row>
    <row r="33" spans="2:25" ht="57.6" outlineLevel="1" x14ac:dyDescent="0.3">
      <c r="B33" s="235" t="s">
        <v>57</v>
      </c>
      <c r="C33" s="236" t="s">
        <v>58</v>
      </c>
      <c r="D33" s="236" t="s">
        <v>59</v>
      </c>
      <c r="E33" s="236" t="s">
        <v>60</v>
      </c>
      <c r="F33" s="236" t="s">
        <v>61</v>
      </c>
      <c r="G33" s="15" t="s">
        <v>128</v>
      </c>
      <c r="H33" s="236" t="s">
        <v>17</v>
      </c>
      <c r="I33" s="236" t="s">
        <v>19</v>
      </c>
      <c r="J33" s="236" t="s">
        <v>21</v>
      </c>
      <c r="K33" s="236" t="s">
        <v>62</v>
      </c>
      <c r="L33" s="236" t="s">
        <v>63</v>
      </c>
      <c r="M33" s="236" t="s">
        <v>27</v>
      </c>
      <c r="N33" s="236" t="s">
        <v>29</v>
      </c>
      <c r="O33" s="236" t="s">
        <v>31</v>
      </c>
      <c r="P33" s="236" t="s">
        <v>33</v>
      </c>
      <c r="Q33" s="236" t="s">
        <v>35</v>
      </c>
      <c r="R33" s="236" t="s">
        <v>37</v>
      </c>
      <c r="S33" s="236" t="s">
        <v>39</v>
      </c>
      <c r="T33" s="236" t="s">
        <v>64</v>
      </c>
      <c r="U33" s="237" t="s">
        <v>65</v>
      </c>
      <c r="V33" s="237" t="s">
        <v>45</v>
      </c>
      <c r="W33" s="236" t="s">
        <v>47</v>
      </c>
      <c r="X33" s="237" t="s">
        <v>49</v>
      </c>
    </row>
    <row r="34" spans="2:25" s="221" customFormat="1" outlineLevel="1" x14ac:dyDescent="0.3">
      <c r="B34" s="238" t="s">
        <v>3</v>
      </c>
      <c r="C34" s="19">
        <v>61258725.136303663</v>
      </c>
      <c r="D34" s="19">
        <v>88864904.537142813</v>
      </c>
      <c r="E34" s="19">
        <v>60595018.771168411</v>
      </c>
      <c r="F34" s="20">
        <f>E34-C34</f>
        <v>-663706.36513525248</v>
      </c>
      <c r="G34" s="126">
        <f>IFERROR(E34/C34-1,0%)</f>
        <v>-1.0834478903347655E-2</v>
      </c>
      <c r="H34" s="147">
        <f t="shared" ref="H34:H45" si="0">IFERROR(C34/C$46,"")</f>
        <v>0.10165402525717328</v>
      </c>
      <c r="I34" s="19">
        <v>61258725.136303663</v>
      </c>
      <c r="J34" s="22">
        <f>I34-C34</f>
        <v>0</v>
      </c>
      <c r="K34" s="23"/>
      <c r="L34" s="23"/>
      <c r="M34" s="19">
        <v>62137699.104245506</v>
      </c>
      <c r="N34" s="22">
        <f>M34-C34</f>
        <v>878973.96794184297</v>
      </c>
      <c r="O34" s="19">
        <v>64913160.745272398</v>
      </c>
      <c r="P34" s="22">
        <f>O34-C34</f>
        <v>3654435.6089687347</v>
      </c>
      <c r="Q34" s="19">
        <v>59771612.964117885</v>
      </c>
      <c r="R34" s="22">
        <f>Q34-C34</f>
        <v>-1487112.1721857786</v>
      </c>
      <c r="S34" s="22">
        <f>F34-R34-P34-N34-J34</f>
        <v>-3710003.7698600516</v>
      </c>
      <c r="T34" s="24">
        <f t="shared" ref="T34:T46" si="1">IFERROR(J34/C34,0%)</f>
        <v>0</v>
      </c>
      <c r="U34" s="25">
        <f t="shared" ref="U34:U46" si="2">T34/E$31</f>
        <v>0</v>
      </c>
      <c r="V34" s="239">
        <f t="shared" ref="V34:V45" si="3">IFERROR(T34*H34,0%)</f>
        <v>0</v>
      </c>
      <c r="W34" s="24">
        <f t="shared" ref="W34:W46" si="4">IFERROR((E34-C34)/C34,0%)</f>
        <v>-1.0834478903347619E-2</v>
      </c>
      <c r="X34" s="25">
        <f t="shared" ref="X34:X45" si="5">IFERROR(W34*H34,0%)</f>
        <v>-1.10136839208921E-3</v>
      </c>
    </row>
    <row r="35" spans="2:25" s="221" customFormat="1" outlineLevel="1" x14ac:dyDescent="0.3">
      <c r="B35" s="238" t="s">
        <v>66</v>
      </c>
      <c r="C35" s="19">
        <v>82795998.86595735</v>
      </c>
      <c r="D35" s="19">
        <v>64493906.725714743</v>
      </c>
      <c r="E35" s="19">
        <v>73197913.821597785</v>
      </c>
      <c r="F35" s="20">
        <f>E35-C35</f>
        <v>-9598085.0443595648</v>
      </c>
      <c r="G35" s="126">
        <f t="shared" ref="G35:G46" si="6">IFERROR(E35/C35-1,0%)</f>
        <v>-0.11592450330719961</v>
      </c>
      <c r="H35" s="147">
        <f t="shared" si="0"/>
        <v>0.13739343319969019</v>
      </c>
      <c r="I35" s="23">
        <v>82795998.86595735</v>
      </c>
      <c r="J35" s="22">
        <f>I35-C35</f>
        <v>0</v>
      </c>
      <c r="K35" s="23"/>
      <c r="L35" s="23"/>
      <c r="M35" s="23">
        <v>84389448.871059373</v>
      </c>
      <c r="N35" s="22">
        <f>M35-C35</f>
        <v>1593450.0051020235</v>
      </c>
      <c r="O35" s="23">
        <v>86904856.952149019</v>
      </c>
      <c r="P35" s="22">
        <f>O35-C35</f>
        <v>4108858.0861916691</v>
      </c>
      <c r="Q35" s="23">
        <v>74302676.7786026</v>
      </c>
      <c r="R35" s="22">
        <f>Q35-C35</f>
        <v>-8493322.0873547494</v>
      </c>
      <c r="S35" s="22">
        <f>F35-R35-P35-N35-J35</f>
        <v>-6807071.0482985079</v>
      </c>
      <c r="T35" s="24">
        <f t="shared" si="1"/>
        <v>0</v>
      </c>
      <c r="U35" s="25">
        <f t="shared" si="2"/>
        <v>0</v>
      </c>
      <c r="V35" s="239">
        <f t="shared" si="3"/>
        <v>0</v>
      </c>
      <c r="W35" s="24">
        <f t="shared" si="4"/>
        <v>-0.11592450330719957</v>
      </c>
      <c r="X35" s="25">
        <f t="shared" si="5"/>
        <v>-1.5927265501344989E-2</v>
      </c>
    </row>
    <row r="36" spans="2:25" s="221" customFormat="1" outlineLevel="1" x14ac:dyDescent="0.3">
      <c r="B36" s="238" t="s">
        <v>67</v>
      </c>
      <c r="C36" s="19">
        <v>65595060.298101306</v>
      </c>
      <c r="D36" s="19">
        <v>95994683.880000174</v>
      </c>
      <c r="E36" s="19">
        <v>93706728.053334564</v>
      </c>
      <c r="F36" s="20">
        <f>E36-C36</f>
        <v>28111667.755233258</v>
      </c>
      <c r="G36" s="126">
        <f t="shared" si="6"/>
        <v>0.42856379165561909</v>
      </c>
      <c r="H36" s="147">
        <f t="shared" si="0"/>
        <v>0.10884983161912631</v>
      </c>
      <c r="I36" s="23">
        <v>65595060.298101306</v>
      </c>
      <c r="J36" s="22">
        <f>I36-C36</f>
        <v>0</v>
      </c>
      <c r="K36" s="23"/>
      <c r="L36" s="23"/>
      <c r="M36" s="23">
        <v>67190369.447294235</v>
      </c>
      <c r="N36" s="22">
        <f>M36-C36</f>
        <v>1595309.1491929293</v>
      </c>
      <c r="O36" s="23">
        <v>70761229.801862493</v>
      </c>
      <c r="P36" s="22">
        <f>O36-C36</f>
        <v>5166169.5037611872</v>
      </c>
      <c r="Q36" s="23">
        <v>74389368.787782773</v>
      </c>
      <c r="R36" s="22">
        <f>Q36-C36</f>
        <v>8794308.4896814674</v>
      </c>
      <c r="S36" s="22">
        <f>F36-R36-P36-N36-J36</f>
        <v>12555880.612597674</v>
      </c>
      <c r="T36" s="24">
        <f t="shared" si="1"/>
        <v>0</v>
      </c>
      <c r="U36" s="25">
        <f t="shared" si="2"/>
        <v>0</v>
      </c>
      <c r="V36" s="239">
        <f t="shared" si="3"/>
        <v>0</v>
      </c>
      <c r="W36" s="24">
        <f t="shared" si="4"/>
        <v>0.42856379165561909</v>
      </c>
      <c r="X36" s="25">
        <f t="shared" si="5"/>
        <v>4.6649096559768469E-2</v>
      </c>
    </row>
    <row r="37" spans="2:25" s="221" customFormat="1" outlineLevel="1" x14ac:dyDescent="0.3">
      <c r="B37" s="238" t="s">
        <v>4</v>
      </c>
      <c r="C37" s="19">
        <v>238045712.33843499</v>
      </c>
      <c r="D37" s="19">
        <v>234140526.75428563</v>
      </c>
      <c r="E37" s="19">
        <v>247360250.66473183</v>
      </c>
      <c r="F37" s="20">
        <f>E37-C37</f>
        <v>9314538.3262968361</v>
      </c>
      <c r="G37" s="126">
        <f t="shared" si="6"/>
        <v>3.9129200164101929E-2</v>
      </c>
      <c r="H37" s="147">
        <f t="shared" si="0"/>
        <v>0.39501809416651529</v>
      </c>
      <c r="I37" s="23">
        <v>257269484.02459767</v>
      </c>
      <c r="J37" s="22">
        <f>I37-C37</f>
        <v>19223771.68616268</v>
      </c>
      <c r="K37" s="23">
        <v>4041290.9050901737</v>
      </c>
      <c r="L37" s="23">
        <v>19223771.686162625</v>
      </c>
      <c r="M37" s="23">
        <v>242750622.76945972</v>
      </c>
      <c r="N37" s="22">
        <f>M37-C37</f>
        <v>4704910.4310247302</v>
      </c>
      <c r="O37" s="23">
        <v>238045712.33843499</v>
      </c>
      <c r="P37" s="22">
        <f>O37-C37</f>
        <v>0</v>
      </c>
      <c r="Q37" s="23">
        <v>219390277.64245427</v>
      </c>
      <c r="R37" s="22">
        <f>Q37-C37</f>
        <v>-18655434.695980728</v>
      </c>
      <c r="S37" s="22">
        <f>F37-R37-P37-N37-J37</f>
        <v>4041290.9050901532</v>
      </c>
      <c r="T37" s="24">
        <f t="shared" si="1"/>
        <v>8.0756639123294977E-2</v>
      </c>
      <c r="U37" s="25">
        <f t="shared" si="2"/>
        <v>0.10767551883105997</v>
      </c>
      <c r="V37" s="239">
        <f t="shared" si="3"/>
        <v>3.1900333677777025E-2</v>
      </c>
      <c r="W37" s="24">
        <f t="shared" si="4"/>
        <v>3.9129200164101867E-2</v>
      </c>
      <c r="X37" s="25">
        <f t="shared" si="5"/>
        <v>1.5456742075083617E-2</v>
      </c>
    </row>
    <row r="38" spans="2:25" s="221" customFormat="1" outlineLevel="1" x14ac:dyDescent="0.3">
      <c r="B38" s="233" t="s">
        <v>121</v>
      </c>
      <c r="C38" s="19">
        <v>116608122.26334862</v>
      </c>
      <c r="D38" s="19">
        <v>141092402.33142874</v>
      </c>
      <c r="E38" s="19">
        <v>153267210.65933296</v>
      </c>
      <c r="F38" s="20">
        <f>SUM(F39:F41)</f>
        <v>36659088.395984352</v>
      </c>
      <c r="G38" s="126">
        <f t="shared" si="6"/>
        <v>0.31437851570230402</v>
      </c>
      <c r="H38" s="147">
        <f t="shared" si="0"/>
        <v>0.19350198652314363</v>
      </c>
      <c r="I38" s="19">
        <v>116608122.26334862</v>
      </c>
      <c r="J38" s="31">
        <f>SUM(J39:J41)</f>
        <v>0</v>
      </c>
      <c r="K38" s="19">
        <v>0</v>
      </c>
      <c r="L38" s="19">
        <v>0</v>
      </c>
      <c r="M38" s="19">
        <v>119010453.51227723</v>
      </c>
      <c r="N38" s="31">
        <f>SUM(N39:N41)</f>
        <v>2402331.2489286065</v>
      </c>
      <c r="O38" s="19">
        <v>129908909.45707659</v>
      </c>
      <c r="P38" s="31">
        <f>SUM(P39:P41)</f>
        <v>13300787.193727974</v>
      </c>
      <c r="Q38" s="19">
        <v>112020861.48466823</v>
      </c>
      <c r="R38" s="31">
        <f>SUM(R39:R41)</f>
        <v>-4587260.7786804028</v>
      </c>
      <c r="S38" s="31">
        <f>SUM(S39:S41)</f>
        <v>25543230.73200817</v>
      </c>
      <c r="T38" s="24">
        <f t="shared" si="1"/>
        <v>0</v>
      </c>
      <c r="U38" s="25">
        <f t="shared" si="2"/>
        <v>0</v>
      </c>
      <c r="V38" s="239">
        <f t="shared" si="3"/>
        <v>0</v>
      </c>
      <c r="W38" s="24">
        <f t="shared" si="4"/>
        <v>0.31437851570230407</v>
      </c>
      <c r="X38" s="25">
        <f t="shared" si="5"/>
        <v>6.0832867308593143E-2</v>
      </c>
    </row>
    <row r="39" spans="2:25" s="221" customFormat="1" outlineLevel="1" x14ac:dyDescent="0.3">
      <c r="B39" s="240" t="s">
        <v>122</v>
      </c>
      <c r="C39" s="28">
        <v>91908875.42095685</v>
      </c>
      <c r="D39" s="28">
        <v>105990662.74285713</v>
      </c>
      <c r="E39" s="28">
        <v>125252545.27507725</v>
      </c>
      <c r="F39" s="29">
        <f t="shared" ref="F39:F45" si="7">E39-C39</f>
        <v>33343669.854120404</v>
      </c>
      <c r="G39" s="128">
        <f t="shared" si="6"/>
        <v>0.3627905324855869</v>
      </c>
      <c r="H39" s="154">
        <f t="shared" si="0"/>
        <v>0.15251553346257066</v>
      </c>
      <c r="I39" s="28">
        <v>91908875.42095685</v>
      </c>
      <c r="J39" s="31">
        <f t="shared" ref="J39:J45" si="8">I39-C39</f>
        <v>0</v>
      </c>
      <c r="K39" s="28"/>
      <c r="L39" s="28"/>
      <c r="M39" s="28">
        <v>93737136.851979584</v>
      </c>
      <c r="N39" s="31">
        <f t="shared" ref="N39:N45" si="9">M39-C39</f>
        <v>1828261.4310227334</v>
      </c>
      <c r="O39" s="28">
        <v>104493540.99998704</v>
      </c>
      <c r="P39" s="31">
        <f t="shared" ref="P39:P45" si="10">O39-C39</f>
        <v>12584665.579030186</v>
      </c>
      <c r="Q39" s="28">
        <v>85251948.753402233</v>
      </c>
      <c r="R39" s="31">
        <f t="shared" ref="R39:R45" si="11">Q39-C39</f>
        <v>-6656926.6675546169</v>
      </c>
      <c r="S39" s="31">
        <f t="shared" ref="S39:S45" si="12">F39-R39-P39-N39-J39</f>
        <v>25587669.511622101</v>
      </c>
      <c r="T39" s="33">
        <f t="shared" si="1"/>
        <v>0</v>
      </c>
      <c r="U39" s="34">
        <f t="shared" si="2"/>
        <v>0</v>
      </c>
      <c r="V39" s="241">
        <f t="shared" si="3"/>
        <v>0</v>
      </c>
      <c r="W39" s="33">
        <f t="shared" si="4"/>
        <v>0.3627905324855869</v>
      </c>
      <c r="X39" s="34">
        <f t="shared" si="5"/>
        <v>5.5331191597209353E-2</v>
      </c>
    </row>
    <row r="40" spans="2:25" s="221" customFormat="1" outlineLevel="1" x14ac:dyDescent="0.3">
      <c r="B40" s="240" t="s">
        <v>3</v>
      </c>
      <c r="C40" s="28">
        <v>24699246.842391774</v>
      </c>
      <c r="D40" s="28">
        <v>34907807.588571608</v>
      </c>
      <c r="E40" s="28">
        <v>28009043.492990881</v>
      </c>
      <c r="F40" s="29">
        <f t="shared" si="7"/>
        <v>3309796.6505991071</v>
      </c>
      <c r="G40" s="128">
        <f t="shared" si="6"/>
        <v>0.13400395047343872</v>
      </c>
      <c r="H40" s="154">
        <f t="shared" si="0"/>
        <v>4.0986453060572955E-2</v>
      </c>
      <c r="I40" s="28">
        <v>24699246.842391774</v>
      </c>
      <c r="J40" s="31">
        <f t="shared" si="8"/>
        <v>0</v>
      </c>
      <c r="K40" s="28"/>
      <c r="L40" s="28"/>
      <c r="M40" s="28">
        <v>25273316.660297647</v>
      </c>
      <c r="N40" s="31">
        <f t="shared" si="9"/>
        <v>574069.81790587306</v>
      </c>
      <c r="O40" s="28">
        <v>25409746.565824725</v>
      </c>
      <c r="P40" s="31">
        <f t="shared" si="10"/>
        <v>710499.72343295068</v>
      </c>
      <c r="Q40" s="28">
        <v>26768912.731265988</v>
      </c>
      <c r="R40" s="31">
        <f t="shared" si="11"/>
        <v>2069665.8888742141</v>
      </c>
      <c r="S40" s="31">
        <f t="shared" si="12"/>
        <v>-44438.779613930732</v>
      </c>
      <c r="T40" s="33">
        <f t="shared" si="1"/>
        <v>0</v>
      </c>
      <c r="U40" s="34">
        <f t="shared" si="2"/>
        <v>0</v>
      </c>
      <c r="V40" s="241">
        <f t="shared" si="3"/>
        <v>0</v>
      </c>
      <c r="W40" s="33">
        <f t="shared" si="4"/>
        <v>0.1340039504734388</v>
      </c>
      <c r="X40" s="34">
        <f t="shared" si="5"/>
        <v>5.4923466260109422E-3</v>
      </c>
    </row>
    <row r="41" spans="2:25" outlineLevel="1" x14ac:dyDescent="0.3">
      <c r="B41" s="240" t="s">
        <v>123</v>
      </c>
      <c r="C41" s="28">
        <v>0</v>
      </c>
      <c r="D41" s="28">
        <v>193932</v>
      </c>
      <c r="E41" s="28">
        <v>5621.8912648378791</v>
      </c>
      <c r="F41" s="29">
        <f t="shared" si="7"/>
        <v>5621.8912648378791</v>
      </c>
      <c r="G41" s="128">
        <f t="shared" si="6"/>
        <v>0</v>
      </c>
      <c r="H41" s="154">
        <f t="shared" si="0"/>
        <v>0</v>
      </c>
      <c r="I41" s="28">
        <v>0</v>
      </c>
      <c r="J41" s="31">
        <f t="shared" si="8"/>
        <v>0</v>
      </c>
      <c r="K41" s="28"/>
      <c r="L41" s="28"/>
      <c r="M41" s="28">
        <v>0</v>
      </c>
      <c r="N41" s="31">
        <f t="shared" si="9"/>
        <v>0</v>
      </c>
      <c r="O41" s="28">
        <v>5621.8912648378791</v>
      </c>
      <c r="P41" s="31">
        <f t="shared" si="10"/>
        <v>5621.8912648378791</v>
      </c>
      <c r="Q41" s="28">
        <v>0</v>
      </c>
      <c r="R41" s="31">
        <f t="shared" si="11"/>
        <v>0</v>
      </c>
      <c r="S41" s="31">
        <f t="shared" si="12"/>
        <v>0</v>
      </c>
      <c r="T41" s="33">
        <f t="shared" si="1"/>
        <v>0</v>
      </c>
      <c r="U41" s="34">
        <f t="shared" si="2"/>
        <v>0</v>
      </c>
      <c r="V41" s="241">
        <f t="shared" si="3"/>
        <v>0</v>
      </c>
      <c r="W41" s="33">
        <f t="shared" si="4"/>
        <v>0</v>
      </c>
      <c r="X41" s="34">
        <f t="shared" si="5"/>
        <v>0</v>
      </c>
      <c r="Y41" s="221"/>
    </row>
    <row r="42" spans="2:25" outlineLevel="1" x14ac:dyDescent="0.3">
      <c r="B42" s="238" t="s">
        <v>124</v>
      </c>
      <c r="C42" s="19">
        <v>46989039.176540948</v>
      </c>
      <c r="D42" s="19">
        <v>57318883.799999945</v>
      </c>
      <c r="E42" s="19">
        <v>82487905.493225634</v>
      </c>
      <c r="F42" s="20">
        <f t="shared" si="7"/>
        <v>35498866.316684686</v>
      </c>
      <c r="G42" s="126">
        <f t="shared" si="6"/>
        <v>0.75547121070752432</v>
      </c>
      <c r="H42" s="147">
        <f t="shared" si="0"/>
        <v>7.7974606305210789E-2</v>
      </c>
      <c r="I42" s="23">
        <v>46989039.176540948</v>
      </c>
      <c r="J42" s="22">
        <f t="shared" si="8"/>
        <v>0</v>
      </c>
      <c r="K42" s="23"/>
      <c r="L42" s="23"/>
      <c r="M42" s="23">
        <v>48365776.28167177</v>
      </c>
      <c r="N42" s="22">
        <f t="shared" si="9"/>
        <v>1376737.1051308215</v>
      </c>
      <c r="O42" s="23">
        <v>49914951.014426656</v>
      </c>
      <c r="P42" s="22">
        <f t="shared" si="10"/>
        <v>2925911.8378857076</v>
      </c>
      <c r="Q42" s="23">
        <v>64197340.239171445</v>
      </c>
      <c r="R42" s="22">
        <f t="shared" si="11"/>
        <v>17208301.062630497</v>
      </c>
      <c r="S42" s="22">
        <f t="shared" si="12"/>
        <v>13987916.31103766</v>
      </c>
      <c r="T42" s="24">
        <f t="shared" si="1"/>
        <v>0</v>
      </c>
      <c r="U42" s="25">
        <f t="shared" si="2"/>
        <v>0</v>
      </c>
      <c r="V42" s="239">
        <f t="shared" si="3"/>
        <v>0</v>
      </c>
      <c r="W42" s="24">
        <f t="shared" si="4"/>
        <v>0.75547121070752443</v>
      </c>
      <c r="X42" s="25">
        <f t="shared" si="5"/>
        <v>5.890757022984016E-2</v>
      </c>
      <c r="Y42" s="221"/>
    </row>
    <row r="43" spans="2:25" outlineLevel="1" x14ac:dyDescent="0.3">
      <c r="B43" s="238" t="s">
        <v>125</v>
      </c>
      <c r="C43" s="19">
        <v>-3930970.3628080077</v>
      </c>
      <c r="D43" s="19">
        <v>-19350342.137142859</v>
      </c>
      <c r="E43" s="19">
        <v>-20993538.652601853</v>
      </c>
      <c r="F43" s="20">
        <f t="shared" si="7"/>
        <v>-17062568.289793845</v>
      </c>
      <c r="G43" s="126">
        <f t="shared" si="6"/>
        <v>4.3405486979061196</v>
      </c>
      <c r="H43" s="147">
        <f t="shared" si="0"/>
        <v>-6.523135433474294E-3</v>
      </c>
      <c r="I43" s="23">
        <v>-4122636.3175429036</v>
      </c>
      <c r="J43" s="22">
        <f t="shared" si="8"/>
        <v>-191665.95473489584</v>
      </c>
      <c r="K43" s="23"/>
      <c r="L43" s="23">
        <v>-191665.95473489584</v>
      </c>
      <c r="M43" s="23">
        <v>-4109310.3881821553</v>
      </c>
      <c r="N43" s="22">
        <f t="shared" si="9"/>
        <v>-178340.02537414758</v>
      </c>
      <c r="O43" s="23">
        <v>-5022596.9374557883</v>
      </c>
      <c r="P43" s="22">
        <f t="shared" si="10"/>
        <v>-1091626.5746477805</v>
      </c>
      <c r="Q43" s="23">
        <v>-8316006.9155822862</v>
      </c>
      <c r="R43" s="22">
        <f t="shared" si="11"/>
        <v>-4385036.5527742784</v>
      </c>
      <c r="S43" s="22">
        <f t="shared" si="12"/>
        <v>-11215899.182262743</v>
      </c>
      <c r="T43" s="24">
        <f t="shared" si="1"/>
        <v>4.875792413707826E-2</v>
      </c>
      <c r="U43" s="25">
        <f t="shared" si="2"/>
        <v>6.5010565516104346E-2</v>
      </c>
      <c r="V43" s="239">
        <f t="shared" si="3"/>
        <v>-3.1805454260122671E-4</v>
      </c>
      <c r="W43" s="24">
        <f t="shared" si="4"/>
        <v>4.3405486979061196</v>
      </c>
      <c r="X43" s="25">
        <f t="shared" si="5"/>
        <v>-2.8313987012032117E-2</v>
      </c>
      <c r="Y43" s="221"/>
    </row>
    <row r="44" spans="2:25" outlineLevel="1" x14ac:dyDescent="0.3">
      <c r="B44" s="238" t="s">
        <v>126</v>
      </c>
      <c r="C44" s="19">
        <v>-4741919.5234638713</v>
      </c>
      <c r="D44" s="19">
        <v>-14159227.902857138</v>
      </c>
      <c r="E44" s="19">
        <v>-17657512.060318161</v>
      </c>
      <c r="F44" s="20">
        <f t="shared" si="7"/>
        <v>-12915592.536854289</v>
      </c>
      <c r="G44" s="126">
        <f t="shared" si="6"/>
        <v>2.7237055527715333</v>
      </c>
      <c r="H44" s="147">
        <f t="shared" si="0"/>
        <v>-7.8688416373851652E-3</v>
      </c>
      <c r="I44" s="23">
        <v>-4880545.8205425106</v>
      </c>
      <c r="J44" s="22">
        <f t="shared" si="8"/>
        <v>-138626.29707863927</v>
      </c>
      <c r="K44" s="23"/>
      <c r="L44" s="23">
        <v>-138626.29707863927</v>
      </c>
      <c r="M44" s="23">
        <v>-4866635.1135027446</v>
      </c>
      <c r="N44" s="22">
        <f t="shared" si="9"/>
        <v>-124715.59003887326</v>
      </c>
      <c r="O44" s="23">
        <v>-5682661.2019067071</v>
      </c>
      <c r="P44" s="22">
        <f t="shared" si="10"/>
        <v>-940741.67844283581</v>
      </c>
      <c r="Q44" s="23">
        <v>-5815496.0282658776</v>
      </c>
      <c r="R44" s="22">
        <f t="shared" si="11"/>
        <v>-1073576.5048020063</v>
      </c>
      <c r="S44" s="22">
        <f t="shared" si="12"/>
        <v>-10637932.466491934</v>
      </c>
      <c r="T44" s="24">
        <f t="shared" si="1"/>
        <v>2.9234215467531955E-2</v>
      </c>
      <c r="U44" s="25">
        <f t="shared" si="2"/>
        <v>3.8978953956709271E-2</v>
      </c>
      <c r="V44" s="239">
        <f t="shared" si="3"/>
        <v>-2.3003941190720488E-4</v>
      </c>
      <c r="W44" s="24">
        <f t="shared" si="4"/>
        <v>2.7237055527715333</v>
      </c>
      <c r="X44" s="25">
        <f t="shared" si="5"/>
        <v>-2.1432407661625817E-2</v>
      </c>
      <c r="Y44" s="221"/>
    </row>
    <row r="45" spans="2:25" s="221" customFormat="1" outlineLevel="1" x14ac:dyDescent="0.3">
      <c r="B45" s="242" t="s">
        <v>127</v>
      </c>
      <c r="C45" s="37">
        <v>0</v>
      </c>
      <c r="D45" s="37">
        <v>0</v>
      </c>
      <c r="E45" s="37">
        <v>0</v>
      </c>
      <c r="F45" s="38">
        <f t="shared" si="7"/>
        <v>0</v>
      </c>
      <c r="G45" s="129">
        <f t="shared" si="6"/>
        <v>0</v>
      </c>
      <c r="H45" s="171">
        <f t="shared" si="0"/>
        <v>0</v>
      </c>
      <c r="I45" s="37">
        <v>0</v>
      </c>
      <c r="J45" s="40">
        <f t="shared" si="8"/>
        <v>0</v>
      </c>
      <c r="K45" s="41"/>
      <c r="L45" s="41"/>
      <c r="M45" s="37">
        <v>0</v>
      </c>
      <c r="N45" s="40">
        <f t="shared" si="9"/>
        <v>0</v>
      </c>
      <c r="O45" s="37">
        <v>0</v>
      </c>
      <c r="P45" s="40">
        <f t="shared" si="10"/>
        <v>0</v>
      </c>
      <c r="Q45" s="37">
        <v>0</v>
      </c>
      <c r="R45" s="40">
        <f t="shared" si="11"/>
        <v>0</v>
      </c>
      <c r="S45" s="40">
        <f t="shared" si="12"/>
        <v>0</v>
      </c>
      <c r="T45" s="42">
        <f t="shared" si="1"/>
        <v>0</v>
      </c>
      <c r="U45" s="43">
        <f t="shared" si="2"/>
        <v>0</v>
      </c>
      <c r="V45" s="243">
        <f t="shared" si="3"/>
        <v>0</v>
      </c>
      <c r="W45" s="42">
        <f t="shared" si="4"/>
        <v>0</v>
      </c>
      <c r="X45" s="43">
        <f t="shared" si="5"/>
        <v>0</v>
      </c>
    </row>
    <row r="46" spans="2:25" outlineLevel="1" x14ac:dyDescent="0.3">
      <c r="B46" s="244" t="s">
        <v>88</v>
      </c>
      <c r="C46" s="63">
        <f t="shared" ref="C46:S46" si="13">SUM(C34,C35,C36,C37,C38,C45,C42,C43,C44)</f>
        <v>602619768.192415</v>
      </c>
      <c r="D46" s="63">
        <f t="shared" si="13"/>
        <v>648395737.988572</v>
      </c>
      <c r="E46" s="63">
        <f t="shared" si="13"/>
        <v>671963976.75047135</v>
      </c>
      <c r="F46" s="63">
        <f t="shared" si="13"/>
        <v>69344208.558056176</v>
      </c>
      <c r="G46" s="132">
        <f t="shared" si="6"/>
        <v>0.11507124760619347</v>
      </c>
      <c r="H46" s="245">
        <f t="shared" si="13"/>
        <v>1.0000000000000002</v>
      </c>
      <c r="I46" s="63">
        <f t="shared" si="13"/>
        <v>621513247.62676418</v>
      </c>
      <c r="J46" s="63">
        <f t="shared" si="13"/>
        <v>18893479.434349146</v>
      </c>
      <c r="K46" s="63">
        <f t="shared" si="13"/>
        <v>4041290.9050901737</v>
      </c>
      <c r="L46" s="63">
        <f t="shared" si="13"/>
        <v>18893479.43434909</v>
      </c>
      <c r="M46" s="63">
        <f t="shared" si="13"/>
        <v>614868424.48432291</v>
      </c>
      <c r="N46" s="63">
        <f t="shared" si="13"/>
        <v>12248656.291907933</v>
      </c>
      <c r="O46" s="63">
        <f t="shared" si="13"/>
        <v>629743562.16985977</v>
      </c>
      <c r="P46" s="63">
        <f t="shared" si="13"/>
        <v>27123793.977444656</v>
      </c>
      <c r="Q46" s="63">
        <f t="shared" si="13"/>
        <v>589940634.95294905</v>
      </c>
      <c r="R46" s="63">
        <f t="shared" si="13"/>
        <v>-12679133.239465978</v>
      </c>
      <c r="S46" s="63">
        <f t="shared" si="13"/>
        <v>23757412.093820419</v>
      </c>
      <c r="T46" s="65">
        <f t="shared" si="1"/>
        <v>3.1352239723268595E-2</v>
      </c>
      <c r="U46" s="66">
        <f t="shared" si="2"/>
        <v>4.1802986297691462E-2</v>
      </c>
      <c r="V46" s="67">
        <f>SUM(V34,V35,V36,V37,V38,V45,V42,V43,V44)</f>
        <v>3.1352239723268595E-2</v>
      </c>
      <c r="W46" s="246">
        <f t="shared" si="4"/>
        <v>0.11507124760619357</v>
      </c>
      <c r="X46" s="247">
        <f>SUM(X34,X35,X36,X37,X38,X45,X42,X43,X44)</f>
        <v>0.11507124760619325</v>
      </c>
    </row>
    <row r="47" spans="2:25" outlineLevel="1" x14ac:dyDescent="0.3">
      <c r="C47" s="70"/>
      <c r="D47" s="70"/>
      <c r="E47" s="70"/>
      <c r="F47" s="248"/>
      <c r="G47" s="248"/>
      <c r="H47" s="249"/>
      <c r="I47" s="249"/>
      <c r="J47" s="249"/>
      <c r="K47" s="249"/>
      <c r="L47" s="249"/>
      <c r="M47" s="249"/>
      <c r="N47" s="249"/>
      <c r="O47" s="249"/>
      <c r="P47" s="249"/>
      <c r="Q47" s="249"/>
      <c r="R47" s="249"/>
      <c r="S47" s="248"/>
      <c r="T47" s="249"/>
      <c r="U47" s="222"/>
      <c r="V47" s="222"/>
      <c r="W47" s="249"/>
      <c r="X47" s="222"/>
    </row>
    <row r="48" spans="2:25" ht="63" customHeight="1" outlineLevel="1" x14ac:dyDescent="0.3">
      <c r="B48" s="235" t="s">
        <v>90</v>
      </c>
      <c r="C48" s="236" t="str">
        <f t="shared" ref="C48:X48" si="14">C33</f>
        <v>NPR FY24
Budget</v>
      </c>
      <c r="D48" s="236" t="str">
        <f t="shared" si="14"/>
        <v>NPR FY24
Proj.</v>
      </c>
      <c r="E48" s="236" t="str">
        <f t="shared" si="14"/>
        <v>NPR FY25
Budget</v>
      </c>
      <c r="F48" s="236" t="str">
        <f t="shared" si="14"/>
        <v>NPR YOY 
(Budget to Budget)</v>
      </c>
      <c r="G48" s="15" t="s">
        <v>128</v>
      </c>
      <c r="H48" s="236" t="str">
        <f t="shared" si="14"/>
        <v>W</v>
      </c>
      <c r="I48" s="236" t="str">
        <f t="shared" si="14"/>
        <v>NPR FY24 @FY25 Comm. Prices</v>
      </c>
      <c r="J48" s="236" t="str">
        <f t="shared" si="14"/>
        <v>NPR FY25 due to Comm. Price</v>
      </c>
      <c r="K48" s="236" t="str">
        <f t="shared" si="14"/>
        <v>NPR FY25 due to Comm. Price
(FY24 Proj. to FY24 Budget)</v>
      </c>
      <c r="L48" s="236" t="str">
        <f t="shared" si="14"/>
        <v>NPR FY25 due to Comm. Price
(FY25 Budget to FY24 Proj.)</v>
      </c>
      <c r="M48" s="236" t="str">
        <f t="shared" si="14"/>
        <v>NPR FY24 @FY25 Utiliz.</v>
      </c>
      <c r="N48" s="236" t="str">
        <f t="shared" si="14"/>
        <v>NPR FY25 due to Utiliz.</v>
      </c>
      <c r="O48" s="236" t="str">
        <f t="shared" si="14"/>
        <v>NPR FY24 @FY25 Public Payer Prices</v>
      </c>
      <c r="P48" s="236" t="str">
        <f t="shared" si="14"/>
        <v>NPR FY25 due to Public Payer Prices</v>
      </c>
      <c r="Q48" s="236" t="str">
        <f t="shared" si="14"/>
        <v>NPR FY24 @FY25 Payer Mix</v>
      </c>
      <c r="R48" s="236" t="str">
        <f t="shared" si="14"/>
        <v>NPR FY25 due to Payer Mix</v>
      </c>
      <c r="S48" s="236" t="str">
        <f t="shared" si="14"/>
        <v>NPR FY25 due to all other</v>
      </c>
      <c r="T48" s="236" t="str">
        <f t="shared" si="14"/>
        <v>FY25
Comm Rate NPR Impact</v>
      </c>
      <c r="U48" s="237" t="str">
        <f t="shared" si="14"/>
        <v>FY25
Estimated AnnualizedComm Rate</v>
      </c>
      <c r="V48" s="237" t="str">
        <f t="shared" si="14"/>
        <v>FY25 Comm Rate (WAvg)</v>
      </c>
      <c r="W48" s="236" t="str">
        <f t="shared" si="14"/>
        <v>FY25 NPR Growth</v>
      </c>
      <c r="X48" s="237" t="str">
        <f t="shared" si="14"/>
        <v>FY25 NPR Growth
(WAvg)</v>
      </c>
    </row>
    <row r="49" spans="2:25" outlineLevel="1" x14ac:dyDescent="0.3">
      <c r="B49" s="238" t="str">
        <f t="shared" ref="B49:B60" si="15">B34</f>
        <v>Medicaid</v>
      </c>
      <c r="C49" s="19">
        <v>14356748.409872819</v>
      </c>
      <c r="D49" s="19">
        <v>10971052.508571371</v>
      </c>
      <c r="E49" s="19">
        <v>7531242.3564049155</v>
      </c>
      <c r="F49" s="20">
        <f>E49-C49</f>
        <v>-6825506.0534679033</v>
      </c>
      <c r="G49" s="126">
        <f>IFERROR(E49/C49-1,0%)</f>
        <v>-0.47542144353342253</v>
      </c>
      <c r="H49" s="147">
        <f t="shared" ref="H49:H60" si="16">IFERROR(C49/C$61,"")</f>
        <v>1.6667892121654083E-2</v>
      </c>
      <c r="I49" s="19">
        <v>14356748.409872819</v>
      </c>
      <c r="J49" s="22">
        <f>I49-C49</f>
        <v>0</v>
      </c>
      <c r="K49" s="23"/>
      <c r="L49" s="23"/>
      <c r="M49" s="19">
        <v>15214595.512788005</v>
      </c>
      <c r="N49" s="22">
        <f>M49-C49</f>
        <v>857847.10291518643</v>
      </c>
      <c r="O49" s="19">
        <v>14356748.409872849</v>
      </c>
      <c r="P49" s="22">
        <f>O49-C49</f>
        <v>2.9802322387695313E-8</v>
      </c>
      <c r="Q49" s="19">
        <v>11825658.254536804</v>
      </c>
      <c r="R49" s="22">
        <f>Q49-C49</f>
        <v>-2531090.1553360149</v>
      </c>
      <c r="S49" s="22">
        <f>F49-R49-P49-N49-J49</f>
        <v>-5152263.0010471046</v>
      </c>
      <c r="T49" s="24">
        <f t="shared" ref="T49:T61" si="17">IFERROR(J49/C49,0%)</f>
        <v>0</v>
      </c>
      <c r="U49" s="25">
        <f t="shared" ref="U49:U61" si="18">T49/E$31</f>
        <v>0</v>
      </c>
      <c r="V49" s="239">
        <f t="shared" ref="V49:V60" si="19">IFERROR(T49*H49,0%)</f>
        <v>0</v>
      </c>
      <c r="W49" s="24">
        <f t="shared" ref="W49:W61" si="20">IFERROR((E49-C49)/C49,0%)</f>
        <v>-0.47542144353342247</v>
      </c>
      <c r="X49" s="25">
        <f t="shared" ref="X49:X60" si="21">IFERROR(W49*H49,0%)</f>
        <v>-7.9242733331361444E-3</v>
      </c>
    </row>
    <row r="50" spans="2:25" outlineLevel="1" x14ac:dyDescent="0.3">
      <c r="B50" s="238" t="str">
        <f t="shared" si="15"/>
        <v>Medicare - Traditional</v>
      </c>
      <c r="C50" s="19">
        <v>76980494.525150895</v>
      </c>
      <c r="D50" s="19">
        <v>89748771.154285222</v>
      </c>
      <c r="E50" s="19">
        <v>60359387.564278334</v>
      </c>
      <c r="F50" s="20">
        <f>E50-C50</f>
        <v>-16621106.960872561</v>
      </c>
      <c r="G50" s="126">
        <f t="shared" ref="G50:G61" si="22">IFERROR(E50/C50-1,0%)</f>
        <v>-0.21591322663486068</v>
      </c>
      <c r="H50" s="147">
        <f t="shared" si="16"/>
        <v>8.9372784253462054E-2</v>
      </c>
      <c r="I50" s="23">
        <v>76980494.525150895</v>
      </c>
      <c r="J50" s="22">
        <f>I50-C50</f>
        <v>0</v>
      </c>
      <c r="K50" s="23"/>
      <c r="L50" s="23"/>
      <c r="M50" s="23">
        <v>82272325.07291536</v>
      </c>
      <c r="N50" s="22">
        <f>M50-C50</f>
        <v>5291830.5477644652</v>
      </c>
      <c r="O50" s="23">
        <v>76413224.55329892</v>
      </c>
      <c r="P50" s="22">
        <f>O50-C50</f>
        <v>-567269.97185197473</v>
      </c>
      <c r="Q50" s="23">
        <v>72949339.557270557</v>
      </c>
      <c r="R50" s="22">
        <f>Q50-C50</f>
        <v>-4031154.9678803384</v>
      </c>
      <c r="S50" s="22">
        <f>F50-R50-P50-N50-J50</f>
        <v>-17314512.568904713</v>
      </c>
      <c r="T50" s="24">
        <f t="shared" si="17"/>
        <v>0</v>
      </c>
      <c r="U50" s="25">
        <f t="shared" si="18"/>
        <v>0</v>
      </c>
      <c r="V50" s="239">
        <f t="shared" si="19"/>
        <v>0</v>
      </c>
      <c r="W50" s="24">
        <f t="shared" si="20"/>
        <v>-0.21591322663486073</v>
      </c>
      <c r="X50" s="25">
        <f t="shared" si="21"/>
        <v>-1.9296766221506265E-2</v>
      </c>
    </row>
    <row r="51" spans="2:25" outlineLevel="1" x14ac:dyDescent="0.3">
      <c r="B51" s="238" t="str">
        <f t="shared" si="15"/>
        <v>Medicare - Advantage</v>
      </c>
      <c r="C51" s="19">
        <v>65888095.995332152</v>
      </c>
      <c r="D51" s="19">
        <v>73780623.10285759</v>
      </c>
      <c r="E51" s="19">
        <v>79019092.761048973</v>
      </c>
      <c r="F51" s="20">
        <f>E51-C51</f>
        <v>13130996.765716821</v>
      </c>
      <c r="G51" s="126">
        <f t="shared" si="22"/>
        <v>0.19929239974770385</v>
      </c>
      <c r="H51" s="147">
        <f t="shared" si="16"/>
        <v>7.6494735771518149E-2</v>
      </c>
      <c r="I51" s="23">
        <v>65888095.995332152</v>
      </c>
      <c r="J51" s="22">
        <f>I51-C51</f>
        <v>0</v>
      </c>
      <c r="K51" s="23"/>
      <c r="L51" s="23"/>
      <c r="M51" s="23">
        <v>71302094.194709957</v>
      </c>
      <c r="N51" s="22">
        <f>M51-C51</f>
        <v>5413998.199377805</v>
      </c>
      <c r="O51" s="23">
        <v>65052252.298883706</v>
      </c>
      <c r="P51" s="22">
        <f>O51-C51</f>
        <v>-835843.69644844532</v>
      </c>
      <c r="Q51" s="23">
        <v>74633454.235549808</v>
      </c>
      <c r="R51" s="22">
        <f>Q51-C51</f>
        <v>8745358.2402176559</v>
      </c>
      <c r="S51" s="22">
        <f>F51-R51-P51-N51-J51</f>
        <v>-192515.97743019462</v>
      </c>
      <c r="T51" s="24">
        <f t="shared" si="17"/>
        <v>0</v>
      </c>
      <c r="U51" s="25">
        <f t="shared" si="18"/>
        <v>0</v>
      </c>
      <c r="V51" s="239">
        <f t="shared" si="19"/>
        <v>0</v>
      </c>
      <c r="W51" s="24">
        <f t="shared" si="20"/>
        <v>0.19929239974770385</v>
      </c>
      <c r="X51" s="25">
        <f t="shared" si="21"/>
        <v>1.5244819459972376E-2</v>
      </c>
    </row>
    <row r="52" spans="2:25" outlineLevel="1" x14ac:dyDescent="0.3">
      <c r="B52" s="238" t="str">
        <f t="shared" si="15"/>
        <v>Commercial</v>
      </c>
      <c r="C52" s="19">
        <v>497584724.68659663</v>
      </c>
      <c r="D52" s="19">
        <v>522351827.81142855</v>
      </c>
      <c r="E52" s="19">
        <v>569517794.40606475</v>
      </c>
      <c r="F52" s="20">
        <f>E52-C52</f>
        <v>71933069.719468117</v>
      </c>
      <c r="G52" s="126">
        <f t="shared" si="22"/>
        <v>0.14456446540792656</v>
      </c>
      <c r="H52" s="147">
        <f t="shared" si="16"/>
        <v>0.57768571794124035</v>
      </c>
      <c r="I52" s="23">
        <v>529346663.76364338</v>
      </c>
      <c r="J52" s="22">
        <f>I52-C52</f>
        <v>31761939.077046752</v>
      </c>
      <c r="K52" s="23">
        <v>-3835555.6048940122</v>
      </c>
      <c r="L52" s="23">
        <v>31761939.077046644</v>
      </c>
      <c r="M52" s="23">
        <v>534215183.67563593</v>
      </c>
      <c r="N52" s="22">
        <f>M52-C52</f>
        <v>36630458.989039302</v>
      </c>
      <c r="O52" s="23">
        <v>497584724.68659663</v>
      </c>
      <c r="P52" s="22">
        <f>O52-C52</f>
        <v>0</v>
      </c>
      <c r="Q52" s="23">
        <v>504960951.9448728</v>
      </c>
      <c r="R52" s="22">
        <f>Q52-C52</f>
        <v>7376227.2582761645</v>
      </c>
      <c r="S52" s="22">
        <f>F52-R52-P52-N52-J52</f>
        <v>-3835555.6048941016</v>
      </c>
      <c r="T52" s="24">
        <f t="shared" si="17"/>
        <v>6.383222293862012E-2</v>
      </c>
      <c r="U52" s="25">
        <f t="shared" si="18"/>
        <v>8.5109630584826831E-2</v>
      </c>
      <c r="V52" s="239">
        <f t="shared" si="19"/>
        <v>3.6874963536082078E-2</v>
      </c>
      <c r="W52" s="24">
        <f t="shared" si="20"/>
        <v>0.14456446540792647</v>
      </c>
      <c r="X52" s="25">
        <f t="shared" si="21"/>
        <v>8.3512826987969607E-2</v>
      </c>
    </row>
    <row r="53" spans="2:25" outlineLevel="1" x14ac:dyDescent="0.3">
      <c r="B53" s="233" t="str">
        <f t="shared" si="15"/>
        <v>All Payer Model</v>
      </c>
      <c r="C53" s="19">
        <v>124252267.64063859</v>
      </c>
      <c r="D53" s="19">
        <v>134507124.85714263</v>
      </c>
      <c r="E53" s="19">
        <v>133325094.77509353</v>
      </c>
      <c r="F53" s="20">
        <f>SUM(F54:F56)</f>
        <v>9072827.1344549358</v>
      </c>
      <c r="G53" s="126">
        <f t="shared" si="22"/>
        <v>7.3019408874655634E-2</v>
      </c>
      <c r="H53" s="147">
        <f t="shared" si="16"/>
        <v>0.14425434881068594</v>
      </c>
      <c r="I53" s="19">
        <v>124252267.64063859</v>
      </c>
      <c r="J53" s="31">
        <f>SUM(J54:J56)</f>
        <v>0</v>
      </c>
      <c r="K53" s="19">
        <v>0</v>
      </c>
      <c r="L53" s="19">
        <v>0</v>
      </c>
      <c r="M53" s="19">
        <v>133181364.02231076</v>
      </c>
      <c r="N53" s="31">
        <f>SUM(N54:N56)</f>
        <v>8929096.38167217</v>
      </c>
      <c r="O53" s="19">
        <v>123191636.07811156</v>
      </c>
      <c r="P53" s="31">
        <f>SUM(P54:P56)</f>
        <v>-1060631.5625270307</v>
      </c>
      <c r="Q53" s="19">
        <v>123090049.46527846</v>
      </c>
      <c r="R53" s="31">
        <f>SUM(R54:R56)</f>
        <v>-1162218.175360132</v>
      </c>
      <c r="S53" s="31">
        <f>SUM(S54:S56)</f>
        <v>2366580.4906699285</v>
      </c>
      <c r="T53" s="24">
        <f t="shared" si="17"/>
        <v>0</v>
      </c>
      <c r="U53" s="25">
        <f t="shared" si="18"/>
        <v>0</v>
      </c>
      <c r="V53" s="239">
        <f t="shared" si="19"/>
        <v>0</v>
      </c>
      <c r="W53" s="24">
        <f t="shared" si="20"/>
        <v>7.3019408874655661E-2</v>
      </c>
      <c r="X53" s="25">
        <f t="shared" si="21"/>
        <v>1.0533367277754674E-2</v>
      </c>
    </row>
    <row r="54" spans="2:25" outlineLevel="1" x14ac:dyDescent="0.3">
      <c r="B54" s="240" t="str">
        <f t="shared" si="15"/>
        <v>Medicare</v>
      </c>
      <c r="C54" s="28">
        <v>94147226.620326936</v>
      </c>
      <c r="D54" s="28">
        <v>98246380.937142968</v>
      </c>
      <c r="E54" s="28">
        <v>100871715.34959197</v>
      </c>
      <c r="F54" s="29">
        <f t="shared" ref="F54:F60" si="23">E54-C54</f>
        <v>6724488.7292650342</v>
      </c>
      <c r="G54" s="128">
        <f t="shared" si="22"/>
        <v>7.1425245019518968E-2</v>
      </c>
      <c r="H54" s="154">
        <f t="shared" si="16"/>
        <v>0.10930301012876983</v>
      </c>
      <c r="I54" s="28">
        <v>94147226.620326936</v>
      </c>
      <c r="J54" s="31">
        <f t="shared" ref="J54:J60" si="24">I54-C54</f>
        <v>0</v>
      </c>
      <c r="K54" s="28"/>
      <c r="L54" s="28"/>
      <c r="M54" s="28">
        <v>100764001.34320438</v>
      </c>
      <c r="N54" s="31">
        <f t="shared" ref="N54:N60" si="25">M54-C54</f>
        <v>6616774.7228774428</v>
      </c>
      <c r="O54" s="28">
        <v>93086595.057799578</v>
      </c>
      <c r="P54" s="31">
        <f t="shared" ref="P54:P60" si="26">O54-C54</f>
        <v>-1060631.5625273585</v>
      </c>
      <c r="Q54" s="28">
        <v>91214059.421661586</v>
      </c>
      <c r="R54" s="31">
        <f t="shared" ref="R54:R60" si="27">Q54-C54</f>
        <v>-2933167.1986653507</v>
      </c>
      <c r="S54" s="31">
        <f t="shared" ref="S54:S60" si="28">F54-R54-P54-N54-J54</f>
        <v>4101512.7675803006</v>
      </c>
      <c r="T54" s="33">
        <f t="shared" si="17"/>
        <v>0</v>
      </c>
      <c r="U54" s="34">
        <f t="shared" si="18"/>
        <v>0</v>
      </c>
      <c r="V54" s="241">
        <f t="shared" si="19"/>
        <v>0</v>
      </c>
      <c r="W54" s="33">
        <f t="shared" si="20"/>
        <v>7.142524501951901E-2</v>
      </c>
      <c r="X54" s="34">
        <f t="shared" si="21"/>
        <v>7.8069942798183536E-3</v>
      </c>
    </row>
    <row r="55" spans="2:25" outlineLevel="1" x14ac:dyDescent="0.3">
      <c r="B55" s="240" t="str">
        <f t="shared" si="15"/>
        <v>Medicaid</v>
      </c>
      <c r="C55" s="28">
        <v>30105041.020311654</v>
      </c>
      <c r="D55" s="28">
        <v>36271636.491428226</v>
      </c>
      <c r="E55" s="28">
        <v>32453379.425501555</v>
      </c>
      <c r="F55" s="29">
        <f t="shared" si="23"/>
        <v>2348338.4051899016</v>
      </c>
      <c r="G55" s="128">
        <f t="shared" si="22"/>
        <v>7.80048232987125E-2</v>
      </c>
      <c r="H55" s="154">
        <f t="shared" si="16"/>
        <v>3.4951338681916119E-2</v>
      </c>
      <c r="I55" s="28">
        <v>30105041.020311654</v>
      </c>
      <c r="J55" s="31">
        <f t="shared" si="24"/>
        <v>0</v>
      </c>
      <c r="K55" s="28"/>
      <c r="L55" s="28"/>
      <c r="M55" s="28">
        <v>32417362.679106381</v>
      </c>
      <c r="N55" s="31">
        <f t="shared" si="25"/>
        <v>2312321.6587947272</v>
      </c>
      <c r="O55" s="28">
        <v>30105041.020311981</v>
      </c>
      <c r="P55" s="31">
        <f t="shared" si="26"/>
        <v>3.2782554626464844E-7</v>
      </c>
      <c r="Q55" s="28">
        <v>31875990.043616872</v>
      </c>
      <c r="R55" s="31">
        <f t="shared" si="27"/>
        <v>1770949.0233052187</v>
      </c>
      <c r="S55" s="31">
        <f t="shared" si="28"/>
        <v>-1734932.2769103721</v>
      </c>
      <c r="T55" s="33">
        <f t="shared" si="17"/>
        <v>0</v>
      </c>
      <c r="U55" s="34">
        <f t="shared" si="18"/>
        <v>0</v>
      </c>
      <c r="V55" s="241">
        <f t="shared" si="19"/>
        <v>0</v>
      </c>
      <c r="W55" s="33">
        <f t="shared" si="20"/>
        <v>7.8004823298712486E-2</v>
      </c>
      <c r="X55" s="34">
        <f t="shared" si="21"/>
        <v>2.7263729979363216E-3</v>
      </c>
    </row>
    <row r="56" spans="2:25" outlineLevel="1" x14ac:dyDescent="0.3">
      <c r="B56" s="240" t="str">
        <f t="shared" si="15"/>
        <v>Other</v>
      </c>
      <c r="C56" s="28">
        <v>0</v>
      </c>
      <c r="D56" s="28">
        <v>-10892.5714285714</v>
      </c>
      <c r="E56" s="28">
        <v>0</v>
      </c>
      <c r="F56" s="29">
        <f t="shared" si="23"/>
        <v>0</v>
      </c>
      <c r="G56" s="128">
        <f t="shared" si="22"/>
        <v>0</v>
      </c>
      <c r="H56" s="154">
        <f t="shared" si="16"/>
        <v>0</v>
      </c>
      <c r="I56" s="28">
        <v>0</v>
      </c>
      <c r="J56" s="31">
        <f t="shared" si="24"/>
        <v>0</v>
      </c>
      <c r="K56" s="28"/>
      <c r="L56" s="28"/>
      <c r="M56" s="28">
        <v>0</v>
      </c>
      <c r="N56" s="31">
        <f t="shared" si="25"/>
        <v>0</v>
      </c>
      <c r="O56" s="28">
        <v>0</v>
      </c>
      <c r="P56" s="31">
        <f t="shared" si="26"/>
        <v>0</v>
      </c>
      <c r="Q56" s="28">
        <v>0</v>
      </c>
      <c r="R56" s="31">
        <f t="shared" si="27"/>
        <v>0</v>
      </c>
      <c r="S56" s="31">
        <f t="shared" si="28"/>
        <v>0</v>
      </c>
      <c r="T56" s="33">
        <f t="shared" si="17"/>
        <v>0</v>
      </c>
      <c r="U56" s="34">
        <f t="shared" si="18"/>
        <v>0</v>
      </c>
      <c r="V56" s="241">
        <f t="shared" si="19"/>
        <v>0</v>
      </c>
      <c r="W56" s="33">
        <f t="shared" si="20"/>
        <v>0</v>
      </c>
      <c r="X56" s="34">
        <f t="shared" si="21"/>
        <v>0</v>
      </c>
      <c r="Y56" s="221"/>
    </row>
    <row r="57" spans="2:25" outlineLevel="1" x14ac:dyDescent="0.3">
      <c r="B57" s="238" t="str">
        <f t="shared" si="15"/>
        <v>All Other</v>
      </c>
      <c r="C57" s="19">
        <v>95606371.411443308</v>
      </c>
      <c r="D57" s="19">
        <v>102113940.63428575</v>
      </c>
      <c r="E57" s="19">
        <v>114851975.29257704</v>
      </c>
      <c r="F57" s="20">
        <f t="shared" si="23"/>
        <v>19245603.881133735</v>
      </c>
      <c r="G57" s="126">
        <f t="shared" si="22"/>
        <v>0.20130043214703774</v>
      </c>
      <c r="H57" s="147">
        <f t="shared" si="16"/>
        <v>0.11099704747440418</v>
      </c>
      <c r="I57" s="23">
        <v>95606371.411443308</v>
      </c>
      <c r="J57" s="22">
        <f t="shared" si="24"/>
        <v>0</v>
      </c>
      <c r="K57" s="23"/>
      <c r="L57" s="23"/>
      <c r="M57" s="23">
        <v>102181162.792311</v>
      </c>
      <c r="N57" s="22">
        <f t="shared" si="25"/>
        <v>6574791.3808676898</v>
      </c>
      <c r="O57" s="23">
        <v>96919166.895435855</v>
      </c>
      <c r="P57" s="22">
        <f t="shared" si="26"/>
        <v>1312795.4839925468</v>
      </c>
      <c r="Q57" s="23">
        <v>90635307.505027935</v>
      </c>
      <c r="R57" s="22">
        <f t="shared" si="27"/>
        <v>-4971063.9064153731</v>
      </c>
      <c r="S57" s="22">
        <f t="shared" si="28"/>
        <v>16329080.922688872</v>
      </c>
      <c r="T57" s="24">
        <f t="shared" si="17"/>
        <v>0</v>
      </c>
      <c r="U57" s="25">
        <f t="shared" si="18"/>
        <v>0</v>
      </c>
      <c r="V57" s="239">
        <f t="shared" si="19"/>
        <v>0</v>
      </c>
      <c r="W57" s="24">
        <f t="shared" si="20"/>
        <v>0.20130043214703777</v>
      </c>
      <c r="X57" s="25">
        <f t="shared" si="21"/>
        <v>2.2343753623642829E-2</v>
      </c>
    </row>
    <row r="58" spans="2:25" outlineLevel="1" x14ac:dyDescent="0.3">
      <c r="B58" s="238" t="str">
        <f t="shared" si="15"/>
        <v>Bad Debt</v>
      </c>
      <c r="C58" s="19">
        <v>-20174754.551527556</v>
      </c>
      <c r="D58" s="19">
        <v>-23520918.291428607</v>
      </c>
      <c r="E58" s="19">
        <v>-18493921.161293238</v>
      </c>
      <c r="F58" s="20">
        <f t="shared" si="23"/>
        <v>1680833.3902343176</v>
      </c>
      <c r="G58" s="126">
        <f t="shared" si="22"/>
        <v>-8.3313697122875396E-2</v>
      </c>
      <c r="H58" s="147">
        <f t="shared" si="16"/>
        <v>-2.3422478603474385E-2</v>
      </c>
      <c r="I58" s="23">
        <v>-20783975.059675984</v>
      </c>
      <c r="J58" s="22">
        <f t="shared" si="24"/>
        <v>-609220.50814842805</v>
      </c>
      <c r="K58" s="23"/>
      <c r="L58" s="23">
        <v>-609220.50814842805</v>
      </c>
      <c r="M58" s="23">
        <v>-21641361.199962988</v>
      </c>
      <c r="N58" s="22">
        <f t="shared" si="25"/>
        <v>-1466606.6484354325</v>
      </c>
      <c r="O58" s="23">
        <v>-20696030.01445033</v>
      </c>
      <c r="P58" s="22">
        <f t="shared" si="26"/>
        <v>-521275.46292277426</v>
      </c>
      <c r="Q58" s="23">
        <v>-20217576.021753773</v>
      </c>
      <c r="R58" s="22">
        <f t="shared" si="27"/>
        <v>-42821.470226217061</v>
      </c>
      <c r="S58" s="22">
        <f t="shared" si="28"/>
        <v>4320757.4799671695</v>
      </c>
      <c r="T58" s="24">
        <f t="shared" si="17"/>
        <v>3.0197170755780035E-2</v>
      </c>
      <c r="U58" s="25">
        <f t="shared" si="18"/>
        <v>4.0262894341040044E-2</v>
      </c>
      <c r="V58" s="239">
        <f t="shared" si="19"/>
        <v>-7.0729258591272024E-4</v>
      </c>
      <c r="W58" s="24">
        <f t="shared" si="20"/>
        <v>-8.3313697122875341E-2</v>
      </c>
      <c r="X58" s="25">
        <f t="shared" si="21"/>
        <v>1.9514132882368931E-3</v>
      </c>
    </row>
    <row r="59" spans="2:25" outlineLevel="1" x14ac:dyDescent="0.3">
      <c r="B59" s="238" t="str">
        <f t="shared" si="15"/>
        <v>Free Care</v>
      </c>
      <c r="C59" s="19">
        <v>-8303286.7846890939</v>
      </c>
      <c r="D59" s="19">
        <v>-13095914.897142857</v>
      </c>
      <c r="E59" s="19">
        <v>-16495328.647547072</v>
      </c>
      <c r="F59" s="20">
        <f t="shared" si="23"/>
        <v>-8192041.8628579779</v>
      </c>
      <c r="G59" s="126">
        <f t="shared" si="22"/>
        <v>0.98660230283310857</v>
      </c>
      <c r="H59" s="147">
        <f t="shared" si="16"/>
        <v>-9.6399466251829262E-3</v>
      </c>
      <c r="I59" s="23">
        <v>-8505884.412978271</v>
      </c>
      <c r="J59" s="22">
        <f t="shared" si="24"/>
        <v>-202597.62828917708</v>
      </c>
      <c r="K59" s="23"/>
      <c r="L59" s="23">
        <v>-202597.62828917708</v>
      </c>
      <c r="M59" s="23">
        <v>-8920991.8900246155</v>
      </c>
      <c r="N59" s="22">
        <f t="shared" si="25"/>
        <v>-617705.10533552151</v>
      </c>
      <c r="O59" s="23">
        <v>-9109015.2120217495</v>
      </c>
      <c r="P59" s="22">
        <f t="shared" si="26"/>
        <v>-805728.42733265553</v>
      </c>
      <c r="Q59" s="23">
        <v>-8515234.7696425505</v>
      </c>
      <c r="R59" s="22">
        <f t="shared" si="27"/>
        <v>-211947.98495345656</v>
      </c>
      <c r="S59" s="22">
        <f t="shared" si="28"/>
        <v>-6354062.7169471672</v>
      </c>
      <c r="T59" s="24">
        <f t="shared" si="17"/>
        <v>2.439969057346766E-2</v>
      </c>
      <c r="U59" s="25">
        <f t="shared" si="18"/>
        <v>3.2532920764623545E-2</v>
      </c>
      <c r="V59" s="239">
        <f t="shared" si="19"/>
        <v>-2.3521171479920722E-4</v>
      </c>
      <c r="W59" s="24">
        <f t="shared" si="20"/>
        <v>0.98660230283310857</v>
      </c>
      <c r="X59" s="25">
        <f t="shared" si="21"/>
        <v>-9.5107935395937291E-3</v>
      </c>
    </row>
    <row r="60" spans="2:25" outlineLevel="1" x14ac:dyDescent="0.3">
      <c r="B60" s="242" t="str">
        <f t="shared" si="15"/>
        <v>DSH</v>
      </c>
      <c r="C60" s="37">
        <v>15150911.140000001</v>
      </c>
      <c r="D60" s="37">
        <v>11293965.960000001</v>
      </c>
      <c r="E60" s="37">
        <v>11282310.999999993</v>
      </c>
      <c r="F60" s="38">
        <f t="shared" si="23"/>
        <v>-3868600.140000008</v>
      </c>
      <c r="G60" s="129">
        <f t="shared" si="22"/>
        <v>-0.25533778821964681</v>
      </c>
      <c r="H60" s="171">
        <f t="shared" si="16"/>
        <v>1.7589898855692506E-2</v>
      </c>
      <c r="I60" s="37">
        <v>15150911.140000001</v>
      </c>
      <c r="J60" s="40">
        <f t="shared" si="24"/>
        <v>0</v>
      </c>
      <c r="K60" s="41"/>
      <c r="L60" s="41"/>
      <c r="M60" s="37">
        <v>15150911.140000001</v>
      </c>
      <c r="N60" s="40">
        <f t="shared" si="25"/>
        <v>0</v>
      </c>
      <c r="O60" s="37">
        <v>15150911.140000001</v>
      </c>
      <c r="P60" s="40">
        <f t="shared" si="26"/>
        <v>0</v>
      </c>
      <c r="Q60" s="37">
        <v>15150911.140000001</v>
      </c>
      <c r="R60" s="40">
        <f t="shared" si="27"/>
        <v>0</v>
      </c>
      <c r="S60" s="40">
        <f t="shared" si="28"/>
        <v>-3868600.140000008</v>
      </c>
      <c r="T60" s="42">
        <f t="shared" si="17"/>
        <v>0</v>
      </c>
      <c r="U60" s="43">
        <f t="shared" si="18"/>
        <v>0</v>
      </c>
      <c r="V60" s="243">
        <f t="shared" si="19"/>
        <v>0</v>
      </c>
      <c r="W60" s="42">
        <f t="shared" si="20"/>
        <v>-0.25533778821964681</v>
      </c>
      <c r="X60" s="43">
        <f t="shared" si="21"/>
        <v>-4.4913658688198205E-3</v>
      </c>
    </row>
    <row r="61" spans="2:25" outlineLevel="1" x14ac:dyDescent="0.3">
      <c r="B61" s="250" t="s">
        <v>91</v>
      </c>
      <c r="C61" s="63">
        <f t="shared" ref="C61:S61" si="29">SUM(C49,C50,C51,C52,C53,C60,C57,C58,C59)</f>
        <v>861341572.47281778</v>
      </c>
      <c r="D61" s="63">
        <f t="shared" si="29"/>
        <v>908150472.83999968</v>
      </c>
      <c r="E61" s="63">
        <f t="shared" si="29"/>
        <v>940897648.34662712</v>
      </c>
      <c r="F61" s="63">
        <f t="shared" si="29"/>
        <v>79556075.873809472</v>
      </c>
      <c r="G61" s="132">
        <f t="shared" si="22"/>
        <v>9.2362981674520173E-2</v>
      </c>
      <c r="H61" s="245">
        <f t="shared" si="29"/>
        <v>0.99999999999999967</v>
      </c>
      <c r="I61" s="63">
        <f t="shared" si="29"/>
        <v>892291693.413427</v>
      </c>
      <c r="J61" s="63">
        <f t="shared" si="29"/>
        <v>30950120.940609146</v>
      </c>
      <c r="K61" s="63">
        <f t="shared" si="29"/>
        <v>-3835555.6048940122</v>
      </c>
      <c r="L61" s="63">
        <f t="shared" si="29"/>
        <v>30950120.940609038</v>
      </c>
      <c r="M61" s="63">
        <f t="shared" si="29"/>
        <v>922955283.32068324</v>
      </c>
      <c r="N61" s="63">
        <f t="shared" si="29"/>
        <v>61613710.847865671</v>
      </c>
      <c r="O61" s="63">
        <f t="shared" si="29"/>
        <v>858863618.83572733</v>
      </c>
      <c r="P61" s="63">
        <f t="shared" si="29"/>
        <v>-2477953.6370903039</v>
      </c>
      <c r="Q61" s="63">
        <f t="shared" si="29"/>
        <v>864512861.31113994</v>
      </c>
      <c r="R61" s="63">
        <f t="shared" si="29"/>
        <v>3171288.8383222884</v>
      </c>
      <c r="S61" s="63">
        <f t="shared" si="29"/>
        <v>-13701091.11589732</v>
      </c>
      <c r="T61" s="65">
        <f t="shared" si="17"/>
        <v>3.5932459235370147E-2</v>
      </c>
      <c r="U61" s="66">
        <f t="shared" si="18"/>
        <v>4.7909945647160196E-2</v>
      </c>
      <c r="V61" s="67">
        <f>SUM(V49,V50,V51,V52,V53,V60,V57,V58,V59)</f>
        <v>3.5932459235370154E-2</v>
      </c>
      <c r="W61" s="246">
        <f t="shared" si="20"/>
        <v>9.236298167452027E-2</v>
      </c>
      <c r="X61" s="247">
        <f>SUM(X49,X50,X51,X52,X53,X60,X57,X58,X59)</f>
        <v>9.2362981674520409E-2</v>
      </c>
    </row>
    <row r="62" spans="2:25" outlineLevel="1" x14ac:dyDescent="0.3">
      <c r="C62" s="70"/>
      <c r="D62" s="70"/>
      <c r="E62" s="70"/>
      <c r="F62" s="248"/>
      <c r="G62" s="248"/>
      <c r="H62" s="249"/>
      <c r="I62" s="249"/>
      <c r="J62" s="249"/>
      <c r="K62" s="249"/>
      <c r="L62" s="249"/>
      <c r="M62" s="249"/>
      <c r="N62" s="249"/>
      <c r="O62" s="249"/>
      <c r="P62" s="249"/>
      <c r="Q62" s="249"/>
      <c r="R62" s="249"/>
      <c r="S62" s="248"/>
      <c r="T62" s="249"/>
      <c r="U62" s="222"/>
      <c r="V62" s="222"/>
      <c r="W62" s="249"/>
      <c r="X62" s="222"/>
    </row>
    <row r="63" spans="2:25" ht="63" customHeight="1" outlineLevel="1" x14ac:dyDescent="0.3">
      <c r="B63" s="235" t="s">
        <v>92</v>
      </c>
      <c r="C63" s="236" t="str">
        <f t="shared" ref="C63:X63" si="30">C48</f>
        <v>NPR FY24
Budget</v>
      </c>
      <c r="D63" s="236" t="str">
        <f t="shared" si="30"/>
        <v>NPR FY24
Proj.</v>
      </c>
      <c r="E63" s="236" t="str">
        <f t="shared" si="30"/>
        <v>NPR FY25
Budget</v>
      </c>
      <c r="F63" s="236" t="str">
        <f t="shared" si="30"/>
        <v>NPR YOY 
(Budget to Budget)</v>
      </c>
      <c r="G63" s="15" t="s">
        <v>128</v>
      </c>
      <c r="H63" s="236" t="str">
        <f t="shared" si="30"/>
        <v>W</v>
      </c>
      <c r="I63" s="236" t="str">
        <f t="shared" si="30"/>
        <v>NPR FY24 @FY25 Comm. Prices</v>
      </c>
      <c r="J63" s="236" t="str">
        <f t="shared" si="30"/>
        <v>NPR FY25 due to Comm. Price</v>
      </c>
      <c r="K63" s="236" t="str">
        <f t="shared" si="30"/>
        <v>NPR FY25 due to Comm. Price
(FY24 Proj. to FY24 Budget)</v>
      </c>
      <c r="L63" s="236" t="str">
        <f t="shared" si="30"/>
        <v>NPR FY25 due to Comm. Price
(FY25 Budget to FY24 Proj.)</v>
      </c>
      <c r="M63" s="236" t="str">
        <f t="shared" si="30"/>
        <v>NPR FY24 @FY25 Utiliz.</v>
      </c>
      <c r="N63" s="236" t="str">
        <f t="shared" si="30"/>
        <v>NPR FY25 due to Utiliz.</v>
      </c>
      <c r="O63" s="236" t="str">
        <f t="shared" si="30"/>
        <v>NPR FY24 @FY25 Public Payer Prices</v>
      </c>
      <c r="P63" s="236" t="str">
        <f t="shared" si="30"/>
        <v>NPR FY25 due to Public Payer Prices</v>
      </c>
      <c r="Q63" s="236" t="str">
        <f t="shared" si="30"/>
        <v>NPR FY24 @FY25 Payer Mix</v>
      </c>
      <c r="R63" s="236" t="str">
        <f t="shared" si="30"/>
        <v>NPR FY25 due to Payer Mix</v>
      </c>
      <c r="S63" s="236" t="str">
        <f t="shared" si="30"/>
        <v>NPR FY25 due to all other</v>
      </c>
      <c r="T63" s="236" t="str">
        <f t="shared" si="30"/>
        <v>FY25
Comm Rate NPR Impact</v>
      </c>
      <c r="U63" s="237" t="str">
        <f t="shared" si="30"/>
        <v>FY25
Estimated AnnualizedComm Rate</v>
      </c>
      <c r="V63" s="237" t="str">
        <f t="shared" si="30"/>
        <v>FY25 Comm Rate (WAvg)</v>
      </c>
      <c r="W63" s="236" t="str">
        <f t="shared" si="30"/>
        <v>FY25 NPR Growth</v>
      </c>
      <c r="X63" s="237" t="str">
        <f t="shared" si="30"/>
        <v>FY25 NPR Growth
(WAvg)</v>
      </c>
    </row>
    <row r="64" spans="2:25" outlineLevel="1" x14ac:dyDescent="0.3">
      <c r="B64" s="238" t="str">
        <f t="shared" ref="B64:B75" si="31">B49</f>
        <v>Medicaid</v>
      </c>
      <c r="C64" s="19">
        <v>47590379.262627766</v>
      </c>
      <c r="D64" s="19">
        <v>11681896.491428576</v>
      </c>
      <c r="E64" s="19">
        <v>54405118.601581156</v>
      </c>
      <c r="F64" s="20">
        <f>E64-C64</f>
        <v>6814739.3389533907</v>
      </c>
      <c r="G64" s="126">
        <f>IFERROR(E64/C64-1,0%)</f>
        <v>0.14319573503178473</v>
      </c>
      <c r="H64" s="147">
        <f t="shared" ref="H64:H75" si="32">IFERROR(C64/C$76,"")</f>
        <v>0.12872803724238907</v>
      </c>
      <c r="I64" s="19">
        <v>47590379.262627766</v>
      </c>
      <c r="J64" s="22">
        <f>I64-C64</f>
        <v>0</v>
      </c>
      <c r="K64" s="23"/>
      <c r="L64" s="23"/>
      <c r="M64" s="19">
        <v>48344575.805994608</v>
      </c>
      <c r="N64" s="22">
        <f>M64-C64</f>
        <v>754196.54336684197</v>
      </c>
      <c r="O64" s="19">
        <v>52082738.891479008</v>
      </c>
      <c r="P64" s="22">
        <f>O64-C64</f>
        <v>4492359.6288512424</v>
      </c>
      <c r="Q64" s="19">
        <v>45134825.443998948</v>
      </c>
      <c r="R64" s="22">
        <f>Q64-C64</f>
        <v>-2455553.8186288178</v>
      </c>
      <c r="S64" s="22">
        <f>F64-R64-P64-N64-J64</f>
        <v>4023736.9853641242</v>
      </c>
      <c r="T64" s="24">
        <f t="shared" ref="T64:T76" si="33">IFERROR(J64/C64,0%)</f>
        <v>0</v>
      </c>
      <c r="U64" s="25">
        <f t="shared" ref="U64:U76" si="34">T64/E$31</f>
        <v>0</v>
      </c>
      <c r="V64" s="239">
        <f t="shared" ref="V64:V75" si="35">IFERROR(T64*H64,0%)</f>
        <v>0</v>
      </c>
      <c r="W64" s="24">
        <f t="shared" ref="W64:W76" si="36">IFERROR((E64-C64)/C64,0%)</f>
        <v>0.14319573503178479</v>
      </c>
      <c r="X64" s="25">
        <f t="shared" ref="X64:X75" si="37">IFERROR(W64*H64,0%)</f>
        <v>1.8433305912122871E-2</v>
      </c>
    </row>
    <row r="65" spans="2:25" outlineLevel="1" x14ac:dyDescent="0.3">
      <c r="B65" s="238" t="str">
        <f t="shared" si="31"/>
        <v>Medicare - Traditional</v>
      </c>
      <c r="C65" s="19">
        <v>19757488.791597702</v>
      </c>
      <c r="D65" s="19">
        <v>15767840.040000014</v>
      </c>
      <c r="E65" s="19">
        <v>17403231.171571195</v>
      </c>
      <c r="F65" s="20">
        <f>E65-C65</f>
        <v>-2354257.6200265065</v>
      </c>
      <c r="G65" s="126">
        <f t="shared" ref="G65:G76" si="38">IFERROR(E65/C65-1,0%)</f>
        <v>-0.1191577353204778</v>
      </c>
      <c r="H65" s="147">
        <f t="shared" si="32"/>
        <v>5.3442372016945336E-2</v>
      </c>
      <c r="I65" s="23">
        <v>19757488.791597702</v>
      </c>
      <c r="J65" s="22">
        <f>I65-C65</f>
        <v>0</v>
      </c>
      <c r="K65" s="23"/>
      <c r="L65" s="23"/>
      <c r="M65" s="23">
        <v>20757529.885950319</v>
      </c>
      <c r="N65" s="22">
        <f>M65-C65</f>
        <v>1000041.0943526179</v>
      </c>
      <c r="O65" s="23">
        <v>20035242.554320298</v>
      </c>
      <c r="P65" s="22">
        <f>O65-C65</f>
        <v>277753.76272259653</v>
      </c>
      <c r="Q65" s="23">
        <v>17131285.590601046</v>
      </c>
      <c r="R65" s="22">
        <f>Q65-C65</f>
        <v>-2626203.200996656</v>
      </c>
      <c r="S65" s="22">
        <f>F65-R65-P65-N65-J65</f>
        <v>-1005849.2761050649</v>
      </c>
      <c r="T65" s="24">
        <f t="shared" si="33"/>
        <v>0</v>
      </c>
      <c r="U65" s="25">
        <f t="shared" si="34"/>
        <v>0</v>
      </c>
      <c r="V65" s="239">
        <f t="shared" si="35"/>
        <v>0</v>
      </c>
      <c r="W65" s="24">
        <f t="shared" si="36"/>
        <v>-0.11915773532047784</v>
      </c>
      <c r="X65" s="25">
        <f t="shared" si="37"/>
        <v>-6.368072019693684E-3</v>
      </c>
    </row>
    <row r="66" spans="2:25" outlineLevel="1" x14ac:dyDescent="0.3">
      <c r="B66" s="238" t="str">
        <f t="shared" si="31"/>
        <v>Medicare - Advantage</v>
      </c>
      <c r="C66" s="19">
        <v>25570134.526806504</v>
      </c>
      <c r="D66" s="19">
        <v>26979050.348571479</v>
      </c>
      <c r="E66" s="19">
        <v>29043323.669960707</v>
      </c>
      <c r="F66" s="20">
        <f>E66-C66</f>
        <v>3473189.1431542039</v>
      </c>
      <c r="G66" s="126">
        <f t="shared" si="38"/>
        <v>0.13582991280366863</v>
      </c>
      <c r="H66" s="147">
        <f t="shared" si="32"/>
        <v>6.9165097665958311E-2</v>
      </c>
      <c r="I66" s="23">
        <v>25570134.526806504</v>
      </c>
      <c r="J66" s="22">
        <f>I66-C66</f>
        <v>0</v>
      </c>
      <c r="K66" s="23"/>
      <c r="L66" s="23"/>
      <c r="M66" s="23">
        <v>27337685.630343951</v>
      </c>
      <c r="N66" s="22">
        <f>M66-C66</f>
        <v>1767551.1035374478</v>
      </c>
      <c r="O66" s="23">
        <v>25895073.531984687</v>
      </c>
      <c r="P66" s="22">
        <f>O66-C66</f>
        <v>324939.00517818332</v>
      </c>
      <c r="Q66" s="23">
        <v>30279178.447445869</v>
      </c>
      <c r="R66" s="22">
        <f>Q66-C66</f>
        <v>4709043.9206393659</v>
      </c>
      <c r="S66" s="22">
        <f>F66-R66-P66-N66-J66</f>
        <v>-3328344.8862007931</v>
      </c>
      <c r="T66" s="24">
        <f t="shared" si="33"/>
        <v>0</v>
      </c>
      <c r="U66" s="25">
        <f t="shared" si="34"/>
        <v>0</v>
      </c>
      <c r="V66" s="239">
        <f t="shared" si="35"/>
        <v>0</v>
      </c>
      <c r="W66" s="24">
        <f t="shared" si="36"/>
        <v>0.13582991280366863</v>
      </c>
      <c r="X66" s="25">
        <f t="shared" si="37"/>
        <v>9.3946891850243425E-3</v>
      </c>
    </row>
    <row r="67" spans="2:25" outlineLevel="1" x14ac:dyDescent="0.3">
      <c r="B67" s="238" t="str">
        <f t="shared" si="31"/>
        <v>Commercial</v>
      </c>
      <c r="C67" s="19">
        <v>176500690.3644914</v>
      </c>
      <c r="D67" s="19">
        <v>171397632.47999996</v>
      </c>
      <c r="E67" s="19">
        <v>194190029.08156872</v>
      </c>
      <c r="F67" s="20">
        <f>E67-C67</f>
        <v>17689338.717077315</v>
      </c>
      <c r="G67" s="126">
        <f t="shared" si="38"/>
        <v>0.10022249023812368</v>
      </c>
      <c r="H67" s="147">
        <f t="shared" si="32"/>
        <v>0.47741975993013097</v>
      </c>
      <c r="I67" s="23">
        <v>187464806.71231863</v>
      </c>
      <c r="J67" s="22">
        <f>I67-C67</f>
        <v>10964116.347827226</v>
      </c>
      <c r="K67" s="23">
        <v>-5000017.3058944251</v>
      </c>
      <c r="L67" s="23">
        <v>10964116.347827261</v>
      </c>
      <c r="M67" s="23">
        <v>186882372.20901871</v>
      </c>
      <c r="N67" s="22">
        <f>M67-C67</f>
        <v>10381681.844527304</v>
      </c>
      <c r="O67" s="23">
        <v>176500690.3644914</v>
      </c>
      <c r="P67" s="22">
        <f>O67-C67</f>
        <v>0</v>
      </c>
      <c r="Q67" s="23">
        <v>177844248.19510853</v>
      </c>
      <c r="R67" s="22">
        <f>Q67-C67</f>
        <v>1343557.8306171298</v>
      </c>
      <c r="S67" s="22">
        <f>F67-R67-P67-N67-J67</f>
        <v>-5000017.305894345</v>
      </c>
      <c r="T67" s="24">
        <f t="shared" si="33"/>
        <v>6.211939638981151E-2</v>
      </c>
      <c r="U67" s="25">
        <f t="shared" si="34"/>
        <v>8.2825861853082008E-2</v>
      </c>
      <c r="V67" s="239">
        <f t="shared" si="35"/>
        <v>2.9657027311428455E-2</v>
      </c>
      <c r="W67" s="24">
        <f t="shared" si="36"/>
        <v>0.1002224902381236</v>
      </c>
      <c r="X67" s="25">
        <f t="shared" si="37"/>
        <v>4.7848197229084864E-2</v>
      </c>
    </row>
    <row r="68" spans="2:25" outlineLevel="1" x14ac:dyDescent="0.3">
      <c r="B68" s="233" t="str">
        <f t="shared" si="31"/>
        <v>All Payer Model</v>
      </c>
      <c r="C68" s="19">
        <v>51391532.410544753</v>
      </c>
      <c r="D68" s="19">
        <v>45867438.480000041</v>
      </c>
      <c r="E68" s="19">
        <v>46508653.827008218</v>
      </c>
      <c r="F68" s="20">
        <f>SUM(F69:F71)</f>
        <v>-4882878.5835365355</v>
      </c>
      <c r="G68" s="126">
        <f t="shared" si="38"/>
        <v>-9.5013290215386625E-2</v>
      </c>
      <c r="H68" s="147">
        <f t="shared" si="32"/>
        <v>0.13900984191742213</v>
      </c>
      <c r="I68" s="19">
        <v>51391532.410544753</v>
      </c>
      <c r="J68" s="31">
        <f>SUM(J69:J71)</f>
        <v>0</v>
      </c>
      <c r="K68" s="19">
        <v>0</v>
      </c>
      <c r="L68" s="19">
        <v>0</v>
      </c>
      <c r="M68" s="19">
        <v>54359094.532139733</v>
      </c>
      <c r="N68" s="31">
        <f>SUM(N69:N71)</f>
        <v>2967562.1215949804</v>
      </c>
      <c r="O68" s="19">
        <v>51703892.704083756</v>
      </c>
      <c r="P68" s="31">
        <f>SUM(P69:P71)</f>
        <v>312360.29353900254</v>
      </c>
      <c r="Q68" s="19">
        <v>50869410.168497495</v>
      </c>
      <c r="R68" s="31">
        <f>SUM(R69:R71)</f>
        <v>-522122.24204725772</v>
      </c>
      <c r="S68" s="31">
        <f>SUM(S69:S71)</f>
        <v>-7640678.7566232607</v>
      </c>
      <c r="T68" s="24">
        <f t="shared" si="33"/>
        <v>0</v>
      </c>
      <c r="U68" s="25">
        <f t="shared" si="34"/>
        <v>0</v>
      </c>
      <c r="V68" s="239">
        <f t="shared" si="35"/>
        <v>0</v>
      </c>
      <c r="W68" s="24">
        <f t="shared" si="36"/>
        <v>-9.5013290215386612E-2</v>
      </c>
      <c r="X68" s="25">
        <f t="shared" si="37"/>
        <v>-1.3207782452895044E-2</v>
      </c>
    </row>
    <row r="69" spans="2:25" outlineLevel="1" x14ac:dyDescent="0.3">
      <c r="B69" s="240" t="str">
        <f t="shared" si="31"/>
        <v>Medicare</v>
      </c>
      <c r="C69" s="28">
        <v>30752320.070910498</v>
      </c>
      <c r="D69" s="28">
        <v>26967172.388571456</v>
      </c>
      <c r="E69" s="28">
        <v>27841046.252984613</v>
      </c>
      <c r="F69" s="29">
        <f t="shared" ref="F69:F75" si="39">E69-C69</f>
        <v>-2911273.8179258853</v>
      </c>
      <c r="G69" s="128">
        <f t="shared" si="38"/>
        <v>-9.4668428632795787E-2</v>
      </c>
      <c r="H69" s="154">
        <f t="shared" si="32"/>
        <v>8.3182480676020812E-2</v>
      </c>
      <c r="I69" s="28">
        <v>30752320.070910498</v>
      </c>
      <c r="J69" s="31">
        <f t="shared" ref="J69:J75" si="40">I69-C69</f>
        <v>0</v>
      </c>
      <c r="K69" s="28"/>
      <c r="L69" s="28"/>
      <c r="M69" s="28">
        <v>32463579.008996639</v>
      </c>
      <c r="N69" s="31">
        <f t="shared" ref="N69:N75" si="41">M69-C69</f>
        <v>1711258.9380861409</v>
      </c>
      <c r="O69" s="28">
        <v>31064680.583932295</v>
      </c>
      <c r="P69" s="31">
        <f t="shared" ref="P69:P75" si="42">O69-C69</f>
        <v>312360.51302179694</v>
      </c>
      <c r="Q69" s="28">
        <v>29314860.912590913</v>
      </c>
      <c r="R69" s="31">
        <f t="shared" ref="R69:R75" si="43">Q69-C69</f>
        <v>-1437459.158319585</v>
      </c>
      <c r="S69" s="31">
        <f t="shared" ref="S69:S75" si="44">F69-R69-P69-N69-J69</f>
        <v>-3497434.1107142381</v>
      </c>
      <c r="T69" s="33">
        <f t="shared" si="33"/>
        <v>0</v>
      </c>
      <c r="U69" s="34">
        <f t="shared" si="34"/>
        <v>0</v>
      </c>
      <c r="V69" s="241">
        <f t="shared" si="35"/>
        <v>0</v>
      </c>
      <c r="W69" s="33">
        <f t="shared" si="36"/>
        <v>-9.4668428632795829E-2</v>
      </c>
      <c r="X69" s="34">
        <f t="shared" si="37"/>
        <v>-7.8747547353767936E-3</v>
      </c>
    </row>
    <row r="70" spans="2:25" outlineLevel="1" x14ac:dyDescent="0.3">
      <c r="B70" s="240" t="str">
        <f t="shared" si="31"/>
        <v>Medicaid</v>
      </c>
      <c r="C70" s="28">
        <v>20605867.308843657</v>
      </c>
      <c r="D70" s="28">
        <v>18517924.422857158</v>
      </c>
      <c r="E70" s="28">
        <v>18667607.574023604</v>
      </c>
      <c r="F70" s="29">
        <f t="shared" si="39"/>
        <v>-1938259.734820053</v>
      </c>
      <c r="G70" s="128">
        <f t="shared" si="38"/>
        <v>-9.4063487150001568E-2</v>
      </c>
      <c r="H70" s="154">
        <f t="shared" si="32"/>
        <v>5.5737165692805825E-2</v>
      </c>
      <c r="I70" s="28">
        <v>20605867.308843657</v>
      </c>
      <c r="J70" s="31">
        <f t="shared" si="40"/>
        <v>0</v>
      </c>
      <c r="K70" s="28"/>
      <c r="L70" s="28"/>
      <c r="M70" s="28">
        <v>21862170.492352497</v>
      </c>
      <c r="N70" s="31">
        <f t="shared" si="41"/>
        <v>1256303.1835088395</v>
      </c>
      <c r="O70" s="28">
        <v>20605867.089360863</v>
      </c>
      <c r="P70" s="31">
        <f t="shared" si="42"/>
        <v>-0.21948279440402985</v>
      </c>
      <c r="Q70" s="28">
        <v>21521204.225115985</v>
      </c>
      <c r="R70" s="31">
        <f t="shared" si="43"/>
        <v>915336.9162723273</v>
      </c>
      <c r="S70" s="31">
        <f t="shared" si="44"/>
        <v>-4109899.6151184253</v>
      </c>
      <c r="T70" s="33">
        <f t="shared" si="33"/>
        <v>0</v>
      </c>
      <c r="U70" s="34">
        <f t="shared" si="34"/>
        <v>0</v>
      </c>
      <c r="V70" s="241">
        <f t="shared" si="35"/>
        <v>0</v>
      </c>
      <c r="W70" s="33">
        <f t="shared" si="36"/>
        <v>-9.4063487150001582E-2</v>
      </c>
      <c r="X70" s="34">
        <f t="shared" si="37"/>
        <v>-5.2428321689227501E-3</v>
      </c>
    </row>
    <row r="71" spans="2:25" outlineLevel="1" x14ac:dyDescent="0.3">
      <c r="B71" s="240" t="str">
        <f t="shared" si="31"/>
        <v>Other</v>
      </c>
      <c r="C71" s="28">
        <v>33345.030790597557</v>
      </c>
      <c r="D71" s="28">
        <v>382341.66857142828</v>
      </c>
      <c r="E71" s="28">
        <v>0</v>
      </c>
      <c r="F71" s="29">
        <f t="shared" si="39"/>
        <v>-33345.030790597557</v>
      </c>
      <c r="G71" s="128">
        <f t="shared" si="38"/>
        <v>-1</v>
      </c>
      <c r="H71" s="154">
        <f t="shared" si="32"/>
        <v>9.0195548595500732E-5</v>
      </c>
      <c r="I71" s="28">
        <v>33345.030790597557</v>
      </c>
      <c r="J71" s="31">
        <f t="shared" si="40"/>
        <v>0</v>
      </c>
      <c r="K71" s="28"/>
      <c r="L71" s="28"/>
      <c r="M71" s="28">
        <v>33345.030790597557</v>
      </c>
      <c r="N71" s="31">
        <f t="shared" si="41"/>
        <v>0</v>
      </c>
      <c r="O71" s="28">
        <v>33345.030790597557</v>
      </c>
      <c r="P71" s="31">
        <f t="shared" si="42"/>
        <v>0</v>
      </c>
      <c r="Q71" s="28">
        <v>33345.030790597557</v>
      </c>
      <c r="R71" s="31">
        <f t="shared" si="43"/>
        <v>0</v>
      </c>
      <c r="S71" s="31">
        <f t="shared" si="44"/>
        <v>-33345.030790597557</v>
      </c>
      <c r="T71" s="33">
        <f t="shared" si="33"/>
        <v>0</v>
      </c>
      <c r="U71" s="34">
        <f t="shared" si="34"/>
        <v>0</v>
      </c>
      <c r="V71" s="241">
        <f t="shared" si="35"/>
        <v>0</v>
      </c>
      <c r="W71" s="33">
        <f t="shared" si="36"/>
        <v>-1</v>
      </c>
      <c r="X71" s="34">
        <f t="shared" si="37"/>
        <v>-9.0195548595500732E-5</v>
      </c>
      <c r="Y71" s="221"/>
    </row>
    <row r="72" spans="2:25" outlineLevel="1" x14ac:dyDescent="0.3">
      <c r="B72" s="238" t="str">
        <f t="shared" si="31"/>
        <v>All Other</v>
      </c>
      <c r="C72" s="19">
        <v>61195364.693102986</v>
      </c>
      <c r="D72" s="19">
        <v>60765761.640000001</v>
      </c>
      <c r="E72" s="19">
        <v>67534174.432360619</v>
      </c>
      <c r="F72" s="20">
        <f t="shared" si="39"/>
        <v>6338809.7392576337</v>
      </c>
      <c r="G72" s="126">
        <f t="shared" si="38"/>
        <v>0.10358316795801437</v>
      </c>
      <c r="H72" s="147">
        <f t="shared" si="32"/>
        <v>0.16552839685943643</v>
      </c>
      <c r="I72" s="23">
        <v>61195364.693102986</v>
      </c>
      <c r="J72" s="22">
        <f t="shared" si="40"/>
        <v>0</v>
      </c>
      <c r="K72" s="23"/>
      <c r="L72" s="23"/>
      <c r="M72" s="23">
        <v>64848614.645276286</v>
      </c>
      <c r="N72" s="22">
        <f t="shared" si="41"/>
        <v>3653249.9521733001</v>
      </c>
      <c r="O72" s="23">
        <v>61206580.84314321</v>
      </c>
      <c r="P72" s="22">
        <f t="shared" si="42"/>
        <v>11216.150040224195</v>
      </c>
      <c r="Q72" s="23">
        <v>62582296.485570937</v>
      </c>
      <c r="R72" s="22">
        <f t="shared" si="43"/>
        <v>1386931.7924679518</v>
      </c>
      <c r="S72" s="22">
        <f t="shared" si="44"/>
        <v>1287411.8445761576</v>
      </c>
      <c r="T72" s="24">
        <f t="shared" si="33"/>
        <v>0</v>
      </c>
      <c r="U72" s="25">
        <f t="shared" si="34"/>
        <v>0</v>
      </c>
      <c r="V72" s="239">
        <f t="shared" si="35"/>
        <v>0</v>
      </c>
      <c r="W72" s="24">
        <f t="shared" si="36"/>
        <v>0.10358316795801445</v>
      </c>
      <c r="X72" s="25">
        <f t="shared" si="37"/>
        <v>1.7145955733711877E-2</v>
      </c>
    </row>
    <row r="73" spans="2:25" outlineLevel="1" x14ac:dyDescent="0.3">
      <c r="B73" s="238" t="str">
        <f t="shared" si="31"/>
        <v>Bad Debt</v>
      </c>
      <c r="C73" s="19">
        <v>-8255465.3291606633</v>
      </c>
      <c r="D73" s="19">
        <v>-9125787.1714285724</v>
      </c>
      <c r="E73" s="19">
        <v>-11991813.914213028</v>
      </c>
      <c r="F73" s="20">
        <f t="shared" si="39"/>
        <v>-3736348.5850523645</v>
      </c>
      <c r="G73" s="126">
        <f t="shared" si="38"/>
        <v>0.45259091233228399</v>
      </c>
      <c r="H73" s="147">
        <f t="shared" si="32"/>
        <v>-2.2330350478630894E-2</v>
      </c>
      <c r="I73" s="23">
        <v>-8580423.0723858178</v>
      </c>
      <c r="J73" s="22">
        <f t="shared" si="40"/>
        <v>-324957.74322515447</v>
      </c>
      <c r="K73" s="23"/>
      <c r="L73" s="23">
        <v>-324957.74322515447</v>
      </c>
      <c r="M73" s="23">
        <v>-8721452.1582745295</v>
      </c>
      <c r="N73" s="22">
        <f t="shared" si="41"/>
        <v>-465986.8291138662</v>
      </c>
      <c r="O73" s="23">
        <v>-8664780.3685043976</v>
      </c>
      <c r="P73" s="22">
        <f t="shared" si="42"/>
        <v>-409315.03934373427</v>
      </c>
      <c r="Q73" s="23">
        <v>-7982625.4101847969</v>
      </c>
      <c r="R73" s="22">
        <f t="shared" si="43"/>
        <v>272839.9189758664</v>
      </c>
      <c r="S73" s="22">
        <f t="shared" si="44"/>
        <v>-2808928.892345476</v>
      </c>
      <c r="T73" s="24">
        <f t="shared" si="33"/>
        <v>3.9362740956262132E-2</v>
      </c>
      <c r="U73" s="25">
        <f t="shared" si="34"/>
        <v>5.2483654608349507E-2</v>
      </c>
      <c r="V73" s="239">
        <f t="shared" si="35"/>
        <v>-8.7898380135289199E-4</v>
      </c>
      <c r="W73" s="24">
        <f t="shared" si="36"/>
        <v>0.4525909123322841</v>
      </c>
      <c r="X73" s="25">
        <f t="shared" si="37"/>
        <v>-1.0106513695823213E-2</v>
      </c>
    </row>
    <row r="74" spans="2:25" outlineLevel="1" x14ac:dyDescent="0.3">
      <c r="B74" s="238" t="str">
        <f t="shared" si="31"/>
        <v>Free Care</v>
      </c>
      <c r="C74" s="19">
        <v>-4053046.4291542144</v>
      </c>
      <c r="D74" s="19">
        <v>-4839735.5142857162</v>
      </c>
      <c r="E74" s="19">
        <v>-5779550.6763037862</v>
      </c>
      <c r="F74" s="20">
        <f t="shared" si="39"/>
        <v>-1726504.2471495718</v>
      </c>
      <c r="G74" s="126">
        <f t="shared" si="38"/>
        <v>0.42597692311900226</v>
      </c>
      <c r="H74" s="147">
        <f t="shared" si="32"/>
        <v>-1.0963155153651262E-2</v>
      </c>
      <c r="I74" s="23">
        <v>-4125483.1888648453</v>
      </c>
      <c r="J74" s="22">
        <f t="shared" si="40"/>
        <v>-72436.759710630868</v>
      </c>
      <c r="K74" s="23"/>
      <c r="L74" s="23">
        <v>-72436.759710630868</v>
      </c>
      <c r="M74" s="23">
        <v>-4264042.4982118616</v>
      </c>
      <c r="N74" s="22">
        <f t="shared" si="41"/>
        <v>-210996.06905764714</v>
      </c>
      <c r="O74" s="23">
        <v>-4334414.2961749118</v>
      </c>
      <c r="P74" s="22">
        <f t="shared" si="42"/>
        <v>-281367.86702069733</v>
      </c>
      <c r="Q74" s="23">
        <v>-3614485.3825838789</v>
      </c>
      <c r="R74" s="22">
        <f t="shared" si="43"/>
        <v>438561.04657033551</v>
      </c>
      <c r="S74" s="22">
        <f t="shared" si="44"/>
        <v>-1600264.597930932</v>
      </c>
      <c r="T74" s="24">
        <f t="shared" si="33"/>
        <v>1.7872176146214763E-2</v>
      </c>
      <c r="U74" s="25">
        <f t="shared" si="34"/>
        <v>2.3829568194953018E-2</v>
      </c>
      <c r="V74" s="239">
        <f t="shared" si="35"/>
        <v>-1.9593544002433752E-4</v>
      </c>
      <c r="W74" s="24">
        <f t="shared" si="36"/>
        <v>0.42597692311900232</v>
      </c>
      <c r="X74" s="25">
        <f t="shared" si="37"/>
        <v>-4.670051100028598E-3</v>
      </c>
    </row>
    <row r="75" spans="2:25" outlineLevel="1" x14ac:dyDescent="0.3">
      <c r="B75" s="242" t="str">
        <f t="shared" si="31"/>
        <v>DSH</v>
      </c>
      <c r="C75" s="37">
        <v>0</v>
      </c>
      <c r="D75" s="37">
        <v>0</v>
      </c>
      <c r="E75" s="37">
        <v>0</v>
      </c>
      <c r="F75" s="38">
        <f t="shared" si="39"/>
        <v>0</v>
      </c>
      <c r="G75" s="129">
        <f t="shared" si="38"/>
        <v>0</v>
      </c>
      <c r="H75" s="171">
        <f t="shared" si="32"/>
        <v>0</v>
      </c>
      <c r="I75" s="37">
        <v>0</v>
      </c>
      <c r="J75" s="40">
        <f t="shared" si="40"/>
        <v>0</v>
      </c>
      <c r="K75" s="41"/>
      <c r="L75" s="41"/>
      <c r="M75" s="37">
        <v>0</v>
      </c>
      <c r="N75" s="40">
        <f t="shared" si="41"/>
        <v>0</v>
      </c>
      <c r="O75" s="37">
        <v>0</v>
      </c>
      <c r="P75" s="40">
        <f t="shared" si="42"/>
        <v>0</v>
      </c>
      <c r="Q75" s="37">
        <v>0</v>
      </c>
      <c r="R75" s="40">
        <f t="shared" si="43"/>
        <v>0</v>
      </c>
      <c r="S75" s="40">
        <f t="shared" si="44"/>
        <v>0</v>
      </c>
      <c r="T75" s="42">
        <f t="shared" si="33"/>
        <v>0</v>
      </c>
      <c r="U75" s="43">
        <f t="shared" si="34"/>
        <v>0</v>
      </c>
      <c r="V75" s="243">
        <f t="shared" si="35"/>
        <v>0</v>
      </c>
      <c r="W75" s="42">
        <f t="shared" si="36"/>
        <v>0</v>
      </c>
      <c r="X75" s="43">
        <f t="shared" si="37"/>
        <v>0</v>
      </c>
    </row>
    <row r="76" spans="2:25" outlineLevel="1" x14ac:dyDescent="0.3">
      <c r="B76" s="250" t="s">
        <v>93</v>
      </c>
      <c r="C76" s="63">
        <f t="shared" ref="C76:S76" si="45">SUM(C64,C65,C66,C67,C68,C75,C72,C73,C74)</f>
        <v>369697078.29085618</v>
      </c>
      <c r="D76" s="63">
        <f t="shared" si="45"/>
        <v>318494096.79428571</v>
      </c>
      <c r="E76" s="63">
        <f t="shared" si="45"/>
        <v>391313166.1935339</v>
      </c>
      <c r="F76" s="63">
        <f t="shared" si="45"/>
        <v>21616087.902677566</v>
      </c>
      <c r="G76" s="132">
        <f t="shared" si="38"/>
        <v>5.8469728791503917E-2</v>
      </c>
      <c r="H76" s="245">
        <f t="shared" si="45"/>
        <v>1</v>
      </c>
      <c r="I76" s="63">
        <f t="shared" si="45"/>
        <v>380263800.13574767</v>
      </c>
      <c r="J76" s="63">
        <f t="shared" si="45"/>
        <v>10566721.844891442</v>
      </c>
      <c r="K76" s="63">
        <f t="shared" si="45"/>
        <v>-5000017.3058944251</v>
      </c>
      <c r="L76" s="63">
        <f t="shared" si="45"/>
        <v>10566721.844891476</v>
      </c>
      <c r="M76" s="63">
        <f t="shared" si="45"/>
        <v>389544378.05223721</v>
      </c>
      <c r="N76" s="63">
        <f t="shared" si="45"/>
        <v>19847299.761380978</v>
      </c>
      <c r="O76" s="63">
        <f t="shared" si="45"/>
        <v>374425024.22482306</v>
      </c>
      <c r="P76" s="63">
        <f t="shared" si="45"/>
        <v>4727945.9339668173</v>
      </c>
      <c r="Q76" s="63">
        <f t="shared" si="45"/>
        <v>372244133.53845423</v>
      </c>
      <c r="R76" s="63">
        <f t="shared" si="45"/>
        <v>2547055.2475979179</v>
      </c>
      <c r="S76" s="63">
        <f t="shared" si="45"/>
        <v>-16072934.885159591</v>
      </c>
      <c r="T76" s="65">
        <f t="shared" si="33"/>
        <v>2.8582108070051231E-2</v>
      </c>
      <c r="U76" s="66">
        <f t="shared" si="34"/>
        <v>3.8109477426734976E-2</v>
      </c>
      <c r="V76" s="67">
        <f>SUM(V64,V65,V66,V67,V68,V75,V72,V73,V74)</f>
        <v>2.8582108070051224E-2</v>
      </c>
      <c r="W76" s="246">
        <f t="shared" si="36"/>
        <v>5.8469728791503819E-2</v>
      </c>
      <c r="X76" s="247">
        <f>SUM(X64,X65,X66,X67,X68,X75,X72,X73,X74)</f>
        <v>5.846972879150341E-2</v>
      </c>
    </row>
    <row r="77" spans="2:25" outlineLevel="1" x14ac:dyDescent="0.3">
      <c r="B77" s="221"/>
      <c r="C77" s="54"/>
      <c r="D77" s="54"/>
      <c r="E77" s="54"/>
      <c r="F77" s="54"/>
      <c r="G77" s="54"/>
      <c r="H77" s="55"/>
      <c r="I77" s="54"/>
      <c r="J77" s="54"/>
      <c r="K77" s="54"/>
      <c r="L77" s="54"/>
      <c r="M77" s="54"/>
      <c r="N77" s="54"/>
      <c r="O77" s="54"/>
      <c r="P77" s="54"/>
      <c r="Q77" s="54"/>
      <c r="R77" s="54"/>
      <c r="S77" s="54"/>
      <c r="T77" s="56"/>
      <c r="U77" s="49"/>
      <c r="V77" s="49"/>
      <c r="W77" s="251"/>
      <c r="X77" s="252"/>
    </row>
    <row r="78" spans="2:25" ht="61.2" customHeight="1" outlineLevel="1" x14ac:dyDescent="0.3">
      <c r="B78" s="235" t="s">
        <v>94</v>
      </c>
      <c r="C78" s="236" t="str">
        <f t="shared" ref="C78:X78" si="46">C63</f>
        <v>NPR FY24
Budget</v>
      </c>
      <c r="D78" s="236" t="str">
        <f t="shared" si="46"/>
        <v>NPR FY24
Proj.</v>
      </c>
      <c r="E78" s="236" t="str">
        <f t="shared" si="46"/>
        <v>NPR FY25
Budget</v>
      </c>
      <c r="F78" s="236" t="str">
        <f t="shared" si="46"/>
        <v>NPR YOY 
(Budget to Budget)</v>
      </c>
      <c r="G78" s="15" t="s">
        <v>128</v>
      </c>
      <c r="H78" s="236" t="str">
        <f t="shared" si="46"/>
        <v>W</v>
      </c>
      <c r="I78" s="236" t="str">
        <f t="shared" si="46"/>
        <v>NPR FY24 @FY25 Comm. Prices</v>
      </c>
      <c r="J78" s="236" t="str">
        <f t="shared" si="46"/>
        <v>NPR FY25 due to Comm. Price</v>
      </c>
      <c r="K78" s="236" t="str">
        <f t="shared" si="46"/>
        <v>NPR FY25 due to Comm. Price
(FY24 Proj. to FY24 Budget)</v>
      </c>
      <c r="L78" s="236" t="str">
        <f t="shared" si="46"/>
        <v>NPR FY25 due to Comm. Price
(FY25 Budget to FY24 Proj.)</v>
      </c>
      <c r="M78" s="236" t="str">
        <f t="shared" si="46"/>
        <v>NPR FY24 @FY25 Utiliz.</v>
      </c>
      <c r="N78" s="236" t="str">
        <f t="shared" si="46"/>
        <v>NPR FY25 due to Utiliz.</v>
      </c>
      <c r="O78" s="236" t="str">
        <f t="shared" si="46"/>
        <v>NPR FY24 @FY25 Public Payer Prices</v>
      </c>
      <c r="P78" s="236" t="str">
        <f t="shared" si="46"/>
        <v>NPR FY25 due to Public Payer Prices</v>
      </c>
      <c r="Q78" s="236" t="str">
        <f t="shared" si="46"/>
        <v>NPR FY24 @FY25 Payer Mix</v>
      </c>
      <c r="R78" s="236" t="str">
        <f t="shared" si="46"/>
        <v>NPR FY25 due to Payer Mix</v>
      </c>
      <c r="S78" s="236" t="str">
        <f t="shared" si="46"/>
        <v>NPR FY25 due to all other</v>
      </c>
      <c r="T78" s="236" t="str">
        <f t="shared" si="46"/>
        <v>FY25
Comm Rate NPR Impact</v>
      </c>
      <c r="U78" s="237" t="str">
        <f t="shared" si="46"/>
        <v>FY25
Estimated AnnualizedComm Rate</v>
      </c>
      <c r="V78" s="237" t="str">
        <f t="shared" si="46"/>
        <v>FY25 Comm Rate (WAvg)</v>
      </c>
      <c r="W78" s="236" t="str">
        <f t="shared" si="46"/>
        <v>FY25 NPR Growth</v>
      </c>
      <c r="X78" s="237" t="str">
        <f t="shared" si="46"/>
        <v>FY25 NPR Growth
(WAvg)</v>
      </c>
    </row>
    <row r="79" spans="2:25" outlineLevel="1" x14ac:dyDescent="0.3">
      <c r="B79" s="238" t="str">
        <f t="shared" ref="B79:B90" si="47">B64</f>
        <v>Medicaid</v>
      </c>
      <c r="C79" s="19"/>
      <c r="D79" s="19"/>
      <c r="E79" s="19"/>
      <c r="F79" s="20">
        <f>E79-C79</f>
        <v>0</v>
      </c>
      <c r="G79" s="126">
        <f>IFERROR(E79/C79-1,0%)</f>
        <v>0</v>
      </c>
      <c r="H79" s="147" t="str">
        <f t="shared" ref="H79:H90" si="48">IFERROR(C79/C$91,"")</f>
        <v/>
      </c>
      <c r="I79" s="19"/>
      <c r="J79" s="22">
        <f>I79-C79</f>
        <v>0</v>
      </c>
      <c r="K79" s="23"/>
      <c r="L79" s="23"/>
      <c r="M79" s="19"/>
      <c r="N79" s="22">
        <f>M79-C79</f>
        <v>0</v>
      </c>
      <c r="O79" s="19"/>
      <c r="P79" s="22">
        <f>O79-C79</f>
        <v>0</v>
      </c>
      <c r="Q79" s="19"/>
      <c r="R79" s="22">
        <f>Q79-C79</f>
        <v>0</v>
      </c>
      <c r="S79" s="22">
        <f>F79-R79-P79-N79-J79</f>
        <v>0</v>
      </c>
      <c r="T79" s="24">
        <f t="shared" ref="T79:T91" si="49">IFERROR(J79/C79,0%)</f>
        <v>0</v>
      </c>
      <c r="U79" s="25">
        <f t="shared" ref="U79:U91" si="50">T79/E$31</f>
        <v>0</v>
      </c>
      <c r="V79" s="239">
        <f t="shared" ref="V79:V90" si="51">IFERROR(T79*H79,0%)</f>
        <v>0</v>
      </c>
      <c r="W79" s="24">
        <f t="shared" ref="W79:W91" si="52">IFERROR((E79-C79)/C79,0%)</f>
        <v>0</v>
      </c>
      <c r="X79" s="25">
        <f t="shared" ref="X79:X90" si="53">IFERROR(W79*H79,0%)</f>
        <v>0</v>
      </c>
    </row>
    <row r="80" spans="2:25" outlineLevel="1" x14ac:dyDescent="0.3">
      <c r="B80" s="238" t="str">
        <f t="shared" si="47"/>
        <v>Medicare - Traditional</v>
      </c>
      <c r="C80" s="19"/>
      <c r="D80" s="19"/>
      <c r="E80" s="19"/>
      <c r="F80" s="20">
        <f>E80-C80</f>
        <v>0</v>
      </c>
      <c r="G80" s="126">
        <f t="shared" ref="G80:G91" si="54">IFERROR(E80/C80-1,0%)</f>
        <v>0</v>
      </c>
      <c r="H80" s="147" t="str">
        <f t="shared" si="48"/>
        <v/>
      </c>
      <c r="I80" s="23"/>
      <c r="J80" s="22">
        <f>I80-C80</f>
        <v>0</v>
      </c>
      <c r="K80" s="23"/>
      <c r="L80" s="23"/>
      <c r="M80" s="23"/>
      <c r="N80" s="22">
        <f>M80-C80</f>
        <v>0</v>
      </c>
      <c r="O80" s="23"/>
      <c r="P80" s="22">
        <f>O80-C80</f>
        <v>0</v>
      </c>
      <c r="Q80" s="23"/>
      <c r="R80" s="22">
        <f>Q80-C80</f>
        <v>0</v>
      </c>
      <c r="S80" s="22">
        <f>F80-R80-P80-N80-J80</f>
        <v>0</v>
      </c>
      <c r="T80" s="24">
        <f t="shared" si="49"/>
        <v>0</v>
      </c>
      <c r="U80" s="25">
        <f t="shared" si="50"/>
        <v>0</v>
      </c>
      <c r="V80" s="239">
        <f t="shared" si="51"/>
        <v>0</v>
      </c>
      <c r="W80" s="24">
        <f t="shared" si="52"/>
        <v>0</v>
      </c>
      <c r="X80" s="25">
        <f t="shared" si="53"/>
        <v>0</v>
      </c>
    </row>
    <row r="81" spans="2:25" outlineLevel="1" x14ac:dyDescent="0.3">
      <c r="B81" s="238" t="str">
        <f t="shared" si="47"/>
        <v>Medicare - Advantage</v>
      </c>
      <c r="C81" s="19"/>
      <c r="D81" s="19"/>
      <c r="E81" s="19"/>
      <c r="F81" s="20">
        <f>E81-C81</f>
        <v>0</v>
      </c>
      <c r="G81" s="126">
        <f t="shared" si="54"/>
        <v>0</v>
      </c>
      <c r="H81" s="147" t="str">
        <f t="shared" si="48"/>
        <v/>
      </c>
      <c r="I81" s="23"/>
      <c r="J81" s="22">
        <f>I81-C81</f>
        <v>0</v>
      </c>
      <c r="K81" s="23"/>
      <c r="L81" s="23"/>
      <c r="M81" s="23"/>
      <c r="N81" s="22">
        <f>M81-C81</f>
        <v>0</v>
      </c>
      <c r="O81" s="23"/>
      <c r="P81" s="22">
        <f>O81-C81</f>
        <v>0</v>
      </c>
      <c r="Q81" s="23"/>
      <c r="R81" s="22">
        <f>Q81-C81</f>
        <v>0</v>
      </c>
      <c r="S81" s="22">
        <f>F81-R81-P81-N81-J81</f>
        <v>0</v>
      </c>
      <c r="T81" s="24">
        <f t="shared" si="49"/>
        <v>0</v>
      </c>
      <c r="U81" s="25">
        <f t="shared" si="50"/>
        <v>0</v>
      </c>
      <c r="V81" s="239">
        <f t="shared" si="51"/>
        <v>0</v>
      </c>
      <c r="W81" s="24">
        <f t="shared" si="52"/>
        <v>0</v>
      </c>
      <c r="X81" s="25">
        <f t="shared" si="53"/>
        <v>0</v>
      </c>
    </row>
    <row r="82" spans="2:25" outlineLevel="1" x14ac:dyDescent="0.3">
      <c r="B82" s="238" t="str">
        <f t="shared" si="47"/>
        <v>Commercial</v>
      </c>
      <c r="C82" s="19"/>
      <c r="D82" s="19"/>
      <c r="E82" s="19"/>
      <c r="F82" s="20">
        <f>E82-C82</f>
        <v>0</v>
      </c>
      <c r="G82" s="126">
        <f t="shared" si="54"/>
        <v>0</v>
      </c>
      <c r="H82" s="147" t="str">
        <f t="shared" si="48"/>
        <v/>
      </c>
      <c r="I82" s="23"/>
      <c r="J82" s="22">
        <f>I82-C82</f>
        <v>0</v>
      </c>
      <c r="K82" s="23"/>
      <c r="L82" s="23"/>
      <c r="M82" s="23"/>
      <c r="N82" s="22">
        <f>M82-C82</f>
        <v>0</v>
      </c>
      <c r="O82" s="23"/>
      <c r="P82" s="22">
        <f>O82-C82</f>
        <v>0</v>
      </c>
      <c r="Q82" s="23"/>
      <c r="R82" s="22">
        <f>Q82-C82</f>
        <v>0</v>
      </c>
      <c r="S82" s="22">
        <f>F82-R82-P82-N82-J82</f>
        <v>0</v>
      </c>
      <c r="T82" s="24">
        <f t="shared" si="49"/>
        <v>0</v>
      </c>
      <c r="U82" s="25">
        <f t="shared" si="50"/>
        <v>0</v>
      </c>
      <c r="V82" s="239">
        <f t="shared" si="51"/>
        <v>0</v>
      </c>
      <c r="W82" s="24">
        <f t="shared" si="52"/>
        <v>0</v>
      </c>
      <c r="X82" s="25">
        <f t="shared" si="53"/>
        <v>0</v>
      </c>
    </row>
    <row r="83" spans="2:25" outlineLevel="1" x14ac:dyDescent="0.3">
      <c r="B83" s="233" t="str">
        <f t="shared" si="47"/>
        <v>All Payer Model</v>
      </c>
      <c r="C83" s="19">
        <f>SUM(C84:C86)</f>
        <v>0</v>
      </c>
      <c r="D83" s="19">
        <f>SUM(D84:D86)</f>
        <v>0</v>
      </c>
      <c r="E83" s="19">
        <f>SUM(E84:E86)</f>
        <v>0</v>
      </c>
      <c r="F83" s="20">
        <f>SUM(F84:F86)</f>
        <v>0</v>
      </c>
      <c r="G83" s="126">
        <f t="shared" si="54"/>
        <v>0</v>
      </c>
      <c r="H83" s="147" t="str">
        <f t="shared" si="48"/>
        <v/>
      </c>
      <c r="I83" s="19">
        <f t="shared" ref="I83:S83" si="55">SUM(I84:I86)</f>
        <v>0</v>
      </c>
      <c r="J83" s="31">
        <f t="shared" si="55"/>
        <v>0</v>
      </c>
      <c r="K83" s="19">
        <f t="shared" si="55"/>
        <v>0</v>
      </c>
      <c r="L83" s="19">
        <f t="shared" si="55"/>
        <v>0</v>
      </c>
      <c r="M83" s="19">
        <f t="shared" si="55"/>
        <v>0</v>
      </c>
      <c r="N83" s="31">
        <f t="shared" si="55"/>
        <v>0</v>
      </c>
      <c r="O83" s="19">
        <f t="shared" si="55"/>
        <v>0</v>
      </c>
      <c r="P83" s="31">
        <f t="shared" si="55"/>
        <v>0</v>
      </c>
      <c r="Q83" s="19">
        <f t="shared" si="55"/>
        <v>0</v>
      </c>
      <c r="R83" s="31">
        <f t="shared" si="55"/>
        <v>0</v>
      </c>
      <c r="S83" s="31">
        <f t="shared" si="55"/>
        <v>0</v>
      </c>
      <c r="T83" s="24">
        <f t="shared" si="49"/>
        <v>0</v>
      </c>
      <c r="U83" s="25">
        <f t="shared" si="50"/>
        <v>0</v>
      </c>
      <c r="V83" s="239">
        <f t="shared" si="51"/>
        <v>0</v>
      </c>
      <c r="W83" s="24">
        <f t="shared" si="52"/>
        <v>0</v>
      </c>
      <c r="X83" s="25">
        <f t="shared" si="53"/>
        <v>0</v>
      </c>
    </row>
    <row r="84" spans="2:25" outlineLevel="1" x14ac:dyDescent="0.3">
      <c r="B84" s="240" t="str">
        <f t="shared" si="47"/>
        <v>Medicare</v>
      </c>
      <c r="C84" s="28"/>
      <c r="D84" s="28"/>
      <c r="E84" s="28"/>
      <c r="F84" s="29">
        <f t="shared" ref="F84:F90" si="56">E84-C84</f>
        <v>0</v>
      </c>
      <c r="G84" s="128">
        <f t="shared" si="54"/>
        <v>0</v>
      </c>
      <c r="H84" s="154" t="str">
        <f t="shared" si="48"/>
        <v/>
      </c>
      <c r="I84" s="28"/>
      <c r="J84" s="31">
        <f t="shared" ref="J84:J90" si="57">I84-C84</f>
        <v>0</v>
      </c>
      <c r="K84" s="28"/>
      <c r="L84" s="28"/>
      <c r="M84" s="28"/>
      <c r="N84" s="31">
        <f t="shared" ref="N84:N90" si="58">M84-C84</f>
        <v>0</v>
      </c>
      <c r="O84" s="28"/>
      <c r="P84" s="31">
        <f t="shared" ref="P84:P90" si="59">O84-C84</f>
        <v>0</v>
      </c>
      <c r="Q84" s="28"/>
      <c r="R84" s="31">
        <f t="shared" ref="R84:R90" si="60">Q84-C84</f>
        <v>0</v>
      </c>
      <c r="S84" s="31">
        <f t="shared" ref="S84:S90" si="61">F84-R84-P84-N84-J84</f>
        <v>0</v>
      </c>
      <c r="T84" s="33">
        <f t="shared" si="49"/>
        <v>0</v>
      </c>
      <c r="U84" s="34">
        <f t="shared" si="50"/>
        <v>0</v>
      </c>
      <c r="V84" s="241">
        <f t="shared" si="51"/>
        <v>0</v>
      </c>
      <c r="W84" s="33">
        <f t="shared" si="52"/>
        <v>0</v>
      </c>
      <c r="X84" s="34">
        <f t="shared" si="53"/>
        <v>0</v>
      </c>
    </row>
    <row r="85" spans="2:25" outlineLevel="1" x14ac:dyDescent="0.3">
      <c r="B85" s="240" t="str">
        <f t="shared" si="47"/>
        <v>Medicaid</v>
      </c>
      <c r="C85" s="28"/>
      <c r="D85" s="28"/>
      <c r="E85" s="28"/>
      <c r="F85" s="29">
        <f t="shared" si="56"/>
        <v>0</v>
      </c>
      <c r="G85" s="128">
        <f t="shared" si="54"/>
        <v>0</v>
      </c>
      <c r="H85" s="154" t="str">
        <f t="shared" si="48"/>
        <v/>
      </c>
      <c r="I85" s="28"/>
      <c r="J85" s="31">
        <f t="shared" si="57"/>
        <v>0</v>
      </c>
      <c r="K85" s="28"/>
      <c r="L85" s="28"/>
      <c r="M85" s="28"/>
      <c r="N85" s="31">
        <f t="shared" si="58"/>
        <v>0</v>
      </c>
      <c r="O85" s="28"/>
      <c r="P85" s="31">
        <f t="shared" si="59"/>
        <v>0</v>
      </c>
      <c r="Q85" s="28"/>
      <c r="R85" s="31">
        <f t="shared" si="60"/>
        <v>0</v>
      </c>
      <c r="S85" s="31">
        <f t="shared" si="61"/>
        <v>0</v>
      </c>
      <c r="T85" s="33">
        <f t="shared" si="49"/>
        <v>0</v>
      </c>
      <c r="U85" s="34">
        <f t="shared" si="50"/>
        <v>0</v>
      </c>
      <c r="V85" s="241">
        <f t="shared" si="51"/>
        <v>0</v>
      </c>
      <c r="W85" s="33">
        <f t="shared" si="52"/>
        <v>0</v>
      </c>
      <c r="X85" s="34">
        <f t="shared" si="53"/>
        <v>0</v>
      </c>
    </row>
    <row r="86" spans="2:25" outlineLevel="1" x14ac:dyDescent="0.3">
      <c r="B86" s="240" t="str">
        <f t="shared" si="47"/>
        <v>Other</v>
      </c>
      <c r="C86" s="28"/>
      <c r="D86" s="28"/>
      <c r="E86" s="28"/>
      <c r="F86" s="29">
        <f t="shared" si="56"/>
        <v>0</v>
      </c>
      <c r="G86" s="128">
        <f t="shared" si="54"/>
        <v>0</v>
      </c>
      <c r="H86" s="154" t="str">
        <f t="shared" si="48"/>
        <v/>
      </c>
      <c r="I86" s="28"/>
      <c r="J86" s="31">
        <f t="shared" si="57"/>
        <v>0</v>
      </c>
      <c r="K86" s="28"/>
      <c r="L86" s="28"/>
      <c r="M86" s="28"/>
      <c r="N86" s="31">
        <f t="shared" si="58"/>
        <v>0</v>
      </c>
      <c r="O86" s="28"/>
      <c r="P86" s="31">
        <f t="shared" si="59"/>
        <v>0</v>
      </c>
      <c r="Q86" s="28"/>
      <c r="R86" s="31">
        <f t="shared" si="60"/>
        <v>0</v>
      </c>
      <c r="S86" s="31">
        <f t="shared" si="61"/>
        <v>0</v>
      </c>
      <c r="T86" s="33">
        <f t="shared" si="49"/>
        <v>0</v>
      </c>
      <c r="U86" s="34">
        <f t="shared" si="50"/>
        <v>0</v>
      </c>
      <c r="V86" s="241">
        <f t="shared" si="51"/>
        <v>0</v>
      </c>
      <c r="W86" s="33">
        <f t="shared" si="52"/>
        <v>0</v>
      </c>
      <c r="X86" s="34">
        <f t="shared" si="53"/>
        <v>0</v>
      </c>
      <c r="Y86" s="221"/>
    </row>
    <row r="87" spans="2:25" outlineLevel="1" x14ac:dyDescent="0.3">
      <c r="B87" s="238" t="str">
        <f t="shared" si="47"/>
        <v>All Other</v>
      </c>
      <c r="C87" s="19"/>
      <c r="D87" s="19"/>
      <c r="E87" s="19"/>
      <c r="F87" s="20">
        <f t="shared" si="56"/>
        <v>0</v>
      </c>
      <c r="G87" s="126">
        <f t="shared" si="54"/>
        <v>0</v>
      </c>
      <c r="H87" s="147" t="str">
        <f t="shared" si="48"/>
        <v/>
      </c>
      <c r="I87" s="23"/>
      <c r="J87" s="22">
        <f t="shared" si="57"/>
        <v>0</v>
      </c>
      <c r="K87" s="23"/>
      <c r="L87" s="23"/>
      <c r="M87" s="23"/>
      <c r="N87" s="22">
        <f t="shared" si="58"/>
        <v>0</v>
      </c>
      <c r="O87" s="23"/>
      <c r="P87" s="22">
        <f t="shared" si="59"/>
        <v>0</v>
      </c>
      <c r="Q87" s="23"/>
      <c r="R87" s="22">
        <f t="shared" si="60"/>
        <v>0</v>
      </c>
      <c r="S87" s="22">
        <f t="shared" si="61"/>
        <v>0</v>
      </c>
      <c r="T87" s="24">
        <f t="shared" si="49"/>
        <v>0</v>
      </c>
      <c r="U87" s="25">
        <f t="shared" si="50"/>
        <v>0</v>
      </c>
      <c r="V87" s="239">
        <f t="shared" si="51"/>
        <v>0</v>
      </c>
      <c r="W87" s="24">
        <f t="shared" si="52"/>
        <v>0</v>
      </c>
      <c r="X87" s="25">
        <f t="shared" si="53"/>
        <v>0</v>
      </c>
      <c r="Y87" s="221"/>
    </row>
    <row r="88" spans="2:25" outlineLevel="1" x14ac:dyDescent="0.3">
      <c r="B88" s="238" t="str">
        <f t="shared" si="47"/>
        <v>Bad Debt</v>
      </c>
      <c r="C88" s="19"/>
      <c r="D88" s="19"/>
      <c r="E88" s="19"/>
      <c r="F88" s="20">
        <f t="shared" si="56"/>
        <v>0</v>
      </c>
      <c r="G88" s="126">
        <f t="shared" si="54"/>
        <v>0</v>
      </c>
      <c r="H88" s="147" t="str">
        <f t="shared" si="48"/>
        <v/>
      </c>
      <c r="I88" s="23"/>
      <c r="J88" s="22">
        <f t="shared" si="57"/>
        <v>0</v>
      </c>
      <c r="K88" s="23"/>
      <c r="L88" s="23"/>
      <c r="M88" s="23"/>
      <c r="N88" s="22">
        <f t="shared" si="58"/>
        <v>0</v>
      </c>
      <c r="O88" s="23"/>
      <c r="P88" s="22">
        <f t="shared" si="59"/>
        <v>0</v>
      </c>
      <c r="Q88" s="23"/>
      <c r="R88" s="22">
        <f t="shared" si="60"/>
        <v>0</v>
      </c>
      <c r="S88" s="22">
        <f t="shared" si="61"/>
        <v>0</v>
      </c>
      <c r="T88" s="24">
        <f t="shared" si="49"/>
        <v>0</v>
      </c>
      <c r="U88" s="25">
        <f t="shared" si="50"/>
        <v>0</v>
      </c>
      <c r="V88" s="239">
        <f t="shared" si="51"/>
        <v>0</v>
      </c>
      <c r="W88" s="24">
        <f t="shared" si="52"/>
        <v>0</v>
      </c>
      <c r="X88" s="25">
        <f t="shared" si="53"/>
        <v>0</v>
      </c>
      <c r="Y88" s="221"/>
    </row>
    <row r="89" spans="2:25" outlineLevel="1" x14ac:dyDescent="0.3">
      <c r="B89" s="238" t="str">
        <f t="shared" si="47"/>
        <v>Free Care</v>
      </c>
      <c r="C89" s="19"/>
      <c r="D89" s="19"/>
      <c r="E89" s="19"/>
      <c r="F89" s="20">
        <f t="shared" si="56"/>
        <v>0</v>
      </c>
      <c r="G89" s="126">
        <f t="shared" si="54"/>
        <v>0</v>
      </c>
      <c r="H89" s="147" t="str">
        <f t="shared" si="48"/>
        <v/>
      </c>
      <c r="I89" s="23"/>
      <c r="J89" s="22">
        <f t="shared" si="57"/>
        <v>0</v>
      </c>
      <c r="K89" s="23"/>
      <c r="L89" s="23"/>
      <c r="M89" s="23"/>
      <c r="N89" s="22">
        <f t="shared" si="58"/>
        <v>0</v>
      </c>
      <c r="O89" s="23"/>
      <c r="P89" s="22">
        <f t="shared" si="59"/>
        <v>0</v>
      </c>
      <c r="Q89" s="23"/>
      <c r="R89" s="22">
        <f t="shared" si="60"/>
        <v>0</v>
      </c>
      <c r="S89" s="22">
        <f t="shared" si="61"/>
        <v>0</v>
      </c>
      <c r="T89" s="24">
        <f t="shared" si="49"/>
        <v>0</v>
      </c>
      <c r="U89" s="25">
        <f t="shared" si="50"/>
        <v>0</v>
      </c>
      <c r="V89" s="239">
        <f t="shared" si="51"/>
        <v>0</v>
      </c>
      <c r="W89" s="24">
        <f t="shared" si="52"/>
        <v>0</v>
      </c>
      <c r="X89" s="25">
        <f t="shared" si="53"/>
        <v>0</v>
      </c>
      <c r="Y89" s="221"/>
    </row>
    <row r="90" spans="2:25" outlineLevel="1" x14ac:dyDescent="0.3">
      <c r="B90" s="242" t="str">
        <f t="shared" si="47"/>
        <v>DSH</v>
      </c>
      <c r="C90" s="37"/>
      <c r="D90" s="37"/>
      <c r="E90" s="37"/>
      <c r="F90" s="38">
        <f t="shared" si="56"/>
        <v>0</v>
      </c>
      <c r="G90" s="129">
        <f t="shared" si="54"/>
        <v>0</v>
      </c>
      <c r="H90" s="171" t="str">
        <f t="shared" si="48"/>
        <v/>
      </c>
      <c r="I90" s="37"/>
      <c r="J90" s="40">
        <f t="shared" si="57"/>
        <v>0</v>
      </c>
      <c r="K90" s="41"/>
      <c r="L90" s="41"/>
      <c r="M90" s="37"/>
      <c r="N90" s="40">
        <f t="shared" si="58"/>
        <v>0</v>
      </c>
      <c r="O90" s="37"/>
      <c r="P90" s="40">
        <f t="shared" si="59"/>
        <v>0</v>
      </c>
      <c r="Q90" s="37"/>
      <c r="R90" s="40">
        <f t="shared" si="60"/>
        <v>0</v>
      </c>
      <c r="S90" s="40">
        <f t="shared" si="61"/>
        <v>0</v>
      </c>
      <c r="T90" s="42">
        <f t="shared" si="49"/>
        <v>0</v>
      </c>
      <c r="U90" s="43">
        <f t="shared" si="50"/>
        <v>0</v>
      </c>
      <c r="V90" s="243">
        <f t="shared" si="51"/>
        <v>0</v>
      </c>
      <c r="W90" s="42">
        <f t="shared" si="52"/>
        <v>0</v>
      </c>
      <c r="X90" s="43">
        <f t="shared" si="53"/>
        <v>0</v>
      </c>
    </row>
    <row r="91" spans="2:25" outlineLevel="1" x14ac:dyDescent="0.3">
      <c r="B91" s="250" t="s">
        <v>95</v>
      </c>
      <c r="C91" s="63">
        <f t="shared" ref="C91:S91" si="62">SUM(C79,C80,C81,C82,C83,C90,C87,C88,C89)</f>
        <v>0</v>
      </c>
      <c r="D91" s="63">
        <f t="shared" si="62"/>
        <v>0</v>
      </c>
      <c r="E91" s="63">
        <f t="shared" si="62"/>
        <v>0</v>
      </c>
      <c r="F91" s="63">
        <f t="shared" si="62"/>
        <v>0</v>
      </c>
      <c r="G91" s="132">
        <f t="shared" si="54"/>
        <v>0</v>
      </c>
      <c r="H91" s="245">
        <f t="shared" si="62"/>
        <v>0</v>
      </c>
      <c r="I91" s="63">
        <f t="shared" si="62"/>
        <v>0</v>
      </c>
      <c r="J91" s="63">
        <f t="shared" si="62"/>
        <v>0</v>
      </c>
      <c r="K91" s="63">
        <f t="shared" si="62"/>
        <v>0</v>
      </c>
      <c r="L91" s="63">
        <f t="shared" si="62"/>
        <v>0</v>
      </c>
      <c r="M91" s="63">
        <f t="shared" si="62"/>
        <v>0</v>
      </c>
      <c r="N91" s="63">
        <f t="shared" si="62"/>
        <v>0</v>
      </c>
      <c r="O91" s="63">
        <f t="shared" si="62"/>
        <v>0</v>
      </c>
      <c r="P91" s="63">
        <f t="shared" si="62"/>
        <v>0</v>
      </c>
      <c r="Q91" s="63">
        <f t="shared" si="62"/>
        <v>0</v>
      </c>
      <c r="R91" s="63">
        <f t="shared" si="62"/>
        <v>0</v>
      </c>
      <c r="S91" s="63">
        <f t="shared" si="62"/>
        <v>0</v>
      </c>
      <c r="T91" s="65">
        <f t="shared" si="49"/>
        <v>0</v>
      </c>
      <c r="U91" s="66">
        <f t="shared" si="50"/>
        <v>0</v>
      </c>
      <c r="V91" s="67">
        <f>SUM(V79,V80,V81,V82,V83,V90,V87,V88,V89)</f>
        <v>0</v>
      </c>
      <c r="W91" s="246">
        <f t="shared" si="52"/>
        <v>0</v>
      </c>
      <c r="X91" s="247">
        <f>SUM(X79,X80,X81,X82,X83,X90,X87,X88,X89)</f>
        <v>0</v>
      </c>
    </row>
    <row r="92" spans="2:25" outlineLevel="1" x14ac:dyDescent="0.3">
      <c r="B92" s="221"/>
      <c r="C92" s="54"/>
      <c r="D92" s="54"/>
      <c r="E92" s="54"/>
      <c r="F92" s="54"/>
      <c r="G92" s="54"/>
      <c r="H92" s="55"/>
      <c r="I92" s="54"/>
      <c r="J92" s="54"/>
      <c r="K92" s="54"/>
      <c r="L92" s="54"/>
      <c r="M92" s="54"/>
      <c r="N92" s="54"/>
      <c r="O92" s="54"/>
      <c r="P92" s="54"/>
      <c r="Q92" s="54"/>
      <c r="R92" s="54"/>
      <c r="S92" s="54"/>
      <c r="T92" s="56"/>
      <c r="U92" s="49"/>
      <c r="V92" s="49"/>
      <c r="W92" s="251"/>
      <c r="X92" s="252"/>
    </row>
    <row r="93" spans="2:25" ht="75" customHeight="1" x14ac:dyDescent="0.3">
      <c r="B93" s="235" t="s">
        <v>96</v>
      </c>
      <c r="C93" s="236" t="str">
        <f t="shared" ref="C93:X93" si="63">C78</f>
        <v>NPR FY24
Budget</v>
      </c>
      <c r="D93" s="236" t="str">
        <f t="shared" si="63"/>
        <v>NPR FY24
Proj.</v>
      </c>
      <c r="E93" s="236" t="str">
        <f t="shared" si="63"/>
        <v>NPR FY25
Budget</v>
      </c>
      <c r="F93" s="236" t="str">
        <f t="shared" si="63"/>
        <v>NPR YOY 
(Budget to Budget)</v>
      </c>
      <c r="G93" s="15" t="s">
        <v>128</v>
      </c>
      <c r="H93" s="236" t="str">
        <f t="shared" si="63"/>
        <v>W</v>
      </c>
      <c r="I93" s="236" t="str">
        <f t="shared" si="63"/>
        <v>NPR FY24 @FY25 Comm. Prices</v>
      </c>
      <c r="J93" s="236" t="str">
        <f t="shared" si="63"/>
        <v>NPR FY25 due to Comm. Price</v>
      </c>
      <c r="K93" s="236" t="str">
        <f t="shared" si="63"/>
        <v>NPR FY25 due to Comm. Price
(FY24 Proj. to FY24 Budget)</v>
      </c>
      <c r="L93" s="236" t="str">
        <f t="shared" si="63"/>
        <v>NPR FY25 due to Comm. Price
(FY25 Budget to FY24 Proj.)</v>
      </c>
      <c r="M93" s="236" t="str">
        <f t="shared" si="63"/>
        <v>NPR FY24 @FY25 Utiliz.</v>
      </c>
      <c r="N93" s="236" t="str">
        <f t="shared" si="63"/>
        <v>NPR FY25 due to Utiliz.</v>
      </c>
      <c r="O93" s="236" t="str">
        <f t="shared" si="63"/>
        <v>NPR FY24 @FY25 Public Payer Prices</v>
      </c>
      <c r="P93" s="236" t="str">
        <f t="shared" si="63"/>
        <v>NPR FY25 due to Public Payer Prices</v>
      </c>
      <c r="Q93" s="236" t="str">
        <f t="shared" si="63"/>
        <v>NPR FY24 @FY25 Payer Mix</v>
      </c>
      <c r="R93" s="236" t="str">
        <f t="shared" si="63"/>
        <v>NPR FY25 due to Payer Mix</v>
      </c>
      <c r="S93" s="236" t="str">
        <f t="shared" si="63"/>
        <v>NPR FY25 due to all other</v>
      </c>
      <c r="T93" s="236" t="str">
        <f t="shared" si="63"/>
        <v>FY25
Comm Rate NPR Impact</v>
      </c>
      <c r="U93" s="237" t="str">
        <f t="shared" si="63"/>
        <v>FY25
Estimated AnnualizedComm Rate</v>
      </c>
      <c r="V93" s="237" t="str">
        <f t="shared" si="63"/>
        <v>FY25 Comm Rate (WAvg)</v>
      </c>
      <c r="W93" s="236" t="str">
        <f t="shared" si="63"/>
        <v>FY25 NPR Growth</v>
      </c>
      <c r="X93" s="237" t="str">
        <f t="shared" si="63"/>
        <v>FY25 NPR Growth
(WAvg)</v>
      </c>
    </row>
    <row r="94" spans="2:25" x14ac:dyDescent="0.3">
      <c r="B94" s="238" t="str">
        <f t="shared" ref="B94:B105" si="64">B79</f>
        <v>Medicaid</v>
      </c>
      <c r="C94" s="19">
        <v>123205852.80880424</v>
      </c>
      <c r="D94" s="19">
        <v>111517853.53714275</v>
      </c>
      <c r="E94" s="19">
        <v>122531379.72915448</v>
      </c>
      <c r="F94" s="20">
        <f t="shared" ref="F94:F105" si="65">E94-C94</f>
        <v>-674473.07964976132</v>
      </c>
      <c r="G94" s="126">
        <f>IFERROR(E94/C94-1,0%)</f>
        <v>-5.4743590850058199E-3</v>
      </c>
      <c r="H94" s="147">
        <f t="shared" ref="H94:H105" si="66">IFERROR(C94/C$106,"")</f>
        <v>6.7191278121988468E-2</v>
      </c>
      <c r="I94" s="19">
        <v>123205852.80880424</v>
      </c>
      <c r="J94" s="22">
        <f t="shared" ref="J94:J105" si="67">I94-C94</f>
        <v>0</v>
      </c>
      <c r="K94" s="19">
        <v>0</v>
      </c>
      <c r="L94" s="19">
        <v>0</v>
      </c>
      <c r="M94" s="19">
        <v>125696870.42302811</v>
      </c>
      <c r="N94" s="22">
        <f t="shared" ref="N94:N105" si="68">M94-C94</f>
        <v>2491017.6142238677</v>
      </c>
      <c r="O94" s="19">
        <v>131352648.04662424</v>
      </c>
      <c r="P94" s="22">
        <f t="shared" ref="P94:P105" si="69">O94-C94</f>
        <v>8146795.2378199995</v>
      </c>
      <c r="Q94" s="19">
        <v>116732096.66265364</v>
      </c>
      <c r="R94" s="22">
        <f t="shared" ref="R94:R105" si="70">Q94-C94</f>
        <v>-6473756.1461506039</v>
      </c>
      <c r="S94" s="22">
        <f t="shared" ref="S94:S105" si="71">F94-R94-P94-N94-J94</f>
        <v>-4838529.7855430245</v>
      </c>
      <c r="T94" s="24">
        <f t="shared" ref="T94:T106" si="72">IFERROR(J94/C94,0%)</f>
        <v>0</v>
      </c>
      <c r="U94" s="25">
        <f t="shared" ref="U94:U106" si="73">T94/E$31</f>
        <v>0</v>
      </c>
      <c r="V94" s="239">
        <f t="shared" ref="V94:V105" si="74">IFERROR(T94*H94,0%)</f>
        <v>0</v>
      </c>
      <c r="W94" s="24">
        <f t="shared" ref="W94:W106" si="75">IFERROR((E94-C94)/C94,0%)</f>
        <v>-5.4743590850057713E-3</v>
      </c>
      <c r="X94" s="25">
        <f t="shared" ref="X94:X105" si="76">IFERROR(W94*H94,0%)</f>
        <v>-3.678291838202571E-4</v>
      </c>
    </row>
    <row r="95" spans="2:25" x14ac:dyDescent="0.3">
      <c r="B95" s="238" t="str">
        <f t="shared" si="64"/>
        <v>Medicare - Traditional</v>
      </c>
      <c r="C95" s="19">
        <v>179533982.18270594</v>
      </c>
      <c r="D95" s="19">
        <v>170010517.91999999</v>
      </c>
      <c r="E95" s="19">
        <v>150960532.55744731</v>
      </c>
      <c r="F95" s="20">
        <f t="shared" si="65"/>
        <v>-28573449.625258625</v>
      </c>
      <c r="G95" s="126">
        <f t="shared" ref="G95:G106" si="77">IFERROR(E95/C95-1,0%)</f>
        <v>-0.15915343311541075</v>
      </c>
      <c r="H95" s="147">
        <f t="shared" si="66"/>
        <v>9.7910265252628415E-2</v>
      </c>
      <c r="I95" s="19">
        <v>179533982.18270594</v>
      </c>
      <c r="J95" s="22">
        <f t="shared" si="67"/>
        <v>0</v>
      </c>
      <c r="K95" s="19">
        <v>0</v>
      </c>
      <c r="L95" s="19">
        <v>0</v>
      </c>
      <c r="M95" s="19">
        <v>187419303.82992506</v>
      </c>
      <c r="N95" s="22">
        <f t="shared" si="68"/>
        <v>7885321.6472191215</v>
      </c>
      <c r="O95" s="19">
        <v>183353324.05976823</v>
      </c>
      <c r="P95" s="22">
        <f t="shared" si="69"/>
        <v>3819341.8770622909</v>
      </c>
      <c r="Q95" s="19">
        <v>164383301.92647421</v>
      </c>
      <c r="R95" s="22">
        <f t="shared" si="70"/>
        <v>-15150680.256231725</v>
      </c>
      <c r="S95" s="22">
        <f t="shared" si="71"/>
        <v>-25127432.893308312</v>
      </c>
      <c r="T95" s="24">
        <f t="shared" si="72"/>
        <v>0</v>
      </c>
      <c r="U95" s="25">
        <f t="shared" si="73"/>
        <v>0</v>
      </c>
      <c r="V95" s="239">
        <f t="shared" si="74"/>
        <v>0</v>
      </c>
      <c r="W95" s="24">
        <f t="shared" si="75"/>
        <v>-0.15915343311541069</v>
      </c>
      <c r="X95" s="25">
        <f t="shared" si="76"/>
        <v>-1.5582754852196316E-2</v>
      </c>
    </row>
    <row r="96" spans="2:25" x14ac:dyDescent="0.3">
      <c r="B96" s="238" t="str">
        <f t="shared" si="64"/>
        <v>Medicare - Advantage</v>
      </c>
      <c r="C96" s="19">
        <v>157053290.82023996</v>
      </c>
      <c r="D96" s="19">
        <v>196754357.33142924</v>
      </c>
      <c r="E96" s="19">
        <v>201769144.48434424</v>
      </c>
      <c r="F96" s="20">
        <f t="shared" si="65"/>
        <v>44715853.664104283</v>
      </c>
      <c r="G96" s="126">
        <f t="shared" si="77"/>
        <v>0.28471771225274844</v>
      </c>
      <c r="H96" s="147">
        <f t="shared" si="66"/>
        <v>8.5650243904015211E-2</v>
      </c>
      <c r="I96" s="19">
        <v>157053290.82023996</v>
      </c>
      <c r="J96" s="22">
        <f t="shared" si="67"/>
        <v>0</v>
      </c>
      <c r="K96" s="19">
        <v>0</v>
      </c>
      <c r="L96" s="19">
        <v>0</v>
      </c>
      <c r="M96" s="19">
        <v>165830149.27234814</v>
      </c>
      <c r="N96" s="22">
        <f t="shared" si="68"/>
        <v>8776858.4521081746</v>
      </c>
      <c r="O96" s="19">
        <v>161708555.6327309</v>
      </c>
      <c r="P96" s="22">
        <f t="shared" si="69"/>
        <v>4655264.8124909401</v>
      </c>
      <c r="Q96" s="19">
        <v>179302001.47077847</v>
      </c>
      <c r="R96" s="22">
        <f t="shared" si="70"/>
        <v>22248710.650538504</v>
      </c>
      <c r="S96" s="22">
        <f t="shared" si="71"/>
        <v>9035019.7489666641</v>
      </c>
      <c r="T96" s="24">
        <f t="shared" si="72"/>
        <v>0</v>
      </c>
      <c r="U96" s="25">
        <f t="shared" si="73"/>
        <v>0</v>
      </c>
      <c r="V96" s="239">
        <f t="shared" si="74"/>
        <v>0</v>
      </c>
      <c r="W96" s="24">
        <f t="shared" si="75"/>
        <v>0.28471771225274833</v>
      </c>
      <c r="X96" s="25">
        <f t="shared" si="76"/>
        <v>2.4386141498241115E-2</v>
      </c>
    </row>
    <row r="97" spans="2:25" x14ac:dyDescent="0.3">
      <c r="B97" s="238" t="str">
        <f t="shared" si="64"/>
        <v>Commercial</v>
      </c>
      <c r="C97" s="19">
        <v>912131127.38952303</v>
      </c>
      <c r="D97" s="19">
        <v>927889987.04571414</v>
      </c>
      <c r="E97" s="19">
        <v>1011068074.1523653</v>
      </c>
      <c r="F97" s="20">
        <f t="shared" si="65"/>
        <v>98936946.762842298</v>
      </c>
      <c r="G97" s="126">
        <f t="shared" si="77"/>
        <v>0.10846789873951046</v>
      </c>
      <c r="H97" s="147">
        <f t="shared" si="66"/>
        <v>0.49743786408637863</v>
      </c>
      <c r="I97" s="19">
        <v>974080954.50055969</v>
      </c>
      <c r="J97" s="22">
        <f t="shared" si="67"/>
        <v>61949827.111036658</v>
      </c>
      <c r="K97" s="19">
        <v>-4794282.0056982636</v>
      </c>
      <c r="L97" s="19">
        <v>61949827.111036532</v>
      </c>
      <c r="M97" s="19">
        <v>963848178.65411437</v>
      </c>
      <c r="N97" s="22">
        <f t="shared" si="68"/>
        <v>51717051.264591336</v>
      </c>
      <c r="O97" s="19">
        <v>912131127.38952303</v>
      </c>
      <c r="P97" s="22">
        <f t="shared" si="69"/>
        <v>0</v>
      </c>
      <c r="Q97" s="19">
        <v>902195477.78243554</v>
      </c>
      <c r="R97" s="22">
        <f t="shared" si="70"/>
        <v>-9935649.6070874929</v>
      </c>
      <c r="S97" s="22">
        <f t="shared" si="71"/>
        <v>-4794282.005698204</v>
      </c>
      <c r="T97" s="24">
        <f t="shared" si="72"/>
        <v>6.7917676801946436E-2</v>
      </c>
      <c r="U97" s="25">
        <f t="shared" si="73"/>
        <v>9.0556902402595243E-2</v>
      </c>
      <c r="V97" s="239">
        <f t="shared" si="74"/>
        <v>3.3784824082069224E-2</v>
      </c>
      <c r="W97" s="24">
        <f t="shared" si="75"/>
        <v>0.10846789873951046</v>
      </c>
      <c r="X97" s="25">
        <f t="shared" si="76"/>
        <v>5.3956039870919688E-2</v>
      </c>
    </row>
    <row r="98" spans="2:25" x14ac:dyDescent="0.3">
      <c r="B98" s="233" t="str">
        <f t="shared" si="64"/>
        <v>All Payer Model</v>
      </c>
      <c r="C98" s="19">
        <v>292251922.31453198</v>
      </c>
      <c r="D98" s="19">
        <v>321466965.66857135</v>
      </c>
      <c r="E98" s="19">
        <v>333100959.26143467</v>
      </c>
      <c r="F98" s="20">
        <f t="shared" si="65"/>
        <v>40849036.946902692</v>
      </c>
      <c r="G98" s="126">
        <f t="shared" si="77"/>
        <v>0.1397733729974906</v>
      </c>
      <c r="H98" s="147">
        <f t="shared" si="66"/>
        <v>0.15938187794044675</v>
      </c>
      <c r="I98" s="19">
        <v>292251922.31453198</v>
      </c>
      <c r="J98" s="22">
        <f t="shared" si="67"/>
        <v>0</v>
      </c>
      <c r="K98" s="19">
        <v>0</v>
      </c>
      <c r="L98" s="19">
        <v>0</v>
      </c>
      <c r="M98" s="19">
        <v>306550912.0667277</v>
      </c>
      <c r="N98" s="22">
        <f t="shared" si="68"/>
        <v>14298989.752195716</v>
      </c>
      <c r="O98" s="19">
        <v>304804438.23927188</v>
      </c>
      <c r="P98" s="22">
        <f t="shared" si="69"/>
        <v>12552515.924739897</v>
      </c>
      <c r="Q98" s="19">
        <v>285980321.1184442</v>
      </c>
      <c r="R98" s="22">
        <f t="shared" si="70"/>
        <v>-6271601.1960877776</v>
      </c>
      <c r="S98" s="22">
        <f t="shared" si="71"/>
        <v>20269132.466054857</v>
      </c>
      <c r="T98" s="24">
        <f t="shared" si="72"/>
        <v>0</v>
      </c>
      <c r="U98" s="25">
        <f t="shared" si="73"/>
        <v>0</v>
      </c>
      <c r="V98" s="239">
        <f t="shared" si="74"/>
        <v>0</v>
      </c>
      <c r="W98" s="24">
        <f t="shared" si="75"/>
        <v>0.13977337299749049</v>
      </c>
      <c r="X98" s="25">
        <f t="shared" si="76"/>
        <v>2.2277342674410564E-2</v>
      </c>
    </row>
    <row r="99" spans="2:25" x14ac:dyDescent="0.3">
      <c r="B99" s="240" t="str">
        <f t="shared" si="64"/>
        <v>Medicare</v>
      </c>
      <c r="C99" s="28">
        <v>216808422.1121943</v>
      </c>
      <c r="D99" s="28">
        <v>231204216.06857157</v>
      </c>
      <c r="E99" s="28">
        <v>253965306.87765384</v>
      </c>
      <c r="F99" s="29">
        <f t="shared" si="65"/>
        <v>37156884.765459538</v>
      </c>
      <c r="G99" s="128">
        <f t="shared" si="77"/>
        <v>0.17138118714886241</v>
      </c>
      <c r="H99" s="154">
        <f t="shared" si="66"/>
        <v>0.1182381734083409</v>
      </c>
      <c r="I99" s="28">
        <v>216808422.1121943</v>
      </c>
      <c r="J99" s="31">
        <f t="shared" si="67"/>
        <v>0</v>
      </c>
      <c r="K99" s="28">
        <v>0</v>
      </c>
      <c r="L99" s="28">
        <v>0</v>
      </c>
      <c r="M99" s="28">
        <v>226964717.2041806</v>
      </c>
      <c r="N99" s="31">
        <f t="shared" si="68"/>
        <v>10156295.091986299</v>
      </c>
      <c r="O99" s="28">
        <v>228644816.64171892</v>
      </c>
      <c r="P99" s="31">
        <f t="shared" si="69"/>
        <v>11836394.529524624</v>
      </c>
      <c r="Q99" s="28">
        <v>205780869.08765474</v>
      </c>
      <c r="R99" s="31">
        <f t="shared" si="70"/>
        <v>-11027553.02453956</v>
      </c>
      <c r="S99" s="31">
        <f t="shared" si="71"/>
        <v>26191748.168488175</v>
      </c>
      <c r="T99" s="33">
        <f t="shared" si="72"/>
        <v>0</v>
      </c>
      <c r="U99" s="34">
        <f t="shared" si="73"/>
        <v>0</v>
      </c>
      <c r="V99" s="241">
        <f t="shared" si="74"/>
        <v>0</v>
      </c>
      <c r="W99" s="33">
        <f t="shared" si="75"/>
        <v>0.17138118714886244</v>
      </c>
      <c r="X99" s="34">
        <f t="shared" si="76"/>
        <v>2.0263798525034522E-2</v>
      </c>
    </row>
    <row r="100" spans="2:25" x14ac:dyDescent="0.3">
      <c r="B100" s="240" t="str">
        <f t="shared" si="64"/>
        <v>Medicaid</v>
      </c>
      <c r="C100" s="28">
        <v>75410155.171547085</v>
      </c>
      <c r="D100" s="28">
        <v>89697368.502857</v>
      </c>
      <c r="E100" s="28">
        <v>79130030.492516041</v>
      </c>
      <c r="F100" s="29">
        <f t="shared" si="65"/>
        <v>3719875.3209689558</v>
      </c>
      <c r="G100" s="128">
        <f t="shared" si="77"/>
        <v>4.9328572690332972E-2</v>
      </c>
      <c r="H100" s="154">
        <f t="shared" si="66"/>
        <v>4.1125519558042035E-2</v>
      </c>
      <c r="I100" s="28">
        <v>75410155.171547085</v>
      </c>
      <c r="J100" s="31">
        <f t="shared" si="67"/>
        <v>0</v>
      </c>
      <c r="K100" s="28">
        <v>0</v>
      </c>
      <c r="L100" s="28">
        <v>0</v>
      </c>
      <c r="M100" s="28">
        <v>79552849.831756532</v>
      </c>
      <c r="N100" s="31">
        <f t="shared" si="68"/>
        <v>4142694.6602094471</v>
      </c>
      <c r="O100" s="28">
        <v>76120654.675497562</v>
      </c>
      <c r="P100" s="31">
        <f t="shared" si="69"/>
        <v>710499.50395047665</v>
      </c>
      <c r="Q100" s="28">
        <v>80166106.999998838</v>
      </c>
      <c r="R100" s="31">
        <f t="shared" si="70"/>
        <v>4755951.8284517527</v>
      </c>
      <c r="S100" s="31">
        <f t="shared" si="71"/>
        <v>-5889270.6716427207</v>
      </c>
      <c r="T100" s="33">
        <f t="shared" si="72"/>
        <v>0</v>
      </c>
      <c r="U100" s="34">
        <f t="shared" si="73"/>
        <v>0</v>
      </c>
      <c r="V100" s="241">
        <f t="shared" si="74"/>
        <v>0</v>
      </c>
      <c r="W100" s="33">
        <f t="shared" si="75"/>
        <v>4.9328572690333056E-2</v>
      </c>
      <c r="X100" s="34">
        <f t="shared" si="76"/>
        <v>2.0286631809465902E-3</v>
      </c>
    </row>
    <row r="101" spans="2:25" x14ac:dyDescent="0.3">
      <c r="B101" s="240" t="str">
        <f t="shared" si="64"/>
        <v>Other</v>
      </c>
      <c r="C101" s="28">
        <v>33345.030790597557</v>
      </c>
      <c r="D101" s="28">
        <v>565381.09714285692</v>
      </c>
      <c r="E101" s="28">
        <v>5621.8912648378791</v>
      </c>
      <c r="F101" s="29">
        <f t="shared" si="65"/>
        <v>-27723.139525759678</v>
      </c>
      <c r="G101" s="128">
        <f t="shared" si="77"/>
        <v>-0.83140242694203459</v>
      </c>
      <c r="H101" s="154">
        <f t="shared" si="66"/>
        <v>1.8184974063806848E-5</v>
      </c>
      <c r="I101" s="28">
        <v>33345.030790597557</v>
      </c>
      <c r="J101" s="31">
        <f t="shared" si="67"/>
        <v>0</v>
      </c>
      <c r="K101" s="28">
        <v>0</v>
      </c>
      <c r="L101" s="28">
        <v>0</v>
      </c>
      <c r="M101" s="28">
        <v>33345.030790597557</v>
      </c>
      <c r="N101" s="31">
        <f t="shared" si="68"/>
        <v>0</v>
      </c>
      <c r="O101" s="28">
        <v>38966.92205543544</v>
      </c>
      <c r="P101" s="31">
        <f t="shared" si="69"/>
        <v>5621.8912648378828</v>
      </c>
      <c r="Q101" s="28">
        <v>33345.030790597557</v>
      </c>
      <c r="R101" s="31">
        <f t="shared" si="70"/>
        <v>0</v>
      </c>
      <c r="S101" s="31">
        <f t="shared" si="71"/>
        <v>-33345.030790597564</v>
      </c>
      <c r="T101" s="33">
        <f t="shared" si="72"/>
        <v>0</v>
      </c>
      <c r="U101" s="34">
        <f t="shared" si="73"/>
        <v>0</v>
      </c>
      <c r="V101" s="241">
        <f t="shared" si="74"/>
        <v>0</v>
      </c>
      <c r="W101" s="33">
        <f t="shared" si="75"/>
        <v>-0.83140242694203459</v>
      </c>
      <c r="X101" s="34">
        <f t="shared" si="76"/>
        <v>-1.5119031570526967E-5</v>
      </c>
      <c r="Y101" s="221"/>
    </row>
    <row r="102" spans="2:25" x14ac:dyDescent="0.3">
      <c r="B102" s="238" t="str">
        <f t="shared" si="64"/>
        <v>All Other</v>
      </c>
      <c r="C102" s="19">
        <v>203790775.28108725</v>
      </c>
      <c r="D102" s="19">
        <v>220198586.07428569</v>
      </c>
      <c r="E102" s="19">
        <v>264874055.21816328</v>
      </c>
      <c r="F102" s="20">
        <f t="shared" si="65"/>
        <v>61083279.937076032</v>
      </c>
      <c r="G102" s="126">
        <f t="shared" si="77"/>
        <v>0.2997352547131944</v>
      </c>
      <c r="H102" s="147">
        <f t="shared" si="66"/>
        <v>0.11113889761273331</v>
      </c>
      <c r="I102" s="19">
        <v>203790775.28108725</v>
      </c>
      <c r="J102" s="22">
        <f t="shared" si="67"/>
        <v>0</v>
      </c>
      <c r="K102" s="19">
        <v>0</v>
      </c>
      <c r="L102" s="19">
        <v>0</v>
      </c>
      <c r="M102" s="19">
        <v>215395553.71925905</v>
      </c>
      <c r="N102" s="22">
        <f t="shared" si="68"/>
        <v>11604778.438171804</v>
      </c>
      <c r="O102" s="19">
        <v>208040698.75300574</v>
      </c>
      <c r="P102" s="22">
        <f t="shared" si="69"/>
        <v>4249923.4719184935</v>
      </c>
      <c r="Q102" s="19">
        <v>217414944.22977033</v>
      </c>
      <c r="R102" s="22">
        <f t="shared" si="70"/>
        <v>13624168.948683083</v>
      </c>
      <c r="S102" s="22">
        <f t="shared" si="71"/>
        <v>31604409.078302652</v>
      </c>
      <c r="T102" s="24">
        <f t="shared" si="72"/>
        <v>0</v>
      </c>
      <c r="U102" s="25">
        <f t="shared" si="73"/>
        <v>0</v>
      </c>
      <c r="V102" s="239">
        <f t="shared" si="74"/>
        <v>0</v>
      </c>
      <c r="W102" s="24">
        <f t="shared" si="75"/>
        <v>0.29973525471319434</v>
      </c>
      <c r="X102" s="25">
        <f t="shared" si="76"/>
        <v>3.3312245784496243E-2</v>
      </c>
    </row>
    <row r="103" spans="2:25" x14ac:dyDescent="0.3">
      <c r="B103" s="238" t="str">
        <f t="shared" si="64"/>
        <v>Bad Debt</v>
      </c>
      <c r="C103" s="19">
        <v>-32361190.243496228</v>
      </c>
      <c r="D103" s="19">
        <v>-51997047.600000039</v>
      </c>
      <c r="E103" s="19">
        <v>-51479273.728108123</v>
      </c>
      <c r="F103" s="20">
        <f t="shared" si="65"/>
        <v>-19118083.484611895</v>
      </c>
      <c r="G103" s="126">
        <f t="shared" si="77"/>
        <v>0.59077195062237053</v>
      </c>
      <c r="H103" s="147">
        <f t="shared" si="66"/>
        <v>-1.7648428905269943E-2</v>
      </c>
      <c r="I103" s="19">
        <v>-33487034.449604705</v>
      </c>
      <c r="J103" s="22">
        <f t="shared" si="67"/>
        <v>-1125844.206108477</v>
      </c>
      <c r="K103" s="19">
        <v>0</v>
      </c>
      <c r="L103" s="19">
        <v>-1125844.2061084784</v>
      </c>
      <c r="M103" s="19">
        <v>-34472123.746419676</v>
      </c>
      <c r="N103" s="22">
        <f t="shared" si="68"/>
        <v>-2110933.5029234476</v>
      </c>
      <c r="O103" s="19">
        <v>-34383407.32041052</v>
      </c>
      <c r="P103" s="22">
        <f t="shared" si="69"/>
        <v>-2022217.0769142918</v>
      </c>
      <c r="Q103" s="19">
        <v>-36516208.347520858</v>
      </c>
      <c r="R103" s="22">
        <f t="shared" si="70"/>
        <v>-4155018.10402463</v>
      </c>
      <c r="S103" s="22">
        <f t="shared" si="71"/>
        <v>-9704070.5946410485</v>
      </c>
      <c r="T103" s="24">
        <f t="shared" si="72"/>
        <v>3.4789950481958647E-2</v>
      </c>
      <c r="U103" s="25">
        <f t="shared" si="73"/>
        <v>4.6386600642611527E-2</v>
      </c>
      <c r="V103" s="239">
        <f t="shared" si="74"/>
        <v>-6.1398796769870901E-4</v>
      </c>
      <c r="W103" s="24">
        <f t="shared" si="75"/>
        <v>0.59077195062237065</v>
      </c>
      <c r="X103" s="25">
        <f t="shared" si="76"/>
        <v>-1.0426196769786554E-2</v>
      </c>
    </row>
    <row r="104" spans="2:25" x14ac:dyDescent="0.3">
      <c r="B104" s="238" t="str">
        <f t="shared" si="64"/>
        <v>Free Care</v>
      </c>
      <c r="C104" s="19">
        <v>-17098252.73730718</v>
      </c>
      <c r="D104" s="19">
        <v>-32094878.314285714</v>
      </c>
      <c r="E104" s="19">
        <v>-39932391.38416902</v>
      </c>
      <c r="F104" s="20">
        <f t="shared" si="65"/>
        <v>-22834138.64686184</v>
      </c>
      <c r="G104" s="126">
        <f t="shared" si="77"/>
        <v>1.3354662021716033</v>
      </c>
      <c r="H104" s="147">
        <f t="shared" si="66"/>
        <v>-9.3246662303883721E-3</v>
      </c>
      <c r="I104" s="19">
        <v>-17511913.422385626</v>
      </c>
      <c r="J104" s="22">
        <f t="shared" si="67"/>
        <v>-413660.68507844582</v>
      </c>
      <c r="K104" s="19">
        <v>0</v>
      </c>
      <c r="L104" s="19">
        <v>-413660.68507844722</v>
      </c>
      <c r="M104" s="19">
        <v>-18051669.501739223</v>
      </c>
      <c r="N104" s="22">
        <f t="shared" si="68"/>
        <v>-953416.76443204284</v>
      </c>
      <c r="O104" s="19">
        <v>-19126090.71010337</v>
      </c>
      <c r="P104" s="22">
        <f t="shared" si="69"/>
        <v>-2027837.9727961905</v>
      </c>
      <c r="Q104" s="19">
        <v>-17945216.180492308</v>
      </c>
      <c r="R104" s="22">
        <f t="shared" si="70"/>
        <v>-846963.44318512827</v>
      </c>
      <c r="S104" s="22">
        <f t="shared" si="71"/>
        <v>-18592259.781370033</v>
      </c>
      <c r="T104" s="24">
        <f t="shared" si="72"/>
        <v>2.4193155372880144E-2</v>
      </c>
      <c r="U104" s="25">
        <f t="shared" si="73"/>
        <v>3.2257540497173526E-2</v>
      </c>
      <c r="V104" s="239">
        <f t="shared" si="74"/>
        <v>-2.2559309891203449E-4</v>
      </c>
      <c r="W104" s="24">
        <f t="shared" si="75"/>
        <v>1.3354662021716033</v>
      </c>
      <c r="X104" s="25">
        <f t="shared" si="76"/>
        <v>-1.245277659721456E-2</v>
      </c>
    </row>
    <row r="105" spans="2:25" x14ac:dyDescent="0.3">
      <c r="B105" s="242" t="str">
        <f t="shared" si="64"/>
        <v>DSH</v>
      </c>
      <c r="C105" s="37">
        <v>15150911.140000001</v>
      </c>
      <c r="D105" s="37">
        <v>11293965.960000001</v>
      </c>
      <c r="E105" s="37">
        <v>11282310.999999993</v>
      </c>
      <c r="F105" s="38">
        <f t="shared" si="65"/>
        <v>-3868600.140000008</v>
      </c>
      <c r="G105" s="129">
        <f t="shared" si="77"/>
        <v>-0.25533778821964681</v>
      </c>
      <c r="H105" s="171">
        <f t="shared" si="66"/>
        <v>8.262668217467399E-3</v>
      </c>
      <c r="I105" s="37">
        <v>15150911.140000001</v>
      </c>
      <c r="J105" s="40">
        <f t="shared" si="67"/>
        <v>0</v>
      </c>
      <c r="K105" s="37">
        <v>0</v>
      </c>
      <c r="L105" s="37">
        <v>0</v>
      </c>
      <c r="M105" s="37">
        <v>15150911.140000001</v>
      </c>
      <c r="N105" s="40">
        <f t="shared" si="68"/>
        <v>0</v>
      </c>
      <c r="O105" s="37">
        <v>15150911.140000001</v>
      </c>
      <c r="P105" s="40">
        <f t="shared" si="69"/>
        <v>0</v>
      </c>
      <c r="Q105" s="37">
        <v>15150911.140000001</v>
      </c>
      <c r="R105" s="40">
        <f t="shared" si="70"/>
        <v>0</v>
      </c>
      <c r="S105" s="40">
        <f t="shared" si="71"/>
        <v>-3868600.140000008</v>
      </c>
      <c r="T105" s="42">
        <f t="shared" si="72"/>
        <v>0</v>
      </c>
      <c r="U105" s="43">
        <f t="shared" si="73"/>
        <v>0</v>
      </c>
      <c r="V105" s="243">
        <f t="shared" si="74"/>
        <v>0</v>
      </c>
      <c r="W105" s="42">
        <f t="shared" si="75"/>
        <v>-0.25533778821964681</v>
      </c>
      <c r="X105" s="43">
        <f t="shared" si="76"/>
        <v>-2.1097714274408972E-3</v>
      </c>
    </row>
    <row r="106" spans="2:25" x14ac:dyDescent="0.3">
      <c r="B106" s="250" t="s">
        <v>97</v>
      </c>
      <c r="C106" s="63">
        <f t="shared" ref="C106:S106" si="78">SUM(C94,C95,C96,C97,C98,C105,C102,C103,C104)</f>
        <v>1833658418.9560893</v>
      </c>
      <c r="D106" s="63">
        <f t="shared" si="78"/>
        <v>1875040307.6228576</v>
      </c>
      <c r="E106" s="63">
        <f t="shared" si="78"/>
        <v>2004174791.2906318</v>
      </c>
      <c r="F106" s="63">
        <f t="shared" si="78"/>
        <v>170516372.33454317</v>
      </c>
      <c r="G106" s="132">
        <f t="shared" si="77"/>
        <v>9.2992440997608616E-2</v>
      </c>
      <c r="H106" s="245">
        <f t="shared" si="78"/>
        <v>0.99999999999999989</v>
      </c>
      <c r="I106" s="63">
        <f t="shared" si="78"/>
        <v>1894068741.1759386</v>
      </c>
      <c r="J106" s="63">
        <f t="shared" si="78"/>
        <v>60410322.219849735</v>
      </c>
      <c r="K106" s="63">
        <f t="shared" si="78"/>
        <v>-4794282.0056982636</v>
      </c>
      <c r="L106" s="63">
        <f t="shared" si="78"/>
        <v>60410322.219849601</v>
      </c>
      <c r="M106" s="63">
        <f t="shared" si="78"/>
        <v>1927368085.8572435</v>
      </c>
      <c r="N106" s="63">
        <f t="shared" si="78"/>
        <v>93709666.901154533</v>
      </c>
      <c r="O106" s="63">
        <f t="shared" si="78"/>
        <v>1863032205.2304103</v>
      </c>
      <c r="P106" s="63">
        <f t="shared" si="78"/>
        <v>29373786.274321139</v>
      </c>
      <c r="Q106" s="63">
        <f t="shared" si="78"/>
        <v>1826697629.8025434</v>
      </c>
      <c r="R106" s="63">
        <f t="shared" si="78"/>
        <v>-6960789.1535457708</v>
      </c>
      <c r="S106" s="63">
        <f t="shared" si="78"/>
        <v>-6016613.9072364569</v>
      </c>
      <c r="T106" s="65">
        <f t="shared" si="72"/>
        <v>3.2945243015458481E-2</v>
      </c>
      <c r="U106" s="66">
        <f t="shared" si="73"/>
        <v>4.3926990687277977E-2</v>
      </c>
      <c r="V106" s="67">
        <f>SUM(V94,V95,V96,V97,V98,V105,V102,V103,V104)</f>
        <v>3.2945243015458481E-2</v>
      </c>
      <c r="W106" s="246">
        <f t="shared" si="75"/>
        <v>9.2992440997608658E-2</v>
      </c>
      <c r="X106" s="247">
        <f>SUM(X94,X95,X96,X97,X98,X105,X102,X103,X104)</f>
        <v>9.2992440997609019E-2</v>
      </c>
    </row>
    <row r="107" spans="2:25" x14ac:dyDescent="0.3">
      <c r="B107" s="221"/>
      <c r="C107" s="221"/>
      <c r="D107" s="59"/>
      <c r="E107" s="59"/>
      <c r="F107" s="59"/>
      <c r="G107" s="59"/>
      <c r="H107" s="60"/>
      <c r="I107" s="59"/>
      <c r="J107" s="59"/>
      <c r="K107" s="59"/>
      <c r="L107" s="59"/>
      <c r="M107" s="59"/>
      <c r="N107" s="59"/>
      <c r="O107" s="59"/>
      <c r="P107" s="59"/>
      <c r="Q107" s="59"/>
      <c r="R107" s="59"/>
      <c r="S107" s="59"/>
      <c r="T107" s="49"/>
      <c r="U107" s="49"/>
      <c r="V107" s="49"/>
      <c r="W107" s="252"/>
      <c r="X107" s="252"/>
    </row>
    <row r="109" spans="2:25" x14ac:dyDescent="0.3">
      <c r="B109" s="253" t="s">
        <v>6</v>
      </c>
      <c r="K109" s="123"/>
      <c r="L109" s="119" t="s">
        <v>0</v>
      </c>
      <c r="M109" s="123"/>
      <c r="N109" s="119" t="s">
        <v>1</v>
      </c>
      <c r="O109" s="119" t="s">
        <v>2</v>
      </c>
    </row>
    <row r="110" spans="2:25" x14ac:dyDescent="0.3">
      <c r="B110" s="223" t="s">
        <v>98</v>
      </c>
      <c r="K110" s="123"/>
      <c r="L110" s="123"/>
      <c r="M110" s="123"/>
      <c r="N110" s="123"/>
      <c r="O110" s="123"/>
    </row>
    <row r="111" spans="2:25" x14ac:dyDescent="0.3">
      <c r="K111" s="120" t="s">
        <v>3</v>
      </c>
      <c r="L111" s="124">
        <f>P94/C94</f>
        <v>6.6123443424903852E-2</v>
      </c>
      <c r="M111" s="123"/>
      <c r="N111" s="124">
        <f>N94/C94</f>
        <v>2.0218338312949533E-2</v>
      </c>
      <c r="O111" s="124">
        <f>R94/C94</f>
        <v>-5.2544225769832843E-2</v>
      </c>
    </row>
    <row r="112" spans="2:25" ht="28.8" x14ac:dyDescent="0.3">
      <c r="K112" s="120" t="s">
        <v>66</v>
      </c>
      <c r="L112" s="124">
        <f>P95/C95</f>
        <v>2.127364318792567E-2</v>
      </c>
      <c r="M112" s="123"/>
      <c r="N112" s="124">
        <f>N95/C95</f>
        <v>4.3921053559623516E-2</v>
      </c>
      <c r="O112" s="124">
        <f>R95/C95</f>
        <v>-8.438892777866068E-2</v>
      </c>
    </row>
    <row r="113" spans="3:25" ht="28.8" x14ac:dyDescent="0.3">
      <c r="C113" s="229"/>
      <c r="D113" s="229"/>
      <c r="E113" s="229"/>
      <c r="F113" s="229"/>
      <c r="G113" s="229"/>
      <c r="H113" s="229"/>
      <c r="I113" s="229"/>
      <c r="J113" s="229"/>
      <c r="K113" s="120" t="s">
        <v>67</v>
      </c>
      <c r="L113" s="124">
        <f>P96/C96</f>
        <v>2.9641307025010145E-2</v>
      </c>
      <c r="M113" s="123"/>
      <c r="N113" s="124">
        <f>N96/C96</f>
        <v>5.5884588003660425E-2</v>
      </c>
      <c r="O113" s="124">
        <f>R96/C96</f>
        <v>0.1416634477019901</v>
      </c>
      <c r="P113" s="229"/>
      <c r="Q113" s="229"/>
      <c r="R113" s="229"/>
      <c r="S113" s="229"/>
    </row>
    <row r="114" spans="3:25" x14ac:dyDescent="0.3">
      <c r="C114" s="87"/>
      <c r="D114" s="87"/>
      <c r="E114" s="87"/>
      <c r="F114" s="87"/>
      <c r="G114" s="87"/>
      <c r="H114" s="87"/>
      <c r="I114" s="87"/>
      <c r="J114" s="87"/>
      <c r="K114" s="120" t="s">
        <v>4</v>
      </c>
      <c r="L114" s="124">
        <f>J97/C97</f>
        <v>6.7917676801946436E-2</v>
      </c>
      <c r="M114" s="123"/>
      <c r="N114" s="124">
        <f>N97/C97</f>
        <v>5.6699140848973262E-2</v>
      </c>
      <c r="O114" s="124">
        <f>R97/C97</f>
        <v>-1.0892786474158448E-2</v>
      </c>
      <c r="P114" s="87">
        <f t="shared" ref="I114:S114" si="79">+P106-P91-P76-P61-P46</f>
        <v>-2.9802322387695313E-8</v>
      </c>
      <c r="Q114" s="87">
        <f t="shared" si="79"/>
        <v>0</v>
      </c>
      <c r="R114" s="87">
        <f t="shared" si="79"/>
        <v>0</v>
      </c>
      <c r="S114" s="87">
        <f t="shared" si="79"/>
        <v>3.3527612686157227E-8</v>
      </c>
    </row>
    <row r="115" spans="3:25" x14ac:dyDescent="0.3">
      <c r="C115" s="229"/>
      <c r="K115" s="122" t="s">
        <v>5</v>
      </c>
      <c r="L115" s="124">
        <f>P98/C98</f>
        <v>4.2951012350332565E-2</v>
      </c>
      <c r="M115" s="123"/>
      <c r="N115" s="124">
        <f>N98/C98</f>
        <v>4.892693139176902E-2</v>
      </c>
      <c r="O115" s="124">
        <f>R98/C98</f>
        <v>-2.1459572092525216E-2</v>
      </c>
    </row>
    <row r="116" spans="3:25" x14ac:dyDescent="0.3">
      <c r="C116" s="229"/>
      <c r="D116" s="229"/>
      <c r="E116" s="229"/>
      <c r="F116" s="229"/>
      <c r="G116" s="229"/>
      <c r="H116" s="229"/>
      <c r="I116" s="229"/>
      <c r="J116" s="229"/>
      <c r="K116" s="134" t="s">
        <v>119</v>
      </c>
      <c r="L116" s="135">
        <f>SUM(J97,P94:P96,P98)/SUM(C94:C97,C98)</f>
        <v>5.4756068680592858E-2</v>
      </c>
      <c r="M116" s="134"/>
      <c r="N116" s="135">
        <f>SUM(N94:N97,N98)/SUM(C94:C97,C98)</f>
        <v>5.1178018279188699E-2</v>
      </c>
      <c r="O116" s="135">
        <f>SUM(R94:R98)/SUM(C94:C98)</f>
        <v>-9.3637781770245631E-3</v>
      </c>
      <c r="P116" s="229">
        <f t="shared" ref="D116:S116" si="80">P98-SUM(P99:P101)</f>
        <v>-4.0978193283081055E-8</v>
      </c>
      <c r="Q116" s="229">
        <f t="shared" si="80"/>
        <v>0</v>
      </c>
      <c r="R116" s="229">
        <f t="shared" si="80"/>
        <v>2.9802322387695313E-8</v>
      </c>
      <c r="S116" s="229">
        <f t="shared" si="80"/>
        <v>0</v>
      </c>
    </row>
    <row r="119" spans="3:25" x14ac:dyDescent="0.3">
      <c r="C119" s="229"/>
      <c r="D119" s="229"/>
      <c r="E119" s="229"/>
      <c r="F119" s="229"/>
      <c r="G119" s="229"/>
      <c r="H119" s="229"/>
      <c r="I119" s="229"/>
      <c r="J119" s="229"/>
      <c r="K119" s="229"/>
      <c r="L119" s="229"/>
      <c r="M119" s="229"/>
      <c r="N119" s="229"/>
      <c r="O119" s="229"/>
      <c r="P119" s="229"/>
      <c r="Q119" s="229"/>
      <c r="R119" s="229"/>
      <c r="S119" s="229"/>
      <c r="T119" s="229"/>
      <c r="U119" s="229"/>
      <c r="V119" s="229"/>
      <c r="W119" s="229"/>
      <c r="X119" s="229"/>
      <c r="Y119" s="229"/>
    </row>
    <row r="120" spans="3:25" x14ac:dyDescent="0.3">
      <c r="C120" s="229"/>
      <c r="D120" s="229"/>
      <c r="E120" s="229"/>
      <c r="F120" s="229"/>
      <c r="G120" s="229"/>
      <c r="H120" s="229"/>
      <c r="I120" s="229"/>
      <c r="J120" s="229"/>
      <c r="K120" s="229"/>
      <c r="L120" s="229"/>
      <c r="M120" s="229"/>
      <c r="N120" s="229"/>
      <c r="O120" s="229"/>
      <c r="P120" s="229"/>
      <c r="Q120" s="229"/>
      <c r="R120" s="229"/>
      <c r="S120" s="229"/>
      <c r="T120" s="229"/>
      <c r="U120" s="229"/>
      <c r="V120" s="229"/>
      <c r="W120" s="229"/>
      <c r="X120" s="229"/>
      <c r="Y120" s="229"/>
    </row>
    <row r="121" spans="3:25" x14ac:dyDescent="0.3">
      <c r="C121" s="229"/>
      <c r="D121" s="229"/>
      <c r="E121" s="229"/>
      <c r="F121" s="229"/>
      <c r="G121" s="229"/>
      <c r="H121" s="229"/>
      <c r="I121" s="229"/>
      <c r="J121" s="229"/>
      <c r="K121" s="229"/>
      <c r="L121" s="229"/>
      <c r="M121" s="229"/>
      <c r="N121" s="229"/>
      <c r="O121" s="229"/>
      <c r="P121" s="229"/>
      <c r="Q121" s="229"/>
      <c r="R121" s="229"/>
      <c r="S121" s="229"/>
      <c r="T121" s="229"/>
      <c r="U121" s="229"/>
      <c r="V121" s="229"/>
      <c r="W121" s="229"/>
      <c r="X121" s="229"/>
      <c r="Y121" s="229"/>
    </row>
    <row r="122" spans="3:25" x14ac:dyDescent="0.3">
      <c r="C122" s="229"/>
      <c r="D122" s="229"/>
      <c r="E122" s="229"/>
      <c r="F122" s="229"/>
      <c r="G122" s="229"/>
      <c r="H122" s="229"/>
      <c r="I122" s="229"/>
      <c r="J122" s="229"/>
      <c r="K122" s="229"/>
      <c r="L122" s="229"/>
      <c r="M122" s="229"/>
      <c r="N122" s="229"/>
      <c r="O122" s="229"/>
      <c r="P122" s="229"/>
      <c r="Q122" s="229"/>
      <c r="R122" s="229"/>
      <c r="S122" s="229"/>
      <c r="T122" s="229"/>
      <c r="U122" s="229"/>
      <c r="V122" s="229"/>
      <c r="W122" s="229"/>
      <c r="X122" s="229"/>
      <c r="Y122" s="229"/>
    </row>
    <row r="123" spans="3:25" x14ac:dyDescent="0.3">
      <c r="C123" s="229"/>
      <c r="D123" s="229"/>
      <c r="E123" s="229"/>
      <c r="F123" s="229"/>
      <c r="G123" s="229"/>
      <c r="H123" s="229"/>
      <c r="I123" s="229"/>
      <c r="J123" s="229"/>
      <c r="K123" s="229"/>
      <c r="L123" s="229"/>
      <c r="M123" s="229"/>
      <c r="N123" s="229"/>
      <c r="O123" s="229"/>
      <c r="P123" s="229"/>
      <c r="Q123" s="229"/>
      <c r="R123" s="229"/>
      <c r="S123" s="229"/>
      <c r="T123" s="229"/>
      <c r="U123" s="229"/>
      <c r="V123" s="229"/>
      <c r="W123" s="229"/>
      <c r="X123" s="229"/>
      <c r="Y123" s="229"/>
    </row>
    <row r="124" spans="3:25" x14ac:dyDescent="0.3">
      <c r="C124" s="229"/>
      <c r="D124" s="229"/>
      <c r="E124" s="229"/>
      <c r="F124" s="229"/>
      <c r="G124" s="229"/>
      <c r="H124" s="229"/>
      <c r="I124" s="229"/>
      <c r="J124" s="229"/>
      <c r="K124" s="229"/>
      <c r="L124" s="229"/>
      <c r="M124" s="229"/>
      <c r="N124" s="229"/>
      <c r="O124" s="229"/>
      <c r="P124" s="229"/>
      <c r="Q124" s="229"/>
      <c r="R124" s="229"/>
      <c r="S124" s="229"/>
      <c r="T124" s="229"/>
      <c r="U124" s="229"/>
      <c r="V124" s="229"/>
      <c r="W124" s="229"/>
      <c r="X124" s="229"/>
      <c r="Y124" s="229"/>
    </row>
    <row r="125" spans="3:25" x14ac:dyDescent="0.3">
      <c r="C125" s="229"/>
      <c r="D125" s="229"/>
      <c r="E125" s="229"/>
      <c r="F125" s="229"/>
      <c r="G125" s="229"/>
      <c r="H125" s="229"/>
      <c r="I125" s="229"/>
      <c r="J125" s="229"/>
      <c r="K125" s="229"/>
      <c r="L125" s="229"/>
      <c r="M125" s="229"/>
      <c r="N125" s="229"/>
      <c r="O125" s="229"/>
      <c r="P125" s="229"/>
      <c r="Q125" s="229"/>
      <c r="R125" s="229"/>
      <c r="S125" s="229"/>
      <c r="T125" s="229"/>
      <c r="U125" s="229"/>
      <c r="V125" s="229"/>
      <c r="W125" s="229"/>
      <c r="X125" s="229"/>
      <c r="Y125" s="229"/>
    </row>
    <row r="126" spans="3:25" x14ac:dyDescent="0.3">
      <c r="C126" s="229"/>
      <c r="D126" s="229"/>
      <c r="E126" s="229"/>
      <c r="F126" s="229"/>
      <c r="G126" s="229"/>
      <c r="H126" s="229"/>
      <c r="I126" s="229"/>
      <c r="J126" s="229"/>
      <c r="K126" s="229"/>
      <c r="L126" s="229"/>
      <c r="M126" s="229"/>
      <c r="N126" s="229"/>
      <c r="O126" s="229"/>
      <c r="P126" s="229"/>
      <c r="Q126" s="229"/>
      <c r="R126" s="229"/>
      <c r="S126" s="229"/>
      <c r="T126" s="229"/>
      <c r="U126" s="229"/>
      <c r="V126" s="229"/>
      <c r="W126" s="229"/>
      <c r="X126" s="229"/>
      <c r="Y126" s="229"/>
    </row>
    <row r="127" spans="3:25" x14ac:dyDescent="0.3">
      <c r="C127" s="229"/>
      <c r="D127" s="229"/>
      <c r="E127" s="229"/>
      <c r="F127" s="229"/>
      <c r="G127" s="229"/>
      <c r="H127" s="229"/>
      <c r="I127" s="229"/>
      <c r="J127" s="229"/>
      <c r="K127" s="229"/>
      <c r="L127" s="229"/>
      <c r="M127" s="229"/>
      <c r="N127" s="229"/>
      <c r="O127" s="229"/>
      <c r="P127" s="229"/>
      <c r="Q127" s="229"/>
      <c r="R127" s="229"/>
      <c r="S127" s="229"/>
      <c r="T127" s="229"/>
      <c r="U127" s="229"/>
      <c r="V127" s="229"/>
      <c r="W127" s="229"/>
      <c r="X127" s="229"/>
      <c r="Y127" s="229"/>
    </row>
    <row r="128" spans="3:25" x14ac:dyDescent="0.3">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row>
    <row r="129" spans="3:25" x14ac:dyDescent="0.3">
      <c r="C129" s="229"/>
      <c r="D129" s="229"/>
      <c r="E129" s="229"/>
      <c r="F129" s="229"/>
      <c r="G129" s="229"/>
      <c r="H129" s="229"/>
      <c r="I129" s="229"/>
      <c r="J129" s="229"/>
      <c r="K129" s="229"/>
      <c r="L129" s="229"/>
      <c r="M129" s="229"/>
      <c r="N129" s="229"/>
      <c r="O129" s="229"/>
      <c r="P129" s="229"/>
      <c r="Q129" s="229"/>
      <c r="R129" s="229"/>
      <c r="S129" s="229"/>
      <c r="T129" s="229"/>
      <c r="U129" s="229"/>
      <c r="V129" s="229"/>
      <c r="W129" s="229"/>
      <c r="X129" s="229"/>
      <c r="Y129" s="229"/>
    </row>
    <row r="130" spans="3:25" x14ac:dyDescent="0.3">
      <c r="C130" s="229"/>
      <c r="D130" s="229"/>
      <c r="E130" s="229"/>
      <c r="F130" s="229"/>
      <c r="G130" s="229"/>
      <c r="H130" s="229"/>
      <c r="I130" s="229"/>
      <c r="J130" s="229"/>
      <c r="K130" s="229"/>
      <c r="L130" s="229"/>
      <c r="M130" s="229"/>
      <c r="N130" s="229"/>
      <c r="O130" s="229"/>
      <c r="P130" s="229"/>
      <c r="Q130" s="229"/>
      <c r="R130" s="229"/>
      <c r="S130" s="229"/>
      <c r="T130" s="229"/>
      <c r="U130" s="229"/>
      <c r="V130" s="229"/>
      <c r="W130" s="229"/>
      <c r="X130" s="229"/>
      <c r="Y130" s="229"/>
    </row>
    <row r="131" spans="3:25" x14ac:dyDescent="0.3">
      <c r="C131" s="229"/>
      <c r="D131" s="229"/>
      <c r="E131" s="229"/>
      <c r="F131" s="229"/>
      <c r="G131" s="229"/>
      <c r="H131" s="229"/>
      <c r="I131" s="229"/>
      <c r="J131" s="229"/>
      <c r="K131" s="229"/>
      <c r="L131" s="229"/>
      <c r="M131" s="229"/>
      <c r="N131" s="229"/>
      <c r="O131" s="229"/>
      <c r="P131" s="229"/>
      <c r="Q131" s="229"/>
      <c r="R131" s="229"/>
      <c r="S131" s="229"/>
      <c r="T131" s="229"/>
      <c r="U131" s="229"/>
      <c r="V131" s="229"/>
      <c r="W131" s="229"/>
      <c r="X131" s="229"/>
      <c r="Y131" s="229"/>
    </row>
  </sheetData>
  <mergeCells count="16">
    <mergeCell ref="C21:X21"/>
    <mergeCell ref="C22:X22"/>
    <mergeCell ref="B25:X25"/>
    <mergeCell ref="B27:X27"/>
    <mergeCell ref="C14:X14"/>
    <mergeCell ref="C16:X16"/>
    <mergeCell ref="C17:X17"/>
    <mergeCell ref="C18:X18"/>
    <mergeCell ref="C19:X19"/>
    <mergeCell ref="C20:X20"/>
    <mergeCell ref="C2:X2"/>
    <mergeCell ref="C3:X3"/>
    <mergeCell ref="C5:X5"/>
    <mergeCell ref="C6:X6"/>
    <mergeCell ref="C8:X8"/>
    <mergeCell ref="C12:X12"/>
  </mergeCells>
  <dataValidations count="1">
    <dataValidation type="list" allowBlank="1" showInputMessage="1" showErrorMessage="1" sqref="D31" xr:uid="{B1110334-7333-45E7-95F1-8876486E96FD}">
      <formula1>#REF!</formula1>
    </dataValidation>
  </dataValidations>
  <printOptions gridLines="1"/>
  <pageMargins left="0.2" right="0.2" top="0.5" bottom="0.25" header="0.3" footer="0.3"/>
  <pageSetup scale="35" fitToHeight="1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F9A01-4261-4288-9D77-82C91B21D8E9}">
  <dimension ref="B1:AQ120"/>
  <sheetViews>
    <sheetView showGridLines="0" topLeftCell="B25" zoomScale="80" zoomScaleNormal="80" workbookViewId="0">
      <pane xSplit="1" ySplit="9" topLeftCell="C98" activePane="bottomRight" state="frozen"/>
      <selection pane="topRight" activeCell="C34" sqref="C34"/>
      <selection pane="bottomLeft" activeCell="C34" sqref="C34"/>
      <selection pane="bottomRight" activeCell="B119" sqref="B119:B123"/>
    </sheetView>
  </sheetViews>
  <sheetFormatPr defaultColWidth="9.109375" defaultRowHeight="14.4" outlineLevelRow="1" x14ac:dyDescent="0.3"/>
  <cols>
    <col min="1" max="1" width="29" style="3" customWidth="1"/>
    <col min="2" max="2" width="50.5546875" style="3" customWidth="1"/>
    <col min="3" max="3" width="17" style="3" customWidth="1"/>
    <col min="4" max="4" width="18" style="2" bestFit="1" customWidth="1"/>
    <col min="5" max="5" width="18" style="3" bestFit="1" customWidth="1"/>
    <col min="6" max="6" width="17.6640625" style="3" customWidth="1"/>
    <col min="7" max="7" width="10.6640625" style="3" bestFit="1" customWidth="1"/>
    <col min="8" max="8" width="7.6640625" style="2" bestFit="1" customWidth="1"/>
    <col min="9" max="9" width="18" style="3" bestFit="1" customWidth="1"/>
    <col min="10" max="12" width="17.33203125" style="3" customWidth="1"/>
    <col min="13" max="13" width="18" style="3" bestFit="1" customWidth="1"/>
    <col min="14" max="14" width="17.33203125" style="3" bestFit="1" customWidth="1"/>
    <col min="15" max="15" width="18" style="3" bestFit="1" customWidth="1"/>
    <col min="16" max="16" width="17.33203125" style="3" bestFit="1" customWidth="1"/>
    <col min="17" max="17" width="18" style="3" bestFit="1" customWidth="1"/>
    <col min="18" max="19" width="17.33203125" style="3" bestFit="1" customWidth="1"/>
    <col min="20" max="20" width="9.109375" style="3" bestFit="1" customWidth="1"/>
    <col min="21" max="21" width="11.44140625" style="3" customWidth="1"/>
    <col min="22" max="24" width="12.5546875" style="3" customWidth="1"/>
    <col min="25" max="25" width="4.88671875" style="3" customWidth="1"/>
    <col min="26" max="26" width="21" style="3" customWidth="1"/>
    <col min="27" max="27" width="10.33203125" style="3" bestFit="1" customWidth="1"/>
    <col min="28" max="39" width="9.109375" style="3"/>
    <col min="40" max="43" width="0" style="3" hidden="1" customWidth="1"/>
    <col min="44" max="16384" width="9.109375" style="3"/>
  </cols>
  <sheetData>
    <row r="1" spans="2:24" x14ac:dyDescent="0.3">
      <c r="B1" s="1" t="s">
        <v>7</v>
      </c>
      <c r="C1" s="1" t="s">
        <v>8</v>
      </c>
    </row>
    <row r="2" spans="2:24" x14ac:dyDescent="0.3">
      <c r="B2" s="3" t="s">
        <v>9</v>
      </c>
      <c r="C2" s="301" t="s">
        <v>10</v>
      </c>
      <c r="D2" s="301"/>
      <c r="E2" s="301"/>
      <c r="F2" s="301"/>
      <c r="G2" s="301"/>
      <c r="H2" s="301"/>
      <c r="I2" s="301"/>
      <c r="J2" s="301"/>
      <c r="K2" s="301"/>
      <c r="L2" s="301"/>
      <c r="M2" s="301"/>
      <c r="N2" s="301"/>
      <c r="O2" s="301"/>
      <c r="P2" s="301"/>
      <c r="Q2" s="301"/>
      <c r="R2" s="301"/>
      <c r="S2" s="301"/>
      <c r="T2" s="301"/>
      <c r="U2" s="301"/>
      <c r="V2" s="301"/>
      <c r="W2" s="301"/>
      <c r="X2" s="301"/>
    </row>
    <row r="3" spans="2:24" x14ac:dyDescent="0.3">
      <c r="B3" s="3" t="s">
        <v>11</v>
      </c>
      <c r="C3" s="301" t="s">
        <v>12</v>
      </c>
      <c r="D3" s="301"/>
      <c r="E3" s="301"/>
      <c r="F3" s="301"/>
      <c r="G3" s="301"/>
      <c r="H3" s="301"/>
      <c r="I3" s="301"/>
      <c r="J3" s="301"/>
      <c r="K3" s="301"/>
      <c r="L3" s="301"/>
      <c r="M3" s="301"/>
      <c r="N3" s="301"/>
      <c r="O3" s="301"/>
      <c r="P3" s="301"/>
      <c r="Q3" s="301"/>
      <c r="R3" s="301"/>
      <c r="S3" s="301"/>
      <c r="T3" s="301"/>
      <c r="U3" s="301"/>
      <c r="V3" s="301"/>
      <c r="W3" s="301"/>
      <c r="X3" s="301"/>
    </row>
    <row r="4" spans="2:24" x14ac:dyDescent="0.3">
      <c r="B4" s="3" t="s">
        <v>13</v>
      </c>
      <c r="C4" s="3" t="s">
        <v>14</v>
      </c>
    </row>
    <row r="5" spans="2:24" x14ac:dyDescent="0.3">
      <c r="B5" s="4" t="s">
        <v>15</v>
      </c>
      <c r="C5" s="296" t="s">
        <v>16</v>
      </c>
      <c r="D5" s="296"/>
      <c r="E5" s="296"/>
      <c r="F5" s="296"/>
      <c r="G5" s="296"/>
      <c r="H5" s="296"/>
      <c r="I5" s="296"/>
      <c r="J5" s="296"/>
      <c r="K5" s="296"/>
      <c r="L5" s="296"/>
      <c r="M5" s="296"/>
      <c r="N5" s="296"/>
      <c r="O5" s="296"/>
      <c r="P5" s="296"/>
      <c r="Q5" s="296"/>
      <c r="R5" s="296"/>
      <c r="S5" s="296"/>
      <c r="T5" s="296"/>
      <c r="U5" s="296"/>
      <c r="V5" s="296"/>
      <c r="W5" s="296"/>
      <c r="X5" s="296"/>
    </row>
    <row r="6" spans="2:24" x14ac:dyDescent="0.3">
      <c r="B6" s="4" t="s">
        <v>17</v>
      </c>
      <c r="C6" s="296" t="s">
        <v>18</v>
      </c>
      <c r="D6" s="296"/>
      <c r="E6" s="296"/>
      <c r="F6" s="296"/>
      <c r="G6" s="296"/>
      <c r="H6" s="296"/>
      <c r="I6" s="296"/>
      <c r="J6" s="296"/>
      <c r="K6" s="296"/>
      <c r="L6" s="296"/>
      <c r="M6" s="296"/>
      <c r="N6" s="296"/>
      <c r="O6" s="296"/>
      <c r="P6" s="296"/>
      <c r="Q6" s="296"/>
      <c r="R6" s="296"/>
      <c r="S6" s="296"/>
      <c r="T6" s="296"/>
      <c r="U6" s="296"/>
      <c r="V6" s="296"/>
      <c r="W6" s="296"/>
      <c r="X6" s="296"/>
    </row>
    <row r="7" spans="2:24" x14ac:dyDescent="0.3">
      <c r="B7" s="3" t="s">
        <v>19</v>
      </c>
      <c r="C7" s="3" t="s">
        <v>20</v>
      </c>
    </row>
    <row r="8" spans="2:24" x14ac:dyDescent="0.3">
      <c r="B8" s="4" t="s">
        <v>21</v>
      </c>
      <c r="C8" s="296" t="s">
        <v>22</v>
      </c>
      <c r="D8" s="296"/>
      <c r="E8" s="296"/>
      <c r="F8" s="296"/>
      <c r="G8" s="296"/>
      <c r="H8" s="296"/>
      <c r="I8" s="296"/>
      <c r="J8" s="296"/>
      <c r="K8" s="296"/>
      <c r="L8" s="296"/>
      <c r="M8" s="296"/>
      <c r="N8" s="296"/>
      <c r="O8" s="296"/>
      <c r="P8" s="296"/>
      <c r="Q8" s="296"/>
      <c r="R8" s="296"/>
      <c r="S8" s="296"/>
      <c r="T8" s="296"/>
      <c r="U8" s="296"/>
      <c r="V8" s="296"/>
      <c r="W8" s="296"/>
      <c r="X8" s="296"/>
    </row>
    <row r="9" spans="2:24" x14ac:dyDescent="0.3">
      <c r="B9" s="5" t="s">
        <v>23</v>
      </c>
      <c r="C9" s="3" t="s">
        <v>24</v>
      </c>
    </row>
    <row r="10" spans="2:24" x14ac:dyDescent="0.3">
      <c r="B10" s="5" t="s">
        <v>25</v>
      </c>
      <c r="C10" s="3" t="s">
        <v>26</v>
      </c>
    </row>
    <row r="11" spans="2:24" x14ac:dyDescent="0.3">
      <c r="B11" s="3" t="s">
        <v>27</v>
      </c>
      <c r="C11" s="3" t="s">
        <v>28</v>
      </c>
    </row>
    <row r="12" spans="2:24" x14ac:dyDescent="0.3">
      <c r="B12" s="4" t="s">
        <v>29</v>
      </c>
      <c r="C12" s="296" t="s">
        <v>30</v>
      </c>
      <c r="D12" s="296"/>
      <c r="E12" s="296"/>
      <c r="F12" s="296"/>
      <c r="G12" s="296"/>
      <c r="H12" s="296"/>
      <c r="I12" s="296"/>
      <c r="J12" s="296"/>
      <c r="K12" s="296"/>
      <c r="L12" s="296"/>
      <c r="M12" s="296"/>
      <c r="N12" s="296"/>
      <c r="O12" s="296"/>
      <c r="P12" s="296"/>
      <c r="Q12" s="296"/>
      <c r="R12" s="296"/>
      <c r="S12" s="296"/>
      <c r="T12" s="296"/>
      <c r="U12" s="296"/>
      <c r="V12" s="296"/>
      <c r="W12" s="296"/>
      <c r="X12" s="296"/>
    </row>
    <row r="13" spans="2:24" x14ac:dyDescent="0.3">
      <c r="B13" s="3" t="s">
        <v>31</v>
      </c>
      <c r="C13" s="3" t="s">
        <v>32</v>
      </c>
    </row>
    <row r="14" spans="2:24" x14ac:dyDescent="0.3">
      <c r="B14" s="4" t="s">
        <v>33</v>
      </c>
      <c r="C14" s="296" t="s">
        <v>34</v>
      </c>
      <c r="D14" s="296"/>
      <c r="E14" s="296"/>
      <c r="F14" s="296"/>
      <c r="G14" s="296"/>
      <c r="H14" s="296"/>
      <c r="I14" s="296"/>
      <c r="J14" s="296"/>
      <c r="K14" s="296"/>
      <c r="L14" s="296"/>
      <c r="M14" s="296"/>
      <c r="N14" s="296"/>
      <c r="O14" s="296"/>
      <c r="P14" s="296"/>
      <c r="Q14" s="296"/>
      <c r="R14" s="296"/>
      <c r="S14" s="296"/>
      <c r="T14" s="296"/>
      <c r="U14" s="296"/>
      <c r="V14" s="296"/>
      <c r="W14" s="296"/>
      <c r="X14" s="296"/>
    </row>
    <row r="15" spans="2:24" x14ac:dyDescent="0.3">
      <c r="B15" s="3" t="s">
        <v>35</v>
      </c>
      <c r="C15" s="3" t="s">
        <v>36</v>
      </c>
    </row>
    <row r="16" spans="2:24" x14ac:dyDescent="0.3">
      <c r="B16" s="4" t="s">
        <v>37</v>
      </c>
      <c r="C16" s="296" t="s">
        <v>38</v>
      </c>
      <c r="D16" s="296"/>
      <c r="E16" s="296"/>
      <c r="F16" s="296"/>
      <c r="G16" s="296"/>
      <c r="H16" s="296"/>
      <c r="I16" s="296"/>
      <c r="J16" s="296"/>
      <c r="K16" s="296"/>
      <c r="L16" s="296"/>
      <c r="M16" s="296"/>
      <c r="N16" s="296"/>
      <c r="O16" s="296"/>
      <c r="P16" s="296"/>
      <c r="Q16" s="296"/>
      <c r="R16" s="296"/>
      <c r="S16" s="296"/>
      <c r="T16" s="296"/>
      <c r="U16" s="296"/>
      <c r="V16" s="296"/>
      <c r="W16" s="296"/>
      <c r="X16" s="296"/>
    </row>
    <row r="17" spans="2:24" x14ac:dyDescent="0.3">
      <c r="B17" s="4" t="s">
        <v>39</v>
      </c>
      <c r="C17" s="296" t="s">
        <v>40</v>
      </c>
      <c r="D17" s="296"/>
      <c r="E17" s="296"/>
      <c r="F17" s="296"/>
      <c r="G17" s="296"/>
      <c r="H17" s="296"/>
      <c r="I17" s="296"/>
      <c r="J17" s="296"/>
      <c r="K17" s="296"/>
      <c r="L17" s="296"/>
      <c r="M17" s="296"/>
      <c r="N17" s="296"/>
      <c r="O17" s="296"/>
      <c r="P17" s="296"/>
      <c r="Q17" s="296"/>
      <c r="R17" s="296"/>
      <c r="S17" s="296"/>
      <c r="T17" s="296"/>
      <c r="U17" s="296"/>
      <c r="V17" s="296"/>
      <c r="W17" s="296"/>
      <c r="X17" s="296"/>
    </row>
    <row r="18" spans="2:24" x14ac:dyDescent="0.3">
      <c r="B18" s="6" t="s">
        <v>41</v>
      </c>
      <c r="C18" s="296" t="s">
        <v>42</v>
      </c>
      <c r="D18" s="296"/>
      <c r="E18" s="296"/>
      <c r="F18" s="296"/>
      <c r="G18" s="296"/>
      <c r="H18" s="296"/>
      <c r="I18" s="296"/>
      <c r="J18" s="296"/>
      <c r="K18" s="296"/>
      <c r="L18" s="296"/>
      <c r="M18" s="296"/>
      <c r="N18" s="296"/>
      <c r="O18" s="296"/>
      <c r="P18" s="296"/>
      <c r="Q18" s="296"/>
      <c r="R18" s="296"/>
      <c r="S18" s="296"/>
      <c r="T18" s="296"/>
      <c r="U18" s="296"/>
      <c r="V18" s="296"/>
      <c r="W18" s="296"/>
      <c r="X18" s="296"/>
    </row>
    <row r="19" spans="2:24" x14ac:dyDescent="0.3">
      <c r="B19" s="4" t="s">
        <v>43</v>
      </c>
      <c r="C19" s="296" t="s">
        <v>44</v>
      </c>
      <c r="D19" s="296"/>
      <c r="E19" s="296"/>
      <c r="F19" s="296"/>
      <c r="G19" s="296"/>
      <c r="H19" s="296"/>
      <c r="I19" s="296"/>
      <c r="J19" s="296"/>
      <c r="K19" s="296"/>
      <c r="L19" s="296"/>
      <c r="M19" s="296"/>
      <c r="N19" s="296"/>
      <c r="O19" s="296"/>
      <c r="P19" s="296"/>
      <c r="Q19" s="296"/>
      <c r="R19" s="296"/>
      <c r="S19" s="296"/>
      <c r="T19" s="296"/>
      <c r="U19" s="296"/>
      <c r="V19" s="296"/>
      <c r="W19" s="296"/>
      <c r="X19" s="296"/>
    </row>
    <row r="20" spans="2:24" x14ac:dyDescent="0.3">
      <c r="B20" s="4" t="s">
        <v>45</v>
      </c>
      <c r="C20" s="296" t="s">
        <v>46</v>
      </c>
      <c r="D20" s="296"/>
      <c r="E20" s="296"/>
      <c r="F20" s="296"/>
      <c r="G20" s="296"/>
      <c r="H20" s="296"/>
      <c r="I20" s="296"/>
      <c r="J20" s="296"/>
      <c r="K20" s="296"/>
      <c r="L20" s="296"/>
      <c r="M20" s="296"/>
      <c r="N20" s="296"/>
      <c r="O20" s="296"/>
      <c r="P20" s="296"/>
      <c r="Q20" s="296"/>
      <c r="R20" s="296"/>
      <c r="S20" s="296"/>
      <c r="T20" s="296"/>
      <c r="U20" s="296"/>
      <c r="V20" s="296"/>
      <c r="W20" s="296"/>
      <c r="X20" s="296"/>
    </row>
    <row r="21" spans="2:24" x14ac:dyDescent="0.3">
      <c r="B21" s="4" t="s">
        <v>47</v>
      </c>
      <c r="C21" s="296" t="s">
        <v>48</v>
      </c>
      <c r="D21" s="296"/>
      <c r="E21" s="296"/>
      <c r="F21" s="296"/>
      <c r="G21" s="296"/>
      <c r="H21" s="296"/>
      <c r="I21" s="296"/>
      <c r="J21" s="296"/>
      <c r="K21" s="296"/>
      <c r="L21" s="296"/>
      <c r="M21" s="296"/>
      <c r="N21" s="296"/>
      <c r="O21" s="296"/>
      <c r="P21" s="296"/>
      <c r="Q21" s="296"/>
      <c r="R21" s="296"/>
      <c r="S21" s="296"/>
      <c r="T21" s="296"/>
      <c r="U21" s="296"/>
      <c r="V21" s="296"/>
      <c r="W21" s="296"/>
      <c r="X21" s="296"/>
    </row>
    <row r="22" spans="2:24" x14ac:dyDescent="0.3">
      <c r="B22" s="4" t="s">
        <v>49</v>
      </c>
      <c r="C22" s="296" t="s">
        <v>50</v>
      </c>
      <c r="D22" s="296"/>
      <c r="E22" s="296"/>
      <c r="F22" s="296"/>
      <c r="G22" s="296"/>
      <c r="H22" s="296"/>
      <c r="I22" s="296"/>
      <c r="J22" s="296"/>
      <c r="K22" s="296"/>
      <c r="L22" s="296"/>
      <c r="M22" s="296"/>
      <c r="N22" s="296"/>
      <c r="O22" s="296"/>
      <c r="P22" s="296"/>
      <c r="Q22" s="296"/>
      <c r="R22" s="296"/>
      <c r="S22" s="296"/>
      <c r="T22" s="296"/>
      <c r="U22" s="296"/>
      <c r="V22" s="296"/>
      <c r="W22" s="296"/>
      <c r="X22" s="296"/>
    </row>
    <row r="24" spans="2:24" x14ac:dyDescent="0.3">
      <c r="B24" s="3" t="s">
        <v>51</v>
      </c>
    </row>
    <row r="25" spans="2:24" ht="31.5" customHeight="1" thickBot="1" x14ac:dyDescent="0.5">
      <c r="B25" s="297" t="s">
        <v>52</v>
      </c>
      <c r="C25" s="297"/>
      <c r="D25" s="297"/>
      <c r="E25" s="297"/>
      <c r="F25" s="297"/>
      <c r="G25" s="297"/>
      <c r="H25" s="297"/>
      <c r="I25" s="297"/>
      <c r="J25" s="297"/>
      <c r="K25" s="297"/>
      <c r="L25" s="297"/>
      <c r="M25" s="297"/>
      <c r="N25" s="297"/>
      <c r="O25" s="297"/>
      <c r="P25" s="297"/>
      <c r="Q25" s="297"/>
      <c r="R25" s="297"/>
      <c r="S25" s="297"/>
      <c r="T25" s="297"/>
      <c r="U25" s="297"/>
      <c r="V25" s="297"/>
      <c r="W25" s="297"/>
      <c r="X25" s="297"/>
    </row>
    <row r="26" spans="2:24" ht="23.4" x14ac:dyDescent="0.45">
      <c r="B26" s="7"/>
      <c r="C26" s="7"/>
    </row>
    <row r="27" spans="2:24" x14ac:dyDescent="0.3">
      <c r="B27" s="1"/>
      <c r="C27" s="1"/>
    </row>
    <row r="29" spans="2:24" x14ac:dyDescent="0.3">
      <c r="B29" s="8" t="s">
        <v>53</v>
      </c>
      <c r="C29" s="1"/>
      <c r="D29" s="9"/>
    </row>
    <row r="30" spans="2:24" x14ac:dyDescent="0.3">
      <c r="B30" s="10" t="s">
        <v>54</v>
      </c>
      <c r="C30" s="1"/>
      <c r="D30" s="9"/>
    </row>
    <row r="31" spans="2:24" s="2" customFormat="1" x14ac:dyDescent="0.3">
      <c r="B31" s="11" t="s">
        <v>55</v>
      </c>
      <c r="D31" s="12" t="s">
        <v>56</v>
      </c>
      <c r="E31" s="13">
        <v>0.75</v>
      </c>
    </row>
    <row r="32" spans="2:24" s="2" customFormat="1" x14ac:dyDescent="0.3">
      <c r="B32" s="206"/>
    </row>
    <row r="33" spans="2:43" ht="57.6" outlineLevel="1" x14ac:dyDescent="0.3">
      <c r="B33" s="14" t="s">
        <v>57</v>
      </c>
      <c r="C33" s="15" t="s">
        <v>58</v>
      </c>
      <c r="D33" s="15" t="s">
        <v>59</v>
      </c>
      <c r="E33" s="15" t="s">
        <v>60</v>
      </c>
      <c r="F33" s="15" t="s">
        <v>61</v>
      </c>
      <c r="G33" s="15" t="s">
        <v>128</v>
      </c>
      <c r="H33" s="15" t="s">
        <v>17</v>
      </c>
      <c r="I33" s="15" t="s">
        <v>19</v>
      </c>
      <c r="J33" s="15" t="s">
        <v>21</v>
      </c>
      <c r="K33" s="15" t="s">
        <v>62</v>
      </c>
      <c r="L33" s="15" t="s">
        <v>63</v>
      </c>
      <c r="M33" s="15" t="s">
        <v>27</v>
      </c>
      <c r="N33" s="15" t="s">
        <v>29</v>
      </c>
      <c r="O33" s="15" t="s">
        <v>31</v>
      </c>
      <c r="P33" s="15" t="s">
        <v>33</v>
      </c>
      <c r="Q33" s="15" t="s">
        <v>35</v>
      </c>
      <c r="R33" s="15" t="s">
        <v>37</v>
      </c>
      <c r="S33" s="15" t="s">
        <v>39</v>
      </c>
      <c r="T33" s="15" t="s">
        <v>64</v>
      </c>
      <c r="U33" s="16" t="s">
        <v>65</v>
      </c>
      <c r="V33" s="16" t="s">
        <v>45</v>
      </c>
      <c r="W33" s="15" t="s">
        <v>47</v>
      </c>
      <c r="X33" s="16" t="s">
        <v>49</v>
      </c>
      <c r="AA33" s="17"/>
    </row>
    <row r="34" spans="2:43" s="1" customFormat="1" outlineLevel="1" x14ac:dyDescent="0.3">
      <c r="B34" s="18" t="s">
        <v>3</v>
      </c>
      <c r="C34" s="19">
        <v>2372433.4560973584</v>
      </c>
      <c r="D34" s="19">
        <v>2560935.7885714304</v>
      </c>
      <c r="E34" s="19">
        <v>2466921.2092136587</v>
      </c>
      <c r="F34" s="20">
        <f>E34-C34</f>
        <v>94487.75311630033</v>
      </c>
      <c r="G34" s="126">
        <f>IFERROR(F34/C34,0%)</f>
        <v>3.9827356537001563E-2</v>
      </c>
      <c r="H34" s="21">
        <f>IFERROR(C34/C$46,"")</f>
        <v>3.6929746085555985E-2</v>
      </c>
      <c r="I34" s="19">
        <v>2372433.4560973584</v>
      </c>
      <c r="J34" s="22">
        <f>I34-C34</f>
        <v>0</v>
      </c>
      <c r="K34" s="23">
        <v>0</v>
      </c>
      <c r="L34" s="23">
        <v>0</v>
      </c>
      <c r="M34" s="19">
        <v>2494927.5119364439</v>
      </c>
      <c r="N34" s="22">
        <f t="shared" ref="N34:N45" si="0">M34-C34</f>
        <v>122494.05583908549</v>
      </c>
      <c r="O34" s="19">
        <v>2441856.0382638588</v>
      </c>
      <c r="P34" s="22">
        <f t="shared" ref="P34:P45" si="1">O34-C34</f>
        <v>69422.58216650039</v>
      </c>
      <c r="Q34" s="19">
        <v>1893245.3635494509</v>
      </c>
      <c r="R34" s="22">
        <f t="shared" ref="R34:R45" si="2">Q34-C34</f>
        <v>-479188.09254790749</v>
      </c>
      <c r="S34" s="22">
        <f>F34-R34-P34-N34-J34</f>
        <v>381759.20765862195</v>
      </c>
      <c r="T34" s="24">
        <f t="shared" ref="T34:T46" si="3">IFERROR(J34/C34,0%)</f>
        <v>0</v>
      </c>
      <c r="U34" s="25">
        <f t="shared" ref="U34:U46" si="4">T34/E$31</f>
        <v>0</v>
      </c>
      <c r="V34" s="26">
        <f t="shared" ref="V34:V45" si="5">IFERROR(T34*H34,0%)</f>
        <v>0</v>
      </c>
      <c r="W34" s="24">
        <f t="shared" ref="W34:W46" si="6">IFERROR((E34-C34)/C34,0%)</f>
        <v>3.9827356537001563E-2</v>
      </c>
      <c r="X34" s="25">
        <f t="shared" ref="X34:X45" si="7">IFERROR(W34*H34,0%)</f>
        <v>1.4708141641703761E-3</v>
      </c>
    </row>
    <row r="35" spans="2:43" s="1" customFormat="1" outlineLevel="1" x14ac:dyDescent="0.3">
      <c r="B35" s="18" t="s">
        <v>66</v>
      </c>
      <c r="C35" s="19">
        <v>10702656.375694495</v>
      </c>
      <c r="D35" s="19">
        <v>10996117.697142825</v>
      </c>
      <c r="E35" s="19">
        <v>11918215.918883601</v>
      </c>
      <c r="F35" s="20">
        <f>E35-C35</f>
        <v>1215559.5431891065</v>
      </c>
      <c r="G35" s="126">
        <f t="shared" ref="G35:G46" si="8">IFERROR(F35/C35,0%)</f>
        <v>0.11357549943858951</v>
      </c>
      <c r="H35" s="21">
        <f t="shared" ref="H35:H45" si="9">IFERROR(C35/C$46,"")</f>
        <v>0.16659956526052913</v>
      </c>
      <c r="I35" s="23">
        <v>10702656.375694495</v>
      </c>
      <c r="J35" s="22">
        <f t="shared" ref="J35:J45" si="10">I35-C35</f>
        <v>0</v>
      </c>
      <c r="K35" s="23">
        <v>0</v>
      </c>
      <c r="L35" s="23">
        <v>0</v>
      </c>
      <c r="M35" s="23">
        <v>11413029.331705572</v>
      </c>
      <c r="N35" s="22">
        <f t="shared" si="0"/>
        <v>710372.95601107739</v>
      </c>
      <c r="O35" s="23">
        <v>10902431.496710105</v>
      </c>
      <c r="P35" s="22">
        <f t="shared" si="1"/>
        <v>199775.12101561017</v>
      </c>
      <c r="Q35" s="23">
        <v>10979392.397012603</v>
      </c>
      <c r="R35" s="22">
        <f t="shared" si="2"/>
        <v>276736.02131810784</v>
      </c>
      <c r="S35" s="22">
        <f t="shared" ref="S35:S45" si="11">F35-R35-P35-N35-J35</f>
        <v>28675.444844311103</v>
      </c>
      <c r="T35" s="24">
        <f t="shared" si="3"/>
        <v>0</v>
      </c>
      <c r="U35" s="25">
        <f t="shared" si="4"/>
        <v>0</v>
      </c>
      <c r="V35" s="26">
        <f t="shared" si="5"/>
        <v>0</v>
      </c>
      <c r="W35" s="24">
        <f t="shared" si="6"/>
        <v>0.11357549943858951</v>
      </c>
      <c r="X35" s="25">
        <f t="shared" si="7"/>
        <v>1.8921628830716481E-2</v>
      </c>
    </row>
    <row r="36" spans="2:43" s="1" customFormat="1" outlineLevel="1" x14ac:dyDescent="0.3">
      <c r="B36" s="18" t="s">
        <v>67</v>
      </c>
      <c r="C36" s="19">
        <v>8847105.5178060308</v>
      </c>
      <c r="D36" s="19">
        <v>12501967.217142858</v>
      </c>
      <c r="E36" s="19">
        <v>11142596.685618211</v>
      </c>
      <c r="F36" s="20">
        <f>E36-C36</f>
        <v>2295491.1678121798</v>
      </c>
      <c r="G36" s="126">
        <f t="shared" si="8"/>
        <v>0.25946239289134559</v>
      </c>
      <c r="H36" s="21">
        <f t="shared" si="9"/>
        <v>0.13771571106662484</v>
      </c>
      <c r="I36" s="23">
        <v>8847105.5178060308</v>
      </c>
      <c r="J36" s="22">
        <f t="shared" si="10"/>
        <v>0</v>
      </c>
      <c r="K36" s="23">
        <v>0</v>
      </c>
      <c r="L36" s="23">
        <v>0</v>
      </c>
      <c r="M36" s="23">
        <v>9598445.0832709447</v>
      </c>
      <c r="N36" s="22">
        <f t="shared" si="0"/>
        <v>751339.56546491385</v>
      </c>
      <c r="O36" s="23">
        <v>9036672.8564760368</v>
      </c>
      <c r="P36" s="22">
        <f t="shared" si="1"/>
        <v>189567.33867000602</v>
      </c>
      <c r="Q36" s="23">
        <v>11612564.699762572</v>
      </c>
      <c r="R36" s="22">
        <f t="shared" si="2"/>
        <v>2765459.1819565408</v>
      </c>
      <c r="S36" s="22">
        <f t="shared" si="11"/>
        <v>-1410874.9182792809</v>
      </c>
      <c r="T36" s="24">
        <f t="shared" si="3"/>
        <v>0</v>
      </c>
      <c r="U36" s="25">
        <f t="shared" si="4"/>
        <v>0</v>
      </c>
      <c r="V36" s="26">
        <f t="shared" si="5"/>
        <v>0</v>
      </c>
      <c r="W36" s="24">
        <f t="shared" si="6"/>
        <v>0.25946239289134559</v>
      </c>
      <c r="X36" s="25">
        <f t="shared" si="7"/>
        <v>3.5732047932079646E-2</v>
      </c>
      <c r="AN36" s="1" t="s">
        <v>68</v>
      </c>
      <c r="AO36" s="1">
        <v>1</v>
      </c>
      <c r="AP36" s="1">
        <f>13-AO36</f>
        <v>12</v>
      </c>
      <c r="AQ36" s="1">
        <f t="shared" ref="AQ36:AQ46" si="12">AP36/12</f>
        <v>1</v>
      </c>
    </row>
    <row r="37" spans="2:43" s="1" customFormat="1" outlineLevel="1" x14ac:dyDescent="0.3">
      <c r="B37" s="18" t="s">
        <v>120</v>
      </c>
      <c r="C37" s="19">
        <v>13277276.019559391</v>
      </c>
      <c r="D37" s="19">
        <v>14510891.914285712</v>
      </c>
      <c r="E37" s="19">
        <v>14718425.520539269</v>
      </c>
      <c r="F37" s="20">
        <f>E37-C37</f>
        <v>1441149.500979878</v>
      </c>
      <c r="G37" s="126">
        <f t="shared" si="8"/>
        <v>0.1085425578904025</v>
      </c>
      <c r="H37" s="21">
        <f t="shared" si="9"/>
        <v>0.20667657963176525</v>
      </c>
      <c r="I37" s="23">
        <v>14147492.900568821</v>
      </c>
      <c r="J37" s="22">
        <f t="shared" si="10"/>
        <v>870216.88100942969</v>
      </c>
      <c r="K37" s="23">
        <v>-731531.92873934016</v>
      </c>
      <c r="L37" s="23">
        <v>870216.88100943062</v>
      </c>
      <c r="M37" s="23">
        <v>14163269.28739492</v>
      </c>
      <c r="N37" s="22">
        <f t="shared" si="0"/>
        <v>885993.26783552952</v>
      </c>
      <c r="O37" s="23">
        <v>13277276.019559391</v>
      </c>
      <c r="P37" s="22">
        <f t="shared" si="1"/>
        <v>0</v>
      </c>
      <c r="Q37" s="23">
        <v>13693747.300433649</v>
      </c>
      <c r="R37" s="22">
        <f t="shared" si="2"/>
        <v>416471.28087425791</v>
      </c>
      <c r="S37" s="22">
        <f t="shared" si="11"/>
        <v>-731531.92873933911</v>
      </c>
      <c r="T37" s="24">
        <f t="shared" si="3"/>
        <v>6.5541823467966734E-2</v>
      </c>
      <c r="U37" s="25">
        <f t="shared" si="4"/>
        <v>8.7389097957288983E-2</v>
      </c>
      <c r="V37" s="26">
        <f t="shared" si="5"/>
        <v>1.3545959897188327E-2</v>
      </c>
      <c r="W37" s="24">
        <f t="shared" si="6"/>
        <v>0.1085425578904025</v>
      </c>
      <c r="X37" s="25">
        <f t="shared" si="7"/>
        <v>2.243320460927126E-2</v>
      </c>
      <c r="AN37" s="1" t="s">
        <v>68</v>
      </c>
      <c r="AO37" s="1">
        <v>1</v>
      </c>
      <c r="AP37" s="1">
        <f>13-AO37</f>
        <v>12</v>
      </c>
      <c r="AQ37" s="1">
        <f t="shared" si="12"/>
        <v>1</v>
      </c>
    </row>
    <row r="38" spans="2:43" s="1" customFormat="1" outlineLevel="1" x14ac:dyDescent="0.3">
      <c r="B38" s="11" t="s">
        <v>121</v>
      </c>
      <c r="C38" s="19">
        <f>SUM(C39:C41)</f>
        <v>25367173.761343129</v>
      </c>
      <c r="D38" s="19">
        <f>SUM(D39:D41)</f>
        <v>28992877.817142893</v>
      </c>
      <c r="E38" s="19">
        <f>SUM(E39:E41)</f>
        <v>31917838.438973397</v>
      </c>
      <c r="F38" s="20">
        <f>SUM(F39:F41)</f>
        <v>0</v>
      </c>
      <c r="G38" s="126">
        <f t="shared" si="8"/>
        <v>0</v>
      </c>
      <c r="H38" s="21">
        <f t="shared" si="9"/>
        <v>0.39487020531889511</v>
      </c>
      <c r="I38" s="19">
        <f t="shared" ref="I38:S38" si="13">SUM(I39:I41)</f>
        <v>25367173.761343129</v>
      </c>
      <c r="J38" s="31">
        <f t="shared" si="13"/>
        <v>0</v>
      </c>
      <c r="K38" s="19">
        <f t="shared" si="13"/>
        <v>0</v>
      </c>
      <c r="L38" s="19">
        <f t="shared" si="13"/>
        <v>0</v>
      </c>
      <c r="M38" s="19">
        <f t="shared" si="13"/>
        <v>26944853.200629838</v>
      </c>
      <c r="N38" s="31">
        <f t="shared" si="13"/>
        <v>1577679.4392867107</v>
      </c>
      <c r="O38" s="19">
        <f t="shared" si="13"/>
        <v>29327251.50412197</v>
      </c>
      <c r="P38" s="31">
        <f t="shared" si="13"/>
        <v>3960077.7427788433</v>
      </c>
      <c r="Q38" s="19">
        <f t="shared" si="13"/>
        <v>24373572.867919136</v>
      </c>
      <c r="R38" s="31">
        <f t="shared" si="13"/>
        <v>-993600.89342399407</v>
      </c>
      <c r="S38" s="31">
        <f t="shared" si="13"/>
        <v>-4544156.2886415599</v>
      </c>
      <c r="T38" s="24">
        <f t="shared" si="3"/>
        <v>0</v>
      </c>
      <c r="U38" s="25">
        <f t="shared" si="4"/>
        <v>0</v>
      </c>
      <c r="V38" s="26">
        <f t="shared" si="5"/>
        <v>0</v>
      </c>
      <c r="W38" s="24">
        <f t="shared" si="6"/>
        <v>0.25823391834106418</v>
      </c>
      <c r="X38" s="25">
        <f t="shared" si="7"/>
        <v>0.10196888035563881</v>
      </c>
      <c r="AN38" s="1" t="s">
        <v>80</v>
      </c>
      <c r="AO38" s="1">
        <v>8</v>
      </c>
      <c r="AP38" s="1">
        <f t="shared" ref="AP38:AP46" si="14">13-AO38</f>
        <v>5</v>
      </c>
      <c r="AQ38" s="1">
        <f t="shared" si="12"/>
        <v>0.41666666666666669</v>
      </c>
    </row>
    <row r="39" spans="2:43" s="1" customFormat="1" outlineLevel="1" x14ac:dyDescent="0.3">
      <c r="B39" s="27" t="s">
        <v>122</v>
      </c>
      <c r="C39" s="28">
        <v>22660381.428379703</v>
      </c>
      <c r="D39" s="28">
        <v>24924368.965714283</v>
      </c>
      <c r="E39" s="28">
        <v>27730297.261219345</v>
      </c>
      <c r="F39" s="29"/>
      <c r="G39" s="128">
        <f t="shared" si="8"/>
        <v>0</v>
      </c>
      <c r="H39" s="30">
        <f t="shared" si="9"/>
        <v>0.35273576597107686</v>
      </c>
      <c r="I39" s="28">
        <v>22660381.428379703</v>
      </c>
      <c r="J39" s="31">
        <f t="shared" si="10"/>
        <v>0</v>
      </c>
      <c r="K39" s="28">
        <v>0</v>
      </c>
      <c r="L39" s="28">
        <v>0</v>
      </c>
      <c r="M39" s="28">
        <v>24079305.171870291</v>
      </c>
      <c r="N39" s="31">
        <f t="shared" si="0"/>
        <v>1418923.7434905879</v>
      </c>
      <c r="O39" s="28">
        <v>26392804.10460468</v>
      </c>
      <c r="P39" s="31">
        <f t="shared" si="1"/>
        <v>3732422.6762249768</v>
      </c>
      <c r="Q39" s="28">
        <v>21930621.695821278</v>
      </c>
      <c r="R39" s="31">
        <f t="shared" si="2"/>
        <v>-729759.73255842552</v>
      </c>
      <c r="S39" s="31">
        <f t="shared" si="11"/>
        <v>-4421586.6871571392</v>
      </c>
      <c r="T39" s="33">
        <f t="shared" si="3"/>
        <v>0</v>
      </c>
      <c r="U39" s="34">
        <f t="shared" si="4"/>
        <v>0</v>
      </c>
      <c r="V39" s="35">
        <f t="shared" si="5"/>
        <v>0</v>
      </c>
      <c r="W39" s="33">
        <f t="shared" si="6"/>
        <v>0.2237347967360388</v>
      </c>
      <c r="X39" s="34">
        <f t="shared" si="7"/>
        <v>7.8919264901069833E-2</v>
      </c>
      <c r="AN39" s="1" t="s">
        <v>82</v>
      </c>
      <c r="AO39" s="1">
        <v>9</v>
      </c>
      <c r="AP39" s="1">
        <f t="shared" si="14"/>
        <v>4</v>
      </c>
      <c r="AQ39" s="1">
        <f t="shared" si="12"/>
        <v>0.33333333333333331</v>
      </c>
    </row>
    <row r="40" spans="2:43" s="1" customFormat="1" outlineLevel="1" x14ac:dyDescent="0.3">
      <c r="B40" s="27" t="s">
        <v>3</v>
      </c>
      <c r="C40" s="28">
        <v>2717539.6929634251</v>
      </c>
      <c r="D40" s="28">
        <v>4097564.0742857512</v>
      </c>
      <c r="E40" s="28">
        <v>4187978.3967331089</v>
      </c>
      <c r="F40" s="29"/>
      <c r="G40" s="128">
        <f t="shared" si="8"/>
        <v>0</v>
      </c>
      <c r="H40" s="30">
        <f t="shared" si="9"/>
        <v>4.2301734778115788E-2</v>
      </c>
      <c r="I40" s="28">
        <v>2717539.6929634251</v>
      </c>
      <c r="J40" s="31">
        <f t="shared" si="10"/>
        <v>0</v>
      </c>
      <c r="K40" s="28">
        <v>0</v>
      </c>
      <c r="L40" s="28">
        <v>0</v>
      </c>
      <c r="M40" s="28">
        <v>2876295.3887595478</v>
      </c>
      <c r="N40" s="31">
        <f t="shared" si="0"/>
        <v>158755.69579612277</v>
      </c>
      <c r="O40" s="28">
        <v>2945631.9784963476</v>
      </c>
      <c r="P40" s="31">
        <f t="shared" si="1"/>
        <v>228092.28553292248</v>
      </c>
      <c r="Q40" s="28">
        <v>2453698.5320978565</v>
      </c>
      <c r="R40" s="31">
        <f t="shared" si="2"/>
        <v>-263841.16086556856</v>
      </c>
      <c r="S40" s="31">
        <f t="shared" si="11"/>
        <v>-123006.8204634767</v>
      </c>
      <c r="T40" s="33">
        <f t="shared" si="3"/>
        <v>0</v>
      </c>
      <c r="U40" s="34">
        <f t="shared" si="4"/>
        <v>0</v>
      </c>
      <c r="V40" s="35">
        <f t="shared" si="5"/>
        <v>0</v>
      </c>
      <c r="W40" s="33">
        <f t="shared" si="6"/>
        <v>0.54109189557639858</v>
      </c>
      <c r="X40" s="34">
        <f t="shared" si="7"/>
        <v>2.2889125857260738E-2</v>
      </c>
      <c r="AN40" s="1" t="s">
        <v>84</v>
      </c>
      <c r="AO40" s="1">
        <v>10</v>
      </c>
      <c r="AP40" s="1">
        <f t="shared" si="14"/>
        <v>3</v>
      </c>
      <c r="AQ40" s="1">
        <f t="shared" si="12"/>
        <v>0.25</v>
      </c>
    </row>
    <row r="41" spans="2:43" outlineLevel="1" x14ac:dyDescent="0.3">
      <c r="B41" s="27" t="s">
        <v>123</v>
      </c>
      <c r="C41" s="28">
        <v>-10747.359999999995</v>
      </c>
      <c r="D41" s="28">
        <v>-29055.222857142904</v>
      </c>
      <c r="E41" s="28">
        <v>-437.21897905583671</v>
      </c>
      <c r="F41" s="29"/>
      <c r="G41" s="128">
        <f t="shared" si="8"/>
        <v>0</v>
      </c>
      <c r="H41" s="30">
        <f t="shared" si="9"/>
        <v>-1.672954302975287E-4</v>
      </c>
      <c r="I41" s="28">
        <v>-10747.359999999995</v>
      </c>
      <c r="J41" s="31">
        <f t="shared" si="10"/>
        <v>0</v>
      </c>
      <c r="K41" s="28">
        <v>0</v>
      </c>
      <c r="L41" s="28">
        <v>0</v>
      </c>
      <c r="M41" s="28">
        <v>-10747.359999999995</v>
      </c>
      <c r="N41" s="31">
        <f t="shared" si="0"/>
        <v>0</v>
      </c>
      <c r="O41" s="28">
        <v>-11184.578979055832</v>
      </c>
      <c r="P41" s="31">
        <f t="shared" si="1"/>
        <v>-437.21897905583683</v>
      </c>
      <c r="Q41" s="28">
        <v>-10747.359999999995</v>
      </c>
      <c r="R41" s="31">
        <f t="shared" si="2"/>
        <v>0</v>
      </c>
      <c r="S41" s="31">
        <f t="shared" si="11"/>
        <v>437.21897905583683</v>
      </c>
      <c r="T41" s="33">
        <f t="shared" si="3"/>
        <v>0</v>
      </c>
      <c r="U41" s="34">
        <f t="shared" si="4"/>
        <v>0</v>
      </c>
      <c r="V41" s="35">
        <f t="shared" si="5"/>
        <v>0</v>
      </c>
      <c r="W41" s="33">
        <f t="shared" si="6"/>
        <v>-0.95931847643925239</v>
      </c>
      <c r="X41" s="34">
        <f t="shared" si="7"/>
        <v>1.6048959730827439E-4</v>
      </c>
      <c r="Y41" s="1"/>
    </row>
    <row r="42" spans="2:43" outlineLevel="1" x14ac:dyDescent="0.3">
      <c r="B42" s="18" t="s">
        <v>124</v>
      </c>
      <c r="C42" s="19">
        <v>4407542.0480358824</v>
      </c>
      <c r="D42" s="19">
        <v>2430202.7485714247</v>
      </c>
      <c r="E42" s="19">
        <v>2434986.1212304756</v>
      </c>
      <c r="F42" s="20">
        <f>E42-C42</f>
        <v>-1972555.9268054068</v>
      </c>
      <c r="G42" s="126">
        <f t="shared" si="8"/>
        <v>-0.44754103427882896</v>
      </c>
      <c r="H42" s="21">
        <f t="shared" si="9"/>
        <v>6.8608629791931622E-2</v>
      </c>
      <c r="I42" s="23">
        <v>4407542.0480358824</v>
      </c>
      <c r="J42" s="22">
        <f t="shared" si="10"/>
        <v>0</v>
      </c>
      <c r="K42" s="23">
        <v>0</v>
      </c>
      <c r="L42" s="23">
        <v>0</v>
      </c>
      <c r="M42" s="23">
        <v>4618670.7391250813</v>
      </c>
      <c r="N42" s="22">
        <f t="shared" si="0"/>
        <v>211128.69108919892</v>
      </c>
      <c r="O42" s="23">
        <v>4389646.7777461121</v>
      </c>
      <c r="P42" s="22">
        <f t="shared" si="1"/>
        <v>-17895.270289770328</v>
      </c>
      <c r="Q42" s="23">
        <v>3263165.8146904823</v>
      </c>
      <c r="R42" s="22">
        <f t="shared" si="2"/>
        <v>-1144376.2333454001</v>
      </c>
      <c r="S42" s="22">
        <f t="shared" si="11"/>
        <v>-1021413.1142594353</v>
      </c>
      <c r="T42" s="24">
        <f t="shared" si="3"/>
        <v>0</v>
      </c>
      <c r="U42" s="25">
        <f t="shared" si="4"/>
        <v>0</v>
      </c>
      <c r="V42" s="26">
        <f t="shared" si="5"/>
        <v>0</v>
      </c>
      <c r="W42" s="24">
        <f t="shared" si="6"/>
        <v>-0.44754103427882896</v>
      </c>
      <c r="X42" s="25">
        <f t="shared" si="7"/>
        <v>-3.0705177137534356E-2</v>
      </c>
      <c r="Y42" s="1"/>
    </row>
    <row r="43" spans="2:43" outlineLevel="1" x14ac:dyDescent="0.3">
      <c r="B43" s="18" t="s">
        <v>125</v>
      </c>
      <c r="C43" s="19">
        <v>-1354536.4670652677</v>
      </c>
      <c r="D43" s="19">
        <v>-1378537.5257142868</v>
      </c>
      <c r="E43" s="19">
        <v>-2883667.3527724878</v>
      </c>
      <c r="F43" s="20">
        <f>E43-C43</f>
        <v>-1529130.8857072201</v>
      </c>
      <c r="G43" s="126">
        <f t="shared" si="8"/>
        <v>1.1288960636255352</v>
      </c>
      <c r="H43" s="21">
        <f t="shared" si="9"/>
        <v>-2.1084969807597252E-2</v>
      </c>
      <c r="I43" s="23">
        <v>-1385862.7524330453</v>
      </c>
      <c r="J43" s="22">
        <f t="shared" si="10"/>
        <v>-31326.285367777571</v>
      </c>
      <c r="K43" s="23">
        <v>0</v>
      </c>
      <c r="L43" s="23">
        <v>-31326.285367777571</v>
      </c>
      <c r="M43" s="23">
        <v>-1436498.4254040555</v>
      </c>
      <c r="N43" s="22">
        <f t="shared" si="0"/>
        <v>-81961.958338787779</v>
      </c>
      <c r="O43" s="23">
        <v>-1500214.1738005262</v>
      </c>
      <c r="P43" s="22">
        <f t="shared" si="1"/>
        <v>-145677.70673525846</v>
      </c>
      <c r="Q43" s="23">
        <v>-1266788.7968064998</v>
      </c>
      <c r="R43" s="22">
        <f t="shared" si="2"/>
        <v>87747.670258767903</v>
      </c>
      <c r="S43" s="22">
        <f t="shared" si="11"/>
        <v>-1357912.6055241642</v>
      </c>
      <c r="T43" s="24">
        <f t="shared" si="3"/>
        <v>2.3126941303875673E-2</v>
      </c>
      <c r="U43" s="25">
        <f t="shared" si="4"/>
        <v>3.0835921738500898E-2</v>
      </c>
      <c r="V43" s="26">
        <f t="shared" si="5"/>
        <v>-4.8763085913429237E-4</v>
      </c>
      <c r="W43" s="24">
        <f t="shared" si="6"/>
        <v>1.1288960636255352</v>
      </c>
      <c r="X43" s="25">
        <f t="shared" si="7"/>
        <v>-2.3802739417459796E-2</v>
      </c>
      <c r="Y43" s="1"/>
    </row>
    <row r="44" spans="2:43" outlineLevel="1" x14ac:dyDescent="0.3">
      <c r="B44" s="18" t="s">
        <v>126</v>
      </c>
      <c r="C44" s="19">
        <v>-677116.06121250708</v>
      </c>
      <c r="D44" s="19">
        <v>-396036.22285714262</v>
      </c>
      <c r="E44" s="19">
        <v>-265738.89405166497</v>
      </c>
      <c r="F44" s="20">
        <f>E44-C44</f>
        <v>411377.1671608421</v>
      </c>
      <c r="G44" s="126">
        <f t="shared" si="8"/>
        <v>-0.60754306495727162</v>
      </c>
      <c r="H44" s="21">
        <f t="shared" si="9"/>
        <v>-1.0540116160798021E-2</v>
      </c>
      <c r="I44" s="23">
        <v>-682105.63880544261</v>
      </c>
      <c r="J44" s="22">
        <f t="shared" si="10"/>
        <v>-4989.5775929355295</v>
      </c>
      <c r="K44" s="23">
        <v>0</v>
      </c>
      <c r="L44" s="23">
        <v>-4989.5775929355295</v>
      </c>
      <c r="M44" s="23">
        <v>-721811.42845379224</v>
      </c>
      <c r="N44" s="22">
        <f t="shared" si="0"/>
        <v>-44695.367241285159</v>
      </c>
      <c r="O44" s="23">
        <v>-688437.95070592035</v>
      </c>
      <c r="P44" s="22">
        <f t="shared" si="1"/>
        <v>-11321.88949341327</v>
      </c>
      <c r="Q44" s="23">
        <v>-690803.29018465558</v>
      </c>
      <c r="R44" s="22">
        <f t="shared" si="2"/>
        <v>-13687.228972148499</v>
      </c>
      <c r="S44" s="22">
        <f t="shared" si="11"/>
        <v>486071.23046062456</v>
      </c>
      <c r="T44" s="24">
        <f t="shared" si="3"/>
        <v>7.3688661054660664E-3</v>
      </c>
      <c r="U44" s="25">
        <f t="shared" si="4"/>
        <v>9.8251548072880879E-3</v>
      </c>
      <c r="V44" s="26">
        <f t="shared" si="5"/>
        <v>-7.7668704724979655E-5</v>
      </c>
      <c r="W44" s="24">
        <f t="shared" si="6"/>
        <v>-0.60754306495727162</v>
      </c>
      <c r="X44" s="25">
        <f t="shared" si="7"/>
        <v>6.4035744773369005E-3</v>
      </c>
      <c r="Y44" s="1"/>
    </row>
    <row r="45" spans="2:43" s="1" customFormat="1" outlineLevel="1" x14ac:dyDescent="0.3">
      <c r="B45" s="36" t="s">
        <v>127</v>
      </c>
      <c r="C45" s="37">
        <v>1299267.8956102808</v>
      </c>
      <c r="D45" s="37">
        <v>1302684.9771428597</v>
      </c>
      <c r="E45" s="37">
        <v>1336739.9999999998</v>
      </c>
      <c r="F45" s="38">
        <f>E45-C45</f>
        <v>37472.104389718967</v>
      </c>
      <c r="G45" s="129">
        <f t="shared" si="8"/>
        <v>2.8840937666760321E-2</v>
      </c>
      <c r="H45" s="39">
        <f t="shared" si="9"/>
        <v>2.0224648813093323E-2</v>
      </c>
      <c r="I45" s="37">
        <v>1299267.8956102808</v>
      </c>
      <c r="J45" s="40">
        <f t="shared" si="10"/>
        <v>0</v>
      </c>
      <c r="K45" s="41">
        <v>0</v>
      </c>
      <c r="L45" s="41">
        <v>0</v>
      </c>
      <c r="M45" s="37">
        <v>1299267.8956102808</v>
      </c>
      <c r="N45" s="40">
        <f t="shared" si="0"/>
        <v>0</v>
      </c>
      <c r="O45" s="37">
        <v>1299267.8956102808</v>
      </c>
      <c r="P45" s="40">
        <f t="shared" si="1"/>
        <v>0</v>
      </c>
      <c r="Q45" s="37">
        <v>1299267.8956102808</v>
      </c>
      <c r="R45" s="40">
        <f t="shared" si="2"/>
        <v>0</v>
      </c>
      <c r="S45" s="40">
        <f t="shared" si="11"/>
        <v>37472.104389718967</v>
      </c>
      <c r="T45" s="42">
        <f t="shared" si="3"/>
        <v>0</v>
      </c>
      <c r="U45" s="43">
        <f t="shared" si="4"/>
        <v>0</v>
      </c>
      <c r="V45" s="44">
        <f t="shared" si="5"/>
        <v>0</v>
      </c>
      <c r="W45" s="42">
        <f t="shared" si="6"/>
        <v>2.8840937666760321E-2</v>
      </c>
      <c r="X45" s="43">
        <f t="shared" si="7"/>
        <v>5.8329783575054265E-4</v>
      </c>
      <c r="AN45" s="1" t="s">
        <v>87</v>
      </c>
      <c r="AO45" s="1">
        <v>11</v>
      </c>
      <c r="AP45" s="1">
        <f t="shared" si="14"/>
        <v>2</v>
      </c>
      <c r="AQ45" s="1">
        <f t="shared" si="12"/>
        <v>0.16666666666666666</v>
      </c>
    </row>
    <row r="46" spans="2:43" outlineLevel="1" x14ac:dyDescent="0.3">
      <c r="B46" s="62" t="s">
        <v>88</v>
      </c>
      <c r="C46" s="63">
        <f t="shared" ref="C46:S46" si="15">SUM(C34,C35,C36,C37,C38,C45,C42,C43,C44)</f>
        <v>64241802.545868792</v>
      </c>
      <c r="D46" s="63">
        <f t="shared" si="15"/>
        <v>71521104.411428556</v>
      </c>
      <c r="E46" s="63">
        <f t="shared" si="15"/>
        <v>72786317.647634462</v>
      </c>
      <c r="F46" s="63">
        <f t="shared" si="15"/>
        <v>1993850.4241353986</v>
      </c>
      <c r="G46" s="130">
        <f t="shared" si="8"/>
        <v>3.1036651294331054E-2</v>
      </c>
      <c r="H46" s="64">
        <f t="shared" si="15"/>
        <v>1</v>
      </c>
      <c r="I46" s="63">
        <f t="shared" si="15"/>
        <v>65075703.56391751</v>
      </c>
      <c r="J46" s="63">
        <f t="shared" si="15"/>
        <v>833901.01804871659</v>
      </c>
      <c r="K46" s="63">
        <f t="shared" si="15"/>
        <v>-731531.92873934016</v>
      </c>
      <c r="L46" s="63">
        <f t="shared" si="15"/>
        <v>833901.01804871752</v>
      </c>
      <c r="M46" s="63">
        <f t="shared" si="15"/>
        <v>68374153.195815235</v>
      </c>
      <c r="N46" s="63">
        <f t="shared" si="15"/>
        <v>4132350.6499464423</v>
      </c>
      <c r="O46" s="63">
        <f t="shared" si="15"/>
        <v>68485750.463981315</v>
      </c>
      <c r="P46" s="63">
        <f t="shared" si="15"/>
        <v>4243947.9181125183</v>
      </c>
      <c r="Q46" s="63">
        <f t="shared" si="15"/>
        <v>65157364.251987018</v>
      </c>
      <c r="R46" s="63">
        <f t="shared" si="15"/>
        <v>915561.70611822431</v>
      </c>
      <c r="S46" s="63">
        <f t="shared" si="15"/>
        <v>-8131910.8680905038</v>
      </c>
      <c r="T46" s="65">
        <f t="shared" si="3"/>
        <v>1.2980660333329057E-2</v>
      </c>
      <c r="U46" s="66">
        <f t="shared" si="4"/>
        <v>1.7307547111105409E-2</v>
      </c>
      <c r="V46" s="67">
        <f>SUM(V34,V35,V36,V37,V38,V45,V42,V43,V44)</f>
        <v>1.2980660333329055E-2</v>
      </c>
      <c r="W46" s="68">
        <f t="shared" si="6"/>
        <v>0.13300553164996992</v>
      </c>
      <c r="X46" s="69">
        <f>SUM(X34,X35,X36,X37,X38,X45,X42,X43,X44)</f>
        <v>0.13300553164996984</v>
      </c>
      <c r="AN46" s="3" t="s">
        <v>89</v>
      </c>
      <c r="AO46" s="3">
        <v>12</v>
      </c>
      <c r="AP46" s="1">
        <f t="shared" si="14"/>
        <v>1</v>
      </c>
      <c r="AQ46" s="1">
        <f t="shared" si="12"/>
        <v>8.3333333333333329E-2</v>
      </c>
    </row>
    <row r="47" spans="2:43" outlineLevel="1" x14ac:dyDescent="0.3">
      <c r="C47" s="70"/>
      <c r="D47" s="70"/>
      <c r="E47" s="70"/>
      <c r="F47" s="71"/>
      <c r="G47" s="71"/>
      <c r="H47" s="72"/>
      <c r="I47" s="72"/>
      <c r="J47" s="72"/>
      <c r="K47" s="72"/>
      <c r="L47" s="72"/>
      <c r="M47" s="72"/>
      <c r="N47" s="72"/>
      <c r="O47" s="72"/>
      <c r="P47" s="72"/>
      <c r="Q47" s="72"/>
      <c r="R47" s="72"/>
      <c r="S47" s="71"/>
      <c r="T47" s="72"/>
      <c r="U47" s="2"/>
      <c r="V47" s="2"/>
      <c r="W47" s="72"/>
      <c r="X47" s="2"/>
    </row>
    <row r="48" spans="2:43" ht="63" customHeight="1" outlineLevel="1" x14ac:dyDescent="0.3">
      <c r="B48" s="14" t="s">
        <v>90</v>
      </c>
      <c r="C48" s="15" t="str">
        <f t="shared" ref="C48:X48" si="16">C33</f>
        <v>NPR FY24
Budget</v>
      </c>
      <c r="D48" s="15" t="str">
        <f t="shared" si="16"/>
        <v>NPR FY24
Proj.</v>
      </c>
      <c r="E48" s="15" t="str">
        <f t="shared" si="16"/>
        <v>NPR FY25
Budget</v>
      </c>
      <c r="F48" s="15" t="str">
        <f t="shared" si="16"/>
        <v>NPR YOY 
(Budget to Budget)</v>
      </c>
      <c r="G48" s="15" t="s">
        <v>128</v>
      </c>
      <c r="H48" s="15" t="str">
        <f t="shared" si="16"/>
        <v>W</v>
      </c>
      <c r="I48" s="15" t="str">
        <f t="shared" si="16"/>
        <v>NPR FY24 @FY25 Comm. Prices</v>
      </c>
      <c r="J48" s="15" t="str">
        <f t="shared" si="16"/>
        <v>NPR FY25 due to Comm. Price</v>
      </c>
      <c r="K48" s="15" t="str">
        <f t="shared" si="16"/>
        <v>NPR FY25 due to Comm. Price
(FY24 Proj. to FY24 Budget)</v>
      </c>
      <c r="L48" s="15" t="str">
        <f t="shared" si="16"/>
        <v>NPR FY25 due to Comm. Price
(FY25 Budget to FY24 Proj.)</v>
      </c>
      <c r="M48" s="15" t="str">
        <f t="shared" si="16"/>
        <v>NPR FY24 @FY25 Utiliz.</v>
      </c>
      <c r="N48" s="15" t="str">
        <f t="shared" si="16"/>
        <v>NPR FY25 due to Utiliz.</v>
      </c>
      <c r="O48" s="15" t="str">
        <f t="shared" si="16"/>
        <v>NPR FY24 @FY25 Public Payer Prices</v>
      </c>
      <c r="P48" s="15" t="str">
        <f t="shared" si="16"/>
        <v>NPR FY25 due to Public Payer Prices</v>
      </c>
      <c r="Q48" s="15" t="str">
        <f t="shared" si="16"/>
        <v>NPR FY24 @FY25 Payer Mix</v>
      </c>
      <c r="R48" s="15" t="str">
        <f t="shared" si="16"/>
        <v>NPR FY25 due to Payer Mix</v>
      </c>
      <c r="S48" s="15" t="str">
        <f t="shared" si="16"/>
        <v>NPR FY25 due to all other</v>
      </c>
      <c r="T48" s="15" t="str">
        <f t="shared" si="16"/>
        <v>FY25
Comm Rate NPR Impact</v>
      </c>
      <c r="U48" s="16" t="str">
        <f t="shared" si="16"/>
        <v>FY25
Estimated AnnualizedComm Rate</v>
      </c>
      <c r="V48" s="16" t="str">
        <f t="shared" si="16"/>
        <v>FY25 Comm Rate (WAvg)</v>
      </c>
      <c r="W48" s="15" t="str">
        <f t="shared" si="16"/>
        <v>FY25 NPR Growth</v>
      </c>
      <c r="X48" s="16" t="str">
        <f t="shared" si="16"/>
        <v>FY25 NPR Growth
(WAvg)</v>
      </c>
    </row>
    <row r="49" spans="2:25" outlineLevel="1" x14ac:dyDescent="0.3">
      <c r="B49" s="18" t="str">
        <f t="shared" ref="B49:B59" si="17">B34</f>
        <v>Medicaid</v>
      </c>
      <c r="C49" s="19">
        <v>2318892.5614844728</v>
      </c>
      <c r="D49" s="19">
        <v>2134673.125714296</v>
      </c>
      <c r="E49" s="19">
        <v>1841928.0424991222</v>
      </c>
      <c r="F49" s="20">
        <f>E49-C49</f>
        <v>-476964.51898535062</v>
      </c>
      <c r="G49" s="126">
        <f>IFERROR(F49/C49,0%)</f>
        <v>-0.20568633791296256</v>
      </c>
      <c r="H49" s="21">
        <f t="shared" ref="H49:H60" si="18">IFERROR(C49/C$61,"")</f>
        <v>1.5798019909621423E-2</v>
      </c>
      <c r="I49" s="19">
        <v>2318892.5614844728</v>
      </c>
      <c r="J49" s="22">
        <f>I49-C49</f>
        <v>0</v>
      </c>
      <c r="K49" s="23">
        <v>0</v>
      </c>
      <c r="L49" s="23">
        <v>0</v>
      </c>
      <c r="M49" s="19">
        <v>2457362.5554599473</v>
      </c>
      <c r="N49" s="22">
        <f>M49-C49</f>
        <v>138469.9939754745</v>
      </c>
      <c r="O49" s="19">
        <v>2318892.5614844691</v>
      </c>
      <c r="P49" s="22">
        <f>O49-C49</f>
        <v>-3.7252902984619141E-9</v>
      </c>
      <c r="Q49" s="19">
        <v>1509865.1451889556</v>
      </c>
      <c r="R49" s="22">
        <f>Q49-C49</f>
        <v>-809027.41629551724</v>
      </c>
      <c r="S49" s="22">
        <f>F49-R49-P49-N49-J49</f>
        <v>193592.90333469585</v>
      </c>
      <c r="T49" s="24">
        <f t="shared" ref="T49:T61" si="19">IFERROR(J49/C49,0%)</f>
        <v>0</v>
      </c>
      <c r="U49" s="25">
        <f t="shared" ref="U49:U61" si="20">T49/E$31</f>
        <v>0</v>
      </c>
      <c r="V49" s="26">
        <f t="shared" ref="V49:V60" si="21">IFERROR(T49*H49,0%)</f>
        <v>0</v>
      </c>
      <c r="W49" s="24">
        <f t="shared" ref="W49:W61" si="22">IFERROR((E49-C49)/C49,0%)</f>
        <v>-0.20568633791296256</v>
      </c>
      <c r="X49" s="25">
        <f t="shared" ref="X49:X60" si="23">IFERROR(W49*H49,0%)</f>
        <v>-3.2494368614861022E-3</v>
      </c>
    </row>
    <row r="50" spans="2:25" outlineLevel="1" x14ac:dyDescent="0.3">
      <c r="B50" s="18" t="str">
        <f t="shared" si="17"/>
        <v>Medicare - Traditional</v>
      </c>
      <c r="C50" s="19">
        <v>10906888.790765271</v>
      </c>
      <c r="D50" s="19">
        <v>9744021.4628571309</v>
      </c>
      <c r="E50" s="19">
        <v>9559953.5624127761</v>
      </c>
      <c r="F50" s="20">
        <f>E50-C50</f>
        <v>-1346935.2283524945</v>
      </c>
      <c r="G50" s="126">
        <f t="shared" ref="G50:G61" si="24">IFERROR(F50/C50,0%)</f>
        <v>-0.12349399120058216</v>
      </c>
      <c r="H50" s="21">
        <f t="shared" si="18"/>
        <v>7.4305834229004331E-2</v>
      </c>
      <c r="I50" s="23">
        <v>10906888.790765271</v>
      </c>
      <c r="J50" s="22">
        <f>I50-C50</f>
        <v>0</v>
      </c>
      <c r="K50" s="23">
        <v>0</v>
      </c>
      <c r="L50" s="23">
        <v>0</v>
      </c>
      <c r="M50" s="23">
        <v>11780228.455722708</v>
      </c>
      <c r="N50" s="22">
        <f>M50-C50</f>
        <v>873339.66495743766</v>
      </c>
      <c r="O50" s="23">
        <v>10849159.073276911</v>
      </c>
      <c r="P50" s="22">
        <f>O50-C50</f>
        <v>-57729.71748835966</v>
      </c>
      <c r="Q50" s="23">
        <v>9522822.1087652389</v>
      </c>
      <c r="R50" s="22">
        <f>Q50-C50</f>
        <v>-1384066.6820000317</v>
      </c>
      <c r="S50" s="22">
        <f>F50-R50-P50-N50-J50</f>
        <v>-778478.49382154085</v>
      </c>
      <c r="T50" s="24">
        <f t="shared" si="19"/>
        <v>0</v>
      </c>
      <c r="U50" s="25">
        <f t="shared" si="20"/>
        <v>0</v>
      </c>
      <c r="V50" s="26">
        <f t="shared" si="21"/>
        <v>0</v>
      </c>
      <c r="W50" s="24">
        <f t="shared" si="22"/>
        <v>-0.12349399120058216</v>
      </c>
      <c r="X50" s="25">
        <f t="shared" si="23"/>
        <v>-9.1763240384285776E-3</v>
      </c>
    </row>
    <row r="51" spans="2:25" outlineLevel="1" x14ac:dyDescent="0.3">
      <c r="B51" s="18" t="str">
        <f t="shared" si="17"/>
        <v>Medicare - Advantage</v>
      </c>
      <c r="C51" s="19">
        <v>11629955.018398546</v>
      </c>
      <c r="D51" s="19">
        <v>13786441.88571427</v>
      </c>
      <c r="E51" s="19">
        <v>14318035.717998929</v>
      </c>
      <c r="F51" s="20">
        <f>E51-C51</f>
        <v>2688080.6996003836</v>
      </c>
      <c r="G51" s="126">
        <f t="shared" si="24"/>
        <v>0.23113423012796266</v>
      </c>
      <c r="H51" s="21">
        <f t="shared" si="18"/>
        <v>7.9231898872901732E-2</v>
      </c>
      <c r="I51" s="23">
        <v>11629955.018398546</v>
      </c>
      <c r="J51" s="22">
        <f>I51-C51</f>
        <v>0</v>
      </c>
      <c r="K51" s="23">
        <v>0</v>
      </c>
      <c r="L51" s="23">
        <v>0</v>
      </c>
      <c r="M51" s="23">
        <v>12755324.867555307</v>
      </c>
      <c r="N51" s="22">
        <f>M51-C51</f>
        <v>1125369.8491567615</v>
      </c>
      <c r="O51" s="23">
        <v>11543541.734687693</v>
      </c>
      <c r="P51" s="22">
        <f>O51-C51</f>
        <v>-86413.283710852265</v>
      </c>
      <c r="Q51" s="23">
        <v>12270937.998230126</v>
      </c>
      <c r="R51" s="22">
        <f>Q51-C51</f>
        <v>640982.97983158007</v>
      </c>
      <c r="S51" s="22">
        <f>F51-R51-P51-N51-J51</f>
        <v>1008141.1543228943</v>
      </c>
      <c r="T51" s="24">
        <f t="shared" si="19"/>
        <v>0</v>
      </c>
      <c r="U51" s="25">
        <f t="shared" si="20"/>
        <v>0</v>
      </c>
      <c r="V51" s="26">
        <f t="shared" si="21"/>
        <v>0</v>
      </c>
      <c r="W51" s="24">
        <f t="shared" si="22"/>
        <v>0.23113423012796266</v>
      </c>
      <c r="X51" s="25">
        <f t="shared" si="23"/>
        <v>1.8313203947564735E-2</v>
      </c>
    </row>
    <row r="52" spans="2:25" outlineLevel="1" x14ac:dyDescent="0.3">
      <c r="B52" s="18" t="str">
        <f t="shared" si="17"/>
        <v>Major Commercial</v>
      </c>
      <c r="C52" s="19">
        <v>85455567.636658147</v>
      </c>
      <c r="D52" s="19">
        <v>91098043.165714249</v>
      </c>
      <c r="E52" s="19">
        <v>98631508.497995362</v>
      </c>
      <c r="F52" s="20">
        <f>E52-C52</f>
        <v>13175940.861337215</v>
      </c>
      <c r="G52" s="126">
        <f t="shared" si="24"/>
        <v>0.15418469768241397</v>
      </c>
      <c r="H52" s="21">
        <f t="shared" si="18"/>
        <v>0.5821868513165116</v>
      </c>
      <c r="I52" s="23">
        <v>90062857.873028293</v>
      </c>
      <c r="J52" s="22">
        <f>I52-C52</f>
        <v>4607290.2363701463</v>
      </c>
      <c r="K52" s="23">
        <v>-3182467.9634713503</v>
      </c>
      <c r="L52" s="23">
        <v>4607290.2363701407</v>
      </c>
      <c r="M52" s="23">
        <v>93621509.705203846</v>
      </c>
      <c r="N52" s="22">
        <f>M52-C52</f>
        <v>8165942.0685456991</v>
      </c>
      <c r="O52" s="23">
        <v>85455567.636658147</v>
      </c>
      <c r="P52" s="22">
        <f>O52-C52</f>
        <v>0</v>
      </c>
      <c r="Q52" s="23">
        <v>89040744.156550884</v>
      </c>
      <c r="R52" s="22">
        <f>Q52-C52</f>
        <v>3585176.5198927373</v>
      </c>
      <c r="S52" s="22">
        <f>F52-R52-P52-N52-J52</f>
        <v>-3182467.963471368</v>
      </c>
      <c r="T52" s="24">
        <f t="shared" si="19"/>
        <v>5.3914453601894306E-2</v>
      </c>
      <c r="U52" s="25">
        <f t="shared" si="20"/>
        <v>7.188593813585907E-2</v>
      </c>
      <c r="V52" s="26">
        <f t="shared" si="21"/>
        <v>3.1388285982937005E-2</v>
      </c>
      <c r="W52" s="24">
        <f t="shared" si="22"/>
        <v>0.15418469768241397</v>
      </c>
      <c r="X52" s="25">
        <f t="shared" si="23"/>
        <v>8.9764303664912837E-2</v>
      </c>
    </row>
    <row r="53" spans="2:25" outlineLevel="1" x14ac:dyDescent="0.3">
      <c r="B53" s="11" t="str">
        <f t="shared" si="17"/>
        <v>All Payer Model</v>
      </c>
      <c r="C53" s="19">
        <f>SUM(C54:C56)</f>
        <v>25836848.057228692</v>
      </c>
      <c r="D53" s="19">
        <f>SUM(D54:D56)</f>
        <v>28677230.691428471</v>
      </c>
      <c r="E53" s="19">
        <f>SUM(E54:E56)</f>
        <v>28096065.037328672</v>
      </c>
      <c r="F53" s="20">
        <f>SUM(F54:F56)</f>
        <v>0</v>
      </c>
      <c r="G53" s="126">
        <f t="shared" si="24"/>
        <v>0</v>
      </c>
      <c r="H53" s="21">
        <f t="shared" si="18"/>
        <v>0.17601981514342596</v>
      </c>
      <c r="I53" s="19">
        <f t="shared" ref="I53:S53" si="25">SUM(I54:I56)</f>
        <v>25836848.057228692</v>
      </c>
      <c r="J53" s="31">
        <f t="shared" si="25"/>
        <v>0</v>
      </c>
      <c r="K53" s="19">
        <f t="shared" si="25"/>
        <v>0</v>
      </c>
      <c r="L53" s="19">
        <f t="shared" si="25"/>
        <v>0</v>
      </c>
      <c r="M53" s="19">
        <f t="shared" si="25"/>
        <v>28338850.986758538</v>
      </c>
      <c r="N53" s="31">
        <f t="shared" si="25"/>
        <v>2502002.9295298466</v>
      </c>
      <c r="O53" s="19">
        <f t="shared" si="25"/>
        <v>24790064.215043861</v>
      </c>
      <c r="P53" s="31">
        <f t="shared" si="25"/>
        <v>-1046783.8421848305</v>
      </c>
      <c r="Q53" s="19">
        <f t="shared" si="25"/>
        <v>27217144.725231085</v>
      </c>
      <c r="R53" s="31">
        <f t="shared" si="25"/>
        <v>1380296.6680023912</v>
      </c>
      <c r="S53" s="31">
        <f t="shared" si="25"/>
        <v>-2835515.7553474074</v>
      </c>
      <c r="T53" s="24">
        <f t="shared" si="19"/>
        <v>0</v>
      </c>
      <c r="U53" s="25">
        <f t="shared" si="20"/>
        <v>0</v>
      </c>
      <c r="V53" s="26">
        <f t="shared" si="21"/>
        <v>0</v>
      </c>
      <c r="W53" s="24">
        <f t="shared" si="22"/>
        <v>8.7441663746901627E-2</v>
      </c>
      <c r="X53" s="25">
        <f t="shared" si="23"/>
        <v>1.5391465488563235E-2</v>
      </c>
    </row>
    <row r="54" spans="2:25" outlineLevel="1" x14ac:dyDescent="0.3">
      <c r="B54" s="27" t="str">
        <f t="shared" si="17"/>
        <v>Medicare</v>
      </c>
      <c r="C54" s="28">
        <v>18830665.512618959</v>
      </c>
      <c r="D54" s="28">
        <v>20543536.919999927</v>
      </c>
      <c r="E54" s="28">
        <v>20277013.222290352</v>
      </c>
      <c r="F54" s="29"/>
      <c r="G54" s="128">
        <f t="shared" si="24"/>
        <v>0</v>
      </c>
      <c r="H54" s="30">
        <f t="shared" si="18"/>
        <v>0.12828849150705587</v>
      </c>
      <c r="I54" s="28">
        <v>18830665.512618959</v>
      </c>
      <c r="J54" s="31">
        <f t="shared" ref="J54:J60" si="26">I54-C54</f>
        <v>0</v>
      </c>
      <c r="K54" s="28">
        <v>0</v>
      </c>
      <c r="L54" s="28">
        <v>0</v>
      </c>
      <c r="M54" s="28">
        <v>20609600.430328678</v>
      </c>
      <c r="N54" s="31">
        <f t="shared" ref="N54:N60" si="27">M54-C54</f>
        <v>1778934.9177097194</v>
      </c>
      <c r="O54" s="28">
        <v>17783881.670434102</v>
      </c>
      <c r="P54" s="31">
        <f t="shared" ref="P54:P60" si="28">O54-C54</f>
        <v>-1046783.8421848565</v>
      </c>
      <c r="Q54" s="28">
        <v>19397356.428608064</v>
      </c>
      <c r="R54" s="31">
        <f t="shared" ref="R54:R60" si="29">Q54-C54</f>
        <v>566690.91598910466</v>
      </c>
      <c r="S54" s="31">
        <f t="shared" ref="S54:S60" si="30">F54-R54-P54-N54-J54</f>
        <v>-1298841.9915139675</v>
      </c>
      <c r="T54" s="33">
        <f t="shared" si="19"/>
        <v>0</v>
      </c>
      <c r="U54" s="34">
        <f t="shared" si="20"/>
        <v>0</v>
      </c>
      <c r="V54" s="35">
        <f t="shared" si="21"/>
        <v>0</v>
      </c>
      <c r="W54" s="33">
        <f t="shared" si="22"/>
        <v>7.6808103712646514E-2</v>
      </c>
      <c r="X54" s="34">
        <f t="shared" si="23"/>
        <v>9.8535957608129193E-3</v>
      </c>
    </row>
    <row r="55" spans="2:25" outlineLevel="1" x14ac:dyDescent="0.3">
      <c r="B55" s="27" t="str">
        <f t="shared" si="17"/>
        <v>Medicaid</v>
      </c>
      <c r="C55" s="28">
        <v>7070666.914609734</v>
      </c>
      <c r="D55" s="28">
        <v>8308024.8171428293</v>
      </c>
      <c r="E55" s="28">
        <v>7819051.8150383197</v>
      </c>
      <c r="F55" s="29"/>
      <c r="G55" s="128">
        <f t="shared" si="24"/>
        <v>0</v>
      </c>
      <c r="H55" s="30">
        <f t="shared" si="18"/>
        <v>4.8170639100156523E-2</v>
      </c>
      <c r="I55" s="28">
        <v>7070666.914609734</v>
      </c>
      <c r="J55" s="31">
        <f t="shared" si="26"/>
        <v>0</v>
      </c>
      <c r="K55" s="28">
        <v>0</v>
      </c>
      <c r="L55" s="28">
        <v>0</v>
      </c>
      <c r="M55" s="28">
        <v>7793734.9264298612</v>
      </c>
      <c r="N55" s="31">
        <f t="shared" si="27"/>
        <v>723068.01182012726</v>
      </c>
      <c r="O55" s="28">
        <v>7070666.91460976</v>
      </c>
      <c r="P55" s="31">
        <f t="shared" si="28"/>
        <v>2.6077032089233398E-8</v>
      </c>
      <c r="Q55" s="28">
        <v>7884272.6666230205</v>
      </c>
      <c r="R55" s="31">
        <f t="shared" si="29"/>
        <v>813605.75201328658</v>
      </c>
      <c r="S55" s="31">
        <f t="shared" si="30"/>
        <v>-1536673.7638334399</v>
      </c>
      <c r="T55" s="33">
        <f t="shared" si="19"/>
        <v>0</v>
      </c>
      <c r="U55" s="34">
        <f t="shared" si="20"/>
        <v>0</v>
      </c>
      <c r="V55" s="35">
        <f t="shared" si="21"/>
        <v>0</v>
      </c>
      <c r="W55" s="33">
        <f t="shared" si="22"/>
        <v>0.10584360845541158</v>
      </c>
      <c r="X55" s="34">
        <f t="shared" si="23"/>
        <v>5.0985542639639062E-3</v>
      </c>
    </row>
    <row r="56" spans="2:25" outlineLevel="1" x14ac:dyDescent="0.3">
      <c r="B56" s="27" t="str">
        <f t="shared" si="17"/>
        <v>Other</v>
      </c>
      <c r="C56" s="28">
        <v>-64484.370000000017</v>
      </c>
      <c r="D56" s="28">
        <v>-174331.04571428601</v>
      </c>
      <c r="E56" s="28">
        <v>0</v>
      </c>
      <c r="F56" s="29"/>
      <c r="G56" s="128">
        <f t="shared" si="24"/>
        <v>0</v>
      </c>
      <c r="H56" s="30">
        <f t="shared" si="18"/>
        <v>-4.3931546378640448E-4</v>
      </c>
      <c r="I56" s="28">
        <v>-64484.370000000017</v>
      </c>
      <c r="J56" s="31">
        <f t="shared" si="26"/>
        <v>0</v>
      </c>
      <c r="K56" s="28">
        <v>0</v>
      </c>
      <c r="L56" s="28">
        <v>0</v>
      </c>
      <c r="M56" s="28">
        <v>-64484.370000000017</v>
      </c>
      <c r="N56" s="31">
        <f t="shared" si="27"/>
        <v>0</v>
      </c>
      <c r="O56" s="28">
        <v>-64484.370000000017</v>
      </c>
      <c r="P56" s="31">
        <f t="shared" si="28"/>
        <v>0</v>
      </c>
      <c r="Q56" s="28">
        <v>-64484.370000000017</v>
      </c>
      <c r="R56" s="31">
        <f t="shared" si="29"/>
        <v>0</v>
      </c>
      <c r="S56" s="31">
        <f t="shared" si="30"/>
        <v>0</v>
      </c>
      <c r="T56" s="33">
        <f t="shared" si="19"/>
        <v>0</v>
      </c>
      <c r="U56" s="34">
        <f t="shared" si="20"/>
        <v>0</v>
      </c>
      <c r="V56" s="35">
        <f t="shared" si="21"/>
        <v>0</v>
      </c>
      <c r="W56" s="33">
        <f t="shared" si="22"/>
        <v>-1</v>
      </c>
      <c r="X56" s="34">
        <f t="shared" si="23"/>
        <v>4.3931546378640448E-4</v>
      </c>
      <c r="Y56" s="1"/>
    </row>
    <row r="57" spans="2:25" outlineLevel="1" x14ac:dyDescent="0.3">
      <c r="B57" s="18" t="str">
        <f t="shared" si="17"/>
        <v>All Other</v>
      </c>
      <c r="C57" s="19">
        <v>16382245.682505909</v>
      </c>
      <c r="D57" s="19">
        <v>14513682.188571434</v>
      </c>
      <c r="E57" s="19">
        <v>16620452.653514486</v>
      </c>
      <c r="F57" s="20">
        <f>E57-C57</f>
        <v>238206.97100857645</v>
      </c>
      <c r="G57" s="126">
        <f t="shared" si="24"/>
        <v>1.4540556626064415E-2</v>
      </c>
      <c r="H57" s="21">
        <f t="shared" si="18"/>
        <v>0.11160803555765381</v>
      </c>
      <c r="I57" s="23">
        <v>16382245.682505909</v>
      </c>
      <c r="J57" s="22">
        <f t="shared" si="26"/>
        <v>0</v>
      </c>
      <c r="K57" s="23">
        <v>0</v>
      </c>
      <c r="L57" s="23">
        <v>0</v>
      </c>
      <c r="M57" s="23">
        <v>17777642.415342722</v>
      </c>
      <c r="N57" s="22">
        <f t="shared" si="27"/>
        <v>1395396.7328368127</v>
      </c>
      <c r="O57" s="23">
        <v>16543303.945761818</v>
      </c>
      <c r="P57" s="22">
        <f t="shared" si="28"/>
        <v>161058.26325590909</v>
      </c>
      <c r="Q57" s="23">
        <v>15215288.3822181</v>
      </c>
      <c r="R57" s="22">
        <f t="shared" si="29"/>
        <v>-1166957.3002878092</v>
      </c>
      <c r="S57" s="22">
        <f t="shared" si="30"/>
        <v>-151290.72479633614</v>
      </c>
      <c r="T57" s="24">
        <f t="shared" si="19"/>
        <v>0</v>
      </c>
      <c r="U57" s="25">
        <f t="shared" si="20"/>
        <v>0</v>
      </c>
      <c r="V57" s="26">
        <f t="shared" si="21"/>
        <v>0</v>
      </c>
      <c r="W57" s="24">
        <f t="shared" si="22"/>
        <v>1.4540556626064415E-2</v>
      </c>
      <c r="X57" s="25">
        <f t="shared" si="23"/>
        <v>1.6228429609498759E-3</v>
      </c>
    </row>
    <row r="58" spans="2:25" outlineLevel="1" x14ac:dyDescent="0.3">
      <c r="B58" s="18" t="str">
        <f t="shared" si="17"/>
        <v>Bad Debt</v>
      </c>
      <c r="C58" s="19">
        <v>-3831387.2828426831</v>
      </c>
      <c r="D58" s="19">
        <v>-6478256.5558214942</v>
      </c>
      <c r="E58" s="19">
        <v>-3727052.3615932288</v>
      </c>
      <c r="F58" s="20">
        <f>E58-C58</f>
        <v>104334.92124945438</v>
      </c>
      <c r="G58" s="126">
        <f t="shared" si="24"/>
        <v>-2.7231630098235197E-2</v>
      </c>
      <c r="H58" s="21">
        <f t="shared" si="18"/>
        <v>-2.6102258285338988E-2</v>
      </c>
      <c r="I58" s="23">
        <v>-4026012.5034401887</v>
      </c>
      <c r="J58" s="22">
        <f t="shared" si="26"/>
        <v>-194625.22059750557</v>
      </c>
      <c r="K58" s="23">
        <v>0</v>
      </c>
      <c r="L58" s="23">
        <v>-194625.22059750557</v>
      </c>
      <c r="M58" s="23">
        <v>-4241637.6923502954</v>
      </c>
      <c r="N58" s="22">
        <f t="shared" si="27"/>
        <v>-410250.40950761223</v>
      </c>
      <c r="O58" s="23">
        <v>-3865534.3393848734</v>
      </c>
      <c r="P58" s="22">
        <f t="shared" si="28"/>
        <v>-34147.056542190257</v>
      </c>
      <c r="Q58" s="23">
        <v>-4473335.8927187603</v>
      </c>
      <c r="R58" s="22">
        <f t="shared" si="29"/>
        <v>-641948.60987607716</v>
      </c>
      <c r="S58" s="22">
        <f t="shared" si="30"/>
        <v>1385306.2177728396</v>
      </c>
      <c r="T58" s="24">
        <f t="shared" si="19"/>
        <v>5.0797584851068389E-2</v>
      </c>
      <c r="U58" s="25">
        <f t="shared" si="20"/>
        <v>6.7730113134757852E-2</v>
      </c>
      <c r="V58" s="26">
        <f t="shared" si="21"/>
        <v>-1.3259316800540101E-3</v>
      </c>
      <c r="W58" s="24">
        <f t="shared" si="22"/>
        <v>-2.7231630098235197E-2</v>
      </c>
      <c r="X58" s="25">
        <f t="shared" si="23"/>
        <v>7.108070423549462E-4</v>
      </c>
    </row>
    <row r="59" spans="2:25" outlineLevel="1" x14ac:dyDescent="0.3">
      <c r="B59" s="18" t="str">
        <f t="shared" si="17"/>
        <v>Free Care</v>
      </c>
      <c r="C59" s="19">
        <v>-1915263.2129238502</v>
      </c>
      <c r="D59" s="19">
        <v>-1602052.9200000004</v>
      </c>
      <c r="E59" s="19">
        <v>-1442047.7314811873</v>
      </c>
      <c r="F59" s="20">
        <f>E59-C59</f>
        <v>473215.48144266289</v>
      </c>
      <c r="G59" s="126">
        <f t="shared" si="24"/>
        <v>-0.24707595188457143</v>
      </c>
      <c r="H59" s="21">
        <f t="shared" si="18"/>
        <v>-1.3048196743779619E-2</v>
      </c>
      <c r="I59" s="23">
        <v>-1938544.6606019035</v>
      </c>
      <c r="J59" s="22">
        <f t="shared" si="26"/>
        <v>-23281.447678053286</v>
      </c>
      <c r="K59" s="23">
        <v>0</v>
      </c>
      <c r="L59" s="23">
        <v>-23281.447678053286</v>
      </c>
      <c r="M59" s="23">
        <v>-2109694.9570130543</v>
      </c>
      <c r="N59" s="22">
        <f t="shared" si="27"/>
        <v>-194431.74408920412</v>
      </c>
      <c r="O59" s="23">
        <v>-1980496.9003385627</v>
      </c>
      <c r="P59" s="22">
        <f t="shared" si="28"/>
        <v>-65233.687414712505</v>
      </c>
      <c r="Q59" s="23">
        <v>-2120067.3524300456</v>
      </c>
      <c r="R59" s="22">
        <f t="shared" si="29"/>
        <v>-204804.13950619544</v>
      </c>
      <c r="S59" s="22">
        <f t="shared" si="30"/>
        <v>960966.50013082824</v>
      </c>
      <c r="T59" s="24">
        <f t="shared" si="19"/>
        <v>1.2155743148489608E-2</v>
      </c>
      <c r="U59" s="25">
        <f t="shared" si="20"/>
        <v>1.6207657531319478E-2</v>
      </c>
      <c r="V59" s="26">
        <f t="shared" si="21"/>
        <v>-1.5861052816834351E-4</v>
      </c>
      <c r="W59" s="24">
        <f t="shared" si="22"/>
        <v>-0.24707595188457143</v>
      </c>
      <c r="X59" s="25">
        <f t="shared" si="23"/>
        <v>3.2238956308465148E-3</v>
      </c>
    </row>
    <row r="60" spans="2:25" outlineLevel="1" x14ac:dyDescent="0.3">
      <c r="B60" s="36" t="str">
        <f>B45</f>
        <v>DSH</v>
      </c>
      <c r="C60" s="37">
        <v>0</v>
      </c>
      <c r="D60" s="37">
        <v>0</v>
      </c>
      <c r="E60" s="37">
        <v>0</v>
      </c>
      <c r="F60" s="38">
        <f>E60-C60</f>
        <v>0</v>
      </c>
      <c r="G60" s="129">
        <f t="shared" si="24"/>
        <v>0</v>
      </c>
      <c r="H60" s="39">
        <f t="shared" si="18"/>
        <v>0</v>
      </c>
      <c r="I60" s="37">
        <v>0</v>
      </c>
      <c r="J60" s="40">
        <f t="shared" si="26"/>
        <v>0</v>
      </c>
      <c r="K60" s="41">
        <v>0</v>
      </c>
      <c r="L60" s="41">
        <v>0</v>
      </c>
      <c r="M60" s="37">
        <v>0</v>
      </c>
      <c r="N60" s="40">
        <f t="shared" si="27"/>
        <v>0</v>
      </c>
      <c r="O60" s="37">
        <v>0</v>
      </c>
      <c r="P60" s="40">
        <f t="shared" si="28"/>
        <v>0</v>
      </c>
      <c r="Q60" s="37">
        <v>0</v>
      </c>
      <c r="R60" s="40">
        <f t="shared" si="29"/>
        <v>0</v>
      </c>
      <c r="S60" s="40">
        <f t="shared" si="30"/>
        <v>0</v>
      </c>
      <c r="T60" s="42">
        <f t="shared" si="19"/>
        <v>0</v>
      </c>
      <c r="U60" s="43">
        <f t="shared" si="20"/>
        <v>0</v>
      </c>
      <c r="V60" s="44">
        <f t="shared" si="21"/>
        <v>0</v>
      </c>
      <c r="W60" s="42">
        <f t="shared" si="22"/>
        <v>0</v>
      </c>
      <c r="X60" s="43">
        <f t="shared" si="23"/>
        <v>0</v>
      </c>
    </row>
    <row r="61" spans="2:25" outlineLevel="1" x14ac:dyDescent="0.3">
      <c r="B61" s="73" t="s">
        <v>91</v>
      </c>
      <c r="C61" s="63">
        <f t="shared" ref="C61:S61" si="31">SUM(C49,C50,C51,C52,C53,C60,C57,C58,C59)</f>
        <v>146783747.25127447</v>
      </c>
      <c r="D61" s="63">
        <f t="shared" si="31"/>
        <v>151873783.04417837</v>
      </c>
      <c r="E61" s="63">
        <f t="shared" si="31"/>
        <v>163898843.41867492</v>
      </c>
      <c r="F61" s="63">
        <f t="shared" si="31"/>
        <v>14855879.187300447</v>
      </c>
      <c r="G61" s="130">
        <f t="shared" si="24"/>
        <v>0.10120929234671422</v>
      </c>
      <c r="H61" s="64">
        <f t="shared" si="31"/>
        <v>1.0000000000000002</v>
      </c>
      <c r="I61" s="63">
        <f t="shared" si="31"/>
        <v>151173130.81936905</v>
      </c>
      <c r="J61" s="63">
        <f t="shared" si="31"/>
        <v>4389383.568094587</v>
      </c>
      <c r="K61" s="63">
        <f t="shared" si="31"/>
        <v>-3182467.9634713503</v>
      </c>
      <c r="L61" s="63">
        <f t="shared" si="31"/>
        <v>4389383.5680945814</v>
      </c>
      <c r="M61" s="63">
        <f t="shared" si="31"/>
        <v>160379586.33667973</v>
      </c>
      <c r="N61" s="63">
        <f t="shared" si="31"/>
        <v>13595839.085405214</v>
      </c>
      <c r="O61" s="63">
        <f t="shared" si="31"/>
        <v>145654497.92718947</v>
      </c>
      <c r="P61" s="63">
        <f t="shared" si="31"/>
        <v>-1129249.3240850398</v>
      </c>
      <c r="Q61" s="63">
        <f t="shared" si="31"/>
        <v>148183399.27103558</v>
      </c>
      <c r="R61" s="63">
        <f t="shared" si="31"/>
        <v>1399652.0197610778</v>
      </c>
      <c r="S61" s="63">
        <f t="shared" si="31"/>
        <v>-3399746.1618753942</v>
      </c>
      <c r="T61" s="65">
        <f t="shared" si="19"/>
        <v>2.9903743774714647E-2</v>
      </c>
      <c r="U61" s="66">
        <f t="shared" si="20"/>
        <v>3.9871658366286193E-2</v>
      </c>
      <c r="V61" s="67">
        <f>SUM(V49,V50,V51,V52,V53,V60,V57,V58,V59)</f>
        <v>2.9903743774714654E-2</v>
      </c>
      <c r="W61" s="68">
        <f t="shared" si="22"/>
        <v>0.11660075783527761</v>
      </c>
      <c r="X61" s="69">
        <f>SUM(X49,X50,X51,X52,X53,X60,X57,X58,X59)</f>
        <v>0.11660075783527747</v>
      </c>
    </row>
    <row r="62" spans="2:25" outlineLevel="1" x14ac:dyDescent="0.3">
      <c r="C62" s="70"/>
      <c r="D62" s="70"/>
      <c r="E62" s="70"/>
      <c r="F62" s="71"/>
      <c r="G62" s="71"/>
      <c r="H62" s="72"/>
      <c r="I62" s="72"/>
      <c r="J62" s="72"/>
      <c r="K62" s="72"/>
      <c r="L62" s="72"/>
      <c r="M62" s="72"/>
      <c r="N62" s="72"/>
      <c r="O62" s="72"/>
      <c r="P62" s="72"/>
      <c r="Q62" s="72"/>
      <c r="R62" s="72"/>
      <c r="S62" s="71"/>
      <c r="T62" s="72"/>
      <c r="U62" s="2"/>
      <c r="V62" s="2"/>
      <c r="W62" s="72"/>
      <c r="X62" s="2"/>
    </row>
    <row r="63" spans="2:25" ht="63" customHeight="1" outlineLevel="1" x14ac:dyDescent="0.3">
      <c r="B63" s="14" t="s">
        <v>92</v>
      </c>
      <c r="C63" s="15" t="str">
        <f t="shared" ref="C63:X63" si="32">C48</f>
        <v>NPR FY24
Budget</v>
      </c>
      <c r="D63" s="15" t="str">
        <f t="shared" si="32"/>
        <v>NPR FY24
Proj.</v>
      </c>
      <c r="E63" s="15" t="str">
        <f t="shared" si="32"/>
        <v>NPR FY25
Budget</v>
      </c>
      <c r="F63" s="15" t="str">
        <f t="shared" si="32"/>
        <v>NPR YOY 
(Budget to Budget)</v>
      </c>
      <c r="G63" s="15" t="s">
        <v>128</v>
      </c>
      <c r="H63" s="15" t="str">
        <f t="shared" si="32"/>
        <v>W</v>
      </c>
      <c r="I63" s="15" t="str">
        <f t="shared" si="32"/>
        <v>NPR FY24 @FY25 Comm. Prices</v>
      </c>
      <c r="J63" s="15" t="str">
        <f t="shared" si="32"/>
        <v>NPR FY25 due to Comm. Price</v>
      </c>
      <c r="K63" s="15" t="str">
        <f t="shared" si="32"/>
        <v>NPR FY25 due to Comm. Price
(FY24 Proj. to FY24 Budget)</v>
      </c>
      <c r="L63" s="15" t="str">
        <f t="shared" si="32"/>
        <v>NPR FY25 due to Comm. Price
(FY25 Budget to FY24 Proj.)</v>
      </c>
      <c r="M63" s="15" t="str">
        <f t="shared" si="32"/>
        <v>NPR FY24 @FY25 Utiliz.</v>
      </c>
      <c r="N63" s="15" t="str">
        <f t="shared" si="32"/>
        <v>NPR FY25 due to Utiliz.</v>
      </c>
      <c r="O63" s="15" t="str">
        <f t="shared" si="32"/>
        <v>NPR FY24 @FY25 Public Payer Prices</v>
      </c>
      <c r="P63" s="15" t="str">
        <f t="shared" si="32"/>
        <v>NPR FY25 due to Public Payer Prices</v>
      </c>
      <c r="Q63" s="15" t="str">
        <f t="shared" si="32"/>
        <v>NPR FY24 @FY25 Payer Mix</v>
      </c>
      <c r="R63" s="15" t="str">
        <f t="shared" si="32"/>
        <v>NPR FY25 due to Payer Mix</v>
      </c>
      <c r="S63" s="15" t="str">
        <f t="shared" si="32"/>
        <v>NPR FY25 due to all other</v>
      </c>
      <c r="T63" s="15" t="str">
        <f t="shared" si="32"/>
        <v>FY25
Comm Rate NPR Impact</v>
      </c>
      <c r="U63" s="16" t="str">
        <f t="shared" si="32"/>
        <v>FY25
Estimated AnnualizedComm Rate</v>
      </c>
      <c r="V63" s="16" t="str">
        <f t="shared" si="32"/>
        <v>FY25 Comm Rate (WAvg)</v>
      </c>
      <c r="W63" s="15" t="str">
        <f t="shared" si="32"/>
        <v>FY25 NPR Growth</v>
      </c>
      <c r="X63" s="16" t="str">
        <f t="shared" si="32"/>
        <v>FY25 NPR Growth
(WAvg)</v>
      </c>
    </row>
    <row r="64" spans="2:25" outlineLevel="1" x14ac:dyDescent="0.3">
      <c r="B64" s="18" t="str">
        <f t="shared" ref="B64:B75" si="33">B49</f>
        <v>Medicaid</v>
      </c>
      <c r="C64" s="19">
        <v>1818256.847653118</v>
      </c>
      <c r="D64" s="19">
        <v>1113078.1371428573</v>
      </c>
      <c r="E64" s="19">
        <v>1252184.6240708847</v>
      </c>
      <c r="F64" s="20">
        <f>E64-C64</f>
        <v>-566072.2235822333</v>
      </c>
      <c r="G64" s="126">
        <f>IFERROR(F64/C64,0%)</f>
        <v>-0.31132687569024187</v>
      </c>
      <c r="H64" s="21">
        <f>IFERROR(C64/C$76,"")</f>
        <v>4.0171839194418399E-2</v>
      </c>
      <c r="I64" s="19">
        <v>1818256.847653118</v>
      </c>
      <c r="J64" s="22">
        <f>I64-C64</f>
        <v>0</v>
      </c>
      <c r="K64" s="23">
        <v>0</v>
      </c>
      <c r="L64" s="23">
        <v>0</v>
      </c>
      <c r="M64" s="19">
        <v>1969877.6007333107</v>
      </c>
      <c r="N64" s="22">
        <f>M64-C64</f>
        <v>151620.75308019272</v>
      </c>
      <c r="O64" s="19">
        <v>1823927.4279241429</v>
      </c>
      <c r="P64" s="22">
        <f>O64-C64</f>
        <v>5670.5802710249554</v>
      </c>
      <c r="Q64" s="19">
        <v>1242990.6681404137</v>
      </c>
      <c r="R64" s="22">
        <f>Q64-C64</f>
        <v>-575266.17951270426</v>
      </c>
      <c r="S64" s="22">
        <f>F64-R64-P64-N64-J64</f>
        <v>-148097.37742074672</v>
      </c>
      <c r="T64" s="24">
        <f t="shared" ref="T64:T76" si="34">IFERROR(J64/C64,0%)</f>
        <v>0</v>
      </c>
      <c r="U64" s="25">
        <f t="shared" ref="U64:U76" si="35">T64/E$31</f>
        <v>0</v>
      </c>
      <c r="V64" s="26">
        <f t="shared" ref="V64:V75" si="36">IFERROR(T64*H64,0%)</f>
        <v>0</v>
      </c>
      <c r="W64" s="24">
        <f t="shared" ref="W64:W76" si="37">IFERROR((E64-C64)/C64,0%)</f>
        <v>-0.31132687569024187</v>
      </c>
      <c r="X64" s="25">
        <f t="shared" ref="X64:X75" si="38">IFERROR(W64*H64,0%)</f>
        <v>-1.2506573187129083E-2</v>
      </c>
    </row>
    <row r="65" spans="2:25" outlineLevel="1" x14ac:dyDescent="0.3">
      <c r="B65" s="18" t="str">
        <f t="shared" si="33"/>
        <v>Medicare - Traditional</v>
      </c>
      <c r="C65" s="19">
        <v>2658264.7451955788</v>
      </c>
      <c r="D65" s="19">
        <v>1947305.6228571376</v>
      </c>
      <c r="E65" s="19">
        <v>1854772.8388202544</v>
      </c>
      <c r="F65" s="20">
        <f>E65-C65</f>
        <v>-803491.90637532435</v>
      </c>
      <c r="G65" s="126">
        <f t="shared" ref="G65:G76" si="39">IFERROR(F65/C65,0%)</f>
        <v>-0.30226180737923769</v>
      </c>
      <c r="H65" s="21">
        <f t="shared" ref="H65:H75" si="40">IFERROR(C65/C$76,"")</f>
        <v>5.8730637543327434E-2</v>
      </c>
      <c r="I65" s="23">
        <v>2658264.7451955788</v>
      </c>
      <c r="J65" s="22">
        <f>I65-C65</f>
        <v>0</v>
      </c>
      <c r="K65" s="23">
        <v>0</v>
      </c>
      <c r="L65" s="23">
        <v>0</v>
      </c>
      <c r="M65" s="23">
        <v>2921883.2035871986</v>
      </c>
      <c r="N65" s="22">
        <f>M65-C65</f>
        <v>263618.45839161985</v>
      </c>
      <c r="O65" s="23">
        <v>2679893.1634766916</v>
      </c>
      <c r="P65" s="22">
        <f>O65-C65</f>
        <v>21628.418281112798</v>
      </c>
      <c r="Q65" s="23">
        <v>2161150.6147647025</v>
      </c>
      <c r="R65" s="22">
        <f>Q65-C65</f>
        <v>-497114.13043087628</v>
      </c>
      <c r="S65" s="22">
        <f>F65-R65-P65-N65-J65</f>
        <v>-591624.65261718072</v>
      </c>
      <c r="T65" s="24">
        <f t="shared" si="34"/>
        <v>0</v>
      </c>
      <c r="U65" s="25">
        <f t="shared" si="35"/>
        <v>0</v>
      </c>
      <c r="V65" s="26">
        <f t="shared" si="36"/>
        <v>0</v>
      </c>
      <c r="W65" s="24">
        <f t="shared" si="37"/>
        <v>-0.30226180737923769</v>
      </c>
      <c r="X65" s="25">
        <f t="shared" si="38"/>
        <v>-1.7752028652381062E-2</v>
      </c>
    </row>
    <row r="66" spans="2:25" outlineLevel="1" x14ac:dyDescent="0.3">
      <c r="B66" s="18" t="str">
        <f t="shared" si="33"/>
        <v>Medicare - Advantage</v>
      </c>
      <c r="C66" s="19">
        <v>3099773.2270708773</v>
      </c>
      <c r="D66" s="19">
        <v>3500542.6114285784</v>
      </c>
      <c r="E66" s="19">
        <v>3191663.5988614354</v>
      </c>
      <c r="F66" s="20">
        <f>E66-C66</f>
        <v>91890.3717905581</v>
      </c>
      <c r="G66" s="126">
        <f t="shared" si="39"/>
        <v>2.9644223967115708E-2</v>
      </c>
      <c r="H66" s="21">
        <f t="shared" si="40"/>
        <v>6.8485149266882317E-2</v>
      </c>
      <c r="I66" s="23">
        <v>3099773.2270708773</v>
      </c>
      <c r="J66" s="22">
        <f>I66-C66</f>
        <v>0</v>
      </c>
      <c r="K66" s="23">
        <v>0</v>
      </c>
      <c r="L66" s="23">
        <v>0</v>
      </c>
      <c r="M66" s="23">
        <v>3555225.0020163506</v>
      </c>
      <c r="N66" s="22">
        <f>M66-C66</f>
        <v>455451.7749454733</v>
      </c>
      <c r="O66" s="23">
        <v>3138929.0853442545</v>
      </c>
      <c r="P66" s="22">
        <f>O66-C66</f>
        <v>39155.858273377176</v>
      </c>
      <c r="Q66" s="23">
        <v>3733804.8686896274</v>
      </c>
      <c r="R66" s="22">
        <f>Q66-C66</f>
        <v>634031.64161875006</v>
      </c>
      <c r="S66" s="22">
        <f>F66-R66-P66-N66-J66</f>
        <v>-1036748.9030470424</v>
      </c>
      <c r="T66" s="24">
        <f t="shared" si="34"/>
        <v>0</v>
      </c>
      <c r="U66" s="25">
        <f t="shared" si="35"/>
        <v>0</v>
      </c>
      <c r="V66" s="26">
        <f t="shared" si="36"/>
        <v>0</v>
      </c>
      <c r="W66" s="24">
        <f t="shared" si="37"/>
        <v>2.9644223967115708E-2</v>
      </c>
      <c r="X66" s="25">
        <f t="shared" si="38"/>
        <v>2.0301891032888093E-3</v>
      </c>
    </row>
    <row r="67" spans="2:25" outlineLevel="1" x14ac:dyDescent="0.3">
      <c r="B67" s="18" t="str">
        <f t="shared" si="33"/>
        <v>Major Commercial</v>
      </c>
      <c r="C67" s="19">
        <v>18026530.635472402</v>
      </c>
      <c r="D67" s="19">
        <v>16535632.200000007</v>
      </c>
      <c r="E67" s="19">
        <v>21394002.588529211</v>
      </c>
      <c r="F67" s="20">
        <f>E67-C67</f>
        <v>3367471.9530568086</v>
      </c>
      <c r="G67" s="126">
        <f t="shared" si="39"/>
        <v>0.18680643664346236</v>
      </c>
      <c r="H67" s="21">
        <f t="shared" si="40"/>
        <v>0.39827095432427451</v>
      </c>
      <c r="I67" s="23">
        <v>19021099.429284226</v>
      </c>
      <c r="J67" s="22">
        <f>I67-C67</f>
        <v>994568.79381182417</v>
      </c>
      <c r="K67" s="23">
        <v>521215.62061035738</v>
      </c>
      <c r="L67" s="23">
        <v>994568.79381182767</v>
      </c>
      <c r="M67" s="23">
        <v>20187670.551286787</v>
      </c>
      <c r="N67" s="22">
        <f>M67-C67</f>
        <v>2161139.9158143848</v>
      </c>
      <c r="O67" s="23">
        <v>18026530.635472402</v>
      </c>
      <c r="P67" s="22">
        <f>O67-C67</f>
        <v>0</v>
      </c>
      <c r="Q67" s="23">
        <v>17717078.258292641</v>
      </c>
      <c r="R67" s="22">
        <f>Q67-C67</f>
        <v>-309452.37717976049</v>
      </c>
      <c r="S67" s="22">
        <f>F67-R67-P67-N67-J67</f>
        <v>521215.62061036006</v>
      </c>
      <c r="T67" s="24">
        <f t="shared" si="34"/>
        <v>5.5172501793258152E-2</v>
      </c>
      <c r="U67" s="25">
        <f t="shared" si="35"/>
        <v>7.3563335724344203E-2</v>
      </c>
      <c r="V67" s="26">
        <f t="shared" si="36"/>
        <v>2.1973604941658672E-2</v>
      </c>
      <c r="W67" s="24">
        <f t="shared" si="37"/>
        <v>0.18680643664346236</v>
      </c>
      <c r="X67" s="25">
        <f t="shared" si="38"/>
        <v>7.4399577795908875E-2</v>
      </c>
    </row>
    <row r="68" spans="2:25" outlineLevel="1" x14ac:dyDescent="0.3">
      <c r="B68" s="11" t="str">
        <f t="shared" si="33"/>
        <v>All Payer Model</v>
      </c>
      <c r="C68" s="19">
        <f>SUM(C69:C71)</f>
        <v>14153323.036743622</v>
      </c>
      <c r="D68" s="19">
        <f>SUM(D69:D71)</f>
        <v>16813102.508571409</v>
      </c>
      <c r="E68" s="19">
        <f>SUM(E69:E71)</f>
        <v>16442631.145577524</v>
      </c>
      <c r="F68" s="20">
        <f>SUM(F69:F71)</f>
        <v>0</v>
      </c>
      <c r="G68" s="126">
        <f t="shared" si="39"/>
        <v>0</v>
      </c>
      <c r="H68" s="21">
        <f t="shared" si="40"/>
        <v>0.31269785554916912</v>
      </c>
      <c r="I68" s="19">
        <f t="shared" ref="I68:S68" si="41">SUM(I69:I71)</f>
        <v>14153323.036743622</v>
      </c>
      <c r="J68" s="31">
        <f t="shared" si="41"/>
        <v>0</v>
      </c>
      <c r="K68" s="19">
        <f t="shared" si="41"/>
        <v>0</v>
      </c>
      <c r="L68" s="19">
        <f t="shared" si="41"/>
        <v>0</v>
      </c>
      <c r="M68" s="19">
        <f t="shared" si="41"/>
        <v>15965974.767267711</v>
      </c>
      <c r="N68" s="31">
        <f t="shared" si="41"/>
        <v>1812651.7305240897</v>
      </c>
      <c r="O68" s="19">
        <f t="shared" si="41"/>
        <v>14309249.578214029</v>
      </c>
      <c r="P68" s="31">
        <f t="shared" si="41"/>
        <v>155926.54147040658</v>
      </c>
      <c r="Q68" s="19">
        <f t="shared" si="41"/>
        <v>15017783.752088102</v>
      </c>
      <c r="R68" s="31">
        <f t="shared" si="41"/>
        <v>864460.71534448024</v>
      </c>
      <c r="S68" s="31">
        <f t="shared" si="41"/>
        <v>-2833038.9873389765</v>
      </c>
      <c r="T68" s="24">
        <f t="shared" si="34"/>
        <v>0</v>
      </c>
      <c r="U68" s="25">
        <f t="shared" si="35"/>
        <v>0</v>
      </c>
      <c r="V68" s="26">
        <f t="shared" si="36"/>
        <v>0</v>
      </c>
      <c r="W68" s="24">
        <f t="shared" si="37"/>
        <v>0.16175057284360708</v>
      </c>
      <c r="X68" s="25">
        <f t="shared" si="38"/>
        <v>5.0579057262045604E-2</v>
      </c>
    </row>
    <row r="69" spans="2:25" outlineLevel="1" x14ac:dyDescent="0.3">
      <c r="B69" s="27" t="str">
        <f t="shared" si="33"/>
        <v>Medicare</v>
      </c>
      <c r="C69" s="28">
        <v>10516235.856779099</v>
      </c>
      <c r="D69" s="28">
        <v>12629568.479999991</v>
      </c>
      <c r="E69" s="28">
        <v>12051849.604895925</v>
      </c>
      <c r="F69" s="29"/>
      <c r="G69" s="128">
        <f t="shared" si="39"/>
        <v>0</v>
      </c>
      <c r="H69" s="30">
        <f t="shared" si="40"/>
        <v>0.232341506819779</v>
      </c>
      <c r="I69" s="28">
        <v>10516235.856779099</v>
      </c>
      <c r="J69" s="31">
        <f t="shared" ref="J69:J75" si="42">I69-C69</f>
        <v>0</v>
      </c>
      <c r="K69" s="28">
        <v>0</v>
      </c>
      <c r="L69" s="28">
        <v>0</v>
      </c>
      <c r="M69" s="28">
        <v>11905161.447372723</v>
      </c>
      <c r="N69" s="31">
        <f t="shared" ref="N69:N75" si="43">M69-C69</f>
        <v>1388925.5905936249</v>
      </c>
      <c r="O69" s="28">
        <v>10652085.405177455</v>
      </c>
      <c r="P69" s="31">
        <f t="shared" ref="P69:P75" si="44">O69-C69</f>
        <v>135849.54839835688</v>
      </c>
      <c r="Q69" s="28">
        <v>11386446.2006476</v>
      </c>
      <c r="R69" s="31">
        <f t="shared" ref="R69:R75" si="45">Q69-C69</f>
        <v>870210.34386850148</v>
      </c>
      <c r="S69" s="31">
        <f t="shared" ref="S69:S75" si="46">F69-R69-P69-N69-J69</f>
        <v>-2394985.4828604832</v>
      </c>
      <c r="T69" s="33">
        <f t="shared" si="34"/>
        <v>0</v>
      </c>
      <c r="U69" s="34">
        <f t="shared" si="35"/>
        <v>0</v>
      </c>
      <c r="V69" s="35">
        <f t="shared" si="36"/>
        <v>0</v>
      </c>
      <c r="W69" s="33">
        <f t="shared" si="37"/>
        <v>0.14602313689331353</v>
      </c>
      <c r="X69" s="34">
        <f t="shared" si="38"/>
        <v>3.3927235656343327E-2</v>
      </c>
    </row>
    <row r="70" spans="2:25" outlineLevel="1" x14ac:dyDescent="0.3">
      <c r="B70" s="27" t="str">
        <f t="shared" si="33"/>
        <v>Medicaid</v>
      </c>
      <c r="C70" s="28">
        <v>3479466.9599645231</v>
      </c>
      <c r="D70" s="28">
        <v>3959916.4114285614</v>
      </c>
      <c r="E70" s="28">
        <v>4390781.5406815987</v>
      </c>
      <c r="F70" s="29"/>
      <c r="G70" s="128">
        <f t="shared" si="39"/>
        <v>0</v>
      </c>
      <c r="H70" s="30">
        <f t="shared" si="40"/>
        <v>7.6873950662361454E-2</v>
      </c>
      <c r="I70" s="28">
        <v>3479466.9599645231</v>
      </c>
      <c r="J70" s="31">
        <f t="shared" si="42"/>
        <v>0</v>
      </c>
      <c r="K70" s="28">
        <v>0</v>
      </c>
      <c r="L70" s="28">
        <v>0</v>
      </c>
      <c r="M70" s="28">
        <v>3903193.0998949879</v>
      </c>
      <c r="N70" s="31">
        <f t="shared" si="43"/>
        <v>423726.13993046479</v>
      </c>
      <c r="O70" s="28">
        <v>3499543.9530365728</v>
      </c>
      <c r="P70" s="31">
        <f t="shared" si="44"/>
        <v>20076.993072049692</v>
      </c>
      <c r="Q70" s="28">
        <v>3473717.3314405018</v>
      </c>
      <c r="R70" s="31">
        <f t="shared" si="45"/>
        <v>-5749.6285240212455</v>
      </c>
      <c r="S70" s="31">
        <f t="shared" si="46"/>
        <v>-438053.50447849324</v>
      </c>
      <c r="T70" s="33">
        <f t="shared" si="34"/>
        <v>0</v>
      </c>
      <c r="U70" s="34">
        <f t="shared" si="35"/>
        <v>0</v>
      </c>
      <c r="V70" s="35">
        <f t="shared" si="36"/>
        <v>0</v>
      </c>
      <c r="W70" s="33">
        <f t="shared" si="37"/>
        <v>0.26191212366803662</v>
      </c>
      <c r="X70" s="34">
        <f t="shared" si="38"/>
        <v>2.013421967273096E-2</v>
      </c>
    </row>
    <row r="71" spans="2:25" outlineLevel="1" x14ac:dyDescent="0.3">
      <c r="B71" s="27" t="str">
        <f t="shared" si="33"/>
        <v>Other</v>
      </c>
      <c r="C71" s="28">
        <v>157620.22000000006</v>
      </c>
      <c r="D71" s="28">
        <v>223617.6171428572</v>
      </c>
      <c r="E71" s="28">
        <v>0</v>
      </c>
      <c r="F71" s="29"/>
      <c r="G71" s="128">
        <f t="shared" si="39"/>
        <v>0</v>
      </c>
      <c r="H71" s="30">
        <f t="shared" si="40"/>
        <v>3.4823980670286659E-3</v>
      </c>
      <c r="I71" s="28">
        <v>157620.22000000006</v>
      </c>
      <c r="J71" s="31">
        <f t="shared" si="42"/>
        <v>0</v>
      </c>
      <c r="K71" s="28">
        <v>0</v>
      </c>
      <c r="L71" s="28">
        <v>0</v>
      </c>
      <c r="M71" s="28">
        <v>157620.22000000006</v>
      </c>
      <c r="N71" s="31">
        <f t="shared" si="43"/>
        <v>0</v>
      </c>
      <c r="O71" s="28">
        <v>157620.22000000006</v>
      </c>
      <c r="P71" s="31">
        <f t="shared" si="44"/>
        <v>0</v>
      </c>
      <c r="Q71" s="28">
        <v>157620.22000000006</v>
      </c>
      <c r="R71" s="31">
        <f t="shared" si="45"/>
        <v>0</v>
      </c>
      <c r="S71" s="31">
        <f t="shared" si="46"/>
        <v>0</v>
      </c>
      <c r="T71" s="33">
        <f t="shared" si="34"/>
        <v>0</v>
      </c>
      <c r="U71" s="34">
        <f t="shared" si="35"/>
        <v>0</v>
      </c>
      <c r="V71" s="35">
        <f t="shared" si="36"/>
        <v>0</v>
      </c>
      <c r="W71" s="33">
        <f t="shared" si="37"/>
        <v>-1</v>
      </c>
      <c r="X71" s="34">
        <f t="shared" si="38"/>
        <v>-3.4823980670286659E-3</v>
      </c>
      <c r="Y71" s="1"/>
    </row>
    <row r="72" spans="2:25" outlineLevel="1" x14ac:dyDescent="0.3">
      <c r="B72" s="18" t="str">
        <f t="shared" si="33"/>
        <v>All Other</v>
      </c>
      <c r="C72" s="19">
        <v>7123223.7769776741</v>
      </c>
      <c r="D72" s="19">
        <v>6386403.7199999969</v>
      </c>
      <c r="E72" s="19">
        <v>7971851.955744924</v>
      </c>
      <c r="F72" s="20">
        <f>E72-C72</f>
        <v>848628.17876724992</v>
      </c>
      <c r="G72" s="126">
        <f t="shared" si="39"/>
        <v>0.11913540909805811</v>
      </c>
      <c r="H72" s="21">
        <f t="shared" si="40"/>
        <v>0.15737765568376744</v>
      </c>
      <c r="I72" s="23">
        <v>7123223.7769776741</v>
      </c>
      <c r="J72" s="22">
        <f t="shared" si="42"/>
        <v>0</v>
      </c>
      <c r="K72" s="23">
        <v>0</v>
      </c>
      <c r="L72" s="23">
        <v>0</v>
      </c>
      <c r="M72" s="23">
        <v>8010000.9115231847</v>
      </c>
      <c r="N72" s="22">
        <f t="shared" si="43"/>
        <v>886777.13454551063</v>
      </c>
      <c r="O72" s="23">
        <v>7171987.9648209009</v>
      </c>
      <c r="P72" s="22">
        <f t="shared" si="44"/>
        <v>48764.187843226828</v>
      </c>
      <c r="Q72" s="23">
        <v>7269820.7901485534</v>
      </c>
      <c r="R72" s="22">
        <f t="shared" si="45"/>
        <v>146597.01317087933</v>
      </c>
      <c r="S72" s="22">
        <f t="shared" si="46"/>
        <v>-233510.15679236688</v>
      </c>
      <c r="T72" s="24">
        <f t="shared" si="34"/>
        <v>0</v>
      </c>
      <c r="U72" s="25">
        <f t="shared" si="35"/>
        <v>0</v>
      </c>
      <c r="V72" s="26">
        <f t="shared" si="36"/>
        <v>0</v>
      </c>
      <c r="W72" s="24">
        <f t="shared" si="37"/>
        <v>0.11913540909805811</v>
      </c>
      <c r="X72" s="25">
        <f t="shared" si="38"/>
        <v>1.8749251392778964E-2</v>
      </c>
    </row>
    <row r="73" spans="2:25" outlineLevel="1" x14ac:dyDescent="0.3">
      <c r="B73" s="18" t="str">
        <f t="shared" si="33"/>
        <v>Bad Debt</v>
      </c>
      <c r="C73" s="19">
        <v>-1060065.6987087757</v>
      </c>
      <c r="D73" s="19">
        <v>-1072341.9942857143</v>
      </c>
      <c r="E73" s="19">
        <v>-2557682.7115371414</v>
      </c>
      <c r="F73" s="20">
        <f>E73-C73</f>
        <v>-1497617.0128283657</v>
      </c>
      <c r="G73" s="126">
        <f t="shared" si="39"/>
        <v>1.4127586758561794</v>
      </c>
      <c r="H73" s="21">
        <f t="shared" si="40"/>
        <v>-2.3420667349067469E-2</v>
      </c>
      <c r="I73" s="23">
        <v>-1122871.4773509374</v>
      </c>
      <c r="J73" s="22">
        <f t="shared" si="42"/>
        <v>-62805.778642161749</v>
      </c>
      <c r="K73" s="23">
        <v>0</v>
      </c>
      <c r="L73" s="23">
        <v>-62805.778642161749</v>
      </c>
      <c r="M73" s="23">
        <v>-1185585.1538641085</v>
      </c>
      <c r="N73" s="22">
        <f t="shared" si="43"/>
        <v>-125519.45515533281</v>
      </c>
      <c r="O73" s="23">
        <v>-1154394.654380887</v>
      </c>
      <c r="P73" s="22">
        <f t="shared" si="44"/>
        <v>-94328.955672111362</v>
      </c>
      <c r="Q73" s="23">
        <v>-1029011.5848826347</v>
      </c>
      <c r="R73" s="22">
        <f t="shared" si="45"/>
        <v>31054.113826140994</v>
      </c>
      <c r="S73" s="22">
        <f t="shared" si="46"/>
        <v>-1246016.9371849007</v>
      </c>
      <c r="T73" s="24">
        <f t="shared" si="34"/>
        <v>5.9247062440245919E-2</v>
      </c>
      <c r="U73" s="25">
        <f t="shared" si="35"/>
        <v>7.8996083253661226E-2</v>
      </c>
      <c r="V73" s="26">
        <f t="shared" si="36"/>
        <v>-1.3876057408224291E-3</v>
      </c>
      <c r="W73" s="24">
        <f t="shared" si="37"/>
        <v>1.4127586758561794</v>
      </c>
      <c r="X73" s="25">
        <f t="shared" si="38"/>
        <v>-3.3087750991736616E-2</v>
      </c>
    </row>
    <row r="74" spans="2:25" outlineLevel="1" x14ac:dyDescent="0.3">
      <c r="B74" s="18" t="str">
        <f t="shared" si="33"/>
        <v>Free Care</v>
      </c>
      <c r="C74" s="19">
        <v>-557329.91921466985</v>
      </c>
      <c r="D74" s="19">
        <v>-485561.07428571442</v>
      </c>
      <c r="E74" s="19">
        <v>-435741.50190044887</v>
      </c>
      <c r="F74" s="20">
        <f>E74-C74</f>
        <v>121588.41731422098</v>
      </c>
      <c r="G74" s="126">
        <f t="shared" si="39"/>
        <v>-0.21816237227233462</v>
      </c>
      <c r="H74" s="21">
        <f t="shared" si="40"/>
        <v>-1.2313424212771738E-2</v>
      </c>
      <c r="I74" s="23">
        <v>-562543.09823617642</v>
      </c>
      <c r="J74" s="22">
        <f t="shared" si="42"/>
        <v>-5213.1790215065703</v>
      </c>
      <c r="K74" s="23">
        <v>0</v>
      </c>
      <c r="L74" s="23">
        <v>-5213.1790215065703</v>
      </c>
      <c r="M74" s="23">
        <v>-619184.74654894928</v>
      </c>
      <c r="N74" s="22">
        <f t="shared" si="43"/>
        <v>-61854.827334279427</v>
      </c>
      <c r="O74" s="23">
        <v>-578978.5736272342</v>
      </c>
      <c r="P74" s="22">
        <f t="shared" si="44"/>
        <v>-21648.654412564356</v>
      </c>
      <c r="Q74" s="23">
        <v>-507087.39795851801</v>
      </c>
      <c r="R74" s="22">
        <f t="shared" si="45"/>
        <v>50242.521256151842</v>
      </c>
      <c r="S74" s="22">
        <f t="shared" si="46"/>
        <v>160062.55682641949</v>
      </c>
      <c r="T74" s="24">
        <f t="shared" si="34"/>
        <v>9.3538474102600275E-3</v>
      </c>
      <c r="U74" s="25">
        <f t="shared" si="35"/>
        <v>1.2471796547013371E-2</v>
      </c>
      <c r="V74" s="26">
        <f t="shared" si="36"/>
        <v>-1.1517789118406804E-4</v>
      </c>
      <c r="W74" s="24">
        <f t="shared" si="37"/>
        <v>-0.21816237227233462</v>
      </c>
      <c r="X74" s="25">
        <f t="shared" si="38"/>
        <v>2.6863258370538865E-3</v>
      </c>
    </row>
    <row r="75" spans="2:25" outlineLevel="1" x14ac:dyDescent="0.3">
      <c r="B75" s="36" t="str">
        <f t="shared" si="33"/>
        <v>DSH</v>
      </c>
      <c r="C75" s="37">
        <v>0</v>
      </c>
      <c r="D75" s="37">
        <v>0</v>
      </c>
      <c r="E75" s="37">
        <v>0</v>
      </c>
      <c r="F75" s="38">
        <f>E75-C75</f>
        <v>0</v>
      </c>
      <c r="G75" s="129">
        <f t="shared" si="39"/>
        <v>0</v>
      </c>
      <c r="H75" s="39">
        <f t="shared" si="40"/>
        <v>0</v>
      </c>
      <c r="I75" s="37">
        <v>0</v>
      </c>
      <c r="J75" s="40">
        <f t="shared" si="42"/>
        <v>0</v>
      </c>
      <c r="K75" s="41">
        <v>0</v>
      </c>
      <c r="L75" s="41">
        <v>0</v>
      </c>
      <c r="M75" s="37">
        <v>0</v>
      </c>
      <c r="N75" s="40">
        <f t="shared" si="43"/>
        <v>0</v>
      </c>
      <c r="O75" s="37">
        <v>0</v>
      </c>
      <c r="P75" s="40">
        <f t="shared" si="44"/>
        <v>0</v>
      </c>
      <c r="Q75" s="37">
        <v>0</v>
      </c>
      <c r="R75" s="40">
        <f t="shared" si="45"/>
        <v>0</v>
      </c>
      <c r="S75" s="40">
        <f t="shared" si="46"/>
        <v>0</v>
      </c>
      <c r="T75" s="42">
        <f t="shared" si="34"/>
        <v>0</v>
      </c>
      <c r="U75" s="43">
        <f t="shared" si="35"/>
        <v>0</v>
      </c>
      <c r="V75" s="44">
        <f t="shared" si="36"/>
        <v>0</v>
      </c>
      <c r="W75" s="42">
        <f t="shared" si="37"/>
        <v>0</v>
      </c>
      <c r="X75" s="43">
        <f t="shared" si="38"/>
        <v>0</v>
      </c>
    </row>
    <row r="76" spans="2:25" outlineLevel="1" x14ac:dyDescent="0.3">
      <c r="B76" s="73" t="s">
        <v>93</v>
      </c>
      <c r="C76" s="63">
        <f t="shared" ref="C76:S76" si="47">SUM(C64,C65,C66,C67,C68,C75,C72,C73,C74)</f>
        <v>45261976.651189826</v>
      </c>
      <c r="D76" s="63">
        <f t="shared" si="47"/>
        <v>44738161.731428556</v>
      </c>
      <c r="E76" s="63">
        <f t="shared" si="47"/>
        <v>49113682.538166642</v>
      </c>
      <c r="F76" s="63">
        <f t="shared" si="47"/>
        <v>1562397.7781429142</v>
      </c>
      <c r="G76" s="130">
        <f t="shared" si="39"/>
        <v>3.4518991297783776E-2</v>
      </c>
      <c r="H76" s="64">
        <f t="shared" si="47"/>
        <v>0.99999999999999989</v>
      </c>
      <c r="I76" s="63">
        <f t="shared" si="47"/>
        <v>46188526.487337992</v>
      </c>
      <c r="J76" s="63">
        <f t="shared" si="47"/>
        <v>926549.83614815585</v>
      </c>
      <c r="K76" s="63">
        <f t="shared" si="47"/>
        <v>521215.62061035738</v>
      </c>
      <c r="L76" s="63">
        <f t="shared" si="47"/>
        <v>926549.83614815935</v>
      </c>
      <c r="M76" s="63">
        <f t="shared" si="47"/>
        <v>50805862.136001483</v>
      </c>
      <c r="N76" s="63">
        <f t="shared" si="47"/>
        <v>5543885.484811659</v>
      </c>
      <c r="O76" s="63">
        <f t="shared" si="47"/>
        <v>45417144.627244294</v>
      </c>
      <c r="P76" s="63">
        <f t="shared" si="47"/>
        <v>155167.97605447262</v>
      </c>
      <c r="Q76" s="63">
        <f t="shared" si="47"/>
        <v>45606529.969282895</v>
      </c>
      <c r="R76" s="63">
        <f t="shared" si="47"/>
        <v>344553.31809306145</v>
      </c>
      <c r="S76" s="63">
        <f t="shared" si="47"/>
        <v>-5407758.8369644349</v>
      </c>
      <c r="T76" s="65">
        <f t="shared" si="34"/>
        <v>2.0470821309652176E-2</v>
      </c>
      <c r="U76" s="66">
        <f t="shared" si="35"/>
        <v>2.7294428412869567E-2</v>
      </c>
      <c r="V76" s="67">
        <f>SUM(V64,V65,V66,V67,V68,V75,V72,V73,V74)</f>
        <v>2.0470821309652176E-2</v>
      </c>
      <c r="W76" s="68">
        <f t="shared" si="37"/>
        <v>8.5098048559829387E-2</v>
      </c>
      <c r="X76" s="69">
        <f>SUM(X64,X65,X66,X67,X68,X75,X72,X73,X74)</f>
        <v>8.5098048559829387E-2</v>
      </c>
    </row>
    <row r="77" spans="2:25" outlineLevel="1" x14ac:dyDescent="0.3">
      <c r="B77" s="1"/>
      <c r="C77" s="54"/>
      <c r="D77" s="54"/>
      <c r="E77" s="54"/>
      <c r="F77" s="54"/>
      <c r="G77" s="54"/>
      <c r="H77" s="55"/>
      <c r="I77" s="54"/>
      <c r="J77" s="54"/>
      <c r="K77" s="54"/>
      <c r="L77" s="54"/>
      <c r="M77" s="54"/>
      <c r="N77" s="54"/>
      <c r="O77" s="54"/>
      <c r="P77" s="54"/>
      <c r="Q77" s="54"/>
      <c r="R77" s="54"/>
      <c r="S77" s="54"/>
      <c r="T77" s="56"/>
      <c r="U77" s="49"/>
      <c r="V77" s="49"/>
      <c r="W77" s="50"/>
      <c r="X77" s="51"/>
    </row>
    <row r="78" spans="2:25" ht="61.2" customHeight="1" outlineLevel="1" x14ac:dyDescent="0.3">
      <c r="B78" s="14" t="s">
        <v>94</v>
      </c>
      <c r="C78" s="15" t="str">
        <f t="shared" ref="C78:X78" si="48">C63</f>
        <v>NPR FY24
Budget</v>
      </c>
      <c r="D78" s="15" t="str">
        <f t="shared" si="48"/>
        <v>NPR FY24
Proj.</v>
      </c>
      <c r="E78" s="15" t="str">
        <f t="shared" si="48"/>
        <v>NPR FY25
Budget</v>
      </c>
      <c r="F78" s="15" t="str">
        <f t="shared" si="48"/>
        <v>NPR YOY 
(Budget to Budget)</v>
      </c>
      <c r="G78" s="15" t="s">
        <v>128</v>
      </c>
      <c r="H78" s="15" t="str">
        <f t="shared" si="48"/>
        <v>W</v>
      </c>
      <c r="I78" s="15" t="str">
        <f t="shared" si="48"/>
        <v>NPR FY24 @FY25 Comm. Prices</v>
      </c>
      <c r="J78" s="15" t="str">
        <f t="shared" si="48"/>
        <v>NPR FY25 due to Comm. Price</v>
      </c>
      <c r="K78" s="15" t="str">
        <f t="shared" si="48"/>
        <v>NPR FY25 due to Comm. Price
(FY24 Proj. to FY24 Budget)</v>
      </c>
      <c r="L78" s="15" t="str">
        <f t="shared" si="48"/>
        <v>NPR FY25 due to Comm. Price
(FY25 Budget to FY24 Proj.)</v>
      </c>
      <c r="M78" s="15" t="str">
        <f t="shared" si="48"/>
        <v>NPR FY24 @FY25 Utiliz.</v>
      </c>
      <c r="N78" s="15" t="str">
        <f t="shared" si="48"/>
        <v>NPR FY25 due to Utiliz.</v>
      </c>
      <c r="O78" s="15" t="str">
        <f t="shared" si="48"/>
        <v>NPR FY24 @FY25 Public Payer Prices</v>
      </c>
      <c r="P78" s="15" t="str">
        <f t="shared" si="48"/>
        <v>NPR FY25 due to Public Payer Prices</v>
      </c>
      <c r="Q78" s="15" t="str">
        <f t="shared" si="48"/>
        <v>NPR FY24 @FY25 Payer Mix</v>
      </c>
      <c r="R78" s="15" t="str">
        <f t="shared" si="48"/>
        <v>NPR FY25 due to Payer Mix</v>
      </c>
      <c r="S78" s="15" t="str">
        <f t="shared" si="48"/>
        <v>NPR FY25 due to all other</v>
      </c>
      <c r="T78" s="15" t="str">
        <f t="shared" si="48"/>
        <v>FY25
Comm Rate NPR Impact</v>
      </c>
      <c r="U78" s="16" t="str">
        <f t="shared" si="48"/>
        <v>FY25
Estimated AnnualizedComm Rate</v>
      </c>
      <c r="V78" s="16" t="str">
        <f t="shared" si="48"/>
        <v>FY25 Comm Rate (WAvg)</v>
      </c>
      <c r="W78" s="15" t="str">
        <f t="shared" si="48"/>
        <v>FY25 NPR Growth</v>
      </c>
      <c r="X78" s="16" t="str">
        <f t="shared" si="48"/>
        <v>FY25 NPR Growth
(WAvg)</v>
      </c>
    </row>
    <row r="79" spans="2:25" outlineLevel="1" x14ac:dyDescent="0.3">
      <c r="B79" s="18" t="str">
        <f t="shared" ref="B79:B90" si="49">B64</f>
        <v>Medicaid</v>
      </c>
      <c r="C79" s="19">
        <v>10387264.94558296</v>
      </c>
      <c r="D79" s="19">
        <v>14385150.668571385</v>
      </c>
      <c r="E79" s="19">
        <v>12755582.247108962</v>
      </c>
      <c r="F79" s="20">
        <f>E79-C79</f>
        <v>2368317.3015260026</v>
      </c>
      <c r="G79" s="126">
        <f>IFERROR(F79/C79,0%)</f>
        <v>0.2280020114951527</v>
      </c>
      <c r="H79" s="21">
        <f>IFERROR(C79/C$91,"")</f>
        <v>0.55503043101853722</v>
      </c>
      <c r="I79" s="19">
        <v>10387264.94558296</v>
      </c>
      <c r="J79" s="22">
        <f>I79-C79</f>
        <v>0</v>
      </c>
      <c r="K79" s="23">
        <v>0</v>
      </c>
      <c r="L79" s="23">
        <v>0</v>
      </c>
      <c r="M79" s="19">
        <v>10326983.077519037</v>
      </c>
      <c r="N79" s="22">
        <f>M79-C79</f>
        <v>-60281.868063922971</v>
      </c>
      <c r="O79" s="19">
        <v>10387264.94558293</v>
      </c>
      <c r="P79" s="22">
        <f>O79-C79</f>
        <v>-2.9802322387695313E-8</v>
      </c>
      <c r="Q79" s="19">
        <v>10164546.232121645</v>
      </c>
      <c r="R79" s="22">
        <f>Q79-C79</f>
        <v>-222718.71346131526</v>
      </c>
      <c r="S79" s="22">
        <f>F79-R79-P79-N79-J79</f>
        <v>2651317.8830512706</v>
      </c>
      <c r="T79" s="24">
        <f t="shared" ref="T79:T91" si="50">IFERROR(J79/C79,0%)</f>
        <v>0</v>
      </c>
      <c r="U79" s="25">
        <f t="shared" ref="U79:U91" si="51">T79/E$31</f>
        <v>0</v>
      </c>
      <c r="V79" s="26">
        <f t="shared" ref="V79:V90" si="52">IFERROR(T79*H79,0%)</f>
        <v>0</v>
      </c>
      <c r="W79" s="24">
        <f t="shared" ref="W79:W91" si="53">IFERROR((E79-C79)/C79,0%)</f>
        <v>0.2280020114951527</v>
      </c>
      <c r="X79" s="25">
        <f t="shared" ref="X79:X90" si="54">IFERROR(W79*H79,0%)</f>
        <v>0.12654805471324809</v>
      </c>
    </row>
    <row r="80" spans="2:25" outlineLevel="1" x14ac:dyDescent="0.3">
      <c r="B80" s="18" t="str">
        <f t="shared" si="49"/>
        <v>Medicare - Traditional</v>
      </c>
      <c r="C80" s="19">
        <v>2919103.3258105954</v>
      </c>
      <c r="D80" s="19">
        <v>1535651.0400000033</v>
      </c>
      <c r="E80" s="19">
        <v>1375518.6283231904</v>
      </c>
      <c r="F80" s="20">
        <f>E80-C80</f>
        <v>-1543584.697487405</v>
      </c>
      <c r="G80" s="126">
        <f t="shared" ref="G80:G91" si="55">IFERROR(F80/C80,0%)</f>
        <v>-0.52878727650340107</v>
      </c>
      <c r="H80" s="21">
        <f t="shared" ref="H80:H90" si="56">IFERROR(C80/C$91,"")</f>
        <v>0.15597861281099448</v>
      </c>
      <c r="I80" s="23">
        <v>2919103.3258105954</v>
      </c>
      <c r="J80" s="22">
        <f>I80-C80</f>
        <v>0</v>
      </c>
      <c r="K80" s="23">
        <v>0</v>
      </c>
      <c r="L80" s="23">
        <v>0</v>
      </c>
      <c r="M80" s="23">
        <v>2910500.8415198871</v>
      </c>
      <c r="N80" s="22">
        <f>M80-C80</f>
        <v>-8602.4842907083221</v>
      </c>
      <c r="O80" s="23">
        <v>2876561.5125634838</v>
      </c>
      <c r="P80" s="22">
        <f>O80-C80</f>
        <v>-42541.813247111626</v>
      </c>
      <c r="Q80" s="23">
        <v>1450524.8774189425</v>
      </c>
      <c r="R80" s="22">
        <f>Q80-C80</f>
        <v>-1468578.4483916529</v>
      </c>
      <c r="S80" s="22">
        <f>F80-R80-P80-N80-J80</f>
        <v>-23861.951557932189</v>
      </c>
      <c r="T80" s="24">
        <f t="shared" si="50"/>
        <v>0</v>
      </c>
      <c r="U80" s="25">
        <f t="shared" si="51"/>
        <v>0</v>
      </c>
      <c r="V80" s="26">
        <f t="shared" si="52"/>
        <v>0</v>
      </c>
      <c r="W80" s="24">
        <f t="shared" si="53"/>
        <v>-0.52878727650340107</v>
      </c>
      <c r="X80" s="25">
        <f t="shared" si="54"/>
        <v>-8.247950586110428E-2</v>
      </c>
    </row>
    <row r="81" spans="2:25" outlineLevel="1" x14ac:dyDescent="0.3">
      <c r="B81" s="18" t="str">
        <f t="shared" si="49"/>
        <v>Medicare - Advantage</v>
      </c>
      <c r="C81" s="19">
        <v>0</v>
      </c>
      <c r="D81" s="19">
        <v>0</v>
      </c>
      <c r="E81" s="19">
        <v>0</v>
      </c>
      <c r="F81" s="20">
        <f>E81-C81</f>
        <v>0</v>
      </c>
      <c r="G81" s="126">
        <f t="shared" si="55"/>
        <v>0</v>
      </c>
      <c r="H81" s="21">
        <f t="shared" si="56"/>
        <v>0</v>
      </c>
      <c r="I81" s="23">
        <v>0</v>
      </c>
      <c r="J81" s="22">
        <f>I81-C81</f>
        <v>0</v>
      </c>
      <c r="K81" s="23">
        <v>0</v>
      </c>
      <c r="L81" s="23">
        <v>0</v>
      </c>
      <c r="M81" s="23">
        <v>0</v>
      </c>
      <c r="N81" s="22">
        <f>M81-C81</f>
        <v>0</v>
      </c>
      <c r="O81" s="23">
        <v>0</v>
      </c>
      <c r="P81" s="22">
        <f>O81-C81</f>
        <v>0</v>
      </c>
      <c r="Q81" s="23">
        <v>0</v>
      </c>
      <c r="R81" s="22">
        <f>Q81-C81</f>
        <v>0</v>
      </c>
      <c r="S81" s="22">
        <f>F81-R81-P81-N81-J81</f>
        <v>0</v>
      </c>
      <c r="T81" s="24">
        <f t="shared" si="50"/>
        <v>0</v>
      </c>
      <c r="U81" s="25">
        <f t="shared" si="51"/>
        <v>0</v>
      </c>
      <c r="V81" s="26">
        <f t="shared" si="52"/>
        <v>0</v>
      </c>
      <c r="W81" s="24">
        <f t="shared" si="53"/>
        <v>0</v>
      </c>
      <c r="X81" s="25">
        <f t="shared" si="54"/>
        <v>0</v>
      </c>
    </row>
    <row r="82" spans="2:25" outlineLevel="1" x14ac:dyDescent="0.3">
      <c r="B82" s="18" t="str">
        <f t="shared" si="49"/>
        <v>Major Commercial</v>
      </c>
      <c r="C82" s="19">
        <v>0</v>
      </c>
      <c r="D82" s="19">
        <v>0</v>
      </c>
      <c r="E82" s="19">
        <v>0</v>
      </c>
      <c r="F82" s="20">
        <f>E82-C82</f>
        <v>0</v>
      </c>
      <c r="G82" s="126">
        <f t="shared" si="55"/>
        <v>0</v>
      </c>
      <c r="H82" s="21">
        <f t="shared" si="56"/>
        <v>0</v>
      </c>
      <c r="I82" s="23">
        <v>0</v>
      </c>
      <c r="J82" s="22">
        <f>I82-C82</f>
        <v>0</v>
      </c>
      <c r="K82" s="23">
        <v>0</v>
      </c>
      <c r="L82" s="23">
        <v>0</v>
      </c>
      <c r="M82" s="23">
        <v>0</v>
      </c>
      <c r="N82" s="22">
        <f>M82-C82</f>
        <v>0</v>
      </c>
      <c r="O82" s="23">
        <v>0</v>
      </c>
      <c r="P82" s="22">
        <f>O82-C82</f>
        <v>0</v>
      </c>
      <c r="Q82" s="23">
        <v>0</v>
      </c>
      <c r="R82" s="22">
        <f>Q82-C82</f>
        <v>0</v>
      </c>
      <c r="S82" s="22">
        <f>F82-R82-P82-N82-J82</f>
        <v>0</v>
      </c>
      <c r="T82" s="24">
        <f t="shared" si="50"/>
        <v>0</v>
      </c>
      <c r="U82" s="25">
        <f t="shared" si="51"/>
        <v>0</v>
      </c>
      <c r="V82" s="26">
        <f t="shared" si="52"/>
        <v>0</v>
      </c>
      <c r="W82" s="24">
        <f t="shared" si="53"/>
        <v>0</v>
      </c>
      <c r="X82" s="25">
        <f t="shared" si="54"/>
        <v>0</v>
      </c>
    </row>
    <row r="83" spans="2:25" outlineLevel="1" x14ac:dyDescent="0.3">
      <c r="B83" s="11" t="str">
        <f t="shared" si="49"/>
        <v>All Payer Model</v>
      </c>
      <c r="C83" s="19">
        <f>SUM(C84:C86)</f>
        <v>2991784.8410629802</v>
      </c>
      <c r="D83" s="19">
        <f>SUM(D84:D86)</f>
        <v>3611457.5485714334</v>
      </c>
      <c r="E83" s="19">
        <f>SUM(E84:E86)</f>
        <v>3848272.8431765637</v>
      </c>
      <c r="F83" s="20">
        <f>SUM(F84:F86)</f>
        <v>0</v>
      </c>
      <c r="G83" s="126">
        <f t="shared" si="55"/>
        <v>0</v>
      </c>
      <c r="H83" s="21">
        <f t="shared" si="56"/>
        <v>0.15986225811598553</v>
      </c>
      <c r="I83" s="19">
        <f t="shared" ref="I83:S83" si="57">SUM(I84:I86)</f>
        <v>2991784.8410629802</v>
      </c>
      <c r="J83" s="31">
        <f t="shared" si="57"/>
        <v>0</v>
      </c>
      <c r="K83" s="19">
        <f t="shared" si="57"/>
        <v>0</v>
      </c>
      <c r="L83" s="19">
        <f t="shared" si="57"/>
        <v>0</v>
      </c>
      <c r="M83" s="19">
        <f t="shared" si="57"/>
        <v>2969745.0614576219</v>
      </c>
      <c r="N83" s="31">
        <f t="shared" si="57"/>
        <v>-22039.779605358373</v>
      </c>
      <c r="O83" s="19">
        <f t="shared" si="57"/>
        <v>3058692.9888300593</v>
      </c>
      <c r="P83" s="31">
        <f t="shared" si="57"/>
        <v>66908.147767079063</v>
      </c>
      <c r="Q83" s="19">
        <f t="shared" si="57"/>
        <v>3716280.9637366151</v>
      </c>
      <c r="R83" s="31">
        <f t="shared" si="57"/>
        <v>724496.12267363491</v>
      </c>
      <c r="S83" s="31">
        <f t="shared" si="57"/>
        <v>-769364.49083535559</v>
      </c>
      <c r="T83" s="24">
        <f t="shared" si="50"/>
        <v>0</v>
      </c>
      <c r="U83" s="25">
        <f t="shared" si="51"/>
        <v>0</v>
      </c>
      <c r="V83" s="26">
        <f t="shared" si="52"/>
        <v>0</v>
      </c>
      <c r="W83" s="24">
        <f t="shared" si="53"/>
        <v>0.28627994578957544</v>
      </c>
      <c r="X83" s="25">
        <f t="shared" si="54"/>
        <v>4.5765358587243454E-2</v>
      </c>
    </row>
    <row r="84" spans="2:25" outlineLevel="1" x14ac:dyDescent="0.3">
      <c r="B84" s="27" t="str">
        <f t="shared" si="49"/>
        <v>Medicare</v>
      </c>
      <c r="C84" s="28">
        <v>2991784.8410629802</v>
      </c>
      <c r="D84" s="28">
        <v>3611457.5485714334</v>
      </c>
      <c r="E84" s="28">
        <v>3848272.8431765637</v>
      </c>
      <c r="F84" s="29"/>
      <c r="G84" s="128">
        <f t="shared" si="55"/>
        <v>0</v>
      </c>
      <c r="H84" s="30">
        <f t="shared" si="56"/>
        <v>0.15986225811598553</v>
      </c>
      <c r="I84" s="28">
        <v>2991784.8410629802</v>
      </c>
      <c r="J84" s="31">
        <f t="shared" ref="J84:J90" si="58">I84-C84</f>
        <v>0</v>
      </c>
      <c r="K84" s="28">
        <v>0</v>
      </c>
      <c r="L84" s="28">
        <v>0</v>
      </c>
      <c r="M84" s="28">
        <v>2969745.0614576219</v>
      </c>
      <c r="N84" s="31">
        <f t="shared" ref="N84:N90" si="59">M84-C84</f>
        <v>-22039.779605358373</v>
      </c>
      <c r="O84" s="28">
        <v>3058692.9888300593</v>
      </c>
      <c r="P84" s="31">
        <f t="shared" ref="P84:P90" si="60">O84-C84</f>
        <v>66908.147767079063</v>
      </c>
      <c r="Q84" s="28">
        <v>3716280.9637366151</v>
      </c>
      <c r="R84" s="31">
        <f t="shared" ref="R84:R90" si="61">Q84-C84</f>
        <v>724496.12267363491</v>
      </c>
      <c r="S84" s="31">
        <f t="shared" ref="S84:S90" si="62">F84-R84-P84-N84-J84</f>
        <v>-769364.49083535559</v>
      </c>
      <c r="T84" s="33">
        <f t="shared" si="50"/>
        <v>0</v>
      </c>
      <c r="U84" s="34">
        <f t="shared" si="51"/>
        <v>0</v>
      </c>
      <c r="V84" s="35">
        <f t="shared" si="52"/>
        <v>0</v>
      </c>
      <c r="W84" s="33">
        <f t="shared" si="53"/>
        <v>0.28627994578957544</v>
      </c>
      <c r="X84" s="34">
        <f t="shared" si="54"/>
        <v>4.5765358587243454E-2</v>
      </c>
    </row>
    <row r="85" spans="2:25" outlineLevel="1" x14ac:dyDescent="0.3">
      <c r="B85" s="27" t="str">
        <f t="shared" si="49"/>
        <v>Medicaid</v>
      </c>
      <c r="C85" s="28">
        <v>0</v>
      </c>
      <c r="D85" s="28">
        <v>0</v>
      </c>
      <c r="E85" s="28">
        <v>0</v>
      </c>
      <c r="F85" s="29"/>
      <c r="G85" s="128">
        <f t="shared" si="55"/>
        <v>0</v>
      </c>
      <c r="H85" s="30">
        <f t="shared" si="56"/>
        <v>0</v>
      </c>
      <c r="I85" s="28">
        <v>0</v>
      </c>
      <c r="J85" s="31">
        <f t="shared" si="58"/>
        <v>0</v>
      </c>
      <c r="K85" s="28">
        <v>0</v>
      </c>
      <c r="L85" s="28">
        <v>0</v>
      </c>
      <c r="M85" s="28">
        <v>0</v>
      </c>
      <c r="N85" s="31">
        <f t="shared" si="59"/>
        <v>0</v>
      </c>
      <c r="O85" s="28">
        <v>0</v>
      </c>
      <c r="P85" s="31">
        <f t="shared" si="60"/>
        <v>0</v>
      </c>
      <c r="Q85" s="28">
        <v>0</v>
      </c>
      <c r="R85" s="31">
        <f t="shared" si="61"/>
        <v>0</v>
      </c>
      <c r="S85" s="31">
        <f t="shared" si="62"/>
        <v>0</v>
      </c>
      <c r="T85" s="33">
        <f t="shared" si="50"/>
        <v>0</v>
      </c>
      <c r="U85" s="34">
        <f t="shared" si="51"/>
        <v>0</v>
      </c>
      <c r="V85" s="35">
        <f t="shared" si="52"/>
        <v>0</v>
      </c>
      <c r="W85" s="33">
        <f t="shared" si="53"/>
        <v>0</v>
      </c>
      <c r="X85" s="34">
        <f t="shared" si="54"/>
        <v>0</v>
      </c>
    </row>
    <row r="86" spans="2:25" outlineLevel="1" x14ac:dyDescent="0.3">
      <c r="B86" s="27" t="str">
        <f t="shared" si="49"/>
        <v>Other</v>
      </c>
      <c r="C86" s="28">
        <v>0</v>
      </c>
      <c r="D86" s="28">
        <v>0</v>
      </c>
      <c r="E86" s="28">
        <v>0</v>
      </c>
      <c r="F86" s="29"/>
      <c r="G86" s="128">
        <f t="shared" si="55"/>
        <v>0</v>
      </c>
      <c r="H86" s="30">
        <f t="shared" si="56"/>
        <v>0</v>
      </c>
      <c r="I86" s="28">
        <v>0</v>
      </c>
      <c r="J86" s="31">
        <f t="shared" si="58"/>
        <v>0</v>
      </c>
      <c r="K86" s="28">
        <v>0</v>
      </c>
      <c r="L86" s="28">
        <v>0</v>
      </c>
      <c r="M86" s="28">
        <v>0</v>
      </c>
      <c r="N86" s="31">
        <f t="shared" si="59"/>
        <v>0</v>
      </c>
      <c r="O86" s="28">
        <v>0</v>
      </c>
      <c r="P86" s="31">
        <f t="shared" si="60"/>
        <v>0</v>
      </c>
      <c r="Q86" s="28">
        <v>0</v>
      </c>
      <c r="R86" s="31">
        <f t="shared" si="61"/>
        <v>0</v>
      </c>
      <c r="S86" s="31">
        <f t="shared" si="62"/>
        <v>0</v>
      </c>
      <c r="T86" s="33">
        <f t="shared" si="50"/>
        <v>0</v>
      </c>
      <c r="U86" s="34">
        <f t="shared" si="51"/>
        <v>0</v>
      </c>
      <c r="V86" s="35">
        <f t="shared" si="52"/>
        <v>0</v>
      </c>
      <c r="W86" s="33">
        <f t="shared" si="53"/>
        <v>0</v>
      </c>
      <c r="X86" s="34">
        <f t="shared" si="54"/>
        <v>0</v>
      </c>
      <c r="Y86" s="1"/>
    </row>
    <row r="87" spans="2:25" outlineLevel="1" x14ac:dyDescent="0.3">
      <c r="B87" s="18" t="str">
        <f t="shared" si="49"/>
        <v>All Other</v>
      </c>
      <c r="C87" s="19">
        <v>2603507.1342919404</v>
      </c>
      <c r="D87" s="19">
        <v>3999328.988571424</v>
      </c>
      <c r="E87" s="19">
        <v>4050687.4423114648</v>
      </c>
      <c r="F87" s="20">
        <f>E87-C87</f>
        <v>1447180.3080195244</v>
      </c>
      <c r="G87" s="126">
        <f t="shared" si="55"/>
        <v>0.55585801512047905</v>
      </c>
      <c r="H87" s="21">
        <f t="shared" si="56"/>
        <v>0.13911512746388252</v>
      </c>
      <c r="I87" s="23">
        <v>2603507.1342919404</v>
      </c>
      <c r="J87" s="22">
        <f t="shared" si="58"/>
        <v>0</v>
      </c>
      <c r="K87" s="23">
        <v>0</v>
      </c>
      <c r="L87" s="23">
        <v>0</v>
      </c>
      <c r="M87" s="23">
        <v>2580390.4354286338</v>
      </c>
      <c r="N87" s="22">
        <f t="shared" si="59"/>
        <v>-23116.698863306548</v>
      </c>
      <c r="O87" s="23">
        <v>2828333.6162373926</v>
      </c>
      <c r="P87" s="22">
        <f t="shared" si="60"/>
        <v>224826.48194545228</v>
      </c>
      <c r="Q87" s="23">
        <v>3897867.8311851877</v>
      </c>
      <c r="R87" s="22">
        <f t="shared" si="61"/>
        <v>1294360.6968932473</v>
      </c>
      <c r="S87" s="22">
        <f t="shared" si="62"/>
        <v>-48890.171955868602</v>
      </c>
      <c r="T87" s="24">
        <f t="shared" si="50"/>
        <v>0</v>
      </c>
      <c r="U87" s="25">
        <f t="shared" si="51"/>
        <v>0</v>
      </c>
      <c r="V87" s="26">
        <f t="shared" si="52"/>
        <v>0</v>
      </c>
      <c r="W87" s="24">
        <f t="shared" si="53"/>
        <v>0.55585801512047905</v>
      </c>
      <c r="X87" s="25">
        <f t="shared" si="54"/>
        <v>7.7328258625306179E-2</v>
      </c>
      <c r="Y87" s="1"/>
    </row>
    <row r="88" spans="2:25" outlineLevel="1" x14ac:dyDescent="0.3">
      <c r="B88" s="18" t="str">
        <f t="shared" si="49"/>
        <v>Bad Debt</v>
      </c>
      <c r="C88" s="19">
        <v>-124595.79672106318</v>
      </c>
      <c r="D88" s="19">
        <v>-128571.428571429</v>
      </c>
      <c r="E88" s="19">
        <v>-145066.79087087596</v>
      </c>
      <c r="F88" s="20">
        <f>E88-C88</f>
        <v>-20470.994149812788</v>
      </c>
      <c r="G88" s="126">
        <f t="shared" si="55"/>
        <v>0.16429923551628225</v>
      </c>
      <c r="H88" s="21">
        <f t="shared" si="56"/>
        <v>-6.65761960626572E-3</v>
      </c>
      <c r="I88" s="23">
        <v>-124595.79672106318</v>
      </c>
      <c r="J88" s="22">
        <f t="shared" si="58"/>
        <v>0</v>
      </c>
      <c r="K88" s="23">
        <v>0</v>
      </c>
      <c r="L88" s="23">
        <v>0</v>
      </c>
      <c r="M88" s="23">
        <v>-123411.1069365781</v>
      </c>
      <c r="N88" s="22">
        <f t="shared" si="59"/>
        <v>1184.6897844850755</v>
      </c>
      <c r="O88" s="23">
        <v>-133500.22221957814</v>
      </c>
      <c r="P88" s="22">
        <f t="shared" si="60"/>
        <v>-8904.4254985149601</v>
      </c>
      <c r="Q88" s="23">
        <v>-199758.80761279294</v>
      </c>
      <c r="R88" s="22">
        <f t="shared" si="61"/>
        <v>-75163.010891729762</v>
      </c>
      <c r="S88" s="22">
        <f t="shared" si="62"/>
        <v>62411.752455946858</v>
      </c>
      <c r="T88" s="24">
        <f t="shared" si="50"/>
        <v>0</v>
      </c>
      <c r="U88" s="25">
        <f t="shared" si="51"/>
        <v>0</v>
      </c>
      <c r="V88" s="26">
        <f t="shared" si="52"/>
        <v>0</v>
      </c>
      <c r="W88" s="24">
        <f t="shared" si="53"/>
        <v>0.16429923551628225</v>
      </c>
      <c r="X88" s="25">
        <f t="shared" si="54"/>
        <v>-1.0938418116676698E-3</v>
      </c>
      <c r="Y88" s="1"/>
    </row>
    <row r="89" spans="2:25" outlineLevel="1" x14ac:dyDescent="0.3">
      <c r="B89" s="18" t="str">
        <f t="shared" si="49"/>
        <v>Free Care</v>
      </c>
      <c r="C89" s="19">
        <v>-62297.898360555482</v>
      </c>
      <c r="D89" s="19">
        <v>-6120</v>
      </c>
      <c r="E89" s="19">
        <v>-11508.632075802623</v>
      </c>
      <c r="F89" s="20">
        <f>E89-C89</f>
        <v>50789.266284752855</v>
      </c>
      <c r="G89" s="126">
        <f t="shared" si="55"/>
        <v>-0.81526452129740823</v>
      </c>
      <c r="H89" s="21">
        <f t="shared" si="56"/>
        <v>-3.3288098031341367E-3</v>
      </c>
      <c r="I89" s="23">
        <v>-62297.898360555482</v>
      </c>
      <c r="J89" s="22">
        <f t="shared" si="58"/>
        <v>0</v>
      </c>
      <c r="K89" s="23">
        <v>0</v>
      </c>
      <c r="L89" s="23">
        <v>0</v>
      </c>
      <c r="M89" s="23">
        <v>-61705.553468312712</v>
      </c>
      <c r="N89" s="22">
        <f t="shared" si="59"/>
        <v>592.34489224277058</v>
      </c>
      <c r="O89" s="23">
        <v>-63004.316116817405</v>
      </c>
      <c r="P89" s="22">
        <f t="shared" si="60"/>
        <v>-706.41775626192248</v>
      </c>
      <c r="Q89" s="23">
        <v>-99879.40380643477</v>
      </c>
      <c r="R89" s="22">
        <f t="shared" si="61"/>
        <v>-37581.505445879287</v>
      </c>
      <c r="S89" s="22">
        <f t="shared" si="62"/>
        <v>88484.84459465128</v>
      </c>
      <c r="T89" s="24">
        <f t="shared" si="50"/>
        <v>0</v>
      </c>
      <c r="U89" s="25">
        <f t="shared" si="51"/>
        <v>0</v>
      </c>
      <c r="V89" s="26">
        <f t="shared" si="52"/>
        <v>0</v>
      </c>
      <c r="W89" s="24">
        <f t="shared" si="53"/>
        <v>-0.81526452129740823</v>
      </c>
      <c r="X89" s="25">
        <f t="shared" si="54"/>
        <v>2.7138605306422717E-3</v>
      </c>
      <c r="Y89" s="1"/>
    </row>
    <row r="90" spans="2:25" outlineLevel="1" x14ac:dyDescent="0.3">
      <c r="B90" s="36" t="str">
        <f t="shared" si="49"/>
        <v>DSH</v>
      </c>
      <c r="C90" s="37">
        <v>0</v>
      </c>
      <c r="D90" s="37">
        <v>0</v>
      </c>
      <c r="E90" s="37">
        <v>0</v>
      </c>
      <c r="F90" s="38">
        <f>E90-C90</f>
        <v>0</v>
      </c>
      <c r="G90" s="129">
        <f t="shared" si="55"/>
        <v>0</v>
      </c>
      <c r="H90" s="39">
        <f t="shared" si="56"/>
        <v>0</v>
      </c>
      <c r="I90" s="37">
        <v>0</v>
      </c>
      <c r="J90" s="40">
        <f t="shared" si="58"/>
        <v>0</v>
      </c>
      <c r="K90" s="41">
        <v>0</v>
      </c>
      <c r="L90" s="41">
        <v>0</v>
      </c>
      <c r="M90" s="37">
        <v>0</v>
      </c>
      <c r="N90" s="40">
        <f t="shared" si="59"/>
        <v>0</v>
      </c>
      <c r="O90" s="37">
        <v>0</v>
      </c>
      <c r="P90" s="40">
        <f t="shared" si="60"/>
        <v>0</v>
      </c>
      <c r="Q90" s="37">
        <v>0</v>
      </c>
      <c r="R90" s="40">
        <f t="shared" si="61"/>
        <v>0</v>
      </c>
      <c r="S90" s="40">
        <f t="shared" si="62"/>
        <v>0</v>
      </c>
      <c r="T90" s="42">
        <f t="shared" si="50"/>
        <v>0</v>
      </c>
      <c r="U90" s="43">
        <f t="shared" si="51"/>
        <v>0</v>
      </c>
      <c r="V90" s="44">
        <f t="shared" si="52"/>
        <v>0</v>
      </c>
      <c r="W90" s="42">
        <f t="shared" si="53"/>
        <v>0</v>
      </c>
      <c r="X90" s="43">
        <f t="shared" si="54"/>
        <v>0</v>
      </c>
    </row>
    <row r="91" spans="2:25" outlineLevel="1" x14ac:dyDescent="0.3">
      <c r="B91" s="73" t="s">
        <v>95</v>
      </c>
      <c r="C91" s="63">
        <f t="shared" ref="C91:S91" si="63">SUM(C79,C80,C81,C82,C83,C90,C87,C88,C89)</f>
        <v>18714766.55166686</v>
      </c>
      <c r="D91" s="63">
        <f t="shared" si="63"/>
        <v>23396896.817142814</v>
      </c>
      <c r="E91" s="63">
        <f t="shared" si="63"/>
        <v>21873485.737973504</v>
      </c>
      <c r="F91" s="63">
        <f t="shared" si="63"/>
        <v>2302231.1841930617</v>
      </c>
      <c r="G91" s="130">
        <f t="shared" si="55"/>
        <v>0.12301682619642455</v>
      </c>
      <c r="H91" s="64">
        <f t="shared" si="63"/>
        <v>0.99999999999999978</v>
      </c>
      <c r="I91" s="63">
        <f t="shared" si="63"/>
        <v>18714766.55166686</v>
      </c>
      <c r="J91" s="63">
        <f t="shared" si="63"/>
        <v>0</v>
      </c>
      <c r="K91" s="63">
        <f t="shared" si="63"/>
        <v>0</v>
      </c>
      <c r="L91" s="63">
        <f t="shared" si="63"/>
        <v>0</v>
      </c>
      <c r="M91" s="63">
        <f t="shared" si="63"/>
        <v>18602502.755520288</v>
      </c>
      <c r="N91" s="63">
        <f t="shared" si="63"/>
        <v>-112263.79614656838</v>
      </c>
      <c r="O91" s="63">
        <f t="shared" si="63"/>
        <v>18954348.52487747</v>
      </c>
      <c r="P91" s="63">
        <f t="shared" si="63"/>
        <v>239581.97321061304</v>
      </c>
      <c r="Q91" s="63">
        <f t="shared" si="63"/>
        <v>18929581.693043165</v>
      </c>
      <c r="R91" s="63">
        <f t="shared" si="63"/>
        <v>214815.14137630502</v>
      </c>
      <c r="S91" s="63">
        <f t="shared" si="63"/>
        <v>1960097.8657527121</v>
      </c>
      <c r="T91" s="65">
        <f t="shared" si="50"/>
        <v>0</v>
      </c>
      <c r="U91" s="66">
        <f t="shared" si="51"/>
        <v>0</v>
      </c>
      <c r="V91" s="67">
        <f>SUM(V79,V80,V81,V82,V83,V90,V87,V88,V89)</f>
        <v>0</v>
      </c>
      <c r="W91" s="68">
        <f t="shared" si="53"/>
        <v>0.16878218478366797</v>
      </c>
      <c r="X91" s="69">
        <f>SUM(X79,X80,X81,X82,X83,X90,X87,X88,X89)</f>
        <v>0.16878218478366805</v>
      </c>
    </row>
    <row r="92" spans="2:25" outlineLevel="1" x14ac:dyDescent="0.3">
      <c r="B92" s="1"/>
      <c r="C92" s="54"/>
      <c r="D92" s="54"/>
      <c r="E92" s="54"/>
      <c r="F92" s="54"/>
      <c r="G92" s="54"/>
      <c r="H92" s="55"/>
      <c r="I92" s="54"/>
      <c r="J92" s="54"/>
      <c r="K92" s="54"/>
      <c r="L92" s="54"/>
      <c r="M92" s="54"/>
      <c r="N92" s="54"/>
      <c r="O92" s="54"/>
      <c r="P92" s="54"/>
      <c r="Q92" s="54"/>
      <c r="R92" s="54"/>
      <c r="S92" s="54"/>
      <c r="T92" s="56"/>
      <c r="U92" s="49"/>
      <c r="V92" s="49"/>
      <c r="W92" s="50"/>
      <c r="X92" s="51"/>
    </row>
    <row r="93" spans="2:25" ht="75" customHeight="1" x14ac:dyDescent="0.3">
      <c r="B93" s="14" t="s">
        <v>96</v>
      </c>
      <c r="C93" s="15" t="str">
        <f t="shared" ref="C93:X93" si="64">C78</f>
        <v>NPR FY24
Budget</v>
      </c>
      <c r="D93" s="15" t="str">
        <f t="shared" si="64"/>
        <v>NPR FY24
Proj.</v>
      </c>
      <c r="E93" s="15" t="str">
        <f t="shared" si="64"/>
        <v>NPR FY25
Budget</v>
      </c>
      <c r="F93" s="15" t="str">
        <f t="shared" si="64"/>
        <v>NPR YOY 
(Budget to Budget)</v>
      </c>
      <c r="G93" s="15" t="s">
        <v>128</v>
      </c>
      <c r="H93" s="15" t="str">
        <f t="shared" si="64"/>
        <v>W</v>
      </c>
      <c r="I93" s="15" t="str">
        <f t="shared" si="64"/>
        <v>NPR FY24 @FY25 Comm. Prices</v>
      </c>
      <c r="J93" s="15" t="str">
        <f t="shared" si="64"/>
        <v>NPR FY25 due to Comm. Price</v>
      </c>
      <c r="K93" s="15" t="str">
        <f t="shared" si="64"/>
        <v>NPR FY25 due to Comm. Price
(FY24 Proj. to FY24 Budget)</v>
      </c>
      <c r="L93" s="15" t="str">
        <f t="shared" si="64"/>
        <v>NPR FY25 due to Comm. Price
(FY25 Budget to FY24 Proj.)</v>
      </c>
      <c r="M93" s="15" t="str">
        <f t="shared" si="64"/>
        <v>NPR FY24 @FY25 Utiliz.</v>
      </c>
      <c r="N93" s="15" t="str">
        <f t="shared" si="64"/>
        <v>NPR FY25 due to Utiliz.</v>
      </c>
      <c r="O93" s="15" t="str">
        <f t="shared" si="64"/>
        <v>NPR FY24 @FY25 Public Payer Prices</v>
      </c>
      <c r="P93" s="15" t="str">
        <f t="shared" si="64"/>
        <v>NPR FY25 due to Public Payer Prices</v>
      </c>
      <c r="Q93" s="15" t="str">
        <f t="shared" si="64"/>
        <v>NPR FY24 @FY25 Payer Mix</v>
      </c>
      <c r="R93" s="15" t="str">
        <f t="shared" si="64"/>
        <v>NPR FY25 due to Payer Mix</v>
      </c>
      <c r="S93" s="15" t="str">
        <f t="shared" si="64"/>
        <v>NPR FY25 due to all other</v>
      </c>
      <c r="T93" s="15" t="str">
        <f t="shared" si="64"/>
        <v>FY25
Comm Rate NPR Impact</v>
      </c>
      <c r="U93" s="16" t="str">
        <f t="shared" si="64"/>
        <v>FY25
Estimated AnnualizedComm Rate</v>
      </c>
      <c r="V93" s="16" t="str">
        <f t="shared" si="64"/>
        <v>FY25 Comm Rate (WAvg)</v>
      </c>
      <c r="W93" s="15" t="str">
        <f t="shared" si="64"/>
        <v>FY25 NPR Growth</v>
      </c>
      <c r="X93" s="16" t="str">
        <f t="shared" si="64"/>
        <v>FY25 NPR Growth
(WAvg)</v>
      </c>
    </row>
    <row r="94" spans="2:25" x14ac:dyDescent="0.3">
      <c r="B94" s="18" t="str">
        <f t="shared" ref="B94:B105" si="65">B79</f>
        <v>Medicaid</v>
      </c>
      <c r="C94" s="19">
        <f t="shared" ref="C94:E105" si="66">C34+C49+C64+C79</f>
        <v>16896847.810817908</v>
      </c>
      <c r="D94" s="19">
        <f t="shared" si="66"/>
        <v>20193837.719999969</v>
      </c>
      <c r="E94" s="19">
        <f t="shared" si="66"/>
        <v>18316616.122892626</v>
      </c>
      <c r="F94" s="20">
        <f t="shared" ref="F94:F104" si="67">E94-C94</f>
        <v>1419768.3120747171</v>
      </c>
      <c r="G94" s="126">
        <f>IFERROR(F94/C94,0%)</f>
        <v>8.4025631761075317E-2</v>
      </c>
      <c r="H94" s="21">
        <f t="shared" ref="H94:H104" si="68">IFERROR(C94/C$106,"")</f>
        <v>6.144257062910348E-2</v>
      </c>
      <c r="I94" s="19">
        <f t="shared" ref="I94:I105" si="69">I34+I49+I64+I79</f>
        <v>16896847.810817908</v>
      </c>
      <c r="J94" s="22">
        <f>I94-C94</f>
        <v>0</v>
      </c>
      <c r="K94" s="19">
        <f t="shared" ref="K94:M105" si="70">K34+K49+K64+K79</f>
        <v>0</v>
      </c>
      <c r="L94" s="19">
        <f t="shared" si="70"/>
        <v>0</v>
      </c>
      <c r="M94" s="19">
        <f t="shared" si="70"/>
        <v>17249150.745648738</v>
      </c>
      <c r="N94" s="22">
        <f>M94-C94</f>
        <v>352302.9348308295</v>
      </c>
      <c r="O94" s="19">
        <f t="shared" ref="O94:O105" si="71">O34+O49+O64+O79</f>
        <v>16971940.973255403</v>
      </c>
      <c r="P94" s="22">
        <f t="shared" ref="P94:P105" si="72">O94-C94</f>
        <v>75093.162437494844</v>
      </c>
      <c r="Q94" s="19">
        <f t="shared" ref="Q94:Q105" si="73">Q34+Q49+Q64+Q79</f>
        <v>14810647.409000464</v>
      </c>
      <c r="R94" s="22">
        <f t="shared" ref="R94:R105" si="74">Q94-C94</f>
        <v>-2086200.4018174447</v>
      </c>
      <c r="S94" s="22">
        <f>F94-R94-P94-N94-J94</f>
        <v>3078572.6166238375</v>
      </c>
      <c r="T94" s="24">
        <f t="shared" ref="T94:T105" si="75">IFERROR(J94/C94,0%)</f>
        <v>0</v>
      </c>
      <c r="U94" s="25">
        <f t="shared" ref="U94:U106" si="76">T94/E$31</f>
        <v>0</v>
      </c>
      <c r="V94" s="26">
        <f t="shared" ref="V94:V105" si="77">IFERROR(T94*H94,0%)</f>
        <v>0</v>
      </c>
      <c r="W94" s="24">
        <f t="shared" ref="W94:W105" si="78">IFERROR((E94-C94)/C94,0%)</f>
        <v>8.4025631761075317E-2</v>
      </c>
      <c r="X94" s="25">
        <f t="shared" ref="X94:X105" si="79">IFERROR(W94*H94,0%)</f>
        <v>5.1627508141349112E-3</v>
      </c>
    </row>
    <row r="95" spans="2:25" x14ac:dyDescent="0.3">
      <c r="B95" s="18" t="str">
        <f t="shared" si="65"/>
        <v>Medicare - Traditional</v>
      </c>
      <c r="C95" s="19">
        <f t="shared" si="66"/>
        <v>27186913.23746594</v>
      </c>
      <c r="D95" s="19">
        <f t="shared" si="66"/>
        <v>24223095.822857097</v>
      </c>
      <c r="E95" s="19">
        <f t="shared" si="66"/>
        <v>24708460.948439822</v>
      </c>
      <c r="F95" s="20">
        <f t="shared" si="67"/>
        <v>-2478452.2890261188</v>
      </c>
      <c r="G95" s="126">
        <f t="shared" ref="G95:G106" si="80">IFERROR(F95/C95,0%)</f>
        <v>-9.1163430999978146E-2</v>
      </c>
      <c r="H95" s="21">
        <f t="shared" si="68"/>
        <v>9.886067836338347E-2</v>
      </c>
      <c r="I95" s="19">
        <f t="shared" si="69"/>
        <v>27186913.23746594</v>
      </c>
      <c r="J95" s="22">
        <f t="shared" ref="J95:J105" si="81">I95-C95</f>
        <v>0</v>
      </c>
      <c r="K95" s="19">
        <f t="shared" si="70"/>
        <v>0</v>
      </c>
      <c r="L95" s="19">
        <f t="shared" si="70"/>
        <v>0</v>
      </c>
      <c r="M95" s="19">
        <f t="shared" si="70"/>
        <v>29025641.832535367</v>
      </c>
      <c r="N95" s="22">
        <f t="shared" ref="N95:N105" si="82">M95-C95</f>
        <v>1838728.595069427</v>
      </c>
      <c r="O95" s="19">
        <f t="shared" si="71"/>
        <v>27308045.246027187</v>
      </c>
      <c r="P95" s="22">
        <f t="shared" si="72"/>
        <v>121132.0085612461</v>
      </c>
      <c r="Q95" s="19">
        <f t="shared" si="73"/>
        <v>24113889.997961488</v>
      </c>
      <c r="R95" s="22">
        <f t="shared" si="74"/>
        <v>-3073023.2395044528</v>
      </c>
      <c r="S95" s="22">
        <f t="shared" ref="S95:S105" si="83">F95-R95-P95-N95-J95</f>
        <v>-1365289.6531523392</v>
      </c>
      <c r="T95" s="24">
        <f t="shared" si="75"/>
        <v>0</v>
      </c>
      <c r="U95" s="25">
        <f t="shared" si="76"/>
        <v>0</v>
      </c>
      <c r="V95" s="26">
        <f t="shared" si="77"/>
        <v>0</v>
      </c>
      <c r="W95" s="24">
        <f t="shared" si="78"/>
        <v>-9.1163430999978146E-2</v>
      </c>
      <c r="X95" s="25">
        <f t="shared" si="79"/>
        <v>-9.0124786305913421E-3</v>
      </c>
    </row>
    <row r="96" spans="2:25" x14ac:dyDescent="0.3">
      <c r="B96" s="18" t="str">
        <f t="shared" si="65"/>
        <v>Medicare - Advantage</v>
      </c>
      <c r="C96" s="19">
        <f t="shared" si="66"/>
        <v>23576833.763275452</v>
      </c>
      <c r="D96" s="19">
        <f t="shared" si="66"/>
        <v>29788951.714285705</v>
      </c>
      <c r="E96" s="19">
        <f t="shared" si="66"/>
        <v>28652296.002478577</v>
      </c>
      <c r="F96" s="20">
        <f t="shared" si="67"/>
        <v>5075462.2392031252</v>
      </c>
      <c r="G96" s="126">
        <f t="shared" si="80"/>
        <v>0.21527327588443784</v>
      </c>
      <c r="H96" s="21">
        <f t="shared" si="68"/>
        <v>8.5733226098138215E-2</v>
      </c>
      <c r="I96" s="19">
        <f t="shared" si="69"/>
        <v>23576833.763275452</v>
      </c>
      <c r="J96" s="22">
        <f t="shared" si="81"/>
        <v>0</v>
      </c>
      <c r="K96" s="19">
        <f t="shared" si="70"/>
        <v>0</v>
      </c>
      <c r="L96" s="19">
        <f t="shared" si="70"/>
        <v>0</v>
      </c>
      <c r="M96" s="19">
        <f t="shared" si="70"/>
        <v>25908994.952842601</v>
      </c>
      <c r="N96" s="22">
        <f t="shared" si="82"/>
        <v>2332161.1895671487</v>
      </c>
      <c r="O96" s="19">
        <f t="shared" si="71"/>
        <v>23719143.676507987</v>
      </c>
      <c r="P96" s="22">
        <f t="shared" si="72"/>
        <v>142309.91323253512</v>
      </c>
      <c r="Q96" s="19">
        <f t="shared" si="73"/>
        <v>27617307.566682324</v>
      </c>
      <c r="R96" s="22">
        <f t="shared" si="74"/>
        <v>4040473.8034068719</v>
      </c>
      <c r="S96" s="22">
        <f t="shared" si="83"/>
        <v>-1439482.6670034304</v>
      </c>
      <c r="T96" s="24">
        <f t="shared" si="75"/>
        <v>0</v>
      </c>
      <c r="U96" s="25">
        <f t="shared" si="76"/>
        <v>0</v>
      </c>
      <c r="V96" s="26">
        <f t="shared" si="77"/>
        <v>0</v>
      </c>
      <c r="W96" s="24">
        <f t="shared" si="78"/>
        <v>0.21527327588443784</v>
      </c>
      <c r="X96" s="25">
        <f t="shared" si="79"/>
        <v>1.8456072434287395E-2</v>
      </c>
    </row>
    <row r="97" spans="2:25" ht="15" customHeight="1" x14ac:dyDescent="0.3">
      <c r="B97" s="18" t="str">
        <f t="shared" si="65"/>
        <v>Major Commercial</v>
      </c>
      <c r="C97" s="19">
        <f t="shared" si="66"/>
        <v>116759374.29168995</v>
      </c>
      <c r="D97" s="19">
        <f t="shared" si="66"/>
        <v>122144567.27999996</v>
      </c>
      <c r="E97" s="19">
        <f t="shared" si="66"/>
        <v>134743936.60706383</v>
      </c>
      <c r="F97" s="20">
        <f t="shared" si="67"/>
        <v>17984562.315373883</v>
      </c>
      <c r="G97" s="126">
        <f t="shared" si="80"/>
        <v>0.15403099258175698</v>
      </c>
      <c r="H97" s="21">
        <f t="shared" si="68"/>
        <v>0.42457600268696649</v>
      </c>
      <c r="I97" s="19">
        <f t="shared" si="69"/>
        <v>123231450.20288135</v>
      </c>
      <c r="J97" s="22">
        <f t="shared" si="81"/>
        <v>6472075.9111914039</v>
      </c>
      <c r="K97" s="19">
        <f t="shared" si="70"/>
        <v>-3392784.271600333</v>
      </c>
      <c r="L97" s="19">
        <f t="shared" si="70"/>
        <v>6472075.9111913992</v>
      </c>
      <c r="M97" s="19">
        <f t="shared" si="70"/>
        <v>127972449.54388556</v>
      </c>
      <c r="N97" s="22">
        <f t="shared" si="82"/>
        <v>11213075.252195612</v>
      </c>
      <c r="O97" s="19">
        <f t="shared" si="71"/>
        <v>116759374.29168995</v>
      </c>
      <c r="P97" s="22">
        <f t="shared" si="72"/>
        <v>0</v>
      </c>
      <c r="Q97" s="19">
        <f t="shared" si="73"/>
        <v>120451569.71527718</v>
      </c>
      <c r="R97" s="22">
        <f t="shared" si="74"/>
        <v>3692195.4235872328</v>
      </c>
      <c r="S97" s="22">
        <f t="shared" si="83"/>
        <v>-3392784.2716003656</v>
      </c>
      <c r="T97" s="24">
        <f t="shared" si="75"/>
        <v>5.5430888958198518E-2</v>
      </c>
      <c r="U97" s="25">
        <f t="shared" si="76"/>
        <v>7.3907851944264691E-2</v>
      </c>
      <c r="V97" s="26">
        <f t="shared" si="77"/>
        <v>2.3534625259257036E-2</v>
      </c>
      <c r="W97" s="24">
        <f t="shared" si="78"/>
        <v>0.15403099258175698</v>
      </c>
      <c r="X97" s="25">
        <f t="shared" si="79"/>
        <v>6.5397863120268171E-2</v>
      </c>
    </row>
    <row r="98" spans="2:25" x14ac:dyDescent="0.3">
      <c r="B98" s="11" t="str">
        <f t="shared" si="65"/>
        <v>All Payer Model</v>
      </c>
      <c r="C98" s="19">
        <f t="shared" si="66"/>
        <v>68349129.696378425</v>
      </c>
      <c r="D98" s="19">
        <f t="shared" si="66"/>
        <v>78094668.56571421</v>
      </c>
      <c r="E98" s="19">
        <f t="shared" si="66"/>
        <v>80304807.465056151</v>
      </c>
      <c r="F98" s="20">
        <f t="shared" si="67"/>
        <v>11955677.768677726</v>
      </c>
      <c r="G98" s="126">
        <f t="shared" si="80"/>
        <v>0.17492070230868229</v>
      </c>
      <c r="H98" s="21">
        <f t="shared" si="68"/>
        <v>0.24854021743149038</v>
      </c>
      <c r="I98" s="19">
        <f t="shared" si="69"/>
        <v>68349129.696378425</v>
      </c>
      <c r="J98" s="22">
        <f t="shared" si="81"/>
        <v>0</v>
      </c>
      <c r="K98" s="19">
        <f t="shared" si="70"/>
        <v>0</v>
      </c>
      <c r="L98" s="19">
        <f t="shared" si="70"/>
        <v>0</v>
      </c>
      <c r="M98" s="19">
        <f t="shared" si="70"/>
        <v>74219424.016113713</v>
      </c>
      <c r="N98" s="22">
        <f t="shared" si="82"/>
        <v>5870294.3197352886</v>
      </c>
      <c r="O98" s="19">
        <f t="shared" si="71"/>
        <v>71485258.286209926</v>
      </c>
      <c r="P98" s="22">
        <f t="shared" si="72"/>
        <v>3136128.5898315012</v>
      </c>
      <c r="Q98" s="19">
        <f t="shared" si="73"/>
        <v>70324782.308974937</v>
      </c>
      <c r="R98" s="22">
        <f t="shared" si="74"/>
        <v>1975652.6125965118</v>
      </c>
      <c r="S98" s="22">
        <f t="shared" si="83"/>
        <v>973602.24651442468</v>
      </c>
      <c r="T98" s="24">
        <f t="shared" si="75"/>
        <v>0</v>
      </c>
      <c r="U98" s="25">
        <f t="shared" si="76"/>
        <v>0</v>
      </c>
      <c r="V98" s="26">
        <f t="shared" si="77"/>
        <v>0</v>
      </c>
      <c r="W98" s="24">
        <f t="shared" si="78"/>
        <v>0.17492070230868229</v>
      </c>
      <c r="X98" s="25">
        <f t="shared" si="79"/>
        <v>4.3474829385068893E-2</v>
      </c>
    </row>
    <row r="99" spans="2:25" x14ac:dyDescent="0.3">
      <c r="B99" s="27" t="str">
        <f t="shared" si="65"/>
        <v>Medicare</v>
      </c>
      <c r="C99" s="28">
        <f t="shared" si="66"/>
        <v>54999067.638840735</v>
      </c>
      <c r="D99" s="28">
        <f t="shared" si="66"/>
        <v>61708931.91428563</v>
      </c>
      <c r="E99" s="28">
        <f t="shared" si="66"/>
        <v>63907432.93158219</v>
      </c>
      <c r="F99" s="29">
        <f t="shared" si="67"/>
        <v>8908365.2927414551</v>
      </c>
      <c r="G99" s="128">
        <f t="shared" si="80"/>
        <v>0.16197302381995843</v>
      </c>
      <c r="H99" s="30">
        <f t="shared" si="68"/>
        <v>0.19999494200159537</v>
      </c>
      <c r="I99" s="28">
        <f t="shared" si="69"/>
        <v>54999067.638840735</v>
      </c>
      <c r="J99" s="31">
        <f t="shared" si="81"/>
        <v>0</v>
      </c>
      <c r="K99" s="28">
        <f t="shared" si="70"/>
        <v>0</v>
      </c>
      <c r="L99" s="28">
        <f t="shared" si="70"/>
        <v>0</v>
      </c>
      <c r="M99" s="28">
        <f t="shared" si="70"/>
        <v>59563812.111029312</v>
      </c>
      <c r="N99" s="31">
        <f t="shared" si="82"/>
        <v>4564744.4721885771</v>
      </c>
      <c r="O99" s="28">
        <f t="shared" si="71"/>
        <v>57887464.169046298</v>
      </c>
      <c r="P99" s="31">
        <f t="shared" si="72"/>
        <v>2888396.5302055627</v>
      </c>
      <c r="Q99" s="28">
        <f t="shared" si="73"/>
        <v>56430705.288813561</v>
      </c>
      <c r="R99" s="31">
        <f t="shared" si="74"/>
        <v>1431637.6499728262</v>
      </c>
      <c r="S99" s="31">
        <f t="shared" si="83"/>
        <v>23586.640374489129</v>
      </c>
      <c r="T99" s="33">
        <f t="shared" si="75"/>
        <v>0</v>
      </c>
      <c r="U99" s="34">
        <f t="shared" si="76"/>
        <v>0</v>
      </c>
      <c r="V99" s="35">
        <f t="shared" si="77"/>
        <v>0</v>
      </c>
      <c r="W99" s="33">
        <f t="shared" si="78"/>
        <v>0.16197302381995843</v>
      </c>
      <c r="X99" s="34">
        <f t="shared" si="79"/>
        <v>3.2393785504695613E-2</v>
      </c>
    </row>
    <row r="100" spans="2:25" x14ac:dyDescent="0.3">
      <c r="B100" s="27" t="str">
        <f t="shared" si="65"/>
        <v>Medicaid</v>
      </c>
      <c r="C100" s="28">
        <f t="shared" si="66"/>
        <v>13267673.567537682</v>
      </c>
      <c r="D100" s="28">
        <f t="shared" si="66"/>
        <v>16365505.302857142</v>
      </c>
      <c r="E100" s="28">
        <f t="shared" si="66"/>
        <v>16397811.752453027</v>
      </c>
      <c r="F100" s="29">
        <f t="shared" si="67"/>
        <v>3130138.1849153452</v>
      </c>
      <c r="G100" s="128">
        <f t="shared" si="80"/>
        <v>0.23592215839361055</v>
      </c>
      <c r="H100" s="30">
        <f t="shared" si="68"/>
        <v>4.8245683418856739E-2</v>
      </c>
      <c r="I100" s="28">
        <f t="shared" si="69"/>
        <v>13267673.567537682</v>
      </c>
      <c r="J100" s="31">
        <f t="shared" si="81"/>
        <v>0</v>
      </c>
      <c r="K100" s="28">
        <f t="shared" si="70"/>
        <v>0</v>
      </c>
      <c r="L100" s="28">
        <f t="shared" si="70"/>
        <v>0</v>
      </c>
      <c r="M100" s="28">
        <f t="shared" si="70"/>
        <v>14573223.415084397</v>
      </c>
      <c r="N100" s="31">
        <f t="shared" si="82"/>
        <v>1305549.8475467153</v>
      </c>
      <c r="O100" s="28">
        <f t="shared" si="71"/>
        <v>13515842.846142679</v>
      </c>
      <c r="P100" s="31">
        <f t="shared" si="72"/>
        <v>248169.27860499732</v>
      </c>
      <c r="Q100" s="28">
        <f t="shared" si="73"/>
        <v>13811688.530161377</v>
      </c>
      <c r="R100" s="31">
        <f t="shared" si="74"/>
        <v>544014.96262369491</v>
      </c>
      <c r="S100" s="31">
        <f t="shared" si="83"/>
        <v>1032404.0961399376</v>
      </c>
      <c r="T100" s="33">
        <f t="shared" si="75"/>
        <v>0</v>
      </c>
      <c r="U100" s="34">
        <f t="shared" si="76"/>
        <v>0</v>
      </c>
      <c r="V100" s="35">
        <f t="shared" si="77"/>
        <v>0</v>
      </c>
      <c r="W100" s="33">
        <f t="shared" si="78"/>
        <v>0.23592215839361055</v>
      </c>
      <c r="X100" s="34">
        <f t="shared" si="79"/>
        <v>1.1382225765351511E-2</v>
      </c>
    </row>
    <row r="101" spans="2:25" outlineLevel="1" x14ac:dyDescent="0.3">
      <c r="B101" s="27" t="str">
        <f t="shared" si="65"/>
        <v>Other</v>
      </c>
      <c r="C101" s="28">
        <f t="shared" si="66"/>
        <v>82388.490000000049</v>
      </c>
      <c r="D101" s="28">
        <f t="shared" si="66"/>
        <v>20231.348571428272</v>
      </c>
      <c r="E101" s="28">
        <f t="shared" si="66"/>
        <v>-437.21897905583671</v>
      </c>
      <c r="F101" s="29">
        <f t="shared" si="67"/>
        <v>-82825.708979055882</v>
      </c>
      <c r="G101" s="128">
        <f t="shared" si="80"/>
        <v>-1.0053067968481499</v>
      </c>
      <c r="H101" s="30">
        <f t="shared" si="68"/>
        <v>2.9959201103824996E-4</v>
      </c>
      <c r="I101" s="28">
        <f t="shared" si="69"/>
        <v>82388.490000000049</v>
      </c>
      <c r="J101" s="31">
        <f t="shared" si="81"/>
        <v>0</v>
      </c>
      <c r="K101" s="28">
        <f t="shared" si="70"/>
        <v>0</v>
      </c>
      <c r="L101" s="28">
        <f t="shared" si="70"/>
        <v>0</v>
      </c>
      <c r="M101" s="28">
        <f t="shared" si="70"/>
        <v>82388.490000000049</v>
      </c>
      <c r="N101" s="31">
        <f t="shared" si="82"/>
        <v>0</v>
      </c>
      <c r="O101" s="28">
        <f t="shared" si="71"/>
        <v>81951.271020944216</v>
      </c>
      <c r="P101" s="31">
        <f t="shared" si="72"/>
        <v>-437.21897905583319</v>
      </c>
      <c r="Q101" s="28">
        <f t="shared" si="73"/>
        <v>82388.490000000049</v>
      </c>
      <c r="R101" s="31">
        <f t="shared" si="74"/>
        <v>0</v>
      </c>
      <c r="S101" s="31">
        <f t="shared" si="83"/>
        <v>-82388.490000000049</v>
      </c>
      <c r="T101" s="33">
        <f t="shared" si="75"/>
        <v>0</v>
      </c>
      <c r="U101" s="34">
        <f t="shared" si="76"/>
        <v>0</v>
      </c>
      <c r="V101" s="35">
        <f t="shared" si="77"/>
        <v>0</v>
      </c>
      <c r="W101" s="33">
        <f t="shared" si="78"/>
        <v>-1.0053067968481499</v>
      </c>
      <c r="X101" s="34">
        <f t="shared" si="79"/>
        <v>-3.0118188497815866E-4</v>
      </c>
      <c r="Y101" s="1"/>
    </row>
    <row r="102" spans="2:25" x14ac:dyDescent="0.3">
      <c r="B102" s="18" t="str">
        <f t="shared" si="65"/>
        <v>All Other</v>
      </c>
      <c r="C102" s="19">
        <f t="shared" si="66"/>
        <v>30516518.641811404</v>
      </c>
      <c r="D102" s="19">
        <f t="shared" si="66"/>
        <v>27329617.645714279</v>
      </c>
      <c r="E102" s="19">
        <f t="shared" si="66"/>
        <v>31077978.172801353</v>
      </c>
      <c r="F102" s="20">
        <f t="shared" si="67"/>
        <v>561459.53098994866</v>
      </c>
      <c r="G102" s="126">
        <f t="shared" si="80"/>
        <v>1.8398544656423543E-2</v>
      </c>
      <c r="H102" s="21">
        <f t="shared" si="68"/>
        <v>0.11096823342418968</v>
      </c>
      <c r="I102" s="19">
        <f t="shared" si="69"/>
        <v>30516518.641811404</v>
      </c>
      <c r="J102" s="22">
        <f t="shared" si="81"/>
        <v>0</v>
      </c>
      <c r="K102" s="19">
        <f t="shared" si="70"/>
        <v>0</v>
      </c>
      <c r="L102" s="19">
        <f t="shared" si="70"/>
        <v>0</v>
      </c>
      <c r="M102" s="19">
        <f t="shared" si="70"/>
        <v>32986704.501419622</v>
      </c>
      <c r="N102" s="22">
        <f t="shared" si="82"/>
        <v>2470185.8596082181</v>
      </c>
      <c r="O102" s="19">
        <f t="shared" si="71"/>
        <v>30933272.304566227</v>
      </c>
      <c r="P102" s="22">
        <f t="shared" si="72"/>
        <v>416753.66275482252</v>
      </c>
      <c r="Q102" s="19">
        <f t="shared" si="73"/>
        <v>29646142.818242323</v>
      </c>
      <c r="R102" s="22">
        <f t="shared" si="74"/>
        <v>-870375.82356908172</v>
      </c>
      <c r="S102" s="22">
        <f t="shared" si="83"/>
        <v>-1455104.1678040102</v>
      </c>
      <c r="T102" s="24">
        <f t="shared" si="75"/>
        <v>0</v>
      </c>
      <c r="U102" s="25">
        <f t="shared" si="76"/>
        <v>0</v>
      </c>
      <c r="V102" s="26">
        <f t="shared" si="77"/>
        <v>0</v>
      </c>
      <c r="W102" s="24">
        <f t="shared" si="78"/>
        <v>1.8398544656423543E-2</v>
      </c>
      <c r="X102" s="25">
        <f t="shared" si="79"/>
        <v>2.0416539980993857E-3</v>
      </c>
    </row>
    <row r="103" spans="2:25" x14ac:dyDescent="0.3">
      <c r="B103" s="18" t="str">
        <f t="shared" si="65"/>
        <v>Bad Debt</v>
      </c>
      <c r="C103" s="19">
        <f t="shared" si="66"/>
        <v>-6370585.2453377899</v>
      </c>
      <c r="D103" s="19">
        <f t="shared" si="66"/>
        <v>-9057707.5043929238</v>
      </c>
      <c r="E103" s="19">
        <f t="shared" si="66"/>
        <v>-9313469.2167737335</v>
      </c>
      <c r="F103" s="20">
        <f t="shared" si="67"/>
        <v>-2942883.9714359436</v>
      </c>
      <c r="G103" s="126">
        <f t="shared" si="80"/>
        <v>0.46194876264934148</v>
      </c>
      <c r="H103" s="21">
        <f t="shared" si="68"/>
        <v>-2.3165571369755052E-2</v>
      </c>
      <c r="I103" s="19">
        <f t="shared" si="69"/>
        <v>-6659342.5299452348</v>
      </c>
      <c r="J103" s="22">
        <f t="shared" si="81"/>
        <v>-288757.28460744489</v>
      </c>
      <c r="K103" s="19">
        <f t="shared" si="70"/>
        <v>0</v>
      </c>
      <c r="L103" s="19">
        <f t="shared" si="70"/>
        <v>-288757.28460744489</v>
      </c>
      <c r="M103" s="19">
        <f t="shared" si="70"/>
        <v>-6987132.3785550371</v>
      </c>
      <c r="N103" s="22">
        <f t="shared" si="82"/>
        <v>-616547.1332172472</v>
      </c>
      <c r="O103" s="19">
        <f t="shared" si="71"/>
        <v>-6653643.3897858644</v>
      </c>
      <c r="P103" s="22">
        <f t="shared" si="72"/>
        <v>-283058.14444807451</v>
      </c>
      <c r="Q103" s="19">
        <f t="shared" si="73"/>
        <v>-6968895.0820206869</v>
      </c>
      <c r="R103" s="22">
        <f t="shared" si="74"/>
        <v>-598309.83668289706</v>
      </c>
      <c r="S103" s="22">
        <f t="shared" si="83"/>
        <v>-1156211.57248028</v>
      </c>
      <c r="T103" s="24">
        <f t="shared" si="75"/>
        <v>4.5326649512894793E-2</v>
      </c>
      <c r="U103" s="25">
        <f t="shared" si="76"/>
        <v>6.0435532683859726E-2</v>
      </c>
      <c r="V103" s="26">
        <f t="shared" si="77"/>
        <v>-1.0500177342428374E-3</v>
      </c>
      <c r="W103" s="24">
        <f t="shared" si="78"/>
        <v>0.46194876264934148</v>
      </c>
      <c r="X103" s="25">
        <f t="shared" si="79"/>
        <v>-1.0701307030323357E-2</v>
      </c>
    </row>
    <row r="104" spans="2:25" x14ac:dyDescent="0.3">
      <c r="B104" s="18" t="str">
        <f t="shared" si="65"/>
        <v>Free Care</v>
      </c>
      <c r="C104" s="19">
        <f t="shared" si="66"/>
        <v>-3212007.0917115822</v>
      </c>
      <c r="D104" s="19">
        <f t="shared" si="66"/>
        <v>-2489770.2171428576</v>
      </c>
      <c r="E104" s="19">
        <f t="shared" si="66"/>
        <v>-2155036.7595091034</v>
      </c>
      <c r="F104" s="20">
        <f t="shared" si="67"/>
        <v>1056970.3322024788</v>
      </c>
      <c r="G104" s="126">
        <f t="shared" si="80"/>
        <v>-0.32906849269727206</v>
      </c>
      <c r="H104" s="21">
        <f t="shared" si="68"/>
        <v>-1.1679928398675505E-2</v>
      </c>
      <c r="I104" s="19">
        <f t="shared" si="69"/>
        <v>-3245491.2960040779</v>
      </c>
      <c r="J104" s="22">
        <f t="shared" si="81"/>
        <v>-33484.204292495735</v>
      </c>
      <c r="K104" s="19">
        <f t="shared" si="70"/>
        <v>0</v>
      </c>
      <c r="L104" s="19">
        <f t="shared" si="70"/>
        <v>-33484.204292495386</v>
      </c>
      <c r="M104" s="19">
        <f t="shared" si="70"/>
        <v>-3512396.6854841085</v>
      </c>
      <c r="N104" s="22">
        <f t="shared" si="82"/>
        <v>-300389.59377252636</v>
      </c>
      <c r="O104" s="19">
        <f t="shared" si="71"/>
        <v>-3310917.7407885343</v>
      </c>
      <c r="P104" s="22">
        <f t="shared" si="72"/>
        <v>-98910.649076952133</v>
      </c>
      <c r="Q104" s="19">
        <f t="shared" si="73"/>
        <v>-3417837.4443796542</v>
      </c>
      <c r="R104" s="22">
        <f t="shared" si="74"/>
        <v>-205830.3526680721</v>
      </c>
      <c r="S104" s="22">
        <f t="shared" si="83"/>
        <v>1695585.1320125251</v>
      </c>
      <c r="T104" s="24">
        <f t="shared" si="75"/>
        <v>1.0424698120654836E-2</v>
      </c>
      <c r="U104" s="25">
        <f t="shared" si="76"/>
        <v>1.3899597494206448E-2</v>
      </c>
      <c r="V104" s="26">
        <f t="shared" si="77"/>
        <v>-1.2175972762705558E-4</v>
      </c>
      <c r="W104" s="24">
        <f t="shared" si="78"/>
        <v>-0.32906849269727206</v>
      </c>
      <c r="X104" s="25">
        <f t="shared" si="79"/>
        <v>3.843496432964211E-3</v>
      </c>
    </row>
    <row r="105" spans="2:25" x14ac:dyDescent="0.3">
      <c r="B105" s="36" t="str">
        <f t="shared" si="65"/>
        <v>DSH</v>
      </c>
      <c r="C105" s="37">
        <f t="shared" si="66"/>
        <v>1299267.8956102808</v>
      </c>
      <c r="D105" s="37">
        <f t="shared" si="66"/>
        <v>1302684.9771428597</v>
      </c>
      <c r="E105" s="37">
        <f t="shared" si="66"/>
        <v>1336739.9999999998</v>
      </c>
      <c r="F105" s="38">
        <f>E105-C105</f>
        <v>37472.104389718967</v>
      </c>
      <c r="G105" s="129">
        <f t="shared" si="80"/>
        <v>2.8840937666760321E-2</v>
      </c>
      <c r="H105" s="39">
        <f>IFERROR(C105/C$106,"")</f>
        <v>4.7245711351587925E-3</v>
      </c>
      <c r="I105" s="37">
        <f t="shared" si="69"/>
        <v>1299267.8956102808</v>
      </c>
      <c r="J105" s="40">
        <f t="shared" si="81"/>
        <v>0</v>
      </c>
      <c r="K105" s="37">
        <f t="shared" si="70"/>
        <v>0</v>
      </c>
      <c r="L105" s="37">
        <f t="shared" si="70"/>
        <v>0</v>
      </c>
      <c r="M105" s="37">
        <f t="shared" si="70"/>
        <v>1299267.8956102808</v>
      </c>
      <c r="N105" s="40">
        <f t="shared" si="82"/>
        <v>0</v>
      </c>
      <c r="O105" s="37">
        <f t="shared" si="71"/>
        <v>1299267.8956102808</v>
      </c>
      <c r="P105" s="40">
        <f t="shared" si="72"/>
        <v>0</v>
      </c>
      <c r="Q105" s="37">
        <f t="shared" si="73"/>
        <v>1299267.8956102808</v>
      </c>
      <c r="R105" s="40">
        <f t="shared" si="74"/>
        <v>0</v>
      </c>
      <c r="S105" s="40">
        <f t="shared" si="83"/>
        <v>37472.104389718967</v>
      </c>
      <c r="T105" s="42">
        <f t="shared" si="75"/>
        <v>0</v>
      </c>
      <c r="U105" s="43">
        <f t="shared" si="76"/>
        <v>0</v>
      </c>
      <c r="V105" s="44">
        <f t="shared" si="77"/>
        <v>0</v>
      </c>
      <c r="W105" s="42">
        <f t="shared" si="78"/>
        <v>2.8840937666760321E-2</v>
      </c>
      <c r="X105" s="43">
        <f t="shared" si="79"/>
        <v>1.3626106161128979E-4</v>
      </c>
    </row>
    <row r="106" spans="2:25" x14ac:dyDescent="0.3">
      <c r="B106" s="73" t="s">
        <v>97</v>
      </c>
      <c r="C106" s="125">
        <f>SUM(C94,C95,C96,C97,C98,C105,C102,C103,C104)</f>
        <v>275002293</v>
      </c>
      <c r="D106" s="125">
        <f t="shared" ref="D106:S106" si="84">SUM(D94,D95,D96,D97,D98,D105,D102,D103,D104)</f>
        <v>291529946.00417829</v>
      </c>
      <c r="E106" s="125">
        <f>SUM(E94,E95,E96,E97,E98,E105,E102,E103,E104)</f>
        <v>307672329.34244955</v>
      </c>
      <c r="F106" s="125">
        <f t="shared" si="84"/>
        <v>32670036.342449538</v>
      </c>
      <c r="G106" s="130">
        <f t="shared" si="80"/>
        <v>0.11879914158551957</v>
      </c>
      <c r="H106" s="64">
        <f t="shared" si="84"/>
        <v>1</v>
      </c>
      <c r="I106" s="125">
        <f>SUM(I94,I95,I96,I97,I98,I105,I102,I103,I104)</f>
        <v>281152127.42229146</v>
      </c>
      <c r="J106" s="125">
        <f t="shared" si="84"/>
        <v>6149834.4222914632</v>
      </c>
      <c r="K106" s="125">
        <f t="shared" si="84"/>
        <v>-3392784.271600333</v>
      </c>
      <c r="L106" s="125">
        <f t="shared" si="84"/>
        <v>6149834.4222914586</v>
      </c>
      <c r="M106" s="125">
        <f t="shared" si="84"/>
        <v>298162104.42401665</v>
      </c>
      <c r="N106" s="125">
        <f t="shared" si="84"/>
        <v>23159811.424016748</v>
      </c>
      <c r="O106" s="125">
        <f t="shared" si="84"/>
        <v>278511741.54329252</v>
      </c>
      <c r="P106" s="125">
        <f t="shared" si="84"/>
        <v>3509448.5432925732</v>
      </c>
      <c r="Q106" s="125">
        <f t="shared" si="84"/>
        <v>277876875.18534863</v>
      </c>
      <c r="R106" s="125">
        <f t="shared" si="84"/>
        <v>2874582.1853486681</v>
      </c>
      <c r="S106" s="125">
        <f t="shared" si="84"/>
        <v>-3023640.2324999194</v>
      </c>
      <c r="T106" s="65">
        <f>IFERROR(J106/C106,0%)</f>
        <v>2.2362847797387141E-2</v>
      </c>
      <c r="U106" s="66">
        <f t="shared" si="76"/>
        <v>2.9817130396516189E-2</v>
      </c>
      <c r="V106" s="67">
        <f>SUM(V94,V95,V96,V97,V98,V105,V102,V103,V104)</f>
        <v>2.2362847797387144E-2</v>
      </c>
      <c r="W106" s="68">
        <f>IFERROR((E106-C106)/C106,0%)</f>
        <v>0.1187991415855196</v>
      </c>
      <c r="X106" s="69">
        <f>SUM(X94,X95,X96,X97,X98,X105,X102,X103,X104)</f>
        <v>0.11879914158551955</v>
      </c>
    </row>
    <row r="107" spans="2:25" x14ac:dyDescent="0.3">
      <c r="B107" s="1"/>
      <c r="C107" s="1"/>
      <c r="D107" s="59"/>
      <c r="E107" s="59"/>
      <c r="F107" s="59"/>
      <c r="G107" s="59"/>
      <c r="H107" s="60"/>
      <c r="I107" s="59"/>
      <c r="J107" s="59"/>
      <c r="K107" s="59"/>
      <c r="L107" s="59"/>
      <c r="M107" s="59"/>
      <c r="N107" s="59"/>
      <c r="O107" s="59"/>
      <c r="P107" s="59"/>
      <c r="Q107" s="59"/>
      <c r="R107" s="59"/>
      <c r="S107" s="59"/>
      <c r="T107" s="49"/>
      <c r="U107" s="49"/>
      <c r="V107" s="49"/>
      <c r="W107" s="51"/>
      <c r="X107" s="51"/>
    </row>
    <row r="109" spans="2:25" x14ac:dyDescent="0.3">
      <c r="B109" s="61" t="s">
        <v>6</v>
      </c>
      <c r="I109" s="119"/>
      <c r="J109" s="119"/>
      <c r="K109" s="119"/>
      <c r="L109" s="119"/>
      <c r="M109" s="119"/>
    </row>
    <row r="110" spans="2:25" x14ac:dyDescent="0.3">
      <c r="B110" s="3" t="s">
        <v>98</v>
      </c>
      <c r="I110" s="119"/>
      <c r="J110" s="119" t="s">
        <v>0</v>
      </c>
      <c r="K110" s="119"/>
      <c r="L110" s="119" t="s">
        <v>1</v>
      </c>
      <c r="M110" s="119" t="s">
        <v>2</v>
      </c>
    </row>
    <row r="111" spans="2:25" x14ac:dyDescent="0.3">
      <c r="I111" s="121"/>
      <c r="J111" s="121"/>
      <c r="K111" s="121"/>
      <c r="L111" s="121"/>
      <c r="M111" s="121"/>
    </row>
    <row r="112" spans="2:25" x14ac:dyDescent="0.3">
      <c r="I112" s="121" t="s">
        <v>3</v>
      </c>
      <c r="J112" s="121">
        <f>P94/C94</f>
        <v>4.4442113273588093E-3</v>
      </c>
      <c r="K112" s="121"/>
      <c r="L112" s="121">
        <f>N94/C94</f>
        <v>2.0850216488620663E-2</v>
      </c>
      <c r="M112" s="121">
        <f>R94/C94</f>
        <v>-0.12346683980202459</v>
      </c>
    </row>
    <row r="113" spans="2:13" x14ac:dyDescent="0.3">
      <c r="C113" s="87"/>
      <c r="I113" s="121" t="s">
        <v>66</v>
      </c>
      <c r="J113" s="121">
        <f>P95/C95</f>
        <v>4.4555263594366285E-3</v>
      </c>
      <c r="K113" s="121"/>
      <c r="L113" s="121">
        <f>N95/C95</f>
        <v>6.7632856257307597E-2</v>
      </c>
      <c r="M113" s="121">
        <f>R95/C95</f>
        <v>-0.11303317933385532</v>
      </c>
    </row>
    <row r="114" spans="2:13" x14ac:dyDescent="0.3">
      <c r="I114" s="121" t="s">
        <v>67</v>
      </c>
      <c r="J114" s="121">
        <f>P96/C96</f>
        <v>6.036006134725551E-3</v>
      </c>
      <c r="K114" s="121"/>
      <c r="L114" s="121">
        <f>N96/C96</f>
        <v>9.8917488793590622E-2</v>
      </c>
      <c r="M114" s="121">
        <f>R96/C96</f>
        <v>0.17137474200206357</v>
      </c>
    </row>
    <row r="115" spans="2:13" x14ac:dyDescent="0.3">
      <c r="I115" s="121" t="s">
        <v>4</v>
      </c>
      <c r="J115" s="121">
        <f>J97/C97</f>
        <v>5.5430888958198518E-2</v>
      </c>
      <c r="K115" s="121"/>
      <c r="L115" s="121">
        <f>N97/C97</f>
        <v>9.6035760042555096E-2</v>
      </c>
      <c r="M115" s="121">
        <f>R97/C97</f>
        <v>3.16222611330833E-2</v>
      </c>
    </row>
    <row r="116" spans="2:13" x14ac:dyDescent="0.3">
      <c r="I116" s="133" t="s">
        <v>5</v>
      </c>
      <c r="J116" s="133">
        <f>P98/C98</f>
        <v>4.5883957904992514E-2</v>
      </c>
      <c r="K116" s="133"/>
      <c r="L116" s="133">
        <f>N98/C98</f>
        <v>8.5886891988418909E-2</v>
      </c>
      <c r="M116" s="133">
        <f>R98/C98</f>
        <v>2.8905307519975557E-2</v>
      </c>
    </row>
    <row r="117" spans="2:13" x14ac:dyDescent="0.3">
      <c r="I117" s="135" t="s">
        <v>119</v>
      </c>
      <c r="J117" s="135">
        <f>SUM(J97,P94:P96,P98)/SUM(C94:C97,C98)</f>
        <v>3.935109011540628E-2</v>
      </c>
      <c r="K117" s="135"/>
      <c r="L117" s="135">
        <f>SUM(N94:N97,N98)/SUM(C94:C97,C98)</f>
        <v>8.5479445050860511E-2</v>
      </c>
      <c r="M117" s="135">
        <f>SUM(R94:R98)/SUM(C94:C98)</f>
        <v>1.7997050350979926E-2</v>
      </c>
    </row>
    <row r="120" spans="2:13" x14ac:dyDescent="0.3">
      <c r="B120" s="1"/>
      <c r="J120" s="1"/>
    </row>
  </sheetData>
  <mergeCells count="15">
    <mergeCell ref="C12:X12"/>
    <mergeCell ref="C2:X2"/>
    <mergeCell ref="C3:X3"/>
    <mergeCell ref="C5:X5"/>
    <mergeCell ref="C6:X6"/>
    <mergeCell ref="C8:X8"/>
    <mergeCell ref="C21:X21"/>
    <mergeCell ref="C22:X22"/>
    <mergeCell ref="B25:X25"/>
    <mergeCell ref="C14:X14"/>
    <mergeCell ref="C16:X16"/>
    <mergeCell ref="C17:X17"/>
    <mergeCell ref="C18:X18"/>
    <mergeCell ref="C19:X19"/>
    <mergeCell ref="C20:X20"/>
  </mergeCells>
  <dataValidations disablePrompts="1" count="1">
    <dataValidation type="list" allowBlank="1" showInputMessage="1" showErrorMessage="1" sqref="D31" xr:uid="{1E488828-F6A5-4905-A150-79A461DD479D}">
      <formula1>$AN$36:$AN$46</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FAAAC-688E-4B4A-AC57-18BDE706A14B}">
  <dimension ref="B1:AQ103"/>
  <sheetViews>
    <sheetView showGridLines="0" topLeftCell="A83" zoomScale="80" zoomScaleNormal="80" workbookViewId="0">
      <selection activeCell="G37" sqref="G37"/>
    </sheetView>
  </sheetViews>
  <sheetFormatPr defaultColWidth="9.109375" defaultRowHeight="14.4" outlineLevelRow="1" x14ac:dyDescent="0.3"/>
  <cols>
    <col min="1" max="1" width="7.88671875" style="3" customWidth="1"/>
    <col min="2" max="2" width="50.5546875" style="3" customWidth="1"/>
    <col min="3" max="3" width="17" style="3" customWidth="1"/>
    <col min="4" max="4" width="18" style="2" bestFit="1" customWidth="1"/>
    <col min="5" max="5" width="18" style="3" bestFit="1" customWidth="1"/>
    <col min="6" max="6" width="17.6640625" style="3" customWidth="1"/>
    <col min="7" max="7" width="10.5546875" style="3" bestFit="1" customWidth="1"/>
    <col min="8" max="8" width="7.6640625" style="13" bestFit="1" customWidth="1"/>
    <col min="9" max="9" width="18" style="3" bestFit="1" customWidth="1"/>
    <col min="10" max="12" width="17.33203125" style="3" customWidth="1"/>
    <col min="13" max="13" width="18" style="3" bestFit="1" customWidth="1"/>
    <col min="14" max="14" width="17.33203125" style="3" bestFit="1" customWidth="1"/>
    <col min="15" max="15" width="18" style="3" bestFit="1" customWidth="1"/>
    <col min="16" max="16" width="17.33203125" style="3" bestFit="1" customWidth="1"/>
    <col min="17" max="17" width="18" style="3" bestFit="1" customWidth="1"/>
    <col min="18" max="19" width="17.33203125" style="3" bestFit="1" customWidth="1"/>
    <col min="20" max="20" width="9.109375" style="3" bestFit="1" customWidth="1"/>
    <col min="21" max="21" width="11.44140625" style="3" customWidth="1"/>
    <col min="22" max="24" width="12.5546875" style="3" customWidth="1"/>
    <col min="25" max="25" width="4.88671875" style="3" customWidth="1"/>
    <col min="26" max="26" width="21" style="3" customWidth="1"/>
    <col min="27" max="27" width="10.33203125" style="3" bestFit="1" customWidth="1"/>
    <col min="28" max="39" width="9.109375" style="3"/>
    <col min="40" max="43" width="0" style="3" hidden="1" customWidth="1"/>
    <col min="44" max="16384" width="9.109375" style="3"/>
  </cols>
  <sheetData>
    <row r="1" spans="2:24" x14ac:dyDescent="0.3">
      <c r="B1" s="1" t="s">
        <v>7</v>
      </c>
      <c r="C1" s="1" t="s">
        <v>8</v>
      </c>
    </row>
    <row r="2" spans="2:24" x14ac:dyDescent="0.3">
      <c r="B2" s="3" t="s">
        <v>9</v>
      </c>
      <c r="C2" s="301" t="s">
        <v>10</v>
      </c>
      <c r="D2" s="301"/>
      <c r="E2" s="301"/>
      <c r="F2" s="301"/>
      <c r="G2" s="301"/>
      <c r="H2" s="301"/>
      <c r="I2" s="301"/>
      <c r="J2" s="301"/>
      <c r="K2" s="301"/>
      <c r="L2" s="301"/>
      <c r="M2" s="301"/>
      <c r="N2" s="301"/>
      <c r="O2" s="301"/>
      <c r="P2" s="301"/>
      <c r="Q2" s="301"/>
      <c r="R2" s="301"/>
      <c r="S2" s="301"/>
      <c r="T2" s="301"/>
      <c r="U2" s="301"/>
      <c r="V2" s="301"/>
      <c r="W2" s="301"/>
      <c r="X2" s="301"/>
    </row>
    <row r="3" spans="2:24" x14ac:dyDescent="0.3">
      <c r="B3" s="3" t="s">
        <v>11</v>
      </c>
      <c r="C3" s="301" t="s">
        <v>12</v>
      </c>
      <c r="D3" s="301"/>
      <c r="E3" s="301"/>
      <c r="F3" s="301"/>
      <c r="G3" s="301"/>
      <c r="H3" s="301"/>
      <c r="I3" s="301"/>
      <c r="J3" s="301"/>
      <c r="K3" s="301"/>
      <c r="L3" s="301"/>
      <c r="M3" s="301"/>
      <c r="N3" s="301"/>
      <c r="O3" s="301"/>
      <c r="P3" s="301"/>
      <c r="Q3" s="301"/>
      <c r="R3" s="301"/>
      <c r="S3" s="301"/>
      <c r="T3" s="301"/>
      <c r="U3" s="301"/>
      <c r="V3" s="301"/>
      <c r="W3" s="301"/>
      <c r="X3" s="301"/>
    </row>
    <row r="4" spans="2:24" x14ac:dyDescent="0.3">
      <c r="B4" s="3" t="s">
        <v>13</v>
      </c>
      <c r="C4" s="3" t="s">
        <v>14</v>
      </c>
    </row>
    <row r="5" spans="2:24" x14ac:dyDescent="0.3">
      <c r="B5" s="4" t="s">
        <v>15</v>
      </c>
      <c r="C5" s="296" t="s">
        <v>16</v>
      </c>
      <c r="D5" s="296"/>
      <c r="E5" s="296"/>
      <c r="F5" s="296"/>
      <c r="G5" s="296"/>
      <c r="H5" s="296"/>
      <c r="I5" s="296"/>
      <c r="J5" s="296"/>
      <c r="K5" s="296"/>
      <c r="L5" s="296"/>
      <c r="M5" s="296"/>
      <c r="N5" s="296"/>
      <c r="O5" s="296"/>
      <c r="P5" s="296"/>
      <c r="Q5" s="296"/>
      <c r="R5" s="296"/>
      <c r="S5" s="296"/>
      <c r="T5" s="296"/>
      <c r="U5" s="296"/>
      <c r="V5" s="296"/>
      <c r="W5" s="296"/>
      <c r="X5" s="296"/>
    </row>
    <row r="6" spans="2:24" x14ac:dyDescent="0.3">
      <c r="B6" s="4" t="s">
        <v>17</v>
      </c>
      <c r="C6" s="296" t="s">
        <v>18</v>
      </c>
      <c r="D6" s="296"/>
      <c r="E6" s="296"/>
      <c r="F6" s="296"/>
      <c r="G6" s="296"/>
      <c r="H6" s="296"/>
      <c r="I6" s="296"/>
      <c r="J6" s="296"/>
      <c r="K6" s="296"/>
      <c r="L6" s="296"/>
      <c r="M6" s="296"/>
      <c r="N6" s="296"/>
      <c r="O6" s="296"/>
      <c r="P6" s="296"/>
      <c r="Q6" s="296"/>
      <c r="R6" s="296"/>
      <c r="S6" s="296"/>
      <c r="T6" s="296"/>
      <c r="U6" s="296"/>
      <c r="V6" s="296"/>
      <c r="W6" s="296"/>
      <c r="X6" s="296"/>
    </row>
    <row r="7" spans="2:24" x14ac:dyDescent="0.3">
      <c r="B7" s="3" t="s">
        <v>19</v>
      </c>
      <c r="C7" s="3" t="s">
        <v>20</v>
      </c>
    </row>
    <row r="8" spans="2:24" x14ac:dyDescent="0.3">
      <c r="B8" s="4" t="s">
        <v>21</v>
      </c>
      <c r="C8" s="296" t="s">
        <v>22</v>
      </c>
      <c r="D8" s="296"/>
      <c r="E8" s="296"/>
      <c r="F8" s="296"/>
      <c r="G8" s="296"/>
      <c r="H8" s="296"/>
      <c r="I8" s="296"/>
      <c r="J8" s="296"/>
      <c r="K8" s="296"/>
      <c r="L8" s="296"/>
      <c r="M8" s="296"/>
      <c r="N8" s="296"/>
      <c r="O8" s="296"/>
      <c r="P8" s="296"/>
      <c r="Q8" s="296"/>
      <c r="R8" s="296"/>
      <c r="S8" s="296"/>
      <c r="T8" s="296"/>
      <c r="U8" s="296"/>
      <c r="V8" s="296"/>
      <c r="W8" s="296"/>
      <c r="X8" s="296"/>
    </row>
    <row r="9" spans="2:24" x14ac:dyDescent="0.3">
      <c r="B9" s="5" t="s">
        <v>23</v>
      </c>
      <c r="C9" s="3" t="s">
        <v>24</v>
      </c>
    </row>
    <row r="10" spans="2:24" x14ac:dyDescent="0.3">
      <c r="B10" s="5" t="s">
        <v>25</v>
      </c>
      <c r="C10" s="3" t="s">
        <v>26</v>
      </c>
    </row>
    <row r="11" spans="2:24" x14ac:dyDescent="0.3">
      <c r="B11" s="3" t="s">
        <v>27</v>
      </c>
      <c r="C11" s="3" t="s">
        <v>28</v>
      </c>
    </row>
    <row r="12" spans="2:24" x14ac:dyDescent="0.3">
      <c r="B12" s="4" t="s">
        <v>29</v>
      </c>
      <c r="C12" s="296" t="s">
        <v>30</v>
      </c>
      <c r="D12" s="296"/>
      <c r="E12" s="296"/>
      <c r="F12" s="296"/>
      <c r="G12" s="296"/>
      <c r="H12" s="296"/>
      <c r="I12" s="296"/>
      <c r="J12" s="296"/>
      <c r="K12" s="296"/>
      <c r="L12" s="296"/>
      <c r="M12" s="296"/>
      <c r="N12" s="296"/>
      <c r="O12" s="296"/>
      <c r="P12" s="296"/>
      <c r="Q12" s="296"/>
      <c r="R12" s="296"/>
      <c r="S12" s="296"/>
      <c r="T12" s="296"/>
      <c r="U12" s="296"/>
      <c r="V12" s="296"/>
      <c r="W12" s="296"/>
      <c r="X12" s="296"/>
    </row>
    <row r="13" spans="2:24" x14ac:dyDescent="0.3">
      <c r="B13" s="3" t="s">
        <v>31</v>
      </c>
      <c r="C13" s="3" t="s">
        <v>32</v>
      </c>
    </row>
    <row r="14" spans="2:24" x14ac:dyDescent="0.3">
      <c r="B14" s="4" t="s">
        <v>33</v>
      </c>
      <c r="C14" s="296" t="s">
        <v>34</v>
      </c>
      <c r="D14" s="296"/>
      <c r="E14" s="296"/>
      <c r="F14" s="296"/>
      <c r="G14" s="296"/>
      <c r="H14" s="296"/>
      <c r="I14" s="296"/>
      <c r="J14" s="296"/>
      <c r="K14" s="296"/>
      <c r="L14" s="296"/>
      <c r="M14" s="296"/>
      <c r="N14" s="296"/>
      <c r="O14" s="296"/>
      <c r="P14" s="296"/>
      <c r="Q14" s="296"/>
      <c r="R14" s="296"/>
      <c r="S14" s="296"/>
      <c r="T14" s="296"/>
      <c r="U14" s="296"/>
      <c r="V14" s="296"/>
      <c r="W14" s="296"/>
      <c r="X14" s="296"/>
    </row>
    <row r="15" spans="2:24" x14ac:dyDescent="0.3">
      <c r="B15" s="3" t="s">
        <v>35</v>
      </c>
      <c r="C15" s="3" t="s">
        <v>36</v>
      </c>
    </row>
    <row r="16" spans="2:24" x14ac:dyDescent="0.3">
      <c r="B16" s="4" t="s">
        <v>37</v>
      </c>
      <c r="C16" s="296" t="s">
        <v>38</v>
      </c>
      <c r="D16" s="296"/>
      <c r="E16" s="296"/>
      <c r="F16" s="296"/>
      <c r="G16" s="296"/>
      <c r="H16" s="296"/>
      <c r="I16" s="296"/>
      <c r="J16" s="296"/>
      <c r="K16" s="296"/>
      <c r="L16" s="296"/>
      <c r="M16" s="296"/>
      <c r="N16" s="296"/>
      <c r="O16" s="296"/>
      <c r="P16" s="296"/>
      <c r="Q16" s="296"/>
      <c r="R16" s="296"/>
      <c r="S16" s="296"/>
      <c r="T16" s="296"/>
      <c r="U16" s="296"/>
      <c r="V16" s="296"/>
      <c r="W16" s="296"/>
      <c r="X16" s="296"/>
    </row>
    <row r="17" spans="2:24" x14ac:dyDescent="0.3">
      <c r="B17" s="4" t="s">
        <v>39</v>
      </c>
      <c r="C17" s="296" t="s">
        <v>40</v>
      </c>
      <c r="D17" s="296"/>
      <c r="E17" s="296"/>
      <c r="F17" s="296"/>
      <c r="G17" s="296"/>
      <c r="H17" s="296"/>
      <c r="I17" s="296"/>
      <c r="J17" s="296"/>
      <c r="K17" s="296"/>
      <c r="L17" s="296"/>
      <c r="M17" s="296"/>
      <c r="N17" s="296"/>
      <c r="O17" s="296"/>
      <c r="P17" s="296"/>
      <c r="Q17" s="296"/>
      <c r="R17" s="296"/>
      <c r="S17" s="296"/>
      <c r="T17" s="296"/>
      <c r="U17" s="296"/>
      <c r="V17" s="296"/>
      <c r="W17" s="296"/>
      <c r="X17" s="296"/>
    </row>
    <row r="18" spans="2:24" x14ac:dyDescent="0.3">
      <c r="B18" s="6" t="s">
        <v>41</v>
      </c>
      <c r="C18" s="296" t="s">
        <v>42</v>
      </c>
      <c r="D18" s="296"/>
      <c r="E18" s="296"/>
      <c r="F18" s="296"/>
      <c r="G18" s="296"/>
      <c r="H18" s="296"/>
      <c r="I18" s="296"/>
      <c r="J18" s="296"/>
      <c r="K18" s="296"/>
      <c r="L18" s="296"/>
      <c r="M18" s="296"/>
      <c r="N18" s="296"/>
      <c r="O18" s="296"/>
      <c r="P18" s="296"/>
      <c r="Q18" s="296"/>
      <c r="R18" s="296"/>
      <c r="S18" s="296"/>
      <c r="T18" s="296"/>
      <c r="U18" s="296"/>
      <c r="V18" s="296"/>
      <c r="W18" s="296"/>
      <c r="X18" s="296"/>
    </row>
    <row r="19" spans="2:24" x14ac:dyDescent="0.3">
      <c r="B19" s="4" t="s">
        <v>43</v>
      </c>
      <c r="C19" s="296" t="s">
        <v>44</v>
      </c>
      <c r="D19" s="296"/>
      <c r="E19" s="296"/>
      <c r="F19" s="296"/>
      <c r="G19" s="296"/>
      <c r="H19" s="296"/>
      <c r="I19" s="296"/>
      <c r="J19" s="296"/>
      <c r="K19" s="296"/>
      <c r="L19" s="296"/>
      <c r="M19" s="296"/>
      <c r="N19" s="296"/>
      <c r="O19" s="296"/>
      <c r="P19" s="296"/>
      <c r="Q19" s="296"/>
      <c r="R19" s="296"/>
      <c r="S19" s="296"/>
      <c r="T19" s="296"/>
      <c r="U19" s="296"/>
      <c r="V19" s="296"/>
      <c r="W19" s="296"/>
      <c r="X19" s="296"/>
    </row>
    <row r="20" spans="2:24" x14ac:dyDescent="0.3">
      <c r="B20" s="4" t="s">
        <v>45</v>
      </c>
      <c r="C20" s="296" t="s">
        <v>46</v>
      </c>
      <c r="D20" s="296"/>
      <c r="E20" s="296"/>
      <c r="F20" s="296"/>
      <c r="G20" s="296"/>
      <c r="H20" s="296"/>
      <c r="I20" s="296"/>
      <c r="J20" s="296"/>
      <c r="K20" s="296"/>
      <c r="L20" s="296"/>
      <c r="M20" s="296"/>
      <c r="N20" s="296"/>
      <c r="O20" s="296"/>
      <c r="P20" s="296"/>
      <c r="Q20" s="296"/>
      <c r="R20" s="296"/>
      <c r="S20" s="296"/>
      <c r="T20" s="296"/>
      <c r="U20" s="296"/>
      <c r="V20" s="296"/>
      <c r="W20" s="296"/>
      <c r="X20" s="296"/>
    </row>
    <row r="21" spans="2:24" x14ac:dyDescent="0.3">
      <c r="B21" s="4" t="s">
        <v>47</v>
      </c>
      <c r="C21" s="296" t="s">
        <v>48</v>
      </c>
      <c r="D21" s="296"/>
      <c r="E21" s="296"/>
      <c r="F21" s="296"/>
      <c r="G21" s="296"/>
      <c r="H21" s="296"/>
      <c r="I21" s="296"/>
      <c r="J21" s="296"/>
      <c r="K21" s="296"/>
      <c r="L21" s="296"/>
      <c r="M21" s="296"/>
      <c r="N21" s="296"/>
      <c r="O21" s="296"/>
      <c r="P21" s="296"/>
      <c r="Q21" s="296"/>
      <c r="R21" s="296"/>
      <c r="S21" s="296"/>
      <c r="T21" s="296"/>
      <c r="U21" s="296"/>
      <c r="V21" s="296"/>
      <c r="W21" s="296"/>
      <c r="X21" s="296"/>
    </row>
    <row r="22" spans="2:24" x14ac:dyDescent="0.3">
      <c r="B22" s="4" t="s">
        <v>49</v>
      </c>
      <c r="C22" s="296" t="s">
        <v>50</v>
      </c>
      <c r="D22" s="296"/>
      <c r="E22" s="296"/>
      <c r="F22" s="296"/>
      <c r="G22" s="296"/>
      <c r="H22" s="296"/>
      <c r="I22" s="296"/>
      <c r="J22" s="296"/>
      <c r="K22" s="296"/>
      <c r="L22" s="296"/>
      <c r="M22" s="296"/>
      <c r="N22" s="296"/>
      <c r="O22" s="296"/>
      <c r="P22" s="296"/>
      <c r="Q22" s="296"/>
      <c r="R22" s="296"/>
      <c r="S22" s="296"/>
      <c r="T22" s="296"/>
      <c r="U22" s="296"/>
      <c r="V22" s="296"/>
      <c r="W22" s="296"/>
      <c r="X22" s="296"/>
    </row>
    <row r="24" spans="2:24" x14ac:dyDescent="0.3">
      <c r="B24" s="3" t="s">
        <v>51</v>
      </c>
    </row>
    <row r="25" spans="2:24" ht="31.5" customHeight="1" thickBot="1" x14ac:dyDescent="0.5">
      <c r="B25" s="297" t="s">
        <v>52</v>
      </c>
      <c r="C25" s="297"/>
      <c r="D25" s="297"/>
      <c r="E25" s="297"/>
      <c r="F25" s="297"/>
      <c r="G25" s="297"/>
      <c r="H25" s="297"/>
      <c r="I25" s="297"/>
      <c r="J25" s="297"/>
      <c r="K25" s="297"/>
      <c r="L25" s="297"/>
      <c r="M25" s="297"/>
      <c r="N25" s="297"/>
      <c r="O25" s="297"/>
      <c r="P25" s="297"/>
      <c r="Q25" s="297"/>
      <c r="R25" s="297"/>
      <c r="S25" s="297"/>
      <c r="T25" s="297"/>
      <c r="U25" s="297"/>
      <c r="V25" s="297"/>
      <c r="W25" s="297"/>
      <c r="X25" s="297"/>
    </row>
    <row r="26" spans="2:24" ht="23.4" x14ac:dyDescent="0.45">
      <c r="B26" s="7"/>
      <c r="C26" s="7"/>
    </row>
    <row r="27" spans="2:24" x14ac:dyDescent="0.3">
      <c r="B27" s="1"/>
      <c r="C27" s="1"/>
    </row>
    <row r="28" spans="2:24" x14ac:dyDescent="0.3">
      <c r="B28" s="298"/>
      <c r="C28" s="299"/>
      <c r="D28" s="299"/>
      <c r="E28" s="299"/>
      <c r="F28" s="299"/>
      <c r="G28" s="299"/>
      <c r="H28" s="299"/>
      <c r="I28" s="299"/>
      <c r="J28" s="299"/>
      <c r="K28" s="299"/>
      <c r="L28" s="299"/>
      <c r="M28" s="299"/>
      <c r="N28" s="299"/>
      <c r="O28" s="299"/>
      <c r="P28" s="299"/>
      <c r="Q28" s="299"/>
      <c r="R28" s="299"/>
      <c r="S28" s="299"/>
      <c r="T28" s="299"/>
      <c r="U28" s="299"/>
      <c r="V28" s="299"/>
      <c r="W28" s="299"/>
      <c r="X28" s="300"/>
    </row>
    <row r="30" spans="2:24" x14ac:dyDescent="0.3">
      <c r="B30" s="8" t="s">
        <v>53</v>
      </c>
      <c r="C30" s="1"/>
      <c r="D30" s="9"/>
    </row>
    <row r="31" spans="2:24" x14ac:dyDescent="0.3">
      <c r="B31" s="10" t="s">
        <v>54</v>
      </c>
      <c r="C31" s="1"/>
      <c r="D31" s="9"/>
    </row>
    <row r="32" spans="2:24" s="2" customFormat="1" x14ac:dyDescent="0.3">
      <c r="B32" s="11" t="s">
        <v>55</v>
      </c>
      <c r="D32" s="12" t="s">
        <v>68</v>
      </c>
      <c r="E32" s="13">
        <v>1</v>
      </c>
      <c r="H32" s="13"/>
    </row>
    <row r="33" spans="2:43" s="2" customFormat="1" x14ac:dyDescent="0.3">
      <c r="B33" s="206"/>
      <c r="H33" s="13"/>
    </row>
    <row r="34" spans="2:43" ht="57.6" outlineLevel="1" x14ac:dyDescent="0.3">
      <c r="B34" s="14" t="s">
        <v>57</v>
      </c>
      <c r="C34" s="15" t="s">
        <v>58</v>
      </c>
      <c r="D34" s="15" t="s">
        <v>59</v>
      </c>
      <c r="E34" s="15" t="s">
        <v>60</v>
      </c>
      <c r="F34" s="15" t="s">
        <v>61</v>
      </c>
      <c r="G34" s="15" t="s">
        <v>128</v>
      </c>
      <c r="H34" s="207" t="s">
        <v>17</v>
      </c>
      <c r="I34" s="15" t="s">
        <v>19</v>
      </c>
      <c r="J34" s="15" t="s">
        <v>21</v>
      </c>
      <c r="K34" s="15" t="s">
        <v>62</v>
      </c>
      <c r="L34" s="15" t="s">
        <v>63</v>
      </c>
      <c r="M34" s="15" t="s">
        <v>27</v>
      </c>
      <c r="N34" s="15" t="s">
        <v>29</v>
      </c>
      <c r="O34" s="15" t="s">
        <v>31</v>
      </c>
      <c r="P34" s="15" t="s">
        <v>33</v>
      </c>
      <c r="Q34" s="15" t="s">
        <v>35</v>
      </c>
      <c r="R34" s="15" t="s">
        <v>37</v>
      </c>
      <c r="S34" s="15" t="s">
        <v>39</v>
      </c>
      <c r="T34" s="15" t="s">
        <v>64</v>
      </c>
      <c r="U34" s="16" t="s">
        <v>65</v>
      </c>
      <c r="V34" s="16" t="s">
        <v>45</v>
      </c>
      <c r="W34" s="15" t="s">
        <v>47</v>
      </c>
      <c r="X34" s="16" t="s">
        <v>49</v>
      </c>
      <c r="AA34" s="17"/>
    </row>
    <row r="35" spans="2:43" s="1" customFormat="1" outlineLevel="1" x14ac:dyDescent="0.3">
      <c r="B35" s="18" t="s">
        <v>3</v>
      </c>
      <c r="C35" s="19">
        <v>615984.89343910769</v>
      </c>
      <c r="D35" s="19">
        <v>793589.30054802785</v>
      </c>
      <c r="E35" s="19">
        <v>925482.41924855951</v>
      </c>
      <c r="F35" s="20">
        <v>309497.52580945182</v>
      </c>
      <c r="G35" s="126">
        <v>0.50244337013119744</v>
      </c>
      <c r="H35" s="126">
        <v>5.6011722046899338E-2</v>
      </c>
      <c r="I35" s="19"/>
      <c r="J35" s="22"/>
      <c r="K35" s="23"/>
      <c r="L35" s="23"/>
      <c r="M35" s="23">
        <v>615785.14410464594</v>
      </c>
      <c r="N35" s="22">
        <v>-199.74933446175419</v>
      </c>
      <c r="O35" s="23">
        <v>615984.89343910769</v>
      </c>
      <c r="P35" s="22">
        <v>0</v>
      </c>
      <c r="Q35" s="23">
        <v>792898.22088658577</v>
      </c>
      <c r="R35" s="22">
        <v>176913.32744747808</v>
      </c>
      <c r="S35" s="22">
        <v>132783.9476964355</v>
      </c>
      <c r="T35" s="24">
        <v>0</v>
      </c>
      <c r="U35" s="25">
        <v>0</v>
      </c>
      <c r="V35" s="26">
        <v>0</v>
      </c>
      <c r="W35" s="24">
        <v>0.50244337013119744</v>
      </c>
      <c r="X35" s="25">
        <v>2.8142718392095995E-2</v>
      </c>
    </row>
    <row r="36" spans="2:43" s="1" customFormat="1" outlineLevel="1" x14ac:dyDescent="0.3">
      <c r="B36" s="18" t="s">
        <v>66</v>
      </c>
      <c r="C36" s="19">
        <v>4447356.6219952591</v>
      </c>
      <c r="D36" s="19">
        <v>4606069.7335413434</v>
      </c>
      <c r="E36" s="19">
        <v>4994944.6270371964</v>
      </c>
      <c r="F36" s="20">
        <v>547588.00504193734</v>
      </c>
      <c r="G36" s="126">
        <v>0.12312662365184195</v>
      </c>
      <c r="H36" s="126">
        <v>0.40439969487540761</v>
      </c>
      <c r="I36" s="23"/>
      <c r="J36" s="22"/>
      <c r="K36" s="23"/>
      <c r="L36" s="23"/>
      <c r="M36" s="23">
        <v>4457580.1333461171</v>
      </c>
      <c r="N36" s="22">
        <v>10223.511350858025</v>
      </c>
      <c r="O36" s="23">
        <v>4847943.9672131483</v>
      </c>
      <c r="P36" s="22">
        <v>400587.34521788917</v>
      </c>
      <c r="Q36" s="23">
        <v>4740120.3989294088</v>
      </c>
      <c r="R36" s="22">
        <v>292763.77693414968</v>
      </c>
      <c r="S36" s="22">
        <v>-155986.62846095953</v>
      </c>
      <c r="T36" s="24">
        <v>0</v>
      </c>
      <c r="U36" s="25">
        <v>0</v>
      </c>
      <c r="V36" s="26">
        <v>0</v>
      </c>
      <c r="W36" s="24">
        <v>0.12312662365184195</v>
      </c>
      <c r="X36" s="25">
        <v>4.9792369035844032E-2</v>
      </c>
    </row>
    <row r="37" spans="2:43" s="1" customFormat="1" outlineLevel="1" x14ac:dyDescent="0.3">
      <c r="B37" s="18" t="s">
        <v>67</v>
      </c>
      <c r="C37" s="19">
        <v>2163823.3910873942</v>
      </c>
      <c r="D37" s="19">
        <v>2241043.9003528748</v>
      </c>
      <c r="E37" s="19">
        <v>2430247.6594108641</v>
      </c>
      <c r="F37" s="20">
        <v>266424.26832346991</v>
      </c>
      <c r="G37" s="126">
        <v>0.1231266236518419</v>
      </c>
      <c r="H37" s="126">
        <v>0.19675721861212705</v>
      </c>
      <c r="I37" s="23"/>
      <c r="J37" s="22"/>
      <c r="K37" s="23"/>
      <c r="L37" s="23"/>
      <c r="M37" s="23">
        <v>2168797.5532426457</v>
      </c>
      <c r="N37" s="22">
        <v>4974.1621552514844</v>
      </c>
      <c r="O37" s="23">
        <v>2358725.743525052</v>
      </c>
      <c r="P37" s="22">
        <v>194902.35243765777</v>
      </c>
      <c r="Q37" s="23">
        <v>2306265.1070181932</v>
      </c>
      <c r="R37" s="22">
        <v>142441.71593079902</v>
      </c>
      <c r="S37" s="22">
        <v>-75893.962200238369</v>
      </c>
      <c r="T37" s="24">
        <v>0</v>
      </c>
      <c r="U37" s="25">
        <v>0</v>
      </c>
      <c r="V37" s="26">
        <v>0</v>
      </c>
      <c r="W37" s="24">
        <v>0.1231266236518419</v>
      </c>
      <c r="X37" s="25">
        <v>2.4226052006838552E-2</v>
      </c>
      <c r="AN37" s="1" t="s">
        <v>68</v>
      </c>
      <c r="AO37" s="1">
        <v>1</v>
      </c>
      <c r="AP37" s="1">
        <v>12</v>
      </c>
      <c r="AQ37" s="1">
        <v>1</v>
      </c>
    </row>
    <row r="38" spans="2:43" s="1" customFormat="1" outlineLevel="1" x14ac:dyDescent="0.3">
      <c r="B38" s="18" t="s">
        <v>4</v>
      </c>
      <c r="C38" s="20">
        <v>3625453.1419594176</v>
      </c>
      <c r="D38" s="20">
        <v>3754834.9293517582</v>
      </c>
      <c r="E38" s="20">
        <v>4071842.9465368437</v>
      </c>
      <c r="F38" s="20">
        <v>446389.80457742605</v>
      </c>
      <c r="G38" s="126">
        <v>0.1231266236518422</v>
      </c>
      <c r="H38" s="126">
        <v>0.32966372364708452</v>
      </c>
      <c r="I38" s="22">
        <v>4077888.5440355418</v>
      </c>
      <c r="J38" s="22">
        <v>452435.40207612421</v>
      </c>
      <c r="K38" s="22">
        <v>468580</v>
      </c>
      <c r="L38" s="22">
        <v>-16144.597923875524</v>
      </c>
      <c r="M38" s="22">
        <v>3633787.2749060574</v>
      </c>
      <c r="N38" s="22">
        <v>8334.1329466397874</v>
      </c>
      <c r="O38" s="22">
        <v>0</v>
      </c>
      <c r="P38" s="22"/>
      <c r="Q38" s="22">
        <v>3456089.0781387351</v>
      </c>
      <c r="R38" s="22">
        <v>-169364.06382068247</v>
      </c>
      <c r="S38" s="22">
        <v>154984.33337534452</v>
      </c>
      <c r="T38" s="24">
        <v>0.12479416623534137</v>
      </c>
      <c r="U38" s="25">
        <v>0.12479416623534137</v>
      </c>
      <c r="V38" s="26">
        <v>4.1140109530575904E-2</v>
      </c>
      <c r="W38" s="24">
        <v>0.1231266236518422</v>
      </c>
      <c r="X38" s="25">
        <v>4.0590381233159487E-2</v>
      </c>
      <c r="AN38" s="1" t="s">
        <v>69</v>
      </c>
      <c r="AO38" s="1">
        <v>2</v>
      </c>
      <c r="AP38" s="1">
        <v>11</v>
      </c>
      <c r="AQ38" s="1">
        <v>0.91666666666666663</v>
      </c>
    </row>
    <row r="39" spans="2:43" s="1" customFormat="1" outlineLevel="1" x14ac:dyDescent="0.3">
      <c r="B39" s="11" t="s">
        <v>79</v>
      </c>
      <c r="C39" s="20">
        <v>870581</v>
      </c>
      <c r="D39" s="20">
        <v>756149</v>
      </c>
      <c r="E39" s="20">
        <v>756149</v>
      </c>
      <c r="F39" s="20">
        <v>-114432</v>
      </c>
      <c r="G39" s="126">
        <v>-0.1314432545621832</v>
      </c>
      <c r="H39" s="126">
        <v>7.9162235163047948E-2</v>
      </c>
      <c r="I39" s="20">
        <v>0</v>
      </c>
      <c r="J39" s="31"/>
      <c r="K39" s="20">
        <v>0</v>
      </c>
      <c r="L39" s="20">
        <v>0</v>
      </c>
      <c r="M39" s="20">
        <v>870581</v>
      </c>
      <c r="N39" s="22">
        <v>0</v>
      </c>
      <c r="O39" s="20">
        <v>870581</v>
      </c>
      <c r="P39" s="22">
        <v>0</v>
      </c>
      <c r="Q39" s="20">
        <v>756149</v>
      </c>
      <c r="R39" s="22">
        <v>-114432</v>
      </c>
      <c r="S39" s="22">
        <v>0</v>
      </c>
      <c r="T39" s="24">
        <v>0</v>
      </c>
      <c r="U39" s="25">
        <v>0</v>
      </c>
      <c r="V39" s="26">
        <v>0</v>
      </c>
      <c r="W39" s="24">
        <v>-0.1314432545621832</v>
      </c>
      <c r="X39" s="25">
        <v>-1.0405341828247922E-2</v>
      </c>
      <c r="AN39" s="1" t="s">
        <v>80</v>
      </c>
      <c r="AO39" s="1">
        <v>8</v>
      </c>
      <c r="AP39" s="1">
        <v>5</v>
      </c>
      <c r="AQ39" s="1">
        <v>0.41666666666666669</v>
      </c>
    </row>
    <row r="40" spans="2:43" s="1" customFormat="1" outlineLevel="1" x14ac:dyDescent="0.3">
      <c r="B40" s="27" t="s">
        <v>81</v>
      </c>
      <c r="C40" s="28">
        <v>0</v>
      </c>
      <c r="D40" s="28">
        <v>0</v>
      </c>
      <c r="E40" s="28">
        <v>0</v>
      </c>
      <c r="F40" s="29">
        <v>0</v>
      </c>
      <c r="G40" s="128">
        <v>0</v>
      </c>
      <c r="H40" s="128">
        <v>0</v>
      </c>
      <c r="I40" s="28"/>
      <c r="J40" s="31"/>
      <c r="K40" s="32"/>
      <c r="L40" s="32"/>
      <c r="M40" s="28">
        <v>0</v>
      </c>
      <c r="N40" s="31">
        <v>0</v>
      </c>
      <c r="O40" s="28">
        <v>0</v>
      </c>
      <c r="P40" s="22">
        <v>0</v>
      </c>
      <c r="Q40" s="28">
        <v>0</v>
      </c>
      <c r="R40" s="31">
        <v>0</v>
      </c>
      <c r="S40" s="31">
        <v>0</v>
      </c>
      <c r="T40" s="33">
        <v>0</v>
      </c>
      <c r="U40" s="34">
        <v>0</v>
      </c>
      <c r="V40" s="35">
        <v>0</v>
      </c>
      <c r="W40" s="33">
        <v>0</v>
      </c>
      <c r="X40" s="34">
        <v>0</v>
      </c>
      <c r="AN40" s="1" t="s">
        <v>82</v>
      </c>
      <c r="AO40" s="1">
        <v>9</v>
      </c>
      <c r="AP40" s="1">
        <v>4</v>
      </c>
      <c r="AQ40" s="1">
        <v>0.33333333333333331</v>
      </c>
    </row>
    <row r="41" spans="2:43" s="1" customFormat="1" outlineLevel="1" x14ac:dyDescent="0.3">
      <c r="B41" s="27" t="s">
        <v>83</v>
      </c>
      <c r="C41" s="28">
        <v>870581</v>
      </c>
      <c r="D41" s="28">
        <v>756149</v>
      </c>
      <c r="E41" s="28">
        <v>756149</v>
      </c>
      <c r="F41" s="29">
        <v>-114432</v>
      </c>
      <c r="G41" s="128">
        <v>-0.1314432545621832</v>
      </c>
      <c r="H41" s="128">
        <v>7.9162235163047948E-2</v>
      </c>
      <c r="I41" s="28"/>
      <c r="J41" s="31"/>
      <c r="K41" s="32"/>
      <c r="L41" s="32"/>
      <c r="M41" s="28">
        <v>870581</v>
      </c>
      <c r="N41" s="31">
        <v>0</v>
      </c>
      <c r="O41" s="28">
        <v>870581</v>
      </c>
      <c r="P41" s="22">
        <v>0</v>
      </c>
      <c r="Q41" s="28">
        <v>756149</v>
      </c>
      <c r="R41" s="31">
        <v>-114432</v>
      </c>
      <c r="S41" s="31">
        <v>0</v>
      </c>
      <c r="T41" s="33">
        <v>0</v>
      </c>
      <c r="U41" s="34">
        <v>0</v>
      </c>
      <c r="V41" s="35">
        <v>0</v>
      </c>
      <c r="W41" s="33">
        <v>-0.1314432545621832</v>
      </c>
      <c r="X41" s="34">
        <v>-1.0405341828247922E-2</v>
      </c>
      <c r="AN41" s="1" t="s">
        <v>84</v>
      </c>
      <c r="AO41" s="1">
        <v>10</v>
      </c>
      <c r="AP41" s="1">
        <v>3</v>
      </c>
      <c r="AQ41" s="1">
        <v>0.25</v>
      </c>
    </row>
    <row r="42" spans="2:43" outlineLevel="1" x14ac:dyDescent="0.3">
      <c r="B42" s="27" t="s">
        <v>85</v>
      </c>
      <c r="C42" s="28">
        <v>0</v>
      </c>
      <c r="D42" s="28">
        <v>0</v>
      </c>
      <c r="E42" s="28">
        <v>0</v>
      </c>
      <c r="F42" s="29">
        <v>0</v>
      </c>
      <c r="G42" s="128">
        <v>0</v>
      </c>
      <c r="H42" s="128">
        <v>0</v>
      </c>
      <c r="I42" s="28"/>
      <c r="J42" s="31"/>
      <c r="K42" s="32"/>
      <c r="L42" s="32"/>
      <c r="M42" s="28">
        <v>0</v>
      </c>
      <c r="N42" s="31">
        <v>0</v>
      </c>
      <c r="O42" s="28"/>
      <c r="P42" s="31"/>
      <c r="Q42" s="28">
        <v>0</v>
      </c>
      <c r="R42" s="31">
        <v>0</v>
      </c>
      <c r="S42" s="31">
        <v>0</v>
      </c>
      <c r="T42" s="33">
        <v>0</v>
      </c>
      <c r="U42" s="34">
        <v>0</v>
      </c>
      <c r="V42" s="35">
        <v>0</v>
      </c>
      <c r="W42" s="33">
        <v>0</v>
      </c>
      <c r="X42" s="34">
        <v>0</v>
      </c>
      <c r="Y42" s="1"/>
    </row>
    <row r="43" spans="2:43" s="1" customFormat="1" outlineLevel="1" x14ac:dyDescent="0.3">
      <c r="B43" s="36" t="s">
        <v>86</v>
      </c>
      <c r="C43" s="37">
        <v>-725770.81509575178</v>
      </c>
      <c r="D43" s="37">
        <v>-766099.06458638352</v>
      </c>
      <c r="E43" s="37">
        <v>-885622.75371053466</v>
      </c>
      <c r="F43" s="38">
        <v>-159851.93861478288</v>
      </c>
      <c r="G43" s="129">
        <v>0.22025126291926389</v>
      </c>
      <c r="H43" s="208">
        <v>-6.5994594344566324E-2</v>
      </c>
      <c r="I43" s="37">
        <v>-282884.02069678961</v>
      </c>
      <c r="J43" s="209">
        <v>442886.79439896217</v>
      </c>
      <c r="K43" s="41">
        <v>467496</v>
      </c>
      <c r="L43" s="41">
        <v>-24609.205601037829</v>
      </c>
      <c r="M43" s="37">
        <v>-768072.24816075934</v>
      </c>
      <c r="N43" s="40">
        <v>-42301.433065007557</v>
      </c>
      <c r="O43" s="37">
        <v>-560680.04036482552</v>
      </c>
      <c r="P43" s="40"/>
      <c r="Q43" s="37">
        <v>-750182.12364532647</v>
      </c>
      <c r="R43" s="40">
        <v>-24411.308549574693</v>
      </c>
      <c r="S43" s="40">
        <v>-536025.9913991628</v>
      </c>
      <c r="T43" s="42">
        <v>-0.61022954517746986</v>
      </c>
      <c r="U43" s="43">
        <v>-0.61022954517746986</v>
      </c>
      <c r="V43" s="44">
        <v>4.0271851291056329E-2</v>
      </c>
      <c r="W43" s="42">
        <v>0.22025126291926389</v>
      </c>
      <c r="X43" s="43">
        <v>-1.4535392750235243E-2</v>
      </c>
      <c r="AN43" s="1" t="s">
        <v>87</v>
      </c>
      <c r="AO43" s="1">
        <v>11</v>
      </c>
      <c r="AP43" s="1">
        <v>2</v>
      </c>
      <c r="AQ43" s="1">
        <v>0.16666666666666666</v>
      </c>
    </row>
    <row r="44" spans="2:43" outlineLevel="1" x14ac:dyDescent="0.3">
      <c r="B44" s="3" t="s">
        <v>88</v>
      </c>
      <c r="C44" s="29">
        <v>10997428.233385425</v>
      </c>
      <c r="D44" s="29">
        <v>11385587.79920762</v>
      </c>
      <c r="E44" s="29">
        <v>12293043.898522928</v>
      </c>
      <c r="F44" s="29">
        <v>1295615.6651375033</v>
      </c>
      <c r="G44" s="128">
        <v>0.117810786089455</v>
      </c>
      <c r="H44" s="126">
        <v>1.0000000000000002</v>
      </c>
      <c r="I44" s="29">
        <v>3795004.5233387523</v>
      </c>
      <c r="J44" s="29">
        <v>895322.19647508638</v>
      </c>
      <c r="K44" s="29">
        <v>936076</v>
      </c>
      <c r="L44" s="29">
        <v>-40753.803524913354</v>
      </c>
      <c r="M44" s="29">
        <v>10978458.857438708</v>
      </c>
      <c r="N44" s="29">
        <v>-18969.375946720014</v>
      </c>
      <c r="O44" s="29">
        <v>8132555.5638124822</v>
      </c>
      <c r="P44" s="29">
        <v>595489.69765554694</v>
      </c>
      <c r="Q44" s="29">
        <v>11301339.681327596</v>
      </c>
      <c r="R44" s="29">
        <v>303911.44794216962</v>
      </c>
      <c r="S44" s="29">
        <v>-480138.30098858068</v>
      </c>
      <c r="T44" s="33">
        <v>8.1411960821632226E-2</v>
      </c>
      <c r="U44" s="34">
        <v>8.1411960821632226E-2</v>
      </c>
      <c r="V44" s="210">
        <v>8.141196082163224E-2</v>
      </c>
      <c r="W44" s="211">
        <v>0.117810786089455</v>
      </c>
      <c r="X44" s="35">
        <v>0.11781078608945489</v>
      </c>
      <c r="AN44" s="3" t="s">
        <v>89</v>
      </c>
      <c r="AO44" s="3">
        <v>12</v>
      </c>
      <c r="AP44" s="1">
        <v>1</v>
      </c>
      <c r="AQ44" s="1">
        <v>8.3333333333333329E-2</v>
      </c>
    </row>
    <row r="45" spans="2:43" outlineLevel="1" x14ac:dyDescent="0.3">
      <c r="C45" s="52"/>
      <c r="D45" s="52"/>
      <c r="E45" s="52"/>
      <c r="F45" s="53"/>
      <c r="G45" s="53"/>
      <c r="I45" s="2"/>
      <c r="J45" s="2"/>
      <c r="K45" s="2"/>
      <c r="L45" s="2"/>
      <c r="M45" s="2"/>
      <c r="N45" s="2"/>
      <c r="O45" s="2"/>
      <c r="P45" s="2"/>
      <c r="Q45" s="2"/>
      <c r="R45" s="2"/>
      <c r="S45" s="53"/>
      <c r="T45" s="2"/>
      <c r="U45" s="2"/>
      <c r="V45" s="2"/>
      <c r="W45" s="2"/>
      <c r="X45" s="2"/>
    </row>
    <row r="46" spans="2:43" ht="63" customHeight="1" outlineLevel="1" x14ac:dyDescent="0.3">
      <c r="B46" s="14" t="s">
        <v>90</v>
      </c>
      <c r="C46" s="15" t="s">
        <v>58</v>
      </c>
      <c r="D46" s="15" t="s">
        <v>59</v>
      </c>
      <c r="E46" s="15" t="s">
        <v>60</v>
      </c>
      <c r="F46" s="15" t="s">
        <v>61</v>
      </c>
      <c r="G46" s="15" t="s">
        <v>128</v>
      </c>
      <c r="H46" s="207" t="s">
        <v>17</v>
      </c>
      <c r="I46" s="15" t="s">
        <v>19</v>
      </c>
      <c r="J46" s="15" t="s">
        <v>21</v>
      </c>
      <c r="K46" s="15" t="s">
        <v>62</v>
      </c>
      <c r="L46" s="15" t="s">
        <v>63</v>
      </c>
      <c r="M46" s="15" t="s">
        <v>27</v>
      </c>
      <c r="N46" s="15" t="s">
        <v>29</v>
      </c>
      <c r="O46" s="15" t="s">
        <v>31</v>
      </c>
      <c r="P46" s="15" t="s">
        <v>33</v>
      </c>
      <c r="Q46" s="15" t="s">
        <v>35</v>
      </c>
      <c r="R46" s="15" t="s">
        <v>37</v>
      </c>
      <c r="S46" s="15" t="s">
        <v>39</v>
      </c>
      <c r="T46" s="15" t="s">
        <v>64</v>
      </c>
      <c r="U46" s="16" t="s">
        <v>65</v>
      </c>
      <c r="V46" s="16" t="s">
        <v>45</v>
      </c>
      <c r="W46" s="15" t="s">
        <v>47</v>
      </c>
      <c r="X46" s="16" t="s">
        <v>49</v>
      </c>
    </row>
    <row r="47" spans="2:43" outlineLevel="1" x14ac:dyDescent="0.3">
      <c r="B47" s="18" t="s">
        <v>3</v>
      </c>
      <c r="C47" s="19">
        <v>3067936.3949987646</v>
      </c>
      <c r="D47" s="19">
        <v>3952504.2875282615</v>
      </c>
      <c r="E47" s="19">
        <v>4609403.3847200023</v>
      </c>
      <c r="F47" s="20">
        <v>1541466.9897212377</v>
      </c>
      <c r="G47" s="126">
        <v>0.5024442463129547</v>
      </c>
      <c r="H47" s="126">
        <v>3.8187597322381021E-2</v>
      </c>
      <c r="I47" s="19"/>
      <c r="J47" s="22"/>
      <c r="K47" s="23"/>
      <c r="L47" s="23"/>
      <c r="M47" s="23">
        <v>3066941.5284840125</v>
      </c>
      <c r="N47" s="22">
        <v>-994.86651475215331</v>
      </c>
      <c r="O47" s="23">
        <v>3067936.3949987651</v>
      </c>
      <c r="P47" s="22">
        <v>0</v>
      </c>
      <c r="Q47" s="23">
        <v>3949062.3367320639</v>
      </c>
      <c r="R47" s="22">
        <v>881125.94173329929</v>
      </c>
      <c r="S47" s="22">
        <v>661335.91450269055</v>
      </c>
      <c r="T47" s="24">
        <v>0</v>
      </c>
      <c r="U47" s="25">
        <v>0</v>
      </c>
      <c r="V47" s="26">
        <v>0</v>
      </c>
      <c r="W47" s="24">
        <v>0.5024442463129547</v>
      </c>
      <c r="X47" s="25">
        <v>1.9187138555146338E-2</v>
      </c>
    </row>
    <row r="48" spans="2:43" outlineLevel="1" x14ac:dyDescent="0.3">
      <c r="B48" s="18" t="s">
        <v>66</v>
      </c>
      <c r="C48" s="19">
        <v>22217715.193390813</v>
      </c>
      <c r="D48" s="19">
        <v>23010600.273113918</v>
      </c>
      <c r="E48" s="19">
        <v>24953307.450411264</v>
      </c>
      <c r="F48" s="20">
        <v>2735592.2570204511</v>
      </c>
      <c r="G48" s="126">
        <v>0.12312662365184239</v>
      </c>
      <c r="H48" s="126">
        <v>0.27655109232761549</v>
      </c>
      <c r="I48" s="23"/>
      <c r="J48" s="22"/>
      <c r="K48" s="23"/>
      <c r="L48" s="23"/>
      <c r="M48" s="23">
        <v>22268788.917127386</v>
      </c>
      <c r="N48" s="22">
        <v>51073.723736573011</v>
      </c>
      <c r="O48" s="23">
        <v>24218934.412490599</v>
      </c>
      <c r="P48" s="22">
        <v>2001219.2190997861</v>
      </c>
      <c r="Q48" s="23">
        <v>23680278.861592028</v>
      </c>
      <c r="R48" s="22">
        <v>1462563.6682012156</v>
      </c>
      <c r="S48" s="22">
        <v>-779264.35401712358</v>
      </c>
      <c r="T48" s="24">
        <v>0</v>
      </c>
      <c r="U48" s="25">
        <v>0</v>
      </c>
      <c r="V48" s="26">
        <v>0</v>
      </c>
      <c r="W48" s="24">
        <v>0.12312662365184239</v>
      </c>
      <c r="X48" s="25">
        <v>3.4050802265528229E-2</v>
      </c>
    </row>
    <row r="49" spans="2:25" outlineLevel="1" x14ac:dyDescent="0.3">
      <c r="B49" s="18" t="s">
        <v>67</v>
      </c>
      <c r="C49" s="19">
        <v>11505696.024735881</v>
      </c>
      <c r="D49" s="19">
        <v>11916300.563971143</v>
      </c>
      <c r="E49" s="19">
        <v>12922353.529026033</v>
      </c>
      <c r="F49" s="20">
        <v>1416657.5042901523</v>
      </c>
      <c r="G49" s="126">
        <v>0.12312662365184225</v>
      </c>
      <c r="H49" s="126">
        <v>0.14321512252424348</v>
      </c>
      <c r="I49" s="23"/>
      <c r="J49" s="22"/>
      <c r="K49" s="23"/>
      <c r="L49" s="23"/>
      <c r="M49" s="23">
        <v>11532145.132353351</v>
      </c>
      <c r="N49" s="22">
        <v>26449.107617469504</v>
      </c>
      <c r="O49" s="23">
        <v>12542050.114857212</v>
      </c>
      <c r="P49" s="22">
        <v>1036354.0901213307</v>
      </c>
      <c r="Q49" s="23">
        <v>12263101.223095419</v>
      </c>
      <c r="R49" s="22">
        <v>757405.19835953787</v>
      </c>
      <c r="S49" s="22">
        <v>-403550.89180818573</v>
      </c>
      <c r="T49" s="24">
        <v>0</v>
      </c>
      <c r="U49" s="25">
        <v>0</v>
      </c>
      <c r="V49" s="26">
        <v>0</v>
      </c>
      <c r="W49" s="24">
        <v>0.12312662365184225</v>
      </c>
      <c r="X49" s="25">
        <v>1.7633594492295002E-2</v>
      </c>
    </row>
    <row r="50" spans="2:25" outlineLevel="1" x14ac:dyDescent="0.3">
      <c r="B50" s="18" t="s">
        <v>4</v>
      </c>
      <c r="C50" s="20">
        <v>44658194.593726955</v>
      </c>
      <c r="D50" s="20">
        <v>46251914.554241627</v>
      </c>
      <c r="E50" s="20">
        <v>50156807.312439516</v>
      </c>
      <c r="F50" s="20">
        <v>5498612.7187125608</v>
      </c>
      <c r="G50" s="126">
        <v>0.12312662365184238</v>
      </c>
      <c r="H50" s="126">
        <v>0.55587500284224922</v>
      </c>
      <c r="I50" s="22">
        <v>49307646.008176677</v>
      </c>
      <c r="J50" s="22">
        <v>4649451.4144497216</v>
      </c>
      <c r="K50" s="22">
        <v>4815377</v>
      </c>
      <c r="L50" s="22">
        <v>-165925.58555027749</v>
      </c>
      <c r="M50" s="22">
        <v>44760854.127950005</v>
      </c>
      <c r="N50" s="22">
        <v>102659.53422304988</v>
      </c>
      <c r="O50" s="22">
        <v>0</v>
      </c>
      <c r="P50" s="22"/>
      <c r="Q50" s="22">
        <v>44719089.076126508</v>
      </c>
      <c r="R50" s="22">
        <v>60894.482399553061</v>
      </c>
      <c r="S50" s="22">
        <v>685607.28764023632</v>
      </c>
      <c r="T50" s="24">
        <v>0.10411194309907952</v>
      </c>
      <c r="U50" s="25">
        <v>0.10411194309907952</v>
      </c>
      <c r="V50" s="26">
        <v>5.7873226666112915E-2</v>
      </c>
      <c r="W50" s="24">
        <v>0.12312662365184238</v>
      </c>
      <c r="X50" s="25">
        <v>6.8443012272424428E-2</v>
      </c>
    </row>
    <row r="51" spans="2:25" outlineLevel="1" x14ac:dyDescent="0.3">
      <c r="B51" s="11" t="s">
        <v>79</v>
      </c>
      <c r="C51" s="20">
        <v>4335966</v>
      </c>
      <c r="D51" s="20">
        <v>3766031</v>
      </c>
      <c r="E51" s="20">
        <v>3766031</v>
      </c>
      <c r="F51" s="20">
        <v>-569935</v>
      </c>
      <c r="G51" s="126">
        <v>-0.13144360449320866</v>
      </c>
      <c r="H51" s="126">
        <v>5.3971172245114891E-2</v>
      </c>
      <c r="I51" s="20">
        <v>0</v>
      </c>
      <c r="J51" s="31"/>
      <c r="K51" s="20">
        <v>0</v>
      </c>
      <c r="L51" s="20">
        <v>0</v>
      </c>
      <c r="M51" s="20">
        <v>4335966</v>
      </c>
      <c r="N51" s="22">
        <v>0</v>
      </c>
      <c r="O51" s="20">
        <v>4335966</v>
      </c>
      <c r="P51" s="22">
        <v>0</v>
      </c>
      <c r="Q51" s="20">
        <v>3766031</v>
      </c>
      <c r="R51" s="22">
        <v>-569935</v>
      </c>
      <c r="S51" s="22">
        <v>0</v>
      </c>
      <c r="T51" s="24">
        <v>0</v>
      </c>
      <c r="U51" s="25">
        <v>0</v>
      </c>
      <c r="V51" s="26">
        <v>0</v>
      </c>
      <c r="W51" s="24">
        <v>-0.13144360449320866</v>
      </c>
      <c r="X51" s="25">
        <v>-7.0941654186217219E-3</v>
      </c>
    </row>
    <row r="52" spans="2:25" outlineLevel="1" x14ac:dyDescent="0.3">
      <c r="B52" s="27" t="s">
        <v>81</v>
      </c>
      <c r="C52" s="28">
        <v>0</v>
      </c>
      <c r="D52" s="28">
        <v>0</v>
      </c>
      <c r="E52" s="28">
        <v>0</v>
      </c>
      <c r="F52" s="29">
        <v>0</v>
      </c>
      <c r="G52" s="128">
        <v>0</v>
      </c>
      <c r="H52" s="128">
        <v>0</v>
      </c>
      <c r="I52" s="28"/>
      <c r="J52" s="31"/>
      <c r="K52" s="32"/>
      <c r="L52" s="32"/>
      <c r="M52" s="28">
        <v>0</v>
      </c>
      <c r="N52" s="31">
        <v>0</v>
      </c>
      <c r="O52" s="28">
        <v>0</v>
      </c>
      <c r="P52" s="31">
        <v>0</v>
      </c>
      <c r="Q52" s="28">
        <v>0</v>
      </c>
      <c r="R52" s="31">
        <v>0</v>
      </c>
      <c r="S52" s="31">
        <v>0</v>
      </c>
      <c r="T52" s="33">
        <v>0</v>
      </c>
      <c r="U52" s="34">
        <v>0</v>
      </c>
      <c r="V52" s="35">
        <v>0</v>
      </c>
      <c r="W52" s="33">
        <v>0</v>
      </c>
      <c r="X52" s="34">
        <v>0</v>
      </c>
    </row>
    <row r="53" spans="2:25" outlineLevel="1" x14ac:dyDescent="0.3">
      <c r="B53" s="27" t="s">
        <v>83</v>
      </c>
      <c r="C53" s="28">
        <v>4335966</v>
      </c>
      <c r="D53" s="28">
        <v>3766031</v>
      </c>
      <c r="E53" s="28">
        <v>3766031</v>
      </c>
      <c r="F53" s="29">
        <v>-569935</v>
      </c>
      <c r="G53" s="128">
        <v>-0.13144360449320866</v>
      </c>
      <c r="H53" s="128">
        <v>5.3971172245114891E-2</v>
      </c>
      <c r="I53" s="28"/>
      <c r="J53" s="31"/>
      <c r="K53" s="32"/>
      <c r="L53" s="32"/>
      <c r="M53" s="28">
        <v>4335966</v>
      </c>
      <c r="N53" s="31">
        <v>0</v>
      </c>
      <c r="O53" s="28">
        <v>4335966</v>
      </c>
      <c r="P53" s="31">
        <v>0</v>
      </c>
      <c r="Q53" s="28">
        <v>3766031</v>
      </c>
      <c r="R53" s="31">
        <v>-569935</v>
      </c>
      <c r="S53" s="31">
        <v>0</v>
      </c>
      <c r="T53" s="33">
        <v>0</v>
      </c>
      <c r="U53" s="34">
        <v>0</v>
      </c>
      <c r="V53" s="35">
        <v>0</v>
      </c>
      <c r="W53" s="33">
        <v>-0.13144360449320866</v>
      </c>
      <c r="X53" s="34">
        <v>-7.0941654186217219E-3</v>
      </c>
    </row>
    <row r="54" spans="2:25" outlineLevel="1" x14ac:dyDescent="0.3">
      <c r="B54" s="27" t="s">
        <v>85</v>
      </c>
      <c r="C54" s="28">
        <v>0</v>
      </c>
      <c r="D54" s="28">
        <v>0</v>
      </c>
      <c r="E54" s="28">
        <v>0</v>
      </c>
      <c r="F54" s="29">
        <v>0</v>
      </c>
      <c r="G54" s="128">
        <v>0</v>
      </c>
      <c r="H54" s="128">
        <v>0</v>
      </c>
      <c r="I54" s="28"/>
      <c r="J54" s="31"/>
      <c r="K54" s="32"/>
      <c r="L54" s="32"/>
      <c r="M54" s="28">
        <v>0</v>
      </c>
      <c r="N54" s="31">
        <v>0</v>
      </c>
      <c r="O54" s="28">
        <v>0</v>
      </c>
      <c r="P54" s="31">
        <v>0</v>
      </c>
      <c r="Q54" s="28">
        <v>0</v>
      </c>
      <c r="R54" s="31">
        <v>0</v>
      </c>
      <c r="S54" s="31">
        <v>0</v>
      </c>
      <c r="T54" s="33">
        <v>0</v>
      </c>
      <c r="U54" s="34">
        <v>0</v>
      </c>
      <c r="V54" s="35">
        <v>0</v>
      </c>
      <c r="W54" s="33">
        <v>0</v>
      </c>
      <c r="X54" s="34">
        <v>0</v>
      </c>
      <c r="Y54" s="1"/>
    </row>
    <row r="55" spans="2:25" outlineLevel="1" x14ac:dyDescent="0.3">
      <c r="B55" s="36" t="s">
        <v>86</v>
      </c>
      <c r="C55" s="37">
        <v>-5446953.0183932036</v>
      </c>
      <c r="D55" s="37">
        <v>-5723207.2020296073</v>
      </c>
      <c r="E55" s="37">
        <v>-6604599.1480941484</v>
      </c>
      <c r="F55" s="38">
        <v>-1157646.1297009448</v>
      </c>
      <c r="G55" s="129">
        <v>0.21253095552537715</v>
      </c>
      <c r="H55" s="208">
        <v>-6.7799987261603994E-2</v>
      </c>
      <c r="I55" s="37">
        <v>-3484554.660912103</v>
      </c>
      <c r="J55" s="40">
        <v>1962398.3574811006</v>
      </c>
      <c r="K55" s="41">
        <v>2061926</v>
      </c>
      <c r="L55" s="41">
        <v>-99527.642518899404</v>
      </c>
      <c r="M55" s="37">
        <v>-5764715.8483460564</v>
      </c>
      <c r="N55" s="40">
        <v>-317762.8299528528</v>
      </c>
      <c r="O55" s="37">
        <v>-2854611.8143267925</v>
      </c>
      <c r="P55" s="40"/>
      <c r="Q55" s="37">
        <v>-5619474.4059953885</v>
      </c>
      <c r="R55" s="40">
        <v>-172521.3876021849</v>
      </c>
      <c r="S55" s="40">
        <v>-2629760.2696270077</v>
      </c>
      <c r="T55" s="42">
        <v>-0.36027451510128655</v>
      </c>
      <c r="U55" s="43">
        <v>-0.36027451510128655</v>
      </c>
      <c r="V55" s="44">
        <v>2.4426607534547784E-2</v>
      </c>
      <c r="W55" s="42">
        <v>0.21253095552537715</v>
      </c>
      <c r="X55" s="43">
        <v>-1.4409596077317096E-2</v>
      </c>
    </row>
    <row r="56" spans="2:25" outlineLevel="1" x14ac:dyDescent="0.3">
      <c r="B56" s="3" t="s">
        <v>91</v>
      </c>
      <c r="C56" s="29">
        <v>80338555.188459203</v>
      </c>
      <c r="D56" s="29">
        <v>83174143.476825342</v>
      </c>
      <c r="E56" s="29">
        <v>89803303.528502673</v>
      </c>
      <c r="F56" s="29">
        <v>9464748.3400434703</v>
      </c>
      <c r="G56" s="128">
        <v>0.11781078608945535</v>
      </c>
      <c r="H56" s="126">
        <v>1.0000000000000002</v>
      </c>
      <c r="I56" s="29">
        <v>45823091.347264573</v>
      </c>
      <c r="J56" s="29">
        <v>6611849.7719308222</v>
      </c>
      <c r="K56" s="29">
        <v>6877303</v>
      </c>
      <c r="L56" s="29">
        <v>-265453.2280691769</v>
      </c>
      <c r="M56" s="29">
        <v>80199979.857568711</v>
      </c>
      <c r="N56" s="29">
        <v>-138575.33089051256</v>
      </c>
      <c r="O56" s="29">
        <v>41310275.108019784</v>
      </c>
      <c r="P56" s="29">
        <v>3037573.3092211168</v>
      </c>
      <c r="Q56" s="29">
        <v>82758088.091550633</v>
      </c>
      <c r="R56" s="29">
        <v>2419532.9030914209</v>
      </c>
      <c r="S56" s="29">
        <v>-2465632.3133093901</v>
      </c>
      <c r="T56" s="33">
        <v>8.2299834200660699E-2</v>
      </c>
      <c r="U56" s="34">
        <v>8.2299834200660699E-2</v>
      </c>
      <c r="V56" s="210">
        <v>8.2299834200660699E-2</v>
      </c>
      <c r="W56" s="211">
        <v>0.11781078608945535</v>
      </c>
      <c r="X56" s="35">
        <v>0.11781078608945517</v>
      </c>
    </row>
    <row r="57" spans="2:25" outlineLevel="1" x14ac:dyDescent="0.3">
      <c r="B57" s="1"/>
      <c r="C57" s="54"/>
      <c r="D57" s="54"/>
      <c r="E57" s="54"/>
      <c r="F57" s="54"/>
      <c r="G57" s="54"/>
      <c r="H57" s="212"/>
      <c r="I57" s="54"/>
      <c r="J57" s="54"/>
      <c r="K57" s="54"/>
      <c r="L57" s="54"/>
      <c r="M57" s="54"/>
      <c r="N57" s="54"/>
      <c r="O57" s="54"/>
      <c r="P57" s="54"/>
      <c r="Q57" s="54"/>
      <c r="R57" s="54"/>
      <c r="S57" s="54"/>
      <c r="T57" s="56"/>
      <c r="U57" s="49"/>
      <c r="V57" s="49"/>
      <c r="W57" s="50"/>
      <c r="X57" s="51"/>
    </row>
    <row r="58" spans="2:25" outlineLevel="1" x14ac:dyDescent="0.3">
      <c r="B58" s="1"/>
      <c r="C58" s="57"/>
      <c r="D58" s="57"/>
      <c r="E58" s="57"/>
      <c r="F58" s="57"/>
      <c r="G58" s="57"/>
      <c r="H58" s="213"/>
      <c r="I58" s="57"/>
      <c r="J58" s="57"/>
      <c r="K58" s="57"/>
      <c r="L58" s="57"/>
      <c r="M58" s="57"/>
      <c r="N58" s="57"/>
      <c r="O58" s="57"/>
      <c r="P58" s="57"/>
      <c r="Q58" s="57"/>
      <c r="R58" s="57"/>
      <c r="S58" s="57"/>
      <c r="T58" s="49"/>
      <c r="U58" s="49"/>
      <c r="V58" s="49"/>
      <c r="W58" s="51"/>
      <c r="X58" s="51"/>
    </row>
    <row r="59" spans="2:25" ht="63" customHeight="1" outlineLevel="1" x14ac:dyDescent="0.3">
      <c r="B59" s="14" t="s">
        <v>92</v>
      </c>
      <c r="C59" s="15" t="s">
        <v>58</v>
      </c>
      <c r="D59" s="15" t="s">
        <v>59</v>
      </c>
      <c r="E59" s="15" t="s">
        <v>60</v>
      </c>
      <c r="F59" s="15" t="s">
        <v>61</v>
      </c>
      <c r="G59" s="15" t="s">
        <v>128</v>
      </c>
      <c r="H59" s="207" t="s">
        <v>17</v>
      </c>
      <c r="I59" s="15" t="s">
        <v>19</v>
      </c>
      <c r="J59" s="15" t="s">
        <v>21</v>
      </c>
      <c r="K59" s="15" t="s">
        <v>62</v>
      </c>
      <c r="L59" s="15" t="s">
        <v>63</v>
      </c>
      <c r="M59" s="15" t="s">
        <v>27</v>
      </c>
      <c r="N59" s="15" t="s">
        <v>29</v>
      </c>
      <c r="O59" s="15" t="s">
        <v>31</v>
      </c>
      <c r="P59" s="15" t="s">
        <v>33</v>
      </c>
      <c r="Q59" s="15" t="s">
        <v>35</v>
      </c>
      <c r="R59" s="15" t="s">
        <v>37</v>
      </c>
      <c r="S59" s="15" t="s">
        <v>39</v>
      </c>
      <c r="T59" s="15" t="s">
        <v>64</v>
      </c>
      <c r="U59" s="16" t="s">
        <v>65</v>
      </c>
      <c r="V59" s="16" t="s">
        <v>45</v>
      </c>
      <c r="W59" s="15" t="s">
        <v>47</v>
      </c>
      <c r="X59" s="16" t="s">
        <v>49</v>
      </c>
    </row>
    <row r="60" spans="2:25" outlineLevel="1" x14ac:dyDescent="0.3">
      <c r="B60" s="18" t="s">
        <v>3</v>
      </c>
      <c r="C60" s="19">
        <v>526862.37721367576</v>
      </c>
      <c r="D60" s="19">
        <v>678771.99618731323</v>
      </c>
      <c r="E60" s="19">
        <v>791582.63361924584</v>
      </c>
      <c r="F60" s="20">
        <v>264720.25640557008</v>
      </c>
      <c r="G60" s="126">
        <v>0.50244668789134173</v>
      </c>
      <c r="H60" s="126">
        <v>3.7355950976197462E-2</v>
      </c>
      <c r="I60" s="19"/>
      <c r="J60" s="22"/>
      <c r="K60" s="23"/>
      <c r="L60" s="23"/>
      <c r="M60" s="23">
        <v>526691.52405763615</v>
      </c>
      <c r="N60" s="22">
        <v>-170.85315603960771</v>
      </c>
      <c r="O60" s="23">
        <v>526862.37721367599</v>
      </c>
      <c r="P60" s="22">
        <v>0</v>
      </c>
      <c r="Q60" s="23">
        <v>678180.90263174567</v>
      </c>
      <c r="R60" s="22">
        <v>151318.52541806991</v>
      </c>
      <c r="S60" s="22">
        <v>113572.58414353977</v>
      </c>
      <c r="T60" s="24">
        <v>0</v>
      </c>
      <c r="U60" s="25">
        <v>0</v>
      </c>
      <c r="V60" s="26">
        <v>0</v>
      </c>
      <c r="W60" s="24">
        <v>0.50244668789134173</v>
      </c>
      <c r="X60" s="25">
        <v>1.8769373841021748E-2</v>
      </c>
    </row>
    <row r="61" spans="2:25" outlineLevel="1" x14ac:dyDescent="0.3">
      <c r="B61" s="18" t="s">
        <v>66</v>
      </c>
      <c r="C61" s="19">
        <v>3735760.5235199654</v>
      </c>
      <c r="D61" s="19">
        <v>3869078.8577741846</v>
      </c>
      <c r="E61" s="19">
        <v>4195732.1035528174</v>
      </c>
      <c r="F61" s="20">
        <v>459971.58003285201</v>
      </c>
      <c r="G61" s="126">
        <v>0.12312662365184227</v>
      </c>
      <c r="H61" s="126">
        <v>0.26487540771738982</v>
      </c>
      <c r="I61" s="23"/>
      <c r="J61" s="22"/>
      <c r="K61" s="23"/>
      <c r="L61" s="23"/>
      <c r="M61" s="23">
        <v>3744348.2292882418</v>
      </c>
      <c r="N61" s="22">
        <v>8587.7057682764716</v>
      </c>
      <c r="O61" s="23">
        <v>4072252.1786045679</v>
      </c>
      <c r="P61" s="22">
        <v>336491.65508460253</v>
      </c>
      <c r="Q61" s="23">
        <v>3981680.8428346165</v>
      </c>
      <c r="R61" s="22">
        <v>245920.31931465119</v>
      </c>
      <c r="S61" s="22">
        <v>-131028.10013467818</v>
      </c>
      <c r="T61" s="24">
        <v>0</v>
      </c>
      <c r="U61" s="25">
        <v>0</v>
      </c>
      <c r="V61" s="26">
        <v>0</v>
      </c>
      <c r="W61" s="24">
        <v>0.12312662365184227</v>
      </c>
      <c r="X61" s="25">
        <v>3.2613214640647335E-2</v>
      </c>
    </row>
    <row r="62" spans="2:25" outlineLevel="1" x14ac:dyDescent="0.3">
      <c r="B62" s="18" t="s">
        <v>67</v>
      </c>
      <c r="C62" s="19">
        <v>2007155.7708558831</v>
      </c>
      <c r="D62" s="19">
        <v>2078785.272338788</v>
      </c>
      <c r="E62" s="19">
        <v>2254290.0840646783</v>
      </c>
      <c r="F62" s="20">
        <v>247134.31320879515</v>
      </c>
      <c r="G62" s="126">
        <v>0.123126623651842</v>
      </c>
      <c r="H62" s="126">
        <v>0.14231270977102892</v>
      </c>
      <c r="I62" s="23"/>
      <c r="J62" s="22"/>
      <c r="K62" s="23"/>
      <c r="L62" s="23"/>
      <c r="M62" s="23">
        <v>2011769.7880239238</v>
      </c>
      <c r="N62" s="22">
        <v>4614.0171680406202</v>
      </c>
      <c r="O62" s="23">
        <v>2187946.5798747474</v>
      </c>
      <c r="P62" s="22">
        <v>180790.8090188643</v>
      </c>
      <c r="Q62" s="23">
        <v>2139284.2584758648</v>
      </c>
      <c r="R62" s="22">
        <v>132128.48761998164</v>
      </c>
      <c r="S62" s="22">
        <v>-70399.000598091399</v>
      </c>
      <c r="T62" s="24">
        <v>0</v>
      </c>
      <c r="U62" s="25">
        <v>0</v>
      </c>
      <c r="V62" s="26">
        <v>0</v>
      </c>
      <c r="W62" s="24">
        <v>0.123126623651842</v>
      </c>
      <c r="X62" s="25">
        <v>1.7522483456851295E-2</v>
      </c>
    </row>
    <row r="63" spans="2:25" outlineLevel="1" x14ac:dyDescent="0.3">
      <c r="B63" s="18" t="s">
        <v>4</v>
      </c>
      <c r="C63" s="20">
        <v>8046865.0730768712</v>
      </c>
      <c r="D63" s="20">
        <v>8334034.0821064562</v>
      </c>
      <c r="E63" s="20">
        <v>9037648.4005067609</v>
      </c>
      <c r="F63" s="20">
        <v>990783.3274298897</v>
      </c>
      <c r="G63" s="126">
        <v>0.12312662365184221</v>
      </c>
      <c r="H63" s="126">
        <v>0.57054424491582889</v>
      </c>
      <c r="I63" s="22">
        <v>8879338.4755485561</v>
      </c>
      <c r="J63" s="22">
        <v>832473.40247168485</v>
      </c>
      <c r="K63" s="22">
        <v>862182</v>
      </c>
      <c r="L63" s="22">
        <v>-29708.597528314684</v>
      </c>
      <c r="M63" s="22">
        <v>8065363.0761393104</v>
      </c>
      <c r="N63" s="22">
        <v>18498.003062439151</v>
      </c>
      <c r="O63" s="22">
        <v>0</v>
      </c>
      <c r="P63" s="22"/>
      <c r="Q63" s="22">
        <v>8073035.6980046164</v>
      </c>
      <c r="R63" s="22">
        <v>26170.624927745201</v>
      </c>
      <c r="S63" s="22">
        <v>113641.2969680205</v>
      </c>
      <c r="T63" s="24">
        <v>0.10345313297932221</v>
      </c>
      <c r="U63" s="25">
        <v>0.10345313297932221</v>
      </c>
      <c r="V63" s="26">
        <v>5.9024589639864226E-2</v>
      </c>
      <c r="W63" s="24">
        <v>0.12312662365184221</v>
      </c>
      <c r="X63" s="25">
        <v>7.0249186520475751E-2</v>
      </c>
    </row>
    <row r="64" spans="2:25" outlineLevel="1" x14ac:dyDescent="0.3">
      <c r="B64" s="11" t="s">
        <v>79</v>
      </c>
      <c r="C64" s="20">
        <v>744625</v>
      </c>
      <c r="D64" s="20">
        <v>646748</v>
      </c>
      <c r="E64" s="20">
        <v>646748</v>
      </c>
      <c r="F64" s="20">
        <v>-97877</v>
      </c>
      <c r="G64" s="126">
        <v>-0.13144468692294778</v>
      </c>
      <c r="H64" s="126">
        <v>5.2795903064397083E-2</v>
      </c>
      <c r="I64" s="20">
        <v>0</v>
      </c>
      <c r="J64" s="31"/>
      <c r="K64" s="20">
        <v>0</v>
      </c>
      <c r="L64" s="20">
        <v>0</v>
      </c>
      <c r="M64" s="20">
        <v>744625</v>
      </c>
      <c r="N64" s="22">
        <v>0</v>
      </c>
      <c r="O64" s="20">
        <v>744625</v>
      </c>
      <c r="P64" s="22">
        <v>0</v>
      </c>
      <c r="Q64" s="20">
        <v>646748</v>
      </c>
      <c r="R64" s="22">
        <v>-97877</v>
      </c>
      <c r="S64" s="22">
        <v>0</v>
      </c>
      <c r="T64" s="24">
        <v>0</v>
      </c>
      <c r="U64" s="25">
        <v>0</v>
      </c>
      <c r="V64" s="26">
        <v>0</v>
      </c>
      <c r="W64" s="24">
        <v>-0.13144468692294778</v>
      </c>
      <c r="X64" s="25">
        <v>-6.9397409491139738E-3</v>
      </c>
    </row>
    <row r="65" spans="2:25" outlineLevel="1" x14ac:dyDescent="0.3">
      <c r="B65" s="27" t="s">
        <v>81</v>
      </c>
      <c r="C65" s="28">
        <v>0</v>
      </c>
      <c r="D65" s="28">
        <v>0</v>
      </c>
      <c r="E65" s="28">
        <v>0</v>
      </c>
      <c r="F65" s="29">
        <v>0</v>
      </c>
      <c r="G65" s="128">
        <v>0</v>
      </c>
      <c r="H65" s="128">
        <v>0</v>
      </c>
      <c r="I65" s="28"/>
      <c r="J65" s="31"/>
      <c r="K65" s="32"/>
      <c r="L65" s="32"/>
      <c r="M65" s="28">
        <v>0</v>
      </c>
      <c r="N65" s="31">
        <v>0</v>
      </c>
      <c r="O65" s="28"/>
      <c r="P65" s="31">
        <v>0</v>
      </c>
      <c r="Q65" s="28">
        <v>0</v>
      </c>
      <c r="R65" s="31">
        <v>0</v>
      </c>
      <c r="S65" s="31">
        <v>0</v>
      </c>
      <c r="T65" s="33">
        <v>0</v>
      </c>
      <c r="U65" s="34">
        <v>0</v>
      </c>
      <c r="V65" s="35">
        <v>0</v>
      </c>
      <c r="W65" s="33">
        <v>0</v>
      </c>
      <c r="X65" s="34">
        <v>0</v>
      </c>
    </row>
    <row r="66" spans="2:25" outlineLevel="1" x14ac:dyDescent="0.3">
      <c r="B66" s="27" t="s">
        <v>83</v>
      </c>
      <c r="C66" s="28">
        <v>744625</v>
      </c>
      <c r="D66" s="28">
        <v>646748</v>
      </c>
      <c r="E66" s="28">
        <v>646748</v>
      </c>
      <c r="F66" s="29">
        <v>-97877</v>
      </c>
      <c r="G66" s="128">
        <v>-0.13144468692294778</v>
      </c>
      <c r="H66" s="128">
        <v>5.2795903064397083E-2</v>
      </c>
      <c r="I66" s="28"/>
      <c r="J66" s="31"/>
      <c r="K66" s="32"/>
      <c r="L66" s="32"/>
      <c r="M66" s="28">
        <v>744625</v>
      </c>
      <c r="N66" s="31">
        <v>0</v>
      </c>
      <c r="O66" s="28">
        <v>744625</v>
      </c>
      <c r="P66" s="31">
        <v>0</v>
      </c>
      <c r="Q66" s="28">
        <v>646748</v>
      </c>
      <c r="R66" s="31">
        <v>-97877</v>
      </c>
      <c r="S66" s="31">
        <v>0</v>
      </c>
      <c r="T66" s="33">
        <v>0</v>
      </c>
      <c r="U66" s="34">
        <v>0</v>
      </c>
      <c r="V66" s="35">
        <v>0</v>
      </c>
      <c r="W66" s="33">
        <v>-0.13144468692294778</v>
      </c>
      <c r="X66" s="34">
        <v>-6.9397409491139738E-3</v>
      </c>
    </row>
    <row r="67" spans="2:25" outlineLevel="1" x14ac:dyDescent="0.3">
      <c r="B67" s="27" t="s">
        <v>85</v>
      </c>
      <c r="C67" s="28">
        <v>0</v>
      </c>
      <c r="D67" s="28">
        <v>0</v>
      </c>
      <c r="E67" s="28">
        <v>0</v>
      </c>
      <c r="F67" s="29">
        <v>0</v>
      </c>
      <c r="G67" s="128">
        <v>0</v>
      </c>
      <c r="H67" s="128">
        <v>0</v>
      </c>
      <c r="I67" s="28"/>
      <c r="J67" s="31"/>
      <c r="K67" s="32"/>
      <c r="L67" s="32"/>
      <c r="M67" s="28">
        <v>0</v>
      </c>
      <c r="N67" s="31">
        <v>0</v>
      </c>
      <c r="O67" s="28"/>
      <c r="P67" s="31">
        <v>0</v>
      </c>
      <c r="Q67" s="28">
        <v>0</v>
      </c>
      <c r="R67" s="31">
        <v>0</v>
      </c>
      <c r="S67" s="31">
        <v>0</v>
      </c>
      <c r="T67" s="33">
        <v>0</v>
      </c>
      <c r="U67" s="34">
        <v>0</v>
      </c>
      <c r="V67" s="35">
        <v>0</v>
      </c>
      <c r="W67" s="33">
        <v>0</v>
      </c>
      <c r="X67" s="34">
        <v>0</v>
      </c>
      <c r="Y67" s="1"/>
    </row>
    <row r="68" spans="2:25" outlineLevel="1" x14ac:dyDescent="0.3">
      <c r="B68" s="36" t="s">
        <v>86</v>
      </c>
      <c r="C68" s="37">
        <v>-957428.16651104623</v>
      </c>
      <c r="D68" s="37">
        <v>-1005775.7333840079</v>
      </c>
      <c r="E68" s="37">
        <v>-1160576.0981953177</v>
      </c>
      <c r="F68" s="38">
        <v>-203147.93168427143</v>
      </c>
      <c r="G68" s="129">
        <v>0.21218085992243224</v>
      </c>
      <c r="H68" s="208">
        <v>-6.7884216444842202E-2</v>
      </c>
      <c r="I68" s="37">
        <v>-627874.49092399061</v>
      </c>
      <c r="J68" s="40">
        <v>329553.67558705562</v>
      </c>
      <c r="K68" s="41">
        <v>346195</v>
      </c>
      <c r="L68" s="41">
        <v>-16641.324412944377</v>
      </c>
      <c r="M68" s="37">
        <v>-1013284.6410931823</v>
      </c>
      <c r="N68" s="40">
        <v>-55856.474582136027</v>
      </c>
      <c r="O68" s="37">
        <v>-486445.98317549902</v>
      </c>
      <c r="P68" s="40"/>
      <c r="Q68" s="37">
        <v>-987735.86715928512</v>
      </c>
      <c r="R68" s="40">
        <v>-30307.700648238882</v>
      </c>
      <c r="S68" s="40">
        <v>-446537.43204095215</v>
      </c>
      <c r="T68" s="42">
        <v>-0.34420720751090772</v>
      </c>
      <c r="U68" s="43">
        <v>-0.34420720751090772</v>
      </c>
      <c r="V68" s="44">
        <v>2.3366236576545175E-2</v>
      </c>
      <c r="W68" s="42">
        <v>0.21218085992243224</v>
      </c>
      <c r="X68" s="43">
        <v>-1.4403731420427135E-2</v>
      </c>
    </row>
    <row r="69" spans="2:25" outlineLevel="1" x14ac:dyDescent="0.3">
      <c r="B69" s="3" t="s">
        <v>93</v>
      </c>
      <c r="C69" s="29">
        <v>14103840.57815535</v>
      </c>
      <c r="D69" s="29">
        <v>14601642.475022735</v>
      </c>
      <c r="E69" s="29">
        <v>15765425.123548184</v>
      </c>
      <c r="F69" s="29">
        <v>1661584.5453928337</v>
      </c>
      <c r="G69" s="128">
        <v>0.11781078608945489</v>
      </c>
      <c r="H69" s="126">
        <v>1</v>
      </c>
      <c r="I69" s="29">
        <v>8251463.9846245656</v>
      </c>
      <c r="J69" s="29">
        <v>1162027.0780587406</v>
      </c>
      <c r="K69" s="29">
        <v>1208377</v>
      </c>
      <c r="L69" s="29">
        <v>-46349.921941259061</v>
      </c>
      <c r="M69" s="29">
        <v>14079512.97641593</v>
      </c>
      <c r="N69" s="29">
        <v>-24327.601739419391</v>
      </c>
      <c r="O69" s="29">
        <v>7045240.152517492</v>
      </c>
      <c r="P69" s="29">
        <v>517282.46410346683</v>
      </c>
      <c r="Q69" s="29">
        <v>14531193.834787559</v>
      </c>
      <c r="R69" s="29">
        <v>427353.25663220906</v>
      </c>
      <c r="S69" s="29">
        <v>-420750.65166216146</v>
      </c>
      <c r="T69" s="33">
        <v>8.2390826216409405E-2</v>
      </c>
      <c r="U69" s="34">
        <v>8.2390826216409405E-2</v>
      </c>
      <c r="V69" s="210">
        <v>8.2390826216409405E-2</v>
      </c>
      <c r="W69" s="211">
        <v>0.11781078608945489</v>
      </c>
      <c r="X69" s="35">
        <v>0.11781078608945503</v>
      </c>
    </row>
    <row r="70" spans="2:25" outlineLevel="1" x14ac:dyDescent="0.3">
      <c r="B70" s="1"/>
      <c r="C70" s="54"/>
      <c r="D70" s="54"/>
      <c r="E70" s="54"/>
      <c r="F70" s="54"/>
      <c r="G70" s="54"/>
      <c r="H70" s="212"/>
      <c r="I70" s="54"/>
      <c r="J70" s="54"/>
      <c r="K70" s="54"/>
      <c r="L70" s="54"/>
      <c r="M70" s="54"/>
      <c r="N70" s="54"/>
      <c r="O70" s="54"/>
      <c r="P70" s="54"/>
      <c r="Q70" s="54"/>
      <c r="R70" s="54"/>
      <c r="S70" s="54"/>
      <c r="T70" s="56"/>
      <c r="U70" s="49"/>
      <c r="V70" s="49"/>
      <c r="W70" s="50"/>
      <c r="X70" s="51"/>
    </row>
    <row r="71" spans="2:25" ht="61.2" customHeight="1" outlineLevel="1" x14ac:dyDescent="0.3">
      <c r="B71" s="14" t="s">
        <v>94</v>
      </c>
      <c r="C71" s="15" t="s">
        <v>58</v>
      </c>
      <c r="D71" s="15" t="s">
        <v>59</v>
      </c>
      <c r="E71" s="15" t="s">
        <v>60</v>
      </c>
      <c r="F71" s="15" t="s">
        <v>61</v>
      </c>
      <c r="G71" s="15" t="s">
        <v>128</v>
      </c>
      <c r="H71" s="207" t="s">
        <v>17</v>
      </c>
      <c r="I71" s="15" t="s">
        <v>19</v>
      </c>
      <c r="J71" s="15" t="s">
        <v>21</v>
      </c>
      <c r="K71" s="15" t="s">
        <v>62</v>
      </c>
      <c r="L71" s="15" t="s">
        <v>63</v>
      </c>
      <c r="M71" s="15" t="s">
        <v>27</v>
      </c>
      <c r="N71" s="15" t="s">
        <v>29</v>
      </c>
      <c r="O71" s="15" t="s">
        <v>31</v>
      </c>
      <c r="P71" s="15" t="s">
        <v>33</v>
      </c>
      <c r="Q71" s="15" t="s">
        <v>35</v>
      </c>
      <c r="R71" s="15" t="s">
        <v>37</v>
      </c>
      <c r="S71" s="15" t="s">
        <v>39</v>
      </c>
      <c r="T71" s="15" t="s">
        <v>64</v>
      </c>
      <c r="U71" s="16" t="s">
        <v>65</v>
      </c>
      <c r="V71" s="16" t="s">
        <v>45</v>
      </c>
      <c r="W71" s="15" t="s">
        <v>47</v>
      </c>
      <c r="X71" s="16" t="s">
        <v>49</v>
      </c>
    </row>
    <row r="72" spans="2:25" outlineLevel="1" x14ac:dyDescent="0.3">
      <c r="B72" s="18" t="s">
        <v>3</v>
      </c>
      <c r="C72" s="19"/>
      <c r="D72" s="19"/>
      <c r="E72" s="19"/>
      <c r="F72" s="20">
        <v>0</v>
      </c>
      <c r="G72" s="126">
        <v>0</v>
      </c>
      <c r="H72" s="126" t="s">
        <v>116</v>
      </c>
      <c r="I72" s="19"/>
      <c r="J72" s="22">
        <v>0</v>
      </c>
      <c r="K72" s="23"/>
      <c r="L72" s="23"/>
      <c r="M72" s="23"/>
      <c r="N72" s="22">
        <v>0</v>
      </c>
      <c r="O72" s="23"/>
      <c r="P72" s="22">
        <v>0</v>
      </c>
      <c r="Q72" s="23">
        <v>0</v>
      </c>
      <c r="R72" s="22">
        <v>0</v>
      </c>
      <c r="S72" s="22">
        <v>0</v>
      </c>
      <c r="T72" s="24">
        <v>0</v>
      </c>
      <c r="U72" s="25">
        <v>0</v>
      </c>
      <c r="V72" s="26">
        <v>0</v>
      </c>
      <c r="W72" s="24">
        <v>0</v>
      </c>
      <c r="X72" s="25">
        <v>0</v>
      </c>
    </row>
    <row r="73" spans="2:25" outlineLevel="1" x14ac:dyDescent="0.3">
      <c r="B73" s="18" t="s">
        <v>66</v>
      </c>
      <c r="C73" s="19"/>
      <c r="D73" s="19"/>
      <c r="E73" s="19"/>
      <c r="F73" s="20">
        <v>0</v>
      </c>
      <c r="G73" s="126">
        <v>0</v>
      </c>
      <c r="H73" s="126" t="s">
        <v>116</v>
      </c>
      <c r="I73" s="23"/>
      <c r="J73" s="22">
        <v>0</v>
      </c>
      <c r="K73" s="23"/>
      <c r="L73" s="23"/>
      <c r="M73" s="23"/>
      <c r="N73" s="22">
        <v>0</v>
      </c>
      <c r="O73" s="23"/>
      <c r="P73" s="22">
        <v>0</v>
      </c>
      <c r="Q73" s="23">
        <v>0</v>
      </c>
      <c r="R73" s="22">
        <v>0</v>
      </c>
      <c r="S73" s="22">
        <v>0</v>
      </c>
      <c r="T73" s="24">
        <v>0</v>
      </c>
      <c r="U73" s="25">
        <v>0</v>
      </c>
      <c r="V73" s="26">
        <v>0</v>
      </c>
      <c r="W73" s="24">
        <v>0</v>
      </c>
      <c r="X73" s="25">
        <v>0</v>
      </c>
    </row>
    <row r="74" spans="2:25" outlineLevel="1" x14ac:dyDescent="0.3">
      <c r="B74" s="18" t="s">
        <v>67</v>
      </c>
      <c r="C74" s="19"/>
      <c r="D74" s="19"/>
      <c r="E74" s="19"/>
      <c r="F74" s="20">
        <v>0</v>
      </c>
      <c r="G74" s="126">
        <v>0</v>
      </c>
      <c r="H74" s="126" t="s">
        <v>116</v>
      </c>
      <c r="I74" s="23"/>
      <c r="J74" s="22">
        <v>0</v>
      </c>
      <c r="K74" s="23"/>
      <c r="L74" s="23"/>
      <c r="M74" s="23"/>
      <c r="N74" s="22">
        <v>0</v>
      </c>
      <c r="O74" s="23"/>
      <c r="P74" s="22">
        <v>0</v>
      </c>
      <c r="Q74" s="23">
        <v>0</v>
      </c>
      <c r="R74" s="22">
        <v>0</v>
      </c>
      <c r="S74" s="22">
        <v>0</v>
      </c>
      <c r="T74" s="24">
        <v>0</v>
      </c>
      <c r="U74" s="25">
        <v>0</v>
      </c>
      <c r="V74" s="26">
        <v>0</v>
      </c>
      <c r="W74" s="24">
        <v>0</v>
      </c>
      <c r="X74" s="25">
        <v>0</v>
      </c>
    </row>
    <row r="75" spans="2:25" outlineLevel="1" x14ac:dyDescent="0.3">
      <c r="B75" s="18" t="s">
        <v>4</v>
      </c>
      <c r="C75" s="20">
        <v>0</v>
      </c>
      <c r="D75" s="20">
        <v>0</v>
      </c>
      <c r="E75" s="20">
        <v>0</v>
      </c>
      <c r="F75" s="20">
        <v>0</v>
      </c>
      <c r="G75" s="126">
        <v>0</v>
      </c>
      <c r="H75" s="126" t="s">
        <v>116</v>
      </c>
      <c r="I75" s="22">
        <v>0</v>
      </c>
      <c r="J75" s="22">
        <v>0</v>
      </c>
      <c r="K75" s="22">
        <v>0</v>
      </c>
      <c r="L75" s="22">
        <v>0</v>
      </c>
      <c r="M75" s="22">
        <v>0</v>
      </c>
      <c r="N75" s="22">
        <v>0</v>
      </c>
      <c r="O75" s="22">
        <v>0</v>
      </c>
      <c r="P75" s="22">
        <v>0</v>
      </c>
      <c r="Q75" s="22">
        <v>0</v>
      </c>
      <c r="R75" s="22">
        <v>0</v>
      </c>
      <c r="S75" s="22">
        <v>0</v>
      </c>
      <c r="T75" s="24">
        <v>0</v>
      </c>
      <c r="U75" s="25">
        <v>0</v>
      </c>
      <c r="V75" s="26">
        <v>0</v>
      </c>
      <c r="W75" s="24">
        <v>0</v>
      </c>
      <c r="X75" s="25">
        <v>0</v>
      </c>
    </row>
    <row r="76" spans="2:25" outlineLevel="1" x14ac:dyDescent="0.3">
      <c r="B76" s="11" t="s">
        <v>79</v>
      </c>
      <c r="C76" s="20">
        <v>0</v>
      </c>
      <c r="D76" s="20">
        <v>0</v>
      </c>
      <c r="E76" s="20">
        <v>0</v>
      </c>
      <c r="F76" s="20">
        <v>0</v>
      </c>
      <c r="G76" s="126">
        <v>0</v>
      </c>
      <c r="H76" s="126" t="s">
        <v>116</v>
      </c>
      <c r="I76" s="20">
        <v>0</v>
      </c>
      <c r="J76" s="31">
        <v>0</v>
      </c>
      <c r="K76" s="20">
        <v>0</v>
      </c>
      <c r="L76" s="20">
        <v>0</v>
      </c>
      <c r="M76" s="20">
        <v>0</v>
      </c>
      <c r="N76" s="22">
        <v>0</v>
      </c>
      <c r="O76" s="20">
        <v>0</v>
      </c>
      <c r="P76" s="22">
        <v>0</v>
      </c>
      <c r="Q76" s="20">
        <v>0</v>
      </c>
      <c r="R76" s="22">
        <v>0</v>
      </c>
      <c r="S76" s="22">
        <v>0</v>
      </c>
      <c r="T76" s="24">
        <v>0</v>
      </c>
      <c r="U76" s="25">
        <v>0</v>
      </c>
      <c r="V76" s="26">
        <v>0</v>
      </c>
      <c r="W76" s="24">
        <v>0</v>
      </c>
      <c r="X76" s="25">
        <v>0</v>
      </c>
    </row>
    <row r="77" spans="2:25" outlineLevel="1" x14ac:dyDescent="0.3">
      <c r="B77" s="27" t="s">
        <v>81</v>
      </c>
      <c r="C77" s="28"/>
      <c r="D77" s="28"/>
      <c r="E77" s="28"/>
      <c r="F77" s="29">
        <v>0</v>
      </c>
      <c r="G77" s="128">
        <v>0</v>
      </c>
      <c r="H77" s="128" t="s">
        <v>116</v>
      </c>
      <c r="I77" s="28"/>
      <c r="J77" s="31">
        <v>0</v>
      </c>
      <c r="K77" s="32"/>
      <c r="L77" s="32"/>
      <c r="M77" s="28"/>
      <c r="N77" s="31">
        <v>0</v>
      </c>
      <c r="O77" s="28"/>
      <c r="P77" s="31">
        <v>0</v>
      </c>
      <c r="Q77" s="28">
        <v>0</v>
      </c>
      <c r="R77" s="31">
        <v>0</v>
      </c>
      <c r="S77" s="31">
        <v>0</v>
      </c>
      <c r="T77" s="33">
        <v>0</v>
      </c>
      <c r="U77" s="34">
        <v>0</v>
      </c>
      <c r="V77" s="35">
        <v>0</v>
      </c>
      <c r="W77" s="33">
        <v>0</v>
      </c>
      <c r="X77" s="34">
        <v>0</v>
      </c>
    </row>
    <row r="78" spans="2:25" outlineLevel="1" x14ac:dyDescent="0.3">
      <c r="B78" s="27" t="s">
        <v>83</v>
      </c>
      <c r="C78" s="28"/>
      <c r="D78" s="28"/>
      <c r="E78" s="28"/>
      <c r="F78" s="29">
        <v>0</v>
      </c>
      <c r="G78" s="128">
        <v>0</v>
      </c>
      <c r="H78" s="128" t="s">
        <v>116</v>
      </c>
      <c r="I78" s="28"/>
      <c r="J78" s="31">
        <v>0</v>
      </c>
      <c r="K78" s="32"/>
      <c r="L78" s="32"/>
      <c r="M78" s="28"/>
      <c r="N78" s="31">
        <v>0</v>
      </c>
      <c r="O78" s="28"/>
      <c r="P78" s="31">
        <v>0</v>
      </c>
      <c r="Q78" s="28">
        <v>0</v>
      </c>
      <c r="R78" s="31">
        <v>0</v>
      </c>
      <c r="S78" s="31">
        <v>0</v>
      </c>
      <c r="T78" s="33">
        <v>0</v>
      </c>
      <c r="U78" s="34">
        <v>0</v>
      </c>
      <c r="V78" s="35">
        <v>0</v>
      </c>
      <c r="W78" s="33">
        <v>0</v>
      </c>
      <c r="X78" s="34">
        <v>0</v>
      </c>
    </row>
    <row r="79" spans="2:25" outlineLevel="1" x14ac:dyDescent="0.3">
      <c r="B79" s="27" t="s">
        <v>85</v>
      </c>
      <c r="C79" s="28"/>
      <c r="D79" s="28"/>
      <c r="E79" s="28"/>
      <c r="F79" s="29">
        <v>0</v>
      </c>
      <c r="G79" s="128">
        <v>0</v>
      </c>
      <c r="H79" s="128" t="s">
        <v>116</v>
      </c>
      <c r="I79" s="28"/>
      <c r="J79" s="31">
        <v>0</v>
      </c>
      <c r="K79" s="32"/>
      <c r="L79" s="32"/>
      <c r="M79" s="28"/>
      <c r="N79" s="31">
        <v>0</v>
      </c>
      <c r="O79" s="28"/>
      <c r="P79" s="31">
        <v>0</v>
      </c>
      <c r="Q79" s="28">
        <v>0</v>
      </c>
      <c r="R79" s="31">
        <v>0</v>
      </c>
      <c r="S79" s="31">
        <v>0</v>
      </c>
      <c r="T79" s="33">
        <v>0</v>
      </c>
      <c r="U79" s="34">
        <v>0</v>
      </c>
      <c r="V79" s="35">
        <v>0</v>
      </c>
      <c r="W79" s="33">
        <v>0</v>
      </c>
      <c r="X79" s="34">
        <v>0</v>
      </c>
      <c r="Y79" s="1"/>
    </row>
    <row r="80" spans="2:25" outlineLevel="1" x14ac:dyDescent="0.3">
      <c r="B80" s="36" t="s">
        <v>86</v>
      </c>
      <c r="C80" s="37"/>
      <c r="D80" s="37"/>
      <c r="E80" s="37"/>
      <c r="F80" s="38">
        <v>0</v>
      </c>
      <c r="G80" s="129">
        <v>0</v>
      </c>
      <c r="H80" s="208" t="s">
        <v>116</v>
      </c>
      <c r="I80" s="37"/>
      <c r="J80" s="40">
        <v>0</v>
      </c>
      <c r="K80" s="41"/>
      <c r="L80" s="41"/>
      <c r="M80" s="37"/>
      <c r="N80" s="40">
        <v>0</v>
      </c>
      <c r="O80" s="37"/>
      <c r="P80" s="40">
        <v>0</v>
      </c>
      <c r="Q80" s="37">
        <v>0</v>
      </c>
      <c r="R80" s="40">
        <v>0</v>
      </c>
      <c r="S80" s="40">
        <v>0</v>
      </c>
      <c r="T80" s="42">
        <v>0</v>
      </c>
      <c r="U80" s="43">
        <v>0</v>
      </c>
      <c r="V80" s="44">
        <v>0</v>
      </c>
      <c r="W80" s="42">
        <v>0</v>
      </c>
      <c r="X80" s="43">
        <v>0</v>
      </c>
    </row>
    <row r="81" spans="2:25" outlineLevel="1" x14ac:dyDescent="0.3">
      <c r="B81" s="3" t="s">
        <v>95</v>
      </c>
      <c r="C81" s="29">
        <v>0</v>
      </c>
      <c r="D81" s="29">
        <v>0</v>
      </c>
      <c r="E81" s="29">
        <v>0</v>
      </c>
      <c r="F81" s="29">
        <v>0</v>
      </c>
      <c r="G81" s="128">
        <v>0</v>
      </c>
      <c r="H81" s="126">
        <v>0</v>
      </c>
      <c r="I81" s="29">
        <v>0</v>
      </c>
      <c r="J81" s="29">
        <v>0</v>
      </c>
      <c r="K81" s="29">
        <v>0</v>
      </c>
      <c r="L81" s="29">
        <v>0</v>
      </c>
      <c r="M81" s="29">
        <v>0</v>
      </c>
      <c r="N81" s="29">
        <v>0</v>
      </c>
      <c r="O81" s="29">
        <v>0</v>
      </c>
      <c r="P81" s="29">
        <v>0</v>
      </c>
      <c r="Q81" s="29">
        <v>0</v>
      </c>
      <c r="R81" s="29">
        <v>0</v>
      </c>
      <c r="S81" s="29">
        <v>0</v>
      </c>
      <c r="T81" s="33">
        <v>0</v>
      </c>
      <c r="U81" s="34">
        <v>0</v>
      </c>
      <c r="V81" s="210">
        <v>0</v>
      </c>
      <c r="W81" s="211">
        <v>0</v>
      </c>
      <c r="X81" s="35">
        <v>0</v>
      </c>
    </row>
    <row r="82" spans="2:25" outlineLevel="1" x14ac:dyDescent="0.3">
      <c r="B82" s="1"/>
      <c r="C82" s="54"/>
      <c r="D82" s="54"/>
      <c r="E82" s="54"/>
      <c r="F82" s="54"/>
      <c r="G82" s="54"/>
      <c r="H82" s="212"/>
      <c r="I82" s="54"/>
      <c r="J82" s="54"/>
      <c r="K82" s="54"/>
      <c r="L82" s="54"/>
      <c r="M82" s="54"/>
      <c r="N82" s="54"/>
      <c r="O82" s="54"/>
      <c r="P82" s="54"/>
      <c r="Q82" s="54"/>
      <c r="R82" s="54"/>
      <c r="S82" s="54"/>
      <c r="T82" s="56"/>
      <c r="U82" s="49"/>
      <c r="V82" s="49"/>
      <c r="W82" s="50"/>
      <c r="X82" s="51"/>
    </row>
    <row r="83" spans="2:25" ht="75" customHeight="1" x14ac:dyDescent="0.3">
      <c r="B83" s="14" t="s">
        <v>96</v>
      </c>
      <c r="C83" s="15" t="s">
        <v>58</v>
      </c>
      <c r="D83" s="15" t="s">
        <v>59</v>
      </c>
      <c r="E83" s="15" t="s">
        <v>60</v>
      </c>
      <c r="F83" s="15" t="s">
        <v>61</v>
      </c>
      <c r="G83" s="15" t="s">
        <v>128</v>
      </c>
      <c r="H83" s="207" t="s">
        <v>17</v>
      </c>
      <c r="I83" s="15" t="s">
        <v>19</v>
      </c>
      <c r="J83" s="15" t="s">
        <v>21</v>
      </c>
      <c r="K83" s="15" t="s">
        <v>62</v>
      </c>
      <c r="L83" s="15" t="s">
        <v>63</v>
      </c>
      <c r="M83" s="15" t="s">
        <v>27</v>
      </c>
      <c r="N83" s="15" t="s">
        <v>29</v>
      </c>
      <c r="O83" s="15" t="s">
        <v>31</v>
      </c>
      <c r="P83" s="15" t="s">
        <v>33</v>
      </c>
      <c r="Q83" s="15" t="s">
        <v>35</v>
      </c>
      <c r="R83" s="15" t="s">
        <v>37</v>
      </c>
      <c r="S83" s="15" t="s">
        <v>39</v>
      </c>
      <c r="T83" s="15" t="s">
        <v>64</v>
      </c>
      <c r="U83" s="16" t="s">
        <v>65</v>
      </c>
      <c r="V83" s="16" t="s">
        <v>45</v>
      </c>
      <c r="W83" s="15" t="s">
        <v>47</v>
      </c>
      <c r="X83" s="16" t="s">
        <v>49</v>
      </c>
    </row>
    <row r="84" spans="2:25" x14ac:dyDescent="0.3">
      <c r="B84" s="18" t="s">
        <v>3</v>
      </c>
      <c r="C84" s="20">
        <v>4210783.6656515477</v>
      </c>
      <c r="D84" s="20">
        <v>5424865.5842636032</v>
      </c>
      <c r="E84" s="20">
        <v>6326468.4375878079</v>
      </c>
      <c r="F84" s="20">
        <v>2115684.7719362602</v>
      </c>
      <c r="G84" s="126">
        <v>0.50244442363412034</v>
      </c>
      <c r="H84" s="126">
        <v>3.9935420089960962E-2</v>
      </c>
      <c r="I84" s="20">
        <v>0</v>
      </c>
      <c r="J84" s="22"/>
      <c r="K84" s="20">
        <v>0</v>
      </c>
      <c r="L84" s="20">
        <v>0</v>
      </c>
      <c r="M84" s="20">
        <v>4209418.1966462946</v>
      </c>
      <c r="N84" s="22">
        <v>-1365.469005253166</v>
      </c>
      <c r="O84" s="20">
        <v>4210783.6656515487</v>
      </c>
      <c r="P84" s="22">
        <v>0</v>
      </c>
      <c r="Q84" s="20">
        <v>5420141.4602503954</v>
      </c>
      <c r="R84" s="22">
        <v>1209357.7945988476</v>
      </c>
      <c r="S84" s="22">
        <v>907692.4463426657</v>
      </c>
      <c r="T84" s="24">
        <v>0</v>
      </c>
      <c r="U84" s="25">
        <v>0</v>
      </c>
      <c r="V84" s="26">
        <v>0</v>
      </c>
      <c r="W84" s="24">
        <v>0.50244442363412034</v>
      </c>
      <c r="X84" s="25">
        <v>2.0065329129686907E-2</v>
      </c>
    </row>
    <row r="85" spans="2:25" x14ac:dyDescent="0.3">
      <c r="B85" s="18" t="s">
        <v>66</v>
      </c>
      <c r="C85" s="20">
        <v>30400832.338906039</v>
      </c>
      <c r="D85" s="20">
        <v>31485748.864429444</v>
      </c>
      <c r="E85" s="20">
        <v>34143984.181001276</v>
      </c>
      <c r="F85" s="20">
        <v>3743151.8420952372</v>
      </c>
      <c r="G85" s="126">
        <v>0.1231266236518422</v>
      </c>
      <c r="H85" s="126">
        <v>0.28832400496899574</v>
      </c>
      <c r="I85" s="20">
        <v>0</v>
      </c>
      <c r="J85" s="22"/>
      <c r="K85" s="20">
        <v>0</v>
      </c>
      <c r="L85" s="20">
        <v>0</v>
      </c>
      <c r="M85" s="20">
        <v>30470717.279761747</v>
      </c>
      <c r="N85" s="22">
        <v>69884.940855707973</v>
      </c>
      <c r="O85" s="20">
        <v>33139130.558308315</v>
      </c>
      <c r="P85" s="22">
        <v>2738298.219402276</v>
      </c>
      <c r="Q85" s="20">
        <v>32402080.103356056</v>
      </c>
      <c r="R85" s="22">
        <v>2001247.7644500174</v>
      </c>
      <c r="S85" s="22">
        <v>-1066279.0826127641</v>
      </c>
      <c r="T85" s="24">
        <v>0</v>
      </c>
      <c r="U85" s="25">
        <v>0</v>
      </c>
      <c r="V85" s="26">
        <v>0</v>
      </c>
      <c r="W85" s="24">
        <v>0.1231266236518422</v>
      </c>
      <c r="X85" s="25">
        <v>3.5500361249609418E-2</v>
      </c>
    </row>
    <row r="86" spans="2:25" x14ac:dyDescent="0.3">
      <c r="B86" s="18" t="s">
        <v>67</v>
      </c>
      <c r="C86" s="20">
        <v>15676675.186679158</v>
      </c>
      <c r="D86" s="20">
        <v>16236129.736662805</v>
      </c>
      <c r="E86" s="20">
        <v>17606891.272501577</v>
      </c>
      <c r="F86" s="20">
        <v>1930216.0858224183</v>
      </c>
      <c r="G86" s="126">
        <v>0.12312662365184224</v>
      </c>
      <c r="H86" s="126">
        <v>0.14867888234220836</v>
      </c>
      <c r="I86" s="20">
        <v>0</v>
      </c>
      <c r="J86" s="22"/>
      <c r="K86" s="20">
        <v>0</v>
      </c>
      <c r="L86" s="20">
        <v>0</v>
      </c>
      <c r="M86" s="20">
        <v>15712712.473619921</v>
      </c>
      <c r="N86" s="22">
        <v>36037.286940762773</v>
      </c>
      <c r="O86" s="20">
        <v>17088722.438257013</v>
      </c>
      <c r="P86" s="22">
        <v>1412047.2515778542</v>
      </c>
      <c r="Q86" s="20">
        <v>16708650.588589476</v>
      </c>
      <c r="R86" s="22">
        <v>1031975.4019103181</v>
      </c>
      <c r="S86" s="22">
        <v>-549843.85460651666</v>
      </c>
      <c r="T86" s="24">
        <v>0</v>
      </c>
      <c r="U86" s="25">
        <v>0</v>
      </c>
      <c r="V86" s="26">
        <v>0</v>
      </c>
      <c r="W86" s="24">
        <v>0.12312662365184224</v>
      </c>
      <c r="X86" s="25">
        <v>1.830632879112562E-2</v>
      </c>
    </row>
    <row r="87" spans="2:25" x14ac:dyDescent="0.3">
      <c r="B87" s="18" t="s">
        <v>4</v>
      </c>
      <c r="C87" s="20">
        <v>56330512.808763251</v>
      </c>
      <c r="D87" s="20">
        <v>58340783.565699838</v>
      </c>
      <c r="E87" s="20">
        <v>63266298.659483112</v>
      </c>
      <c r="F87" s="20">
        <v>6935785.8507198617</v>
      </c>
      <c r="G87" s="126">
        <v>0.12312662365184207</v>
      </c>
      <c r="H87" s="126">
        <v>0.53424323630095638</v>
      </c>
      <c r="I87" s="20">
        <v>62264873.027760774</v>
      </c>
      <c r="J87" s="22">
        <v>5934360.2189975232</v>
      </c>
      <c r="K87" s="20">
        <v>6146139</v>
      </c>
      <c r="L87" s="20">
        <v>-211778.7810024677</v>
      </c>
      <c r="M87" s="20">
        <v>56460004.478995368</v>
      </c>
      <c r="N87" s="22">
        <v>129491.67023211718</v>
      </c>
      <c r="O87" s="20">
        <v>0</v>
      </c>
      <c r="P87" s="22"/>
      <c r="Q87" s="20">
        <v>56248213.852269858</v>
      </c>
      <c r="R87" s="22">
        <v>-82298.956493392587</v>
      </c>
      <c r="S87" s="22">
        <v>954232.91798361391</v>
      </c>
      <c r="T87" s="24">
        <v>0.10534894718860653</v>
      </c>
      <c r="U87" s="25">
        <v>0.10534894718860653</v>
      </c>
      <c r="V87" s="26">
        <v>5.6281962486939695E-2</v>
      </c>
      <c r="W87" s="24">
        <v>0.12312662365184207</v>
      </c>
      <c r="X87" s="25">
        <v>6.5779565894569986E-2</v>
      </c>
    </row>
    <row r="88" spans="2:25" x14ac:dyDescent="0.3">
      <c r="B88" s="11" t="s">
        <v>79</v>
      </c>
      <c r="C88" s="20">
        <v>5951172</v>
      </c>
      <c r="D88" s="20">
        <v>5168928</v>
      </c>
      <c r="E88" s="20">
        <v>5168928</v>
      </c>
      <c r="F88" s="20">
        <v>-782244</v>
      </c>
      <c r="G88" s="126">
        <v>-0.13144368873895765</v>
      </c>
      <c r="H88" s="126">
        <v>5.6441406806597094E-2</v>
      </c>
      <c r="I88" s="20">
        <v>0</v>
      </c>
      <c r="J88" s="31"/>
      <c r="K88" s="20">
        <v>0</v>
      </c>
      <c r="L88" s="20">
        <v>0</v>
      </c>
      <c r="M88" s="20">
        <v>5951172</v>
      </c>
      <c r="N88" s="22">
        <v>0</v>
      </c>
      <c r="O88" s="20">
        <v>5951172</v>
      </c>
      <c r="P88" s="22">
        <v>0</v>
      </c>
      <c r="Q88" s="20">
        <v>5168928</v>
      </c>
      <c r="R88" s="22">
        <v>-782244</v>
      </c>
      <c r="S88" s="22">
        <v>0</v>
      </c>
      <c r="T88" s="24">
        <v>0</v>
      </c>
      <c r="U88" s="25">
        <v>0</v>
      </c>
      <c r="V88" s="26">
        <v>0</v>
      </c>
      <c r="W88" s="24">
        <v>-0.13144368873895765</v>
      </c>
      <c r="X88" s="25">
        <v>-7.4188667082752341E-3</v>
      </c>
    </row>
    <row r="89" spans="2:25" x14ac:dyDescent="0.3">
      <c r="B89" s="27" t="s">
        <v>81</v>
      </c>
      <c r="C89" s="29">
        <v>0</v>
      </c>
      <c r="D89" s="29">
        <v>0</v>
      </c>
      <c r="E89" s="29">
        <v>0</v>
      </c>
      <c r="F89" s="29">
        <v>0</v>
      </c>
      <c r="G89" s="128">
        <v>0</v>
      </c>
      <c r="H89" s="128">
        <v>0</v>
      </c>
      <c r="I89" s="29">
        <v>0</v>
      </c>
      <c r="J89" s="31"/>
      <c r="K89" s="29">
        <v>0</v>
      </c>
      <c r="L89" s="29">
        <v>0</v>
      </c>
      <c r="M89" s="29">
        <v>0</v>
      </c>
      <c r="N89" s="31">
        <v>0</v>
      </c>
      <c r="O89" s="29">
        <v>0</v>
      </c>
      <c r="P89" s="31">
        <v>0</v>
      </c>
      <c r="Q89" s="29">
        <v>0</v>
      </c>
      <c r="R89" s="31">
        <v>0</v>
      </c>
      <c r="S89" s="31">
        <v>0</v>
      </c>
      <c r="T89" s="33">
        <v>0</v>
      </c>
      <c r="U89" s="34">
        <v>0</v>
      </c>
      <c r="V89" s="35">
        <v>0</v>
      </c>
      <c r="W89" s="33">
        <v>0</v>
      </c>
      <c r="X89" s="34">
        <v>0</v>
      </c>
    </row>
    <row r="90" spans="2:25" x14ac:dyDescent="0.3">
      <c r="B90" s="27" t="s">
        <v>83</v>
      </c>
      <c r="C90" s="29">
        <v>5951172</v>
      </c>
      <c r="D90" s="29">
        <v>5168928</v>
      </c>
      <c r="E90" s="29">
        <v>5168928</v>
      </c>
      <c r="F90" s="29">
        <v>-782244</v>
      </c>
      <c r="G90" s="128">
        <v>-0.13144368873895765</v>
      </c>
      <c r="H90" s="128">
        <v>5.6441406806597094E-2</v>
      </c>
      <c r="I90" s="29">
        <v>0</v>
      </c>
      <c r="J90" s="31"/>
      <c r="K90" s="29">
        <v>0</v>
      </c>
      <c r="L90" s="29">
        <v>0</v>
      </c>
      <c r="M90" s="29">
        <v>5951172</v>
      </c>
      <c r="N90" s="31">
        <v>0</v>
      </c>
      <c r="O90" s="29">
        <v>5951172</v>
      </c>
      <c r="P90" s="31">
        <v>0</v>
      </c>
      <c r="Q90" s="29">
        <v>5168928</v>
      </c>
      <c r="R90" s="31">
        <v>-782244</v>
      </c>
      <c r="S90" s="31">
        <v>0</v>
      </c>
      <c r="T90" s="33">
        <v>0</v>
      </c>
      <c r="U90" s="34">
        <v>0</v>
      </c>
      <c r="V90" s="35">
        <v>0</v>
      </c>
      <c r="W90" s="33">
        <v>-0.13144368873895765</v>
      </c>
      <c r="X90" s="34">
        <v>-7.4188667082752341E-3</v>
      </c>
    </row>
    <row r="91" spans="2:25" outlineLevel="1" x14ac:dyDescent="0.3">
      <c r="B91" s="27" t="s">
        <v>85</v>
      </c>
      <c r="C91" s="29">
        <v>0</v>
      </c>
      <c r="D91" s="29">
        <v>0</v>
      </c>
      <c r="E91" s="29">
        <v>0</v>
      </c>
      <c r="F91" s="29">
        <v>0</v>
      </c>
      <c r="G91" s="128">
        <v>0</v>
      </c>
      <c r="H91" s="128">
        <v>0</v>
      </c>
      <c r="I91" s="29">
        <v>0</v>
      </c>
      <c r="J91" s="31"/>
      <c r="K91" s="29">
        <v>0</v>
      </c>
      <c r="L91" s="29">
        <v>0</v>
      </c>
      <c r="M91" s="29">
        <v>0</v>
      </c>
      <c r="N91" s="31">
        <v>0</v>
      </c>
      <c r="O91" s="29">
        <v>0</v>
      </c>
      <c r="P91" s="31">
        <v>0</v>
      </c>
      <c r="Q91" s="29">
        <v>0</v>
      </c>
      <c r="R91" s="31">
        <v>0</v>
      </c>
      <c r="S91" s="31">
        <v>0</v>
      </c>
      <c r="T91" s="33">
        <v>0</v>
      </c>
      <c r="U91" s="34">
        <v>0</v>
      </c>
      <c r="V91" s="35">
        <v>0</v>
      </c>
      <c r="W91" s="33">
        <v>0</v>
      </c>
      <c r="X91" s="34">
        <v>0</v>
      </c>
      <c r="Y91" s="1"/>
    </row>
    <row r="92" spans="2:25" x14ac:dyDescent="0.3">
      <c r="B92" s="36" t="s">
        <v>86</v>
      </c>
      <c r="C92" s="38">
        <v>-7130152.0000000019</v>
      </c>
      <c r="D92" s="38">
        <v>-7495081.9999999981</v>
      </c>
      <c r="E92" s="214">
        <v>-8650798</v>
      </c>
      <c r="F92" s="38">
        <v>-1520645.9999999981</v>
      </c>
      <c r="G92" s="129">
        <v>0.21326978723595202</v>
      </c>
      <c r="H92" s="208">
        <v>-6.7622950508718624E-2</v>
      </c>
      <c r="I92" s="214">
        <v>-4395313.1725328835</v>
      </c>
      <c r="J92" s="215">
        <v>2734838.8274671184</v>
      </c>
      <c r="K92" s="214">
        <v>2875617</v>
      </c>
      <c r="L92" s="214">
        <v>-140778.17253288161</v>
      </c>
      <c r="M92" s="214">
        <v>-7546072.7375999978</v>
      </c>
      <c r="N92" s="40">
        <v>-415920.73759999592</v>
      </c>
      <c r="O92" s="214">
        <v>-3901737.837867117</v>
      </c>
      <c r="P92" s="40"/>
      <c r="Q92" s="214">
        <v>-7357392.3968000002</v>
      </c>
      <c r="R92" s="40">
        <v>-227240.39679999836</v>
      </c>
      <c r="S92" s="40">
        <v>-3612323.6930671223</v>
      </c>
      <c r="T92" s="42">
        <v>-0.38355968112140071</v>
      </c>
      <c r="U92" s="43">
        <v>-0.38355968112140071</v>
      </c>
      <c r="V92" s="44">
        <v>2.5937437333612378E-2</v>
      </c>
      <c r="W92" s="42">
        <v>0.21326978723595202</v>
      </c>
      <c r="X92" s="43">
        <v>-1.4421932267261735E-2</v>
      </c>
    </row>
    <row r="93" spans="2:25" x14ac:dyDescent="0.3">
      <c r="B93" s="3" t="s">
        <v>97</v>
      </c>
      <c r="C93" s="29">
        <v>105439824</v>
      </c>
      <c r="D93" s="29">
        <v>109161373.75105569</v>
      </c>
      <c r="E93" s="29">
        <v>117861772.55057377</v>
      </c>
      <c r="F93" s="29">
        <v>12421948.550573766</v>
      </c>
      <c r="G93" s="128">
        <v>0.11781078608945483</v>
      </c>
      <c r="H93" s="126">
        <v>0.99999999999999989</v>
      </c>
      <c r="I93" s="29">
        <v>57869559.855227888</v>
      </c>
      <c r="J93" s="29">
        <v>8669199.0464646406</v>
      </c>
      <c r="K93" s="29">
        <v>9021756</v>
      </c>
      <c r="L93" s="29">
        <v>-352556.95353534934</v>
      </c>
      <c r="M93" s="29">
        <v>105257951.69142333</v>
      </c>
      <c r="N93" s="29">
        <v>-181872.30857666116</v>
      </c>
      <c r="O93" s="29">
        <v>56488070.824349754</v>
      </c>
      <c r="P93" s="29">
        <v>4150345.4709801301</v>
      </c>
      <c r="Q93" s="29">
        <v>108590621.60766579</v>
      </c>
      <c r="R93" s="29">
        <v>3150797.6076657921</v>
      </c>
      <c r="S93" s="29">
        <v>-3366521.2659601234</v>
      </c>
      <c r="T93" s="33">
        <v>8.2219399820552055E-2</v>
      </c>
      <c r="U93" s="34">
        <v>8.2219399820552055E-2</v>
      </c>
      <c r="V93" s="210">
        <v>8.2219399820552069E-2</v>
      </c>
      <c r="W93" s="211">
        <v>0.11781078608945483</v>
      </c>
      <c r="X93" s="35">
        <v>0.11781078608945494</v>
      </c>
    </row>
    <row r="94" spans="2:25" x14ac:dyDescent="0.3">
      <c r="B94" s="1"/>
      <c r="C94" s="100"/>
      <c r="D94" s="59"/>
      <c r="E94" s="59"/>
      <c r="F94" s="59"/>
      <c r="G94" s="59"/>
      <c r="H94" s="137"/>
      <c r="I94" s="59"/>
      <c r="J94" s="59"/>
      <c r="K94" s="59"/>
      <c r="L94" s="59"/>
      <c r="M94" s="59"/>
      <c r="N94" s="59"/>
      <c r="O94" s="59"/>
      <c r="P94" s="59"/>
      <c r="Q94" s="59"/>
      <c r="R94" s="59"/>
      <c r="S94" s="59"/>
      <c r="T94" s="49"/>
      <c r="U94" s="49"/>
      <c r="V94" s="49"/>
      <c r="W94" s="51">
        <f t="shared" ref="W94" si="0">IFERROR((E94-C94)/C94,0%)</f>
        <v>0</v>
      </c>
      <c r="X94" s="51"/>
    </row>
    <row r="95" spans="2:25" x14ac:dyDescent="0.3">
      <c r="I95" s="216"/>
    </row>
    <row r="96" spans="2:25" x14ac:dyDescent="0.3">
      <c r="B96" s="61" t="s">
        <v>6</v>
      </c>
      <c r="I96" s="119"/>
      <c r="J96" s="119"/>
      <c r="K96" s="119"/>
      <c r="L96" s="119"/>
      <c r="M96" s="119"/>
    </row>
    <row r="97" spans="2:13" x14ac:dyDescent="0.3">
      <c r="B97" s="3" t="s">
        <v>98</v>
      </c>
      <c r="I97" s="119"/>
      <c r="J97" s="119" t="s">
        <v>0</v>
      </c>
      <c r="K97" s="119"/>
      <c r="L97" s="119" t="s">
        <v>1</v>
      </c>
      <c r="M97" s="119" t="s">
        <v>2</v>
      </c>
    </row>
    <row r="98" spans="2:13" x14ac:dyDescent="0.3">
      <c r="I98" s="121" t="s">
        <v>3</v>
      </c>
      <c r="J98" s="121">
        <f>P84/C84</f>
        <v>0</v>
      </c>
      <c r="K98" s="121"/>
      <c r="L98" s="121">
        <f>N84/C84</f>
        <v>-3.2427906861890105E-4</v>
      </c>
      <c r="M98" s="121">
        <f>R84/C84</f>
        <v>0.28720492208229365</v>
      </c>
    </row>
    <row r="99" spans="2:13" x14ac:dyDescent="0.3">
      <c r="I99" s="121" t="s">
        <v>66</v>
      </c>
      <c r="J99" s="121">
        <f>P85/C85</f>
        <v>9.0073133158853916E-2</v>
      </c>
      <c r="K99" s="121"/>
      <c r="L99" s="121">
        <f>N85/C85</f>
        <v>2.2987837989643265E-3</v>
      </c>
      <c r="M99" s="121">
        <f>R85/C85</f>
        <v>6.5828716205538984E-2</v>
      </c>
    </row>
    <row r="100" spans="2:13" x14ac:dyDescent="0.3">
      <c r="I100" s="121" t="s">
        <v>67</v>
      </c>
      <c r="J100" s="121">
        <f>P86/C86</f>
        <v>9.0073133158853999E-2</v>
      </c>
      <c r="K100" s="121"/>
      <c r="L100" s="121">
        <f>N86/C86</f>
        <v>2.2987837989642415E-3</v>
      </c>
      <c r="M100" s="121">
        <f>R86/C86</f>
        <v>6.582871620553904E-2</v>
      </c>
    </row>
    <row r="101" spans="2:13" x14ac:dyDescent="0.3">
      <c r="I101" s="121" t="s">
        <v>4</v>
      </c>
      <c r="J101" s="121">
        <f>J87/C87</f>
        <v>0.10534894718860653</v>
      </c>
      <c r="K101" s="121"/>
      <c r="L101" s="121">
        <f>N87/C87</f>
        <v>2.2987837989639666E-3</v>
      </c>
      <c r="M101" s="121">
        <f>R87/C87</f>
        <v>-1.4610013718992713E-3</v>
      </c>
    </row>
    <row r="102" spans="2:13" x14ac:dyDescent="0.3">
      <c r="I102" s="121" t="s">
        <v>5</v>
      </c>
      <c r="J102" s="121">
        <f>P88/C88</f>
        <v>0</v>
      </c>
      <c r="K102" s="121"/>
      <c r="L102" s="121">
        <f>N88/C88</f>
        <v>0</v>
      </c>
      <c r="M102" s="121">
        <f>R88/C88</f>
        <v>-0.13144368873895765</v>
      </c>
    </row>
    <row r="103" spans="2:13" x14ac:dyDescent="0.3">
      <c r="I103" s="136" t="s">
        <v>119</v>
      </c>
      <c r="J103" s="136">
        <f>SUM(P84:P86,J87,P88)/SUM(C84:C87,C88)</f>
        <v>8.9586105001724911E-2</v>
      </c>
      <c r="K103" s="136"/>
      <c r="L103" s="136">
        <f>SUM(N84:N87,N88)/SUM(C84:C87,C88)</f>
        <v>2.079137238363938E-3</v>
      </c>
      <c r="M103" s="136">
        <f>SUM(R84:R87,R88)/SUM(C84:C87,C88)</f>
        <v>3.0008339030522583E-2</v>
      </c>
    </row>
  </sheetData>
  <mergeCells count="16">
    <mergeCell ref="C21:X21"/>
    <mergeCell ref="C22:X22"/>
    <mergeCell ref="B25:X25"/>
    <mergeCell ref="B28:X28"/>
    <mergeCell ref="C14:X14"/>
    <mergeCell ref="C16:X16"/>
    <mergeCell ref="C17:X17"/>
    <mergeCell ref="C18:X18"/>
    <mergeCell ref="C19:X19"/>
    <mergeCell ref="C20:X20"/>
    <mergeCell ref="C12:X12"/>
    <mergeCell ref="C2:X2"/>
    <mergeCell ref="C3:X3"/>
    <mergeCell ref="C5:X5"/>
    <mergeCell ref="C6:X6"/>
    <mergeCell ref="C8:X8"/>
  </mergeCells>
  <dataValidations count="1">
    <dataValidation type="list" allowBlank="1" showInputMessage="1" showErrorMessage="1" sqref="D32" xr:uid="{79EB6539-C688-4895-ACB3-EA7A56425119}">
      <formula1>$AN$37:$AN$44</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ADB19-9CC4-4BF7-B5AF-963628D8A698}">
  <dimension ref="B1:AQ101"/>
  <sheetViews>
    <sheetView showGridLines="0" topLeftCell="B77" zoomScale="80" zoomScaleNormal="80" workbookViewId="0">
      <selection activeCell="G49" sqref="G49"/>
    </sheetView>
  </sheetViews>
  <sheetFormatPr defaultColWidth="9.109375" defaultRowHeight="14.4" outlineLevelRow="1" x14ac:dyDescent="0.3"/>
  <cols>
    <col min="1" max="1" width="7.88671875" style="3" customWidth="1"/>
    <col min="2" max="2" width="50.5546875" style="3" customWidth="1"/>
    <col min="3" max="3" width="17" style="3" customWidth="1"/>
    <col min="4" max="4" width="18" style="2" bestFit="1" customWidth="1"/>
    <col min="5" max="5" width="18" style="3" bestFit="1" customWidth="1"/>
    <col min="6" max="6" width="17.6640625" style="3" customWidth="1"/>
    <col min="7" max="7" width="10.5546875" style="3" bestFit="1" customWidth="1"/>
    <col min="8" max="8" width="7.6640625" style="2" bestFit="1" customWidth="1"/>
    <col min="9" max="9" width="18" style="3" bestFit="1" customWidth="1"/>
    <col min="10" max="12" width="17.33203125" style="3" customWidth="1"/>
    <col min="13" max="13" width="18" style="3" bestFit="1" customWidth="1"/>
    <col min="14" max="14" width="17.33203125" style="3" bestFit="1" customWidth="1"/>
    <col min="15" max="15" width="18" style="3" bestFit="1" customWidth="1"/>
    <col min="16" max="16" width="17.33203125" style="3" bestFit="1" customWidth="1"/>
    <col min="17" max="17" width="18" style="3" bestFit="1" customWidth="1"/>
    <col min="18" max="19" width="17.33203125" style="3" bestFit="1" customWidth="1"/>
    <col min="20" max="20" width="9.109375" style="3" bestFit="1" customWidth="1"/>
    <col min="21" max="21" width="11.44140625" style="3" customWidth="1"/>
    <col min="22" max="24" width="12.5546875" style="3" customWidth="1"/>
    <col min="25" max="25" width="4.88671875" style="3" customWidth="1"/>
    <col min="26" max="26" width="21" style="3" customWidth="1"/>
    <col min="27" max="27" width="10.33203125" style="3" bestFit="1" customWidth="1"/>
    <col min="28" max="39" width="9.109375" style="3"/>
    <col min="40" max="43" width="0" style="3" hidden="1" customWidth="1"/>
    <col min="44" max="16384" width="9.109375" style="3"/>
  </cols>
  <sheetData>
    <row r="1" spans="2:24" x14ac:dyDescent="0.3">
      <c r="B1" s="1" t="s">
        <v>7</v>
      </c>
      <c r="C1" s="1" t="s">
        <v>8</v>
      </c>
    </row>
    <row r="2" spans="2:24" x14ac:dyDescent="0.3">
      <c r="B2" s="3" t="s">
        <v>9</v>
      </c>
      <c r="C2" s="301" t="s">
        <v>10</v>
      </c>
      <c r="D2" s="301"/>
      <c r="E2" s="301"/>
      <c r="F2" s="301"/>
      <c r="G2" s="301"/>
      <c r="H2" s="301"/>
      <c r="I2" s="301"/>
      <c r="J2" s="301"/>
      <c r="K2" s="301"/>
      <c r="L2" s="301"/>
      <c r="M2" s="301"/>
      <c r="N2" s="301"/>
      <c r="O2" s="301"/>
      <c r="P2" s="301"/>
      <c r="Q2" s="301"/>
      <c r="R2" s="301"/>
      <c r="S2" s="301"/>
      <c r="T2" s="301"/>
      <c r="U2" s="301"/>
      <c r="V2" s="301"/>
      <c r="W2" s="301"/>
      <c r="X2" s="301"/>
    </row>
    <row r="3" spans="2:24" x14ac:dyDescent="0.3">
      <c r="B3" s="3" t="s">
        <v>11</v>
      </c>
      <c r="C3" s="301" t="s">
        <v>12</v>
      </c>
      <c r="D3" s="301"/>
      <c r="E3" s="301"/>
      <c r="F3" s="301"/>
      <c r="G3" s="301"/>
      <c r="H3" s="301"/>
      <c r="I3" s="301"/>
      <c r="J3" s="301"/>
      <c r="K3" s="301"/>
      <c r="L3" s="301"/>
      <c r="M3" s="301"/>
      <c r="N3" s="301"/>
      <c r="O3" s="301"/>
      <c r="P3" s="301"/>
      <c r="Q3" s="301"/>
      <c r="R3" s="301"/>
      <c r="S3" s="301"/>
      <c r="T3" s="301"/>
      <c r="U3" s="301"/>
      <c r="V3" s="301"/>
      <c r="W3" s="301"/>
      <c r="X3" s="301"/>
    </row>
    <row r="4" spans="2:24" x14ac:dyDescent="0.3">
      <c r="B4" s="3" t="s">
        <v>13</v>
      </c>
      <c r="C4" s="3" t="s">
        <v>14</v>
      </c>
    </row>
    <row r="5" spans="2:24" x14ac:dyDescent="0.3">
      <c r="B5" s="4" t="s">
        <v>15</v>
      </c>
      <c r="C5" s="296" t="s">
        <v>16</v>
      </c>
      <c r="D5" s="296"/>
      <c r="E5" s="296"/>
      <c r="F5" s="296"/>
      <c r="G5" s="296"/>
      <c r="H5" s="296"/>
      <c r="I5" s="296"/>
      <c r="J5" s="296"/>
      <c r="K5" s="296"/>
      <c r="L5" s="296"/>
      <c r="M5" s="296"/>
      <c r="N5" s="296"/>
      <c r="O5" s="296"/>
      <c r="P5" s="296"/>
      <c r="Q5" s="296"/>
      <c r="R5" s="296"/>
      <c r="S5" s="296"/>
      <c r="T5" s="296"/>
      <c r="U5" s="296"/>
      <c r="V5" s="296"/>
      <c r="W5" s="296"/>
      <c r="X5" s="296"/>
    </row>
    <row r="6" spans="2:24" x14ac:dyDescent="0.3">
      <c r="B6" s="4" t="s">
        <v>17</v>
      </c>
      <c r="C6" s="296" t="s">
        <v>18</v>
      </c>
      <c r="D6" s="296"/>
      <c r="E6" s="296"/>
      <c r="F6" s="296"/>
      <c r="G6" s="296"/>
      <c r="H6" s="296"/>
      <c r="I6" s="296"/>
      <c r="J6" s="296"/>
      <c r="K6" s="296"/>
      <c r="L6" s="296"/>
      <c r="M6" s="296"/>
      <c r="N6" s="296"/>
      <c r="O6" s="296"/>
      <c r="P6" s="296"/>
      <c r="Q6" s="296"/>
      <c r="R6" s="296"/>
      <c r="S6" s="296"/>
      <c r="T6" s="296"/>
      <c r="U6" s="296"/>
      <c r="V6" s="296"/>
      <c r="W6" s="296"/>
      <c r="X6" s="296"/>
    </row>
    <row r="7" spans="2:24" x14ac:dyDescent="0.3">
      <c r="B7" s="3" t="s">
        <v>19</v>
      </c>
      <c r="C7" s="3" t="s">
        <v>20</v>
      </c>
    </row>
    <row r="8" spans="2:24" x14ac:dyDescent="0.3">
      <c r="B8" s="4" t="s">
        <v>21</v>
      </c>
      <c r="C8" s="296" t="s">
        <v>22</v>
      </c>
      <c r="D8" s="296"/>
      <c r="E8" s="296"/>
      <c r="F8" s="296"/>
      <c r="G8" s="296"/>
      <c r="H8" s="296"/>
      <c r="I8" s="296"/>
      <c r="J8" s="296"/>
      <c r="K8" s="296"/>
      <c r="L8" s="296"/>
      <c r="M8" s="296"/>
      <c r="N8" s="296"/>
      <c r="O8" s="296"/>
      <c r="P8" s="296"/>
      <c r="Q8" s="296"/>
      <c r="R8" s="296"/>
      <c r="S8" s="296"/>
      <c r="T8" s="296"/>
      <c r="U8" s="296"/>
      <c r="V8" s="296"/>
      <c r="W8" s="296"/>
      <c r="X8" s="296"/>
    </row>
    <row r="9" spans="2:24" x14ac:dyDescent="0.3">
      <c r="B9" s="5" t="s">
        <v>23</v>
      </c>
      <c r="C9" s="3" t="s">
        <v>24</v>
      </c>
    </row>
    <row r="10" spans="2:24" x14ac:dyDescent="0.3">
      <c r="B10" s="5" t="s">
        <v>25</v>
      </c>
      <c r="C10" s="3" t="s">
        <v>26</v>
      </c>
    </row>
    <row r="11" spans="2:24" x14ac:dyDescent="0.3">
      <c r="B11" s="3" t="s">
        <v>27</v>
      </c>
      <c r="C11" s="3" t="s">
        <v>28</v>
      </c>
    </row>
    <row r="12" spans="2:24" x14ac:dyDescent="0.3">
      <c r="B12" s="4" t="s">
        <v>29</v>
      </c>
      <c r="C12" s="296" t="s">
        <v>30</v>
      </c>
      <c r="D12" s="296"/>
      <c r="E12" s="296"/>
      <c r="F12" s="296"/>
      <c r="G12" s="296"/>
      <c r="H12" s="296"/>
      <c r="I12" s="296"/>
      <c r="J12" s="296"/>
      <c r="K12" s="296"/>
      <c r="L12" s="296"/>
      <c r="M12" s="296"/>
      <c r="N12" s="296"/>
      <c r="O12" s="296"/>
      <c r="P12" s="296"/>
      <c r="Q12" s="296"/>
      <c r="R12" s="296"/>
      <c r="S12" s="296"/>
      <c r="T12" s="296"/>
      <c r="U12" s="296"/>
      <c r="V12" s="296"/>
      <c r="W12" s="296"/>
      <c r="X12" s="296"/>
    </row>
    <row r="13" spans="2:24" x14ac:dyDescent="0.3">
      <c r="B13" s="3" t="s">
        <v>31</v>
      </c>
      <c r="C13" s="3" t="s">
        <v>32</v>
      </c>
    </row>
    <row r="14" spans="2:24" x14ac:dyDescent="0.3">
      <c r="B14" s="4" t="s">
        <v>33</v>
      </c>
      <c r="C14" s="296" t="s">
        <v>34</v>
      </c>
      <c r="D14" s="296"/>
      <c r="E14" s="296"/>
      <c r="F14" s="296"/>
      <c r="G14" s="296"/>
      <c r="H14" s="296"/>
      <c r="I14" s="296"/>
      <c r="J14" s="296"/>
      <c r="K14" s="296"/>
      <c r="L14" s="296"/>
      <c r="M14" s="296"/>
      <c r="N14" s="296"/>
      <c r="O14" s="296"/>
      <c r="P14" s="296"/>
      <c r="Q14" s="296"/>
      <c r="R14" s="296"/>
      <c r="S14" s="296"/>
      <c r="T14" s="296"/>
      <c r="U14" s="296"/>
      <c r="V14" s="296"/>
      <c r="W14" s="296"/>
      <c r="X14" s="296"/>
    </row>
    <row r="15" spans="2:24" x14ac:dyDescent="0.3">
      <c r="B15" s="3" t="s">
        <v>35</v>
      </c>
      <c r="C15" s="3" t="s">
        <v>36</v>
      </c>
    </row>
    <row r="16" spans="2:24" x14ac:dyDescent="0.3">
      <c r="B16" s="4" t="s">
        <v>37</v>
      </c>
      <c r="C16" s="296" t="s">
        <v>38</v>
      </c>
      <c r="D16" s="296"/>
      <c r="E16" s="296"/>
      <c r="F16" s="296"/>
      <c r="G16" s="296"/>
      <c r="H16" s="296"/>
      <c r="I16" s="296"/>
      <c r="J16" s="296"/>
      <c r="K16" s="296"/>
      <c r="L16" s="296"/>
      <c r="M16" s="296"/>
      <c r="N16" s="296"/>
      <c r="O16" s="296"/>
      <c r="P16" s="296"/>
      <c r="Q16" s="296"/>
      <c r="R16" s="296"/>
      <c r="S16" s="296"/>
      <c r="T16" s="296"/>
      <c r="U16" s="296"/>
      <c r="V16" s="296"/>
      <c r="W16" s="296"/>
      <c r="X16" s="296"/>
    </row>
    <row r="17" spans="2:24" x14ac:dyDescent="0.3">
      <c r="B17" s="4" t="s">
        <v>39</v>
      </c>
      <c r="C17" s="296" t="s">
        <v>40</v>
      </c>
      <c r="D17" s="296"/>
      <c r="E17" s="296"/>
      <c r="F17" s="296"/>
      <c r="G17" s="296"/>
      <c r="H17" s="296"/>
      <c r="I17" s="296"/>
      <c r="J17" s="296"/>
      <c r="K17" s="296"/>
      <c r="L17" s="296"/>
      <c r="M17" s="296"/>
      <c r="N17" s="296"/>
      <c r="O17" s="296"/>
      <c r="P17" s="296"/>
      <c r="Q17" s="296"/>
      <c r="R17" s="296"/>
      <c r="S17" s="296"/>
      <c r="T17" s="296"/>
      <c r="U17" s="296"/>
      <c r="V17" s="296"/>
      <c r="W17" s="296"/>
      <c r="X17" s="296"/>
    </row>
    <row r="18" spans="2:24" x14ac:dyDescent="0.3">
      <c r="B18" s="6" t="s">
        <v>41</v>
      </c>
      <c r="C18" s="296" t="s">
        <v>42</v>
      </c>
      <c r="D18" s="296"/>
      <c r="E18" s="296"/>
      <c r="F18" s="296"/>
      <c r="G18" s="296"/>
      <c r="H18" s="296"/>
      <c r="I18" s="296"/>
      <c r="J18" s="296"/>
      <c r="K18" s="296"/>
      <c r="L18" s="296"/>
      <c r="M18" s="296"/>
      <c r="N18" s="296"/>
      <c r="O18" s="296"/>
      <c r="P18" s="296"/>
      <c r="Q18" s="296"/>
      <c r="R18" s="296"/>
      <c r="S18" s="296"/>
      <c r="T18" s="296"/>
      <c r="U18" s="296"/>
      <c r="V18" s="296"/>
      <c r="W18" s="296"/>
      <c r="X18" s="296"/>
    </row>
    <row r="19" spans="2:24" x14ac:dyDescent="0.3">
      <c r="B19" s="4" t="s">
        <v>43</v>
      </c>
      <c r="C19" s="296" t="s">
        <v>44</v>
      </c>
      <c r="D19" s="296"/>
      <c r="E19" s="296"/>
      <c r="F19" s="296"/>
      <c r="G19" s="296"/>
      <c r="H19" s="296"/>
      <c r="I19" s="296"/>
      <c r="J19" s="296"/>
      <c r="K19" s="296"/>
      <c r="L19" s="296"/>
      <c r="M19" s="296"/>
      <c r="N19" s="296"/>
      <c r="O19" s="296"/>
      <c r="P19" s="296"/>
      <c r="Q19" s="296"/>
      <c r="R19" s="296"/>
      <c r="S19" s="296"/>
      <c r="T19" s="296"/>
      <c r="U19" s="296"/>
      <c r="V19" s="296"/>
      <c r="W19" s="296"/>
      <c r="X19" s="296"/>
    </row>
    <row r="20" spans="2:24" x14ac:dyDescent="0.3">
      <c r="B20" s="4" t="s">
        <v>45</v>
      </c>
      <c r="C20" s="296" t="s">
        <v>46</v>
      </c>
      <c r="D20" s="296"/>
      <c r="E20" s="296"/>
      <c r="F20" s="296"/>
      <c r="G20" s="296"/>
      <c r="H20" s="296"/>
      <c r="I20" s="296"/>
      <c r="J20" s="296"/>
      <c r="K20" s="296"/>
      <c r="L20" s="296"/>
      <c r="M20" s="296"/>
      <c r="N20" s="296"/>
      <c r="O20" s="296"/>
      <c r="P20" s="296"/>
      <c r="Q20" s="296"/>
      <c r="R20" s="296"/>
      <c r="S20" s="296"/>
      <c r="T20" s="296"/>
      <c r="U20" s="296"/>
      <c r="V20" s="296"/>
      <c r="W20" s="296"/>
      <c r="X20" s="296"/>
    </row>
    <row r="21" spans="2:24" x14ac:dyDescent="0.3">
      <c r="B21" s="4" t="s">
        <v>47</v>
      </c>
      <c r="C21" s="296" t="s">
        <v>48</v>
      </c>
      <c r="D21" s="296"/>
      <c r="E21" s="296"/>
      <c r="F21" s="296"/>
      <c r="G21" s="296"/>
      <c r="H21" s="296"/>
      <c r="I21" s="296"/>
      <c r="J21" s="296"/>
      <c r="K21" s="296"/>
      <c r="L21" s="296"/>
      <c r="M21" s="296"/>
      <c r="N21" s="296"/>
      <c r="O21" s="296"/>
      <c r="P21" s="296"/>
      <c r="Q21" s="296"/>
      <c r="R21" s="296"/>
      <c r="S21" s="296"/>
      <c r="T21" s="296"/>
      <c r="U21" s="296"/>
      <c r="V21" s="296"/>
      <c r="W21" s="296"/>
      <c r="X21" s="296"/>
    </row>
    <row r="22" spans="2:24" x14ac:dyDescent="0.3">
      <c r="B22" s="4" t="s">
        <v>49</v>
      </c>
      <c r="C22" s="296" t="s">
        <v>50</v>
      </c>
      <c r="D22" s="296"/>
      <c r="E22" s="296"/>
      <c r="F22" s="296"/>
      <c r="G22" s="296"/>
      <c r="H22" s="296"/>
      <c r="I22" s="296"/>
      <c r="J22" s="296"/>
      <c r="K22" s="296"/>
      <c r="L22" s="296"/>
      <c r="M22" s="296"/>
      <c r="N22" s="296"/>
      <c r="O22" s="296"/>
      <c r="P22" s="296"/>
      <c r="Q22" s="296"/>
      <c r="R22" s="296"/>
      <c r="S22" s="296"/>
      <c r="T22" s="296"/>
      <c r="U22" s="296"/>
      <c r="V22" s="296"/>
      <c r="W22" s="296"/>
      <c r="X22" s="296"/>
    </row>
    <row r="24" spans="2:24" x14ac:dyDescent="0.3">
      <c r="B24" s="3" t="s">
        <v>51</v>
      </c>
    </row>
    <row r="25" spans="2:24" ht="31.5" customHeight="1" thickBot="1" x14ac:dyDescent="0.5">
      <c r="B25" s="297" t="s">
        <v>52</v>
      </c>
      <c r="C25" s="297"/>
      <c r="D25" s="297"/>
      <c r="E25" s="297"/>
      <c r="F25" s="297"/>
      <c r="G25" s="297"/>
      <c r="H25" s="297"/>
      <c r="I25" s="297"/>
      <c r="J25" s="297"/>
      <c r="K25" s="297"/>
      <c r="L25" s="297"/>
      <c r="M25" s="297"/>
      <c r="N25" s="297"/>
      <c r="O25" s="297"/>
      <c r="P25" s="297"/>
      <c r="Q25" s="297"/>
      <c r="R25" s="297"/>
      <c r="S25" s="297"/>
      <c r="T25" s="297"/>
      <c r="U25" s="297"/>
      <c r="V25" s="297"/>
      <c r="W25" s="297"/>
      <c r="X25" s="297"/>
    </row>
    <row r="26" spans="2:24" ht="23.4" x14ac:dyDescent="0.45">
      <c r="B26" s="7"/>
      <c r="C26" s="7"/>
    </row>
    <row r="27" spans="2:24" x14ac:dyDescent="0.3">
      <c r="B27" s="1"/>
      <c r="C27" s="1"/>
    </row>
    <row r="29" spans="2:24" x14ac:dyDescent="0.3">
      <c r="B29" s="8" t="s">
        <v>53</v>
      </c>
      <c r="C29" s="1"/>
      <c r="D29" s="9"/>
    </row>
    <row r="30" spans="2:24" x14ac:dyDescent="0.3">
      <c r="B30" s="10" t="s">
        <v>54</v>
      </c>
      <c r="C30" s="1"/>
      <c r="D30" s="9"/>
    </row>
    <row r="31" spans="2:24" s="2" customFormat="1" x14ac:dyDescent="0.3">
      <c r="B31" s="11" t="s">
        <v>55</v>
      </c>
      <c r="D31" s="12" t="s">
        <v>68</v>
      </c>
      <c r="E31" s="13">
        <v>1</v>
      </c>
    </row>
    <row r="32" spans="2:24" s="2" customFormat="1" x14ac:dyDescent="0.3">
      <c r="B32" s="206"/>
    </row>
    <row r="33" spans="2:43" ht="57.6" outlineLevel="1" x14ac:dyDescent="0.3">
      <c r="B33" s="14" t="s">
        <v>57</v>
      </c>
      <c r="C33" s="15" t="s">
        <v>58</v>
      </c>
      <c r="D33" s="15" t="s">
        <v>59</v>
      </c>
      <c r="E33" s="15" t="s">
        <v>60</v>
      </c>
      <c r="F33" s="15" t="s">
        <v>61</v>
      </c>
      <c r="G33" s="15" t="s">
        <v>128</v>
      </c>
      <c r="H33" s="15" t="s">
        <v>17</v>
      </c>
      <c r="I33" s="15" t="s">
        <v>19</v>
      </c>
      <c r="J33" s="15" t="s">
        <v>21</v>
      </c>
      <c r="K33" s="15" t="s">
        <v>62</v>
      </c>
      <c r="L33" s="15" t="s">
        <v>63</v>
      </c>
      <c r="M33" s="15" t="s">
        <v>27</v>
      </c>
      <c r="N33" s="15" t="s">
        <v>29</v>
      </c>
      <c r="O33" s="15" t="s">
        <v>31</v>
      </c>
      <c r="P33" s="15" t="s">
        <v>33</v>
      </c>
      <c r="Q33" s="15" t="s">
        <v>35</v>
      </c>
      <c r="R33" s="15" t="s">
        <v>37</v>
      </c>
      <c r="S33" s="15" t="s">
        <v>39</v>
      </c>
      <c r="T33" s="15" t="s">
        <v>64</v>
      </c>
      <c r="U33" s="16" t="s">
        <v>65</v>
      </c>
      <c r="V33" s="16" t="s">
        <v>45</v>
      </c>
      <c r="W33" s="15" t="s">
        <v>47</v>
      </c>
      <c r="X33" s="16" t="s">
        <v>49</v>
      </c>
      <c r="AA33" s="17"/>
    </row>
    <row r="34" spans="2:43" s="1" customFormat="1" outlineLevel="1" x14ac:dyDescent="0.3">
      <c r="B34" s="18" t="s">
        <v>3</v>
      </c>
      <c r="C34" s="19">
        <v>247272</v>
      </c>
      <c r="D34" s="19">
        <v>430367</v>
      </c>
      <c r="E34" s="19">
        <v>436791</v>
      </c>
      <c r="F34" s="20">
        <v>189519</v>
      </c>
      <c r="G34" s="126">
        <v>0.76643938658643118</v>
      </c>
      <c r="H34" s="21">
        <v>2.3396910179470744E-2</v>
      </c>
      <c r="I34" s="19">
        <v>247272</v>
      </c>
      <c r="J34" s="22">
        <v>0</v>
      </c>
      <c r="K34" s="32">
        <v>0</v>
      </c>
      <c r="L34" s="32">
        <v>0</v>
      </c>
      <c r="M34" s="23">
        <v>430367</v>
      </c>
      <c r="N34" s="22">
        <v>183095</v>
      </c>
      <c r="O34" s="23">
        <v>247272</v>
      </c>
      <c r="P34" s="22">
        <v>0</v>
      </c>
      <c r="Q34" s="23">
        <v>247272</v>
      </c>
      <c r="R34" s="22">
        <v>0</v>
      </c>
      <c r="S34" s="22">
        <v>6424</v>
      </c>
      <c r="T34" s="24">
        <v>0</v>
      </c>
      <c r="U34" s="25">
        <v>0</v>
      </c>
      <c r="V34" s="26">
        <v>0</v>
      </c>
      <c r="W34" s="24">
        <v>0.76643938658643118</v>
      </c>
      <c r="X34" s="25">
        <v>1.7932313485971383E-2</v>
      </c>
    </row>
    <row r="35" spans="2:43" s="1" customFormat="1" outlineLevel="1" x14ac:dyDescent="0.3">
      <c r="B35" s="18" t="s">
        <v>66</v>
      </c>
      <c r="C35" s="19">
        <v>7765000</v>
      </c>
      <c r="D35" s="19">
        <v>7061504</v>
      </c>
      <c r="E35" s="19">
        <v>7360552</v>
      </c>
      <c r="F35" s="20">
        <v>-404448</v>
      </c>
      <c r="G35" s="126">
        <v>-5.2086027044430133E-2</v>
      </c>
      <c r="H35" s="21">
        <v>0.73472535322879384</v>
      </c>
      <c r="I35" s="23">
        <v>7765000</v>
      </c>
      <c r="J35" s="22">
        <v>0</v>
      </c>
      <c r="K35" s="32">
        <v>0</v>
      </c>
      <c r="L35" s="32">
        <v>0</v>
      </c>
      <c r="M35" s="23">
        <v>7061504</v>
      </c>
      <c r="N35" s="22">
        <v>-703496</v>
      </c>
      <c r="O35" s="23">
        <v>8153250</v>
      </c>
      <c r="P35" s="22">
        <v>388250</v>
      </c>
      <c r="Q35" s="23">
        <v>7765000</v>
      </c>
      <c r="R35" s="22">
        <v>0</v>
      </c>
      <c r="S35" s="22">
        <v>-89202</v>
      </c>
      <c r="T35" s="24">
        <v>0</v>
      </c>
      <c r="U35" s="25">
        <v>0</v>
      </c>
      <c r="V35" s="26">
        <v>0</v>
      </c>
      <c r="W35" s="24">
        <v>-5.2086027044430133E-2</v>
      </c>
      <c r="X35" s="25">
        <v>-3.8268924618503439E-2</v>
      </c>
    </row>
    <row r="36" spans="2:43" s="1" customFormat="1" outlineLevel="1" x14ac:dyDescent="0.3">
      <c r="B36" s="18" t="s">
        <v>67</v>
      </c>
      <c r="C36" s="19"/>
      <c r="D36" s="19"/>
      <c r="E36" s="19"/>
      <c r="F36" s="20">
        <v>0</v>
      </c>
      <c r="G36" s="126">
        <v>0</v>
      </c>
      <c r="H36" s="21">
        <v>0</v>
      </c>
      <c r="I36" s="23">
        <v>0</v>
      </c>
      <c r="J36" s="22">
        <v>0</v>
      </c>
      <c r="K36" s="23"/>
      <c r="L36" s="23"/>
      <c r="M36" s="23">
        <v>0</v>
      </c>
      <c r="N36" s="22">
        <v>0</v>
      </c>
      <c r="O36" s="23">
        <v>0</v>
      </c>
      <c r="P36" s="22">
        <v>0</v>
      </c>
      <c r="Q36" s="23">
        <v>0</v>
      </c>
      <c r="R36" s="22">
        <v>0</v>
      </c>
      <c r="S36" s="22">
        <v>0</v>
      </c>
      <c r="T36" s="24">
        <v>0</v>
      </c>
      <c r="U36" s="25">
        <v>0</v>
      </c>
      <c r="V36" s="26">
        <v>0</v>
      </c>
      <c r="W36" s="24">
        <v>0</v>
      </c>
      <c r="X36" s="25">
        <v>0</v>
      </c>
      <c r="AN36" s="1" t="s">
        <v>68</v>
      </c>
      <c r="AO36" s="1">
        <v>1</v>
      </c>
      <c r="AP36" s="1">
        <v>12</v>
      </c>
      <c r="AQ36" s="1">
        <v>1</v>
      </c>
    </row>
    <row r="37" spans="2:43" s="1" customFormat="1" outlineLevel="1" x14ac:dyDescent="0.3">
      <c r="B37" s="18" t="s">
        <v>4</v>
      </c>
      <c r="C37" s="19">
        <v>2556303</v>
      </c>
      <c r="D37" s="19">
        <v>3337988</v>
      </c>
      <c r="E37" s="19">
        <v>3467287</v>
      </c>
      <c r="F37" s="20">
        <v>910984</v>
      </c>
      <c r="G37" s="126">
        <v>0.35636777017434945</v>
      </c>
      <c r="H37" s="21">
        <v>0.24187773659173539</v>
      </c>
      <c r="I37" s="23">
        <v>2620210.5749999997</v>
      </c>
      <c r="J37" s="22">
        <v>63907.574999999721</v>
      </c>
      <c r="K37" s="23">
        <v>12781.514999999945</v>
      </c>
      <c r="L37" s="23">
        <v>38344.544999999831</v>
      </c>
      <c r="M37" s="23">
        <v>3337988</v>
      </c>
      <c r="N37" s="22">
        <v>781685</v>
      </c>
      <c r="O37" s="23">
        <v>2556303</v>
      </c>
      <c r="P37" s="22">
        <v>0</v>
      </c>
      <c r="Q37" s="23">
        <v>2556303</v>
      </c>
      <c r="R37" s="22">
        <v>0</v>
      </c>
      <c r="S37" s="22">
        <v>65391.425000000279</v>
      </c>
      <c r="T37" s="24">
        <v>2.499999999999989E-2</v>
      </c>
      <c r="U37" s="25">
        <v>2.499999999999989E-2</v>
      </c>
      <c r="V37" s="26">
        <v>6.0469434147933585E-3</v>
      </c>
      <c r="W37" s="24">
        <v>0.35636777017434945</v>
      </c>
      <c r="X37" s="25">
        <v>8.6197429644015389E-2</v>
      </c>
      <c r="AN37" s="1" t="s">
        <v>69</v>
      </c>
      <c r="AO37" s="1">
        <v>2</v>
      </c>
      <c r="AP37" s="1">
        <v>11</v>
      </c>
      <c r="AQ37" s="1">
        <v>0.91666666666666663</v>
      </c>
    </row>
    <row r="38" spans="2:43" s="1" customFormat="1" outlineLevel="1" x14ac:dyDescent="0.3">
      <c r="B38" s="11" t="s">
        <v>79</v>
      </c>
      <c r="C38" s="19">
        <v>0</v>
      </c>
      <c r="D38" s="19">
        <v>0</v>
      </c>
      <c r="E38" s="19">
        <v>0</v>
      </c>
      <c r="F38" s="20">
        <v>0</v>
      </c>
      <c r="G38" s="126">
        <v>0</v>
      </c>
      <c r="H38" s="21">
        <v>0</v>
      </c>
      <c r="I38" s="19">
        <v>0</v>
      </c>
      <c r="J38" s="31">
        <v>0</v>
      </c>
      <c r="K38" s="32"/>
      <c r="L38" s="32"/>
      <c r="M38" s="19">
        <v>0</v>
      </c>
      <c r="N38" s="22">
        <v>0</v>
      </c>
      <c r="O38" s="19">
        <v>0</v>
      </c>
      <c r="P38" s="22">
        <v>0</v>
      </c>
      <c r="Q38" s="19">
        <v>0</v>
      </c>
      <c r="R38" s="22">
        <v>0</v>
      </c>
      <c r="S38" s="22">
        <v>0</v>
      </c>
      <c r="T38" s="24">
        <v>0</v>
      </c>
      <c r="U38" s="25">
        <v>0</v>
      </c>
      <c r="V38" s="26">
        <v>0</v>
      </c>
      <c r="W38" s="24">
        <v>0</v>
      </c>
      <c r="X38" s="25">
        <v>0</v>
      </c>
      <c r="AN38" s="1" t="s">
        <v>80</v>
      </c>
      <c r="AO38" s="1">
        <v>8</v>
      </c>
      <c r="AP38" s="1">
        <v>5</v>
      </c>
      <c r="AQ38" s="1">
        <v>0.41666666666666669</v>
      </c>
    </row>
    <row r="39" spans="2:43" s="1" customFormat="1" outlineLevel="1" x14ac:dyDescent="0.3">
      <c r="B39" s="27" t="s">
        <v>81</v>
      </c>
      <c r="C39" s="28">
        <v>0</v>
      </c>
      <c r="D39" s="28">
        <v>0</v>
      </c>
      <c r="E39" s="28">
        <v>0</v>
      </c>
      <c r="F39" s="29">
        <v>0</v>
      </c>
      <c r="G39" s="128">
        <v>0</v>
      </c>
      <c r="H39" s="30">
        <v>0</v>
      </c>
      <c r="I39" s="28">
        <v>0</v>
      </c>
      <c r="J39" s="31">
        <v>0</v>
      </c>
      <c r="K39" s="32"/>
      <c r="L39" s="32"/>
      <c r="M39" s="28">
        <v>0</v>
      </c>
      <c r="N39" s="31">
        <v>0</v>
      </c>
      <c r="O39" s="28">
        <v>0</v>
      </c>
      <c r="P39" s="31">
        <v>0</v>
      </c>
      <c r="Q39" s="28">
        <v>0</v>
      </c>
      <c r="R39" s="31">
        <v>0</v>
      </c>
      <c r="S39" s="31">
        <v>0</v>
      </c>
      <c r="T39" s="33">
        <v>0</v>
      </c>
      <c r="U39" s="34">
        <v>0</v>
      </c>
      <c r="V39" s="35">
        <v>0</v>
      </c>
      <c r="W39" s="33">
        <v>0</v>
      </c>
      <c r="X39" s="34">
        <v>0</v>
      </c>
      <c r="AN39" s="1" t="s">
        <v>82</v>
      </c>
      <c r="AO39" s="1">
        <v>9</v>
      </c>
      <c r="AP39" s="1">
        <v>4</v>
      </c>
      <c r="AQ39" s="1">
        <v>0.33333333333333331</v>
      </c>
    </row>
    <row r="40" spans="2:43" s="1" customFormat="1" outlineLevel="1" x14ac:dyDescent="0.3">
      <c r="B40" s="27" t="s">
        <v>83</v>
      </c>
      <c r="C40" s="28">
        <v>0</v>
      </c>
      <c r="D40" s="28">
        <v>0</v>
      </c>
      <c r="E40" s="28">
        <v>0</v>
      </c>
      <c r="F40" s="29">
        <v>0</v>
      </c>
      <c r="G40" s="128">
        <v>0</v>
      </c>
      <c r="H40" s="30">
        <v>0</v>
      </c>
      <c r="I40" s="28">
        <v>0</v>
      </c>
      <c r="J40" s="31">
        <v>0</v>
      </c>
      <c r="K40" s="32"/>
      <c r="L40" s="32"/>
      <c r="M40" s="28">
        <v>0</v>
      </c>
      <c r="N40" s="31">
        <v>0</v>
      </c>
      <c r="O40" s="28">
        <v>0</v>
      </c>
      <c r="P40" s="31">
        <v>0</v>
      </c>
      <c r="Q40" s="28">
        <v>0</v>
      </c>
      <c r="R40" s="31">
        <v>0</v>
      </c>
      <c r="S40" s="31">
        <v>0</v>
      </c>
      <c r="T40" s="33">
        <v>0</v>
      </c>
      <c r="U40" s="34">
        <v>0</v>
      </c>
      <c r="V40" s="35">
        <v>0</v>
      </c>
      <c r="W40" s="33">
        <v>0</v>
      </c>
      <c r="X40" s="34">
        <v>0</v>
      </c>
      <c r="AN40" s="1" t="s">
        <v>84</v>
      </c>
      <c r="AO40" s="1">
        <v>10</v>
      </c>
      <c r="AP40" s="1">
        <v>3</v>
      </c>
      <c r="AQ40" s="1">
        <v>0.25</v>
      </c>
    </row>
    <row r="41" spans="2:43" outlineLevel="1" x14ac:dyDescent="0.3">
      <c r="B41" s="27" t="s">
        <v>85</v>
      </c>
      <c r="C41" s="28">
        <v>0</v>
      </c>
      <c r="D41" s="28">
        <v>0</v>
      </c>
      <c r="E41" s="28">
        <v>0</v>
      </c>
      <c r="F41" s="29"/>
      <c r="G41" s="128">
        <v>0</v>
      </c>
      <c r="H41" s="30">
        <v>0</v>
      </c>
      <c r="I41" s="28">
        <v>0</v>
      </c>
      <c r="J41" s="31">
        <v>0</v>
      </c>
      <c r="K41" s="32"/>
      <c r="L41" s="32"/>
      <c r="M41" s="28">
        <v>0</v>
      </c>
      <c r="N41" s="31">
        <v>0</v>
      </c>
      <c r="O41" s="28">
        <v>0</v>
      </c>
      <c r="P41" s="31">
        <v>0</v>
      </c>
      <c r="Q41" s="28">
        <v>0</v>
      </c>
      <c r="R41" s="31">
        <v>0</v>
      </c>
      <c r="S41" s="31">
        <v>0</v>
      </c>
      <c r="T41" s="33">
        <v>0</v>
      </c>
      <c r="U41" s="34">
        <v>0</v>
      </c>
      <c r="V41" s="35">
        <v>0</v>
      </c>
      <c r="W41" s="33">
        <v>0</v>
      </c>
      <c r="X41" s="34">
        <v>0</v>
      </c>
      <c r="Y41" s="1"/>
    </row>
    <row r="42" spans="2:43" s="1" customFormat="1" outlineLevel="1" x14ac:dyDescent="0.3">
      <c r="B42" s="36" t="s">
        <v>86</v>
      </c>
      <c r="C42" s="37"/>
      <c r="D42" s="37"/>
      <c r="E42" s="37"/>
      <c r="F42" s="38">
        <v>0</v>
      </c>
      <c r="G42" s="129">
        <v>0</v>
      </c>
      <c r="H42" s="39">
        <v>0</v>
      </c>
      <c r="I42" s="37">
        <v>0</v>
      </c>
      <c r="J42" s="40">
        <v>0</v>
      </c>
      <c r="K42" s="41"/>
      <c r="L42" s="41"/>
      <c r="M42" s="37">
        <v>0</v>
      </c>
      <c r="N42" s="40">
        <v>0</v>
      </c>
      <c r="O42" s="37">
        <v>0</v>
      </c>
      <c r="P42" s="40">
        <v>0</v>
      </c>
      <c r="Q42" s="37">
        <v>0</v>
      </c>
      <c r="R42" s="40">
        <v>0</v>
      </c>
      <c r="S42" s="40">
        <v>0</v>
      </c>
      <c r="T42" s="42">
        <v>0</v>
      </c>
      <c r="U42" s="43">
        <v>0</v>
      </c>
      <c r="V42" s="44">
        <v>0</v>
      </c>
      <c r="W42" s="42">
        <v>0</v>
      </c>
      <c r="X42" s="43">
        <v>0</v>
      </c>
      <c r="AN42" s="1" t="s">
        <v>87</v>
      </c>
      <c r="AO42" s="1">
        <v>11</v>
      </c>
      <c r="AP42" s="1">
        <v>2</v>
      </c>
      <c r="AQ42" s="1">
        <v>0.16666666666666666</v>
      </c>
    </row>
    <row r="43" spans="2:43" outlineLevel="1" x14ac:dyDescent="0.3">
      <c r="B43" s="3" t="s">
        <v>88</v>
      </c>
      <c r="C43" s="45">
        <v>10568575</v>
      </c>
      <c r="D43" s="45">
        <v>10829859</v>
      </c>
      <c r="E43" s="45">
        <v>11264630</v>
      </c>
      <c r="F43" s="45">
        <v>696055</v>
      </c>
      <c r="G43" s="131">
        <v>6.5860818511483329E-2</v>
      </c>
      <c r="H43" s="46">
        <v>1</v>
      </c>
      <c r="I43" s="45">
        <v>10632482.574999999</v>
      </c>
      <c r="J43" s="45">
        <v>63907.574999999721</v>
      </c>
      <c r="K43" s="45">
        <v>12781.514999999945</v>
      </c>
      <c r="L43" s="45">
        <v>38344.544999999831</v>
      </c>
      <c r="M43" s="45">
        <v>10829859</v>
      </c>
      <c r="N43" s="45">
        <v>261284</v>
      </c>
      <c r="O43" s="45">
        <v>10956825</v>
      </c>
      <c r="P43" s="45">
        <v>388250</v>
      </c>
      <c r="Q43" s="45">
        <v>10568575</v>
      </c>
      <c r="R43" s="45">
        <v>0</v>
      </c>
      <c r="S43" s="45">
        <v>-17386.574999999721</v>
      </c>
      <c r="T43" s="47">
        <v>6.0469434147933585E-3</v>
      </c>
      <c r="U43" s="48">
        <v>6.0469434147933585E-3</v>
      </c>
      <c r="V43" s="49">
        <v>6.0469434147933585E-3</v>
      </c>
      <c r="W43" s="50">
        <v>6.5860818511483329E-2</v>
      </c>
      <c r="X43" s="51">
        <v>6.5860818511483329E-2</v>
      </c>
      <c r="AN43" s="3" t="s">
        <v>89</v>
      </c>
      <c r="AO43" s="3">
        <v>12</v>
      </c>
      <c r="AP43" s="1">
        <v>1</v>
      </c>
      <c r="AQ43" s="1">
        <v>8.3333333333333329E-2</v>
      </c>
    </row>
    <row r="44" spans="2:43" outlineLevel="1" x14ac:dyDescent="0.3">
      <c r="C44" s="52"/>
      <c r="D44" s="52"/>
      <c r="E44" s="52"/>
      <c r="F44" s="53"/>
      <c r="G44" s="53"/>
      <c r="I44" s="2"/>
      <c r="J44" s="2"/>
      <c r="K44" s="2"/>
      <c r="L44" s="2"/>
      <c r="M44" s="2"/>
      <c r="N44" s="2"/>
      <c r="O44" s="2"/>
      <c r="P44" s="2"/>
      <c r="Q44" s="2"/>
      <c r="R44" s="2"/>
      <c r="S44" s="53"/>
      <c r="T44" s="2"/>
      <c r="U44" s="2"/>
      <c r="V44" s="2"/>
      <c r="W44" s="2"/>
      <c r="X44" s="2"/>
    </row>
    <row r="45" spans="2:43" ht="63" customHeight="1" outlineLevel="1" x14ac:dyDescent="0.3">
      <c r="B45" s="14" t="s">
        <v>90</v>
      </c>
      <c r="C45" s="15" t="s">
        <v>58</v>
      </c>
      <c r="D45" s="15" t="s">
        <v>59</v>
      </c>
      <c r="E45" s="15" t="s">
        <v>60</v>
      </c>
      <c r="F45" s="15" t="s">
        <v>61</v>
      </c>
      <c r="G45" s="15" t="s">
        <v>128</v>
      </c>
      <c r="H45" s="15" t="s">
        <v>17</v>
      </c>
      <c r="I45" s="15" t="s">
        <v>19</v>
      </c>
      <c r="J45" s="15" t="s">
        <v>21</v>
      </c>
      <c r="K45" s="15" t="s">
        <v>62</v>
      </c>
      <c r="L45" s="15" t="s">
        <v>63</v>
      </c>
      <c r="M45" s="15" t="s">
        <v>27</v>
      </c>
      <c r="N45" s="15" t="s">
        <v>29</v>
      </c>
      <c r="O45" s="15" t="s">
        <v>31</v>
      </c>
      <c r="P45" s="15" t="s">
        <v>33</v>
      </c>
      <c r="Q45" s="15" t="s">
        <v>35</v>
      </c>
      <c r="R45" s="15" t="s">
        <v>37</v>
      </c>
      <c r="S45" s="15" t="s">
        <v>39</v>
      </c>
      <c r="T45" s="15" t="s">
        <v>64</v>
      </c>
      <c r="U45" s="16" t="s">
        <v>65</v>
      </c>
      <c r="V45" s="16" t="s">
        <v>45</v>
      </c>
      <c r="W45" s="15" t="s">
        <v>47</v>
      </c>
      <c r="X45" s="16" t="s">
        <v>49</v>
      </c>
    </row>
    <row r="46" spans="2:43" outlineLevel="1" x14ac:dyDescent="0.3">
      <c r="B46" s="18" t="s">
        <v>3</v>
      </c>
      <c r="C46" s="19">
        <v>858723</v>
      </c>
      <c r="D46" s="19">
        <v>1054853</v>
      </c>
      <c r="E46" s="19">
        <v>1142181</v>
      </c>
      <c r="F46" s="20">
        <v>283458</v>
      </c>
      <c r="G46" s="126">
        <v>0.33009247452321644</v>
      </c>
      <c r="H46" s="21">
        <v>7.6819464154978118E-2</v>
      </c>
      <c r="I46" s="19">
        <v>858723</v>
      </c>
      <c r="J46" s="22">
        <v>0</v>
      </c>
      <c r="K46" s="32">
        <v>0</v>
      </c>
      <c r="L46" s="32">
        <v>0</v>
      </c>
      <c r="M46" s="23">
        <v>1054853</v>
      </c>
      <c r="N46" s="22">
        <v>196130</v>
      </c>
      <c r="O46" s="23">
        <v>858723</v>
      </c>
      <c r="P46" s="22">
        <v>0</v>
      </c>
      <c r="Q46" s="23">
        <v>858723</v>
      </c>
      <c r="R46" s="22">
        <v>0</v>
      </c>
      <c r="S46" s="22">
        <v>87328</v>
      </c>
      <c r="T46" s="24">
        <v>0</v>
      </c>
      <c r="U46" s="25">
        <v>0</v>
      </c>
      <c r="V46" s="26">
        <v>0</v>
      </c>
      <c r="W46" s="24">
        <v>0.33009247452321644</v>
      </c>
      <c r="X46" s="25">
        <v>2.5357527014464254E-2</v>
      </c>
    </row>
    <row r="47" spans="2:43" outlineLevel="1" x14ac:dyDescent="0.3">
      <c r="B47" s="18" t="s">
        <v>66</v>
      </c>
      <c r="C47" s="19">
        <v>3293206</v>
      </c>
      <c r="D47" s="19">
        <v>4041887</v>
      </c>
      <c r="E47" s="19">
        <v>4357609</v>
      </c>
      <c r="F47" s="20">
        <v>1064403</v>
      </c>
      <c r="G47" s="126">
        <v>0.32321178814808427</v>
      </c>
      <c r="H47" s="21">
        <v>0.29460293979776814</v>
      </c>
      <c r="I47" s="23">
        <v>3293206</v>
      </c>
      <c r="J47" s="22">
        <v>0</v>
      </c>
      <c r="K47" s="32">
        <v>0</v>
      </c>
      <c r="L47" s="32">
        <v>0</v>
      </c>
      <c r="M47" s="23">
        <v>4041887</v>
      </c>
      <c r="N47" s="22">
        <v>748681</v>
      </c>
      <c r="O47" s="23">
        <v>3457866.3000000003</v>
      </c>
      <c r="P47" s="22">
        <v>164660.30000000028</v>
      </c>
      <c r="Q47" s="23">
        <v>3293206</v>
      </c>
      <c r="R47" s="22">
        <v>0</v>
      </c>
      <c r="S47" s="22">
        <v>151061.69999999972</v>
      </c>
      <c r="T47" s="24">
        <v>0</v>
      </c>
      <c r="U47" s="25">
        <v>0</v>
      </c>
      <c r="V47" s="26">
        <v>0</v>
      </c>
      <c r="W47" s="24">
        <v>0.32321178814808427</v>
      </c>
      <c r="X47" s="25">
        <v>9.5219142965719053E-2</v>
      </c>
    </row>
    <row r="48" spans="2:43" outlineLevel="1" x14ac:dyDescent="0.3">
      <c r="B48" s="18" t="s">
        <v>67</v>
      </c>
      <c r="C48" s="19"/>
      <c r="D48" s="19"/>
      <c r="E48" s="19"/>
      <c r="F48" s="20">
        <v>0</v>
      </c>
      <c r="G48" s="126">
        <v>0</v>
      </c>
      <c r="H48" s="21">
        <v>0</v>
      </c>
      <c r="I48" s="23">
        <v>0</v>
      </c>
      <c r="J48" s="22">
        <v>0</v>
      </c>
      <c r="K48" s="23"/>
      <c r="L48" s="23"/>
      <c r="M48" s="23">
        <v>0</v>
      </c>
      <c r="N48" s="22">
        <v>0</v>
      </c>
      <c r="O48" s="23">
        <v>0</v>
      </c>
      <c r="P48" s="22">
        <v>0</v>
      </c>
      <c r="Q48" s="23">
        <v>0</v>
      </c>
      <c r="R48" s="22">
        <v>0</v>
      </c>
      <c r="S48" s="22">
        <v>0</v>
      </c>
      <c r="T48" s="24">
        <v>0</v>
      </c>
      <c r="U48" s="25">
        <v>0</v>
      </c>
      <c r="V48" s="26">
        <v>0</v>
      </c>
      <c r="W48" s="24">
        <v>0</v>
      </c>
      <c r="X48" s="25">
        <v>0</v>
      </c>
    </row>
    <row r="49" spans="2:25" outlineLevel="1" x14ac:dyDescent="0.3">
      <c r="B49" s="18" t="s">
        <v>4</v>
      </c>
      <c r="C49" s="19">
        <v>7921360</v>
      </c>
      <c r="D49" s="19">
        <v>7698141</v>
      </c>
      <c r="E49" s="19">
        <v>8276770</v>
      </c>
      <c r="F49" s="20">
        <v>355410</v>
      </c>
      <c r="G49" s="126">
        <v>4.486729551491158E-2</v>
      </c>
      <c r="H49" s="21">
        <v>0.70862738109806933</v>
      </c>
      <c r="I49" s="23">
        <v>8119393.9999999991</v>
      </c>
      <c r="J49" s="22">
        <v>198033.99999999907</v>
      </c>
      <c r="K49" s="23">
        <v>79213.599999999627</v>
      </c>
      <c r="L49" s="23">
        <v>118820.39999999944</v>
      </c>
      <c r="M49" s="23">
        <v>7698141</v>
      </c>
      <c r="N49" s="22">
        <v>-223219</v>
      </c>
      <c r="O49" s="23">
        <v>7921360</v>
      </c>
      <c r="P49" s="22">
        <v>0</v>
      </c>
      <c r="Q49" s="23">
        <v>7921360</v>
      </c>
      <c r="R49" s="22">
        <v>0</v>
      </c>
      <c r="S49" s="22">
        <v>380595.00000000093</v>
      </c>
      <c r="T49" s="24">
        <v>2.4999999999999883E-2</v>
      </c>
      <c r="U49" s="25">
        <v>2.4999999999999883E-2</v>
      </c>
      <c r="V49" s="26">
        <v>1.7715684527451651E-2</v>
      </c>
      <c r="W49" s="24">
        <v>4.486729551491158E-2</v>
      </c>
      <c r="X49" s="25">
        <v>3.1794194117684943E-2</v>
      </c>
    </row>
    <row r="50" spans="2:25" outlineLevel="1" x14ac:dyDescent="0.3">
      <c r="B50" s="11" t="s">
        <v>79</v>
      </c>
      <c r="C50" s="19"/>
      <c r="D50" s="19"/>
      <c r="E50" s="19"/>
      <c r="F50" s="20">
        <v>0</v>
      </c>
      <c r="G50" s="126">
        <v>0</v>
      </c>
      <c r="H50" s="21">
        <v>0</v>
      </c>
      <c r="I50" s="19">
        <v>0</v>
      </c>
      <c r="J50" s="22">
        <v>0</v>
      </c>
      <c r="K50" s="32"/>
      <c r="L50" s="32"/>
      <c r="M50" s="19">
        <v>0</v>
      </c>
      <c r="N50" s="22">
        <v>0</v>
      </c>
      <c r="O50" s="28">
        <v>0</v>
      </c>
      <c r="P50" s="22">
        <v>0</v>
      </c>
      <c r="Q50" s="19">
        <v>0</v>
      </c>
      <c r="R50" s="22">
        <v>0</v>
      </c>
      <c r="S50" s="22">
        <v>0</v>
      </c>
      <c r="T50" s="24">
        <v>0</v>
      </c>
      <c r="U50" s="25">
        <v>0</v>
      </c>
      <c r="V50" s="26">
        <v>0</v>
      </c>
      <c r="W50" s="24">
        <v>0</v>
      </c>
      <c r="X50" s="25">
        <v>0</v>
      </c>
    </row>
    <row r="51" spans="2:25" outlineLevel="1" x14ac:dyDescent="0.3">
      <c r="B51" s="27" t="s">
        <v>81</v>
      </c>
      <c r="C51" s="28">
        <v>0</v>
      </c>
      <c r="D51" s="28">
        <v>0</v>
      </c>
      <c r="E51" s="28">
        <v>0</v>
      </c>
      <c r="F51" s="29">
        <v>0</v>
      </c>
      <c r="G51" s="128">
        <v>0</v>
      </c>
      <c r="H51" s="30">
        <v>0</v>
      </c>
      <c r="I51" s="28">
        <v>0</v>
      </c>
      <c r="J51" s="31">
        <v>0</v>
      </c>
      <c r="K51" s="32"/>
      <c r="L51" s="32"/>
      <c r="M51" s="28">
        <v>0</v>
      </c>
      <c r="N51" s="31">
        <v>0</v>
      </c>
      <c r="O51" s="28">
        <v>0</v>
      </c>
      <c r="P51" s="31">
        <v>0</v>
      </c>
      <c r="Q51" s="28">
        <v>0</v>
      </c>
      <c r="R51" s="31">
        <v>0</v>
      </c>
      <c r="S51" s="31">
        <v>0</v>
      </c>
      <c r="T51" s="33">
        <v>0</v>
      </c>
      <c r="U51" s="34">
        <v>0</v>
      </c>
      <c r="V51" s="35">
        <v>0</v>
      </c>
      <c r="W51" s="33">
        <v>0</v>
      </c>
      <c r="X51" s="34">
        <v>0</v>
      </c>
    </row>
    <row r="52" spans="2:25" outlineLevel="1" x14ac:dyDescent="0.3">
      <c r="B52" s="27" t="s">
        <v>83</v>
      </c>
      <c r="C52" s="28">
        <v>0</v>
      </c>
      <c r="D52" s="28">
        <v>0</v>
      </c>
      <c r="E52" s="28">
        <v>0</v>
      </c>
      <c r="F52" s="29">
        <v>0</v>
      </c>
      <c r="G52" s="128">
        <v>0</v>
      </c>
      <c r="H52" s="30">
        <v>0</v>
      </c>
      <c r="I52" s="28">
        <v>0</v>
      </c>
      <c r="J52" s="31">
        <v>0</v>
      </c>
      <c r="K52" s="32"/>
      <c r="L52" s="32"/>
      <c r="M52" s="28">
        <v>0</v>
      </c>
      <c r="N52" s="31">
        <v>0</v>
      </c>
      <c r="O52" s="28">
        <v>0</v>
      </c>
      <c r="P52" s="31">
        <v>0</v>
      </c>
      <c r="Q52" s="28">
        <v>0</v>
      </c>
      <c r="R52" s="31">
        <v>0</v>
      </c>
      <c r="S52" s="31">
        <v>0</v>
      </c>
      <c r="T52" s="33">
        <v>0</v>
      </c>
      <c r="U52" s="34">
        <v>0</v>
      </c>
      <c r="V52" s="35">
        <v>0</v>
      </c>
      <c r="W52" s="33">
        <v>0</v>
      </c>
      <c r="X52" s="34">
        <v>0</v>
      </c>
    </row>
    <row r="53" spans="2:25" outlineLevel="1" x14ac:dyDescent="0.3">
      <c r="B53" s="27" t="s">
        <v>85</v>
      </c>
      <c r="C53" s="28">
        <v>0</v>
      </c>
      <c r="D53" s="28">
        <v>0</v>
      </c>
      <c r="E53" s="28">
        <v>0</v>
      </c>
      <c r="F53" s="29"/>
      <c r="G53" s="128">
        <v>0</v>
      </c>
      <c r="H53" s="30">
        <v>0</v>
      </c>
      <c r="I53" s="28">
        <v>0</v>
      </c>
      <c r="J53" s="31">
        <v>0</v>
      </c>
      <c r="K53" s="32"/>
      <c r="L53" s="32"/>
      <c r="M53" s="28">
        <v>0</v>
      </c>
      <c r="N53" s="31">
        <v>0</v>
      </c>
      <c r="O53" s="28">
        <v>0</v>
      </c>
      <c r="P53" s="31">
        <v>0</v>
      </c>
      <c r="Q53" s="28">
        <v>0</v>
      </c>
      <c r="R53" s="31">
        <v>0</v>
      </c>
      <c r="S53" s="31">
        <v>0</v>
      </c>
      <c r="T53" s="33">
        <v>0</v>
      </c>
      <c r="U53" s="34">
        <v>0</v>
      </c>
      <c r="V53" s="35">
        <v>0</v>
      </c>
      <c r="W53" s="33">
        <v>0</v>
      </c>
      <c r="X53" s="34">
        <v>0</v>
      </c>
      <c r="Y53" s="1"/>
    </row>
    <row r="54" spans="2:25" outlineLevel="1" x14ac:dyDescent="0.3">
      <c r="B54" s="36" t="s">
        <v>86</v>
      </c>
      <c r="C54" s="37">
        <v>-894833</v>
      </c>
      <c r="D54" s="37">
        <v>-1346895</v>
      </c>
      <c r="E54" s="37">
        <v>-1372273</v>
      </c>
      <c r="F54" s="38">
        <v>-477440</v>
      </c>
      <c r="G54" s="129">
        <v>0.53355207060982324</v>
      </c>
      <c r="H54" s="39">
        <v>-8.00497850508156E-2</v>
      </c>
      <c r="I54" s="37">
        <v>-930626.32000000007</v>
      </c>
      <c r="J54" s="40">
        <v>-35793.320000000065</v>
      </c>
      <c r="K54" s="41"/>
      <c r="L54" s="41"/>
      <c r="M54" s="37">
        <v>-908255.49499999988</v>
      </c>
      <c r="N54" s="40">
        <v>-13422.494999999879</v>
      </c>
      <c r="O54" s="37">
        <v>-1346895</v>
      </c>
      <c r="P54" s="40">
        <v>-452062</v>
      </c>
      <c r="Q54" s="37">
        <v>-912729.66</v>
      </c>
      <c r="R54" s="40">
        <v>-17896.660000000033</v>
      </c>
      <c r="S54" s="40">
        <v>41734.474999999977</v>
      </c>
      <c r="T54" s="42">
        <v>4.000000000000007E-2</v>
      </c>
      <c r="U54" s="43">
        <v>4.000000000000007E-2</v>
      </c>
      <c r="V54" s="44">
        <v>-3.2019914020326298E-3</v>
      </c>
      <c r="W54" s="42">
        <v>0.53355207060982324</v>
      </c>
      <c r="X54" s="43">
        <v>-4.2710728565733935E-2</v>
      </c>
    </row>
    <row r="55" spans="2:25" outlineLevel="1" x14ac:dyDescent="0.3">
      <c r="B55" s="3" t="s">
        <v>91</v>
      </c>
      <c r="C55" s="45">
        <v>11178456</v>
      </c>
      <c r="D55" s="45">
        <v>11447986</v>
      </c>
      <c r="E55" s="45">
        <v>12404287</v>
      </c>
      <c r="F55" s="45">
        <v>1225831</v>
      </c>
      <c r="G55" s="131">
        <v>0.10966013553213431</v>
      </c>
      <c r="H55" s="46">
        <v>0.99999999999999989</v>
      </c>
      <c r="I55" s="45">
        <v>11340696.68</v>
      </c>
      <c r="J55" s="45">
        <v>162240.679999999</v>
      </c>
      <c r="K55" s="45">
        <v>39606.799999999814</v>
      </c>
      <c r="L55" s="45">
        <v>118820.39999999944</v>
      </c>
      <c r="M55" s="45">
        <v>11886625.504999999</v>
      </c>
      <c r="N55" s="45">
        <v>708169.50500000012</v>
      </c>
      <c r="O55" s="45">
        <v>10891054.300000001</v>
      </c>
      <c r="P55" s="45">
        <v>-287401.69999999972</v>
      </c>
      <c r="Q55" s="45">
        <v>11160559.34</v>
      </c>
      <c r="R55" s="45">
        <v>-17896.660000000033</v>
      </c>
      <c r="S55" s="45">
        <v>660719.17500000063</v>
      </c>
      <c r="T55" s="47">
        <v>1.451369312541902E-2</v>
      </c>
      <c r="U55" s="48">
        <v>1.451369312541902E-2</v>
      </c>
      <c r="V55" s="49">
        <v>1.451369312541902E-2</v>
      </c>
      <c r="W55" s="50">
        <v>0.10966013553213431</v>
      </c>
      <c r="X55" s="51">
        <v>0.10966013553213433</v>
      </c>
    </row>
    <row r="56" spans="2:25" outlineLevel="1" x14ac:dyDescent="0.3">
      <c r="B56" s="1"/>
      <c r="C56" s="54"/>
      <c r="D56" s="54"/>
      <c r="E56" s="54"/>
      <c r="F56" s="54"/>
      <c r="G56" s="54"/>
      <c r="H56" s="55"/>
      <c r="I56" s="54"/>
      <c r="J56" s="54"/>
      <c r="K56" s="54"/>
      <c r="L56" s="54"/>
      <c r="M56" s="54"/>
      <c r="N56" s="54"/>
      <c r="O56" s="54"/>
      <c r="P56" s="54"/>
      <c r="Q56" s="54"/>
      <c r="R56" s="54"/>
      <c r="S56" s="54"/>
      <c r="T56" s="56"/>
      <c r="U56" s="49"/>
      <c r="V56" s="49"/>
      <c r="W56" s="50"/>
      <c r="X56" s="51"/>
    </row>
    <row r="57" spans="2:25" outlineLevel="1" x14ac:dyDescent="0.3">
      <c r="B57" s="1"/>
      <c r="C57" s="57"/>
      <c r="D57" s="57"/>
      <c r="E57" s="57"/>
      <c r="F57" s="57"/>
      <c r="G57" s="57"/>
      <c r="H57" s="58"/>
      <c r="I57" s="57"/>
      <c r="J57" s="57"/>
      <c r="K57" s="57"/>
      <c r="L57" s="57"/>
      <c r="M57" s="57"/>
      <c r="N57" s="57"/>
      <c r="O57" s="57"/>
      <c r="P57" s="57"/>
      <c r="Q57" s="57"/>
      <c r="R57" s="57"/>
      <c r="S57" s="57"/>
      <c r="T57" s="49"/>
      <c r="U57" s="49"/>
      <c r="V57" s="49"/>
      <c r="W57" s="51"/>
      <c r="X57" s="51"/>
    </row>
    <row r="58" spans="2:25" ht="63" customHeight="1" outlineLevel="1" x14ac:dyDescent="0.3">
      <c r="B58" s="14" t="s">
        <v>92</v>
      </c>
      <c r="C58" s="15" t="s">
        <v>58</v>
      </c>
      <c r="D58" s="15" t="s">
        <v>59</v>
      </c>
      <c r="E58" s="15" t="s">
        <v>60</v>
      </c>
      <c r="F58" s="15" t="s">
        <v>61</v>
      </c>
      <c r="G58" s="15" t="s">
        <v>128</v>
      </c>
      <c r="H58" s="15" t="s">
        <v>17</v>
      </c>
      <c r="I58" s="15" t="s">
        <v>19</v>
      </c>
      <c r="J58" s="15" t="s">
        <v>21</v>
      </c>
      <c r="K58" s="15" t="s">
        <v>62</v>
      </c>
      <c r="L58" s="15" t="s">
        <v>63</v>
      </c>
      <c r="M58" s="15" t="s">
        <v>27</v>
      </c>
      <c r="N58" s="15" t="s">
        <v>29</v>
      </c>
      <c r="O58" s="15" t="s">
        <v>31</v>
      </c>
      <c r="P58" s="15" t="s">
        <v>33</v>
      </c>
      <c r="Q58" s="15" t="s">
        <v>35</v>
      </c>
      <c r="R58" s="15" t="s">
        <v>37</v>
      </c>
      <c r="S58" s="15" t="s">
        <v>39</v>
      </c>
      <c r="T58" s="15" t="s">
        <v>64</v>
      </c>
      <c r="U58" s="16" t="s">
        <v>65</v>
      </c>
      <c r="V58" s="16" t="s">
        <v>45</v>
      </c>
      <c r="W58" s="15" t="s">
        <v>47</v>
      </c>
      <c r="X58" s="16" t="s">
        <v>49</v>
      </c>
    </row>
    <row r="59" spans="2:25" outlineLevel="1" x14ac:dyDescent="0.3">
      <c r="B59" s="18" t="s">
        <v>3</v>
      </c>
      <c r="C59" s="19">
        <v>969466</v>
      </c>
      <c r="D59" s="19">
        <v>1125663</v>
      </c>
      <c r="E59" s="19">
        <v>1212677</v>
      </c>
      <c r="F59" s="20">
        <v>243211</v>
      </c>
      <c r="G59" s="126">
        <v>0.250871098109681</v>
      </c>
      <c r="H59" s="21">
        <v>0.16654429512100008</v>
      </c>
      <c r="I59" s="19">
        <v>969466</v>
      </c>
      <c r="J59" s="22">
        <v>0</v>
      </c>
      <c r="K59" s="32">
        <v>0</v>
      </c>
      <c r="L59" s="32">
        <v>0</v>
      </c>
      <c r="M59" s="23">
        <v>1125663</v>
      </c>
      <c r="N59" s="22">
        <v>156197</v>
      </c>
      <c r="O59" s="23">
        <v>969466</v>
      </c>
      <c r="P59" s="22">
        <v>0</v>
      </c>
      <c r="Q59" s="23">
        <v>969466</v>
      </c>
      <c r="R59" s="22">
        <v>0</v>
      </c>
      <c r="S59" s="22">
        <v>87014</v>
      </c>
      <c r="T59" s="24">
        <v>0</v>
      </c>
      <c r="U59" s="25">
        <v>0</v>
      </c>
      <c r="V59" s="26">
        <v>0</v>
      </c>
      <c r="W59" s="24">
        <v>0.250871098109681</v>
      </c>
      <c r="X59" s="25">
        <v>4.1781150200908078E-2</v>
      </c>
    </row>
    <row r="60" spans="2:25" outlineLevel="1" x14ac:dyDescent="0.3">
      <c r="B60" s="18" t="s">
        <v>66</v>
      </c>
      <c r="C60" s="19">
        <v>2758075</v>
      </c>
      <c r="D60" s="19">
        <v>2885883</v>
      </c>
      <c r="E60" s="19">
        <v>3332410</v>
      </c>
      <c r="F60" s="20">
        <v>574335</v>
      </c>
      <c r="G60" s="126">
        <v>0.20823762950608668</v>
      </c>
      <c r="H60" s="21">
        <v>0.47380893890642101</v>
      </c>
      <c r="I60" s="23">
        <v>2758075</v>
      </c>
      <c r="J60" s="22">
        <v>0</v>
      </c>
      <c r="K60" s="32">
        <v>0</v>
      </c>
      <c r="L60" s="32">
        <v>0</v>
      </c>
      <c r="M60" s="23">
        <v>2885883</v>
      </c>
      <c r="N60" s="22">
        <v>127808</v>
      </c>
      <c r="O60" s="23">
        <v>2895978.75</v>
      </c>
      <c r="P60" s="22">
        <v>137903.75</v>
      </c>
      <c r="Q60" s="23">
        <v>2758075</v>
      </c>
      <c r="R60" s="22">
        <v>0</v>
      </c>
      <c r="S60" s="22">
        <v>308623.25</v>
      </c>
      <c r="T60" s="24">
        <v>0</v>
      </c>
      <c r="U60" s="25">
        <v>0</v>
      </c>
      <c r="V60" s="26">
        <v>0</v>
      </c>
      <c r="W60" s="24">
        <v>0.20823762950608668</v>
      </c>
      <c r="X60" s="25">
        <v>9.8664850276667354E-2</v>
      </c>
    </row>
    <row r="61" spans="2:25" outlineLevel="1" x14ac:dyDescent="0.3">
      <c r="B61" s="18" t="s">
        <v>67</v>
      </c>
      <c r="C61" s="19"/>
      <c r="D61" s="19"/>
      <c r="E61" s="19"/>
      <c r="F61" s="20">
        <v>0</v>
      </c>
      <c r="G61" s="126">
        <v>0</v>
      </c>
      <c r="H61" s="21">
        <v>0</v>
      </c>
      <c r="I61" s="23">
        <v>0</v>
      </c>
      <c r="J61" s="22">
        <v>0</v>
      </c>
      <c r="K61" s="23"/>
      <c r="L61" s="32"/>
      <c r="M61" s="23">
        <v>0</v>
      </c>
      <c r="N61" s="22">
        <v>0</v>
      </c>
      <c r="O61" s="23">
        <v>0</v>
      </c>
      <c r="P61" s="22">
        <v>0</v>
      </c>
      <c r="Q61" s="23">
        <v>0</v>
      </c>
      <c r="R61" s="22">
        <v>0</v>
      </c>
      <c r="S61" s="22">
        <v>0</v>
      </c>
      <c r="T61" s="24">
        <v>0</v>
      </c>
      <c r="U61" s="25">
        <v>0</v>
      </c>
      <c r="V61" s="26">
        <v>0</v>
      </c>
      <c r="W61" s="24">
        <v>0</v>
      </c>
      <c r="X61" s="25">
        <v>0</v>
      </c>
    </row>
    <row r="62" spans="2:25" outlineLevel="1" x14ac:dyDescent="0.3">
      <c r="B62" s="18" t="s">
        <v>4</v>
      </c>
      <c r="C62" s="19">
        <v>2202601</v>
      </c>
      <c r="D62" s="19">
        <v>2656678</v>
      </c>
      <c r="E62" s="19">
        <v>2877198</v>
      </c>
      <c r="F62" s="20">
        <v>674597</v>
      </c>
      <c r="G62" s="126">
        <v>0.30627290190097978</v>
      </c>
      <c r="H62" s="21">
        <v>0.37838421458597821</v>
      </c>
      <c r="I62" s="23">
        <v>2257666.0249999999</v>
      </c>
      <c r="J62" s="22">
        <v>55065.024999999907</v>
      </c>
      <c r="K62" s="23">
        <v>22026.009999999966</v>
      </c>
      <c r="L62" s="23">
        <v>33039.014999999941</v>
      </c>
      <c r="M62" s="23">
        <v>2656678</v>
      </c>
      <c r="N62" s="22">
        <v>454077</v>
      </c>
      <c r="O62" s="23">
        <v>2202601</v>
      </c>
      <c r="P62" s="22">
        <v>0</v>
      </c>
      <c r="Q62" s="23">
        <v>2202601</v>
      </c>
      <c r="R62" s="22">
        <v>0</v>
      </c>
      <c r="S62" s="22">
        <v>165454.97500000009</v>
      </c>
      <c r="T62" s="24">
        <v>2.4999999999999956E-2</v>
      </c>
      <c r="U62" s="25">
        <v>2.4999999999999956E-2</v>
      </c>
      <c r="V62" s="26">
        <v>9.4596053646494385E-3</v>
      </c>
      <c r="W62" s="24">
        <v>0.30627290190097978</v>
      </c>
      <c r="X62" s="25">
        <v>0.11588883143477058</v>
      </c>
    </row>
    <row r="63" spans="2:25" outlineLevel="1" x14ac:dyDescent="0.3">
      <c r="B63" s="11" t="s">
        <v>79</v>
      </c>
      <c r="C63" s="19"/>
      <c r="D63" s="19"/>
      <c r="E63" s="19"/>
      <c r="F63" s="20">
        <v>0</v>
      </c>
      <c r="G63" s="126">
        <v>0</v>
      </c>
      <c r="H63" s="21">
        <v>0</v>
      </c>
      <c r="I63" s="19">
        <v>0</v>
      </c>
      <c r="J63" s="22">
        <v>0</v>
      </c>
      <c r="K63" s="32"/>
      <c r="L63" s="32"/>
      <c r="M63" s="19">
        <v>0</v>
      </c>
      <c r="N63" s="22">
        <v>0</v>
      </c>
      <c r="O63" s="28">
        <v>0</v>
      </c>
      <c r="P63" s="22">
        <v>0</v>
      </c>
      <c r="Q63" s="19">
        <v>0</v>
      </c>
      <c r="R63" s="22">
        <v>0</v>
      </c>
      <c r="S63" s="22">
        <v>0</v>
      </c>
      <c r="T63" s="24">
        <v>0</v>
      </c>
      <c r="U63" s="25">
        <v>0</v>
      </c>
      <c r="V63" s="26">
        <v>0</v>
      </c>
      <c r="W63" s="24">
        <v>0</v>
      </c>
      <c r="X63" s="25">
        <v>0</v>
      </c>
    </row>
    <row r="64" spans="2:25" outlineLevel="1" x14ac:dyDescent="0.3">
      <c r="B64" s="27" t="s">
        <v>81</v>
      </c>
      <c r="C64" s="28">
        <v>0</v>
      </c>
      <c r="D64" s="28">
        <v>0</v>
      </c>
      <c r="E64" s="28">
        <v>0</v>
      </c>
      <c r="F64" s="29">
        <v>0</v>
      </c>
      <c r="G64" s="128">
        <v>0</v>
      </c>
      <c r="H64" s="30">
        <v>0</v>
      </c>
      <c r="I64" s="28">
        <v>0</v>
      </c>
      <c r="J64" s="31">
        <v>0</v>
      </c>
      <c r="K64" s="32"/>
      <c r="L64" s="32"/>
      <c r="M64" s="28">
        <v>0</v>
      </c>
      <c r="N64" s="31">
        <v>0</v>
      </c>
      <c r="O64" s="28">
        <v>0</v>
      </c>
      <c r="P64" s="31">
        <v>0</v>
      </c>
      <c r="Q64" s="28">
        <v>0</v>
      </c>
      <c r="R64" s="31">
        <v>0</v>
      </c>
      <c r="S64" s="31">
        <v>0</v>
      </c>
      <c r="T64" s="33">
        <v>0</v>
      </c>
      <c r="U64" s="34">
        <v>0</v>
      </c>
      <c r="V64" s="35">
        <v>0</v>
      </c>
      <c r="W64" s="33">
        <v>0</v>
      </c>
      <c r="X64" s="34">
        <v>0</v>
      </c>
    </row>
    <row r="65" spans="2:25" outlineLevel="1" x14ac:dyDescent="0.3">
      <c r="B65" s="27" t="s">
        <v>83</v>
      </c>
      <c r="C65" s="28">
        <v>0</v>
      </c>
      <c r="D65" s="28">
        <v>0</v>
      </c>
      <c r="E65" s="28">
        <v>0</v>
      </c>
      <c r="F65" s="29">
        <v>0</v>
      </c>
      <c r="G65" s="128">
        <v>0</v>
      </c>
      <c r="H65" s="30">
        <v>0</v>
      </c>
      <c r="I65" s="28">
        <v>0</v>
      </c>
      <c r="J65" s="31">
        <v>0</v>
      </c>
      <c r="K65" s="32"/>
      <c r="L65" s="32"/>
      <c r="M65" s="28">
        <v>0</v>
      </c>
      <c r="N65" s="31">
        <v>0</v>
      </c>
      <c r="O65" s="28">
        <v>0</v>
      </c>
      <c r="P65" s="31">
        <v>0</v>
      </c>
      <c r="Q65" s="28">
        <v>0</v>
      </c>
      <c r="R65" s="31">
        <v>0</v>
      </c>
      <c r="S65" s="31">
        <v>0</v>
      </c>
      <c r="T65" s="33">
        <v>0</v>
      </c>
      <c r="U65" s="34">
        <v>0</v>
      </c>
      <c r="V65" s="35">
        <v>0</v>
      </c>
      <c r="W65" s="33">
        <v>0</v>
      </c>
      <c r="X65" s="34">
        <v>0</v>
      </c>
    </row>
    <row r="66" spans="2:25" outlineLevel="1" x14ac:dyDescent="0.3">
      <c r="B66" s="27" t="s">
        <v>85</v>
      </c>
      <c r="C66" s="28">
        <v>0</v>
      </c>
      <c r="D66" s="28">
        <v>0</v>
      </c>
      <c r="E66" s="28">
        <v>0</v>
      </c>
      <c r="F66" s="29"/>
      <c r="G66" s="128">
        <v>0</v>
      </c>
      <c r="H66" s="30">
        <v>0</v>
      </c>
      <c r="I66" s="28">
        <v>0</v>
      </c>
      <c r="J66" s="31">
        <v>0</v>
      </c>
      <c r="K66" s="32"/>
      <c r="L66" s="32"/>
      <c r="M66" s="28">
        <v>0</v>
      </c>
      <c r="N66" s="31">
        <v>0</v>
      </c>
      <c r="O66" s="28">
        <v>0</v>
      </c>
      <c r="P66" s="31">
        <v>0</v>
      </c>
      <c r="Q66" s="28">
        <v>0</v>
      </c>
      <c r="R66" s="31">
        <v>0</v>
      </c>
      <c r="S66" s="31">
        <v>0</v>
      </c>
      <c r="T66" s="33">
        <v>0</v>
      </c>
      <c r="U66" s="34">
        <v>0</v>
      </c>
      <c r="V66" s="35">
        <v>0</v>
      </c>
      <c r="W66" s="33">
        <v>0</v>
      </c>
      <c r="X66" s="34">
        <v>0</v>
      </c>
      <c r="Y66" s="1"/>
    </row>
    <row r="67" spans="2:25" outlineLevel="1" x14ac:dyDescent="0.3">
      <c r="B67" s="36" t="s">
        <v>86</v>
      </c>
      <c r="C67" s="37">
        <v>-109072</v>
      </c>
      <c r="D67" s="37">
        <v>-177410</v>
      </c>
      <c r="E67" s="37">
        <v>-204815</v>
      </c>
      <c r="F67" s="38">
        <v>-95743</v>
      </c>
      <c r="G67" s="129">
        <v>0.87779631802845826</v>
      </c>
      <c r="H67" s="39">
        <v>-1.8737448613399255E-2</v>
      </c>
      <c r="I67" s="37">
        <v>-113434.88</v>
      </c>
      <c r="J67" s="40">
        <v>-4362.8800000000047</v>
      </c>
      <c r="K67" s="41"/>
      <c r="L67" s="41"/>
      <c r="M67" s="37">
        <v>-110708.07999999999</v>
      </c>
      <c r="N67" s="40">
        <v>-1636.0799999999872</v>
      </c>
      <c r="O67" s="37">
        <v>-177410</v>
      </c>
      <c r="P67" s="40">
        <v>-68338</v>
      </c>
      <c r="Q67" s="37">
        <v>-111253.44</v>
      </c>
      <c r="R67" s="40">
        <v>-2181.4400000000023</v>
      </c>
      <c r="S67" s="40">
        <v>-19224.600000000006</v>
      </c>
      <c r="T67" s="42">
        <v>4.0000000000000042E-2</v>
      </c>
      <c r="U67" s="43">
        <v>4.0000000000000042E-2</v>
      </c>
      <c r="V67" s="44">
        <v>-7.4949794453597104E-4</v>
      </c>
      <c r="W67" s="42">
        <v>0.87779631802845826</v>
      </c>
      <c r="X67" s="43">
        <v>-1.6447663402089308E-2</v>
      </c>
    </row>
    <row r="68" spans="2:25" outlineLevel="1" x14ac:dyDescent="0.3">
      <c r="B68" s="3" t="s">
        <v>93</v>
      </c>
      <c r="C68" s="45">
        <v>5821070</v>
      </c>
      <c r="D68" s="45">
        <v>6490814</v>
      </c>
      <c r="E68" s="45">
        <v>7217470</v>
      </c>
      <c r="F68" s="45">
        <v>1396400</v>
      </c>
      <c r="G68" s="131">
        <v>0.23988716851025671</v>
      </c>
      <c r="H68" s="46">
        <v>1</v>
      </c>
      <c r="I68" s="45">
        <v>5871772.1450000014</v>
      </c>
      <c r="J68" s="45">
        <v>50702.144999999902</v>
      </c>
      <c r="K68" s="45">
        <v>11013.004999999983</v>
      </c>
      <c r="L68" s="45">
        <v>33039.014999999941</v>
      </c>
      <c r="M68" s="45">
        <v>6557515.9199999999</v>
      </c>
      <c r="N68" s="45">
        <v>736445.92</v>
      </c>
      <c r="O68" s="45">
        <v>5890635.75</v>
      </c>
      <c r="P68" s="45">
        <v>69565.75</v>
      </c>
      <c r="Q68" s="45">
        <v>5818888.5599999996</v>
      </c>
      <c r="R68" s="45">
        <v>-2181.4400000000023</v>
      </c>
      <c r="S68" s="45">
        <v>541867.62500000012</v>
      </c>
      <c r="T68" s="47">
        <v>8.7101074201134682E-3</v>
      </c>
      <c r="U68" s="48">
        <v>8.7101074201134682E-3</v>
      </c>
      <c r="V68" s="49">
        <v>8.7101074201134682E-3</v>
      </c>
      <c r="W68" s="50">
        <v>0.23988716851025671</v>
      </c>
      <c r="X68" s="51">
        <v>0.23988716851025671</v>
      </c>
    </row>
    <row r="69" spans="2:25" outlineLevel="1" x14ac:dyDescent="0.3">
      <c r="B69" s="1"/>
      <c r="C69" s="54"/>
      <c r="D69" s="54"/>
      <c r="E69" s="54"/>
      <c r="F69" s="54"/>
      <c r="G69" s="54"/>
      <c r="H69" s="55"/>
      <c r="I69" s="54"/>
      <c r="J69" s="54"/>
      <c r="K69" s="54"/>
      <c r="L69" s="54"/>
      <c r="M69" s="54"/>
      <c r="N69" s="54"/>
      <c r="O69" s="54"/>
      <c r="P69" s="54"/>
      <c r="Q69" s="54"/>
      <c r="R69" s="54"/>
      <c r="S69" s="54"/>
      <c r="T69" s="56"/>
      <c r="U69" s="49"/>
      <c r="V69" s="49"/>
      <c r="W69" s="50"/>
      <c r="X69" s="51"/>
    </row>
    <row r="70" spans="2:25" ht="61.2" customHeight="1" outlineLevel="1" x14ac:dyDescent="0.3">
      <c r="B70" s="14" t="s">
        <v>94</v>
      </c>
      <c r="C70" s="15" t="s">
        <v>58</v>
      </c>
      <c r="D70" s="15" t="s">
        <v>59</v>
      </c>
      <c r="E70" s="15" t="s">
        <v>60</v>
      </c>
      <c r="F70" s="15" t="s">
        <v>61</v>
      </c>
      <c r="G70" s="15" t="s">
        <v>128</v>
      </c>
      <c r="H70" s="15" t="s">
        <v>17</v>
      </c>
      <c r="I70" s="15" t="s">
        <v>19</v>
      </c>
      <c r="J70" s="15" t="s">
        <v>21</v>
      </c>
      <c r="K70" s="15" t="s">
        <v>62</v>
      </c>
      <c r="L70" s="15" t="s">
        <v>63</v>
      </c>
      <c r="M70" s="15" t="s">
        <v>27</v>
      </c>
      <c r="N70" s="15" t="s">
        <v>29</v>
      </c>
      <c r="O70" s="15" t="s">
        <v>31</v>
      </c>
      <c r="P70" s="15" t="s">
        <v>33</v>
      </c>
      <c r="Q70" s="15" t="s">
        <v>35</v>
      </c>
      <c r="R70" s="15" t="s">
        <v>37</v>
      </c>
      <c r="S70" s="15" t="s">
        <v>39</v>
      </c>
      <c r="T70" s="15" t="s">
        <v>64</v>
      </c>
      <c r="U70" s="16" t="s">
        <v>65</v>
      </c>
      <c r="V70" s="16" t="s">
        <v>45</v>
      </c>
      <c r="W70" s="15" t="s">
        <v>47</v>
      </c>
      <c r="X70" s="16" t="s">
        <v>49</v>
      </c>
    </row>
    <row r="71" spans="2:25" outlineLevel="1" x14ac:dyDescent="0.3">
      <c r="B71" s="18" t="s">
        <v>3</v>
      </c>
      <c r="C71" s="19"/>
      <c r="D71" s="19"/>
      <c r="E71" s="19"/>
      <c r="F71" s="20">
        <v>0</v>
      </c>
      <c r="G71" s="126">
        <v>0</v>
      </c>
      <c r="H71" s="21" t="s">
        <v>116</v>
      </c>
      <c r="I71" s="19">
        <v>0</v>
      </c>
      <c r="J71" s="22">
        <v>0</v>
      </c>
      <c r="K71" s="23"/>
      <c r="L71" s="23"/>
      <c r="M71" s="23">
        <v>0</v>
      </c>
      <c r="N71" s="22">
        <v>0</v>
      </c>
      <c r="O71" s="23">
        <v>0</v>
      </c>
      <c r="P71" s="22">
        <v>0</v>
      </c>
      <c r="Q71" s="23">
        <v>0</v>
      </c>
      <c r="R71" s="22">
        <v>0</v>
      </c>
      <c r="S71" s="22">
        <v>0</v>
      </c>
      <c r="T71" s="24">
        <v>0</v>
      </c>
      <c r="U71" s="25">
        <v>0</v>
      </c>
      <c r="V71" s="26">
        <v>0</v>
      </c>
      <c r="W71" s="24">
        <v>0</v>
      </c>
      <c r="X71" s="25">
        <v>0</v>
      </c>
    </row>
    <row r="72" spans="2:25" outlineLevel="1" x14ac:dyDescent="0.3">
      <c r="B72" s="18" t="s">
        <v>66</v>
      </c>
      <c r="C72" s="19"/>
      <c r="D72" s="19"/>
      <c r="E72" s="19"/>
      <c r="F72" s="20">
        <v>0</v>
      </c>
      <c r="G72" s="126">
        <v>0</v>
      </c>
      <c r="H72" s="21" t="s">
        <v>116</v>
      </c>
      <c r="I72" s="23">
        <v>0</v>
      </c>
      <c r="J72" s="22">
        <v>0</v>
      </c>
      <c r="K72" s="23"/>
      <c r="L72" s="23"/>
      <c r="M72" s="23">
        <v>0</v>
      </c>
      <c r="N72" s="22">
        <v>0</v>
      </c>
      <c r="O72" s="23">
        <v>0</v>
      </c>
      <c r="P72" s="22">
        <v>0</v>
      </c>
      <c r="Q72" s="23">
        <v>0</v>
      </c>
      <c r="R72" s="22">
        <v>0</v>
      </c>
      <c r="S72" s="22">
        <v>0</v>
      </c>
      <c r="T72" s="24">
        <v>0</v>
      </c>
      <c r="U72" s="25">
        <v>0</v>
      </c>
      <c r="V72" s="26">
        <v>0</v>
      </c>
      <c r="W72" s="24">
        <v>0</v>
      </c>
      <c r="X72" s="25">
        <v>0</v>
      </c>
    </row>
    <row r="73" spans="2:25" outlineLevel="1" x14ac:dyDescent="0.3">
      <c r="B73" s="18" t="s">
        <v>67</v>
      </c>
      <c r="C73" s="19"/>
      <c r="D73" s="19"/>
      <c r="E73" s="19"/>
      <c r="F73" s="20">
        <v>0</v>
      </c>
      <c r="G73" s="126">
        <v>0</v>
      </c>
      <c r="H73" s="21" t="s">
        <v>116</v>
      </c>
      <c r="I73" s="23">
        <v>0</v>
      </c>
      <c r="J73" s="22">
        <v>0</v>
      </c>
      <c r="K73" s="23"/>
      <c r="L73" s="23"/>
      <c r="M73" s="23">
        <v>0</v>
      </c>
      <c r="N73" s="22">
        <v>0</v>
      </c>
      <c r="O73" s="23">
        <v>0</v>
      </c>
      <c r="P73" s="22">
        <v>0</v>
      </c>
      <c r="Q73" s="23">
        <v>0</v>
      </c>
      <c r="R73" s="22">
        <v>0</v>
      </c>
      <c r="S73" s="22">
        <v>0</v>
      </c>
      <c r="T73" s="24">
        <v>0</v>
      </c>
      <c r="U73" s="25">
        <v>0</v>
      </c>
      <c r="V73" s="26">
        <v>0</v>
      </c>
      <c r="W73" s="24">
        <v>0</v>
      </c>
      <c r="X73" s="25">
        <v>0</v>
      </c>
    </row>
    <row r="74" spans="2:25" outlineLevel="1" x14ac:dyDescent="0.3">
      <c r="B74" s="18" t="s">
        <v>4</v>
      </c>
      <c r="C74" s="19">
        <v>0</v>
      </c>
      <c r="D74" s="19">
        <v>0</v>
      </c>
      <c r="E74" s="19">
        <v>0</v>
      </c>
      <c r="F74" s="20">
        <v>0</v>
      </c>
      <c r="G74" s="126">
        <v>0</v>
      </c>
      <c r="H74" s="21" t="s">
        <v>116</v>
      </c>
      <c r="I74" s="23">
        <v>0</v>
      </c>
      <c r="J74" s="22">
        <v>0</v>
      </c>
      <c r="K74" s="23">
        <v>0</v>
      </c>
      <c r="L74" s="23">
        <v>0</v>
      </c>
      <c r="M74" s="23">
        <v>0</v>
      </c>
      <c r="N74" s="22">
        <v>0</v>
      </c>
      <c r="O74" s="23">
        <v>0</v>
      </c>
      <c r="P74" s="22">
        <v>0</v>
      </c>
      <c r="Q74" s="23">
        <v>0</v>
      </c>
      <c r="R74" s="22">
        <v>0</v>
      </c>
      <c r="S74" s="22">
        <v>0</v>
      </c>
      <c r="T74" s="24">
        <v>0</v>
      </c>
      <c r="U74" s="25">
        <v>0</v>
      </c>
      <c r="V74" s="26">
        <v>0</v>
      </c>
      <c r="W74" s="24">
        <v>0</v>
      </c>
      <c r="X74" s="25">
        <v>0</v>
      </c>
    </row>
    <row r="75" spans="2:25" outlineLevel="1" x14ac:dyDescent="0.3">
      <c r="B75" s="11" t="s">
        <v>79</v>
      </c>
      <c r="C75" s="19"/>
      <c r="D75" s="19"/>
      <c r="E75" s="19"/>
      <c r="F75" s="20">
        <v>0</v>
      </c>
      <c r="G75" s="126">
        <v>0</v>
      </c>
      <c r="H75" s="21" t="s">
        <v>116</v>
      </c>
      <c r="I75" s="19">
        <v>0</v>
      </c>
      <c r="J75" s="22">
        <v>0</v>
      </c>
      <c r="K75" s="32"/>
      <c r="L75" s="32"/>
      <c r="M75" s="19">
        <v>0</v>
      </c>
      <c r="N75" s="22">
        <v>0</v>
      </c>
      <c r="O75" s="28">
        <v>0</v>
      </c>
      <c r="P75" s="22">
        <v>0</v>
      </c>
      <c r="Q75" s="19">
        <v>0</v>
      </c>
      <c r="R75" s="22">
        <v>0</v>
      </c>
      <c r="S75" s="22">
        <v>0</v>
      </c>
      <c r="T75" s="24">
        <v>0</v>
      </c>
      <c r="U75" s="25">
        <v>0</v>
      </c>
      <c r="V75" s="26">
        <v>0</v>
      </c>
      <c r="W75" s="24">
        <v>0</v>
      </c>
      <c r="X75" s="25">
        <v>0</v>
      </c>
    </row>
    <row r="76" spans="2:25" outlineLevel="1" x14ac:dyDescent="0.3">
      <c r="B76" s="27" t="s">
        <v>81</v>
      </c>
      <c r="C76" s="28">
        <v>0</v>
      </c>
      <c r="D76" s="28">
        <v>0</v>
      </c>
      <c r="E76" s="28">
        <v>0</v>
      </c>
      <c r="F76" s="29">
        <v>0</v>
      </c>
      <c r="G76" s="128">
        <v>0</v>
      </c>
      <c r="H76" s="30" t="s">
        <v>116</v>
      </c>
      <c r="I76" s="28">
        <v>0</v>
      </c>
      <c r="J76" s="31">
        <v>0</v>
      </c>
      <c r="K76" s="32"/>
      <c r="L76" s="32"/>
      <c r="M76" s="28">
        <v>0</v>
      </c>
      <c r="N76" s="31">
        <v>0</v>
      </c>
      <c r="O76" s="28">
        <v>0</v>
      </c>
      <c r="P76" s="31">
        <v>0</v>
      </c>
      <c r="Q76" s="28">
        <v>0</v>
      </c>
      <c r="R76" s="31">
        <v>0</v>
      </c>
      <c r="S76" s="31">
        <v>0</v>
      </c>
      <c r="T76" s="33">
        <v>0</v>
      </c>
      <c r="U76" s="34">
        <v>0</v>
      </c>
      <c r="V76" s="35">
        <v>0</v>
      </c>
      <c r="W76" s="33">
        <v>0</v>
      </c>
      <c r="X76" s="34">
        <v>0</v>
      </c>
    </row>
    <row r="77" spans="2:25" outlineLevel="1" x14ac:dyDescent="0.3">
      <c r="B77" s="27" t="s">
        <v>83</v>
      </c>
      <c r="C77" s="28">
        <v>0</v>
      </c>
      <c r="D77" s="28">
        <v>0</v>
      </c>
      <c r="E77" s="28">
        <v>0</v>
      </c>
      <c r="F77" s="29">
        <v>0</v>
      </c>
      <c r="G77" s="128">
        <v>0</v>
      </c>
      <c r="H77" s="30" t="s">
        <v>116</v>
      </c>
      <c r="I77" s="28">
        <v>0</v>
      </c>
      <c r="J77" s="31">
        <v>0</v>
      </c>
      <c r="K77" s="32"/>
      <c r="L77" s="32"/>
      <c r="M77" s="28">
        <v>0</v>
      </c>
      <c r="N77" s="31">
        <v>0</v>
      </c>
      <c r="O77" s="28">
        <v>0</v>
      </c>
      <c r="P77" s="31">
        <v>0</v>
      </c>
      <c r="Q77" s="28">
        <v>0</v>
      </c>
      <c r="R77" s="31">
        <v>0</v>
      </c>
      <c r="S77" s="31">
        <v>0</v>
      </c>
      <c r="T77" s="33">
        <v>0</v>
      </c>
      <c r="U77" s="34">
        <v>0</v>
      </c>
      <c r="V77" s="35">
        <v>0</v>
      </c>
      <c r="W77" s="33">
        <v>0</v>
      </c>
      <c r="X77" s="34">
        <v>0</v>
      </c>
    </row>
    <row r="78" spans="2:25" outlineLevel="1" x14ac:dyDescent="0.3">
      <c r="B78" s="27" t="s">
        <v>85</v>
      </c>
      <c r="C78" s="28">
        <v>0</v>
      </c>
      <c r="D78" s="28">
        <v>0</v>
      </c>
      <c r="E78" s="28">
        <v>0</v>
      </c>
      <c r="F78" s="29"/>
      <c r="G78" s="128">
        <v>0</v>
      </c>
      <c r="H78" s="30" t="s">
        <v>116</v>
      </c>
      <c r="I78" s="28">
        <v>0</v>
      </c>
      <c r="J78" s="31">
        <v>0</v>
      </c>
      <c r="K78" s="32"/>
      <c r="L78" s="32"/>
      <c r="M78" s="28">
        <v>0</v>
      </c>
      <c r="N78" s="31">
        <v>0</v>
      </c>
      <c r="O78" s="28">
        <v>0</v>
      </c>
      <c r="P78" s="31">
        <v>0</v>
      </c>
      <c r="Q78" s="28">
        <v>0</v>
      </c>
      <c r="R78" s="31">
        <v>0</v>
      </c>
      <c r="S78" s="31">
        <v>0</v>
      </c>
      <c r="T78" s="33">
        <v>0</v>
      </c>
      <c r="U78" s="34">
        <v>0</v>
      </c>
      <c r="V78" s="35">
        <v>0</v>
      </c>
      <c r="W78" s="33">
        <v>0</v>
      </c>
      <c r="X78" s="34">
        <v>0</v>
      </c>
      <c r="Y78" s="1"/>
    </row>
    <row r="79" spans="2:25" outlineLevel="1" x14ac:dyDescent="0.3">
      <c r="B79" s="36" t="s">
        <v>86</v>
      </c>
      <c r="C79" s="37"/>
      <c r="D79" s="37"/>
      <c r="E79" s="37"/>
      <c r="F79" s="38">
        <v>0</v>
      </c>
      <c r="G79" s="129">
        <v>0</v>
      </c>
      <c r="H79" s="39" t="s">
        <v>116</v>
      </c>
      <c r="I79" s="37">
        <v>0</v>
      </c>
      <c r="J79" s="40">
        <v>0</v>
      </c>
      <c r="K79" s="41"/>
      <c r="L79" s="41"/>
      <c r="M79" s="37">
        <v>0</v>
      </c>
      <c r="N79" s="40">
        <v>0</v>
      </c>
      <c r="O79" s="37">
        <v>0</v>
      </c>
      <c r="P79" s="40">
        <v>0</v>
      </c>
      <c r="Q79" s="37">
        <v>0</v>
      </c>
      <c r="R79" s="40">
        <v>0</v>
      </c>
      <c r="S79" s="40">
        <v>0</v>
      </c>
      <c r="T79" s="42">
        <v>0</v>
      </c>
      <c r="U79" s="43">
        <v>0</v>
      </c>
      <c r="V79" s="44">
        <v>0</v>
      </c>
      <c r="W79" s="42">
        <v>0</v>
      </c>
      <c r="X79" s="43">
        <v>0</v>
      </c>
    </row>
    <row r="80" spans="2:25" outlineLevel="1" x14ac:dyDescent="0.3">
      <c r="B80" s="3" t="s">
        <v>95</v>
      </c>
      <c r="C80" s="45">
        <v>0</v>
      </c>
      <c r="D80" s="45">
        <v>0</v>
      </c>
      <c r="E80" s="45">
        <v>0</v>
      </c>
      <c r="F80" s="45">
        <v>0</v>
      </c>
      <c r="G80" s="131">
        <v>0</v>
      </c>
      <c r="H80" s="46">
        <v>0</v>
      </c>
      <c r="I80" s="45">
        <v>0</v>
      </c>
      <c r="J80" s="45">
        <v>0</v>
      </c>
      <c r="K80" s="45">
        <v>0</v>
      </c>
      <c r="L80" s="45">
        <v>0</v>
      </c>
      <c r="M80" s="45">
        <v>0</v>
      </c>
      <c r="N80" s="45">
        <v>0</v>
      </c>
      <c r="O80" s="45">
        <v>0</v>
      </c>
      <c r="P80" s="45">
        <v>0</v>
      </c>
      <c r="Q80" s="45">
        <v>0</v>
      </c>
      <c r="R80" s="45">
        <v>0</v>
      </c>
      <c r="S80" s="45">
        <v>0</v>
      </c>
      <c r="T80" s="47">
        <v>0</v>
      </c>
      <c r="U80" s="48">
        <v>0</v>
      </c>
      <c r="V80" s="49">
        <v>0</v>
      </c>
      <c r="W80" s="50">
        <v>0</v>
      </c>
      <c r="X80" s="51">
        <v>0</v>
      </c>
    </row>
    <row r="81" spans="2:25" outlineLevel="1" x14ac:dyDescent="0.3">
      <c r="B81" s="1"/>
      <c r="C81" s="54"/>
      <c r="D81" s="54"/>
      <c r="E81" s="54"/>
      <c r="F81" s="54"/>
      <c r="G81" s="54"/>
      <c r="H81" s="55"/>
      <c r="I81" s="54"/>
      <c r="J81" s="54"/>
      <c r="K81" s="54"/>
      <c r="L81" s="54"/>
      <c r="M81" s="54"/>
      <c r="N81" s="54"/>
      <c r="O81" s="54"/>
      <c r="P81" s="54"/>
      <c r="Q81" s="54"/>
      <c r="R81" s="54"/>
      <c r="S81" s="54"/>
      <c r="T81" s="56"/>
      <c r="U81" s="49"/>
      <c r="V81" s="49"/>
      <c r="W81" s="50"/>
      <c r="X81" s="51"/>
    </row>
    <row r="82" spans="2:25" ht="75" customHeight="1" x14ac:dyDescent="0.3">
      <c r="B82" s="14" t="s">
        <v>96</v>
      </c>
      <c r="C82" s="15" t="s">
        <v>58</v>
      </c>
      <c r="D82" s="15" t="s">
        <v>59</v>
      </c>
      <c r="E82" s="15" t="s">
        <v>60</v>
      </c>
      <c r="F82" s="15" t="s">
        <v>61</v>
      </c>
      <c r="G82" s="15" t="s">
        <v>128</v>
      </c>
      <c r="H82" s="15" t="s">
        <v>17</v>
      </c>
      <c r="I82" s="15" t="s">
        <v>19</v>
      </c>
      <c r="J82" s="15" t="s">
        <v>21</v>
      </c>
      <c r="K82" s="15" t="s">
        <v>62</v>
      </c>
      <c r="L82" s="15" t="s">
        <v>63</v>
      </c>
      <c r="M82" s="15" t="s">
        <v>27</v>
      </c>
      <c r="N82" s="15" t="s">
        <v>29</v>
      </c>
      <c r="O82" s="15" t="s">
        <v>31</v>
      </c>
      <c r="P82" s="15" t="s">
        <v>33</v>
      </c>
      <c r="Q82" s="15" t="s">
        <v>35</v>
      </c>
      <c r="R82" s="15" t="s">
        <v>37</v>
      </c>
      <c r="S82" s="15" t="s">
        <v>39</v>
      </c>
      <c r="T82" s="15" t="s">
        <v>64</v>
      </c>
      <c r="U82" s="16" t="s">
        <v>65</v>
      </c>
      <c r="V82" s="16" t="s">
        <v>45</v>
      </c>
      <c r="W82" s="15" t="s">
        <v>47</v>
      </c>
      <c r="X82" s="16" t="s">
        <v>49</v>
      </c>
    </row>
    <row r="83" spans="2:25" x14ac:dyDescent="0.3">
      <c r="B83" s="18" t="s">
        <v>3</v>
      </c>
      <c r="C83" s="19">
        <v>2075461</v>
      </c>
      <c r="D83" s="19">
        <v>2610883</v>
      </c>
      <c r="E83" s="19">
        <v>2791649</v>
      </c>
      <c r="F83" s="20">
        <v>716188</v>
      </c>
      <c r="G83" s="126">
        <v>0.3450741787005393</v>
      </c>
      <c r="H83" s="21">
        <v>7.5284873629852131E-2</v>
      </c>
      <c r="I83" s="19">
        <v>2075461</v>
      </c>
      <c r="J83" s="22">
        <v>0</v>
      </c>
      <c r="K83" s="23">
        <v>0</v>
      </c>
      <c r="L83" s="23">
        <v>0</v>
      </c>
      <c r="M83" s="23">
        <v>2610883</v>
      </c>
      <c r="N83" s="22">
        <v>535422</v>
      </c>
      <c r="O83" s="23">
        <v>2075461</v>
      </c>
      <c r="P83" s="22">
        <v>0</v>
      </c>
      <c r="Q83" s="23">
        <v>2075461</v>
      </c>
      <c r="R83" s="22">
        <v>0</v>
      </c>
      <c r="S83" s="22">
        <v>180766</v>
      </c>
      <c r="T83" s="24">
        <v>0</v>
      </c>
      <c r="U83" s="25">
        <v>0</v>
      </c>
      <c r="V83" s="26">
        <v>0</v>
      </c>
      <c r="W83" s="24">
        <v>0.3450741787005393</v>
      </c>
      <c r="X83" s="25">
        <v>2.5978865936395115E-2</v>
      </c>
    </row>
    <row r="84" spans="2:25" x14ac:dyDescent="0.3">
      <c r="B84" s="18" t="s">
        <v>66</v>
      </c>
      <c r="C84" s="19">
        <v>13816281</v>
      </c>
      <c r="D84" s="19">
        <v>13989274</v>
      </c>
      <c r="E84" s="19">
        <v>15050571</v>
      </c>
      <c r="F84" s="20">
        <v>1234290</v>
      </c>
      <c r="G84" s="126">
        <v>8.9335907397945946E-2</v>
      </c>
      <c r="H84" s="21">
        <v>0.50116912296570593</v>
      </c>
      <c r="I84" s="23">
        <v>13816281</v>
      </c>
      <c r="J84" s="22">
        <v>0</v>
      </c>
      <c r="K84" s="23">
        <v>0</v>
      </c>
      <c r="L84" s="23">
        <v>0</v>
      </c>
      <c r="M84" s="23">
        <v>13989274</v>
      </c>
      <c r="N84" s="22">
        <v>172993</v>
      </c>
      <c r="O84" s="23">
        <v>14507095.050000001</v>
      </c>
      <c r="P84" s="22">
        <v>690814.05000000075</v>
      </c>
      <c r="Q84" s="23">
        <v>13816281</v>
      </c>
      <c r="R84" s="22">
        <v>0</v>
      </c>
      <c r="S84" s="22">
        <v>370482.94999999925</v>
      </c>
      <c r="T84" s="24">
        <v>0</v>
      </c>
      <c r="U84" s="25">
        <v>0</v>
      </c>
      <c r="V84" s="26">
        <v>0</v>
      </c>
      <c r="W84" s="24">
        <v>8.9335907397945946E-2</v>
      </c>
      <c r="X84" s="25">
        <v>4.477239835997409E-2</v>
      </c>
    </row>
    <row r="85" spans="2:25" x14ac:dyDescent="0.3">
      <c r="B85" s="18" t="s">
        <v>67</v>
      </c>
      <c r="C85" s="19">
        <v>0</v>
      </c>
      <c r="D85" s="19">
        <v>0</v>
      </c>
      <c r="E85" s="19">
        <v>0</v>
      </c>
      <c r="F85" s="20">
        <v>0</v>
      </c>
      <c r="G85" s="126">
        <v>0</v>
      </c>
      <c r="H85" s="21">
        <v>0</v>
      </c>
      <c r="I85" s="23">
        <v>0</v>
      </c>
      <c r="J85" s="22">
        <v>0</v>
      </c>
      <c r="K85" s="23">
        <v>0</v>
      </c>
      <c r="L85" s="23">
        <v>0</v>
      </c>
      <c r="M85" s="23">
        <v>0</v>
      </c>
      <c r="N85" s="22">
        <v>0</v>
      </c>
      <c r="O85" s="23">
        <v>0</v>
      </c>
      <c r="P85" s="22">
        <v>0</v>
      </c>
      <c r="Q85" s="23">
        <v>0</v>
      </c>
      <c r="R85" s="22">
        <v>0</v>
      </c>
      <c r="S85" s="22">
        <v>0</v>
      </c>
      <c r="T85" s="24">
        <v>0</v>
      </c>
      <c r="U85" s="25">
        <v>0</v>
      </c>
      <c r="V85" s="26">
        <v>0</v>
      </c>
      <c r="W85" s="24">
        <v>0</v>
      </c>
      <c r="X85" s="25">
        <v>0</v>
      </c>
    </row>
    <row r="86" spans="2:25" x14ac:dyDescent="0.3">
      <c r="B86" s="18" t="s">
        <v>4</v>
      </c>
      <c r="C86" s="19">
        <v>12680264</v>
      </c>
      <c r="D86" s="19">
        <v>13692807</v>
      </c>
      <c r="E86" s="19">
        <v>14621255</v>
      </c>
      <c r="F86" s="20">
        <v>1940991</v>
      </c>
      <c r="G86" s="126">
        <v>0.15307181301588044</v>
      </c>
      <c r="H86" s="21">
        <v>0.45996146053005249</v>
      </c>
      <c r="I86" s="23">
        <v>12997270.6</v>
      </c>
      <c r="J86" s="22">
        <v>317006.59999999963</v>
      </c>
      <c r="K86" s="23">
        <v>114021.12499999953</v>
      </c>
      <c r="L86" s="23">
        <v>190203.95999999921</v>
      </c>
      <c r="M86" s="23">
        <v>13692807</v>
      </c>
      <c r="N86" s="22">
        <v>1012543</v>
      </c>
      <c r="O86" s="23">
        <v>12680264</v>
      </c>
      <c r="P86" s="22">
        <v>0</v>
      </c>
      <c r="Q86" s="23">
        <v>12680264</v>
      </c>
      <c r="R86" s="22">
        <v>0</v>
      </c>
      <c r="S86" s="22">
        <v>611441.40000000037</v>
      </c>
      <c r="T86" s="24">
        <v>2.499999999999997E-2</v>
      </c>
      <c r="U86" s="25">
        <v>2.499999999999997E-2</v>
      </c>
      <c r="V86" s="26">
        <v>1.1499036513251298E-2</v>
      </c>
      <c r="W86" s="24">
        <v>0.15307181301588044</v>
      </c>
      <c r="X86" s="25">
        <v>7.0407134680767466E-2</v>
      </c>
    </row>
    <row r="87" spans="2:25" x14ac:dyDescent="0.3">
      <c r="B87" s="11" t="s">
        <v>79</v>
      </c>
      <c r="C87" s="19">
        <v>0</v>
      </c>
      <c r="D87" s="19">
        <v>0</v>
      </c>
      <c r="E87" s="19">
        <v>0</v>
      </c>
      <c r="F87" s="20">
        <v>0</v>
      </c>
      <c r="G87" s="126">
        <v>0</v>
      </c>
      <c r="H87" s="21">
        <v>0</v>
      </c>
      <c r="I87" s="19">
        <v>0</v>
      </c>
      <c r="J87" s="22">
        <v>0</v>
      </c>
      <c r="K87" s="32">
        <v>0</v>
      </c>
      <c r="L87" s="32">
        <v>0</v>
      </c>
      <c r="M87" s="28">
        <v>0</v>
      </c>
      <c r="N87" s="22">
        <v>0</v>
      </c>
      <c r="O87" s="28">
        <v>0</v>
      </c>
      <c r="P87" s="22">
        <v>0</v>
      </c>
      <c r="Q87" s="19">
        <v>0</v>
      </c>
      <c r="R87" s="22">
        <v>0</v>
      </c>
      <c r="S87" s="22">
        <v>0</v>
      </c>
      <c r="T87" s="24">
        <v>0</v>
      </c>
      <c r="U87" s="25">
        <v>0</v>
      </c>
      <c r="V87" s="26">
        <v>0</v>
      </c>
      <c r="W87" s="24">
        <v>0</v>
      </c>
      <c r="X87" s="25">
        <v>0</v>
      </c>
    </row>
    <row r="88" spans="2:25" x14ac:dyDescent="0.3">
      <c r="B88" s="27" t="s">
        <v>81</v>
      </c>
      <c r="C88" s="28">
        <v>0</v>
      </c>
      <c r="D88" s="28">
        <v>0</v>
      </c>
      <c r="E88" s="28">
        <v>0</v>
      </c>
      <c r="F88" s="29">
        <v>0</v>
      </c>
      <c r="G88" s="128">
        <v>0</v>
      </c>
      <c r="H88" s="30">
        <v>0</v>
      </c>
      <c r="I88" s="28">
        <v>0</v>
      </c>
      <c r="J88" s="31">
        <v>0</v>
      </c>
      <c r="K88" s="32">
        <v>0</v>
      </c>
      <c r="L88" s="32">
        <v>0</v>
      </c>
      <c r="M88" s="28">
        <v>0</v>
      </c>
      <c r="N88" s="31">
        <v>0</v>
      </c>
      <c r="O88" s="28">
        <v>0</v>
      </c>
      <c r="P88" s="31">
        <v>0</v>
      </c>
      <c r="Q88" s="28">
        <v>0</v>
      </c>
      <c r="R88" s="31">
        <v>0</v>
      </c>
      <c r="S88" s="31">
        <v>0</v>
      </c>
      <c r="T88" s="33">
        <v>0</v>
      </c>
      <c r="U88" s="34">
        <v>0</v>
      </c>
      <c r="V88" s="35">
        <v>0</v>
      </c>
      <c r="W88" s="33">
        <v>0</v>
      </c>
      <c r="X88" s="34">
        <v>0</v>
      </c>
    </row>
    <row r="89" spans="2:25" x14ac:dyDescent="0.3">
      <c r="B89" s="27" t="s">
        <v>83</v>
      </c>
      <c r="C89" s="28">
        <v>0</v>
      </c>
      <c r="D89" s="28">
        <v>0</v>
      </c>
      <c r="E89" s="28">
        <v>0</v>
      </c>
      <c r="F89" s="29">
        <v>0</v>
      </c>
      <c r="G89" s="128">
        <v>0</v>
      </c>
      <c r="H89" s="30">
        <v>0</v>
      </c>
      <c r="I89" s="28">
        <v>0</v>
      </c>
      <c r="J89" s="31">
        <v>0</v>
      </c>
      <c r="K89" s="32">
        <v>0</v>
      </c>
      <c r="L89" s="32">
        <v>0</v>
      </c>
      <c r="M89" s="28">
        <v>0</v>
      </c>
      <c r="N89" s="31">
        <v>0</v>
      </c>
      <c r="O89" s="28">
        <v>0</v>
      </c>
      <c r="P89" s="31">
        <v>0</v>
      </c>
      <c r="Q89" s="28">
        <v>0</v>
      </c>
      <c r="R89" s="31">
        <v>0</v>
      </c>
      <c r="S89" s="31">
        <v>0</v>
      </c>
      <c r="T89" s="33">
        <v>0</v>
      </c>
      <c r="U89" s="34">
        <v>0</v>
      </c>
      <c r="V89" s="35">
        <v>0</v>
      </c>
      <c r="W89" s="33">
        <v>0</v>
      </c>
      <c r="X89" s="34">
        <v>0</v>
      </c>
    </row>
    <row r="90" spans="2:25" outlineLevel="1" x14ac:dyDescent="0.3">
      <c r="B90" s="27" t="s">
        <v>85</v>
      </c>
      <c r="C90" s="28">
        <v>0</v>
      </c>
      <c r="D90" s="28">
        <v>0</v>
      </c>
      <c r="E90" s="28">
        <v>0</v>
      </c>
      <c r="F90" s="29"/>
      <c r="G90" s="128">
        <v>0</v>
      </c>
      <c r="H90" s="30">
        <v>0</v>
      </c>
      <c r="I90" s="28">
        <v>0</v>
      </c>
      <c r="J90" s="31">
        <v>0</v>
      </c>
      <c r="K90" s="32">
        <v>0</v>
      </c>
      <c r="L90" s="32">
        <v>0</v>
      </c>
      <c r="M90" s="28">
        <v>0</v>
      </c>
      <c r="N90" s="31">
        <v>0</v>
      </c>
      <c r="O90" s="28">
        <v>0</v>
      </c>
      <c r="P90" s="31">
        <v>0</v>
      </c>
      <c r="Q90" s="28">
        <v>0</v>
      </c>
      <c r="R90" s="31">
        <v>0</v>
      </c>
      <c r="S90" s="31">
        <v>0</v>
      </c>
      <c r="T90" s="33">
        <v>0</v>
      </c>
      <c r="U90" s="34">
        <v>0</v>
      </c>
      <c r="V90" s="35">
        <v>0</v>
      </c>
      <c r="W90" s="33">
        <v>0</v>
      </c>
      <c r="X90" s="34">
        <v>0</v>
      </c>
      <c r="Y90" s="1"/>
    </row>
    <row r="91" spans="2:25" x14ac:dyDescent="0.3">
      <c r="B91" s="36" t="s">
        <v>86</v>
      </c>
      <c r="C91" s="37">
        <v>-1003905</v>
      </c>
      <c r="D91" s="37">
        <v>-1524305</v>
      </c>
      <c r="E91" s="37">
        <v>-1577088</v>
      </c>
      <c r="F91" s="38">
        <v>-573183</v>
      </c>
      <c r="G91" s="129">
        <v>0.57095342686808015</v>
      </c>
      <c r="H91" s="39">
        <v>-3.6415457125610499E-2</v>
      </c>
      <c r="I91" s="37">
        <v>-1044061.2000000001</v>
      </c>
      <c r="J91" s="40">
        <v>-40156.20000000007</v>
      </c>
      <c r="K91" s="41">
        <v>0</v>
      </c>
      <c r="L91" s="41">
        <v>0</v>
      </c>
      <c r="M91" s="82">
        <v>-1018963.5749999998</v>
      </c>
      <c r="N91" s="40">
        <v>-15058.574999999837</v>
      </c>
      <c r="O91" s="37">
        <v>-1524305</v>
      </c>
      <c r="P91" s="40">
        <v>-520400</v>
      </c>
      <c r="Q91" s="37">
        <v>-1023983.1000000001</v>
      </c>
      <c r="R91" s="40">
        <v>-20078.100000000093</v>
      </c>
      <c r="S91" s="40">
        <v>22509.875</v>
      </c>
      <c r="T91" s="42">
        <v>4.000000000000007E-2</v>
      </c>
      <c r="U91" s="43">
        <v>4.000000000000007E-2</v>
      </c>
      <c r="V91" s="44">
        <v>-1.4566182850244225E-3</v>
      </c>
      <c r="W91" s="42">
        <v>0.57095342686808015</v>
      </c>
      <c r="X91" s="43">
        <v>-2.0791530036834961E-2</v>
      </c>
    </row>
    <row r="92" spans="2:25" x14ac:dyDescent="0.3">
      <c r="B92" s="3" t="s">
        <v>97</v>
      </c>
      <c r="C92" s="45">
        <v>27568101</v>
      </c>
      <c r="D92" s="45">
        <v>28768659</v>
      </c>
      <c r="E92" s="45">
        <v>30886387</v>
      </c>
      <c r="F92" s="45">
        <v>3318286</v>
      </c>
      <c r="G92" s="131">
        <v>0.12036686894030169</v>
      </c>
      <c r="H92" s="46">
        <v>1</v>
      </c>
      <c r="I92" s="45">
        <v>27844951.399999999</v>
      </c>
      <c r="J92" s="45">
        <v>276850.39999999956</v>
      </c>
      <c r="K92" s="45">
        <v>63401.319999999738</v>
      </c>
      <c r="L92" s="45">
        <v>190203.95999999921</v>
      </c>
      <c r="M92" s="45">
        <v>29274000.424999997</v>
      </c>
      <c r="N92" s="45">
        <v>1705899.4250000003</v>
      </c>
      <c r="O92" s="45">
        <v>27738515.049999997</v>
      </c>
      <c r="P92" s="45">
        <v>170414.05000000075</v>
      </c>
      <c r="Q92" s="45">
        <v>27548022.899999999</v>
      </c>
      <c r="R92" s="45">
        <v>-20078.100000000093</v>
      </c>
      <c r="S92" s="45">
        <v>1185200.2249999996</v>
      </c>
      <c r="T92" s="47">
        <v>1.0042418228226876E-2</v>
      </c>
      <c r="U92" s="48">
        <v>1.0042418228226876E-2</v>
      </c>
      <c r="V92" s="49">
        <v>1.0042418228226876E-2</v>
      </c>
      <c r="W92" s="50">
        <v>0.12036686894030169</v>
      </c>
      <c r="X92" s="51">
        <v>0.12036686894030169</v>
      </c>
    </row>
    <row r="93" spans="2:25" x14ac:dyDescent="0.3">
      <c r="B93" s="1"/>
      <c r="C93" s="1"/>
      <c r="D93" s="59"/>
      <c r="E93" s="59"/>
      <c r="F93" s="59"/>
      <c r="G93" s="59"/>
      <c r="H93" s="60"/>
      <c r="I93" s="59"/>
      <c r="J93" s="59"/>
      <c r="K93" s="59"/>
      <c r="L93" s="59"/>
      <c r="M93" s="59"/>
      <c r="N93" s="59"/>
      <c r="O93" s="59"/>
      <c r="P93" s="59"/>
      <c r="Q93" s="59"/>
      <c r="R93" s="59"/>
      <c r="S93" s="59"/>
      <c r="T93" s="49"/>
      <c r="U93" s="49"/>
      <c r="V93" s="49"/>
      <c r="W93" s="51"/>
      <c r="X93" s="51"/>
    </row>
    <row r="94" spans="2:25" x14ac:dyDescent="0.3">
      <c r="I94" s="118"/>
      <c r="J94" s="119" t="s">
        <v>0</v>
      </c>
      <c r="K94" s="118"/>
      <c r="L94" s="119" t="s">
        <v>1</v>
      </c>
      <c r="M94" s="119" t="s">
        <v>2</v>
      </c>
    </row>
    <row r="95" spans="2:25" x14ac:dyDescent="0.3">
      <c r="B95" s="61" t="s">
        <v>6</v>
      </c>
      <c r="I95" s="118"/>
      <c r="J95" s="118"/>
      <c r="K95" s="118"/>
      <c r="L95" s="118"/>
      <c r="M95" s="118"/>
    </row>
    <row r="96" spans="2:25" x14ac:dyDescent="0.3">
      <c r="B96" s="3" t="s">
        <v>98</v>
      </c>
      <c r="I96" s="120" t="s">
        <v>3</v>
      </c>
      <c r="J96" s="121">
        <f>P83/C83</f>
        <v>0</v>
      </c>
      <c r="K96" s="118"/>
      <c r="L96" s="121">
        <f>IFERROR(N83/C83,0%)</f>
        <v>0.25797738430160816</v>
      </c>
      <c r="M96" s="121">
        <f>IFERROR(R83/C83,0%)</f>
        <v>0</v>
      </c>
    </row>
    <row r="97" spans="9:13" ht="28.8" x14ac:dyDescent="0.3">
      <c r="I97" s="120" t="s">
        <v>66</v>
      </c>
      <c r="J97" s="121">
        <f>P84/C84</f>
        <v>5.0000000000000051E-2</v>
      </c>
      <c r="K97" s="118"/>
      <c r="L97" s="121">
        <f>IFERROR(N84/C84,0%)</f>
        <v>1.2520952635517474E-2</v>
      </c>
      <c r="M97" s="121">
        <f>IFERROR(R84/C84,0%)</f>
        <v>0</v>
      </c>
    </row>
    <row r="98" spans="9:13" ht="28.8" x14ac:dyDescent="0.3">
      <c r="I98" s="120" t="s">
        <v>67</v>
      </c>
      <c r="J98" s="121">
        <f>IFERROR(P85/C85,0%)</f>
        <v>0</v>
      </c>
      <c r="K98" s="118"/>
      <c r="L98" s="121">
        <f>IFERROR(N85/C85,0%)</f>
        <v>0</v>
      </c>
      <c r="M98" s="121">
        <f>IFERROR(R85/C85,0%)</f>
        <v>0</v>
      </c>
    </row>
    <row r="99" spans="9:13" x14ac:dyDescent="0.3">
      <c r="I99" s="120" t="s">
        <v>4</v>
      </c>
      <c r="J99" s="121">
        <f>J86/C86</f>
        <v>2.499999999999997E-2</v>
      </c>
      <c r="K99" s="118"/>
      <c r="L99" s="121">
        <f>IFERROR(N86/C86,0%)</f>
        <v>7.9851886364511029E-2</v>
      </c>
      <c r="M99" s="121">
        <f>IFERROR(R86/C86,0%)</f>
        <v>0</v>
      </c>
    </row>
    <row r="100" spans="9:13" x14ac:dyDescent="0.3">
      <c r="I100" s="122" t="s">
        <v>5</v>
      </c>
      <c r="J100" s="121">
        <f>IFERROR(P87/C87,0%)</f>
        <v>0</v>
      </c>
      <c r="K100" s="118"/>
      <c r="L100" s="121">
        <f>IFERROR(N87/C87,0%)</f>
        <v>0</v>
      </c>
      <c r="M100" s="121">
        <f>IFERROR(R87/C87,0%)</f>
        <v>0</v>
      </c>
    </row>
    <row r="101" spans="9:13" x14ac:dyDescent="0.3">
      <c r="I101" s="134" t="s">
        <v>119</v>
      </c>
      <c r="J101" s="135">
        <f>SUM(J86,P83:P85,P87)/SUM(C83:C86,C87)</f>
        <v>3.5273009882470285E-2</v>
      </c>
      <c r="K101" s="134"/>
      <c r="L101" s="135">
        <f>SUM(N83:N86,N87)/SUM(C83:C86,C87)</f>
        <v>6.0232312704960232E-2</v>
      </c>
      <c r="M101" s="135">
        <f>SUM(R83:R86,R87)/SUM(C83:C86,C87)</f>
        <v>0</v>
      </c>
    </row>
  </sheetData>
  <mergeCells count="15">
    <mergeCell ref="C12:X12"/>
    <mergeCell ref="C2:X2"/>
    <mergeCell ref="C3:X3"/>
    <mergeCell ref="C5:X5"/>
    <mergeCell ref="C6:X6"/>
    <mergeCell ref="C8:X8"/>
    <mergeCell ref="C21:X21"/>
    <mergeCell ref="C22:X22"/>
    <mergeCell ref="B25:X25"/>
    <mergeCell ref="C14:X14"/>
    <mergeCell ref="C16:X16"/>
    <mergeCell ref="C17:X17"/>
    <mergeCell ref="C18:X18"/>
    <mergeCell ref="C19:X19"/>
    <mergeCell ref="C20:X20"/>
  </mergeCells>
  <dataValidations count="1">
    <dataValidation type="list" allowBlank="1" showInputMessage="1" showErrorMessage="1" sqref="D31" xr:uid="{78658776-7A8C-476C-8FA5-8A1DA566AC9B}">
      <formula1>$AN$36:$AN$43</formula1>
    </dataValidation>
  </dataValidations>
  <pageMargins left="0.7" right="0.7" top="0.75" bottom="0.75" header="0.3" footer="0.3"/>
  <pageSetup paperSize="17"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E015E-956D-430A-9CA1-3D0432EE189F}">
  <dimension ref="B1:AQ102"/>
  <sheetViews>
    <sheetView showGridLines="0" topLeftCell="A81" zoomScale="80" zoomScaleNormal="80" workbookViewId="0">
      <selection activeCell="G51" sqref="G51"/>
    </sheetView>
  </sheetViews>
  <sheetFormatPr defaultColWidth="9.109375" defaultRowHeight="14.4" outlineLevelRow="1" x14ac:dyDescent="0.3"/>
  <cols>
    <col min="1" max="1" width="7.88671875" style="3" customWidth="1"/>
    <col min="2" max="2" width="50.5546875" style="3" customWidth="1"/>
    <col min="3" max="3" width="17" style="3" customWidth="1"/>
    <col min="4" max="4" width="18" style="2" bestFit="1" customWidth="1"/>
    <col min="5" max="5" width="18" style="3" bestFit="1" customWidth="1"/>
    <col min="6" max="6" width="17.6640625" style="3" customWidth="1"/>
    <col min="7" max="7" width="8.77734375" style="3" bestFit="1" customWidth="1"/>
    <col min="8" max="8" width="7.6640625" style="2" bestFit="1" customWidth="1"/>
    <col min="9" max="9" width="18" style="3" bestFit="1" customWidth="1"/>
    <col min="10" max="12" width="17.33203125" style="3" customWidth="1"/>
    <col min="13" max="13" width="18" style="3" bestFit="1" customWidth="1"/>
    <col min="14" max="14" width="17.33203125" style="3" bestFit="1" customWidth="1"/>
    <col min="15" max="15" width="18" style="3" bestFit="1" customWidth="1"/>
    <col min="16" max="16" width="17.33203125" style="3" bestFit="1" customWidth="1"/>
    <col min="17" max="17" width="18" style="3" bestFit="1" customWidth="1"/>
    <col min="18" max="19" width="17.33203125" style="3" bestFit="1" customWidth="1"/>
    <col min="20" max="20" width="9.109375" style="3" bestFit="1" customWidth="1"/>
    <col min="21" max="21" width="11.44140625" style="3" customWidth="1"/>
    <col min="22" max="24" width="12.5546875" style="3" customWidth="1"/>
    <col min="25" max="25" width="4.88671875" style="3" customWidth="1"/>
    <col min="26" max="26" width="21" style="3" customWidth="1"/>
    <col min="27" max="27" width="10.33203125" style="3" bestFit="1" customWidth="1"/>
    <col min="28" max="39" width="9.109375" style="3"/>
    <col min="40" max="43" width="0" style="3" hidden="1" customWidth="1"/>
    <col min="44" max="16384" width="9.109375" style="3"/>
  </cols>
  <sheetData>
    <row r="1" spans="2:24" x14ac:dyDescent="0.3">
      <c r="B1" s="1" t="s">
        <v>7</v>
      </c>
      <c r="C1" s="1" t="s">
        <v>8</v>
      </c>
    </row>
    <row r="2" spans="2:24" x14ac:dyDescent="0.3">
      <c r="B2" s="3" t="s">
        <v>9</v>
      </c>
      <c r="C2" s="301" t="s">
        <v>10</v>
      </c>
      <c r="D2" s="301"/>
      <c r="E2" s="301"/>
      <c r="F2" s="301"/>
      <c r="G2" s="301"/>
      <c r="H2" s="301"/>
      <c r="I2" s="301"/>
      <c r="J2" s="301"/>
      <c r="K2" s="301"/>
      <c r="L2" s="301"/>
      <c r="M2" s="301"/>
      <c r="N2" s="301"/>
      <c r="O2" s="301"/>
      <c r="P2" s="301"/>
      <c r="Q2" s="301"/>
      <c r="R2" s="301"/>
      <c r="S2" s="301"/>
      <c r="T2" s="301"/>
      <c r="U2" s="301"/>
      <c r="V2" s="301"/>
      <c r="W2" s="301"/>
      <c r="X2" s="301"/>
    </row>
    <row r="3" spans="2:24" x14ac:dyDescent="0.3">
      <c r="B3" s="3" t="s">
        <v>11</v>
      </c>
      <c r="C3" s="301" t="s">
        <v>12</v>
      </c>
      <c r="D3" s="301"/>
      <c r="E3" s="301"/>
      <c r="F3" s="301"/>
      <c r="G3" s="301"/>
      <c r="H3" s="301"/>
      <c r="I3" s="301"/>
      <c r="J3" s="301"/>
      <c r="K3" s="301"/>
      <c r="L3" s="301"/>
      <c r="M3" s="301"/>
      <c r="N3" s="301"/>
      <c r="O3" s="301"/>
      <c r="P3" s="301"/>
      <c r="Q3" s="301"/>
      <c r="R3" s="301"/>
      <c r="S3" s="301"/>
      <c r="T3" s="301"/>
      <c r="U3" s="301"/>
      <c r="V3" s="301"/>
      <c r="W3" s="301"/>
      <c r="X3" s="301"/>
    </row>
    <row r="4" spans="2:24" x14ac:dyDescent="0.3">
      <c r="B4" s="3" t="s">
        <v>13</v>
      </c>
      <c r="C4" s="3" t="s">
        <v>14</v>
      </c>
    </row>
    <row r="5" spans="2:24" x14ac:dyDescent="0.3">
      <c r="B5" s="4" t="s">
        <v>15</v>
      </c>
      <c r="C5" s="296" t="s">
        <v>16</v>
      </c>
      <c r="D5" s="296"/>
      <c r="E5" s="296"/>
      <c r="F5" s="296"/>
      <c r="G5" s="296"/>
      <c r="H5" s="296"/>
      <c r="I5" s="296"/>
      <c r="J5" s="296"/>
      <c r="K5" s="296"/>
      <c r="L5" s="296"/>
      <c r="M5" s="296"/>
      <c r="N5" s="296"/>
      <c r="O5" s="296"/>
      <c r="P5" s="296"/>
      <c r="Q5" s="296"/>
      <c r="R5" s="296"/>
      <c r="S5" s="296"/>
      <c r="T5" s="296"/>
      <c r="U5" s="296"/>
      <c r="V5" s="296"/>
      <c r="W5" s="296"/>
      <c r="X5" s="296"/>
    </row>
    <row r="6" spans="2:24" x14ac:dyDescent="0.3">
      <c r="B6" s="4" t="s">
        <v>17</v>
      </c>
      <c r="C6" s="296" t="s">
        <v>18</v>
      </c>
      <c r="D6" s="296"/>
      <c r="E6" s="296"/>
      <c r="F6" s="296"/>
      <c r="G6" s="296"/>
      <c r="H6" s="296"/>
      <c r="I6" s="296"/>
      <c r="J6" s="296"/>
      <c r="K6" s="296"/>
      <c r="L6" s="296"/>
      <c r="M6" s="296"/>
      <c r="N6" s="296"/>
      <c r="O6" s="296"/>
      <c r="P6" s="296"/>
      <c r="Q6" s="296"/>
      <c r="R6" s="296"/>
      <c r="S6" s="296"/>
      <c r="T6" s="296"/>
      <c r="U6" s="296"/>
      <c r="V6" s="296"/>
      <c r="W6" s="296"/>
      <c r="X6" s="296"/>
    </row>
    <row r="7" spans="2:24" x14ac:dyDescent="0.3">
      <c r="B7" s="3" t="s">
        <v>19</v>
      </c>
      <c r="C7" s="3" t="s">
        <v>20</v>
      </c>
    </row>
    <row r="8" spans="2:24" x14ac:dyDescent="0.3">
      <c r="B8" s="4" t="s">
        <v>21</v>
      </c>
      <c r="C8" s="296" t="s">
        <v>22</v>
      </c>
      <c r="D8" s="296"/>
      <c r="E8" s="296"/>
      <c r="F8" s="296"/>
      <c r="G8" s="296"/>
      <c r="H8" s="296"/>
      <c r="I8" s="296"/>
      <c r="J8" s="296"/>
      <c r="K8" s="296"/>
      <c r="L8" s="296"/>
      <c r="M8" s="296"/>
      <c r="N8" s="296"/>
      <c r="O8" s="296"/>
      <c r="P8" s="296"/>
      <c r="Q8" s="296"/>
      <c r="R8" s="296"/>
      <c r="S8" s="296"/>
      <c r="T8" s="296"/>
      <c r="U8" s="296"/>
      <c r="V8" s="296"/>
      <c r="W8" s="296"/>
      <c r="X8" s="296"/>
    </row>
    <row r="9" spans="2:24" x14ac:dyDescent="0.3">
      <c r="B9" s="5" t="s">
        <v>23</v>
      </c>
      <c r="C9" s="3" t="s">
        <v>24</v>
      </c>
    </row>
    <row r="10" spans="2:24" x14ac:dyDescent="0.3">
      <c r="B10" s="5" t="s">
        <v>25</v>
      </c>
      <c r="C10" s="3" t="s">
        <v>26</v>
      </c>
    </row>
    <row r="11" spans="2:24" x14ac:dyDescent="0.3">
      <c r="B11" s="3" t="s">
        <v>27</v>
      </c>
      <c r="C11" s="3" t="s">
        <v>28</v>
      </c>
    </row>
    <row r="12" spans="2:24" x14ac:dyDescent="0.3">
      <c r="B12" s="4" t="s">
        <v>29</v>
      </c>
      <c r="C12" s="296" t="s">
        <v>30</v>
      </c>
      <c r="D12" s="296"/>
      <c r="E12" s="296"/>
      <c r="F12" s="296"/>
      <c r="G12" s="296"/>
      <c r="H12" s="296"/>
      <c r="I12" s="296"/>
      <c r="J12" s="296"/>
      <c r="K12" s="296"/>
      <c r="L12" s="296"/>
      <c r="M12" s="296"/>
      <c r="N12" s="296"/>
      <c r="O12" s="296"/>
      <c r="P12" s="296"/>
      <c r="Q12" s="296"/>
      <c r="R12" s="296"/>
      <c r="S12" s="296"/>
      <c r="T12" s="296"/>
      <c r="U12" s="296"/>
      <c r="V12" s="296"/>
      <c r="W12" s="296"/>
      <c r="X12" s="296"/>
    </row>
    <row r="13" spans="2:24" x14ac:dyDescent="0.3">
      <c r="B13" s="3" t="s">
        <v>31</v>
      </c>
      <c r="C13" s="3" t="s">
        <v>32</v>
      </c>
    </row>
    <row r="14" spans="2:24" x14ac:dyDescent="0.3">
      <c r="B14" s="4" t="s">
        <v>33</v>
      </c>
      <c r="C14" s="296" t="s">
        <v>34</v>
      </c>
      <c r="D14" s="296"/>
      <c r="E14" s="296"/>
      <c r="F14" s="296"/>
      <c r="G14" s="296"/>
      <c r="H14" s="296"/>
      <c r="I14" s="296"/>
      <c r="J14" s="296"/>
      <c r="K14" s="296"/>
      <c r="L14" s="296"/>
      <c r="M14" s="296"/>
      <c r="N14" s="296"/>
      <c r="O14" s="296"/>
      <c r="P14" s="296"/>
      <c r="Q14" s="296"/>
      <c r="R14" s="296"/>
      <c r="S14" s="296"/>
      <c r="T14" s="296"/>
      <c r="U14" s="296"/>
      <c r="V14" s="296"/>
      <c r="W14" s="296"/>
      <c r="X14" s="296"/>
    </row>
    <row r="15" spans="2:24" x14ac:dyDescent="0.3">
      <c r="B15" s="3" t="s">
        <v>35</v>
      </c>
      <c r="C15" s="3" t="s">
        <v>36</v>
      </c>
    </row>
    <row r="16" spans="2:24" x14ac:dyDescent="0.3">
      <c r="B16" s="4" t="s">
        <v>37</v>
      </c>
      <c r="C16" s="296" t="s">
        <v>38</v>
      </c>
      <c r="D16" s="296"/>
      <c r="E16" s="296"/>
      <c r="F16" s="296"/>
      <c r="G16" s="296"/>
      <c r="H16" s="296"/>
      <c r="I16" s="296"/>
      <c r="J16" s="296"/>
      <c r="K16" s="296"/>
      <c r="L16" s="296"/>
      <c r="M16" s="296"/>
      <c r="N16" s="296"/>
      <c r="O16" s="296"/>
      <c r="P16" s="296"/>
      <c r="Q16" s="296"/>
      <c r="R16" s="296"/>
      <c r="S16" s="296"/>
      <c r="T16" s="296"/>
      <c r="U16" s="296"/>
      <c r="V16" s="296"/>
      <c r="W16" s="296"/>
      <c r="X16" s="296"/>
    </row>
    <row r="17" spans="2:24" x14ac:dyDescent="0.3">
      <c r="B17" s="4" t="s">
        <v>39</v>
      </c>
      <c r="C17" s="296" t="s">
        <v>40</v>
      </c>
      <c r="D17" s="296"/>
      <c r="E17" s="296"/>
      <c r="F17" s="296"/>
      <c r="G17" s="296"/>
      <c r="H17" s="296"/>
      <c r="I17" s="296"/>
      <c r="J17" s="296"/>
      <c r="K17" s="296"/>
      <c r="L17" s="296"/>
      <c r="M17" s="296"/>
      <c r="N17" s="296"/>
      <c r="O17" s="296"/>
      <c r="P17" s="296"/>
      <c r="Q17" s="296"/>
      <c r="R17" s="296"/>
      <c r="S17" s="296"/>
      <c r="T17" s="296"/>
      <c r="U17" s="296"/>
      <c r="V17" s="296"/>
      <c r="W17" s="296"/>
      <c r="X17" s="296"/>
    </row>
    <row r="18" spans="2:24" x14ac:dyDescent="0.3">
      <c r="B18" s="6" t="s">
        <v>41</v>
      </c>
      <c r="C18" s="296" t="s">
        <v>42</v>
      </c>
      <c r="D18" s="296"/>
      <c r="E18" s="296"/>
      <c r="F18" s="296"/>
      <c r="G18" s="296"/>
      <c r="H18" s="296"/>
      <c r="I18" s="296"/>
      <c r="J18" s="296"/>
      <c r="K18" s="296"/>
      <c r="L18" s="296"/>
      <c r="M18" s="296"/>
      <c r="N18" s="296"/>
      <c r="O18" s="296"/>
      <c r="P18" s="296"/>
      <c r="Q18" s="296"/>
      <c r="R18" s="296"/>
      <c r="S18" s="296"/>
      <c r="T18" s="296"/>
      <c r="U18" s="296"/>
      <c r="V18" s="296"/>
      <c r="W18" s="296"/>
      <c r="X18" s="296"/>
    </row>
    <row r="19" spans="2:24" x14ac:dyDescent="0.3">
      <c r="B19" s="4" t="s">
        <v>43</v>
      </c>
      <c r="C19" s="296" t="s">
        <v>44</v>
      </c>
      <c r="D19" s="296"/>
      <c r="E19" s="296"/>
      <c r="F19" s="296"/>
      <c r="G19" s="296"/>
      <c r="H19" s="296"/>
      <c r="I19" s="296"/>
      <c r="J19" s="296"/>
      <c r="K19" s="296"/>
      <c r="L19" s="296"/>
      <c r="M19" s="296"/>
      <c r="N19" s="296"/>
      <c r="O19" s="296"/>
      <c r="P19" s="296"/>
      <c r="Q19" s="296"/>
      <c r="R19" s="296"/>
      <c r="S19" s="296"/>
      <c r="T19" s="296"/>
      <c r="U19" s="296"/>
      <c r="V19" s="296"/>
      <c r="W19" s="296"/>
      <c r="X19" s="296"/>
    </row>
    <row r="20" spans="2:24" x14ac:dyDescent="0.3">
      <c r="B20" s="4" t="s">
        <v>45</v>
      </c>
      <c r="C20" s="296" t="s">
        <v>46</v>
      </c>
      <c r="D20" s="296"/>
      <c r="E20" s="296"/>
      <c r="F20" s="296"/>
      <c r="G20" s="296"/>
      <c r="H20" s="296"/>
      <c r="I20" s="296"/>
      <c r="J20" s="296"/>
      <c r="K20" s="296"/>
      <c r="L20" s="296"/>
      <c r="M20" s="296"/>
      <c r="N20" s="296"/>
      <c r="O20" s="296"/>
      <c r="P20" s="296"/>
      <c r="Q20" s="296"/>
      <c r="R20" s="296"/>
      <c r="S20" s="296"/>
      <c r="T20" s="296"/>
      <c r="U20" s="296"/>
      <c r="V20" s="296"/>
      <c r="W20" s="296"/>
      <c r="X20" s="296"/>
    </row>
    <row r="21" spans="2:24" x14ac:dyDescent="0.3">
      <c r="B21" s="4" t="s">
        <v>47</v>
      </c>
      <c r="C21" s="296" t="s">
        <v>48</v>
      </c>
      <c r="D21" s="296"/>
      <c r="E21" s="296"/>
      <c r="F21" s="296"/>
      <c r="G21" s="296"/>
      <c r="H21" s="296"/>
      <c r="I21" s="296"/>
      <c r="J21" s="296"/>
      <c r="K21" s="296"/>
      <c r="L21" s="296"/>
      <c r="M21" s="296"/>
      <c r="N21" s="296"/>
      <c r="O21" s="296"/>
      <c r="P21" s="296"/>
      <c r="Q21" s="296"/>
      <c r="R21" s="296"/>
      <c r="S21" s="296"/>
      <c r="T21" s="296"/>
      <c r="U21" s="296"/>
      <c r="V21" s="296"/>
      <c r="W21" s="296"/>
      <c r="X21" s="296"/>
    </row>
    <row r="22" spans="2:24" x14ac:dyDescent="0.3">
      <c r="B22" s="4" t="s">
        <v>49</v>
      </c>
      <c r="C22" s="296" t="s">
        <v>50</v>
      </c>
      <c r="D22" s="296"/>
      <c r="E22" s="296"/>
      <c r="F22" s="296"/>
      <c r="G22" s="296"/>
      <c r="H22" s="296"/>
      <c r="I22" s="296"/>
      <c r="J22" s="296"/>
      <c r="K22" s="296"/>
      <c r="L22" s="296"/>
      <c r="M22" s="296"/>
      <c r="N22" s="296"/>
      <c r="O22" s="296"/>
      <c r="P22" s="296"/>
      <c r="Q22" s="296"/>
      <c r="R22" s="296"/>
      <c r="S22" s="296"/>
      <c r="T22" s="296"/>
      <c r="U22" s="296"/>
      <c r="V22" s="296"/>
      <c r="W22" s="296"/>
      <c r="X22" s="296"/>
    </row>
    <row r="24" spans="2:24" x14ac:dyDescent="0.3">
      <c r="B24" s="3" t="s">
        <v>51</v>
      </c>
    </row>
    <row r="25" spans="2:24" ht="31.5" customHeight="1" thickBot="1" x14ac:dyDescent="0.5">
      <c r="B25" s="297" t="s">
        <v>52</v>
      </c>
      <c r="C25" s="297"/>
      <c r="D25" s="297"/>
      <c r="E25" s="297"/>
      <c r="F25" s="297"/>
      <c r="G25" s="297"/>
      <c r="H25" s="297"/>
      <c r="I25" s="297"/>
      <c r="J25" s="297"/>
      <c r="K25" s="297"/>
      <c r="L25" s="297"/>
      <c r="M25" s="297"/>
      <c r="N25" s="297"/>
      <c r="O25" s="297"/>
      <c r="P25" s="297"/>
      <c r="Q25" s="297"/>
      <c r="R25" s="297"/>
      <c r="S25" s="297"/>
      <c r="T25" s="297"/>
      <c r="U25" s="297"/>
      <c r="V25" s="297"/>
      <c r="W25" s="297"/>
      <c r="X25" s="297"/>
    </row>
    <row r="26" spans="2:24" ht="23.4" x14ac:dyDescent="0.45">
      <c r="B26" s="7"/>
      <c r="C26" s="7"/>
    </row>
    <row r="27" spans="2:24" x14ac:dyDescent="0.3">
      <c r="B27" s="1"/>
      <c r="C27" s="1"/>
    </row>
    <row r="29" spans="2:24" x14ac:dyDescent="0.3">
      <c r="B29" s="8" t="s">
        <v>53</v>
      </c>
      <c r="C29" s="1"/>
      <c r="D29" s="9"/>
    </row>
    <row r="30" spans="2:24" x14ac:dyDescent="0.3">
      <c r="B30" s="10" t="s">
        <v>54</v>
      </c>
      <c r="C30" s="1"/>
      <c r="D30" s="9"/>
    </row>
    <row r="31" spans="2:24" s="2" customFormat="1" x14ac:dyDescent="0.3">
      <c r="B31" s="11" t="s">
        <v>55</v>
      </c>
      <c r="D31" s="12" t="s">
        <v>68</v>
      </c>
      <c r="E31" s="13">
        <f>VLOOKUP(D31,AN$36:AQ$43,4,FALSE)</f>
        <v>1</v>
      </c>
    </row>
    <row r="32" spans="2:24" s="2" customFormat="1" x14ac:dyDescent="0.3">
      <c r="B32" s="206"/>
    </row>
    <row r="33" spans="2:43" ht="57.6" outlineLevel="1" x14ac:dyDescent="0.3">
      <c r="B33" s="14" t="s">
        <v>57</v>
      </c>
      <c r="C33" s="15" t="s">
        <v>58</v>
      </c>
      <c r="D33" s="15" t="s">
        <v>59</v>
      </c>
      <c r="E33" s="15" t="s">
        <v>60</v>
      </c>
      <c r="F33" s="15" t="s">
        <v>61</v>
      </c>
      <c r="G33" s="15" t="s">
        <v>15</v>
      </c>
      <c r="H33" s="15" t="s">
        <v>17</v>
      </c>
      <c r="I33" s="15" t="s">
        <v>19</v>
      </c>
      <c r="J33" s="15" t="s">
        <v>21</v>
      </c>
      <c r="K33" s="15" t="s">
        <v>62</v>
      </c>
      <c r="L33" s="15" t="s">
        <v>63</v>
      </c>
      <c r="M33" s="15" t="s">
        <v>27</v>
      </c>
      <c r="N33" s="15" t="s">
        <v>29</v>
      </c>
      <c r="O33" s="15" t="s">
        <v>31</v>
      </c>
      <c r="P33" s="15" t="s">
        <v>33</v>
      </c>
      <c r="Q33" s="15" t="s">
        <v>35</v>
      </c>
      <c r="R33" s="15" t="s">
        <v>37</v>
      </c>
      <c r="S33" s="15" t="s">
        <v>39</v>
      </c>
      <c r="T33" s="15" t="s">
        <v>64</v>
      </c>
      <c r="U33" s="16" t="s">
        <v>65</v>
      </c>
      <c r="V33" s="16" t="s">
        <v>45</v>
      </c>
      <c r="W33" s="15" t="s">
        <v>47</v>
      </c>
      <c r="X33" s="16" t="s">
        <v>49</v>
      </c>
      <c r="AA33" s="17"/>
    </row>
    <row r="34" spans="2:43" s="1" customFormat="1" outlineLevel="1" x14ac:dyDescent="0.3">
      <c r="B34" s="18" t="s">
        <v>3</v>
      </c>
      <c r="C34" s="19">
        <v>256872.0354215625</v>
      </c>
      <c r="D34" s="19">
        <v>378248.71852569486</v>
      </c>
      <c r="E34" s="19">
        <v>426953.20494545123</v>
      </c>
      <c r="F34" s="20">
        <f t="shared" ref="F34:F40" si="0">E34-C34</f>
        <v>170081.16952388873</v>
      </c>
      <c r="G34" s="126">
        <f>IFERROR(F34/C34,0%)</f>
        <v>0.66212411656551884</v>
      </c>
      <c r="H34" s="147">
        <f t="shared" ref="H34:H42" si="1">IFERROR(C34/C$43,"")</f>
        <v>2.5823326486880512E-2</v>
      </c>
      <c r="I34" s="19">
        <f>C34</f>
        <v>256872.0354215625</v>
      </c>
      <c r="J34" s="22">
        <f>I34-C34</f>
        <v>0</v>
      </c>
      <c r="K34" s="23"/>
      <c r="L34" s="23"/>
      <c r="M34" s="23">
        <v>-778707.07523139881</v>
      </c>
      <c r="N34" s="22">
        <f t="shared" ref="N34:N42" si="2">M34-C34</f>
        <v>-1035579.1106529613</v>
      </c>
      <c r="O34" s="23">
        <f>+C34</f>
        <v>256872.0354215625</v>
      </c>
      <c r="P34" s="22">
        <f t="shared" ref="P34:P42" si="3">O34-C34</f>
        <v>0</v>
      </c>
      <c r="Q34" s="23">
        <v>390576.04328449408</v>
      </c>
      <c r="R34" s="22">
        <f t="shared" ref="R34:R42" si="4">Q34-C34</f>
        <v>133704.00786293158</v>
      </c>
      <c r="S34" s="22">
        <f>F34-R34-P34-N34-J34</f>
        <v>1071956.2723139185</v>
      </c>
      <c r="T34" s="151">
        <f t="shared" ref="T34:T43" si="5">IFERROR(J34/C34,0%)</f>
        <v>0</v>
      </c>
      <c r="U34" s="152">
        <f t="shared" ref="U34:U43" si="6">T34/E$31</f>
        <v>0</v>
      </c>
      <c r="V34" s="26">
        <f t="shared" ref="V34:V42" si="7">IFERROR(T34*H34,0%)</f>
        <v>0</v>
      </c>
      <c r="W34" s="151">
        <f t="shared" ref="W34:W43" si="8">IFERROR((E34-C34)/C34,0%)</f>
        <v>0.66212411656551884</v>
      </c>
      <c r="X34" s="152">
        <f t="shared" ref="X34:X42" si="9">IFERROR(W34*H34,0%)</f>
        <v>1.7098247236908722E-2</v>
      </c>
    </row>
    <row r="35" spans="2:43" s="1" customFormat="1" outlineLevel="1" x14ac:dyDescent="0.3">
      <c r="B35" s="18" t="s">
        <v>66</v>
      </c>
      <c r="C35" s="19">
        <v>4445770.1242228067</v>
      </c>
      <c r="D35" s="19">
        <v>1672547.2735231586</v>
      </c>
      <c r="E35" s="19">
        <v>1887909.6844976603</v>
      </c>
      <c r="F35" s="20">
        <f t="shared" si="0"/>
        <v>-2557860.4397251466</v>
      </c>
      <c r="G35" s="126">
        <f t="shared" ref="G35:G43" si="10">IFERROR(F35/C35,0%)</f>
        <v>-0.57534698561867337</v>
      </c>
      <c r="H35" s="147">
        <f t="shared" si="1"/>
        <v>0.4469329376980048</v>
      </c>
      <c r="I35" s="19">
        <f>C35</f>
        <v>4445770.1242228067</v>
      </c>
      <c r="J35" s="22">
        <f t="shared" ref="J35:J42" si="11">I35-C35</f>
        <v>0</v>
      </c>
      <c r="K35" s="23"/>
      <c r="L35" s="23"/>
      <c r="M35" s="23">
        <v>455826.71174741397</v>
      </c>
      <c r="N35" s="22">
        <f t="shared" si="2"/>
        <v>-3989943.4124753927</v>
      </c>
      <c r="O35" s="23">
        <f t="shared" ref="O35:O36" si="12">+C35</f>
        <v>4445770.1242228067</v>
      </c>
      <c r="P35" s="22">
        <f t="shared" si="3"/>
        <v>0</v>
      </c>
      <c r="Q35" s="23">
        <v>3370529.6339614517</v>
      </c>
      <c r="R35" s="22">
        <f t="shared" si="4"/>
        <v>-1075240.4902613549</v>
      </c>
      <c r="S35" s="22">
        <f t="shared" ref="S35:S42" si="13">F35-R35-P35-N35-J35</f>
        <v>2507323.463011601</v>
      </c>
      <c r="T35" s="151">
        <f t="shared" si="5"/>
        <v>0</v>
      </c>
      <c r="U35" s="152">
        <f t="shared" si="6"/>
        <v>0</v>
      </c>
      <c r="V35" s="26">
        <f t="shared" si="7"/>
        <v>0</v>
      </c>
      <c r="W35" s="151">
        <f t="shared" si="8"/>
        <v>-0.57534698561867337</v>
      </c>
      <c r="X35" s="152">
        <f t="shared" si="9"/>
        <v>-0.2571415184782454</v>
      </c>
    </row>
    <row r="36" spans="2:43" s="1" customFormat="1" outlineLevel="1" x14ac:dyDescent="0.3">
      <c r="B36" s="18" t="s">
        <v>67</v>
      </c>
      <c r="C36" s="19">
        <v>1446988.9751422729</v>
      </c>
      <c r="D36" s="19">
        <v>397580.34327918931</v>
      </c>
      <c r="E36" s="19">
        <v>448774.03008261981</v>
      </c>
      <c r="F36" s="20">
        <f t="shared" si="0"/>
        <v>-998214.94505965314</v>
      </c>
      <c r="G36" s="126">
        <f t="shared" si="10"/>
        <v>-0.68985663485204185</v>
      </c>
      <c r="H36" s="147">
        <f t="shared" si="1"/>
        <v>0.14546569332349729</v>
      </c>
      <c r="I36" s="19">
        <f>C36</f>
        <v>1446988.9751422729</v>
      </c>
      <c r="J36" s="22">
        <f t="shared" si="11"/>
        <v>0</v>
      </c>
      <c r="K36" s="23"/>
      <c r="L36" s="23"/>
      <c r="M36" s="23">
        <v>170365.32443457446</v>
      </c>
      <c r="N36" s="22">
        <f t="shared" si="2"/>
        <v>-1276623.6507076984</v>
      </c>
      <c r="O36" s="23">
        <f t="shared" si="12"/>
        <v>1446988.9751422729</v>
      </c>
      <c r="P36" s="22">
        <f t="shared" si="3"/>
        <v>0</v>
      </c>
      <c r="Q36" s="23">
        <v>801206.84785207594</v>
      </c>
      <c r="R36" s="22">
        <f t="shared" si="4"/>
        <v>-645782.12729019695</v>
      </c>
      <c r="S36" s="22">
        <f t="shared" si="13"/>
        <v>924190.83293824224</v>
      </c>
      <c r="T36" s="151">
        <f t="shared" si="5"/>
        <v>0</v>
      </c>
      <c r="U36" s="152">
        <f t="shared" si="6"/>
        <v>0</v>
      </c>
      <c r="V36" s="26">
        <f t="shared" si="7"/>
        <v>0</v>
      </c>
      <c r="W36" s="151">
        <f t="shared" si="8"/>
        <v>-0.68985663485204185</v>
      </c>
      <c r="X36" s="152">
        <f t="shared" si="9"/>
        <v>-0.10035047368256697</v>
      </c>
      <c r="AN36" s="1" t="s">
        <v>68</v>
      </c>
      <c r="AO36" s="1">
        <v>1</v>
      </c>
      <c r="AP36" s="1">
        <f>13-AO36</f>
        <v>12</v>
      </c>
      <c r="AQ36" s="1">
        <f t="shared" ref="AQ36:AQ43" si="14">AP36/12</f>
        <v>1</v>
      </c>
    </row>
    <row r="37" spans="2:43" s="1" customFormat="1" outlineLevel="1" x14ac:dyDescent="0.3">
      <c r="B37" s="18" t="s">
        <v>4</v>
      </c>
      <c r="C37" s="19">
        <v>3434163.3907570355</v>
      </c>
      <c r="D37" s="19">
        <v>2134397.1822089781</v>
      </c>
      <c r="E37" s="19">
        <v>2408170.0042521143</v>
      </c>
      <c r="F37" s="20">
        <f t="shared" si="0"/>
        <v>-1025993.3865049211</v>
      </c>
      <c r="G37" s="126">
        <f t="shared" si="10"/>
        <v>-0.29876079550156426</v>
      </c>
      <c r="H37" s="147">
        <f t="shared" si="1"/>
        <v>0.34523618852972032</v>
      </c>
      <c r="I37" s="23">
        <v>3667686.501328514</v>
      </c>
      <c r="J37" s="22">
        <f t="shared" si="11"/>
        <v>233523.11057147849</v>
      </c>
      <c r="K37" s="23">
        <f>J37*0</f>
        <v>0</v>
      </c>
      <c r="L37" s="23">
        <f>+J37-K37</f>
        <v>233523.11057147849</v>
      </c>
      <c r="M37" s="23">
        <v>1445229.7478424376</v>
      </c>
      <c r="N37" s="22">
        <f t="shared" si="2"/>
        <v>-1988933.6429145979</v>
      </c>
      <c r="O37" s="23">
        <v>3434163.3907570355</v>
      </c>
      <c r="P37" s="22">
        <f t="shared" si="3"/>
        <v>0</v>
      </c>
      <c r="Q37" s="23">
        <v>4114812.5396509967</v>
      </c>
      <c r="R37" s="22">
        <f t="shared" si="4"/>
        <v>680649.14889396122</v>
      </c>
      <c r="S37" s="22">
        <f t="shared" si="13"/>
        <v>48767.996944237035</v>
      </c>
      <c r="T37" s="151">
        <f t="shared" si="5"/>
        <v>6.8000000000000019E-2</v>
      </c>
      <c r="U37" s="152">
        <f t="shared" si="6"/>
        <v>6.8000000000000019E-2</v>
      </c>
      <c r="V37" s="26">
        <f t="shared" si="7"/>
        <v>2.3476060820020989E-2</v>
      </c>
      <c r="W37" s="151">
        <f t="shared" si="8"/>
        <v>-0.29876079550156426</v>
      </c>
      <c r="X37" s="152">
        <f t="shared" si="9"/>
        <v>-0.10314303832106726</v>
      </c>
      <c r="AN37" s="1" t="s">
        <v>69</v>
      </c>
      <c r="AO37" s="1">
        <v>2</v>
      </c>
      <c r="AP37" s="1">
        <f>13-AO37</f>
        <v>11</v>
      </c>
      <c r="AQ37" s="1">
        <f t="shared" si="14"/>
        <v>0.91666666666666663</v>
      </c>
    </row>
    <row r="38" spans="2:43" s="1" customFormat="1" outlineLevel="1" x14ac:dyDescent="0.3">
      <c r="B38" s="11" t="s">
        <v>79</v>
      </c>
      <c r="C38" s="19">
        <f>SUM(C39:C41)</f>
        <v>642635.44193320675</v>
      </c>
      <c r="D38" s="19">
        <f>SUM(D39,D40,D41)</f>
        <v>300949.42407772731</v>
      </c>
      <c r="E38" s="19">
        <f>SUM(E39,E40,E41)</f>
        <v>300949.42407772731</v>
      </c>
      <c r="F38" s="20">
        <f t="shared" si="0"/>
        <v>-341686.01785547944</v>
      </c>
      <c r="G38" s="126">
        <f t="shared" si="10"/>
        <v>-0.53169494795930206</v>
      </c>
      <c r="H38" s="147">
        <f t="shared" si="1"/>
        <v>6.460409285832644E-2</v>
      </c>
      <c r="I38" s="19">
        <f>C38</f>
        <v>642635.44193320675</v>
      </c>
      <c r="J38" s="31">
        <f t="shared" si="11"/>
        <v>0</v>
      </c>
      <c r="K38" s="32">
        <f t="shared" ref="K38:K39" si="15">J38*0</f>
        <v>0</v>
      </c>
      <c r="L38" s="32">
        <f t="shared" ref="L38:L39" si="16">+J38-K38</f>
        <v>0</v>
      </c>
      <c r="M38" s="19">
        <f>SUM(M39,M40,M41)</f>
        <v>642635.44193320675</v>
      </c>
      <c r="N38" s="22">
        <f t="shared" si="2"/>
        <v>0</v>
      </c>
      <c r="O38" s="19">
        <f>SUM(O39,O40,O41)</f>
        <v>642635.44193320675</v>
      </c>
      <c r="P38" s="22">
        <f t="shared" si="3"/>
        <v>0</v>
      </c>
      <c r="Q38" s="19">
        <f>SUM(Q39,Q40,Q41)</f>
        <v>642635.44193320675</v>
      </c>
      <c r="R38" s="22">
        <f t="shared" si="4"/>
        <v>0</v>
      </c>
      <c r="S38" s="22">
        <f t="shared" si="13"/>
        <v>-341686.01785547944</v>
      </c>
      <c r="T38" s="151">
        <f t="shared" si="5"/>
        <v>0</v>
      </c>
      <c r="U38" s="152">
        <f t="shared" si="6"/>
        <v>0</v>
      </c>
      <c r="V38" s="26">
        <f t="shared" si="7"/>
        <v>0</v>
      </c>
      <c r="W38" s="151">
        <f t="shared" si="8"/>
        <v>-0.53169494795930206</v>
      </c>
      <c r="X38" s="152">
        <f t="shared" si="9"/>
        <v>-3.4349669790265797E-2</v>
      </c>
      <c r="AN38" s="1" t="s">
        <v>80</v>
      </c>
      <c r="AO38" s="1">
        <v>8</v>
      </c>
      <c r="AP38" s="1">
        <f t="shared" ref="AP38:AP43" si="17">13-AO38</f>
        <v>5</v>
      </c>
      <c r="AQ38" s="1">
        <f t="shared" si="14"/>
        <v>0.41666666666666669</v>
      </c>
    </row>
    <row r="39" spans="2:43" s="1" customFormat="1" outlineLevel="1" x14ac:dyDescent="0.3">
      <c r="B39" s="27" t="s">
        <v>81</v>
      </c>
      <c r="C39" s="28">
        <v>0</v>
      </c>
      <c r="D39" s="28">
        <v>0</v>
      </c>
      <c r="E39" s="28">
        <v>0</v>
      </c>
      <c r="F39" s="29">
        <f t="shared" si="0"/>
        <v>0</v>
      </c>
      <c r="G39" s="128">
        <f t="shared" si="10"/>
        <v>0</v>
      </c>
      <c r="H39" s="154">
        <f t="shared" si="1"/>
        <v>0</v>
      </c>
      <c r="I39" s="28">
        <f>C39</f>
        <v>0</v>
      </c>
      <c r="J39" s="31">
        <f t="shared" si="11"/>
        <v>0</v>
      </c>
      <c r="K39" s="32">
        <f t="shared" si="15"/>
        <v>0</v>
      </c>
      <c r="L39" s="32">
        <f t="shared" si="16"/>
        <v>0</v>
      </c>
      <c r="M39" s="28">
        <v>0</v>
      </c>
      <c r="N39" s="31">
        <f t="shared" si="2"/>
        <v>0</v>
      </c>
      <c r="O39" s="28">
        <f t="shared" ref="O39:O42" si="18">+C39</f>
        <v>0</v>
      </c>
      <c r="P39" s="31">
        <f t="shared" si="3"/>
        <v>0</v>
      </c>
      <c r="Q39" s="28">
        <v>0</v>
      </c>
      <c r="R39" s="31">
        <f t="shared" si="4"/>
        <v>0</v>
      </c>
      <c r="S39" s="31">
        <f t="shared" si="13"/>
        <v>0</v>
      </c>
      <c r="T39" s="156">
        <f t="shared" si="5"/>
        <v>0</v>
      </c>
      <c r="U39" s="157">
        <f t="shared" si="6"/>
        <v>0</v>
      </c>
      <c r="V39" s="35">
        <f t="shared" si="7"/>
        <v>0</v>
      </c>
      <c r="W39" s="156">
        <f t="shared" si="8"/>
        <v>0</v>
      </c>
      <c r="X39" s="157">
        <f t="shared" si="9"/>
        <v>0</v>
      </c>
      <c r="AN39" s="1" t="s">
        <v>82</v>
      </c>
      <c r="AO39" s="1">
        <v>9</v>
      </c>
      <c r="AP39" s="1">
        <f t="shared" si="17"/>
        <v>4</v>
      </c>
      <c r="AQ39" s="1">
        <f t="shared" si="14"/>
        <v>0.33333333333333331</v>
      </c>
    </row>
    <row r="40" spans="2:43" s="1" customFormat="1" outlineLevel="1" x14ac:dyDescent="0.3">
      <c r="B40" s="27" t="s">
        <v>83</v>
      </c>
      <c r="C40" s="28">
        <v>642635.44193320675</v>
      </c>
      <c r="D40" s="28">
        <v>347395.38137815107</v>
      </c>
      <c r="E40" s="28">
        <v>347395.38137815107</v>
      </c>
      <c r="F40" s="29">
        <f t="shared" si="0"/>
        <v>-295240.06055505568</v>
      </c>
      <c r="G40" s="128">
        <f t="shared" si="10"/>
        <v>-0.4594207559839843</v>
      </c>
      <c r="H40" s="154">
        <f t="shared" si="1"/>
        <v>6.460409285832644E-2</v>
      </c>
      <c r="I40" s="28">
        <f t="shared" ref="I40:I41" si="19">C40</f>
        <v>642635.44193320675</v>
      </c>
      <c r="J40" s="31">
        <f t="shared" si="11"/>
        <v>0</v>
      </c>
      <c r="K40" s="32"/>
      <c r="L40" s="32"/>
      <c r="M40" s="28">
        <v>642635.44193320675</v>
      </c>
      <c r="N40" s="31">
        <f t="shared" si="2"/>
        <v>0</v>
      </c>
      <c r="O40" s="28">
        <f t="shared" si="18"/>
        <v>642635.44193320675</v>
      </c>
      <c r="P40" s="31">
        <f t="shared" si="3"/>
        <v>0</v>
      </c>
      <c r="Q40" s="28">
        <v>642635.44193320675</v>
      </c>
      <c r="R40" s="31">
        <f t="shared" si="4"/>
        <v>0</v>
      </c>
      <c r="S40" s="31">
        <f t="shared" si="13"/>
        <v>-295240.06055505568</v>
      </c>
      <c r="T40" s="156">
        <f t="shared" si="5"/>
        <v>0</v>
      </c>
      <c r="U40" s="157">
        <f t="shared" si="6"/>
        <v>0</v>
      </c>
      <c r="V40" s="35">
        <f t="shared" si="7"/>
        <v>0</v>
      </c>
      <c r="W40" s="156">
        <f t="shared" si="8"/>
        <v>-0.4594207559839843</v>
      </c>
      <c r="X40" s="157">
        <f t="shared" si="9"/>
        <v>-2.9680461180631855E-2</v>
      </c>
      <c r="AN40" s="1" t="s">
        <v>84</v>
      </c>
      <c r="AO40" s="1">
        <v>10</v>
      </c>
      <c r="AP40" s="1">
        <f t="shared" si="17"/>
        <v>3</v>
      </c>
      <c r="AQ40" s="1">
        <f t="shared" si="14"/>
        <v>0.25</v>
      </c>
    </row>
    <row r="41" spans="2:43" outlineLevel="1" x14ac:dyDescent="0.3">
      <c r="B41" s="27" t="s">
        <v>85</v>
      </c>
      <c r="C41" s="28">
        <v>0</v>
      </c>
      <c r="D41" s="28">
        <v>-46445.957300423768</v>
      </c>
      <c r="E41" s="28">
        <v>-46445.957300423768</v>
      </c>
      <c r="F41" s="29"/>
      <c r="G41" s="128">
        <f t="shared" si="10"/>
        <v>0</v>
      </c>
      <c r="H41" s="154">
        <f t="shared" si="1"/>
        <v>0</v>
      </c>
      <c r="I41" s="28">
        <f t="shared" si="19"/>
        <v>0</v>
      </c>
      <c r="J41" s="31">
        <f t="shared" si="11"/>
        <v>0</v>
      </c>
      <c r="K41" s="32"/>
      <c r="L41" s="32"/>
      <c r="M41" s="28">
        <v>0</v>
      </c>
      <c r="N41" s="31">
        <f t="shared" si="2"/>
        <v>0</v>
      </c>
      <c r="O41" s="28">
        <f t="shared" si="18"/>
        <v>0</v>
      </c>
      <c r="P41" s="31">
        <f t="shared" si="3"/>
        <v>0</v>
      </c>
      <c r="Q41" s="28">
        <v>0</v>
      </c>
      <c r="R41" s="31">
        <f t="shared" si="4"/>
        <v>0</v>
      </c>
      <c r="S41" s="31">
        <f t="shared" si="13"/>
        <v>0</v>
      </c>
      <c r="T41" s="156">
        <f t="shared" si="5"/>
        <v>0</v>
      </c>
      <c r="U41" s="157">
        <f t="shared" si="6"/>
        <v>0</v>
      </c>
      <c r="V41" s="35">
        <f t="shared" si="7"/>
        <v>0</v>
      </c>
      <c r="W41" s="156">
        <f t="shared" si="8"/>
        <v>0</v>
      </c>
      <c r="X41" s="157">
        <f t="shared" si="9"/>
        <v>0</v>
      </c>
      <c r="Y41" s="1"/>
    </row>
    <row r="42" spans="2:43" s="1" customFormat="1" outlineLevel="1" x14ac:dyDescent="0.3">
      <c r="B42" s="36" t="s">
        <v>86</v>
      </c>
      <c r="C42" s="37">
        <v>-279143.1393424152</v>
      </c>
      <c r="D42" s="37">
        <v>-93735.566811059136</v>
      </c>
      <c r="E42" s="37">
        <v>356683.76307436632</v>
      </c>
      <c r="F42" s="38">
        <f>E42-C42</f>
        <v>635826.90241678152</v>
      </c>
      <c r="G42" s="129">
        <f t="shared" si="10"/>
        <v>-2.2777808686776813</v>
      </c>
      <c r="H42" s="171">
        <f t="shared" si="1"/>
        <v>-2.8062238896429427E-2</v>
      </c>
      <c r="I42" s="37">
        <f>C42</f>
        <v>-279143.1393424152</v>
      </c>
      <c r="J42" s="40">
        <f t="shared" si="11"/>
        <v>0</v>
      </c>
      <c r="K42" s="41"/>
      <c r="L42" s="41"/>
      <c r="M42" s="37">
        <v>-279143.1393424152</v>
      </c>
      <c r="N42" s="40">
        <f t="shared" si="2"/>
        <v>0</v>
      </c>
      <c r="O42" s="37">
        <f t="shared" si="18"/>
        <v>-279143.1393424152</v>
      </c>
      <c r="P42" s="40">
        <f t="shared" si="3"/>
        <v>0</v>
      </c>
      <c r="Q42" s="37">
        <v>-279143.1393424152</v>
      </c>
      <c r="R42" s="40">
        <f t="shared" si="4"/>
        <v>0</v>
      </c>
      <c r="S42" s="40">
        <f t="shared" si="13"/>
        <v>635826.90241678152</v>
      </c>
      <c r="T42" s="174">
        <f t="shared" si="5"/>
        <v>0</v>
      </c>
      <c r="U42" s="175">
        <f t="shared" si="6"/>
        <v>0</v>
      </c>
      <c r="V42" s="44">
        <f t="shared" si="7"/>
        <v>0</v>
      </c>
      <c r="W42" s="174">
        <f t="shared" si="8"/>
        <v>-2.2777808686776813</v>
      </c>
      <c r="X42" s="175">
        <f t="shared" si="9"/>
        <v>6.3919630890549639E-2</v>
      </c>
      <c r="AN42" s="1" t="s">
        <v>87</v>
      </c>
      <c r="AO42" s="1">
        <v>11</v>
      </c>
      <c r="AP42" s="1">
        <f t="shared" si="17"/>
        <v>2</v>
      </c>
      <c r="AQ42" s="1">
        <f t="shared" si="14"/>
        <v>0.16666666666666666</v>
      </c>
    </row>
    <row r="43" spans="2:43" outlineLevel="1" x14ac:dyDescent="0.3">
      <c r="B43" s="3" t="s">
        <v>88</v>
      </c>
      <c r="C43" s="45">
        <f>SUM(C34,C35,C36,C37,C38,C42)</f>
        <v>9947286.8281344697</v>
      </c>
      <c r="D43" s="45">
        <f>SUM(D34,D35,D36,D37,D38,D42)</f>
        <v>4789987.3748036884</v>
      </c>
      <c r="E43" s="45">
        <f>SUM(E34,E35,E36,E37,E38,E42)</f>
        <v>5829440.110929939</v>
      </c>
      <c r="F43" s="45">
        <f>E43-C43</f>
        <v>-4117846.7172045307</v>
      </c>
      <c r="G43" s="131">
        <f t="shared" si="10"/>
        <v>-0.41396682214468711</v>
      </c>
      <c r="H43" s="162">
        <f>SUM(H42,H38,H37,H36,H35,H34)</f>
        <v>0.99999999999999989</v>
      </c>
      <c r="I43" s="45">
        <f>SUM(I34,I35,I36,I37,I38,I42)</f>
        <v>10180809.938705947</v>
      </c>
      <c r="J43" s="45">
        <f>SUM(J34,J35,J36,J37,J38,J42)</f>
        <v>233523.11057147849</v>
      </c>
      <c r="K43" s="45">
        <f>K37</f>
        <v>0</v>
      </c>
      <c r="L43" s="45">
        <f>L37</f>
        <v>233523.11057147849</v>
      </c>
      <c r="M43" s="45">
        <f t="shared" ref="M43:S43" si="20">SUM(M34,M35,M36,M37,M38,M42)</f>
        <v>1656207.0113838189</v>
      </c>
      <c r="N43" s="45">
        <f t="shared" si="20"/>
        <v>-8291079.8167506503</v>
      </c>
      <c r="O43" s="45">
        <f t="shared" si="20"/>
        <v>9947286.8281344697</v>
      </c>
      <c r="P43" s="45">
        <f t="shared" si="20"/>
        <v>0</v>
      </c>
      <c r="Q43" s="45">
        <f t="shared" si="20"/>
        <v>9040617.3673398104</v>
      </c>
      <c r="R43" s="45">
        <f t="shared" si="20"/>
        <v>-906669.4607946591</v>
      </c>
      <c r="S43" s="45">
        <f t="shared" si="20"/>
        <v>4846379.4497693013</v>
      </c>
      <c r="T43" s="163">
        <f t="shared" si="5"/>
        <v>2.3476060820020989E-2</v>
      </c>
      <c r="U43" s="164">
        <f t="shared" si="6"/>
        <v>2.3476060820020989E-2</v>
      </c>
      <c r="V43" s="165">
        <f>SUM(V34:V37,V38,V42)</f>
        <v>2.3476060820020989E-2</v>
      </c>
      <c r="W43" s="50">
        <f t="shared" si="8"/>
        <v>-0.41396682214468711</v>
      </c>
      <c r="X43" s="51">
        <f>SUM(X34:X37,X38,X42)</f>
        <v>-0.41396682214468705</v>
      </c>
      <c r="AN43" s="3" t="s">
        <v>89</v>
      </c>
      <c r="AO43" s="3">
        <v>12</v>
      </c>
      <c r="AP43" s="1">
        <f t="shared" si="17"/>
        <v>1</v>
      </c>
      <c r="AQ43" s="1">
        <f t="shared" si="14"/>
        <v>8.3333333333333329E-2</v>
      </c>
    </row>
    <row r="44" spans="2:43" outlineLevel="1" x14ac:dyDescent="0.3">
      <c r="D44" s="52"/>
      <c r="E44" s="52"/>
      <c r="F44" s="53"/>
      <c r="G44" s="53"/>
      <c r="I44" s="2"/>
      <c r="J44" s="2"/>
      <c r="K44" s="2"/>
      <c r="L44" s="2"/>
      <c r="M44" s="2"/>
      <c r="N44" s="2"/>
      <c r="O44" s="2"/>
      <c r="P44" s="2"/>
      <c r="Q44" s="2"/>
      <c r="R44" s="2"/>
      <c r="S44" s="53"/>
      <c r="T44" s="2"/>
      <c r="U44" s="2"/>
      <c r="V44" s="2"/>
      <c r="W44" s="2"/>
      <c r="X44" s="2"/>
    </row>
    <row r="45" spans="2:43" ht="63" customHeight="1" outlineLevel="1" x14ac:dyDescent="0.3">
      <c r="B45" s="14" t="s">
        <v>90</v>
      </c>
      <c r="C45" s="15" t="str">
        <f t="shared" ref="C45:X45" si="21">C33</f>
        <v>NPR FY24
Budget</v>
      </c>
      <c r="D45" s="15" t="str">
        <f t="shared" si="21"/>
        <v>NPR FY24
Proj.</v>
      </c>
      <c r="E45" s="15" t="str">
        <f t="shared" si="21"/>
        <v>NPR FY25
Budget</v>
      </c>
      <c r="F45" s="15" t="str">
        <f t="shared" si="21"/>
        <v>NPR YOY 
(Budget to Budget)</v>
      </c>
      <c r="G45" s="15" t="s">
        <v>15</v>
      </c>
      <c r="H45" s="15" t="str">
        <f t="shared" si="21"/>
        <v>W</v>
      </c>
      <c r="I45" s="15" t="str">
        <f t="shared" si="21"/>
        <v>NPR FY24 @FY25 Comm. Prices</v>
      </c>
      <c r="J45" s="15" t="str">
        <f t="shared" si="21"/>
        <v>NPR FY25 due to Comm. Price</v>
      </c>
      <c r="K45" s="15" t="str">
        <f t="shared" si="21"/>
        <v>NPR FY25 due to Comm. Price
(FY24 Proj. to FY24 Budget)</v>
      </c>
      <c r="L45" s="15" t="str">
        <f t="shared" si="21"/>
        <v>NPR FY25 due to Comm. Price
(FY25 Budget to FY24 Proj.)</v>
      </c>
      <c r="M45" s="15" t="str">
        <f t="shared" si="21"/>
        <v>NPR FY24 @FY25 Utiliz.</v>
      </c>
      <c r="N45" s="15" t="str">
        <f t="shared" si="21"/>
        <v>NPR FY25 due to Utiliz.</v>
      </c>
      <c r="O45" s="15" t="str">
        <f t="shared" si="21"/>
        <v>NPR FY24 @FY25 Public Payer Prices</v>
      </c>
      <c r="P45" s="15" t="str">
        <f t="shared" si="21"/>
        <v>NPR FY25 due to Public Payer Prices</v>
      </c>
      <c r="Q45" s="15" t="str">
        <f t="shared" si="21"/>
        <v>NPR FY24 @FY25 Payer Mix</v>
      </c>
      <c r="R45" s="15" t="str">
        <f t="shared" si="21"/>
        <v>NPR FY25 due to Payer Mix</v>
      </c>
      <c r="S45" s="15" t="str">
        <f t="shared" si="21"/>
        <v>NPR FY25 due to all other</v>
      </c>
      <c r="T45" s="15" t="str">
        <f t="shared" si="21"/>
        <v>FY25
Comm Rate NPR Impact</v>
      </c>
      <c r="U45" s="16" t="str">
        <f t="shared" si="21"/>
        <v>FY25
Estimated AnnualizedComm Rate</v>
      </c>
      <c r="V45" s="16" t="str">
        <f t="shared" si="21"/>
        <v>FY25 Comm Rate (WAvg)</v>
      </c>
      <c r="W45" s="15" t="str">
        <f t="shared" si="21"/>
        <v>FY25 NPR Growth</v>
      </c>
      <c r="X45" s="16" t="str">
        <f t="shared" si="21"/>
        <v>FY25 NPR Growth
(WAvg)</v>
      </c>
    </row>
    <row r="46" spans="2:43" outlineLevel="1" x14ac:dyDescent="0.3">
      <c r="B46" s="18" t="s">
        <v>3</v>
      </c>
      <c r="C46" s="19">
        <v>0</v>
      </c>
      <c r="D46" s="19">
        <v>466858.23801361653</v>
      </c>
      <c r="E46" s="19">
        <v>526972.36292569072</v>
      </c>
      <c r="F46" s="20">
        <f t="shared" ref="F46:F52" si="22">E46-C46</f>
        <v>526972.36292569072</v>
      </c>
      <c r="G46" s="126">
        <f>IFERROR(F46/C46,0%)</f>
        <v>0</v>
      </c>
      <c r="H46" s="147">
        <f>IFERROR(C46/C$55,"")</f>
        <v>0</v>
      </c>
      <c r="I46" s="19">
        <f>C46</f>
        <v>0</v>
      </c>
      <c r="J46" s="22">
        <f>I46-C46</f>
        <v>0</v>
      </c>
      <c r="K46" s="23"/>
      <c r="L46" s="23"/>
      <c r="M46" s="23">
        <v>-513691.66578595899</v>
      </c>
      <c r="N46" s="22">
        <f t="shared" ref="N46:N54" si="23">M46-C46</f>
        <v>-513691.66578595899</v>
      </c>
      <c r="O46" s="23">
        <f>+C46</f>
        <v>0</v>
      </c>
      <c r="P46" s="22">
        <f t="shared" ref="P46:P54" si="24">O46-C46</f>
        <v>0</v>
      </c>
      <c r="Q46" s="23">
        <v>723666.48640635982</v>
      </c>
      <c r="R46" s="22">
        <f t="shared" ref="R46:R54" si="25">Q46-C46</f>
        <v>723666.48640635982</v>
      </c>
      <c r="S46" s="22">
        <f>F46-R46-P46-N46-J46</f>
        <v>316997.54230528988</v>
      </c>
      <c r="T46" s="151">
        <f t="shared" ref="T46:T55" si="26">IFERROR(J46/C46,0%)</f>
        <v>0</v>
      </c>
      <c r="U46" s="152">
        <f t="shared" ref="U46:U55" si="27">T46/E$31</f>
        <v>0</v>
      </c>
      <c r="V46" s="26">
        <f t="shared" ref="V46:V54" si="28">IFERROR(T46*H46,0%)</f>
        <v>0</v>
      </c>
      <c r="W46" s="151">
        <f t="shared" ref="W46:W55" si="29">IFERROR((E46-C46)/C46,0%)</f>
        <v>0</v>
      </c>
      <c r="X46" s="152">
        <f t="shared" ref="X46:X54" si="30">IFERROR(W46*H46,0%)</f>
        <v>0</v>
      </c>
    </row>
    <row r="47" spans="2:43" outlineLevel="1" x14ac:dyDescent="0.3">
      <c r="B47" s="18" t="s">
        <v>66</v>
      </c>
      <c r="C47" s="19">
        <v>9815702.1012470014</v>
      </c>
      <c r="D47" s="19">
        <v>13528474.764802488</v>
      </c>
      <c r="E47" s="19">
        <v>15270443.430368714</v>
      </c>
      <c r="F47" s="20">
        <f t="shared" si="22"/>
        <v>5454741.3291217126</v>
      </c>
      <c r="G47" s="126">
        <f t="shared" ref="G47:G55" si="31">IFERROR(F47/C47,0%)</f>
        <v>0.55571585943187229</v>
      </c>
      <c r="H47" s="147">
        <f>IFERROR(C47/C$55,"")</f>
        <v>0.23358742426970092</v>
      </c>
      <c r="I47" s="23">
        <f>C47</f>
        <v>9815702.1012470014</v>
      </c>
      <c r="J47" s="22">
        <f t="shared" ref="J47:J54" si="32">I47-C47</f>
        <v>0</v>
      </c>
      <c r="K47" s="23"/>
      <c r="L47" s="23"/>
      <c r="M47" s="23">
        <v>8916169.3786663264</v>
      </c>
      <c r="N47" s="22">
        <f t="shared" si="23"/>
        <v>-899532.72258067504</v>
      </c>
      <c r="O47" s="23">
        <f t="shared" ref="O47:O48" si="33">+C47</f>
        <v>9815702.1012470014</v>
      </c>
      <c r="P47" s="22">
        <f t="shared" si="24"/>
        <v>0</v>
      </c>
      <c r="Q47" s="23">
        <v>14399260.221691266</v>
      </c>
      <c r="R47" s="22">
        <f t="shared" si="25"/>
        <v>4583558.1204442643</v>
      </c>
      <c r="S47" s="22">
        <f t="shared" ref="S47:S54" si="34">F47-R47-P47-N47-J47</f>
        <v>1770715.9312581234</v>
      </c>
      <c r="T47" s="151">
        <f t="shared" si="26"/>
        <v>0</v>
      </c>
      <c r="U47" s="152">
        <f t="shared" si="27"/>
        <v>0</v>
      </c>
      <c r="V47" s="26">
        <f t="shared" si="28"/>
        <v>0</v>
      </c>
      <c r="W47" s="151">
        <f t="shared" si="29"/>
        <v>0.55571585943187229</v>
      </c>
      <c r="X47" s="152">
        <f t="shared" si="30"/>
        <v>0.12980823623051424</v>
      </c>
    </row>
    <row r="48" spans="2:43" outlineLevel="1" x14ac:dyDescent="0.3">
      <c r="B48" s="18" t="s">
        <v>67</v>
      </c>
      <c r="C48" s="19">
        <v>6816843.0700374562</v>
      </c>
      <c r="D48" s="19">
        <v>4312046.6773742372</v>
      </c>
      <c r="E48" s="19">
        <v>4867279.275803417</v>
      </c>
      <c r="F48" s="20">
        <f t="shared" si="22"/>
        <v>-1949563.7942340393</v>
      </c>
      <c r="G48" s="126">
        <f t="shared" si="31"/>
        <v>-0.28599217764056978</v>
      </c>
      <c r="H48" s="147">
        <f>IFERROR(C48/C$55,"")</f>
        <v>0.16222261005440639</v>
      </c>
      <c r="I48" s="23">
        <f>C48</f>
        <v>6816843.0700374562</v>
      </c>
      <c r="J48" s="22">
        <f t="shared" si="32"/>
        <v>0</v>
      </c>
      <c r="K48" s="23"/>
      <c r="L48" s="23"/>
      <c r="M48" s="23">
        <v>6298235.3680476118</v>
      </c>
      <c r="N48" s="22">
        <f t="shared" si="23"/>
        <v>-518607.70198984444</v>
      </c>
      <c r="O48" s="23">
        <f t="shared" si="33"/>
        <v>6816843.0700374562</v>
      </c>
      <c r="P48" s="22">
        <f t="shared" si="24"/>
        <v>0</v>
      </c>
      <c r="Q48" s="23">
        <v>4141131.8868590984</v>
      </c>
      <c r="R48" s="22">
        <f t="shared" si="25"/>
        <v>-2675711.1831783578</v>
      </c>
      <c r="S48" s="22">
        <f t="shared" si="34"/>
        <v>1244755.090934163</v>
      </c>
      <c r="T48" s="151">
        <f t="shared" si="26"/>
        <v>0</v>
      </c>
      <c r="U48" s="152">
        <f t="shared" si="27"/>
        <v>0</v>
      </c>
      <c r="V48" s="26">
        <f t="shared" si="28"/>
        <v>0</v>
      </c>
      <c r="W48" s="151">
        <f t="shared" si="29"/>
        <v>-0.28599217764056978</v>
      </c>
      <c r="X48" s="152">
        <f t="shared" si="30"/>
        <v>-4.6394397511996671E-2</v>
      </c>
    </row>
    <row r="49" spans="2:43" outlineLevel="1" x14ac:dyDescent="0.3">
      <c r="B49" s="18" t="s">
        <v>4</v>
      </c>
      <c r="C49" s="19">
        <v>24072881.908629909</v>
      </c>
      <c r="D49" s="19">
        <v>26979224.346225265</v>
      </c>
      <c r="E49" s="19">
        <v>30428516.706082199</v>
      </c>
      <c r="F49" s="20">
        <f t="shared" si="22"/>
        <v>6355634.7974522896</v>
      </c>
      <c r="G49" s="126">
        <f t="shared" si="31"/>
        <v>0.26401636586659999</v>
      </c>
      <c r="H49" s="147">
        <f>IFERROR(C49/C$55,"")</f>
        <v>0.57287012398951798</v>
      </c>
      <c r="I49" s="23">
        <v>25709837.878416743</v>
      </c>
      <c r="J49" s="22">
        <f t="shared" si="32"/>
        <v>1636955.969786834</v>
      </c>
      <c r="K49" s="23">
        <f>J49*0</f>
        <v>0</v>
      </c>
      <c r="L49" s="23">
        <f>+J49-K49</f>
        <v>1636955.969786834</v>
      </c>
      <c r="M49" s="23">
        <v>23002431.068547528</v>
      </c>
      <c r="N49" s="22">
        <f t="shared" si="23"/>
        <v>-1070450.8400823809</v>
      </c>
      <c r="O49" s="23">
        <v>24072881.908629909</v>
      </c>
      <c r="P49" s="22">
        <f t="shared" si="24"/>
        <v>0</v>
      </c>
      <c r="Q49" s="23">
        <v>28040767.908637054</v>
      </c>
      <c r="R49" s="22">
        <f t="shared" si="25"/>
        <v>3967886.0000071451</v>
      </c>
      <c r="S49" s="22">
        <f t="shared" si="34"/>
        <v>1821243.6677406915</v>
      </c>
      <c r="T49" s="151">
        <f t="shared" si="26"/>
        <v>6.8000000000000005E-2</v>
      </c>
      <c r="U49" s="152">
        <f t="shared" si="27"/>
        <v>6.8000000000000005E-2</v>
      </c>
      <c r="V49" s="26">
        <f t="shared" si="28"/>
        <v>3.8955168431287227E-2</v>
      </c>
      <c r="W49" s="151">
        <f t="shared" si="29"/>
        <v>0.26401636586659999</v>
      </c>
      <c r="X49" s="152">
        <f t="shared" si="30"/>
        <v>0.15124708824926109</v>
      </c>
    </row>
    <row r="50" spans="2:43" outlineLevel="1" x14ac:dyDescent="0.3">
      <c r="B50" s="11" t="s">
        <v>79</v>
      </c>
      <c r="C50" s="19">
        <f>SUM(C51:C53)</f>
        <v>2577340.3937048786</v>
      </c>
      <c r="D50" s="19">
        <f>SUM(D51,D52,D53)</f>
        <v>1790758.0035518839</v>
      </c>
      <c r="E50" s="19">
        <f>SUM(E51,E52,E53)</f>
        <v>1790758.0035518839</v>
      </c>
      <c r="F50" s="20">
        <f t="shared" si="22"/>
        <v>-786582.39015299478</v>
      </c>
      <c r="G50" s="126">
        <f t="shared" si="31"/>
        <v>-0.30519150364236419</v>
      </c>
      <c r="H50" s="147">
        <f>IFERROR(C50/C$55,"")</f>
        <v>6.1333799439094235E-2</v>
      </c>
      <c r="I50" s="19">
        <f>C50</f>
        <v>2577340.3937048786</v>
      </c>
      <c r="J50" s="22">
        <f t="shared" si="32"/>
        <v>0</v>
      </c>
      <c r="K50" s="32">
        <f t="shared" ref="K50:K51" si="35">J50*0</f>
        <v>0</v>
      </c>
      <c r="L50" s="32">
        <f t="shared" ref="L50:L51" si="36">+J50-K50</f>
        <v>0</v>
      </c>
      <c r="M50" s="19">
        <f>SUM(M51,M52,M53)</f>
        <v>2577340.3937048786</v>
      </c>
      <c r="N50" s="22">
        <f t="shared" si="23"/>
        <v>0</v>
      </c>
      <c r="O50" s="28">
        <f>SUM(O51,O52,O53)</f>
        <v>2577340.3937048786</v>
      </c>
      <c r="P50" s="22">
        <f t="shared" si="24"/>
        <v>0</v>
      </c>
      <c r="Q50" s="19">
        <f>SUM(Q51,Q52,Q53)</f>
        <v>2577340.3937048786</v>
      </c>
      <c r="R50" s="22">
        <f t="shared" si="25"/>
        <v>0</v>
      </c>
      <c r="S50" s="22">
        <f t="shared" si="34"/>
        <v>-786582.39015299478</v>
      </c>
      <c r="T50" s="151">
        <f t="shared" si="26"/>
        <v>0</v>
      </c>
      <c r="U50" s="152">
        <f t="shared" si="27"/>
        <v>0</v>
      </c>
      <c r="V50" s="26">
        <f t="shared" si="28"/>
        <v>0</v>
      </c>
      <c r="W50" s="151">
        <f t="shared" si="29"/>
        <v>-0.30519150364236419</v>
      </c>
      <c r="X50" s="152">
        <f t="shared" si="30"/>
        <v>-1.8718554474916362E-2</v>
      </c>
    </row>
    <row r="51" spans="2:43" s="1" customFormat="1" outlineLevel="1" x14ac:dyDescent="0.3">
      <c r="B51" s="27" t="s">
        <v>81</v>
      </c>
      <c r="C51" s="28">
        <v>0</v>
      </c>
      <c r="D51" s="28">
        <v>0</v>
      </c>
      <c r="E51" s="28">
        <v>0</v>
      </c>
      <c r="F51" s="29">
        <f t="shared" si="22"/>
        <v>0</v>
      </c>
      <c r="G51" s="128">
        <f t="shared" si="31"/>
        <v>0</v>
      </c>
      <c r="H51" s="154">
        <f t="shared" ref="H51" si="37">IFERROR(C51/C$43,"")</f>
        <v>0</v>
      </c>
      <c r="I51" s="28">
        <f>C51</f>
        <v>0</v>
      </c>
      <c r="J51" s="31">
        <f t="shared" si="32"/>
        <v>0</v>
      </c>
      <c r="K51" s="32">
        <f t="shared" si="35"/>
        <v>0</v>
      </c>
      <c r="L51" s="32">
        <f t="shared" si="36"/>
        <v>0</v>
      </c>
      <c r="M51" s="28">
        <v>0</v>
      </c>
      <c r="N51" s="31">
        <f t="shared" si="23"/>
        <v>0</v>
      </c>
      <c r="O51" s="28">
        <f t="shared" ref="O51:O54" si="38">+C51</f>
        <v>0</v>
      </c>
      <c r="P51" s="31">
        <f t="shared" si="24"/>
        <v>0</v>
      </c>
      <c r="Q51" s="28">
        <v>0</v>
      </c>
      <c r="R51" s="31">
        <f t="shared" si="25"/>
        <v>0</v>
      </c>
      <c r="S51" s="31">
        <f t="shared" si="34"/>
        <v>0</v>
      </c>
      <c r="T51" s="156">
        <f t="shared" si="26"/>
        <v>0</v>
      </c>
      <c r="U51" s="157">
        <f t="shared" si="27"/>
        <v>0</v>
      </c>
      <c r="V51" s="35">
        <f t="shared" si="28"/>
        <v>0</v>
      </c>
      <c r="W51" s="156">
        <f t="shared" si="29"/>
        <v>0</v>
      </c>
      <c r="X51" s="157">
        <f t="shared" si="30"/>
        <v>0</v>
      </c>
      <c r="AN51" s="1" t="s">
        <v>82</v>
      </c>
      <c r="AO51" s="1">
        <v>9</v>
      </c>
      <c r="AP51" s="1">
        <f t="shared" ref="AP51" si="39">13-AO51</f>
        <v>4</v>
      </c>
      <c r="AQ51" s="1">
        <f t="shared" ref="AQ51" si="40">AP51/12</f>
        <v>0.33333333333333331</v>
      </c>
    </row>
    <row r="52" spans="2:43" outlineLevel="1" x14ac:dyDescent="0.3">
      <c r="B52" s="27" t="s">
        <v>83</v>
      </c>
      <c r="C52" s="28">
        <v>2577340.3937048786</v>
      </c>
      <c r="D52" s="28">
        <v>2067128.2608575812</v>
      </c>
      <c r="E52" s="28">
        <v>2067128.2608575812</v>
      </c>
      <c r="F52" s="29">
        <f t="shared" si="22"/>
        <v>-510212.13284729747</v>
      </c>
      <c r="G52" s="128">
        <f t="shared" si="31"/>
        <v>-0.19796070945595085</v>
      </c>
      <c r="H52" s="154">
        <f>IFERROR(C52/C$55,"")</f>
        <v>6.1333799439094235E-2</v>
      </c>
      <c r="I52" s="28">
        <f t="shared" ref="I52:I53" si="41">C52</f>
        <v>2577340.3937048786</v>
      </c>
      <c r="J52" s="31">
        <f t="shared" si="32"/>
        <v>0</v>
      </c>
      <c r="K52" s="32"/>
      <c r="L52" s="32"/>
      <c r="M52" s="28">
        <v>2577340.3937048786</v>
      </c>
      <c r="N52" s="31">
        <f t="shared" si="23"/>
        <v>0</v>
      </c>
      <c r="O52" s="28">
        <f t="shared" si="38"/>
        <v>2577340.3937048786</v>
      </c>
      <c r="P52" s="31">
        <f t="shared" si="24"/>
        <v>0</v>
      </c>
      <c r="Q52" s="28">
        <v>2577340.3937048786</v>
      </c>
      <c r="R52" s="31">
        <f t="shared" si="25"/>
        <v>0</v>
      </c>
      <c r="S52" s="31">
        <f t="shared" si="34"/>
        <v>-510212.13284729747</v>
      </c>
      <c r="T52" s="156">
        <f t="shared" si="26"/>
        <v>0</v>
      </c>
      <c r="U52" s="157">
        <f t="shared" si="27"/>
        <v>0</v>
      </c>
      <c r="V52" s="35">
        <f t="shared" si="28"/>
        <v>0</v>
      </c>
      <c r="W52" s="156">
        <f t="shared" si="29"/>
        <v>-0.19796070945595085</v>
      </c>
      <c r="X52" s="157">
        <f t="shared" si="30"/>
        <v>-1.2141682450592094E-2</v>
      </c>
    </row>
    <row r="53" spans="2:43" outlineLevel="1" x14ac:dyDescent="0.3">
      <c r="B53" s="27" t="s">
        <v>85</v>
      </c>
      <c r="C53" s="28">
        <v>0</v>
      </c>
      <c r="D53" s="28">
        <v>-276370.25730569731</v>
      </c>
      <c r="E53" s="28">
        <v>-276370.25730569731</v>
      </c>
      <c r="F53" s="29"/>
      <c r="G53" s="128">
        <f t="shared" si="31"/>
        <v>0</v>
      </c>
      <c r="H53" s="154">
        <f>IFERROR(C53/C$55,"")</f>
        <v>0</v>
      </c>
      <c r="I53" s="28">
        <f t="shared" si="41"/>
        <v>0</v>
      </c>
      <c r="J53" s="31">
        <f t="shared" si="32"/>
        <v>0</v>
      </c>
      <c r="K53" s="32"/>
      <c r="L53" s="32"/>
      <c r="M53" s="28">
        <v>0</v>
      </c>
      <c r="N53" s="31">
        <f t="shared" si="23"/>
        <v>0</v>
      </c>
      <c r="O53" s="28">
        <f t="shared" si="38"/>
        <v>0</v>
      </c>
      <c r="P53" s="31">
        <f t="shared" si="24"/>
        <v>0</v>
      </c>
      <c r="Q53" s="28">
        <v>0</v>
      </c>
      <c r="R53" s="31">
        <f t="shared" si="25"/>
        <v>0</v>
      </c>
      <c r="S53" s="31">
        <f t="shared" si="34"/>
        <v>0</v>
      </c>
      <c r="T53" s="156">
        <f t="shared" si="26"/>
        <v>0</v>
      </c>
      <c r="U53" s="157">
        <f t="shared" si="27"/>
        <v>0</v>
      </c>
      <c r="V53" s="35">
        <f t="shared" si="28"/>
        <v>0</v>
      </c>
      <c r="W53" s="156">
        <f t="shared" si="29"/>
        <v>0</v>
      </c>
      <c r="X53" s="157">
        <f t="shared" si="30"/>
        <v>0</v>
      </c>
      <c r="Y53" s="1"/>
    </row>
    <row r="54" spans="2:43" outlineLevel="1" x14ac:dyDescent="0.3">
      <c r="B54" s="36" t="s">
        <v>86</v>
      </c>
      <c r="C54" s="37">
        <v>-1261232.5732054468</v>
      </c>
      <c r="D54" s="37">
        <v>-2181045.9969563088</v>
      </c>
      <c r="E54" s="37">
        <v>-1988468.9248616835</v>
      </c>
      <c r="F54" s="38">
        <f>E54-C54</f>
        <v>-727236.35165623669</v>
      </c>
      <c r="G54" s="129">
        <f t="shared" si="31"/>
        <v>0.57660765120262591</v>
      </c>
      <c r="H54" s="171">
        <f>IFERROR(C54/C$55,"")</f>
        <v>-3.0013957752719478E-2</v>
      </c>
      <c r="I54" s="37">
        <f>C54</f>
        <v>-1261232.5732054468</v>
      </c>
      <c r="J54" s="40">
        <f t="shared" si="32"/>
        <v>0</v>
      </c>
      <c r="K54" s="41"/>
      <c r="L54" s="41"/>
      <c r="M54" s="37">
        <v>-1261232.5732054468</v>
      </c>
      <c r="N54" s="40">
        <f t="shared" si="23"/>
        <v>0</v>
      </c>
      <c r="O54" s="37">
        <f t="shared" si="38"/>
        <v>-1261232.5732054468</v>
      </c>
      <c r="P54" s="40">
        <f t="shared" si="24"/>
        <v>0</v>
      </c>
      <c r="Q54" s="37">
        <v>-1261232.5732054468</v>
      </c>
      <c r="R54" s="40">
        <f t="shared" si="25"/>
        <v>0</v>
      </c>
      <c r="S54" s="40">
        <f t="shared" si="34"/>
        <v>-727236.35165623669</v>
      </c>
      <c r="T54" s="174">
        <f t="shared" si="26"/>
        <v>0</v>
      </c>
      <c r="U54" s="175">
        <f t="shared" si="27"/>
        <v>0</v>
      </c>
      <c r="V54" s="44">
        <f t="shared" si="28"/>
        <v>0</v>
      </c>
      <c r="W54" s="174">
        <f t="shared" si="29"/>
        <v>0.57660765120262591</v>
      </c>
      <c r="X54" s="175">
        <f t="shared" si="30"/>
        <v>-1.7306277683090423E-2</v>
      </c>
    </row>
    <row r="55" spans="2:43" outlineLevel="1" x14ac:dyDescent="0.3">
      <c r="B55" s="3" t="s">
        <v>91</v>
      </c>
      <c r="C55" s="45">
        <f>SUM(C46,C47,C48,C49,C50,C54)</f>
        <v>42021534.900413796</v>
      </c>
      <c r="D55" s="45">
        <f>SUM(D46,D47,D48,D49,D50,D54)</f>
        <v>44896316.033011176</v>
      </c>
      <c r="E55" s="45">
        <f>SUM(E46,E47,E48,E49,E50,E54)</f>
        <v>50895500.853870228</v>
      </c>
      <c r="F55" s="45">
        <f>E55-C55</f>
        <v>8873965.9534564316</v>
      </c>
      <c r="G55" s="131">
        <f t="shared" si="31"/>
        <v>0.21117662585354652</v>
      </c>
      <c r="H55" s="162">
        <f>SUM(H54,H50,H49,H48,H47,H46)</f>
        <v>1</v>
      </c>
      <c r="I55" s="45">
        <f>SUM(I46,I47,I48,I49,I50,I54)</f>
        <v>43658490.870200627</v>
      </c>
      <c r="J55" s="45">
        <f>SUM(J46,J47,J48,J49,J50,J54)</f>
        <v>1636955.969786834</v>
      </c>
      <c r="K55" s="45">
        <f>K49</f>
        <v>0</v>
      </c>
      <c r="L55" s="45">
        <f>L49</f>
        <v>1636955.969786834</v>
      </c>
      <c r="M55" s="45">
        <f t="shared" ref="M55:S55" si="42">SUM(M46,M47,M48,M49,M50,M54)</f>
        <v>39019251.969974935</v>
      </c>
      <c r="N55" s="45">
        <f t="shared" si="42"/>
        <v>-3002282.9304388594</v>
      </c>
      <c r="O55" s="45">
        <f t="shared" si="42"/>
        <v>42021534.900413796</v>
      </c>
      <c r="P55" s="45">
        <f t="shared" si="42"/>
        <v>0</v>
      </c>
      <c r="Q55" s="45">
        <f t="shared" si="42"/>
        <v>48620934.324093208</v>
      </c>
      <c r="R55" s="45">
        <f t="shared" si="42"/>
        <v>6599399.4236794114</v>
      </c>
      <c r="S55" s="45">
        <f t="shared" si="42"/>
        <v>3639893.4904290363</v>
      </c>
      <c r="T55" s="163">
        <f t="shared" si="26"/>
        <v>3.8955168431287227E-2</v>
      </c>
      <c r="U55" s="164">
        <f t="shared" si="27"/>
        <v>3.8955168431287227E-2</v>
      </c>
      <c r="V55" s="165">
        <f>SUM(V46:V49,V50,V54)</f>
        <v>3.8955168431287227E-2</v>
      </c>
      <c r="W55" s="50">
        <f t="shared" si="29"/>
        <v>0.21117662585354652</v>
      </c>
      <c r="X55" s="51">
        <f>SUM(X46:X49,X50,X54)</f>
        <v>0.19863609480977187</v>
      </c>
    </row>
    <row r="56" spans="2:43" outlineLevel="1" x14ac:dyDescent="0.3">
      <c r="B56" s="1"/>
      <c r="D56" s="3"/>
      <c r="H56" s="3"/>
    </row>
    <row r="57" spans="2:43" outlineLevel="1" x14ac:dyDescent="0.3">
      <c r="B57" s="1"/>
      <c r="C57" s="288"/>
      <c r="D57" s="288"/>
      <c r="E57" s="288"/>
      <c r="F57" s="288"/>
      <c r="G57" s="288"/>
      <c r="H57" s="289"/>
      <c r="I57" s="288"/>
      <c r="J57" s="288"/>
      <c r="K57" s="288"/>
      <c r="L57" s="288"/>
      <c r="M57" s="288"/>
      <c r="N57" s="288"/>
      <c r="O57" s="288"/>
      <c r="P57" s="288"/>
      <c r="Q57" s="288"/>
      <c r="R57" s="288"/>
      <c r="S57" s="288"/>
      <c r="T57" s="165"/>
      <c r="U57" s="165"/>
      <c r="V57" s="165"/>
      <c r="W57" s="51"/>
      <c r="X57" s="51"/>
    </row>
    <row r="58" spans="2:43" ht="63" customHeight="1" outlineLevel="1" x14ac:dyDescent="0.3">
      <c r="B58" s="14" t="s">
        <v>92</v>
      </c>
      <c r="C58" s="15" t="str">
        <f t="shared" ref="C58:X58" si="43">C45</f>
        <v>NPR FY24
Budget</v>
      </c>
      <c r="D58" s="15" t="str">
        <f t="shared" si="43"/>
        <v>NPR FY24
Proj.</v>
      </c>
      <c r="E58" s="15" t="str">
        <f t="shared" si="43"/>
        <v>NPR FY25
Budget</v>
      </c>
      <c r="F58" s="15" t="str">
        <f t="shared" si="43"/>
        <v>NPR YOY 
(Budget to Budget)</v>
      </c>
      <c r="G58" s="15" t="s">
        <v>15</v>
      </c>
      <c r="H58" s="15" t="str">
        <f t="shared" si="43"/>
        <v>W</v>
      </c>
      <c r="I58" s="15" t="str">
        <f t="shared" si="43"/>
        <v>NPR FY24 @FY25 Comm. Prices</v>
      </c>
      <c r="J58" s="15" t="str">
        <f t="shared" si="43"/>
        <v>NPR FY25 due to Comm. Price</v>
      </c>
      <c r="K58" s="15" t="str">
        <f t="shared" si="43"/>
        <v>NPR FY25 due to Comm. Price
(FY24 Proj. to FY24 Budget)</v>
      </c>
      <c r="L58" s="15" t="str">
        <f t="shared" si="43"/>
        <v>NPR FY25 due to Comm. Price
(FY25 Budget to FY24 Proj.)</v>
      </c>
      <c r="M58" s="15" t="str">
        <f t="shared" si="43"/>
        <v>NPR FY24 @FY25 Utiliz.</v>
      </c>
      <c r="N58" s="15" t="str">
        <f t="shared" si="43"/>
        <v>NPR FY25 due to Utiliz.</v>
      </c>
      <c r="O58" s="15" t="str">
        <f t="shared" si="43"/>
        <v>NPR FY24 @FY25 Public Payer Prices</v>
      </c>
      <c r="P58" s="15" t="str">
        <f t="shared" si="43"/>
        <v>NPR FY25 due to Public Payer Prices</v>
      </c>
      <c r="Q58" s="15" t="str">
        <f t="shared" si="43"/>
        <v>NPR FY24 @FY25 Payer Mix</v>
      </c>
      <c r="R58" s="15" t="str">
        <f t="shared" si="43"/>
        <v>NPR FY25 due to Payer Mix</v>
      </c>
      <c r="S58" s="15" t="str">
        <f t="shared" si="43"/>
        <v>NPR FY25 due to all other</v>
      </c>
      <c r="T58" s="15" t="str">
        <f t="shared" si="43"/>
        <v>FY25
Comm Rate NPR Impact</v>
      </c>
      <c r="U58" s="16" t="str">
        <f t="shared" si="43"/>
        <v>FY25
Estimated AnnualizedComm Rate</v>
      </c>
      <c r="V58" s="16" t="str">
        <f t="shared" si="43"/>
        <v>FY25 Comm Rate (WAvg)</v>
      </c>
      <c r="W58" s="15" t="str">
        <f t="shared" si="43"/>
        <v>FY25 NPR Growth</v>
      </c>
      <c r="X58" s="16" t="str">
        <f t="shared" si="43"/>
        <v>FY25 NPR Growth
(WAvg)</v>
      </c>
    </row>
    <row r="59" spans="2:43" outlineLevel="1" x14ac:dyDescent="0.3">
      <c r="B59" s="18" t="s">
        <v>3</v>
      </c>
      <c r="C59" s="19">
        <v>935145.59404622065</v>
      </c>
      <c r="D59" s="19">
        <v>208637.54141628282</v>
      </c>
      <c r="E59" s="19">
        <v>235502.36290772806</v>
      </c>
      <c r="F59" s="20">
        <f t="shared" ref="F59:F65" si="44">E59-C59</f>
        <v>-699643.23113849259</v>
      </c>
      <c r="G59" s="126">
        <f>IFERROR(F59/C59,0%)</f>
        <v>-0.74816502969473642</v>
      </c>
      <c r="H59" s="147">
        <f>IFERROR(C59/C$68,"")</f>
        <v>8.7777081521922207E-2</v>
      </c>
      <c r="I59" s="19">
        <f>C59</f>
        <v>935145.59404622065</v>
      </c>
      <c r="J59" s="22">
        <f>I59-C59</f>
        <v>0</v>
      </c>
      <c r="K59" s="23"/>
      <c r="L59" s="23"/>
      <c r="M59" s="23">
        <v>2456744.3859737981</v>
      </c>
      <c r="N59" s="22">
        <f t="shared" ref="N59:N67" si="45">M59-C59</f>
        <v>1521598.7919275775</v>
      </c>
      <c r="O59" s="23">
        <f>+C59</f>
        <v>935145.59404622065</v>
      </c>
      <c r="P59" s="22">
        <f t="shared" ref="P59:P67" si="46">O59-C59</f>
        <v>0</v>
      </c>
      <c r="Q59" s="23">
        <v>371743.80829255993</v>
      </c>
      <c r="R59" s="22">
        <f t="shared" ref="R59:R67" si="47">Q59-C59</f>
        <v>-563401.78575366072</v>
      </c>
      <c r="S59" s="22">
        <f>F59-R59-P59-N59-J59</f>
        <v>-1657840.2373124093</v>
      </c>
      <c r="T59" s="151">
        <f t="shared" ref="T59:T68" si="48">IFERROR(J59/C59,0%)</f>
        <v>0</v>
      </c>
      <c r="U59" s="152">
        <f t="shared" ref="U59:U68" si="49">T59/E$31</f>
        <v>0</v>
      </c>
      <c r="V59" s="26">
        <f t="shared" ref="V59:V67" si="50">IFERROR(T59*H59,0%)</f>
        <v>0</v>
      </c>
      <c r="W59" s="151">
        <f t="shared" ref="W59:W68" si="51">IFERROR((E59-C59)/C59,0%)</f>
        <v>-0.74816502969473642</v>
      </c>
      <c r="X59" s="152">
        <f t="shared" ref="X59:X67" si="52">IFERROR(W59*H59,0%)</f>
        <v>-6.5671742803366226E-2</v>
      </c>
    </row>
    <row r="60" spans="2:43" outlineLevel="1" x14ac:dyDescent="0.3">
      <c r="B60" s="18" t="s">
        <v>66</v>
      </c>
      <c r="C60" s="19">
        <v>1883300.546861436</v>
      </c>
      <c r="D60" s="19">
        <v>3493820.7235277053</v>
      </c>
      <c r="E60" s="19">
        <v>3943695.9924919256</v>
      </c>
      <c r="F60" s="20">
        <f t="shared" si="44"/>
        <v>2060395.4456304896</v>
      </c>
      <c r="G60" s="126">
        <f t="shared" ref="G60:G68" si="53">IFERROR(F60/C60,0%)</f>
        <v>1.0940343266316077</v>
      </c>
      <c r="H60" s="147">
        <f>IFERROR(C60/C$68,"")</f>
        <v>0.17677528150121002</v>
      </c>
      <c r="I60" s="23">
        <f>C60</f>
        <v>1883300.546861436</v>
      </c>
      <c r="J60" s="22">
        <f t="shared" ref="J60:J67" si="54">I60-C60</f>
        <v>0</v>
      </c>
      <c r="K60" s="23"/>
      <c r="L60" s="23"/>
      <c r="M60" s="23">
        <v>3788555.6220682338</v>
      </c>
      <c r="N60" s="22">
        <f t="shared" si="45"/>
        <v>1905255.0752067978</v>
      </c>
      <c r="O60" s="23">
        <f t="shared" ref="O60:O61" si="55">+C60</f>
        <v>1883300.546861436</v>
      </c>
      <c r="P60" s="22">
        <f t="shared" si="46"/>
        <v>0</v>
      </c>
      <c r="Q60" s="23">
        <v>2695184.9939351678</v>
      </c>
      <c r="R60" s="22">
        <f t="shared" si="47"/>
        <v>811884.4470737318</v>
      </c>
      <c r="S60" s="22">
        <f t="shared" ref="S60:S67" si="56">F60-R60-P60-N60-J60</f>
        <v>-656744.07665003999</v>
      </c>
      <c r="T60" s="151">
        <f t="shared" si="48"/>
        <v>0</v>
      </c>
      <c r="U60" s="152">
        <f t="shared" si="49"/>
        <v>0</v>
      </c>
      <c r="V60" s="26">
        <f t="shared" si="50"/>
        <v>0</v>
      </c>
      <c r="W60" s="151">
        <f t="shared" si="51"/>
        <v>1.0940343266316077</v>
      </c>
      <c r="X60" s="152">
        <f t="shared" si="52"/>
        <v>0.19339822606228921</v>
      </c>
    </row>
    <row r="61" spans="2:43" outlineLevel="1" x14ac:dyDescent="0.3">
      <c r="B61" s="18" t="s">
        <v>67</v>
      </c>
      <c r="C61" s="19">
        <v>1596613.7832427665</v>
      </c>
      <c r="D61" s="19">
        <v>990397.08394609788</v>
      </c>
      <c r="E61" s="19">
        <v>1117923.7058821409</v>
      </c>
      <c r="F61" s="20">
        <f t="shared" si="44"/>
        <v>-478690.07736062561</v>
      </c>
      <c r="G61" s="126">
        <f t="shared" si="53"/>
        <v>-0.29981582420539604</v>
      </c>
      <c r="H61" s="147">
        <f>IFERROR(C61/C$68,"")</f>
        <v>0.14986553869578309</v>
      </c>
      <c r="I61" s="23">
        <f>C61</f>
        <v>1596613.7832427665</v>
      </c>
      <c r="J61" s="22">
        <f t="shared" si="54"/>
        <v>0</v>
      </c>
      <c r="K61" s="23"/>
      <c r="L61" s="23"/>
      <c r="M61" s="23">
        <v>2738861.5212603128</v>
      </c>
      <c r="N61" s="22">
        <f t="shared" si="45"/>
        <v>1142247.7380175462</v>
      </c>
      <c r="O61" s="23">
        <f t="shared" si="55"/>
        <v>1596613.7832427665</v>
      </c>
      <c r="P61" s="22">
        <f t="shared" si="46"/>
        <v>0</v>
      </c>
      <c r="Q61" s="23">
        <v>838307.32838386693</v>
      </c>
      <c r="R61" s="22">
        <f t="shared" si="47"/>
        <v>-758306.45485889958</v>
      </c>
      <c r="S61" s="22">
        <f t="shared" si="56"/>
        <v>-862631.36051927228</v>
      </c>
      <c r="T61" s="151">
        <f t="shared" si="48"/>
        <v>0</v>
      </c>
      <c r="U61" s="152">
        <f t="shared" si="49"/>
        <v>0</v>
      </c>
      <c r="V61" s="26">
        <f t="shared" si="50"/>
        <v>0</v>
      </c>
      <c r="W61" s="151">
        <f t="shared" si="51"/>
        <v>-0.29981582420539604</v>
      </c>
      <c r="X61" s="152">
        <f t="shared" si="52"/>
        <v>-4.4932060004061879E-2</v>
      </c>
    </row>
    <row r="62" spans="2:43" outlineLevel="1" x14ac:dyDescent="0.3">
      <c r="B62" s="18" t="s">
        <v>4</v>
      </c>
      <c r="C62" s="19">
        <v>5860353.1601781342</v>
      </c>
      <c r="D62" s="19">
        <v>5260452.4797363952</v>
      </c>
      <c r="E62" s="19">
        <v>5931018.909284818</v>
      </c>
      <c r="F62" s="20">
        <f t="shared" si="44"/>
        <v>70665.749106683768</v>
      </c>
      <c r="G62" s="126">
        <f t="shared" si="53"/>
        <v>1.2058274847131529E-2</v>
      </c>
      <c r="H62" s="147">
        <f>IFERROR(C62/C$68,"")</f>
        <v>0.5500797954492479</v>
      </c>
      <c r="I62" s="23">
        <v>6258857.1750702476</v>
      </c>
      <c r="J62" s="22">
        <f t="shared" si="54"/>
        <v>398504.0148921134</v>
      </c>
      <c r="K62" s="23">
        <f>J62*0</f>
        <v>0</v>
      </c>
      <c r="L62" s="23">
        <f>+J62-K62</f>
        <v>398504.0148921134</v>
      </c>
      <c r="M62" s="23">
        <v>9046326.3740374614</v>
      </c>
      <c r="N62" s="22">
        <f t="shared" si="45"/>
        <v>3185973.2138593271</v>
      </c>
      <c r="O62" s="23">
        <v>5860353.1601781342</v>
      </c>
      <c r="P62" s="22">
        <f t="shared" si="46"/>
        <v>0</v>
      </c>
      <c r="Q62" s="23">
        <v>3843422.4656395675</v>
      </c>
      <c r="R62" s="22">
        <f t="shared" si="47"/>
        <v>-2016930.6945385667</v>
      </c>
      <c r="S62" s="22">
        <f t="shared" si="56"/>
        <v>-1496880.78510619</v>
      </c>
      <c r="T62" s="151">
        <f t="shared" si="48"/>
        <v>6.8000000000000047E-2</v>
      </c>
      <c r="U62" s="152">
        <f t="shared" si="49"/>
        <v>6.8000000000000047E-2</v>
      </c>
      <c r="V62" s="26">
        <f t="shared" si="50"/>
        <v>3.7405426090548879E-2</v>
      </c>
      <c r="W62" s="151">
        <f t="shared" si="51"/>
        <v>1.2058274847131529E-2</v>
      </c>
      <c r="X62" s="152">
        <f t="shared" si="52"/>
        <v>6.6330133613809227E-3</v>
      </c>
    </row>
    <row r="63" spans="2:43" outlineLevel="1" x14ac:dyDescent="0.3">
      <c r="B63" s="11" t="s">
        <v>79</v>
      </c>
      <c r="C63" s="19">
        <f>SUM(C64:C66)</f>
        <v>582670.19957864168</v>
      </c>
      <c r="D63" s="19">
        <f>SUM(D64,D65,D66)</f>
        <v>496713.07479444036</v>
      </c>
      <c r="E63" s="19">
        <f>SUM(E64,E65,E66)</f>
        <v>496713.07479444036</v>
      </c>
      <c r="F63" s="20">
        <f t="shared" si="44"/>
        <v>-85957.124784201325</v>
      </c>
      <c r="G63" s="126">
        <f t="shared" si="53"/>
        <v>-0.14752277505587427</v>
      </c>
      <c r="H63" s="147">
        <f>IFERROR(C63/C$68,"")</f>
        <v>5.4692114184608141E-2</v>
      </c>
      <c r="I63" s="19">
        <f>C63</f>
        <v>582670.19957864168</v>
      </c>
      <c r="J63" s="22">
        <f t="shared" si="54"/>
        <v>0</v>
      </c>
      <c r="K63" s="32">
        <f t="shared" ref="K63:K64" si="57">J63*0</f>
        <v>0</v>
      </c>
      <c r="L63" s="32">
        <f t="shared" ref="L63:L64" si="58">+J63-K63</f>
        <v>0</v>
      </c>
      <c r="M63" s="19">
        <f>SUM(M64,M65,M66)</f>
        <v>582670.19957864168</v>
      </c>
      <c r="N63" s="22">
        <f t="shared" si="45"/>
        <v>0</v>
      </c>
      <c r="O63" s="28">
        <f>SUM(O64,O65,O66)</f>
        <v>582670.19957864168</v>
      </c>
      <c r="P63" s="22">
        <f t="shared" si="46"/>
        <v>0</v>
      </c>
      <c r="Q63" s="19">
        <f>SUM(Q64,Q65,Q66)</f>
        <v>582670.19957864168</v>
      </c>
      <c r="R63" s="22">
        <f t="shared" si="47"/>
        <v>0</v>
      </c>
      <c r="S63" s="22">
        <f t="shared" si="56"/>
        <v>-85957.124784201325</v>
      </c>
      <c r="T63" s="151">
        <f t="shared" si="48"/>
        <v>0</v>
      </c>
      <c r="U63" s="152">
        <f t="shared" si="49"/>
        <v>0</v>
      </c>
      <c r="V63" s="26">
        <f t="shared" si="50"/>
        <v>0</v>
      </c>
      <c r="W63" s="151">
        <f t="shared" si="51"/>
        <v>-0.14752277505587427</v>
      </c>
      <c r="X63" s="152">
        <f t="shared" si="52"/>
        <v>-8.0683324581861376E-3</v>
      </c>
    </row>
    <row r="64" spans="2:43" s="1" customFormat="1" outlineLevel="1" x14ac:dyDescent="0.3">
      <c r="B64" s="27" t="s">
        <v>81</v>
      </c>
      <c r="C64" s="28">
        <v>0</v>
      </c>
      <c r="D64" s="28">
        <v>0</v>
      </c>
      <c r="E64" s="28">
        <v>0</v>
      </c>
      <c r="F64" s="29">
        <f t="shared" si="44"/>
        <v>0</v>
      </c>
      <c r="G64" s="128">
        <f t="shared" si="53"/>
        <v>0</v>
      </c>
      <c r="H64" s="154">
        <f t="shared" ref="H64" si="59">IFERROR(C64/C$43,"")</f>
        <v>0</v>
      </c>
      <c r="I64" s="28">
        <f>C64</f>
        <v>0</v>
      </c>
      <c r="J64" s="31">
        <f t="shared" si="54"/>
        <v>0</v>
      </c>
      <c r="K64" s="32">
        <f t="shared" si="57"/>
        <v>0</v>
      </c>
      <c r="L64" s="32">
        <f t="shared" si="58"/>
        <v>0</v>
      </c>
      <c r="M64" s="28">
        <v>0</v>
      </c>
      <c r="N64" s="31">
        <f t="shared" si="45"/>
        <v>0</v>
      </c>
      <c r="O64" s="28">
        <f t="shared" ref="O64:O67" si="60">+C64</f>
        <v>0</v>
      </c>
      <c r="P64" s="31">
        <f t="shared" si="46"/>
        <v>0</v>
      </c>
      <c r="Q64" s="28">
        <v>0</v>
      </c>
      <c r="R64" s="31">
        <f t="shared" si="47"/>
        <v>0</v>
      </c>
      <c r="S64" s="31">
        <f t="shared" si="56"/>
        <v>0</v>
      </c>
      <c r="T64" s="156">
        <f t="shared" si="48"/>
        <v>0</v>
      </c>
      <c r="U64" s="157">
        <f t="shared" si="49"/>
        <v>0</v>
      </c>
      <c r="V64" s="35">
        <f t="shared" si="50"/>
        <v>0</v>
      </c>
      <c r="W64" s="156">
        <f t="shared" si="51"/>
        <v>0</v>
      </c>
      <c r="X64" s="157">
        <f t="shared" si="52"/>
        <v>0</v>
      </c>
      <c r="AN64" s="1" t="s">
        <v>82</v>
      </c>
      <c r="AO64" s="1">
        <v>9</v>
      </c>
      <c r="AP64" s="1">
        <f t="shared" ref="AP64" si="61">13-AO64</f>
        <v>4</v>
      </c>
      <c r="AQ64" s="1">
        <f t="shared" ref="AQ64" si="62">AP64/12</f>
        <v>0.33333333333333331</v>
      </c>
    </row>
    <row r="65" spans="2:43" outlineLevel="1" x14ac:dyDescent="0.3">
      <c r="B65" s="27" t="s">
        <v>83</v>
      </c>
      <c r="C65" s="28">
        <v>582670.19957864168</v>
      </c>
      <c r="D65" s="28">
        <v>573371.51776426751</v>
      </c>
      <c r="E65" s="28">
        <v>573371.51776426751</v>
      </c>
      <c r="F65" s="29">
        <f t="shared" si="44"/>
        <v>-9298.6818143741693</v>
      </c>
      <c r="G65" s="128">
        <f t="shared" si="53"/>
        <v>-1.5958739302436468E-2</v>
      </c>
      <c r="H65" s="154">
        <f>IFERROR(C65/C$68,"")</f>
        <v>5.4692114184608141E-2</v>
      </c>
      <c r="I65" s="28">
        <f t="shared" ref="I65:I66" si="63">C65</f>
        <v>582670.19957864168</v>
      </c>
      <c r="J65" s="31">
        <f t="shared" si="54"/>
        <v>0</v>
      </c>
      <c r="K65" s="32"/>
      <c r="L65" s="32"/>
      <c r="M65" s="28">
        <v>582670.19957864168</v>
      </c>
      <c r="N65" s="31">
        <f t="shared" si="45"/>
        <v>0</v>
      </c>
      <c r="O65" s="28">
        <f t="shared" si="60"/>
        <v>582670.19957864168</v>
      </c>
      <c r="P65" s="31">
        <f t="shared" si="46"/>
        <v>0</v>
      </c>
      <c r="Q65" s="28">
        <v>582670.19957864168</v>
      </c>
      <c r="R65" s="31">
        <f t="shared" si="47"/>
        <v>0</v>
      </c>
      <c r="S65" s="31">
        <f t="shared" si="56"/>
        <v>-9298.6818143741693</v>
      </c>
      <c r="T65" s="156">
        <f t="shared" si="48"/>
        <v>0</v>
      </c>
      <c r="U65" s="157">
        <f t="shared" si="49"/>
        <v>0</v>
      </c>
      <c r="V65" s="35">
        <f t="shared" si="50"/>
        <v>0</v>
      </c>
      <c r="W65" s="156">
        <f t="shared" si="51"/>
        <v>-1.5958739302436468E-2</v>
      </c>
      <c r="X65" s="157">
        <f t="shared" si="52"/>
        <v>-8.7281719217124898E-4</v>
      </c>
    </row>
    <row r="66" spans="2:43" outlineLevel="1" x14ac:dyDescent="0.3">
      <c r="B66" s="27" t="s">
        <v>85</v>
      </c>
      <c r="C66" s="28">
        <v>0</v>
      </c>
      <c r="D66" s="28">
        <v>-76658.442969827156</v>
      </c>
      <c r="E66" s="28">
        <v>-76658.442969827156</v>
      </c>
      <c r="F66" s="29"/>
      <c r="G66" s="128">
        <f t="shared" si="53"/>
        <v>0</v>
      </c>
      <c r="H66" s="154">
        <f>IFERROR(C66/C$68,"")</f>
        <v>0</v>
      </c>
      <c r="I66" s="28">
        <f t="shared" si="63"/>
        <v>0</v>
      </c>
      <c r="J66" s="31">
        <f t="shared" si="54"/>
        <v>0</v>
      </c>
      <c r="K66" s="32"/>
      <c r="L66" s="32"/>
      <c r="M66" s="28">
        <v>0</v>
      </c>
      <c r="N66" s="31">
        <f t="shared" si="45"/>
        <v>0</v>
      </c>
      <c r="O66" s="28">
        <f t="shared" si="60"/>
        <v>0</v>
      </c>
      <c r="P66" s="31">
        <f t="shared" si="46"/>
        <v>0</v>
      </c>
      <c r="Q66" s="28">
        <v>0</v>
      </c>
      <c r="R66" s="31">
        <f t="shared" si="47"/>
        <v>0</v>
      </c>
      <c r="S66" s="31">
        <f t="shared" si="56"/>
        <v>0</v>
      </c>
      <c r="T66" s="156">
        <f t="shared" si="48"/>
        <v>0</v>
      </c>
      <c r="U66" s="157">
        <f t="shared" si="49"/>
        <v>0</v>
      </c>
      <c r="V66" s="35">
        <f t="shared" si="50"/>
        <v>0</v>
      </c>
      <c r="W66" s="156">
        <f t="shared" si="51"/>
        <v>0</v>
      </c>
      <c r="X66" s="157">
        <f t="shared" si="52"/>
        <v>0</v>
      </c>
      <c r="Y66" s="1"/>
    </row>
    <row r="67" spans="2:43" outlineLevel="1" x14ac:dyDescent="0.3">
      <c r="B67" s="36" t="s">
        <v>86</v>
      </c>
      <c r="C67" s="37">
        <v>-204441.37838691415</v>
      </c>
      <c r="D67" s="37">
        <v>-600737.81177545153</v>
      </c>
      <c r="E67" s="37">
        <v>-989838.10020898236</v>
      </c>
      <c r="F67" s="38">
        <f>E67-C67</f>
        <v>-785396.72182206821</v>
      </c>
      <c r="G67" s="129">
        <f t="shared" si="53"/>
        <v>3.8416720138506939</v>
      </c>
      <c r="H67" s="171">
        <f>IFERROR(C67/C$68,"")</f>
        <v>-1.9189811352771386E-2</v>
      </c>
      <c r="I67" s="37">
        <f>C67</f>
        <v>-204441.37838691415</v>
      </c>
      <c r="J67" s="40">
        <f t="shared" si="54"/>
        <v>0</v>
      </c>
      <c r="K67" s="41"/>
      <c r="L67" s="41"/>
      <c r="M67" s="37">
        <v>-204441.37838691415</v>
      </c>
      <c r="N67" s="40">
        <f t="shared" si="45"/>
        <v>0</v>
      </c>
      <c r="O67" s="37">
        <f t="shared" si="60"/>
        <v>-204441.37838691415</v>
      </c>
      <c r="P67" s="40">
        <f t="shared" si="46"/>
        <v>0</v>
      </c>
      <c r="Q67" s="37">
        <v>-204441.37838691415</v>
      </c>
      <c r="R67" s="40">
        <f t="shared" si="47"/>
        <v>0</v>
      </c>
      <c r="S67" s="40">
        <f t="shared" si="56"/>
        <v>-785396.72182206821</v>
      </c>
      <c r="T67" s="174">
        <f t="shared" si="48"/>
        <v>0</v>
      </c>
      <c r="U67" s="175">
        <f t="shared" si="49"/>
        <v>0</v>
      </c>
      <c r="V67" s="44">
        <f t="shared" si="50"/>
        <v>0</v>
      </c>
      <c r="W67" s="174">
        <f t="shared" si="51"/>
        <v>3.8416720138506939</v>
      </c>
      <c r="X67" s="175">
        <f t="shared" si="52"/>
        <v>-7.372096122501616E-2</v>
      </c>
    </row>
    <row r="68" spans="2:43" outlineLevel="1" x14ac:dyDescent="0.3">
      <c r="B68" s="3" t="s">
        <v>93</v>
      </c>
      <c r="C68" s="45">
        <f>SUM(C59,C60,C61,C62,C63,C67)</f>
        <v>10653641.905520285</v>
      </c>
      <c r="D68" s="45">
        <f>SUM(D59,D60,D61,D62,D63,D67)</f>
        <v>9849283.091645468</v>
      </c>
      <c r="E68" s="45">
        <f>SUM(E59,E60,E61,E62,E63,E67)</f>
        <v>10735015.945152069</v>
      </c>
      <c r="F68" s="45">
        <f>E68-C68</f>
        <v>81374.039631783962</v>
      </c>
      <c r="G68" s="131">
        <f t="shared" si="53"/>
        <v>7.638142933039568E-3</v>
      </c>
      <c r="H68" s="162">
        <f>SUM(H67,H63,H62,H61,H60,H59)</f>
        <v>1</v>
      </c>
      <c r="I68" s="45">
        <f>SUM(I59,I60,I61,I62,I63,I67)</f>
        <v>11052145.920412397</v>
      </c>
      <c r="J68" s="45">
        <f>SUM(J59,J60,J61,J62,J63,J67)</f>
        <v>398504.0148921134</v>
      </c>
      <c r="K68" s="45">
        <f>K62</f>
        <v>0</v>
      </c>
      <c r="L68" s="45">
        <f>L62</f>
        <v>398504.0148921134</v>
      </c>
      <c r="M68" s="45">
        <f t="shared" ref="M68:S68" si="64">SUM(M59,M60,M61,M62,M63,M67)</f>
        <v>18408716.724531531</v>
      </c>
      <c r="N68" s="45">
        <f t="shared" si="64"/>
        <v>7755074.8190112486</v>
      </c>
      <c r="O68" s="45">
        <f t="shared" si="64"/>
        <v>10653641.905520285</v>
      </c>
      <c r="P68" s="45">
        <f t="shared" si="64"/>
        <v>0</v>
      </c>
      <c r="Q68" s="45">
        <f t="shared" si="64"/>
        <v>8126887.4174428899</v>
      </c>
      <c r="R68" s="45">
        <f t="shared" si="64"/>
        <v>-2526754.4880773951</v>
      </c>
      <c r="S68" s="45">
        <f t="shared" si="64"/>
        <v>-5545450.3061941806</v>
      </c>
      <c r="T68" s="163">
        <f t="shared" si="48"/>
        <v>3.7405426090548886E-2</v>
      </c>
      <c r="U68" s="164">
        <f t="shared" si="49"/>
        <v>3.7405426090548886E-2</v>
      </c>
      <c r="V68" s="165">
        <f>SUM(V59:V62,V63,V67)</f>
        <v>3.7405426090548879E-2</v>
      </c>
      <c r="W68" s="50">
        <f t="shared" si="51"/>
        <v>7.638142933039568E-3</v>
      </c>
      <c r="X68" s="51">
        <f>SUM(X59:X62,X63,X67)</f>
        <v>7.6381429330397294E-3</v>
      </c>
    </row>
    <row r="69" spans="2:43" outlineLevel="1" x14ac:dyDescent="0.3">
      <c r="B69" s="1"/>
      <c r="D69" s="3"/>
      <c r="H69" s="3"/>
    </row>
    <row r="70" spans="2:43" ht="61.2" customHeight="1" outlineLevel="1" x14ac:dyDescent="0.3">
      <c r="B70" s="14" t="s">
        <v>94</v>
      </c>
      <c r="C70" s="15" t="str">
        <f t="shared" ref="C70:X70" si="65">C58</f>
        <v>NPR FY24
Budget</v>
      </c>
      <c r="D70" s="15" t="str">
        <f t="shared" si="65"/>
        <v>NPR FY24
Proj.</v>
      </c>
      <c r="E70" s="15" t="str">
        <f t="shared" si="65"/>
        <v>NPR FY25
Budget</v>
      </c>
      <c r="F70" s="15" t="str">
        <f t="shared" si="65"/>
        <v>NPR YOY 
(Budget to Budget)</v>
      </c>
      <c r="G70" s="15" t="s">
        <v>15</v>
      </c>
      <c r="H70" s="15" t="str">
        <f t="shared" si="65"/>
        <v>W</v>
      </c>
      <c r="I70" s="15" t="str">
        <f t="shared" si="65"/>
        <v>NPR FY24 @FY25 Comm. Prices</v>
      </c>
      <c r="J70" s="15" t="str">
        <f t="shared" si="65"/>
        <v>NPR FY25 due to Comm. Price</v>
      </c>
      <c r="K70" s="15" t="str">
        <f t="shared" si="65"/>
        <v>NPR FY25 due to Comm. Price
(FY24 Proj. to FY24 Budget)</v>
      </c>
      <c r="L70" s="15" t="str">
        <f t="shared" si="65"/>
        <v>NPR FY25 due to Comm. Price
(FY25 Budget to FY24 Proj.)</v>
      </c>
      <c r="M70" s="15" t="str">
        <f t="shared" si="65"/>
        <v>NPR FY24 @FY25 Utiliz.</v>
      </c>
      <c r="N70" s="15" t="str">
        <f t="shared" si="65"/>
        <v>NPR FY25 due to Utiliz.</v>
      </c>
      <c r="O70" s="15" t="str">
        <f t="shared" si="65"/>
        <v>NPR FY24 @FY25 Public Payer Prices</v>
      </c>
      <c r="P70" s="15" t="str">
        <f t="shared" si="65"/>
        <v>NPR FY25 due to Public Payer Prices</v>
      </c>
      <c r="Q70" s="15" t="str">
        <f t="shared" si="65"/>
        <v>NPR FY24 @FY25 Payer Mix</v>
      </c>
      <c r="R70" s="15" t="str">
        <f t="shared" si="65"/>
        <v>NPR FY25 due to Payer Mix</v>
      </c>
      <c r="S70" s="15" t="str">
        <f t="shared" si="65"/>
        <v>NPR FY25 due to all other</v>
      </c>
      <c r="T70" s="15" t="str">
        <f t="shared" si="65"/>
        <v>FY25
Comm Rate NPR Impact</v>
      </c>
      <c r="U70" s="16" t="str">
        <f t="shared" si="65"/>
        <v>FY25
Estimated AnnualizedComm Rate</v>
      </c>
      <c r="V70" s="16" t="str">
        <f t="shared" si="65"/>
        <v>FY25 Comm Rate (WAvg)</v>
      </c>
      <c r="W70" s="15" t="str">
        <f t="shared" si="65"/>
        <v>FY25 NPR Growth</v>
      </c>
      <c r="X70" s="16" t="str">
        <f t="shared" si="65"/>
        <v>FY25 NPR Growth
(WAvg)</v>
      </c>
    </row>
    <row r="71" spans="2:43" outlineLevel="1" x14ac:dyDescent="0.3">
      <c r="B71" s="18" t="s">
        <v>3</v>
      </c>
      <c r="C71" s="19">
        <v>63588.63721545619</v>
      </c>
      <c r="D71" s="19">
        <v>28163.515416462542</v>
      </c>
      <c r="E71" s="19">
        <v>31789.937627435662</v>
      </c>
      <c r="F71" s="20">
        <f t="shared" ref="F71:F77" si="66">E71-C71</f>
        <v>-31798.699588020529</v>
      </c>
      <c r="G71" s="126">
        <f>IFERROR(F71/C71,0%)</f>
        <v>-0.50006889564683688</v>
      </c>
      <c r="H71" s="147">
        <f>IFERROR(C71/C$80,"")</f>
        <v>3.4358863351949057E-2</v>
      </c>
      <c r="I71" s="19">
        <f>C71</f>
        <v>63588.63721545619</v>
      </c>
      <c r="J71" s="22">
        <f>I71-C71</f>
        <v>0</v>
      </c>
      <c r="K71" s="23"/>
      <c r="L71" s="23"/>
      <c r="M71" s="23">
        <v>65078.569077173619</v>
      </c>
      <c r="N71" s="22">
        <f t="shared" ref="N71:N78" si="67">M71-C71</f>
        <v>1489.9318617174285</v>
      </c>
      <c r="O71" s="23">
        <f>+C71</f>
        <v>63588.63721545619</v>
      </c>
      <c r="P71" s="22">
        <f t="shared" ref="P71:P79" si="68">O71-C71</f>
        <v>0</v>
      </c>
      <c r="Q71" s="23">
        <v>21534.57080501286</v>
      </c>
      <c r="R71" s="22">
        <f t="shared" ref="R71:R79" si="69">Q71-C71</f>
        <v>-42054.066410443331</v>
      </c>
      <c r="S71" s="22">
        <f>F71-R71-P71-N71-J71</f>
        <v>8765.4349607053737</v>
      </c>
      <c r="T71" s="151">
        <f t="shared" ref="T71:T80" si="70">IFERROR(J71/C71,0%)</f>
        <v>0</v>
      </c>
      <c r="U71" s="152">
        <f t="shared" ref="U71:U80" si="71">T71/E$31</f>
        <v>0</v>
      </c>
      <c r="V71" s="26">
        <f t="shared" ref="V71:V79" si="72">IFERROR(T71*H71,0%)</f>
        <v>0</v>
      </c>
      <c r="W71" s="151">
        <f t="shared" ref="W71:W80" si="73">IFERROR((E71-C71)/C71,0%)</f>
        <v>-0.50006889564683688</v>
      </c>
      <c r="X71" s="152">
        <f t="shared" ref="X71:X79" si="74">IFERROR(W71*H71,0%)</f>
        <v>-1.7181798852089741E-2</v>
      </c>
    </row>
    <row r="72" spans="2:43" outlineLevel="1" x14ac:dyDescent="0.3">
      <c r="B72" s="18" t="s">
        <v>66</v>
      </c>
      <c r="C72" s="19">
        <v>1490419.1609693493</v>
      </c>
      <c r="D72" s="19">
        <v>1409584.6646993989</v>
      </c>
      <c r="E72" s="19">
        <v>1591087.1888241041</v>
      </c>
      <c r="F72" s="20">
        <f t="shared" si="66"/>
        <v>100668.02785475482</v>
      </c>
      <c r="G72" s="126">
        <f t="shared" ref="G72:G80" si="75">IFERROR(F72/C72,0%)</f>
        <v>6.7543433747377243E-2</v>
      </c>
      <c r="H72" s="147">
        <f>IFERROR(C72/C$80,"")</f>
        <v>0.80531853694806477</v>
      </c>
      <c r="I72" s="23">
        <f>C72</f>
        <v>1490419.1609693493</v>
      </c>
      <c r="J72" s="22">
        <f t="shared" ref="J72:J79" si="76">I72-C72</f>
        <v>0</v>
      </c>
      <c r="K72" s="23"/>
      <c r="L72" s="23"/>
      <c r="M72" s="23">
        <v>1500846.600621311</v>
      </c>
      <c r="N72" s="22">
        <f t="shared" si="67"/>
        <v>10427.439651961671</v>
      </c>
      <c r="O72" s="23">
        <f t="shared" ref="O72:O73" si="77">+C72</f>
        <v>1490419.1609693493</v>
      </c>
      <c r="P72" s="22">
        <f t="shared" si="68"/>
        <v>0</v>
      </c>
      <c r="Q72" s="23">
        <v>1472667.2907001772</v>
      </c>
      <c r="R72" s="22">
        <f t="shared" si="69"/>
        <v>-17751.870269172126</v>
      </c>
      <c r="S72" s="22">
        <f t="shared" ref="S72:S79" si="78">F72-R72-P72-N72-J72</f>
        <v>107992.45847196528</v>
      </c>
      <c r="T72" s="151">
        <f t="shared" si="70"/>
        <v>0</v>
      </c>
      <c r="U72" s="152">
        <f t="shared" si="71"/>
        <v>0</v>
      </c>
      <c r="V72" s="26">
        <f t="shared" si="72"/>
        <v>0</v>
      </c>
      <c r="W72" s="151">
        <f t="shared" si="73"/>
        <v>6.7543433747377243E-2</v>
      </c>
      <c r="X72" s="152">
        <f t="shared" si="74"/>
        <v>5.4393979245886383E-2</v>
      </c>
    </row>
    <row r="73" spans="2:43" outlineLevel="1" x14ac:dyDescent="0.3">
      <c r="B73" s="18" t="s">
        <v>67</v>
      </c>
      <c r="C73" s="19">
        <v>208563.79803884833</v>
      </c>
      <c r="D73" s="19">
        <v>209537.20996190139</v>
      </c>
      <c r="E73" s="19">
        <v>236517.87558530603</v>
      </c>
      <c r="F73" s="20">
        <f t="shared" si="66"/>
        <v>27954.077546457702</v>
      </c>
      <c r="G73" s="126">
        <f t="shared" si="75"/>
        <v>0.1340313026964095</v>
      </c>
      <c r="H73" s="147">
        <f>IFERROR(C73/C$80,"")</f>
        <v>0.11269332621015003</v>
      </c>
      <c r="I73" s="23">
        <f>C73</f>
        <v>208563.79803884833</v>
      </c>
      <c r="J73" s="22">
        <f t="shared" si="76"/>
        <v>0</v>
      </c>
      <c r="K73" s="23"/>
      <c r="L73" s="23"/>
      <c r="M73" s="23">
        <v>210223.03286730091</v>
      </c>
      <c r="N73" s="22">
        <f t="shared" si="67"/>
        <v>1659.2348284525797</v>
      </c>
      <c r="O73" s="23">
        <f t="shared" si="77"/>
        <v>208563.79803884833</v>
      </c>
      <c r="P73" s="22">
        <f t="shared" si="68"/>
        <v>0</v>
      </c>
      <c r="Q73" s="23">
        <v>218914.55194092466</v>
      </c>
      <c r="R73" s="22">
        <f t="shared" si="69"/>
        <v>10350.753902076336</v>
      </c>
      <c r="S73" s="22">
        <f t="shared" si="78"/>
        <v>15944.088815928786</v>
      </c>
      <c r="T73" s="151">
        <f t="shared" si="70"/>
        <v>0</v>
      </c>
      <c r="U73" s="152">
        <f t="shared" si="71"/>
        <v>0</v>
      </c>
      <c r="V73" s="26">
        <f t="shared" si="72"/>
        <v>0</v>
      </c>
      <c r="W73" s="151">
        <f t="shared" si="73"/>
        <v>0.1340313026964095</v>
      </c>
      <c r="X73" s="152">
        <f t="shared" si="74"/>
        <v>1.5104433317137837E-2</v>
      </c>
    </row>
    <row r="74" spans="2:43" outlineLevel="1" x14ac:dyDescent="0.3">
      <c r="B74" s="18" t="s">
        <v>4</v>
      </c>
      <c r="C74" s="19">
        <v>55305.02100302231</v>
      </c>
      <c r="D74" s="19">
        <v>36951.117343135236</v>
      </c>
      <c r="E74" s="19">
        <v>41476.368438687183</v>
      </c>
      <c r="F74" s="20">
        <f t="shared" si="66"/>
        <v>-13828.652564335127</v>
      </c>
      <c r="G74" s="126">
        <f t="shared" si="75"/>
        <v>-0.25004334712357162</v>
      </c>
      <c r="H74" s="147">
        <f>IFERROR(C74/C$80,"")</f>
        <v>2.9882975049159242E-2</v>
      </c>
      <c r="I74" s="23">
        <v>59065.762431227835</v>
      </c>
      <c r="J74" s="22">
        <f t="shared" si="76"/>
        <v>3760.7414282055252</v>
      </c>
      <c r="K74" s="23">
        <f>J74*0</f>
        <v>0</v>
      </c>
      <c r="L74" s="23">
        <f>+J74-K74</f>
        <v>3760.7414282055252</v>
      </c>
      <c r="M74" s="23">
        <v>56452.145278379561</v>
      </c>
      <c r="N74" s="22">
        <f t="shared" si="67"/>
        <v>1147.1242753572515</v>
      </c>
      <c r="O74" s="23">
        <v>55305.02100302231</v>
      </c>
      <c r="P74" s="22">
        <f t="shared" si="68"/>
        <v>0</v>
      </c>
      <c r="Q74" s="23">
        <v>32286.713944347939</v>
      </c>
      <c r="R74" s="22">
        <f t="shared" si="69"/>
        <v>-23018.307058674371</v>
      </c>
      <c r="S74" s="22">
        <f t="shared" si="78"/>
        <v>4281.7887907764671</v>
      </c>
      <c r="T74" s="151">
        <f t="shared" si="70"/>
        <v>6.8000000000000144E-2</v>
      </c>
      <c r="U74" s="152">
        <f t="shared" si="71"/>
        <v>6.8000000000000144E-2</v>
      </c>
      <c r="V74" s="26">
        <f t="shared" si="72"/>
        <v>2.0320423033428326E-3</v>
      </c>
      <c r="W74" s="151">
        <f t="shared" si="73"/>
        <v>-0.25004334712357162</v>
      </c>
      <c r="X74" s="152">
        <f t="shared" si="74"/>
        <v>-7.4720391033019544E-3</v>
      </c>
    </row>
    <row r="75" spans="2:43" outlineLevel="1" x14ac:dyDescent="0.3">
      <c r="B75" s="11" t="s">
        <v>79</v>
      </c>
      <c r="C75" s="19">
        <f>SUM(C76:C78)</f>
        <v>52893.964783272866</v>
      </c>
      <c r="D75" s="19">
        <f>SUM(D76,D77,D78)</f>
        <v>0</v>
      </c>
      <c r="E75" s="19">
        <f>SUM(E76,E77,E78)</f>
        <v>0</v>
      </c>
      <c r="F75" s="20">
        <f t="shared" si="66"/>
        <v>-52893.964783272866</v>
      </c>
      <c r="G75" s="126">
        <f t="shared" si="75"/>
        <v>-1</v>
      </c>
      <c r="H75" s="147">
        <f>IFERROR(C75/C$80,"")</f>
        <v>2.8580208472993304E-2</v>
      </c>
      <c r="I75" s="19">
        <f>C75</f>
        <v>52893.964783272866</v>
      </c>
      <c r="J75" s="22">
        <f t="shared" si="76"/>
        <v>0</v>
      </c>
      <c r="K75" s="32">
        <f t="shared" ref="K75:K76" si="79">J75*0</f>
        <v>0</v>
      </c>
      <c r="L75" s="32">
        <f t="shared" ref="L75:L76" si="80">+J75-K75</f>
        <v>0</v>
      </c>
      <c r="M75" s="19">
        <f>SUM(M76,M77,M78)</f>
        <v>52893.964783272866</v>
      </c>
      <c r="N75" s="22">
        <f t="shared" si="67"/>
        <v>0</v>
      </c>
      <c r="O75" s="28">
        <f>SUM(O76,O77,O78)</f>
        <v>52893.964783272866</v>
      </c>
      <c r="P75" s="22">
        <f t="shared" si="68"/>
        <v>0</v>
      </c>
      <c r="Q75" s="19">
        <f>SUM(Q76,Q77,Q78)</f>
        <v>52893.964783272866</v>
      </c>
      <c r="R75" s="22">
        <f t="shared" si="69"/>
        <v>0</v>
      </c>
      <c r="S75" s="22">
        <f t="shared" si="78"/>
        <v>-52893.964783272866</v>
      </c>
      <c r="T75" s="151">
        <f t="shared" si="70"/>
        <v>0</v>
      </c>
      <c r="U75" s="152">
        <f t="shared" si="71"/>
        <v>0</v>
      </c>
      <c r="V75" s="26">
        <f t="shared" si="72"/>
        <v>0</v>
      </c>
      <c r="W75" s="151">
        <f t="shared" si="73"/>
        <v>-1</v>
      </c>
      <c r="X75" s="152">
        <f t="shared" si="74"/>
        <v>-2.8580208472993304E-2</v>
      </c>
    </row>
    <row r="76" spans="2:43" s="1" customFormat="1" outlineLevel="1" x14ac:dyDescent="0.3">
      <c r="B76" s="27" t="s">
        <v>81</v>
      </c>
      <c r="C76" s="28">
        <v>0</v>
      </c>
      <c r="D76" s="28">
        <v>0</v>
      </c>
      <c r="E76" s="28">
        <v>0</v>
      </c>
      <c r="F76" s="29">
        <f t="shared" si="66"/>
        <v>0</v>
      </c>
      <c r="G76" s="128">
        <f t="shared" si="75"/>
        <v>0</v>
      </c>
      <c r="H76" s="154">
        <f t="shared" ref="H76" si="81">IFERROR(C76/C$43,"")</f>
        <v>0</v>
      </c>
      <c r="I76" s="28">
        <f>C76</f>
        <v>0</v>
      </c>
      <c r="J76" s="31">
        <f t="shared" si="76"/>
        <v>0</v>
      </c>
      <c r="K76" s="32">
        <f t="shared" si="79"/>
        <v>0</v>
      </c>
      <c r="L76" s="32">
        <f t="shared" si="80"/>
        <v>0</v>
      </c>
      <c r="M76" s="28">
        <v>0</v>
      </c>
      <c r="N76" s="31">
        <f t="shared" si="67"/>
        <v>0</v>
      </c>
      <c r="O76" s="28">
        <f t="shared" ref="O76:O79" si="82">+C76</f>
        <v>0</v>
      </c>
      <c r="P76" s="31">
        <f t="shared" si="68"/>
        <v>0</v>
      </c>
      <c r="Q76" s="28">
        <v>0</v>
      </c>
      <c r="R76" s="31">
        <f t="shared" si="69"/>
        <v>0</v>
      </c>
      <c r="S76" s="31">
        <f t="shared" si="78"/>
        <v>0</v>
      </c>
      <c r="T76" s="156">
        <f t="shared" si="70"/>
        <v>0</v>
      </c>
      <c r="U76" s="157">
        <f t="shared" si="71"/>
        <v>0</v>
      </c>
      <c r="V76" s="35">
        <f t="shared" si="72"/>
        <v>0</v>
      </c>
      <c r="W76" s="156">
        <f t="shared" si="73"/>
        <v>0</v>
      </c>
      <c r="X76" s="157">
        <f t="shared" si="74"/>
        <v>0</v>
      </c>
      <c r="AN76" s="1" t="s">
        <v>82</v>
      </c>
      <c r="AO76" s="1">
        <v>9</v>
      </c>
      <c r="AP76" s="1">
        <f t="shared" ref="AP76" si="83">13-AO76</f>
        <v>4</v>
      </c>
      <c r="AQ76" s="1">
        <f t="shared" ref="AQ76" si="84">AP76/12</f>
        <v>0.33333333333333331</v>
      </c>
    </row>
    <row r="77" spans="2:43" outlineLevel="1" x14ac:dyDescent="0.3">
      <c r="B77" s="27" t="s">
        <v>83</v>
      </c>
      <c r="C77" s="28">
        <v>52893.964783272866</v>
      </c>
      <c r="D77" s="28">
        <v>0</v>
      </c>
      <c r="E77" s="28">
        <v>0</v>
      </c>
      <c r="F77" s="29">
        <f t="shared" si="66"/>
        <v>-52893.964783272866</v>
      </c>
      <c r="G77" s="128">
        <f t="shared" si="75"/>
        <v>-1</v>
      </c>
      <c r="H77" s="154">
        <f>IFERROR(C77/C$80,"")</f>
        <v>2.8580208472993304E-2</v>
      </c>
      <c r="I77" s="28">
        <f t="shared" ref="I77:I78" si="85">C77</f>
        <v>52893.964783272866</v>
      </c>
      <c r="J77" s="31">
        <f t="shared" si="76"/>
        <v>0</v>
      </c>
      <c r="K77" s="32"/>
      <c r="L77" s="32"/>
      <c r="M77" s="28">
        <v>52893.964783272866</v>
      </c>
      <c r="N77" s="31">
        <f t="shared" si="67"/>
        <v>0</v>
      </c>
      <c r="O77" s="28">
        <f t="shared" si="82"/>
        <v>52893.964783272866</v>
      </c>
      <c r="P77" s="31">
        <f t="shared" si="68"/>
        <v>0</v>
      </c>
      <c r="Q77" s="28">
        <v>52893.964783272866</v>
      </c>
      <c r="R77" s="31">
        <f t="shared" si="69"/>
        <v>0</v>
      </c>
      <c r="S77" s="31">
        <f t="shared" si="78"/>
        <v>-52893.964783272866</v>
      </c>
      <c r="T77" s="156">
        <f t="shared" si="70"/>
        <v>0</v>
      </c>
      <c r="U77" s="157">
        <f t="shared" si="71"/>
        <v>0</v>
      </c>
      <c r="V77" s="35">
        <f t="shared" si="72"/>
        <v>0</v>
      </c>
      <c r="W77" s="156">
        <f t="shared" si="73"/>
        <v>-1</v>
      </c>
      <c r="X77" s="157">
        <f t="shared" si="74"/>
        <v>-2.8580208472993304E-2</v>
      </c>
    </row>
    <row r="78" spans="2:43" outlineLevel="1" x14ac:dyDescent="0.3">
      <c r="B78" s="27" t="s">
        <v>85</v>
      </c>
      <c r="C78" s="28">
        <v>0</v>
      </c>
      <c r="D78" s="28">
        <v>0</v>
      </c>
      <c r="E78" s="28">
        <v>0</v>
      </c>
      <c r="F78" s="29"/>
      <c r="G78" s="128">
        <f t="shared" si="75"/>
        <v>0</v>
      </c>
      <c r="H78" s="154">
        <f>IFERROR(C78/C$80,"")</f>
        <v>0</v>
      </c>
      <c r="I78" s="28">
        <f t="shared" si="85"/>
        <v>0</v>
      </c>
      <c r="J78" s="31">
        <f t="shared" si="76"/>
        <v>0</v>
      </c>
      <c r="K78" s="32"/>
      <c r="L78" s="32"/>
      <c r="M78" s="28">
        <v>0</v>
      </c>
      <c r="N78" s="31">
        <f t="shared" si="67"/>
        <v>0</v>
      </c>
      <c r="O78" s="28">
        <f t="shared" si="82"/>
        <v>0</v>
      </c>
      <c r="P78" s="31">
        <f t="shared" si="68"/>
        <v>0</v>
      </c>
      <c r="Q78" s="28">
        <v>0</v>
      </c>
      <c r="R78" s="31">
        <f t="shared" si="69"/>
        <v>0</v>
      </c>
      <c r="S78" s="31">
        <f t="shared" si="78"/>
        <v>0</v>
      </c>
      <c r="T78" s="156">
        <f t="shared" si="70"/>
        <v>0</v>
      </c>
      <c r="U78" s="157">
        <f t="shared" si="71"/>
        <v>0</v>
      </c>
      <c r="V78" s="35">
        <f t="shared" si="72"/>
        <v>0</v>
      </c>
      <c r="W78" s="156">
        <f t="shared" si="73"/>
        <v>0</v>
      </c>
      <c r="X78" s="157">
        <f t="shared" si="74"/>
        <v>0</v>
      </c>
      <c r="Y78" s="1"/>
    </row>
    <row r="79" spans="2:43" outlineLevel="1" x14ac:dyDescent="0.3">
      <c r="B79" s="36" t="s">
        <v>86</v>
      </c>
      <c r="C79" s="37">
        <v>-20050.534489837195</v>
      </c>
      <c r="D79" s="37">
        <v>375751.2274762853</v>
      </c>
      <c r="E79" s="37">
        <v>385643.29111017619</v>
      </c>
      <c r="F79" s="38">
        <f>E79-C79</f>
        <v>405693.82560001337</v>
      </c>
      <c r="G79" s="129">
        <f t="shared" si="75"/>
        <v>-20.23356663163484</v>
      </c>
      <c r="H79" s="171">
        <f>IFERROR(C79/C$80,"")</f>
        <v>-1.0833910032316384E-2</v>
      </c>
      <c r="I79" s="37">
        <f>C79</f>
        <v>-20050.534489837195</v>
      </c>
      <c r="J79" s="40">
        <f t="shared" si="76"/>
        <v>0</v>
      </c>
      <c r="K79" s="41"/>
      <c r="L79" s="41"/>
      <c r="M79" s="37">
        <v>-20050.534489837195</v>
      </c>
      <c r="N79" s="40">
        <f>M79-C79</f>
        <v>0</v>
      </c>
      <c r="O79" s="37">
        <f t="shared" si="82"/>
        <v>-20050.534489837195</v>
      </c>
      <c r="P79" s="40">
        <f t="shared" si="68"/>
        <v>0</v>
      </c>
      <c r="Q79" s="37">
        <v>-20050.534489837195</v>
      </c>
      <c r="R79" s="40">
        <f t="shared" si="69"/>
        <v>0</v>
      </c>
      <c r="S79" s="40">
        <f t="shared" si="78"/>
        <v>405693.82560001337</v>
      </c>
      <c r="T79" s="174">
        <f t="shared" si="70"/>
        <v>0</v>
      </c>
      <c r="U79" s="175">
        <f t="shared" si="71"/>
        <v>0</v>
      </c>
      <c r="V79" s="44">
        <f t="shared" si="72"/>
        <v>0</v>
      </c>
      <c r="W79" s="174">
        <f t="shared" si="73"/>
        <v>-20.23356663163484</v>
      </c>
      <c r="X79" s="175">
        <f t="shared" si="74"/>
        <v>0.21920864052001074</v>
      </c>
    </row>
    <row r="80" spans="2:43" outlineLevel="1" x14ac:dyDescent="0.3">
      <c r="B80" s="3" t="s">
        <v>95</v>
      </c>
      <c r="C80" s="45">
        <f>SUM(C71,C72,C73,C74,C75,C79)</f>
        <v>1850720.0475201118</v>
      </c>
      <c r="D80" s="45">
        <f>SUM(D71,D72,D73,D74,D75,D79)</f>
        <v>2059987.7348971833</v>
      </c>
      <c r="E80" s="45">
        <f>SUM(E71,E72,E73,E74,E75,E79)</f>
        <v>2286514.6615857091</v>
      </c>
      <c r="F80" s="45">
        <f>E80-C80</f>
        <v>435794.6140655973</v>
      </c>
      <c r="G80" s="131">
        <f t="shared" si="75"/>
        <v>0.23547300665464993</v>
      </c>
      <c r="H80" s="162">
        <f>SUM(H79,H75,H74,H73,H72,H71)</f>
        <v>1</v>
      </c>
      <c r="I80" s="45">
        <f>SUM(I71,I72,I73,I74,I75,I79)</f>
        <v>1854480.7889483173</v>
      </c>
      <c r="J80" s="45">
        <f>SUM(J71,J72,J73,J74,J75,J79)</f>
        <v>3760.7414282055252</v>
      </c>
      <c r="K80" s="45">
        <f>K74</f>
        <v>0</v>
      </c>
      <c r="L80" s="45">
        <f>L74</f>
        <v>3760.7414282055252</v>
      </c>
      <c r="M80" s="45">
        <f t="shared" ref="M80:S80" si="86">SUM(M71,M72,M73,M74,M75,M79)</f>
        <v>1865443.7781376007</v>
      </c>
      <c r="N80" s="45">
        <f t="shared" si="86"/>
        <v>14723.730617488931</v>
      </c>
      <c r="O80" s="45">
        <f t="shared" si="86"/>
        <v>1850720.0475201118</v>
      </c>
      <c r="P80" s="45">
        <f t="shared" si="86"/>
        <v>0</v>
      </c>
      <c r="Q80" s="45">
        <f t="shared" si="86"/>
        <v>1778246.5576838986</v>
      </c>
      <c r="R80" s="45">
        <f t="shared" si="86"/>
        <v>-72473.489836213499</v>
      </c>
      <c r="S80" s="45">
        <f t="shared" si="86"/>
        <v>489783.63185611641</v>
      </c>
      <c r="T80" s="163">
        <f t="shared" si="70"/>
        <v>2.032042303342833E-3</v>
      </c>
      <c r="U80" s="164">
        <f t="shared" si="71"/>
        <v>2.032042303342833E-3</v>
      </c>
      <c r="V80" s="165">
        <f>SUM(V71:V74,V75,V79)</f>
        <v>2.0320423033428326E-3</v>
      </c>
      <c r="W80" s="50">
        <f t="shared" si="73"/>
        <v>0.23547300665464993</v>
      </c>
      <c r="X80" s="51">
        <f>SUM(X71:X74,X75,X79)</f>
        <v>0.23547300665464996</v>
      </c>
    </row>
    <row r="81" spans="2:43" outlineLevel="1" x14ac:dyDescent="0.3">
      <c r="B81" s="1"/>
      <c r="D81" s="3"/>
      <c r="H81" s="3"/>
    </row>
    <row r="82" spans="2:43" ht="75" customHeight="1" x14ac:dyDescent="0.3">
      <c r="B82" s="14" t="s">
        <v>96</v>
      </c>
      <c r="C82" s="15" t="str">
        <f t="shared" ref="C82:X82" si="87">C70</f>
        <v>NPR FY24
Budget</v>
      </c>
      <c r="D82" s="15" t="str">
        <f t="shared" si="87"/>
        <v>NPR FY24
Proj.</v>
      </c>
      <c r="E82" s="15" t="str">
        <f t="shared" si="87"/>
        <v>NPR FY25
Budget</v>
      </c>
      <c r="F82" s="15" t="str">
        <f t="shared" si="87"/>
        <v>NPR YOY 
(Budget to Budget)</v>
      </c>
      <c r="G82" s="15" t="s">
        <v>15</v>
      </c>
      <c r="H82" s="15" t="str">
        <f t="shared" si="87"/>
        <v>W</v>
      </c>
      <c r="I82" s="15" t="str">
        <f t="shared" si="87"/>
        <v>NPR FY24 @FY25 Comm. Prices</v>
      </c>
      <c r="J82" s="15" t="str">
        <f t="shared" si="87"/>
        <v>NPR FY25 due to Comm. Price</v>
      </c>
      <c r="K82" s="15" t="str">
        <f t="shared" si="87"/>
        <v>NPR FY25 due to Comm. Price
(FY24 Proj. to FY24 Budget)</v>
      </c>
      <c r="L82" s="15" t="str">
        <f t="shared" si="87"/>
        <v>NPR FY25 due to Comm. Price
(FY25 Budget to FY24 Proj.)</v>
      </c>
      <c r="M82" s="15" t="str">
        <f t="shared" si="87"/>
        <v>NPR FY24 @FY25 Utiliz.</v>
      </c>
      <c r="N82" s="15" t="str">
        <f t="shared" si="87"/>
        <v>NPR FY25 due to Utiliz.</v>
      </c>
      <c r="O82" s="15" t="str">
        <f t="shared" si="87"/>
        <v>NPR FY24 @FY25 Public Payer Prices</v>
      </c>
      <c r="P82" s="15" t="str">
        <f t="shared" si="87"/>
        <v>NPR FY25 due to Public Payer Prices</v>
      </c>
      <c r="Q82" s="15" t="str">
        <f t="shared" si="87"/>
        <v>NPR FY24 @FY25 Payer Mix</v>
      </c>
      <c r="R82" s="15" t="str">
        <f t="shared" si="87"/>
        <v>NPR FY25 due to Payer Mix</v>
      </c>
      <c r="S82" s="15" t="str">
        <f t="shared" si="87"/>
        <v>NPR FY25 due to all other</v>
      </c>
      <c r="T82" s="15" t="str">
        <f t="shared" si="87"/>
        <v>FY25
Comm Rate NPR Impact</v>
      </c>
      <c r="U82" s="16" t="str">
        <f t="shared" si="87"/>
        <v>FY25
Estimated AnnualizedComm Rate</v>
      </c>
      <c r="V82" s="16" t="str">
        <f t="shared" si="87"/>
        <v>FY25 Comm Rate (WAvg)</v>
      </c>
      <c r="W82" s="15" t="str">
        <f t="shared" si="87"/>
        <v>FY25 NPR Growth</v>
      </c>
      <c r="X82" s="16" t="str">
        <f t="shared" si="87"/>
        <v>FY25 NPR Growth
(WAvg)</v>
      </c>
    </row>
    <row r="83" spans="2:43" x14ac:dyDescent="0.3">
      <c r="B83" s="18" t="s">
        <v>3</v>
      </c>
      <c r="C83" s="19">
        <f t="shared" ref="C83:E91" si="88">C34+C46+C59+C71</f>
        <v>1255606.2666832393</v>
      </c>
      <c r="D83" s="19">
        <f t="shared" si="88"/>
        <v>1081908.0133720567</v>
      </c>
      <c r="E83" s="19">
        <f t="shared" si="88"/>
        <v>1221217.8684063056</v>
      </c>
      <c r="F83" s="20">
        <f t="shared" ref="F83:F91" si="89">E83-C83</f>
        <v>-34388.398276933702</v>
      </c>
      <c r="G83" s="126">
        <f>IFERROR(F83/C83,0%)</f>
        <v>-2.7387883598074706E-2</v>
      </c>
      <c r="H83" s="147">
        <f>IFERROR(C83/C$92,"")</f>
        <v>1.9474860631735758E-2</v>
      </c>
      <c r="I83" s="19">
        <f>C83</f>
        <v>1255606.2666832393</v>
      </c>
      <c r="J83" s="22">
        <f>I83-C83</f>
        <v>0</v>
      </c>
      <c r="K83" s="23"/>
      <c r="L83" s="23"/>
      <c r="M83" s="23">
        <f t="shared" ref="M83:M91" si="90">M34+M46+M59+M71</f>
        <v>1229424.2140336139</v>
      </c>
      <c r="N83" s="22">
        <f>M83-C83</f>
        <v>-26182.052649625344</v>
      </c>
      <c r="O83" s="23">
        <f t="shared" ref="O83:O91" si="91">O34+O46+O59+O71</f>
        <v>1255606.2666832393</v>
      </c>
      <c r="P83" s="22">
        <f t="shared" ref="P83:P91" si="92">O83-C83</f>
        <v>0</v>
      </c>
      <c r="Q83" s="23">
        <f t="shared" ref="Q83:Q91" si="93">Q34+Q46+Q59+Q71</f>
        <v>1507520.9087884265</v>
      </c>
      <c r="R83" s="22">
        <f t="shared" ref="R83:R91" si="94">Q83-C83</f>
        <v>251914.64210518729</v>
      </c>
      <c r="S83" s="22">
        <f>F83-R83-P83-N83-J83</f>
        <v>-260120.98773249565</v>
      </c>
      <c r="T83" s="151">
        <f t="shared" ref="T83:T92" si="95">IFERROR(J83/C83,0%)</f>
        <v>0</v>
      </c>
      <c r="U83" s="152">
        <f t="shared" ref="U83:U92" si="96">T83/E$31</f>
        <v>0</v>
      </c>
      <c r="V83" s="26">
        <f t="shared" ref="V83:V91" si="97">IFERROR(T83*H83,0%)</f>
        <v>0</v>
      </c>
      <c r="W83" s="151">
        <f t="shared" ref="W83:W92" si="98">IFERROR((E83-C83)/C83,0%)</f>
        <v>-2.7387883598074706E-2</v>
      </c>
      <c r="X83" s="152">
        <f t="shared" ref="X83:X92" si="99">IFERROR(W83*H83,0%)</f>
        <v>-5.3337521607070657E-4</v>
      </c>
    </row>
    <row r="84" spans="2:43" x14ac:dyDescent="0.3">
      <c r="B84" s="18" t="s">
        <v>66</v>
      </c>
      <c r="C84" s="19">
        <f t="shared" si="88"/>
        <v>17635191.933300596</v>
      </c>
      <c r="D84" s="19">
        <f t="shared" si="88"/>
        <v>20104427.42655275</v>
      </c>
      <c r="E84" s="19">
        <f t="shared" si="88"/>
        <v>22693136.296182409</v>
      </c>
      <c r="F84" s="20">
        <f t="shared" si="89"/>
        <v>5057944.3628818132</v>
      </c>
      <c r="G84" s="126">
        <f t="shared" ref="G84:G92" si="100">IFERROR(F84/C84,0%)</f>
        <v>0.28680971446252757</v>
      </c>
      <c r="H84" s="147">
        <f>IFERROR(C84/C$92,"")</f>
        <v>0.27352754938231166</v>
      </c>
      <c r="I84" s="23">
        <f>C84</f>
        <v>17635191.933300596</v>
      </c>
      <c r="J84" s="22">
        <f t="shared" ref="J84:J91" si="101">I84-C84</f>
        <v>0</v>
      </c>
      <c r="K84" s="23"/>
      <c r="L84" s="23"/>
      <c r="M84" s="23">
        <f t="shared" si="90"/>
        <v>14661398.313103285</v>
      </c>
      <c r="N84" s="22">
        <f t="shared" ref="N84:N91" si="102">M84-C84</f>
        <v>-2973793.620197311</v>
      </c>
      <c r="O84" s="23">
        <f t="shared" si="91"/>
        <v>17635191.933300596</v>
      </c>
      <c r="P84" s="22">
        <f>O84-C84</f>
        <v>0</v>
      </c>
      <c r="Q84" s="23">
        <f t="shared" si="93"/>
        <v>21937642.140288062</v>
      </c>
      <c r="R84" s="22">
        <f t="shared" si="94"/>
        <v>4302450.2069874667</v>
      </c>
      <c r="S84" s="22">
        <f t="shared" ref="S84:S91" si="103">F84-R84-P84-N84-J84</f>
        <v>3729287.7760916576</v>
      </c>
      <c r="T84" s="151">
        <f t="shared" si="95"/>
        <v>0</v>
      </c>
      <c r="U84" s="152">
        <f t="shared" si="96"/>
        <v>0</v>
      </c>
      <c r="V84" s="26">
        <f t="shared" si="97"/>
        <v>0</v>
      </c>
      <c r="W84" s="151">
        <f t="shared" si="98"/>
        <v>0.28680971446252757</v>
      </c>
      <c r="X84" s="152">
        <f t="shared" si="99"/>
        <v>7.8450358335975717E-2</v>
      </c>
    </row>
    <row r="85" spans="2:43" x14ac:dyDescent="0.3">
      <c r="B85" s="18" t="s">
        <v>67</v>
      </c>
      <c r="C85" s="19">
        <f t="shared" si="88"/>
        <v>10069009.626461344</v>
      </c>
      <c r="D85" s="19">
        <f t="shared" si="88"/>
        <v>5909561.3145614257</v>
      </c>
      <c r="E85" s="19">
        <f t="shared" si="88"/>
        <v>6670494.8873534836</v>
      </c>
      <c r="F85" s="20">
        <f t="shared" si="89"/>
        <v>-3398514.7391078603</v>
      </c>
      <c r="G85" s="126">
        <f t="shared" si="100"/>
        <v>-0.33752224550233501</v>
      </c>
      <c r="H85" s="147">
        <f>IFERROR(C85/C$92,"")</f>
        <v>0.15617360662983218</v>
      </c>
      <c r="I85" s="23">
        <f>C85</f>
        <v>10069009.626461344</v>
      </c>
      <c r="J85" s="22">
        <f t="shared" si="101"/>
        <v>0</v>
      </c>
      <c r="K85" s="23"/>
      <c r="L85" s="23"/>
      <c r="M85" s="23">
        <f t="shared" si="90"/>
        <v>9417685.2466097996</v>
      </c>
      <c r="N85" s="22">
        <f t="shared" si="102"/>
        <v>-651324.37985154428</v>
      </c>
      <c r="O85" s="23">
        <f t="shared" si="91"/>
        <v>10069009.626461344</v>
      </c>
      <c r="P85" s="22">
        <f t="shared" si="92"/>
        <v>0</v>
      </c>
      <c r="Q85" s="23">
        <f t="shared" si="93"/>
        <v>5999560.6150359651</v>
      </c>
      <c r="R85" s="22">
        <f t="shared" si="94"/>
        <v>-4069449.0114253787</v>
      </c>
      <c r="S85" s="22">
        <f t="shared" si="103"/>
        <v>1322258.6521690628</v>
      </c>
      <c r="T85" s="151">
        <f t="shared" si="95"/>
        <v>0</v>
      </c>
      <c r="U85" s="152">
        <f t="shared" si="96"/>
        <v>0</v>
      </c>
      <c r="V85" s="26">
        <f t="shared" si="97"/>
        <v>0</v>
      </c>
      <c r="W85" s="151">
        <f t="shared" si="98"/>
        <v>-0.33752224550233501</v>
      </c>
      <c r="X85" s="152">
        <f t="shared" si="99"/>
        <v>-5.2712066397899313E-2</v>
      </c>
    </row>
    <row r="86" spans="2:43" x14ac:dyDescent="0.3">
      <c r="B86" s="18" t="s">
        <v>4</v>
      </c>
      <c r="C86" s="19">
        <f t="shared" si="88"/>
        <v>33422703.480568103</v>
      </c>
      <c r="D86" s="19">
        <f t="shared" si="88"/>
        <v>34411025.12551377</v>
      </c>
      <c r="E86" s="19">
        <f t="shared" si="88"/>
        <v>38809181.988057822</v>
      </c>
      <c r="F86" s="20">
        <f t="shared" si="89"/>
        <v>5386478.5074897185</v>
      </c>
      <c r="G86" s="126">
        <f t="shared" si="100"/>
        <v>0.1611622623711875</v>
      </c>
      <c r="H86" s="147">
        <f>IFERROR(C86/C$92,"")</f>
        <v>0.51839697641784799</v>
      </c>
      <c r="I86" s="23">
        <v>35695447.317246735</v>
      </c>
      <c r="J86" s="22">
        <f t="shared" si="101"/>
        <v>2272743.8366786316</v>
      </c>
      <c r="K86" s="23">
        <f>J86*0</f>
        <v>0</v>
      </c>
      <c r="L86" s="23">
        <f>+J86-K86</f>
        <v>2272743.8366786316</v>
      </c>
      <c r="M86" s="23">
        <f t="shared" si="90"/>
        <v>33550439.335705809</v>
      </c>
      <c r="N86" s="22">
        <f t="shared" si="102"/>
        <v>127735.8551377058</v>
      </c>
      <c r="O86" s="23">
        <f t="shared" si="91"/>
        <v>33422703.480568103</v>
      </c>
      <c r="P86" s="22">
        <f t="shared" si="92"/>
        <v>0</v>
      </c>
      <c r="Q86" s="23">
        <f t="shared" si="93"/>
        <v>36031289.62787196</v>
      </c>
      <c r="R86" s="22">
        <f t="shared" si="94"/>
        <v>2608586.1473038569</v>
      </c>
      <c r="S86" s="22">
        <f t="shared" si="103"/>
        <v>377412.66836952418</v>
      </c>
      <c r="T86" s="151">
        <f t="shared" si="95"/>
        <v>6.8000000000000019E-2</v>
      </c>
      <c r="U86" s="152">
        <f t="shared" si="96"/>
        <v>6.8000000000000019E-2</v>
      </c>
      <c r="V86" s="26">
        <f t="shared" si="97"/>
        <v>3.5250994396413673E-2</v>
      </c>
      <c r="W86" s="151">
        <f t="shared" si="98"/>
        <v>0.1611622623711875</v>
      </c>
      <c r="X86" s="152">
        <f t="shared" si="99"/>
        <v>8.3546029525883511E-2</v>
      </c>
    </row>
    <row r="87" spans="2:43" x14ac:dyDescent="0.3">
      <c r="B87" s="11" t="s">
        <v>79</v>
      </c>
      <c r="C87" s="19">
        <f t="shared" si="88"/>
        <v>3855540</v>
      </c>
      <c r="D87" s="19">
        <f t="shared" si="88"/>
        <v>2588420.5024240515</v>
      </c>
      <c r="E87" s="19">
        <f t="shared" si="88"/>
        <v>2588420.5024240515</v>
      </c>
      <c r="F87" s="20">
        <f t="shared" si="89"/>
        <v>-1267119.4975759485</v>
      </c>
      <c r="G87" s="126">
        <f t="shared" si="100"/>
        <v>-0.32864903426652259</v>
      </c>
      <c r="H87" s="147">
        <f>IFERROR(C87/C$92,"")</f>
        <v>5.9800676495846916E-2</v>
      </c>
      <c r="I87" s="19">
        <f>C87</f>
        <v>3855540</v>
      </c>
      <c r="J87" s="22">
        <f t="shared" si="101"/>
        <v>0</v>
      </c>
      <c r="K87" s="23">
        <f t="shared" ref="K87:K88" si="104">J87*0</f>
        <v>0</v>
      </c>
      <c r="L87" s="19">
        <f t="shared" ref="L87:L88" si="105">+J87-K87</f>
        <v>0</v>
      </c>
      <c r="M87" s="19">
        <f t="shared" si="90"/>
        <v>3855540</v>
      </c>
      <c r="N87" s="22">
        <f t="shared" si="102"/>
        <v>0</v>
      </c>
      <c r="O87" s="28">
        <f t="shared" si="91"/>
        <v>3855540</v>
      </c>
      <c r="P87" s="22">
        <f t="shared" si="92"/>
        <v>0</v>
      </c>
      <c r="Q87" s="19">
        <f t="shared" si="93"/>
        <v>3855540</v>
      </c>
      <c r="R87" s="22">
        <f t="shared" si="94"/>
        <v>0</v>
      </c>
      <c r="S87" s="22">
        <f t="shared" si="103"/>
        <v>-1267119.4975759485</v>
      </c>
      <c r="T87" s="151">
        <f t="shared" si="95"/>
        <v>0</v>
      </c>
      <c r="U87" s="152">
        <f t="shared" si="96"/>
        <v>0</v>
      </c>
      <c r="V87" s="26">
        <f t="shared" si="97"/>
        <v>0</v>
      </c>
      <c r="W87" s="151">
        <f t="shared" si="98"/>
        <v>-0.32864903426652259</v>
      </c>
      <c r="X87" s="152">
        <f t="shared" si="99"/>
        <v>-1.9653434578844824E-2</v>
      </c>
    </row>
    <row r="88" spans="2:43" s="1" customFormat="1" outlineLevel="1" x14ac:dyDescent="0.3">
      <c r="B88" s="27" t="s">
        <v>81</v>
      </c>
      <c r="C88" s="28">
        <f t="shared" si="88"/>
        <v>0</v>
      </c>
      <c r="D88" s="28">
        <f t="shared" si="88"/>
        <v>0</v>
      </c>
      <c r="E88" s="28">
        <f t="shared" si="88"/>
        <v>0</v>
      </c>
      <c r="F88" s="29">
        <f t="shared" si="89"/>
        <v>0</v>
      </c>
      <c r="G88" s="128">
        <f t="shared" si="100"/>
        <v>0</v>
      </c>
      <c r="H88" s="154">
        <f t="shared" ref="H88" si="106">IFERROR(C88/C$43,"")</f>
        <v>0</v>
      </c>
      <c r="I88" s="28">
        <f>C88</f>
        <v>0</v>
      </c>
      <c r="J88" s="31">
        <f t="shared" si="101"/>
        <v>0</v>
      </c>
      <c r="K88" s="32">
        <f t="shared" si="104"/>
        <v>0</v>
      </c>
      <c r="L88" s="32">
        <f t="shared" si="105"/>
        <v>0</v>
      </c>
      <c r="M88" s="28">
        <f t="shared" si="90"/>
        <v>0</v>
      </c>
      <c r="N88" s="31">
        <f t="shared" si="102"/>
        <v>0</v>
      </c>
      <c r="O88" s="28">
        <f t="shared" si="91"/>
        <v>0</v>
      </c>
      <c r="P88" s="31">
        <f t="shared" si="92"/>
        <v>0</v>
      </c>
      <c r="Q88" s="28">
        <f t="shared" si="93"/>
        <v>0</v>
      </c>
      <c r="R88" s="31">
        <f t="shared" si="94"/>
        <v>0</v>
      </c>
      <c r="S88" s="31">
        <f t="shared" si="103"/>
        <v>0</v>
      </c>
      <c r="T88" s="156">
        <f t="shared" si="95"/>
        <v>0</v>
      </c>
      <c r="U88" s="157">
        <f t="shared" si="96"/>
        <v>0</v>
      </c>
      <c r="V88" s="35">
        <f t="shared" si="97"/>
        <v>0</v>
      </c>
      <c r="W88" s="156">
        <f t="shared" si="98"/>
        <v>0</v>
      </c>
      <c r="X88" s="157">
        <f t="shared" si="99"/>
        <v>0</v>
      </c>
      <c r="AN88" s="1" t="s">
        <v>82</v>
      </c>
      <c r="AO88" s="1">
        <v>9</v>
      </c>
      <c r="AP88" s="1">
        <f t="shared" ref="AP88" si="107">13-AO88</f>
        <v>4</v>
      </c>
      <c r="AQ88" s="1">
        <f t="shared" ref="AQ88" si="108">AP88/12</f>
        <v>0.33333333333333331</v>
      </c>
    </row>
    <row r="89" spans="2:43" x14ac:dyDescent="0.3">
      <c r="B89" s="27" t="s">
        <v>83</v>
      </c>
      <c r="C89" s="28">
        <f t="shared" si="88"/>
        <v>3855540</v>
      </c>
      <c r="D89" s="28">
        <f t="shared" si="88"/>
        <v>2987895.1599999997</v>
      </c>
      <c r="E89" s="28">
        <f t="shared" si="88"/>
        <v>2987895.1599999997</v>
      </c>
      <c r="F89" s="29">
        <f t="shared" si="89"/>
        <v>-867644.84000000032</v>
      </c>
      <c r="G89" s="128">
        <f t="shared" si="100"/>
        <v>-0.22503847450681366</v>
      </c>
      <c r="H89" s="154">
        <f>IFERROR(C89/C$92,"")</f>
        <v>5.9800676495846916E-2</v>
      </c>
      <c r="I89" s="28">
        <f t="shared" ref="I89:I90" si="109">C89</f>
        <v>3855540</v>
      </c>
      <c r="J89" s="31">
        <f t="shared" si="101"/>
        <v>0</v>
      </c>
      <c r="K89" s="32"/>
      <c r="L89" s="32"/>
      <c r="M89" s="28">
        <f t="shared" si="90"/>
        <v>3855540</v>
      </c>
      <c r="N89" s="31">
        <f t="shared" si="102"/>
        <v>0</v>
      </c>
      <c r="O89" s="28">
        <f t="shared" si="91"/>
        <v>3855540</v>
      </c>
      <c r="P89" s="31">
        <f t="shared" si="92"/>
        <v>0</v>
      </c>
      <c r="Q89" s="28">
        <f t="shared" si="93"/>
        <v>3855540</v>
      </c>
      <c r="R89" s="31">
        <f t="shared" si="94"/>
        <v>0</v>
      </c>
      <c r="S89" s="31">
        <f t="shared" si="103"/>
        <v>-867644.84000000032</v>
      </c>
      <c r="T89" s="156">
        <f t="shared" si="95"/>
        <v>0</v>
      </c>
      <c r="U89" s="157">
        <f t="shared" si="96"/>
        <v>0</v>
      </c>
      <c r="V89" s="35">
        <f t="shared" si="97"/>
        <v>0</v>
      </c>
      <c r="W89" s="156">
        <f t="shared" si="98"/>
        <v>-0.22503847450681366</v>
      </c>
      <c r="X89" s="157">
        <f t="shared" si="99"/>
        <v>-1.3457453013100857E-2</v>
      </c>
    </row>
    <row r="90" spans="2:43" outlineLevel="1" x14ac:dyDescent="0.3">
      <c r="B90" s="27" t="s">
        <v>85</v>
      </c>
      <c r="C90" s="28">
        <f t="shared" si="88"/>
        <v>0</v>
      </c>
      <c r="D90" s="28">
        <f t="shared" si="88"/>
        <v>-399474.65757594822</v>
      </c>
      <c r="E90" s="28">
        <f t="shared" si="88"/>
        <v>-399474.65757594822</v>
      </c>
      <c r="F90" s="29">
        <f t="shared" si="89"/>
        <v>-399474.65757594822</v>
      </c>
      <c r="G90" s="128">
        <f t="shared" si="100"/>
        <v>0</v>
      </c>
      <c r="H90" s="154">
        <f>IFERROR(C90/C$92,"")</f>
        <v>0</v>
      </c>
      <c r="I90" s="28">
        <f t="shared" si="109"/>
        <v>0</v>
      </c>
      <c r="J90" s="31">
        <f t="shared" si="101"/>
        <v>0</v>
      </c>
      <c r="K90" s="32"/>
      <c r="L90" s="32"/>
      <c r="M90" s="28">
        <f t="shared" si="90"/>
        <v>0</v>
      </c>
      <c r="N90" s="31">
        <f t="shared" si="102"/>
        <v>0</v>
      </c>
      <c r="O90" s="28">
        <f t="shared" si="91"/>
        <v>0</v>
      </c>
      <c r="P90" s="31">
        <f t="shared" si="92"/>
        <v>0</v>
      </c>
      <c r="Q90" s="28">
        <f t="shared" si="93"/>
        <v>0</v>
      </c>
      <c r="R90" s="31">
        <f t="shared" si="94"/>
        <v>0</v>
      </c>
      <c r="S90" s="31">
        <f t="shared" si="103"/>
        <v>-399474.65757594822</v>
      </c>
      <c r="T90" s="156">
        <f t="shared" si="95"/>
        <v>0</v>
      </c>
      <c r="U90" s="157">
        <f t="shared" si="96"/>
        <v>0</v>
      </c>
      <c r="V90" s="35">
        <f t="shared" si="97"/>
        <v>0</v>
      </c>
      <c r="W90" s="156">
        <f t="shared" si="98"/>
        <v>0</v>
      </c>
      <c r="X90" s="157">
        <f t="shared" si="99"/>
        <v>0</v>
      </c>
      <c r="Y90" s="1"/>
    </row>
    <row r="91" spans="2:43" x14ac:dyDescent="0.3">
      <c r="B91" s="36" t="s">
        <v>86</v>
      </c>
      <c r="C91" s="37">
        <f t="shared" si="88"/>
        <v>-1764867.6254246135</v>
      </c>
      <c r="D91" s="37">
        <f t="shared" si="88"/>
        <v>-2499768.1480665342</v>
      </c>
      <c r="E91" s="37">
        <f t="shared" si="88"/>
        <v>-2235979.9708861234</v>
      </c>
      <c r="F91" s="38">
        <f t="shared" si="89"/>
        <v>-471112.34546150989</v>
      </c>
      <c r="G91" s="129">
        <f t="shared" si="100"/>
        <v>0.26693919627437435</v>
      </c>
      <c r="H91" s="171">
        <f>IFERROR(C91/C$92,"")</f>
        <v>-2.7373669557574514E-2</v>
      </c>
      <c r="I91" s="37">
        <f>C91</f>
        <v>-1764867.6254246135</v>
      </c>
      <c r="J91" s="40">
        <f t="shared" si="101"/>
        <v>0</v>
      </c>
      <c r="K91" s="41"/>
      <c r="L91" s="41"/>
      <c r="M91" s="82">
        <f t="shared" si="90"/>
        <v>-1764867.6254246135</v>
      </c>
      <c r="N91" s="40">
        <f t="shared" si="102"/>
        <v>0</v>
      </c>
      <c r="O91" s="37">
        <f t="shared" si="91"/>
        <v>-1764867.6254246135</v>
      </c>
      <c r="P91" s="40">
        <f t="shared" si="92"/>
        <v>0</v>
      </c>
      <c r="Q91" s="37">
        <f t="shared" si="93"/>
        <v>-1764867.6254246135</v>
      </c>
      <c r="R91" s="40">
        <f t="shared" si="94"/>
        <v>0</v>
      </c>
      <c r="S91" s="40">
        <f t="shared" si="103"/>
        <v>-471112.34546150989</v>
      </c>
      <c r="T91" s="174">
        <f t="shared" si="95"/>
        <v>0</v>
      </c>
      <c r="U91" s="175">
        <f t="shared" si="96"/>
        <v>0</v>
      </c>
      <c r="V91" s="44">
        <f t="shared" si="97"/>
        <v>0</v>
      </c>
      <c r="W91" s="174">
        <f t="shared" si="98"/>
        <v>0.26693919627437435</v>
      </c>
      <c r="X91" s="175">
        <f t="shared" si="99"/>
        <v>-7.3071053507792489E-3</v>
      </c>
    </row>
    <row r="92" spans="2:43" x14ac:dyDescent="0.3">
      <c r="B92" s="3" t="s">
        <v>97</v>
      </c>
      <c r="C92" s="45">
        <f>SUM(C83,C84,C85,C86,C87,C91)</f>
        <v>64473183.681588665</v>
      </c>
      <c r="D92" s="45">
        <f>SUM(D83,D84,D85,D86,D87,D91)</f>
        <v>61595574.234357521</v>
      </c>
      <c r="E92" s="45">
        <f>SUM(E83,E84,E85,E86,E87,E91)</f>
        <v>69746471.571537942</v>
      </c>
      <c r="F92" s="45">
        <f>E92-C92</f>
        <v>5273287.889949277</v>
      </c>
      <c r="G92" s="131">
        <f t="shared" si="100"/>
        <v>8.1790406318265119E-2</v>
      </c>
      <c r="H92" s="162">
        <f>SUM(H91,H87,H86,H85,H84,H83)</f>
        <v>0.99999999999999989</v>
      </c>
      <c r="I92" s="45">
        <f>SUM(I83,I84,I85,I86,I87,I91)</f>
        <v>66745927.518267296</v>
      </c>
      <c r="J92" s="45">
        <f>SUM(J83,J84,J85,J86,J87,J91)</f>
        <v>2272743.8366786316</v>
      </c>
      <c r="K92" s="45">
        <f>K86</f>
        <v>0</v>
      </c>
      <c r="L92" s="45">
        <f>L86</f>
        <v>2272743.8366786316</v>
      </c>
      <c r="M92" s="45">
        <f t="shared" ref="M92:S92" si="110">SUM(M83,M84,M85,M86,M87,M91)</f>
        <v>60949619.484027892</v>
      </c>
      <c r="N92" s="45">
        <f t="shared" si="110"/>
        <v>-3523564.1975607751</v>
      </c>
      <c r="O92" s="45">
        <f t="shared" si="110"/>
        <v>64473183.681588665</v>
      </c>
      <c r="P92" s="45">
        <f t="shared" si="110"/>
        <v>0</v>
      </c>
      <c r="Q92" s="45">
        <f t="shared" si="110"/>
        <v>67566685.666559801</v>
      </c>
      <c r="R92" s="45">
        <f t="shared" si="110"/>
        <v>3093501.9849711321</v>
      </c>
      <c r="S92" s="45">
        <f t="shared" si="110"/>
        <v>3430606.2658602912</v>
      </c>
      <c r="T92" s="163">
        <f t="shared" si="95"/>
        <v>3.5250994396413673E-2</v>
      </c>
      <c r="U92" s="164">
        <f t="shared" si="96"/>
        <v>3.5250994396413673E-2</v>
      </c>
      <c r="V92" s="165">
        <f>SUM(V83:V86,V87,V91)</f>
        <v>3.5250994396413673E-2</v>
      </c>
      <c r="W92" s="50">
        <f t="shared" si="98"/>
        <v>8.1790406318265119E-2</v>
      </c>
      <c r="X92" s="51">
        <f t="shared" si="99"/>
        <v>8.1790406318265105E-2</v>
      </c>
    </row>
    <row r="93" spans="2:43" x14ac:dyDescent="0.3">
      <c r="B93" s="1"/>
      <c r="C93" s="88">
        <v>64473183.681588687</v>
      </c>
      <c r="D93" s="98">
        <v>61595574.215110868</v>
      </c>
      <c r="E93" s="98">
        <v>69746471.543373048</v>
      </c>
      <c r="F93" s="290"/>
      <c r="G93" s="290"/>
      <c r="H93" s="291"/>
      <c r="I93" s="290"/>
      <c r="J93" s="290"/>
      <c r="K93" s="290"/>
      <c r="L93" s="290"/>
      <c r="M93" s="98">
        <v>60949619.484027885</v>
      </c>
      <c r="N93" s="292"/>
      <c r="P93" s="290"/>
      <c r="Q93" s="293">
        <v>67566685.66655983</v>
      </c>
      <c r="R93" s="290"/>
      <c r="S93" s="292">
        <f>+S92/C92</f>
        <v>5.3209816391306189E-2</v>
      </c>
      <c r="T93" s="165"/>
      <c r="U93" s="165"/>
      <c r="V93" s="165"/>
      <c r="W93" s="51"/>
      <c r="X93" s="51"/>
    </row>
    <row r="94" spans="2:43" x14ac:dyDescent="0.3">
      <c r="C94" s="87">
        <f>+C92-C93</f>
        <v>0</v>
      </c>
      <c r="D94" s="87">
        <f t="shared" ref="D94:E94" si="111">+D92-D93</f>
        <v>1.9246652722358704E-2</v>
      </c>
      <c r="E94" s="87">
        <f t="shared" si="111"/>
        <v>2.8164893388748169E-2</v>
      </c>
      <c r="M94" s="89">
        <f t="shared" ref="M94" si="112">+M92-M93</f>
        <v>0</v>
      </c>
      <c r="O94" s="17"/>
      <c r="Q94" s="86">
        <f>+Q92-Q93</f>
        <v>0</v>
      </c>
    </row>
    <row r="95" spans="2:43" x14ac:dyDescent="0.3">
      <c r="B95" s="61" t="s">
        <v>6</v>
      </c>
      <c r="D95" s="3"/>
      <c r="H95" s="3"/>
      <c r="I95" s="119"/>
      <c r="J95" s="119" t="s">
        <v>0</v>
      </c>
      <c r="K95" s="119"/>
      <c r="L95" s="119" t="s">
        <v>1</v>
      </c>
      <c r="M95" s="119" t="s">
        <v>2</v>
      </c>
    </row>
    <row r="96" spans="2:43" x14ac:dyDescent="0.3">
      <c r="B96" s="3" t="s">
        <v>98</v>
      </c>
      <c r="C96" s="294"/>
      <c r="I96" s="119"/>
      <c r="J96" s="119"/>
      <c r="K96" s="119"/>
      <c r="L96" s="119"/>
      <c r="M96" s="119"/>
    </row>
    <row r="97" spans="9:13" x14ac:dyDescent="0.3">
      <c r="I97" s="121" t="s">
        <v>3</v>
      </c>
      <c r="J97" s="121">
        <f>P83/C83</f>
        <v>0</v>
      </c>
      <c r="K97" s="121"/>
      <c r="L97" s="121">
        <f>N83/C83</f>
        <v>-2.0852120082824083E-2</v>
      </c>
      <c r="M97" s="121">
        <f>R83/C83</f>
        <v>0.20063187703788324</v>
      </c>
    </row>
    <row r="98" spans="9:13" x14ac:dyDescent="0.3">
      <c r="I98" s="121" t="s">
        <v>66</v>
      </c>
      <c r="J98" s="121">
        <f>+P84/C84</f>
        <v>0</v>
      </c>
      <c r="K98" s="121"/>
      <c r="L98" s="121">
        <f>N84/C84</f>
        <v>-0.16862836715612298</v>
      </c>
      <c r="M98" s="121">
        <f>R84/C84</f>
        <v>0.24396957080252327</v>
      </c>
    </row>
    <row r="99" spans="9:13" x14ac:dyDescent="0.3">
      <c r="I99" s="121" t="s">
        <v>67</v>
      </c>
      <c r="J99" s="121">
        <f>+P85/C85</f>
        <v>0</v>
      </c>
      <c r="K99" s="121"/>
      <c r="L99" s="121">
        <f>N85/C85</f>
        <v>-6.4686042025410784E-2</v>
      </c>
      <c r="M99" s="121">
        <f>R85/C85</f>
        <v>-0.40415583680949835</v>
      </c>
    </row>
    <row r="100" spans="9:13" x14ac:dyDescent="0.3">
      <c r="I100" s="121" t="s">
        <v>4</v>
      </c>
      <c r="J100" s="121">
        <f>J86/C86</f>
        <v>6.8000000000000019E-2</v>
      </c>
      <c r="K100" s="121"/>
      <c r="L100" s="121">
        <f>N86/C86</f>
        <v>3.8218289317012068E-3</v>
      </c>
      <c r="M100" s="121">
        <f>R86/C86</f>
        <v>7.8048328700294517E-2</v>
      </c>
    </row>
    <row r="101" spans="9:13" x14ac:dyDescent="0.3">
      <c r="I101" s="121" t="s">
        <v>5</v>
      </c>
      <c r="J101" s="121">
        <f>P87/C87</f>
        <v>0</v>
      </c>
      <c r="K101" s="121"/>
      <c r="L101" s="121">
        <f>N87/C87</f>
        <v>0</v>
      </c>
      <c r="M101" s="121">
        <f>R87/C87</f>
        <v>0</v>
      </c>
    </row>
    <row r="102" spans="9:13" x14ac:dyDescent="0.3">
      <c r="I102" s="136" t="s">
        <v>119</v>
      </c>
      <c r="J102" s="136">
        <f>SUM(P83:P85,P87,J86)/SUM(C83:C86,C87)</f>
        <v>3.4311755733037297E-2</v>
      </c>
      <c r="K102" s="136"/>
      <c r="L102" s="136">
        <f>SUM(N83:N86,N87)/SUM(C83:C86,C87)</f>
        <v>-5.3195468888857546E-2</v>
      </c>
      <c r="M102" s="136">
        <f>SUM(R83:R86,R87)/SUM(C83:C86,C87)</f>
        <v>4.6702792789491264E-2</v>
      </c>
    </row>
  </sheetData>
  <mergeCells count="15">
    <mergeCell ref="C21:X21"/>
    <mergeCell ref="C22:X22"/>
    <mergeCell ref="B25:X25"/>
    <mergeCell ref="C14:X14"/>
    <mergeCell ref="C16:X16"/>
    <mergeCell ref="C17:X17"/>
    <mergeCell ref="C18:X18"/>
    <mergeCell ref="C19:X19"/>
    <mergeCell ref="C20:X20"/>
    <mergeCell ref="C12:X12"/>
    <mergeCell ref="C2:X2"/>
    <mergeCell ref="C3:X3"/>
    <mergeCell ref="C5:X5"/>
    <mergeCell ref="C6:X6"/>
    <mergeCell ref="C8:X8"/>
  </mergeCells>
  <dataValidations count="1">
    <dataValidation type="list" allowBlank="1" showInputMessage="1" showErrorMessage="1" sqref="D31" xr:uid="{CBBB7824-2DCF-4C52-862B-5E45EC98D192}">
      <formula1>$AN$36:$AN$43</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22CD6-A37D-479F-814B-AA047679EF62}">
  <dimension ref="B1:AQ104"/>
  <sheetViews>
    <sheetView showGridLines="0" topLeftCell="A83" zoomScale="80" zoomScaleNormal="80" workbookViewId="0">
      <selection activeCell="G39" sqref="G39"/>
    </sheetView>
  </sheetViews>
  <sheetFormatPr defaultColWidth="9.109375" defaultRowHeight="14.4" outlineLevelRow="1" x14ac:dyDescent="0.3"/>
  <cols>
    <col min="1" max="1" width="7.88671875" style="3" customWidth="1"/>
    <col min="2" max="2" width="50.5546875" style="3" customWidth="1"/>
    <col min="3" max="3" width="17" style="3" customWidth="1"/>
    <col min="4" max="4" width="18" style="2" bestFit="1" customWidth="1"/>
    <col min="5" max="5" width="18" style="3" bestFit="1" customWidth="1"/>
    <col min="6" max="6" width="17.5546875" style="3" customWidth="1"/>
    <col min="7" max="7" width="9.109375" style="3" customWidth="1"/>
    <col min="8" max="8" width="7.5546875" style="2" bestFit="1" customWidth="1"/>
    <col min="9" max="9" width="18" style="3" bestFit="1" customWidth="1"/>
    <col min="10" max="10" width="17.109375" style="3" customWidth="1"/>
    <col min="11" max="12" width="17.44140625" style="3" customWidth="1"/>
    <col min="13" max="13" width="18" style="3" bestFit="1" customWidth="1"/>
    <col min="14" max="14" width="17.44140625" style="3" bestFit="1" customWidth="1"/>
    <col min="15" max="15" width="18" style="3" bestFit="1" customWidth="1"/>
    <col min="16" max="16" width="17.44140625" style="3" bestFit="1" customWidth="1"/>
    <col min="17" max="17" width="18" style="3" bestFit="1" customWidth="1"/>
    <col min="18" max="19" width="17.44140625" style="3" bestFit="1" customWidth="1"/>
    <col min="20" max="20" width="9.109375" style="3" bestFit="1" customWidth="1"/>
    <col min="21" max="21" width="11.44140625" style="3" customWidth="1"/>
    <col min="22" max="24" width="12.5546875" style="3" customWidth="1"/>
    <col min="25" max="25" width="4.88671875" style="3" customWidth="1"/>
    <col min="26" max="26" width="21" style="3" customWidth="1"/>
    <col min="27" max="27" width="10.44140625" style="3" bestFit="1" customWidth="1"/>
    <col min="28" max="39" width="9.109375" style="3"/>
    <col min="40" max="43" width="0" style="3" hidden="1" customWidth="1"/>
    <col min="44" max="16384" width="9.109375" style="3"/>
  </cols>
  <sheetData>
    <row r="1" spans="2:24" x14ac:dyDescent="0.3">
      <c r="B1" s="1" t="s">
        <v>7</v>
      </c>
      <c r="C1" s="1" t="s">
        <v>8</v>
      </c>
    </row>
    <row r="2" spans="2:24" x14ac:dyDescent="0.3">
      <c r="B2" s="3" t="s">
        <v>9</v>
      </c>
      <c r="C2" s="301" t="s">
        <v>10</v>
      </c>
      <c r="D2" s="301"/>
      <c r="E2" s="301"/>
      <c r="F2" s="301"/>
      <c r="G2" s="301"/>
      <c r="H2" s="301"/>
      <c r="I2" s="301"/>
      <c r="J2" s="301"/>
      <c r="K2" s="301"/>
      <c r="L2" s="301"/>
      <c r="M2" s="301"/>
      <c r="N2" s="301"/>
      <c r="O2" s="301"/>
      <c r="P2" s="301"/>
      <c r="Q2" s="301"/>
      <c r="R2" s="301"/>
      <c r="S2" s="301"/>
      <c r="T2" s="301"/>
      <c r="U2" s="301"/>
      <c r="V2" s="301"/>
      <c r="W2" s="301"/>
      <c r="X2" s="301"/>
    </row>
    <row r="3" spans="2:24" x14ac:dyDescent="0.3">
      <c r="B3" s="3" t="s">
        <v>11</v>
      </c>
      <c r="C3" s="301" t="s">
        <v>12</v>
      </c>
      <c r="D3" s="301"/>
      <c r="E3" s="301"/>
      <c r="F3" s="301"/>
      <c r="G3" s="301"/>
      <c r="H3" s="301"/>
      <c r="I3" s="301"/>
      <c r="J3" s="301"/>
      <c r="K3" s="301"/>
      <c r="L3" s="301"/>
      <c r="M3" s="301"/>
      <c r="N3" s="301"/>
      <c r="O3" s="301"/>
      <c r="P3" s="301"/>
      <c r="Q3" s="301"/>
      <c r="R3" s="301"/>
      <c r="S3" s="301"/>
      <c r="T3" s="301"/>
      <c r="U3" s="301"/>
      <c r="V3" s="301"/>
      <c r="W3" s="301"/>
      <c r="X3" s="301"/>
    </row>
    <row r="4" spans="2:24" x14ac:dyDescent="0.3">
      <c r="B4" s="3" t="s">
        <v>13</v>
      </c>
      <c r="C4" s="3" t="s">
        <v>14</v>
      </c>
    </row>
    <row r="5" spans="2:24" x14ac:dyDescent="0.3">
      <c r="B5" s="4" t="s">
        <v>15</v>
      </c>
      <c r="C5" s="296" t="s">
        <v>16</v>
      </c>
      <c r="D5" s="296"/>
      <c r="E5" s="296"/>
      <c r="F5" s="296"/>
      <c r="G5" s="296"/>
      <c r="H5" s="296"/>
      <c r="I5" s="296"/>
      <c r="J5" s="296"/>
      <c r="K5" s="296"/>
      <c r="L5" s="296"/>
      <c r="M5" s="296"/>
      <c r="N5" s="296"/>
      <c r="O5" s="296"/>
      <c r="P5" s="296"/>
      <c r="Q5" s="296"/>
      <c r="R5" s="296"/>
      <c r="S5" s="296"/>
      <c r="T5" s="296"/>
      <c r="U5" s="296"/>
      <c r="V5" s="296"/>
      <c r="W5" s="296"/>
      <c r="X5" s="296"/>
    </row>
    <row r="6" spans="2:24" x14ac:dyDescent="0.3">
      <c r="B6" s="4" t="s">
        <v>17</v>
      </c>
      <c r="C6" s="296" t="s">
        <v>18</v>
      </c>
      <c r="D6" s="296"/>
      <c r="E6" s="296"/>
      <c r="F6" s="296"/>
      <c r="G6" s="296"/>
      <c r="H6" s="296"/>
      <c r="I6" s="296"/>
      <c r="J6" s="296"/>
      <c r="K6" s="296"/>
      <c r="L6" s="296"/>
      <c r="M6" s="296"/>
      <c r="N6" s="296"/>
      <c r="O6" s="296"/>
      <c r="P6" s="296"/>
      <c r="Q6" s="296"/>
      <c r="R6" s="296"/>
      <c r="S6" s="296"/>
      <c r="T6" s="296"/>
      <c r="U6" s="296"/>
      <c r="V6" s="296"/>
      <c r="W6" s="296"/>
      <c r="X6" s="296"/>
    </row>
    <row r="7" spans="2:24" x14ac:dyDescent="0.3">
      <c r="B7" s="3" t="s">
        <v>19</v>
      </c>
      <c r="C7" s="3" t="s">
        <v>20</v>
      </c>
    </row>
    <row r="8" spans="2:24" x14ac:dyDescent="0.3">
      <c r="B8" s="4" t="s">
        <v>21</v>
      </c>
      <c r="C8" s="296" t="s">
        <v>22</v>
      </c>
      <c r="D8" s="296"/>
      <c r="E8" s="296"/>
      <c r="F8" s="296"/>
      <c r="G8" s="296"/>
      <c r="H8" s="296"/>
      <c r="I8" s="296"/>
      <c r="J8" s="296"/>
      <c r="K8" s="296"/>
      <c r="L8" s="296"/>
      <c r="M8" s="296"/>
      <c r="N8" s="296"/>
      <c r="O8" s="296"/>
      <c r="P8" s="296"/>
      <c r="Q8" s="296"/>
      <c r="R8" s="296"/>
      <c r="S8" s="296"/>
      <c r="T8" s="296"/>
      <c r="U8" s="296"/>
      <c r="V8" s="296"/>
      <c r="W8" s="296"/>
      <c r="X8" s="296"/>
    </row>
    <row r="9" spans="2:24" x14ac:dyDescent="0.3">
      <c r="B9" s="5" t="s">
        <v>23</v>
      </c>
      <c r="C9" s="3" t="s">
        <v>24</v>
      </c>
    </row>
    <row r="10" spans="2:24" x14ac:dyDescent="0.3">
      <c r="B10" s="5" t="s">
        <v>25</v>
      </c>
      <c r="C10" s="3" t="s">
        <v>26</v>
      </c>
    </row>
    <row r="11" spans="2:24" x14ac:dyDescent="0.3">
      <c r="B11" s="3" t="s">
        <v>27</v>
      </c>
      <c r="C11" s="3" t="s">
        <v>28</v>
      </c>
    </row>
    <row r="12" spans="2:24" x14ac:dyDescent="0.3">
      <c r="B12" s="4" t="s">
        <v>29</v>
      </c>
      <c r="C12" s="296" t="s">
        <v>30</v>
      </c>
      <c r="D12" s="296"/>
      <c r="E12" s="296"/>
      <c r="F12" s="296"/>
      <c r="G12" s="296"/>
      <c r="H12" s="296"/>
      <c r="I12" s="296"/>
      <c r="J12" s="296"/>
      <c r="K12" s="296"/>
      <c r="L12" s="296"/>
      <c r="M12" s="296"/>
      <c r="N12" s="296"/>
      <c r="O12" s="296"/>
      <c r="P12" s="296"/>
      <c r="Q12" s="296"/>
      <c r="R12" s="296"/>
      <c r="S12" s="296"/>
      <c r="T12" s="296"/>
      <c r="U12" s="296"/>
      <c r="V12" s="296"/>
      <c r="W12" s="296"/>
      <c r="X12" s="296"/>
    </row>
    <row r="13" spans="2:24" x14ac:dyDescent="0.3">
      <c r="B13" s="3" t="s">
        <v>31</v>
      </c>
      <c r="C13" s="3" t="s">
        <v>32</v>
      </c>
    </row>
    <row r="14" spans="2:24" x14ac:dyDescent="0.3">
      <c r="B14" s="4" t="s">
        <v>33</v>
      </c>
      <c r="C14" s="296" t="s">
        <v>34</v>
      </c>
      <c r="D14" s="296"/>
      <c r="E14" s="296"/>
      <c r="F14" s="296"/>
      <c r="G14" s="296"/>
      <c r="H14" s="296"/>
      <c r="I14" s="296"/>
      <c r="J14" s="296"/>
      <c r="K14" s="296"/>
      <c r="L14" s="296"/>
      <c r="M14" s="296"/>
      <c r="N14" s="296"/>
      <c r="O14" s="296"/>
      <c r="P14" s="296"/>
      <c r="Q14" s="296"/>
      <c r="R14" s="296"/>
      <c r="S14" s="296"/>
      <c r="T14" s="296"/>
      <c r="U14" s="296"/>
      <c r="V14" s="296"/>
      <c r="W14" s="296"/>
      <c r="X14" s="296"/>
    </row>
    <row r="15" spans="2:24" x14ac:dyDescent="0.3">
      <c r="B15" s="3" t="s">
        <v>35</v>
      </c>
      <c r="C15" s="3" t="s">
        <v>36</v>
      </c>
    </row>
    <row r="16" spans="2:24" x14ac:dyDescent="0.3">
      <c r="B16" s="4" t="s">
        <v>37</v>
      </c>
      <c r="C16" s="296" t="s">
        <v>38</v>
      </c>
      <c r="D16" s="296"/>
      <c r="E16" s="296"/>
      <c r="F16" s="296"/>
      <c r="G16" s="296"/>
      <c r="H16" s="296"/>
      <c r="I16" s="296"/>
      <c r="J16" s="296"/>
      <c r="K16" s="296"/>
      <c r="L16" s="296"/>
      <c r="M16" s="296"/>
      <c r="N16" s="296"/>
      <c r="O16" s="296"/>
      <c r="P16" s="296"/>
      <c r="Q16" s="296"/>
      <c r="R16" s="296"/>
      <c r="S16" s="296"/>
      <c r="T16" s="296"/>
      <c r="U16" s="296"/>
      <c r="V16" s="296"/>
      <c r="W16" s="296"/>
      <c r="X16" s="296"/>
    </row>
    <row r="17" spans="2:24" x14ac:dyDescent="0.3">
      <c r="B17" s="4" t="s">
        <v>39</v>
      </c>
      <c r="C17" s="296" t="s">
        <v>40</v>
      </c>
      <c r="D17" s="296"/>
      <c r="E17" s="296"/>
      <c r="F17" s="296"/>
      <c r="G17" s="296"/>
      <c r="H17" s="296"/>
      <c r="I17" s="296"/>
      <c r="J17" s="296"/>
      <c r="K17" s="296"/>
      <c r="L17" s="296"/>
      <c r="M17" s="296"/>
      <c r="N17" s="296"/>
      <c r="O17" s="296"/>
      <c r="P17" s="296"/>
      <c r="Q17" s="296"/>
      <c r="R17" s="296"/>
      <c r="S17" s="296"/>
      <c r="T17" s="296"/>
      <c r="U17" s="296"/>
      <c r="V17" s="296"/>
      <c r="W17" s="296"/>
      <c r="X17" s="296"/>
    </row>
    <row r="18" spans="2:24" x14ac:dyDescent="0.3">
      <c r="B18" s="6" t="s">
        <v>41</v>
      </c>
      <c r="C18" s="296" t="s">
        <v>42</v>
      </c>
      <c r="D18" s="296"/>
      <c r="E18" s="296"/>
      <c r="F18" s="296"/>
      <c r="G18" s="296"/>
      <c r="H18" s="296"/>
      <c r="I18" s="296"/>
      <c r="J18" s="296"/>
      <c r="K18" s="296"/>
      <c r="L18" s="296"/>
      <c r="M18" s="296"/>
      <c r="N18" s="296"/>
      <c r="O18" s="296"/>
      <c r="P18" s="296"/>
      <c r="Q18" s="296"/>
      <c r="R18" s="296"/>
      <c r="S18" s="296"/>
      <c r="T18" s="296"/>
      <c r="U18" s="296"/>
      <c r="V18" s="296"/>
      <c r="W18" s="296"/>
      <c r="X18" s="296"/>
    </row>
    <row r="19" spans="2:24" x14ac:dyDescent="0.3">
      <c r="B19" s="4" t="s">
        <v>43</v>
      </c>
      <c r="C19" s="296" t="s">
        <v>44</v>
      </c>
      <c r="D19" s="296"/>
      <c r="E19" s="296"/>
      <c r="F19" s="296"/>
      <c r="G19" s="296"/>
      <c r="H19" s="296"/>
      <c r="I19" s="296"/>
      <c r="J19" s="296"/>
      <c r="K19" s="296"/>
      <c r="L19" s="296"/>
      <c r="M19" s="296"/>
      <c r="N19" s="296"/>
      <c r="O19" s="296"/>
      <c r="P19" s="296"/>
      <c r="Q19" s="296"/>
      <c r="R19" s="296"/>
      <c r="S19" s="296"/>
      <c r="T19" s="296"/>
      <c r="U19" s="296"/>
      <c r="V19" s="296"/>
      <c r="W19" s="296"/>
      <c r="X19" s="296"/>
    </row>
    <row r="20" spans="2:24" x14ac:dyDescent="0.3">
      <c r="B20" s="4" t="s">
        <v>45</v>
      </c>
      <c r="C20" s="296" t="s">
        <v>46</v>
      </c>
      <c r="D20" s="296"/>
      <c r="E20" s="296"/>
      <c r="F20" s="296"/>
      <c r="G20" s="296"/>
      <c r="H20" s="296"/>
      <c r="I20" s="296"/>
      <c r="J20" s="296"/>
      <c r="K20" s="296"/>
      <c r="L20" s="296"/>
      <c r="M20" s="296"/>
      <c r="N20" s="296"/>
      <c r="O20" s="296"/>
      <c r="P20" s="296"/>
      <c r="Q20" s="296"/>
      <c r="R20" s="296"/>
      <c r="S20" s="296"/>
      <c r="T20" s="296"/>
      <c r="U20" s="296"/>
      <c r="V20" s="296"/>
      <c r="W20" s="296"/>
      <c r="X20" s="296"/>
    </row>
    <row r="21" spans="2:24" x14ac:dyDescent="0.3">
      <c r="B21" s="4" t="s">
        <v>47</v>
      </c>
      <c r="C21" s="296" t="s">
        <v>48</v>
      </c>
      <c r="D21" s="296"/>
      <c r="E21" s="296"/>
      <c r="F21" s="296"/>
      <c r="G21" s="296"/>
      <c r="H21" s="296"/>
      <c r="I21" s="296"/>
      <c r="J21" s="296"/>
      <c r="K21" s="296"/>
      <c r="L21" s="296"/>
      <c r="M21" s="296"/>
      <c r="N21" s="296"/>
      <c r="O21" s="296"/>
      <c r="P21" s="296"/>
      <c r="Q21" s="296"/>
      <c r="R21" s="296"/>
      <c r="S21" s="296"/>
      <c r="T21" s="296"/>
      <c r="U21" s="296"/>
      <c r="V21" s="296"/>
      <c r="W21" s="296"/>
      <c r="X21" s="296"/>
    </row>
    <row r="22" spans="2:24" x14ac:dyDescent="0.3">
      <c r="B22" s="4" t="s">
        <v>49</v>
      </c>
      <c r="C22" s="296" t="s">
        <v>50</v>
      </c>
      <c r="D22" s="296"/>
      <c r="E22" s="296"/>
      <c r="F22" s="296"/>
      <c r="G22" s="296"/>
      <c r="H22" s="296"/>
      <c r="I22" s="296"/>
      <c r="J22" s="296"/>
      <c r="K22" s="296"/>
      <c r="L22" s="296"/>
      <c r="M22" s="296"/>
      <c r="N22" s="296"/>
      <c r="O22" s="296"/>
      <c r="P22" s="296"/>
      <c r="Q22" s="296"/>
      <c r="R22" s="296"/>
      <c r="S22" s="296"/>
      <c r="T22" s="296"/>
      <c r="U22" s="296"/>
      <c r="V22" s="296"/>
      <c r="W22" s="296"/>
      <c r="X22" s="296"/>
    </row>
    <row r="24" spans="2:24" x14ac:dyDescent="0.3">
      <c r="B24" s="3" t="s">
        <v>51</v>
      </c>
    </row>
    <row r="25" spans="2:24" ht="31.5" customHeight="1" thickBot="1" x14ac:dyDescent="0.5">
      <c r="B25" s="297" t="s">
        <v>52</v>
      </c>
      <c r="C25" s="297"/>
      <c r="D25" s="297"/>
      <c r="E25" s="297"/>
      <c r="F25" s="297"/>
      <c r="G25" s="297"/>
      <c r="H25" s="297"/>
      <c r="I25" s="297"/>
      <c r="J25" s="297"/>
      <c r="K25" s="297"/>
      <c r="L25" s="297"/>
      <c r="M25" s="297"/>
      <c r="N25" s="297"/>
      <c r="O25" s="297"/>
      <c r="P25" s="297"/>
      <c r="Q25" s="297"/>
      <c r="R25" s="297"/>
      <c r="S25" s="297"/>
      <c r="T25" s="297"/>
      <c r="U25" s="297"/>
      <c r="V25" s="297"/>
      <c r="W25" s="297"/>
      <c r="X25" s="297"/>
    </row>
    <row r="26" spans="2:24" ht="23.4" x14ac:dyDescent="0.45">
      <c r="B26" s="7"/>
      <c r="C26" s="7"/>
    </row>
    <row r="27" spans="2:24" x14ac:dyDescent="0.3">
      <c r="B27" s="1"/>
      <c r="C27" s="1"/>
    </row>
    <row r="28" spans="2:24" x14ac:dyDescent="0.3">
      <c r="B28" s="298"/>
      <c r="C28" s="299"/>
      <c r="D28" s="299"/>
      <c r="E28" s="299"/>
      <c r="F28" s="299"/>
      <c r="G28" s="299"/>
      <c r="H28" s="299"/>
      <c r="I28" s="299"/>
      <c r="J28" s="299"/>
      <c r="K28" s="299"/>
      <c r="L28" s="299"/>
      <c r="M28" s="299"/>
      <c r="N28" s="299"/>
      <c r="O28" s="299"/>
      <c r="P28" s="299"/>
      <c r="Q28" s="299"/>
      <c r="R28" s="299"/>
      <c r="S28" s="299"/>
      <c r="T28" s="299"/>
      <c r="U28" s="299"/>
      <c r="V28" s="299"/>
      <c r="W28" s="299"/>
      <c r="X28" s="300"/>
    </row>
    <row r="30" spans="2:24" x14ac:dyDescent="0.3">
      <c r="B30" s="8" t="s">
        <v>53</v>
      </c>
      <c r="C30" s="1"/>
      <c r="D30" s="9"/>
    </row>
    <row r="31" spans="2:24" x14ac:dyDescent="0.3">
      <c r="B31" s="10" t="s">
        <v>54</v>
      </c>
      <c r="C31" s="1"/>
      <c r="D31" s="9"/>
    </row>
    <row r="32" spans="2:24" s="2" customFormat="1" x14ac:dyDescent="0.3">
      <c r="B32" s="11" t="s">
        <v>55</v>
      </c>
      <c r="D32" s="12" t="s">
        <v>68</v>
      </c>
      <c r="E32" s="13">
        <f>VLOOKUP(D32,AN$37:AQ$44,4,FALSE)</f>
        <v>1</v>
      </c>
    </row>
    <row r="33" spans="2:43" s="2" customFormat="1" x14ac:dyDescent="0.3">
      <c r="B33" s="206"/>
    </row>
    <row r="34" spans="2:43" ht="57.6" outlineLevel="1" x14ac:dyDescent="0.3">
      <c r="B34" s="14" t="s">
        <v>57</v>
      </c>
      <c r="C34" s="15" t="s">
        <v>58</v>
      </c>
      <c r="D34" s="15" t="s">
        <v>59</v>
      </c>
      <c r="E34" s="15" t="s">
        <v>60</v>
      </c>
      <c r="F34" s="15" t="s">
        <v>61</v>
      </c>
      <c r="G34" s="15" t="s">
        <v>15</v>
      </c>
      <c r="H34" s="15" t="s">
        <v>17</v>
      </c>
      <c r="I34" s="15" t="s">
        <v>19</v>
      </c>
      <c r="J34" s="15" t="s">
        <v>21</v>
      </c>
      <c r="K34" s="15" t="s">
        <v>62</v>
      </c>
      <c r="L34" s="15" t="s">
        <v>63</v>
      </c>
      <c r="M34" s="15" t="s">
        <v>27</v>
      </c>
      <c r="N34" s="15" t="s">
        <v>29</v>
      </c>
      <c r="O34" s="15" t="s">
        <v>31</v>
      </c>
      <c r="P34" s="15" t="s">
        <v>33</v>
      </c>
      <c r="Q34" s="15" t="s">
        <v>35</v>
      </c>
      <c r="R34" s="15" t="s">
        <v>37</v>
      </c>
      <c r="S34" s="15" t="s">
        <v>39</v>
      </c>
      <c r="T34" s="15" t="s">
        <v>64</v>
      </c>
      <c r="U34" s="16" t="s">
        <v>65</v>
      </c>
      <c r="V34" s="16" t="s">
        <v>45</v>
      </c>
      <c r="W34" s="15" t="s">
        <v>47</v>
      </c>
      <c r="X34" s="16" t="s">
        <v>49</v>
      </c>
      <c r="AA34" s="17"/>
    </row>
    <row r="35" spans="2:43" s="1" customFormat="1" outlineLevel="1" x14ac:dyDescent="0.3">
      <c r="B35" s="18" t="s">
        <v>3</v>
      </c>
      <c r="C35" s="19">
        <v>999879.33</v>
      </c>
      <c r="D35" s="19">
        <v>888436.7200000002</v>
      </c>
      <c r="E35" s="19">
        <v>1004739.4099999999</v>
      </c>
      <c r="F35" s="20">
        <v>4860.0799999999581</v>
      </c>
      <c r="G35" s="126">
        <f>IFERROR(F35/C35,0%)</f>
        <v>4.8606665366309337E-3</v>
      </c>
      <c r="H35" s="21">
        <v>4.1401641873003034E-2</v>
      </c>
      <c r="I35" s="19">
        <v>999879.33</v>
      </c>
      <c r="J35" s="20">
        <v>0</v>
      </c>
      <c r="K35" s="23"/>
      <c r="L35" s="23"/>
      <c r="M35" s="19">
        <v>1018677.0614039999</v>
      </c>
      <c r="N35" s="20">
        <v>18797.731403999962</v>
      </c>
      <c r="O35" s="19">
        <v>1011577.918161</v>
      </c>
      <c r="P35" s="20">
        <v>11698.588161000051</v>
      </c>
      <c r="Q35" s="23">
        <v>974243.12329999998</v>
      </c>
      <c r="R35" s="20">
        <v>-25636.206699999981</v>
      </c>
      <c r="S35" s="20">
        <v>-3.2865000073798001E-2</v>
      </c>
      <c r="T35" s="24">
        <v>0</v>
      </c>
      <c r="U35" s="25">
        <v>0</v>
      </c>
      <c r="V35" s="26">
        <v>0</v>
      </c>
      <c r="W35" s="24">
        <v>4.8606665366309337E-3</v>
      </c>
      <c r="X35" s="25">
        <v>2.012395752136839E-4</v>
      </c>
    </row>
    <row r="36" spans="2:43" s="1" customFormat="1" outlineLevel="1" x14ac:dyDescent="0.3">
      <c r="B36" s="18" t="s">
        <v>66</v>
      </c>
      <c r="C36" s="19">
        <v>17725570.940000001</v>
      </c>
      <c r="D36" s="19">
        <v>14971587.68</v>
      </c>
      <c r="E36" s="19">
        <v>18250649.130000003</v>
      </c>
      <c r="F36" s="20">
        <v>525078.19000000134</v>
      </c>
      <c r="G36" s="126">
        <f t="shared" ref="G36:G44" si="0">IFERROR(F36/C36,0%)</f>
        <v>2.962263905503296E-2</v>
      </c>
      <c r="H36" s="21">
        <v>0.7339563065599024</v>
      </c>
      <c r="I36" s="19">
        <v>17725570.940000001</v>
      </c>
      <c r="J36" s="20">
        <v>0</v>
      </c>
      <c r="K36" s="23"/>
      <c r="L36" s="23"/>
      <c r="M36" s="19">
        <v>18392052.407344002</v>
      </c>
      <c r="N36" s="20">
        <v>666481.46734400094</v>
      </c>
      <c r="O36" s="19">
        <v>18188208.341534</v>
      </c>
      <c r="P36" s="20">
        <v>462637.40153399855</v>
      </c>
      <c r="Q36" s="23">
        <v>17121530.113324001</v>
      </c>
      <c r="R36" s="20">
        <v>-604040.82667599991</v>
      </c>
      <c r="S36" s="20">
        <v>0.14779800176620483</v>
      </c>
      <c r="T36" s="24">
        <v>0</v>
      </c>
      <c r="U36" s="25">
        <v>0</v>
      </c>
      <c r="V36" s="26">
        <v>0</v>
      </c>
      <c r="W36" s="24">
        <v>2.962263905503296E-2</v>
      </c>
      <c r="X36" s="25">
        <v>2.1741722751389109E-2</v>
      </c>
    </row>
    <row r="37" spans="2:43" s="1" customFormat="1" outlineLevel="1" x14ac:dyDescent="0.3">
      <c r="B37" s="18" t="s">
        <v>67</v>
      </c>
      <c r="C37" s="19"/>
      <c r="D37" s="19"/>
      <c r="E37" s="19"/>
      <c r="F37" s="20">
        <v>0</v>
      </c>
      <c r="G37" s="126">
        <f t="shared" si="0"/>
        <v>0</v>
      </c>
      <c r="H37" s="21">
        <v>0</v>
      </c>
      <c r="I37" s="19">
        <v>0</v>
      </c>
      <c r="J37" s="20">
        <v>0</v>
      </c>
      <c r="K37" s="23"/>
      <c r="L37" s="23"/>
      <c r="M37" s="19">
        <v>0</v>
      </c>
      <c r="N37" s="20">
        <v>0</v>
      </c>
      <c r="O37" s="19">
        <v>0</v>
      </c>
      <c r="P37" s="20">
        <v>0</v>
      </c>
      <c r="Q37" s="23">
        <v>0</v>
      </c>
      <c r="R37" s="20">
        <v>0</v>
      </c>
      <c r="S37" s="20">
        <v>0</v>
      </c>
      <c r="T37" s="24">
        <v>0</v>
      </c>
      <c r="U37" s="25">
        <v>0</v>
      </c>
      <c r="V37" s="26">
        <v>0</v>
      </c>
      <c r="W37" s="24">
        <v>0</v>
      </c>
      <c r="X37" s="25">
        <v>0</v>
      </c>
      <c r="AN37" s="1" t="s">
        <v>68</v>
      </c>
      <c r="AO37" s="1">
        <v>1</v>
      </c>
      <c r="AP37" s="1">
        <f>13-AO37</f>
        <v>12</v>
      </c>
      <c r="AQ37" s="1">
        <f t="shared" ref="AQ37:AQ44" si="1">AP37/12</f>
        <v>1</v>
      </c>
    </row>
    <row r="38" spans="2:43" s="1" customFormat="1" outlineLevel="1" x14ac:dyDescent="0.3">
      <c r="B38" s="18" t="s">
        <v>4</v>
      </c>
      <c r="C38" s="19">
        <v>6324540.2300000004</v>
      </c>
      <c r="D38" s="19">
        <v>7046120.6800000006</v>
      </c>
      <c r="E38" s="19">
        <v>7780492.0299999993</v>
      </c>
      <c r="F38" s="20">
        <v>1455951.7999999989</v>
      </c>
      <c r="G38" s="126">
        <f t="shared" si="0"/>
        <v>0.23020674184248152</v>
      </c>
      <c r="H38" s="21">
        <v>0.26187795042613821</v>
      </c>
      <c r="I38" s="19">
        <v>6489039.8231029995</v>
      </c>
      <c r="J38" s="20">
        <v>164499.59310299903</v>
      </c>
      <c r="K38" s="19">
        <v>0</v>
      </c>
      <c r="L38" s="19">
        <v>0</v>
      </c>
      <c r="M38" s="19">
        <v>6500716.5723529998</v>
      </c>
      <c r="N38" s="20">
        <v>176176.34235299937</v>
      </c>
      <c r="O38" s="19">
        <v>6324540.2300000004</v>
      </c>
      <c r="P38" s="20">
        <v>0</v>
      </c>
      <c r="Q38" s="23">
        <v>7439815.5428250004</v>
      </c>
      <c r="R38" s="20">
        <v>1115275.3128249999</v>
      </c>
      <c r="S38" s="20">
        <v>0.55171900056302547</v>
      </c>
      <c r="T38" s="24">
        <v>2.6009731477824597E-2</v>
      </c>
      <c r="U38" s="25">
        <v>2.6009731477824597E-2</v>
      </c>
      <c r="V38" s="26">
        <v>6.8113751705469166E-3</v>
      </c>
      <c r="W38" s="24">
        <v>0.23020674184248152</v>
      </c>
      <c r="X38" s="25">
        <v>6.0286069727988174E-2</v>
      </c>
      <c r="AN38" s="1" t="s">
        <v>69</v>
      </c>
      <c r="AO38" s="1">
        <v>2</v>
      </c>
      <c r="AP38" s="1">
        <f>13-AO38</f>
        <v>11</v>
      </c>
      <c r="AQ38" s="1">
        <f t="shared" si="1"/>
        <v>0.91666666666666663</v>
      </c>
    </row>
    <row r="39" spans="2:43" s="1" customFormat="1" outlineLevel="1" x14ac:dyDescent="0.3">
      <c r="B39" s="11" t="s">
        <v>79</v>
      </c>
      <c r="C39" s="19">
        <v>300821.44</v>
      </c>
      <c r="D39" s="19">
        <v>294601</v>
      </c>
      <c r="E39" s="19">
        <v>231638</v>
      </c>
      <c r="F39" s="20">
        <v>-69183.44</v>
      </c>
      <c r="G39" s="126">
        <f t="shared" si="0"/>
        <v>-0.22998174598193533</v>
      </c>
      <c r="H39" s="21">
        <v>1.2456004592675268E-2</v>
      </c>
      <c r="I39" s="19">
        <v>300821.44</v>
      </c>
      <c r="J39" s="29">
        <v>0</v>
      </c>
      <c r="K39" s="23"/>
      <c r="L39" s="23"/>
      <c r="M39" s="19">
        <v>300821.44</v>
      </c>
      <c r="N39" s="20">
        <v>0</v>
      </c>
      <c r="O39" s="19">
        <v>300821.44</v>
      </c>
      <c r="P39" s="20">
        <v>0</v>
      </c>
      <c r="Q39" s="19">
        <v>300821.44</v>
      </c>
      <c r="R39" s="20">
        <v>0</v>
      </c>
      <c r="S39" s="20">
        <v>-69183.44</v>
      </c>
      <c r="T39" s="24">
        <v>0</v>
      </c>
      <c r="U39" s="25">
        <v>0</v>
      </c>
      <c r="V39" s="26">
        <v>0</v>
      </c>
      <c r="W39" s="24">
        <v>-0.22998174598193533</v>
      </c>
      <c r="X39" s="25">
        <v>-2.8646536841824633E-3</v>
      </c>
      <c r="AN39" s="1" t="s">
        <v>80</v>
      </c>
      <c r="AO39" s="1">
        <v>8</v>
      </c>
      <c r="AP39" s="1">
        <f t="shared" ref="AP39:AP44" si="2">13-AO39</f>
        <v>5</v>
      </c>
      <c r="AQ39" s="1">
        <f t="shared" si="1"/>
        <v>0.41666666666666669</v>
      </c>
    </row>
    <row r="40" spans="2:43" s="1" customFormat="1" outlineLevel="1" x14ac:dyDescent="0.3">
      <c r="B40" s="27" t="s">
        <v>81</v>
      </c>
      <c r="C40" s="28"/>
      <c r="D40" s="28"/>
      <c r="E40" s="28"/>
      <c r="F40" s="29">
        <v>0</v>
      </c>
      <c r="G40" s="128">
        <f t="shared" si="0"/>
        <v>0</v>
      </c>
      <c r="H40" s="30">
        <v>0</v>
      </c>
      <c r="I40" s="28"/>
      <c r="J40" s="29">
        <v>0</v>
      </c>
      <c r="K40" s="32"/>
      <c r="L40" s="32"/>
      <c r="M40" s="28"/>
      <c r="N40" s="29">
        <v>0</v>
      </c>
      <c r="O40" s="28"/>
      <c r="P40" s="29">
        <v>0</v>
      </c>
      <c r="Q40" s="28"/>
      <c r="R40" s="29">
        <v>0</v>
      </c>
      <c r="S40" s="29">
        <v>0</v>
      </c>
      <c r="T40" s="33">
        <v>0</v>
      </c>
      <c r="U40" s="34">
        <v>0</v>
      </c>
      <c r="V40" s="35">
        <v>0</v>
      </c>
      <c r="W40" s="33">
        <v>0</v>
      </c>
      <c r="X40" s="34">
        <v>0</v>
      </c>
      <c r="AN40" s="1" t="s">
        <v>82</v>
      </c>
      <c r="AO40" s="1">
        <v>9</v>
      </c>
      <c r="AP40" s="1">
        <f t="shared" si="2"/>
        <v>4</v>
      </c>
      <c r="AQ40" s="1">
        <f t="shared" si="1"/>
        <v>0.33333333333333331</v>
      </c>
    </row>
    <row r="41" spans="2:43" s="1" customFormat="1" outlineLevel="1" x14ac:dyDescent="0.3">
      <c r="B41" s="27" t="s">
        <v>83</v>
      </c>
      <c r="C41" s="28">
        <v>417615.15</v>
      </c>
      <c r="D41" s="28">
        <v>455891</v>
      </c>
      <c r="E41" s="28">
        <v>410000</v>
      </c>
      <c r="F41" s="29">
        <v>-7615.1500000000233</v>
      </c>
      <c r="G41" s="128">
        <f t="shared" si="0"/>
        <v>-1.8234850914771707E-2</v>
      </c>
      <c r="H41" s="30">
        <v>1.7292039511448292E-2</v>
      </c>
      <c r="I41" s="28">
        <v>417615.15</v>
      </c>
      <c r="J41" s="29">
        <v>0</v>
      </c>
      <c r="K41" s="32"/>
      <c r="L41" s="32"/>
      <c r="M41" s="28">
        <v>417615.15</v>
      </c>
      <c r="N41" s="29">
        <v>0</v>
      </c>
      <c r="O41" s="28">
        <v>417615.15</v>
      </c>
      <c r="P41" s="29">
        <v>0</v>
      </c>
      <c r="Q41" s="28">
        <v>417615.15</v>
      </c>
      <c r="R41" s="29">
        <v>0</v>
      </c>
      <c r="S41" s="29">
        <v>-7615.1500000000233</v>
      </c>
      <c r="T41" s="33">
        <v>0</v>
      </c>
      <c r="U41" s="34">
        <v>0</v>
      </c>
      <c r="V41" s="35">
        <v>0</v>
      </c>
      <c r="W41" s="33">
        <v>-1.8234850914771707E-2</v>
      </c>
      <c r="X41" s="34">
        <v>-3.153177625036014E-4</v>
      </c>
      <c r="AN41" s="1" t="s">
        <v>84</v>
      </c>
      <c r="AO41" s="1">
        <v>10</v>
      </c>
      <c r="AP41" s="1">
        <f t="shared" si="2"/>
        <v>3</v>
      </c>
      <c r="AQ41" s="1">
        <f t="shared" si="1"/>
        <v>0.25</v>
      </c>
    </row>
    <row r="42" spans="2:43" outlineLevel="1" x14ac:dyDescent="0.3">
      <c r="B42" s="27" t="s">
        <v>85</v>
      </c>
      <c r="C42" s="28">
        <v>-116793.71</v>
      </c>
      <c r="D42" s="28">
        <v>-161290</v>
      </c>
      <c r="E42" s="28">
        <v>-178362</v>
      </c>
      <c r="F42" s="29"/>
      <c r="G42" s="128">
        <f t="shared" si="0"/>
        <v>0</v>
      </c>
      <c r="H42" s="30">
        <v>-4.8360349187730215E-3</v>
      </c>
      <c r="I42" s="28">
        <v>-116793.71</v>
      </c>
      <c r="J42" s="29">
        <v>0</v>
      </c>
      <c r="K42" s="32"/>
      <c r="L42" s="32"/>
      <c r="M42" s="28">
        <v>-116793.71</v>
      </c>
      <c r="N42" s="29">
        <v>0</v>
      </c>
      <c r="O42" s="28">
        <v>-116793.71</v>
      </c>
      <c r="P42" s="29">
        <v>0</v>
      </c>
      <c r="Q42" s="28">
        <v>-116793.71</v>
      </c>
      <c r="R42" s="29">
        <v>0</v>
      </c>
      <c r="S42" s="29">
        <v>0</v>
      </c>
      <c r="T42" s="33">
        <v>0</v>
      </c>
      <c r="U42" s="34">
        <v>0</v>
      </c>
      <c r="V42" s="35">
        <v>0</v>
      </c>
      <c r="W42" s="33">
        <v>0.52715415924367837</v>
      </c>
      <c r="X42" s="34">
        <v>-2.5493359216788624E-3</v>
      </c>
      <c r="Y42" s="1"/>
    </row>
    <row r="43" spans="2:43" s="1" customFormat="1" outlineLevel="1" x14ac:dyDescent="0.3">
      <c r="B43" s="36" t="s">
        <v>86</v>
      </c>
      <c r="C43" s="218">
        <v>-1200095.0900000001</v>
      </c>
      <c r="D43" s="37">
        <v>-988474.87999999989</v>
      </c>
      <c r="E43" s="218">
        <v>-1091116.25</v>
      </c>
      <c r="F43" s="38">
        <v>108978.84000000008</v>
      </c>
      <c r="G43" s="129">
        <f t="shared" si="0"/>
        <v>-9.0808504182781108E-2</v>
      </c>
      <c r="H43" s="39">
        <v>-4.9691903451718866E-2</v>
      </c>
      <c r="I43" s="37">
        <v>-1200095.0900000001</v>
      </c>
      <c r="J43" s="38">
        <v>0</v>
      </c>
      <c r="K43" s="41"/>
      <c r="L43" s="41"/>
      <c r="M43" s="37">
        <v>-1231297.5623400002</v>
      </c>
      <c r="N43" s="38">
        <v>-31202.472340000095</v>
      </c>
      <c r="O43" s="37">
        <v>-1200095.0900000001</v>
      </c>
      <c r="P43" s="38">
        <v>0</v>
      </c>
      <c r="Q43" s="37">
        <v>-1230697.5147950002</v>
      </c>
      <c r="R43" s="38">
        <v>-30602.424795000115</v>
      </c>
      <c r="S43" s="38">
        <v>170783.73713500029</v>
      </c>
      <c r="T43" s="42">
        <v>0</v>
      </c>
      <c r="U43" s="43">
        <v>0</v>
      </c>
      <c r="V43" s="44">
        <v>0</v>
      </c>
      <c r="W43" s="42">
        <v>-9.0808504182781108E-2</v>
      </c>
      <c r="X43" s="43">
        <v>4.5124474224457678E-3</v>
      </c>
      <c r="AN43" s="1" t="s">
        <v>87</v>
      </c>
      <c r="AO43" s="1">
        <v>11</v>
      </c>
      <c r="AP43" s="1">
        <f t="shared" si="2"/>
        <v>2</v>
      </c>
      <c r="AQ43" s="1">
        <f t="shared" si="1"/>
        <v>0.16666666666666666</v>
      </c>
    </row>
    <row r="44" spans="2:43" outlineLevel="1" x14ac:dyDescent="0.3">
      <c r="B44" s="3" t="s">
        <v>88</v>
      </c>
      <c r="C44" s="45">
        <v>24150716.850000001</v>
      </c>
      <c r="D44" s="45">
        <v>22212271.200000003</v>
      </c>
      <c r="E44" s="45">
        <v>26176402.32</v>
      </c>
      <c r="F44" s="45">
        <v>2025685.4699999988</v>
      </c>
      <c r="G44" s="131">
        <f t="shared" si="0"/>
        <v>8.3876825792854201E-2</v>
      </c>
      <c r="H44" s="46">
        <v>1</v>
      </c>
      <c r="I44" s="45">
        <v>24315216.443102997</v>
      </c>
      <c r="J44" s="45">
        <v>164499.59310299903</v>
      </c>
      <c r="K44" s="45">
        <v>0</v>
      </c>
      <c r="L44" s="45">
        <v>0</v>
      </c>
      <c r="M44" s="45">
        <v>24980969.918761004</v>
      </c>
      <c r="N44" s="45">
        <v>830253.06876100018</v>
      </c>
      <c r="O44" s="45">
        <v>24625052.839694999</v>
      </c>
      <c r="P44" s="45">
        <v>474335.9896949986</v>
      </c>
      <c r="Q44" s="45">
        <v>24605712.704653997</v>
      </c>
      <c r="R44" s="45">
        <v>454995.85465399991</v>
      </c>
      <c r="S44" s="45">
        <v>101600.96378700255</v>
      </c>
      <c r="T44" s="47">
        <v>6.8113751705469157E-3</v>
      </c>
      <c r="U44" s="48">
        <v>6.8113751705469157E-3</v>
      </c>
      <c r="V44" s="49">
        <v>6.8113751705469166E-3</v>
      </c>
      <c r="W44" s="50">
        <v>8.3876825792854201E-2</v>
      </c>
      <c r="X44" s="51">
        <v>8.3876825792854257E-2</v>
      </c>
      <c r="AN44" s="3" t="s">
        <v>89</v>
      </c>
      <c r="AO44" s="3">
        <v>12</v>
      </c>
      <c r="AP44" s="1">
        <f t="shared" si="2"/>
        <v>1</v>
      </c>
      <c r="AQ44" s="1">
        <f t="shared" si="1"/>
        <v>8.3333333333333329E-2</v>
      </c>
    </row>
    <row r="45" spans="2:43" outlineLevel="1" x14ac:dyDescent="0.3">
      <c r="C45" s="52"/>
      <c r="D45" s="52"/>
      <c r="E45" s="52"/>
      <c r="F45" s="53"/>
      <c r="G45" s="53"/>
      <c r="I45" s="2"/>
      <c r="J45" s="2"/>
      <c r="K45" s="2"/>
      <c r="L45" s="2"/>
      <c r="M45" s="2"/>
      <c r="N45" s="2"/>
      <c r="O45" s="2"/>
      <c r="P45" s="2"/>
      <c r="Q45" s="2"/>
      <c r="R45" s="2"/>
      <c r="S45" s="53"/>
      <c r="T45" s="2"/>
      <c r="U45" s="2"/>
      <c r="V45" s="2"/>
      <c r="W45" s="2"/>
      <c r="X45" s="2"/>
    </row>
    <row r="46" spans="2:43" ht="63" customHeight="1" outlineLevel="1" x14ac:dyDescent="0.3">
      <c r="B46" s="14" t="s">
        <v>90</v>
      </c>
      <c r="C46" s="15" t="s">
        <v>58</v>
      </c>
      <c r="D46" s="15" t="s">
        <v>59</v>
      </c>
      <c r="E46" s="15" t="s">
        <v>60</v>
      </c>
      <c r="F46" s="15" t="s">
        <v>61</v>
      </c>
      <c r="G46" s="15" t="s">
        <v>15</v>
      </c>
      <c r="H46" s="15" t="s">
        <v>17</v>
      </c>
      <c r="I46" s="15" t="s">
        <v>19</v>
      </c>
      <c r="J46" s="15" t="s">
        <v>21</v>
      </c>
      <c r="K46" s="15" t="s">
        <v>62</v>
      </c>
      <c r="L46" s="15" t="s">
        <v>63</v>
      </c>
      <c r="M46" s="15" t="s">
        <v>27</v>
      </c>
      <c r="N46" s="15" t="s">
        <v>29</v>
      </c>
      <c r="O46" s="15" t="s">
        <v>31</v>
      </c>
      <c r="P46" s="15" t="s">
        <v>33</v>
      </c>
      <c r="Q46" s="15" t="s">
        <v>35</v>
      </c>
      <c r="R46" s="15" t="s">
        <v>37</v>
      </c>
      <c r="S46" s="15" t="s">
        <v>39</v>
      </c>
      <c r="T46" s="15" t="s">
        <v>64</v>
      </c>
      <c r="U46" s="16" t="s">
        <v>65</v>
      </c>
      <c r="V46" s="16" t="s">
        <v>45</v>
      </c>
      <c r="W46" s="15" t="s">
        <v>47</v>
      </c>
      <c r="X46" s="16" t="s">
        <v>49</v>
      </c>
    </row>
    <row r="47" spans="2:43" outlineLevel="1" x14ac:dyDescent="0.3">
      <c r="B47" s="18" t="s">
        <v>3</v>
      </c>
      <c r="C47" s="19">
        <v>2289668.1399999997</v>
      </c>
      <c r="D47" s="19">
        <v>2027481.2800000003</v>
      </c>
      <c r="E47" s="19">
        <v>1717408.3599999994</v>
      </c>
      <c r="F47" s="20">
        <v>-572259.78000000026</v>
      </c>
      <c r="G47" s="126">
        <f>IFERROR(F47/C47,0%)</f>
        <v>-0.24993131974138416</v>
      </c>
      <c r="H47" s="21">
        <v>6.5526830539146E-2</v>
      </c>
      <c r="I47" s="19">
        <v>2289668.1399999997</v>
      </c>
      <c r="J47" s="20">
        <v>0</v>
      </c>
      <c r="K47" s="23"/>
      <c r="L47" s="23"/>
      <c r="M47" s="19">
        <v>2433688.2660059994</v>
      </c>
      <c r="N47" s="20">
        <v>144020.12600599974</v>
      </c>
      <c r="O47" s="19">
        <v>2303635.1156539996</v>
      </c>
      <c r="P47" s="20">
        <v>13966.975653999951</v>
      </c>
      <c r="Q47" s="19">
        <v>1559421.4806999993</v>
      </c>
      <c r="R47" s="20">
        <v>-730246.65930000041</v>
      </c>
      <c r="S47" s="20">
        <v>-0.22235999954864383</v>
      </c>
      <c r="T47" s="24">
        <v>0</v>
      </c>
      <c r="U47" s="25">
        <v>0</v>
      </c>
      <c r="V47" s="26">
        <v>0</v>
      </c>
      <c r="W47" s="24">
        <v>-0.24993131974138416</v>
      </c>
      <c r="X47" s="25">
        <v>-1.6377207235118794E-2</v>
      </c>
    </row>
    <row r="48" spans="2:43" outlineLevel="1" x14ac:dyDescent="0.3">
      <c r="B48" s="18" t="s">
        <v>66</v>
      </c>
      <c r="C48" s="19">
        <v>17402919.120000001</v>
      </c>
      <c r="D48" s="19">
        <v>20804372.32</v>
      </c>
      <c r="E48" s="19">
        <v>17470074.219999999</v>
      </c>
      <c r="F48" s="20">
        <v>67155.099999997765</v>
      </c>
      <c r="G48" s="126">
        <f t="shared" ref="G48:G56" si="3">IFERROR(F48/C48,0%)</f>
        <v>3.8588411252696644E-3</v>
      </c>
      <c r="H48" s="21">
        <v>0.49804515865897675</v>
      </c>
      <c r="I48" s="19">
        <v>17402919.120000001</v>
      </c>
      <c r="J48" s="20">
        <v>0</v>
      </c>
      <c r="K48" s="23"/>
      <c r="L48" s="23"/>
      <c r="M48" s="19">
        <v>17534377.944296002</v>
      </c>
      <c r="N48" s="20">
        <v>131458.82429600134</v>
      </c>
      <c r="O48" s="19">
        <v>17634377.944296002</v>
      </c>
      <c r="P48" s="20">
        <v>231458.82429600134</v>
      </c>
      <c r="Q48" s="19">
        <v>17107156.944296002</v>
      </c>
      <c r="R48" s="20">
        <v>-295762.17570399866</v>
      </c>
      <c r="S48" s="20">
        <v>-0.37288800626993179</v>
      </c>
      <c r="T48" s="24">
        <v>0</v>
      </c>
      <c r="U48" s="25">
        <v>0</v>
      </c>
      <c r="V48" s="26">
        <v>0</v>
      </c>
      <c r="W48" s="24">
        <v>3.8588411252696644E-3</v>
      </c>
      <c r="X48" s="25">
        <v>1.9218771404747143E-3</v>
      </c>
    </row>
    <row r="49" spans="2:25" outlineLevel="1" x14ac:dyDescent="0.3">
      <c r="B49" s="18" t="s">
        <v>67</v>
      </c>
      <c r="C49" s="19"/>
      <c r="D49" s="19"/>
      <c r="E49" s="19"/>
      <c r="F49" s="20">
        <v>0</v>
      </c>
      <c r="G49" s="126">
        <f t="shared" si="3"/>
        <v>0</v>
      </c>
      <c r="H49" s="21">
        <v>0</v>
      </c>
      <c r="I49" s="19">
        <v>0</v>
      </c>
      <c r="J49" s="20">
        <v>0</v>
      </c>
      <c r="K49" s="23"/>
      <c r="L49" s="23"/>
      <c r="M49" s="19">
        <v>0</v>
      </c>
      <c r="N49" s="20">
        <v>0</v>
      </c>
      <c r="O49" s="19">
        <v>0</v>
      </c>
      <c r="P49" s="20">
        <v>0</v>
      </c>
      <c r="Q49" s="19">
        <v>0</v>
      </c>
      <c r="R49" s="20">
        <v>0</v>
      </c>
      <c r="S49" s="20">
        <v>0</v>
      </c>
      <c r="T49" s="24">
        <v>0</v>
      </c>
      <c r="U49" s="25">
        <v>0</v>
      </c>
      <c r="V49" s="26">
        <v>0</v>
      </c>
      <c r="W49" s="24">
        <v>0</v>
      </c>
      <c r="X49" s="25">
        <v>0</v>
      </c>
    </row>
    <row r="50" spans="2:25" outlineLevel="1" x14ac:dyDescent="0.3">
      <c r="B50" s="18" t="s">
        <v>4</v>
      </c>
      <c r="C50" s="19">
        <v>17549251.07</v>
      </c>
      <c r="D50" s="19">
        <v>18084306.32</v>
      </c>
      <c r="E50" s="19">
        <v>17579779.82</v>
      </c>
      <c r="F50" s="20">
        <v>30528.75</v>
      </c>
      <c r="G50" s="126">
        <f t="shared" si="3"/>
        <v>1.7396041505262935E-3</v>
      </c>
      <c r="H50" s="21">
        <v>0.50223295719737659</v>
      </c>
      <c r="I50" s="19">
        <v>17950279.493574001</v>
      </c>
      <c r="J50" s="20">
        <v>401028.4235740006</v>
      </c>
      <c r="K50" s="19">
        <v>0</v>
      </c>
      <c r="L50" s="19">
        <v>0</v>
      </c>
      <c r="M50" s="19">
        <v>17528631.898209002</v>
      </c>
      <c r="N50" s="20">
        <v>-20619.171790998429</v>
      </c>
      <c r="O50" s="19">
        <v>17549251.07</v>
      </c>
      <c r="P50" s="20">
        <v>0</v>
      </c>
      <c r="Q50" s="19">
        <v>17199369.903981</v>
      </c>
      <c r="R50" s="20">
        <v>-349881.16601900011</v>
      </c>
      <c r="S50" s="20">
        <v>0.66423599794507027</v>
      </c>
      <c r="T50" s="24">
        <v>2.2851597596637529E-2</v>
      </c>
      <c r="U50" s="25">
        <v>2.2851597596637529E-2</v>
      </c>
      <c r="V50" s="26">
        <v>1.147682543764373E-2</v>
      </c>
      <c r="W50" s="24">
        <v>1.7396041505262935E-3</v>
      </c>
      <c r="X50" s="25">
        <v>8.7368653687165069E-4</v>
      </c>
    </row>
    <row r="51" spans="2:25" outlineLevel="1" x14ac:dyDescent="0.3">
      <c r="B51" s="11" t="s">
        <v>79</v>
      </c>
      <c r="C51" s="19">
        <v>796271.85000000009</v>
      </c>
      <c r="D51" s="19">
        <v>806555</v>
      </c>
      <c r="E51" s="19">
        <v>780969</v>
      </c>
      <c r="F51" s="20">
        <v>-15302.850000000093</v>
      </c>
      <c r="G51" s="126">
        <f t="shared" si="3"/>
        <v>-1.9218122554502073E-2</v>
      </c>
      <c r="H51" s="21">
        <v>2.2788093028207265E-2</v>
      </c>
      <c r="I51" s="19">
        <v>796271.85000000009</v>
      </c>
      <c r="J51" s="20">
        <v>0</v>
      </c>
      <c r="K51" s="32"/>
      <c r="L51" s="32"/>
      <c r="M51" s="19">
        <v>796271.85000000009</v>
      </c>
      <c r="N51" s="20">
        <v>0</v>
      </c>
      <c r="O51" s="19">
        <v>796271.85000000009</v>
      </c>
      <c r="P51" s="20">
        <v>0</v>
      </c>
      <c r="Q51" s="19">
        <v>796271.85000000009</v>
      </c>
      <c r="R51" s="20">
        <v>0</v>
      </c>
      <c r="S51" s="20">
        <v>-15302.850000000093</v>
      </c>
      <c r="T51" s="24">
        <v>0</v>
      </c>
      <c r="U51" s="25">
        <v>0</v>
      </c>
      <c r="V51" s="26">
        <v>0</v>
      </c>
      <c r="W51" s="24">
        <v>-1.9218122554502073E-2</v>
      </c>
      <c r="X51" s="25">
        <v>-4.3794436459948147E-4</v>
      </c>
    </row>
    <row r="52" spans="2:25" outlineLevel="1" x14ac:dyDescent="0.3">
      <c r="B52" s="27" t="s">
        <v>81</v>
      </c>
      <c r="C52" s="28"/>
      <c r="D52" s="28"/>
      <c r="E52" s="28"/>
      <c r="F52" s="29">
        <v>0</v>
      </c>
      <c r="G52" s="128">
        <f t="shared" si="3"/>
        <v>0</v>
      </c>
      <c r="H52" s="30">
        <v>0</v>
      </c>
      <c r="I52" s="28"/>
      <c r="J52" s="29">
        <v>0</v>
      </c>
      <c r="K52" s="32"/>
      <c r="L52" s="32"/>
      <c r="M52" s="28"/>
      <c r="N52" s="29">
        <v>0</v>
      </c>
      <c r="O52" s="28"/>
      <c r="P52" s="29">
        <v>0</v>
      </c>
      <c r="Q52" s="28"/>
      <c r="R52" s="29">
        <v>0</v>
      </c>
      <c r="S52" s="29">
        <v>0</v>
      </c>
      <c r="T52" s="33">
        <v>0</v>
      </c>
      <c r="U52" s="34">
        <v>0</v>
      </c>
      <c r="V52" s="35">
        <v>0</v>
      </c>
      <c r="W52" s="33">
        <v>0</v>
      </c>
      <c r="X52" s="34">
        <v>0</v>
      </c>
    </row>
    <row r="53" spans="2:25" outlineLevel="1" x14ac:dyDescent="0.3">
      <c r="B53" s="27" t="s">
        <v>83</v>
      </c>
      <c r="C53" s="28">
        <v>1085799.77</v>
      </c>
      <c r="D53" s="28">
        <v>1133601</v>
      </c>
      <c r="E53" s="28">
        <v>1066000</v>
      </c>
      <c r="F53" s="29">
        <v>-19799.770000000019</v>
      </c>
      <c r="G53" s="128">
        <f t="shared" si="3"/>
        <v>-1.8235194505521048E-2</v>
      </c>
      <c r="H53" s="30">
        <v>3.1073943112224865E-2</v>
      </c>
      <c r="I53" s="28">
        <v>1085799.77</v>
      </c>
      <c r="J53" s="29">
        <v>0</v>
      </c>
      <c r="K53" s="32"/>
      <c r="L53" s="32"/>
      <c r="M53" s="28">
        <v>1085799.77</v>
      </c>
      <c r="N53" s="29">
        <v>0</v>
      </c>
      <c r="O53" s="28">
        <v>1085799.77</v>
      </c>
      <c r="P53" s="29">
        <v>0</v>
      </c>
      <c r="Q53" s="28">
        <v>1085799.77</v>
      </c>
      <c r="R53" s="29">
        <v>0</v>
      </c>
      <c r="S53" s="29">
        <v>-19799.770000000019</v>
      </c>
      <c r="T53" s="33">
        <v>0</v>
      </c>
      <c r="U53" s="34">
        <v>0</v>
      </c>
      <c r="V53" s="35">
        <v>0</v>
      </c>
      <c r="W53" s="33">
        <v>-1.8235194505521048E-2</v>
      </c>
      <c r="X53" s="34">
        <v>-5.666393967049165E-4</v>
      </c>
    </row>
    <row r="54" spans="2:25" outlineLevel="1" x14ac:dyDescent="0.3">
      <c r="B54" s="27" t="s">
        <v>85</v>
      </c>
      <c r="C54" s="28">
        <v>-289527.92</v>
      </c>
      <c r="D54" s="28">
        <v>-327046</v>
      </c>
      <c r="E54" s="28">
        <v>-285031</v>
      </c>
      <c r="F54" s="29">
        <v>4496.9199999999837</v>
      </c>
      <c r="G54" s="128">
        <f t="shared" si="3"/>
        <v>-1.5531904487829651E-2</v>
      </c>
      <c r="H54" s="30">
        <v>-8.285850084017601E-3</v>
      </c>
      <c r="I54" s="28">
        <v>-289527.92</v>
      </c>
      <c r="J54" s="29">
        <v>0</v>
      </c>
      <c r="K54" s="32"/>
      <c r="L54" s="32"/>
      <c r="M54" s="28">
        <v>-289527.92</v>
      </c>
      <c r="N54" s="29">
        <v>0</v>
      </c>
      <c r="O54" s="28">
        <v>-289527.92</v>
      </c>
      <c r="P54" s="29">
        <v>0</v>
      </c>
      <c r="Q54" s="28">
        <v>-289527.92</v>
      </c>
      <c r="R54" s="29">
        <v>0</v>
      </c>
      <c r="S54" s="29">
        <v>4496.9199999999837</v>
      </c>
      <c r="T54" s="33">
        <v>0</v>
      </c>
      <c r="U54" s="34">
        <v>0</v>
      </c>
      <c r="V54" s="35">
        <v>0</v>
      </c>
      <c r="W54" s="33">
        <v>-1.5531904487829651E-2</v>
      </c>
      <c r="X54" s="34">
        <v>1.2869503210543668E-4</v>
      </c>
      <c r="Y54" s="1"/>
    </row>
    <row r="55" spans="2:25" outlineLevel="1" x14ac:dyDescent="0.3">
      <c r="B55" s="36" t="s">
        <v>86</v>
      </c>
      <c r="C55" s="218">
        <v>-3095658.0399999996</v>
      </c>
      <c r="D55" s="218">
        <v>-2669527.12</v>
      </c>
      <c r="E55" s="218">
        <v>-2826647.9</v>
      </c>
      <c r="F55" s="38">
        <v>269010.13999999966</v>
      </c>
      <c r="G55" s="129">
        <f t="shared" si="3"/>
        <v>-8.6899178308467079E-2</v>
      </c>
      <c r="H55" s="39">
        <v>-8.8593039423706554E-2</v>
      </c>
      <c r="I55" s="37">
        <v>-3095658.0399999996</v>
      </c>
      <c r="J55" s="38">
        <v>0</v>
      </c>
      <c r="K55" s="41"/>
      <c r="L55" s="41"/>
      <c r="M55" s="37">
        <v>-3166548.6091159992</v>
      </c>
      <c r="N55" s="38">
        <v>-70890.56911599962</v>
      </c>
      <c r="O55" s="37">
        <v>-3095658.0399999996</v>
      </c>
      <c r="P55" s="38">
        <v>0</v>
      </c>
      <c r="Q55" s="37">
        <v>-3142557.2593059996</v>
      </c>
      <c r="R55" s="38">
        <v>-46899.219306000043</v>
      </c>
      <c r="S55" s="38">
        <v>386799.92842199933</v>
      </c>
      <c r="T55" s="42">
        <v>0</v>
      </c>
      <c r="U55" s="43">
        <v>0</v>
      </c>
      <c r="V55" s="44">
        <v>0</v>
      </c>
      <c r="W55" s="42">
        <v>-8.6899178308467079E-2</v>
      </c>
      <c r="X55" s="43">
        <v>7.6986623297697291E-3</v>
      </c>
    </row>
    <row r="56" spans="2:25" outlineLevel="1" x14ac:dyDescent="0.3">
      <c r="B56" s="3" t="s">
        <v>91</v>
      </c>
      <c r="C56" s="45">
        <v>34942452.140000001</v>
      </c>
      <c r="D56" s="45">
        <v>39053187.800000004</v>
      </c>
      <c r="E56" s="45">
        <v>34721583.5</v>
      </c>
      <c r="F56" s="45">
        <v>-220868.6400000006</v>
      </c>
      <c r="G56" s="131">
        <f t="shared" si="3"/>
        <v>-6.3209255926021165E-3</v>
      </c>
      <c r="H56" s="46">
        <v>1.0000000000000002</v>
      </c>
      <c r="I56" s="45">
        <v>35343480.563574001</v>
      </c>
      <c r="J56" s="45">
        <v>401028.4235740006</v>
      </c>
      <c r="K56" s="45">
        <v>0</v>
      </c>
      <c r="L56" s="45">
        <v>0</v>
      </c>
      <c r="M56" s="45">
        <v>35126421.349394999</v>
      </c>
      <c r="N56" s="45">
        <v>183969.20939500304</v>
      </c>
      <c r="O56" s="45">
        <v>35187877.939950012</v>
      </c>
      <c r="P56" s="45">
        <v>245425.7999500013</v>
      </c>
      <c r="Q56" s="45">
        <v>33519662.919671007</v>
      </c>
      <c r="R56" s="45">
        <v>-1422789.2203289992</v>
      </c>
      <c r="S56" s="45">
        <v>371497.14740999136</v>
      </c>
      <c r="T56" s="47">
        <v>1.147682543764373E-2</v>
      </c>
      <c r="U56" s="48">
        <v>1.147682543764373E-2</v>
      </c>
      <c r="V56" s="49">
        <v>1.147682543764373E-2</v>
      </c>
      <c r="W56" s="50">
        <v>-6.3209255926021165E-3</v>
      </c>
      <c r="X56" s="51">
        <v>-6.3209255926021824E-3</v>
      </c>
    </row>
    <row r="57" spans="2:25" outlineLevel="1" x14ac:dyDescent="0.3">
      <c r="B57" s="1"/>
      <c r="C57" s="54"/>
      <c r="D57" s="54"/>
      <c r="E57" s="54"/>
      <c r="F57" s="54"/>
      <c r="G57" s="54"/>
      <c r="H57" s="55"/>
      <c r="I57" s="54"/>
      <c r="J57" s="54"/>
      <c r="K57" s="54"/>
      <c r="L57" s="54"/>
      <c r="M57" s="54"/>
      <c r="N57" s="54"/>
      <c r="O57" s="54"/>
      <c r="P57" s="54"/>
      <c r="Q57" s="54"/>
      <c r="R57" s="54"/>
      <c r="S57" s="54"/>
      <c r="T57" s="56"/>
      <c r="U57" s="49"/>
      <c r="V57" s="49"/>
      <c r="W57" s="50"/>
      <c r="X57" s="51"/>
    </row>
    <row r="58" spans="2:25" outlineLevel="1" x14ac:dyDescent="0.3">
      <c r="B58" s="1"/>
      <c r="C58" s="57"/>
      <c r="D58" s="57"/>
      <c r="E58" s="57"/>
      <c r="F58" s="57"/>
      <c r="G58" s="57"/>
      <c r="H58" s="58"/>
      <c r="I58" s="57"/>
      <c r="J58" s="57"/>
      <c r="K58" s="57"/>
      <c r="L58" s="57"/>
      <c r="M58" s="57"/>
      <c r="N58" s="57"/>
      <c r="O58" s="57"/>
      <c r="P58" s="57"/>
      <c r="Q58" s="57"/>
      <c r="R58" s="57"/>
      <c r="S58" s="57"/>
      <c r="T58" s="49"/>
      <c r="U58" s="49"/>
      <c r="V58" s="49"/>
      <c r="W58" s="51"/>
      <c r="X58" s="51"/>
    </row>
    <row r="59" spans="2:25" ht="63" customHeight="1" outlineLevel="1" x14ac:dyDescent="0.3">
      <c r="B59" s="14" t="s">
        <v>92</v>
      </c>
      <c r="C59" s="15" t="s">
        <v>58</v>
      </c>
      <c r="D59" s="15" t="s">
        <v>59</v>
      </c>
      <c r="E59" s="15" t="s">
        <v>60</v>
      </c>
      <c r="F59" s="15" t="s">
        <v>61</v>
      </c>
      <c r="G59" s="15" t="s">
        <v>15</v>
      </c>
      <c r="H59" s="15" t="s">
        <v>17</v>
      </c>
      <c r="I59" s="15" t="s">
        <v>19</v>
      </c>
      <c r="J59" s="15" t="s">
        <v>21</v>
      </c>
      <c r="K59" s="15" t="s">
        <v>62</v>
      </c>
      <c r="L59" s="15" t="s">
        <v>63</v>
      </c>
      <c r="M59" s="15" t="s">
        <v>27</v>
      </c>
      <c r="N59" s="15" t="s">
        <v>29</v>
      </c>
      <c r="O59" s="15" t="s">
        <v>31</v>
      </c>
      <c r="P59" s="15" t="s">
        <v>33</v>
      </c>
      <c r="Q59" s="15" t="s">
        <v>35</v>
      </c>
      <c r="R59" s="15" t="s">
        <v>37</v>
      </c>
      <c r="S59" s="15" t="s">
        <v>39</v>
      </c>
      <c r="T59" s="15" t="s">
        <v>64</v>
      </c>
      <c r="U59" s="16" t="s">
        <v>65</v>
      </c>
      <c r="V59" s="16" t="s">
        <v>45</v>
      </c>
      <c r="W59" s="15" t="s">
        <v>47</v>
      </c>
      <c r="X59" s="16" t="s">
        <v>49</v>
      </c>
    </row>
    <row r="60" spans="2:25" outlineLevel="1" x14ac:dyDescent="0.3">
      <c r="B60" s="18" t="s">
        <v>3</v>
      </c>
      <c r="C60" s="19">
        <v>1474220.2000000002</v>
      </c>
      <c r="D60" s="19">
        <v>810070</v>
      </c>
      <c r="E60" s="19">
        <v>1425527.83</v>
      </c>
      <c r="F60" s="20">
        <v>-48692.370000000112</v>
      </c>
      <c r="G60" s="126">
        <f>IFERROR(F60/C60,0%)</f>
        <v>-3.3029238101607961E-2</v>
      </c>
      <c r="H60" s="21">
        <v>0.13662608486096114</v>
      </c>
      <c r="I60" s="19">
        <v>1474220.2000000002</v>
      </c>
      <c r="J60" s="20">
        <v>0</v>
      </c>
      <c r="K60" s="23"/>
      <c r="L60" s="23"/>
      <c r="M60" s="19">
        <v>1491468.5763400001</v>
      </c>
      <c r="N60" s="20">
        <v>17248.376339999959</v>
      </c>
      <c r="O60" s="23">
        <v>1491468.5763400001</v>
      </c>
      <c r="P60" s="22">
        <v>17248.376339999959</v>
      </c>
      <c r="Q60" s="23">
        <v>1391031.5763400001</v>
      </c>
      <c r="R60" s="22">
        <v>-83188.623660000041</v>
      </c>
      <c r="S60" s="22">
        <v>-0.49901999998837709</v>
      </c>
      <c r="T60" s="24">
        <v>0</v>
      </c>
      <c r="U60" s="25">
        <v>0</v>
      </c>
      <c r="V60" s="26">
        <v>0</v>
      </c>
      <c r="W60" s="24">
        <v>-3.3029238101607961E-2</v>
      </c>
      <c r="X60" s="25">
        <v>-4.5126554877631805E-3</v>
      </c>
    </row>
    <row r="61" spans="2:25" outlineLevel="1" x14ac:dyDescent="0.3">
      <c r="B61" s="18" t="s">
        <v>66</v>
      </c>
      <c r="C61" s="19">
        <v>4720558.87</v>
      </c>
      <c r="D61" s="19">
        <v>3654219</v>
      </c>
      <c r="E61" s="19">
        <v>5760932.5300000012</v>
      </c>
      <c r="F61" s="20">
        <v>1040373.6600000011</v>
      </c>
      <c r="G61" s="126">
        <f t="shared" ref="G61:G69" si="4">IFERROR(F61/C61,0%)</f>
        <v>0.22039205285877539</v>
      </c>
      <c r="H61" s="21">
        <v>0.43748652797172555</v>
      </c>
      <c r="I61" s="19">
        <v>4720558.87</v>
      </c>
      <c r="J61" s="20">
        <v>0</v>
      </c>
      <c r="K61" s="23"/>
      <c r="L61" s="23"/>
      <c r="M61" s="19">
        <v>4887590.805954</v>
      </c>
      <c r="N61" s="20">
        <v>167031.93595399987</v>
      </c>
      <c r="O61" s="23">
        <v>4787590.805954</v>
      </c>
      <c r="P61" s="22">
        <v>67031.93595399987</v>
      </c>
      <c r="Q61" s="23">
        <v>5526868.805954</v>
      </c>
      <c r="R61" s="22">
        <v>806309.93595399987</v>
      </c>
      <c r="S61" s="22">
        <v>-0.14786199852824211</v>
      </c>
      <c r="T61" s="24">
        <v>0</v>
      </c>
      <c r="U61" s="25">
        <v>0</v>
      </c>
      <c r="V61" s="26">
        <v>0</v>
      </c>
      <c r="W61" s="24">
        <v>0.22039205285877539</v>
      </c>
      <c r="X61" s="25">
        <v>9.6418553997746653E-2</v>
      </c>
    </row>
    <row r="62" spans="2:25" outlineLevel="1" x14ac:dyDescent="0.3">
      <c r="B62" s="18" t="s">
        <v>67</v>
      </c>
      <c r="C62" s="19"/>
      <c r="D62" s="19"/>
      <c r="E62" s="19"/>
      <c r="F62" s="20">
        <v>0</v>
      </c>
      <c r="G62" s="126">
        <f t="shared" si="4"/>
        <v>0</v>
      </c>
      <c r="H62" s="21">
        <v>0</v>
      </c>
      <c r="I62" s="19">
        <v>0</v>
      </c>
      <c r="J62" s="20">
        <v>0</v>
      </c>
      <c r="K62" s="23"/>
      <c r="L62" s="23"/>
      <c r="M62" s="19">
        <v>0</v>
      </c>
      <c r="N62" s="20">
        <v>0</v>
      </c>
      <c r="O62" s="23">
        <v>0</v>
      </c>
      <c r="P62" s="22">
        <v>0</v>
      </c>
      <c r="Q62" s="23">
        <v>0</v>
      </c>
      <c r="R62" s="22">
        <v>0</v>
      </c>
      <c r="S62" s="22">
        <v>0</v>
      </c>
      <c r="T62" s="24">
        <v>0</v>
      </c>
      <c r="U62" s="25">
        <v>0</v>
      </c>
      <c r="V62" s="26">
        <v>0</v>
      </c>
      <c r="W62" s="24">
        <v>0</v>
      </c>
      <c r="X62" s="25">
        <v>0</v>
      </c>
    </row>
    <row r="63" spans="2:25" outlineLevel="1" x14ac:dyDescent="0.3">
      <c r="B63" s="18" t="s">
        <v>4</v>
      </c>
      <c r="C63" s="19">
        <v>4071675.06</v>
      </c>
      <c r="D63" s="19">
        <v>2843967</v>
      </c>
      <c r="E63" s="19">
        <v>4442863.74</v>
      </c>
      <c r="F63" s="20">
        <v>371188.68000000017</v>
      </c>
      <c r="G63" s="126">
        <f t="shared" si="4"/>
        <v>9.1163630331542261E-2</v>
      </c>
      <c r="H63" s="21">
        <v>0.37735002021666714</v>
      </c>
      <c r="I63" s="19">
        <v>4134178.7712020003</v>
      </c>
      <c r="J63" s="20">
        <v>62503.711202000268</v>
      </c>
      <c r="K63" s="19">
        <v>0</v>
      </c>
      <c r="L63" s="19">
        <v>0</v>
      </c>
      <c r="M63" s="19">
        <v>4134178.7712020003</v>
      </c>
      <c r="N63" s="20">
        <v>62503.711202000268</v>
      </c>
      <c r="O63" s="23">
        <v>4071675.06</v>
      </c>
      <c r="P63" s="22">
        <v>0</v>
      </c>
      <c r="Q63" s="23">
        <v>4317856.7712019999</v>
      </c>
      <c r="R63" s="22">
        <v>246181.7112019998</v>
      </c>
      <c r="S63" s="22">
        <v>-0.45360600017011166</v>
      </c>
      <c r="T63" s="24">
        <v>1.5350859359096369E-2</v>
      </c>
      <c r="U63" s="25">
        <v>1.5350859359096369E-2</v>
      </c>
      <c r="V63" s="26">
        <v>5.7926470894982289E-3</v>
      </c>
      <c r="W63" s="24">
        <v>9.1163630331542261E-2</v>
      </c>
      <c r="X63" s="25">
        <v>3.4400597748632245E-2</v>
      </c>
    </row>
    <row r="64" spans="2:25" outlineLevel="1" x14ac:dyDescent="0.3">
      <c r="B64" s="11" t="s">
        <v>79</v>
      </c>
      <c r="C64" s="19">
        <v>490982.85</v>
      </c>
      <c r="D64" s="19">
        <v>248319</v>
      </c>
      <c r="E64" s="19">
        <v>437393</v>
      </c>
      <c r="F64" s="20">
        <v>-53589.849999999977</v>
      </c>
      <c r="G64" s="126">
        <f t="shared" si="4"/>
        <v>-0.10914810975576841</v>
      </c>
      <c r="H64" s="21">
        <v>4.55027441147371E-2</v>
      </c>
      <c r="I64" s="19">
        <v>490982.85</v>
      </c>
      <c r="J64" s="20">
        <v>0</v>
      </c>
      <c r="K64" s="32"/>
      <c r="L64" s="32"/>
      <c r="M64" s="19">
        <v>490982.85</v>
      </c>
      <c r="N64" s="20">
        <v>0</v>
      </c>
      <c r="O64" s="19">
        <v>490982.85</v>
      </c>
      <c r="P64" s="22">
        <v>0</v>
      </c>
      <c r="Q64" s="19">
        <v>490982.85</v>
      </c>
      <c r="R64" s="22">
        <v>0</v>
      </c>
      <c r="S64" s="22">
        <v>-53589.849999999977</v>
      </c>
      <c r="T64" s="24">
        <v>0</v>
      </c>
      <c r="U64" s="25">
        <v>0</v>
      </c>
      <c r="V64" s="26">
        <v>0</v>
      </c>
      <c r="W64" s="24">
        <v>-0.10914810975576841</v>
      </c>
      <c r="X64" s="25">
        <v>-4.9665385088239703E-3</v>
      </c>
    </row>
    <row r="65" spans="2:25" outlineLevel="1" x14ac:dyDescent="0.3">
      <c r="B65" s="27" t="s">
        <v>81</v>
      </c>
      <c r="C65" s="28"/>
      <c r="D65" s="28"/>
      <c r="E65" s="28"/>
      <c r="F65" s="29">
        <v>0</v>
      </c>
      <c r="G65" s="128">
        <f t="shared" si="4"/>
        <v>0</v>
      </c>
      <c r="H65" s="30">
        <v>0</v>
      </c>
      <c r="I65" s="28"/>
      <c r="J65" s="29">
        <v>0</v>
      </c>
      <c r="K65" s="32"/>
      <c r="L65" s="32"/>
      <c r="M65" s="28"/>
      <c r="N65" s="29">
        <v>0</v>
      </c>
      <c r="O65" s="28"/>
      <c r="P65" s="31">
        <v>0</v>
      </c>
      <c r="Q65" s="28"/>
      <c r="R65" s="31">
        <v>0</v>
      </c>
      <c r="S65" s="31">
        <v>0</v>
      </c>
      <c r="T65" s="33">
        <v>0</v>
      </c>
      <c r="U65" s="34">
        <v>0</v>
      </c>
      <c r="V65" s="35">
        <v>0</v>
      </c>
      <c r="W65" s="33">
        <v>0</v>
      </c>
      <c r="X65" s="34">
        <v>0</v>
      </c>
    </row>
    <row r="66" spans="2:25" outlineLevel="1" x14ac:dyDescent="0.3">
      <c r="B66" s="27" t="s">
        <v>83</v>
      </c>
      <c r="C66" s="28">
        <v>584661.22</v>
      </c>
      <c r="D66" s="28">
        <v>358443</v>
      </c>
      <c r="E66" s="28">
        <v>574000</v>
      </c>
      <c r="F66" s="29">
        <v>-10661.219999999972</v>
      </c>
      <c r="G66" s="128">
        <f t="shared" si="4"/>
        <v>-1.8234867706806299E-2</v>
      </c>
      <c r="H66" s="30">
        <v>5.4184560392425141E-2</v>
      </c>
      <c r="I66" s="19">
        <v>584661.22</v>
      </c>
      <c r="J66" s="29">
        <v>0</v>
      </c>
      <c r="K66" s="32"/>
      <c r="L66" s="32"/>
      <c r="M66" s="28">
        <v>584661.22</v>
      </c>
      <c r="N66" s="29">
        <v>0</v>
      </c>
      <c r="O66" s="28">
        <v>584661.22</v>
      </c>
      <c r="P66" s="31">
        <v>0</v>
      </c>
      <c r="Q66" s="28">
        <v>584661.22</v>
      </c>
      <c r="R66" s="31">
        <v>0</v>
      </c>
      <c r="S66" s="31">
        <v>-10661.219999999972</v>
      </c>
      <c r="T66" s="33">
        <v>0</v>
      </c>
      <c r="U66" s="34">
        <v>0</v>
      </c>
      <c r="V66" s="35">
        <v>0</v>
      </c>
      <c r="W66" s="33">
        <v>-1.8234867706806299E-2</v>
      </c>
      <c r="X66" s="34">
        <v>-9.8804829050732896E-4</v>
      </c>
    </row>
    <row r="67" spans="2:25" outlineLevel="1" x14ac:dyDescent="0.3">
      <c r="B67" s="27" t="s">
        <v>85</v>
      </c>
      <c r="C67" s="28">
        <v>-93678.37</v>
      </c>
      <c r="D67" s="28">
        <v>-110124</v>
      </c>
      <c r="E67" s="28">
        <v>-136607</v>
      </c>
      <c r="F67" s="29">
        <v>-42928.630000000005</v>
      </c>
      <c r="G67" s="128">
        <f t="shared" si="4"/>
        <v>0.4582555183229598</v>
      </c>
      <c r="H67" s="30">
        <v>-8.6818162776880377E-3</v>
      </c>
      <c r="I67" s="19">
        <v>-93678.37</v>
      </c>
      <c r="J67" s="29">
        <v>0</v>
      </c>
      <c r="K67" s="32"/>
      <c r="L67" s="32"/>
      <c r="M67" s="28">
        <v>-93678</v>
      </c>
      <c r="N67" s="29">
        <v>0.36999999999534339</v>
      </c>
      <c r="O67" s="28">
        <v>-93678.37</v>
      </c>
      <c r="P67" s="31">
        <v>0</v>
      </c>
      <c r="Q67" s="28">
        <v>-93678.37</v>
      </c>
      <c r="R67" s="31">
        <v>0</v>
      </c>
      <c r="S67" s="31">
        <v>-42929</v>
      </c>
      <c r="T67" s="33">
        <v>0</v>
      </c>
      <c r="U67" s="34">
        <v>0</v>
      </c>
      <c r="V67" s="35">
        <v>0</v>
      </c>
      <c r="W67" s="33">
        <v>0.4582555183229598</v>
      </c>
      <c r="X67" s="34">
        <v>-3.9784902183166411E-3</v>
      </c>
      <c r="Y67" s="1"/>
    </row>
    <row r="68" spans="2:25" outlineLevel="1" x14ac:dyDescent="0.3">
      <c r="B68" s="36" t="s">
        <v>86</v>
      </c>
      <c r="C68" s="218">
        <v>32744.13</v>
      </c>
      <c r="D68" s="218"/>
      <c r="E68" s="218">
        <v>49249.15</v>
      </c>
      <c r="F68" s="38">
        <v>16505.02</v>
      </c>
      <c r="G68" s="129">
        <f t="shared" si="4"/>
        <v>0.50406042243296734</v>
      </c>
      <c r="H68" s="39">
        <v>3.0346228359090072E-3</v>
      </c>
      <c r="I68" s="218">
        <v>32744.13</v>
      </c>
      <c r="J68" s="38">
        <v>0</v>
      </c>
      <c r="K68" s="41"/>
      <c r="L68" s="41"/>
      <c r="M68" s="37">
        <v>32744</v>
      </c>
      <c r="N68" s="219">
        <v>-0.13000000000101863</v>
      </c>
      <c r="O68" s="218">
        <v>32744.13</v>
      </c>
      <c r="P68" s="40">
        <v>0</v>
      </c>
      <c r="Q68" s="218">
        <v>32744.13</v>
      </c>
      <c r="R68" s="40">
        <v>0</v>
      </c>
      <c r="S68" s="40">
        <v>16505.150000000001</v>
      </c>
      <c r="T68" s="42">
        <v>0</v>
      </c>
      <c r="U68" s="43">
        <v>0</v>
      </c>
      <c r="V68" s="44">
        <v>0</v>
      </c>
      <c r="W68" s="42">
        <v>0.50406042243296734</v>
      </c>
      <c r="X68" s="43">
        <v>1.5296332685930236E-3</v>
      </c>
    </row>
    <row r="69" spans="2:25" outlineLevel="1" x14ac:dyDescent="0.3">
      <c r="B69" s="3" t="s">
        <v>93</v>
      </c>
      <c r="C69" s="45">
        <v>10790181.110000001</v>
      </c>
      <c r="D69" s="45">
        <v>7556575</v>
      </c>
      <c r="E69" s="45">
        <v>12115966.250000002</v>
      </c>
      <c r="F69" s="45">
        <v>1325785.1400000006</v>
      </c>
      <c r="G69" s="131">
        <f t="shared" si="4"/>
        <v>0.12286959101838471</v>
      </c>
      <c r="H69" s="46">
        <v>0.99999999999999989</v>
      </c>
      <c r="I69" s="45">
        <v>10852684.821202002</v>
      </c>
      <c r="J69" s="45">
        <v>62503.711202000268</v>
      </c>
      <c r="K69" s="45">
        <v>0</v>
      </c>
      <c r="L69" s="45">
        <v>0</v>
      </c>
      <c r="M69" s="45">
        <v>11036965.373496002</v>
      </c>
      <c r="N69" s="45">
        <v>246783.89349600009</v>
      </c>
      <c r="O69" s="45">
        <v>10874461.422294002</v>
      </c>
      <c r="P69" s="45">
        <v>84280.312293999828</v>
      </c>
      <c r="Q69" s="45">
        <v>11759484.133496003</v>
      </c>
      <c r="R69" s="45">
        <v>969303.02349599963</v>
      </c>
      <c r="S69" s="45">
        <v>-37085.800487998662</v>
      </c>
      <c r="T69" s="47">
        <v>5.792647089498228E-3</v>
      </c>
      <c r="U69" s="48">
        <v>5.792647089498228E-3</v>
      </c>
      <c r="V69" s="49">
        <v>5.7926470894982289E-3</v>
      </c>
      <c r="W69" s="50">
        <v>0.12286959101838471</v>
      </c>
      <c r="X69" s="51">
        <v>0.12286959101838478</v>
      </c>
    </row>
    <row r="70" spans="2:25" outlineLevel="1" x14ac:dyDescent="0.3">
      <c r="B70" s="1"/>
      <c r="C70" s="54"/>
      <c r="D70" s="54"/>
      <c r="E70" s="54"/>
      <c r="F70" s="54"/>
      <c r="G70" s="54"/>
      <c r="H70" s="55"/>
      <c r="I70" s="54"/>
      <c r="J70" s="54"/>
      <c r="K70" s="54"/>
      <c r="L70" s="54"/>
      <c r="M70" s="54"/>
      <c r="N70" s="54"/>
      <c r="O70" s="54"/>
      <c r="P70" s="54"/>
      <c r="Q70" s="54"/>
      <c r="R70" s="54"/>
      <c r="S70" s="54"/>
      <c r="T70" s="56"/>
      <c r="U70" s="49"/>
      <c r="V70" s="49"/>
      <c r="W70" s="50"/>
      <c r="X70" s="51"/>
    </row>
    <row r="71" spans="2:25" ht="61.35" customHeight="1" outlineLevel="1" x14ac:dyDescent="0.3">
      <c r="B71" s="14" t="s">
        <v>94</v>
      </c>
      <c r="C71" s="15" t="s">
        <v>58</v>
      </c>
      <c r="D71" s="15" t="s">
        <v>59</v>
      </c>
      <c r="E71" s="15" t="s">
        <v>60</v>
      </c>
      <c r="F71" s="15" t="s">
        <v>61</v>
      </c>
      <c r="G71" s="15" t="s">
        <v>15</v>
      </c>
      <c r="H71" s="15" t="s">
        <v>17</v>
      </c>
      <c r="I71" s="15" t="s">
        <v>19</v>
      </c>
      <c r="J71" s="15" t="s">
        <v>21</v>
      </c>
      <c r="K71" s="15" t="s">
        <v>62</v>
      </c>
      <c r="L71" s="15" t="s">
        <v>63</v>
      </c>
      <c r="M71" s="15" t="s">
        <v>27</v>
      </c>
      <c r="N71" s="15" t="s">
        <v>29</v>
      </c>
      <c r="O71" s="15" t="s">
        <v>31</v>
      </c>
      <c r="P71" s="15" t="s">
        <v>33</v>
      </c>
      <c r="Q71" s="15" t="s">
        <v>35</v>
      </c>
      <c r="R71" s="15" t="s">
        <v>37</v>
      </c>
      <c r="S71" s="15" t="s">
        <v>39</v>
      </c>
      <c r="T71" s="15" t="s">
        <v>64</v>
      </c>
      <c r="U71" s="16" t="s">
        <v>65</v>
      </c>
      <c r="V71" s="16" t="s">
        <v>45</v>
      </c>
      <c r="W71" s="15" t="s">
        <v>47</v>
      </c>
      <c r="X71" s="16" t="s">
        <v>49</v>
      </c>
    </row>
    <row r="72" spans="2:25" outlineLevel="1" x14ac:dyDescent="0.3">
      <c r="B72" s="18" t="s">
        <v>3</v>
      </c>
      <c r="C72" s="19"/>
      <c r="D72" s="19"/>
      <c r="E72" s="19"/>
      <c r="F72" s="20">
        <v>0</v>
      </c>
      <c r="G72" s="126">
        <f>IFERROR(F72/C72,0%)</f>
        <v>0</v>
      </c>
      <c r="H72" s="21">
        <v>0</v>
      </c>
      <c r="I72" s="19">
        <v>0</v>
      </c>
      <c r="J72" s="20">
        <v>0</v>
      </c>
      <c r="K72" s="19"/>
      <c r="L72" s="19"/>
      <c r="M72" s="19">
        <v>0</v>
      </c>
      <c r="N72" s="20">
        <v>0</v>
      </c>
      <c r="O72" s="19">
        <v>0</v>
      </c>
      <c r="P72" s="20">
        <v>0</v>
      </c>
      <c r="Q72" s="19">
        <v>0</v>
      </c>
      <c r="R72" s="20">
        <v>0</v>
      </c>
      <c r="S72" s="20">
        <v>0</v>
      </c>
      <c r="T72" s="24">
        <v>0</v>
      </c>
      <c r="U72" s="25">
        <v>0</v>
      </c>
      <c r="V72" s="26">
        <v>0</v>
      </c>
      <c r="W72" s="24">
        <v>0</v>
      </c>
      <c r="X72" s="25">
        <v>0</v>
      </c>
    </row>
    <row r="73" spans="2:25" outlineLevel="1" x14ac:dyDescent="0.3">
      <c r="B73" s="18" t="s">
        <v>66</v>
      </c>
      <c r="C73" s="19"/>
      <c r="D73" s="19"/>
      <c r="E73" s="19"/>
      <c r="F73" s="20">
        <v>0</v>
      </c>
      <c r="G73" s="126">
        <f t="shared" ref="G73:G81" si="5">IFERROR(F73/C73,0%)</f>
        <v>0</v>
      </c>
      <c r="H73" s="21">
        <v>0</v>
      </c>
      <c r="I73" s="19">
        <v>0</v>
      </c>
      <c r="J73" s="20">
        <v>0</v>
      </c>
      <c r="K73" s="19"/>
      <c r="L73" s="19"/>
      <c r="M73" s="19">
        <v>0</v>
      </c>
      <c r="N73" s="20">
        <v>0</v>
      </c>
      <c r="O73" s="19">
        <v>0</v>
      </c>
      <c r="P73" s="20">
        <v>0</v>
      </c>
      <c r="Q73" s="19">
        <v>0</v>
      </c>
      <c r="R73" s="20">
        <v>0</v>
      </c>
      <c r="S73" s="20">
        <v>0</v>
      </c>
      <c r="T73" s="24">
        <v>0</v>
      </c>
      <c r="U73" s="25">
        <v>0</v>
      </c>
      <c r="V73" s="26">
        <v>0</v>
      </c>
      <c r="W73" s="24">
        <v>0</v>
      </c>
      <c r="X73" s="25">
        <v>0</v>
      </c>
    </row>
    <row r="74" spans="2:25" outlineLevel="1" x14ac:dyDescent="0.3">
      <c r="B74" s="18" t="s">
        <v>67</v>
      </c>
      <c r="C74" s="19"/>
      <c r="D74" s="19"/>
      <c r="E74" s="19"/>
      <c r="F74" s="20">
        <v>0</v>
      </c>
      <c r="G74" s="126">
        <f t="shared" si="5"/>
        <v>0</v>
      </c>
      <c r="H74" s="21">
        <v>0</v>
      </c>
      <c r="I74" s="19">
        <v>0</v>
      </c>
      <c r="J74" s="20">
        <v>0</v>
      </c>
      <c r="K74" s="19"/>
      <c r="L74" s="19"/>
      <c r="M74" s="19">
        <v>0</v>
      </c>
      <c r="N74" s="20">
        <v>0</v>
      </c>
      <c r="O74" s="19">
        <v>0</v>
      </c>
      <c r="P74" s="20">
        <v>0</v>
      </c>
      <c r="Q74" s="19">
        <v>0</v>
      </c>
      <c r="R74" s="20">
        <v>0</v>
      </c>
      <c r="S74" s="20">
        <v>0</v>
      </c>
      <c r="T74" s="24">
        <v>0</v>
      </c>
      <c r="U74" s="25">
        <v>0</v>
      </c>
      <c r="V74" s="26">
        <v>0</v>
      </c>
      <c r="W74" s="24">
        <v>0</v>
      </c>
      <c r="X74" s="25">
        <v>0</v>
      </c>
    </row>
    <row r="75" spans="2:25" outlineLevel="1" x14ac:dyDescent="0.3">
      <c r="B75" s="18" t="s">
        <v>4</v>
      </c>
      <c r="C75" s="19">
        <v>0</v>
      </c>
      <c r="D75" s="19">
        <v>0</v>
      </c>
      <c r="E75" s="19">
        <v>0</v>
      </c>
      <c r="F75" s="20">
        <v>0</v>
      </c>
      <c r="G75" s="126">
        <f t="shared" si="5"/>
        <v>0</v>
      </c>
      <c r="H75" s="21">
        <v>0</v>
      </c>
      <c r="I75" s="19">
        <v>0</v>
      </c>
      <c r="J75" s="20">
        <v>0</v>
      </c>
      <c r="K75" s="19">
        <v>0</v>
      </c>
      <c r="L75" s="19">
        <v>0</v>
      </c>
      <c r="M75" s="19">
        <v>0</v>
      </c>
      <c r="N75" s="20">
        <v>0</v>
      </c>
      <c r="O75" s="19">
        <v>0</v>
      </c>
      <c r="P75" s="20">
        <v>0</v>
      </c>
      <c r="Q75" s="19">
        <v>0</v>
      </c>
      <c r="R75" s="20">
        <v>0</v>
      </c>
      <c r="S75" s="20">
        <v>0</v>
      </c>
      <c r="T75" s="24">
        <v>0</v>
      </c>
      <c r="U75" s="25">
        <v>0</v>
      </c>
      <c r="V75" s="26">
        <v>0</v>
      </c>
      <c r="W75" s="24">
        <v>0</v>
      </c>
      <c r="X75" s="25">
        <v>0</v>
      </c>
    </row>
    <row r="76" spans="2:25" outlineLevel="1" x14ac:dyDescent="0.3">
      <c r="B76" s="11" t="s">
        <v>79</v>
      </c>
      <c r="C76" s="19">
        <v>0</v>
      </c>
      <c r="D76" s="19">
        <v>0</v>
      </c>
      <c r="E76" s="19">
        <v>0</v>
      </c>
      <c r="F76" s="20">
        <v>0</v>
      </c>
      <c r="G76" s="126">
        <f t="shared" si="5"/>
        <v>0</v>
      </c>
      <c r="H76" s="21">
        <v>0</v>
      </c>
      <c r="I76" s="19">
        <v>0</v>
      </c>
      <c r="J76" s="20">
        <v>0</v>
      </c>
      <c r="K76" s="28"/>
      <c r="L76" s="28"/>
      <c r="M76" s="19">
        <v>0</v>
      </c>
      <c r="N76" s="20">
        <v>0</v>
      </c>
      <c r="O76" s="28">
        <v>0</v>
      </c>
      <c r="P76" s="20">
        <v>0</v>
      </c>
      <c r="Q76" s="19">
        <v>0</v>
      </c>
      <c r="R76" s="20">
        <v>0</v>
      </c>
      <c r="S76" s="20">
        <v>0</v>
      </c>
      <c r="T76" s="24">
        <v>0</v>
      </c>
      <c r="U76" s="25">
        <v>0</v>
      </c>
      <c r="V76" s="26">
        <v>0</v>
      </c>
      <c r="W76" s="24">
        <v>0</v>
      </c>
      <c r="X76" s="25">
        <v>0</v>
      </c>
    </row>
    <row r="77" spans="2:25" outlineLevel="1" x14ac:dyDescent="0.3">
      <c r="B77" s="27" t="s">
        <v>81</v>
      </c>
      <c r="C77" s="28"/>
      <c r="D77" s="28"/>
      <c r="E77" s="28"/>
      <c r="F77" s="29">
        <v>0</v>
      </c>
      <c r="G77" s="128">
        <f t="shared" si="5"/>
        <v>0</v>
      </c>
      <c r="H77" s="30">
        <v>0</v>
      </c>
      <c r="I77" s="28">
        <v>0</v>
      </c>
      <c r="J77" s="29">
        <v>0</v>
      </c>
      <c r="K77" s="28"/>
      <c r="L77" s="28"/>
      <c r="M77" s="28">
        <v>0</v>
      </c>
      <c r="N77" s="29">
        <v>0</v>
      </c>
      <c r="O77" s="28">
        <v>0</v>
      </c>
      <c r="P77" s="29">
        <v>0</v>
      </c>
      <c r="Q77" s="28">
        <v>0</v>
      </c>
      <c r="R77" s="29">
        <v>0</v>
      </c>
      <c r="S77" s="29">
        <v>0</v>
      </c>
      <c r="T77" s="33">
        <v>0</v>
      </c>
      <c r="U77" s="34">
        <v>0</v>
      </c>
      <c r="V77" s="35">
        <v>0</v>
      </c>
      <c r="W77" s="33">
        <v>0</v>
      </c>
      <c r="X77" s="34">
        <v>0</v>
      </c>
    </row>
    <row r="78" spans="2:25" outlineLevel="1" x14ac:dyDescent="0.3">
      <c r="B78" s="27" t="s">
        <v>83</v>
      </c>
      <c r="C78" s="28"/>
      <c r="D78" s="28"/>
      <c r="E78" s="28"/>
      <c r="F78" s="29">
        <v>0</v>
      </c>
      <c r="G78" s="128">
        <f t="shared" si="5"/>
        <v>0</v>
      </c>
      <c r="H78" s="30">
        <v>0</v>
      </c>
      <c r="I78" s="28">
        <v>0</v>
      </c>
      <c r="J78" s="29">
        <v>0</v>
      </c>
      <c r="K78" s="28"/>
      <c r="L78" s="28"/>
      <c r="M78" s="28">
        <v>0</v>
      </c>
      <c r="N78" s="29">
        <v>0</v>
      </c>
      <c r="O78" s="28">
        <v>0</v>
      </c>
      <c r="P78" s="29">
        <v>0</v>
      </c>
      <c r="Q78" s="28">
        <v>0</v>
      </c>
      <c r="R78" s="29">
        <v>0</v>
      </c>
      <c r="S78" s="29">
        <v>0</v>
      </c>
      <c r="T78" s="33">
        <v>0</v>
      </c>
      <c r="U78" s="34">
        <v>0</v>
      </c>
      <c r="V78" s="35">
        <v>0</v>
      </c>
      <c r="W78" s="33">
        <v>0</v>
      </c>
      <c r="X78" s="34">
        <v>0</v>
      </c>
    </row>
    <row r="79" spans="2:25" outlineLevel="1" x14ac:dyDescent="0.3">
      <c r="B79" s="27" t="s">
        <v>85</v>
      </c>
      <c r="C79" s="28"/>
      <c r="D79" s="28"/>
      <c r="E79" s="28"/>
      <c r="F79" s="29">
        <v>0</v>
      </c>
      <c r="G79" s="128">
        <f t="shared" si="5"/>
        <v>0</v>
      </c>
      <c r="H79" s="30">
        <v>0</v>
      </c>
      <c r="I79" s="28">
        <v>0</v>
      </c>
      <c r="J79" s="29">
        <v>0</v>
      </c>
      <c r="K79" s="28"/>
      <c r="L79" s="28"/>
      <c r="M79" s="28">
        <v>0</v>
      </c>
      <c r="N79" s="29">
        <v>0</v>
      </c>
      <c r="O79" s="28">
        <v>0</v>
      </c>
      <c r="P79" s="29">
        <v>0</v>
      </c>
      <c r="Q79" s="28">
        <v>0</v>
      </c>
      <c r="R79" s="29">
        <v>0</v>
      </c>
      <c r="S79" s="29">
        <v>0</v>
      </c>
      <c r="T79" s="33">
        <v>0</v>
      </c>
      <c r="U79" s="34">
        <v>0</v>
      </c>
      <c r="V79" s="35">
        <v>0</v>
      </c>
      <c r="W79" s="33">
        <v>0</v>
      </c>
      <c r="X79" s="34">
        <v>0</v>
      </c>
      <c r="Y79" s="1"/>
    </row>
    <row r="80" spans="2:25" outlineLevel="1" x14ac:dyDescent="0.3">
      <c r="B80" s="36" t="s">
        <v>86</v>
      </c>
      <c r="C80" s="218">
        <v>450000</v>
      </c>
      <c r="D80" s="218">
        <v>381149</v>
      </c>
      <c r="E80" s="218">
        <v>336228</v>
      </c>
      <c r="F80" s="38">
        <v>-113772</v>
      </c>
      <c r="G80" s="129">
        <f t="shared" si="5"/>
        <v>-0.25282666666666664</v>
      </c>
      <c r="H80" s="39">
        <v>1</v>
      </c>
      <c r="I80" s="37">
        <v>450000</v>
      </c>
      <c r="J80" s="38">
        <v>0</v>
      </c>
      <c r="K80" s="37"/>
      <c r="L80" s="37"/>
      <c r="M80" s="37">
        <v>450000</v>
      </c>
      <c r="N80" s="38">
        <v>0</v>
      </c>
      <c r="O80" s="37">
        <v>450000</v>
      </c>
      <c r="P80" s="38">
        <v>0</v>
      </c>
      <c r="Q80" s="37">
        <v>450000</v>
      </c>
      <c r="R80" s="38">
        <v>0</v>
      </c>
      <c r="S80" s="38">
        <v>-113772</v>
      </c>
      <c r="T80" s="42">
        <v>0</v>
      </c>
      <c r="U80" s="43">
        <v>0</v>
      </c>
      <c r="V80" s="44">
        <v>0</v>
      </c>
      <c r="W80" s="42">
        <v>-0.25282666666666664</v>
      </c>
      <c r="X80" s="43">
        <v>-0.25282666666666664</v>
      </c>
    </row>
    <row r="81" spans="2:25" outlineLevel="1" x14ac:dyDescent="0.3">
      <c r="B81" s="3" t="s">
        <v>95</v>
      </c>
      <c r="C81" s="45">
        <v>450000</v>
      </c>
      <c r="D81" s="45">
        <v>381149</v>
      </c>
      <c r="E81" s="45">
        <v>336228</v>
      </c>
      <c r="F81" s="45">
        <v>-113772</v>
      </c>
      <c r="G81" s="131">
        <f t="shared" si="5"/>
        <v>-0.25282666666666664</v>
      </c>
      <c r="H81" s="46">
        <v>1</v>
      </c>
      <c r="I81" s="45">
        <v>450000</v>
      </c>
      <c r="J81" s="45">
        <v>0</v>
      </c>
      <c r="K81" s="45">
        <v>0</v>
      </c>
      <c r="L81" s="45">
        <v>0</v>
      </c>
      <c r="M81" s="45">
        <v>450000</v>
      </c>
      <c r="N81" s="45">
        <v>0</v>
      </c>
      <c r="O81" s="45">
        <v>450000</v>
      </c>
      <c r="P81" s="45">
        <v>0</v>
      </c>
      <c r="Q81" s="45">
        <v>450000</v>
      </c>
      <c r="R81" s="45">
        <v>0</v>
      </c>
      <c r="S81" s="45">
        <v>-113772</v>
      </c>
      <c r="T81" s="47">
        <v>0</v>
      </c>
      <c r="U81" s="48">
        <v>0</v>
      </c>
      <c r="V81" s="49">
        <v>0</v>
      </c>
      <c r="W81" s="50">
        <v>-0.25282666666666664</v>
      </c>
      <c r="X81" s="51">
        <v>-0.25282666666666664</v>
      </c>
    </row>
    <row r="82" spans="2:25" outlineLevel="1" x14ac:dyDescent="0.3">
      <c r="B82" s="1"/>
      <c r="C82" s="54"/>
      <c r="D82" s="54"/>
      <c r="E82" s="54"/>
      <c r="F82" s="54"/>
      <c r="G82" s="54"/>
      <c r="H82" s="55"/>
      <c r="I82" s="54"/>
      <c r="J82" s="54"/>
      <c r="K82" s="54"/>
      <c r="L82" s="54"/>
      <c r="M82" s="54"/>
      <c r="N82" s="54"/>
      <c r="O82" s="54"/>
      <c r="P82" s="54"/>
      <c r="Q82" s="54"/>
      <c r="R82" s="54"/>
      <c r="S82" s="54"/>
      <c r="T82" s="56"/>
      <c r="U82" s="49"/>
      <c r="V82" s="49"/>
      <c r="W82" s="50"/>
      <c r="X82" s="51"/>
    </row>
    <row r="83" spans="2:25" ht="75" customHeight="1" x14ac:dyDescent="0.3">
      <c r="B83" s="14" t="s">
        <v>96</v>
      </c>
      <c r="C83" s="15" t="s">
        <v>58</v>
      </c>
      <c r="D83" s="15" t="s">
        <v>59</v>
      </c>
      <c r="E83" s="15" t="s">
        <v>60</v>
      </c>
      <c r="F83" s="15" t="s">
        <v>61</v>
      </c>
      <c r="G83" s="15" t="s">
        <v>15</v>
      </c>
      <c r="H83" s="15" t="s">
        <v>17</v>
      </c>
      <c r="I83" s="15" t="s">
        <v>19</v>
      </c>
      <c r="J83" s="15" t="s">
        <v>21</v>
      </c>
      <c r="K83" s="15" t="s">
        <v>62</v>
      </c>
      <c r="L83" s="15" t="s">
        <v>63</v>
      </c>
      <c r="M83" s="15" t="s">
        <v>27</v>
      </c>
      <c r="N83" s="15" t="s">
        <v>29</v>
      </c>
      <c r="O83" s="15" t="s">
        <v>31</v>
      </c>
      <c r="P83" s="15" t="s">
        <v>33</v>
      </c>
      <c r="Q83" s="15" t="s">
        <v>35</v>
      </c>
      <c r="R83" s="15" t="s">
        <v>37</v>
      </c>
      <c r="S83" s="15" t="s">
        <v>39</v>
      </c>
      <c r="T83" s="15" t="s">
        <v>64</v>
      </c>
      <c r="U83" s="16" t="s">
        <v>65</v>
      </c>
      <c r="V83" s="16" t="s">
        <v>45</v>
      </c>
      <c r="W83" s="15" t="s">
        <v>47</v>
      </c>
      <c r="X83" s="16" t="s">
        <v>49</v>
      </c>
    </row>
    <row r="84" spans="2:25" x14ac:dyDescent="0.3">
      <c r="B84" s="18" t="s">
        <v>3</v>
      </c>
      <c r="C84" s="19">
        <v>4763767.67</v>
      </c>
      <c r="D84" s="19">
        <v>3725988.0000000005</v>
      </c>
      <c r="E84" s="19">
        <v>4147675.5999999996</v>
      </c>
      <c r="F84" s="20">
        <v>-616092.0700000003</v>
      </c>
      <c r="G84" s="126">
        <f>IFERROR(F84/C84,0%)</f>
        <v>-0.12932873991312854</v>
      </c>
      <c r="H84" s="21">
        <v>6.7731277739889698E-2</v>
      </c>
      <c r="I84" s="19">
        <v>4763767.67</v>
      </c>
      <c r="J84" s="22">
        <v>0</v>
      </c>
      <c r="K84" s="23"/>
      <c r="L84" s="23"/>
      <c r="M84" s="23">
        <v>4943833.9037499996</v>
      </c>
      <c r="N84" s="22">
        <v>180066.23374999966</v>
      </c>
      <c r="O84" s="23">
        <v>4806681.6101549994</v>
      </c>
      <c r="P84" s="22">
        <v>42913.940154999495</v>
      </c>
      <c r="Q84" s="23">
        <v>3924696.1803399995</v>
      </c>
      <c r="R84" s="22">
        <v>-839071.48966000043</v>
      </c>
      <c r="S84" s="22">
        <v>-0.75424499902874231</v>
      </c>
      <c r="T84" s="24">
        <v>0</v>
      </c>
      <c r="U84" s="25">
        <v>0</v>
      </c>
      <c r="V84" s="26">
        <v>0</v>
      </c>
      <c r="W84" s="24">
        <v>-0.12932873991312854</v>
      </c>
      <c r="X84" s="25">
        <v>-8.7596008028060675E-3</v>
      </c>
    </row>
    <row r="85" spans="2:25" x14ac:dyDescent="0.3">
      <c r="B85" s="18" t="s">
        <v>66</v>
      </c>
      <c r="C85" s="19">
        <v>39849048.93</v>
      </c>
      <c r="D85" s="19">
        <v>39430179</v>
      </c>
      <c r="E85" s="19">
        <v>41481655.880000003</v>
      </c>
      <c r="F85" s="20">
        <v>1632606.950000003</v>
      </c>
      <c r="G85" s="126">
        <f t="shared" ref="G85:G93" si="6">IFERROR(F85/C85,0%)</f>
        <v>4.0969784570464601E-2</v>
      </c>
      <c r="H85" s="21">
        <v>0.5665740203380415</v>
      </c>
      <c r="I85" s="23">
        <v>39849048.93</v>
      </c>
      <c r="J85" s="22">
        <v>0</v>
      </c>
      <c r="K85" s="23"/>
      <c r="L85" s="23"/>
      <c r="M85" s="23">
        <v>40814021.157594003</v>
      </c>
      <c r="N85" s="22">
        <v>964972.22759400308</v>
      </c>
      <c r="O85" s="23">
        <v>40610177.091784008</v>
      </c>
      <c r="P85" s="22">
        <v>761128.16178400815</v>
      </c>
      <c r="Q85" s="23">
        <v>39755555.863574006</v>
      </c>
      <c r="R85" s="22">
        <v>-93493.066425994039</v>
      </c>
      <c r="S85" s="22">
        <v>-0.37295201420783997</v>
      </c>
      <c r="T85" s="24">
        <v>0</v>
      </c>
      <c r="U85" s="25">
        <v>0</v>
      </c>
      <c r="V85" s="26">
        <v>0</v>
      </c>
      <c r="W85" s="24">
        <v>4.0969784570464601E-2</v>
      </c>
      <c r="X85" s="25">
        <v>2.3212415556471591E-2</v>
      </c>
    </row>
    <row r="86" spans="2:25" x14ac:dyDescent="0.3">
      <c r="B86" s="18" t="s">
        <v>67</v>
      </c>
      <c r="C86" s="19">
        <v>0</v>
      </c>
      <c r="D86" s="19">
        <v>0</v>
      </c>
      <c r="E86" s="19">
        <v>0</v>
      </c>
      <c r="F86" s="20">
        <v>0</v>
      </c>
      <c r="G86" s="126">
        <f t="shared" si="6"/>
        <v>0</v>
      </c>
      <c r="H86" s="21">
        <v>0</v>
      </c>
      <c r="I86" s="23">
        <v>0</v>
      </c>
      <c r="J86" s="22">
        <v>0</v>
      </c>
      <c r="K86" s="23"/>
      <c r="L86" s="23"/>
      <c r="M86" s="23">
        <v>0</v>
      </c>
      <c r="N86" s="22">
        <v>0</v>
      </c>
      <c r="O86" s="23">
        <v>0</v>
      </c>
      <c r="P86" s="22">
        <v>0</v>
      </c>
      <c r="Q86" s="23">
        <v>0</v>
      </c>
      <c r="R86" s="22">
        <v>0</v>
      </c>
      <c r="S86" s="22">
        <v>0</v>
      </c>
      <c r="T86" s="24">
        <v>0</v>
      </c>
      <c r="U86" s="25">
        <v>0</v>
      </c>
      <c r="V86" s="26">
        <v>0</v>
      </c>
      <c r="W86" s="24">
        <v>0</v>
      </c>
      <c r="X86" s="25">
        <v>0</v>
      </c>
    </row>
    <row r="87" spans="2:25" x14ac:dyDescent="0.3">
      <c r="B87" s="18" t="s">
        <v>4</v>
      </c>
      <c r="C87" s="19">
        <v>27945466.359999999</v>
      </c>
      <c r="D87" s="19">
        <v>27974394</v>
      </c>
      <c r="E87" s="19">
        <v>29803135.590000004</v>
      </c>
      <c r="F87" s="20">
        <v>1857669.2300000042</v>
      </c>
      <c r="G87" s="126">
        <f t="shared" si="6"/>
        <v>6.6474797953595649E-2</v>
      </c>
      <c r="H87" s="21">
        <v>0.39732881087374788</v>
      </c>
      <c r="I87" s="23">
        <v>28573498.087879002</v>
      </c>
      <c r="J87" s="22">
        <v>628031.72787900269</v>
      </c>
      <c r="K87" s="23">
        <v>0</v>
      </c>
      <c r="L87" s="23">
        <v>0</v>
      </c>
      <c r="M87" s="23">
        <v>28163527.241764005</v>
      </c>
      <c r="N87" s="22">
        <v>218060.88176400587</v>
      </c>
      <c r="O87" s="23">
        <v>27945466.359999999</v>
      </c>
      <c r="P87" s="22">
        <v>0</v>
      </c>
      <c r="Q87" s="23">
        <v>28957042.218008</v>
      </c>
      <c r="R87" s="22">
        <v>1011575.858008001</v>
      </c>
      <c r="S87" s="22">
        <v>0.76234899461269379</v>
      </c>
      <c r="T87" s="24">
        <v>2.2473474580404273E-2</v>
      </c>
      <c r="U87" s="25">
        <v>2.2473474580404273E-2</v>
      </c>
      <c r="V87" s="26">
        <v>8.9293589312334307E-3</v>
      </c>
      <c r="W87" s="24">
        <v>6.6474797953595649E-2</v>
      </c>
      <c r="X87" s="25">
        <v>2.641235242397481E-2</v>
      </c>
    </row>
    <row r="88" spans="2:25" x14ac:dyDescent="0.3">
      <c r="B88" s="11" t="s">
        <v>79</v>
      </c>
      <c r="C88" s="19">
        <v>1588076.1400000001</v>
      </c>
      <c r="D88" s="19">
        <v>1349475</v>
      </c>
      <c r="E88" s="19">
        <v>1450000</v>
      </c>
      <c r="F88" s="20">
        <v>-138076.14000000013</v>
      </c>
      <c r="G88" s="126">
        <f t="shared" si="6"/>
        <v>-8.6945541540596485E-2</v>
      </c>
      <c r="H88" s="21">
        <v>2.2579276228731779E-2</v>
      </c>
      <c r="I88" s="19">
        <v>1588076.1400000001</v>
      </c>
      <c r="J88" s="22">
        <v>0</v>
      </c>
      <c r="K88" s="32"/>
      <c r="L88" s="32"/>
      <c r="M88" s="19">
        <v>1588076.1400000001</v>
      </c>
      <c r="N88" s="22">
        <v>0</v>
      </c>
      <c r="O88" s="19">
        <v>1588076.1400000001</v>
      </c>
      <c r="P88" s="22">
        <v>0</v>
      </c>
      <c r="Q88" s="19">
        <v>1588076.1400000001</v>
      </c>
      <c r="R88" s="22">
        <v>0</v>
      </c>
      <c r="S88" s="22">
        <v>-138076.14000000013</v>
      </c>
      <c r="T88" s="24">
        <v>0</v>
      </c>
      <c r="U88" s="25">
        <v>0</v>
      </c>
      <c r="V88" s="26">
        <v>0</v>
      </c>
      <c r="W88" s="24">
        <v>-8.6945541540596485E-2</v>
      </c>
      <c r="X88" s="25">
        <v>-1.9631673993018017E-3</v>
      </c>
    </row>
    <row r="89" spans="2:25" x14ac:dyDescent="0.3">
      <c r="B89" s="27" t="s">
        <v>81</v>
      </c>
      <c r="C89" s="28">
        <v>0</v>
      </c>
      <c r="D89" s="28">
        <v>0</v>
      </c>
      <c r="E89" s="28">
        <v>0</v>
      </c>
      <c r="F89" s="29">
        <v>0</v>
      </c>
      <c r="G89" s="128">
        <f t="shared" si="6"/>
        <v>0</v>
      </c>
      <c r="H89" s="30">
        <v>0</v>
      </c>
      <c r="I89" s="28">
        <v>0</v>
      </c>
      <c r="J89" s="31">
        <v>0</v>
      </c>
      <c r="K89" s="32"/>
      <c r="L89" s="32"/>
      <c r="M89" s="28">
        <v>0</v>
      </c>
      <c r="N89" s="31">
        <v>0</v>
      </c>
      <c r="O89" s="28">
        <v>0</v>
      </c>
      <c r="P89" s="31">
        <v>0</v>
      </c>
      <c r="Q89" s="28">
        <v>0</v>
      </c>
      <c r="R89" s="31">
        <v>0</v>
      </c>
      <c r="S89" s="31">
        <v>0</v>
      </c>
      <c r="T89" s="33">
        <v>0</v>
      </c>
      <c r="U89" s="34">
        <v>0</v>
      </c>
      <c r="V89" s="35">
        <v>0</v>
      </c>
      <c r="W89" s="33">
        <v>0</v>
      </c>
      <c r="X89" s="34">
        <v>0</v>
      </c>
    </row>
    <row r="90" spans="2:25" x14ac:dyDescent="0.3">
      <c r="B90" s="27" t="s">
        <v>83</v>
      </c>
      <c r="C90" s="28">
        <v>2088076.14</v>
      </c>
      <c r="D90" s="28">
        <v>1947935</v>
      </c>
      <c r="E90" s="28">
        <v>2050000</v>
      </c>
      <c r="F90" s="29">
        <v>-38076.139999999898</v>
      </c>
      <c r="G90" s="128">
        <f t="shared" si="6"/>
        <v>-1.8235034283759357E-2</v>
      </c>
      <c r="H90" s="30">
        <v>2.9688279273362803E-2</v>
      </c>
      <c r="I90" s="28">
        <v>2088076.14</v>
      </c>
      <c r="J90" s="31">
        <v>0</v>
      </c>
      <c r="K90" s="32"/>
      <c r="L90" s="32"/>
      <c r="M90" s="28">
        <v>2088076.14</v>
      </c>
      <c r="N90" s="31">
        <v>0</v>
      </c>
      <c r="O90" s="28">
        <v>2088076.14</v>
      </c>
      <c r="P90" s="31">
        <v>0</v>
      </c>
      <c r="Q90" s="28">
        <v>2088076.14</v>
      </c>
      <c r="R90" s="31">
        <v>0</v>
      </c>
      <c r="S90" s="31">
        <v>-38076.139999999898</v>
      </c>
      <c r="T90" s="33">
        <v>0</v>
      </c>
      <c r="U90" s="34">
        <v>0</v>
      </c>
      <c r="V90" s="35">
        <v>0</v>
      </c>
      <c r="W90" s="33">
        <v>-1.8235034283759357E-2</v>
      </c>
      <c r="X90" s="34">
        <v>-5.4136679037559304E-4</v>
      </c>
    </row>
    <row r="91" spans="2:25" outlineLevel="1" x14ac:dyDescent="0.3">
      <c r="B91" s="27" t="s">
        <v>85</v>
      </c>
      <c r="C91" s="28">
        <v>-500000</v>
      </c>
      <c r="D91" s="28">
        <v>-598460</v>
      </c>
      <c r="E91" s="28">
        <v>-600000</v>
      </c>
      <c r="F91" s="29">
        <v>-100000</v>
      </c>
      <c r="G91" s="128">
        <f t="shared" si="6"/>
        <v>0.2</v>
      </c>
      <c r="H91" s="30">
        <v>-7.1090030446310272E-3</v>
      </c>
      <c r="I91" s="28">
        <v>-500000</v>
      </c>
      <c r="J91" s="31">
        <v>0</v>
      </c>
      <c r="K91" s="32"/>
      <c r="L91" s="32"/>
      <c r="M91" s="28">
        <v>-499999.63</v>
      </c>
      <c r="N91" s="31">
        <v>0.36999999999534339</v>
      </c>
      <c r="O91" s="28">
        <v>-500000</v>
      </c>
      <c r="P91" s="31">
        <v>0</v>
      </c>
      <c r="Q91" s="28">
        <v>-500000</v>
      </c>
      <c r="R91" s="31">
        <v>0</v>
      </c>
      <c r="S91" s="31">
        <v>-100000.37</v>
      </c>
      <c r="T91" s="33">
        <v>0</v>
      </c>
      <c r="U91" s="34">
        <v>0</v>
      </c>
      <c r="V91" s="35">
        <v>0</v>
      </c>
      <c r="W91" s="33">
        <v>0.2</v>
      </c>
      <c r="X91" s="34">
        <v>-1.4218006089262054E-3</v>
      </c>
      <c r="Y91" s="1"/>
    </row>
    <row r="92" spans="2:25" x14ac:dyDescent="0.3">
      <c r="B92" s="36" t="s">
        <v>86</v>
      </c>
      <c r="C92" s="218">
        <v>-3813009</v>
      </c>
      <c r="D92" s="37">
        <v>-3276853</v>
      </c>
      <c r="E92" s="218">
        <v>-3532287</v>
      </c>
      <c r="F92" s="38">
        <v>280722</v>
      </c>
      <c r="G92" s="129">
        <f t="shared" si="6"/>
        <v>-7.3622170836732878E-2</v>
      </c>
      <c r="H92" s="39">
        <v>-5.4213385180411015E-2</v>
      </c>
      <c r="I92" s="37">
        <v>-3813009</v>
      </c>
      <c r="J92" s="40">
        <v>0</v>
      </c>
      <c r="K92" s="41"/>
      <c r="L92" s="41"/>
      <c r="M92" s="37">
        <v>-3915102.1714559998</v>
      </c>
      <c r="N92" s="40">
        <v>-102093.17145599984</v>
      </c>
      <c r="O92" s="37">
        <v>-3813009</v>
      </c>
      <c r="P92" s="40">
        <v>0</v>
      </c>
      <c r="Q92" s="37">
        <v>-3890510.6441010004</v>
      </c>
      <c r="R92" s="40">
        <v>-77501.644101000391</v>
      </c>
      <c r="S92" s="40">
        <v>460316.81555700023</v>
      </c>
      <c r="T92" s="42">
        <v>0</v>
      </c>
      <c r="U92" s="43">
        <v>0</v>
      </c>
      <c r="V92" s="44">
        <v>0</v>
      </c>
      <c r="W92" s="42">
        <v>-7.3622170836732878E-2</v>
      </c>
      <c r="X92" s="43">
        <v>3.9913071053898222E-3</v>
      </c>
    </row>
    <row r="93" spans="2:25" x14ac:dyDescent="0.3">
      <c r="B93" s="3" t="s">
        <v>97</v>
      </c>
      <c r="C93" s="45">
        <v>70333350.100000009</v>
      </c>
      <c r="D93" s="45">
        <v>69203183</v>
      </c>
      <c r="E93" s="45">
        <v>73350180.070000008</v>
      </c>
      <c r="F93" s="45">
        <v>3016829.9699999988</v>
      </c>
      <c r="G93" s="131">
        <f t="shared" si="6"/>
        <v>4.2893306883728242E-2</v>
      </c>
      <c r="H93" s="46">
        <v>0.99999999999999989</v>
      </c>
      <c r="I93" s="45">
        <v>70961381.827878997</v>
      </c>
      <c r="J93" s="45">
        <v>628031.72787900269</v>
      </c>
      <c r="K93" s="45">
        <v>0</v>
      </c>
      <c r="L93" s="45">
        <v>0</v>
      </c>
      <c r="M93" s="45">
        <v>71594356.641652018</v>
      </c>
      <c r="N93" s="45">
        <v>1261006.1716520088</v>
      </c>
      <c r="O93" s="45">
        <v>71137392.201939002</v>
      </c>
      <c r="P93" s="45">
        <v>804042.10193900764</v>
      </c>
      <c r="Q93" s="45">
        <v>70334859.757821009</v>
      </c>
      <c r="R93" s="45">
        <v>1509.6578210061416</v>
      </c>
      <c r="S93" s="45">
        <v>322240.31070898147</v>
      </c>
      <c r="T93" s="47">
        <v>8.929358931233429E-3</v>
      </c>
      <c r="U93" s="48">
        <v>8.929358931233429E-3</v>
      </c>
      <c r="V93" s="49">
        <v>8.9293589312334307E-3</v>
      </c>
      <c r="W93" s="50">
        <v>4.2893306883728242E-2</v>
      </c>
      <c r="X93" s="51">
        <v>4.2893306883728236E-2</v>
      </c>
    </row>
    <row r="94" spans="2:25" x14ac:dyDescent="0.3">
      <c r="B94" s="1"/>
      <c r="C94" s="1"/>
      <c r="D94" s="59"/>
      <c r="E94" s="59"/>
      <c r="F94" s="220"/>
      <c r="G94" s="220"/>
      <c r="H94" s="60"/>
      <c r="I94" s="59"/>
      <c r="J94" s="59"/>
      <c r="K94" s="59"/>
      <c r="L94" s="59"/>
      <c r="M94" s="59"/>
      <c r="N94" s="59"/>
      <c r="O94" s="59"/>
      <c r="P94" s="59"/>
      <c r="Q94" s="59"/>
      <c r="R94" s="59"/>
      <c r="S94" s="59"/>
      <c r="T94" s="49"/>
      <c r="U94" s="49"/>
      <c r="V94" s="49"/>
      <c r="W94" s="51"/>
      <c r="X94" s="51"/>
    </row>
    <row r="96" spans="2:25" x14ac:dyDescent="0.3">
      <c r="B96" s="61" t="s">
        <v>6</v>
      </c>
    </row>
    <row r="97" spans="2:14" x14ac:dyDescent="0.3">
      <c r="B97" s="3" t="s">
        <v>98</v>
      </c>
    </row>
    <row r="98" spans="2:14" x14ac:dyDescent="0.3">
      <c r="J98" s="123"/>
      <c r="K98" s="119" t="s">
        <v>0</v>
      </c>
      <c r="L98" s="123"/>
      <c r="M98" s="119" t="s">
        <v>1</v>
      </c>
      <c r="N98" s="119" t="s">
        <v>2</v>
      </c>
    </row>
    <row r="99" spans="2:14" x14ac:dyDescent="0.3">
      <c r="J99" s="120" t="s">
        <v>3</v>
      </c>
      <c r="K99" s="124">
        <f>P84/C84</f>
        <v>9.0084032488090444E-3</v>
      </c>
      <c r="L99" s="123"/>
      <c r="M99" s="124">
        <f>N84/C84</f>
        <v>3.7799121666653335E-2</v>
      </c>
      <c r="N99" s="124">
        <f>IFERROR(R84/C84,0%)</f>
        <v>-0.17613610649908132</v>
      </c>
    </row>
    <row r="100" spans="2:14" ht="28.8" x14ac:dyDescent="0.3">
      <c r="J100" s="120" t="s">
        <v>66</v>
      </c>
      <c r="K100" s="124">
        <f>+P85/C85</f>
        <v>1.9100284253233447E-2</v>
      </c>
      <c r="L100" s="123"/>
      <c r="M100" s="124">
        <f>N85/C85</f>
        <v>2.421569029888521E-2</v>
      </c>
      <c r="N100" s="124">
        <f>IFERROR(R85/C85,0%)</f>
        <v>-2.3461806225344721E-3</v>
      </c>
    </row>
    <row r="101" spans="2:14" ht="28.8" x14ac:dyDescent="0.3">
      <c r="J101" s="120" t="s">
        <v>67</v>
      </c>
      <c r="K101" s="124">
        <f>IFERROR(+P86/C86,0%)</f>
        <v>0</v>
      </c>
      <c r="L101" s="123"/>
      <c r="M101" s="124">
        <f>IFERROR(N86/C86,0%)</f>
        <v>0</v>
      </c>
      <c r="N101" s="124">
        <f>IFERROR(R86/C86,0%)</f>
        <v>0</v>
      </c>
    </row>
    <row r="102" spans="2:14" x14ac:dyDescent="0.3">
      <c r="J102" s="120" t="s">
        <v>4</v>
      </c>
      <c r="K102" s="124">
        <f>J87/C87</f>
        <v>2.2473474580404273E-2</v>
      </c>
      <c r="L102" s="123"/>
      <c r="M102" s="124">
        <f>N87/C87</f>
        <v>7.8030861591248772E-3</v>
      </c>
      <c r="N102" s="124">
        <f>IFERROR(R87/C87,0%)</f>
        <v>3.6198209934185585E-2</v>
      </c>
    </row>
    <row r="103" spans="2:14" x14ac:dyDescent="0.3">
      <c r="J103" s="122" t="s">
        <v>5</v>
      </c>
      <c r="K103" s="124">
        <f>P88/C88</f>
        <v>0</v>
      </c>
      <c r="L103" s="123"/>
      <c r="M103" s="124">
        <f>N88/C88</f>
        <v>0</v>
      </c>
      <c r="N103" s="124">
        <f>IFERROR(R88/C88,0%)</f>
        <v>0</v>
      </c>
    </row>
    <row r="104" spans="2:14" x14ac:dyDescent="0.3">
      <c r="J104" s="134" t="s">
        <v>119</v>
      </c>
      <c r="K104" s="135">
        <f>SUM(J87,P84:P86,P88)/SUM(C84:C87,C88)</f>
        <v>1.9314149031735939E-2</v>
      </c>
      <c r="L104" s="134"/>
      <c r="M104" s="135">
        <f>SUM(N84:N87,N88)/SUM(C84:C87,C88)</f>
        <v>1.8383901241457026E-2</v>
      </c>
      <c r="N104" s="135">
        <f>SUM(R84:R87,R88)/SUM(C84:C87,C88)</f>
        <v>1.0656127000847775E-3</v>
      </c>
    </row>
  </sheetData>
  <mergeCells count="16">
    <mergeCell ref="C21:X21"/>
    <mergeCell ref="C22:X22"/>
    <mergeCell ref="B25:X25"/>
    <mergeCell ref="B28:X28"/>
    <mergeCell ref="C14:X14"/>
    <mergeCell ref="C16:X16"/>
    <mergeCell ref="C17:X17"/>
    <mergeCell ref="C18:X18"/>
    <mergeCell ref="C19:X19"/>
    <mergeCell ref="C20:X20"/>
    <mergeCell ref="C12:X12"/>
    <mergeCell ref="C2:X2"/>
    <mergeCell ref="C3:X3"/>
    <mergeCell ref="C5:X5"/>
    <mergeCell ref="C6:X6"/>
    <mergeCell ref="C8:X8"/>
  </mergeCells>
  <dataValidations disablePrompts="1" count="1">
    <dataValidation type="list" allowBlank="1" showInputMessage="1" showErrorMessage="1" sqref="D32" xr:uid="{47352DBB-DF5A-4DB9-9E49-4DBC97A1197B}">
      <formula1>$AN$37:$AN$44</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57B70-3705-4589-AF70-125343176FBD}">
  <sheetPr>
    <pageSetUpPr fitToPage="1"/>
  </sheetPr>
  <dimension ref="B1:AQ112"/>
  <sheetViews>
    <sheetView showGridLines="0" topLeftCell="A89" zoomScale="80" zoomScaleNormal="80" workbookViewId="0">
      <selection activeCell="G79" sqref="G79"/>
    </sheetView>
  </sheetViews>
  <sheetFormatPr defaultColWidth="9.109375" defaultRowHeight="14.4" outlineLevelRow="1" x14ac:dyDescent="0.3"/>
  <cols>
    <col min="1" max="1" width="7.88671875" style="3" customWidth="1"/>
    <col min="2" max="2" width="50.5546875" style="3" customWidth="1"/>
    <col min="3" max="3" width="17" style="3" customWidth="1"/>
    <col min="4" max="4" width="18" style="2" bestFit="1" customWidth="1"/>
    <col min="5" max="5" width="18" style="3" bestFit="1" customWidth="1"/>
    <col min="6" max="6" width="17.6640625" style="3" customWidth="1"/>
    <col min="7" max="7" width="10.6640625" style="3" bestFit="1" customWidth="1"/>
    <col min="8" max="8" width="7.6640625" style="2" bestFit="1" customWidth="1"/>
    <col min="9" max="9" width="18" style="3" bestFit="1" customWidth="1"/>
    <col min="10" max="12" width="17.33203125" style="3" customWidth="1"/>
    <col min="13" max="13" width="18" style="3" bestFit="1" customWidth="1"/>
    <col min="14" max="14" width="17.33203125" style="3" bestFit="1" customWidth="1"/>
    <col min="15" max="15" width="18" style="3" bestFit="1" customWidth="1"/>
    <col min="16" max="16" width="17.33203125" style="254" bestFit="1" customWidth="1"/>
    <col min="17" max="17" width="18" style="3" bestFit="1" customWidth="1"/>
    <col min="18" max="19" width="17.33203125" style="3" bestFit="1" customWidth="1"/>
    <col min="20" max="20" width="9.109375" style="3" bestFit="1" customWidth="1"/>
    <col min="21" max="21" width="11.44140625" style="3" customWidth="1"/>
    <col min="22" max="24" width="12.5546875" style="3" customWidth="1"/>
    <col min="25" max="25" width="4.88671875" style="3" customWidth="1"/>
    <col min="26" max="26" width="21" style="3" customWidth="1"/>
    <col min="27" max="27" width="10.33203125" style="3" bestFit="1" customWidth="1"/>
    <col min="28" max="39" width="9.109375" style="3"/>
    <col min="40" max="43" width="0" style="3" hidden="1" customWidth="1"/>
    <col min="44" max="16384" width="9.109375" style="3"/>
  </cols>
  <sheetData>
    <row r="1" spans="2:24" x14ac:dyDescent="0.3">
      <c r="B1" s="1" t="s">
        <v>7</v>
      </c>
      <c r="C1" s="1" t="s">
        <v>8</v>
      </c>
    </row>
    <row r="2" spans="2:24" x14ac:dyDescent="0.3">
      <c r="B2" s="3" t="s">
        <v>9</v>
      </c>
      <c r="C2" s="301" t="s">
        <v>10</v>
      </c>
      <c r="D2" s="301"/>
      <c r="E2" s="301"/>
      <c r="F2" s="301"/>
      <c r="G2" s="301"/>
      <c r="H2" s="301"/>
      <c r="I2" s="301"/>
      <c r="J2" s="301"/>
      <c r="K2" s="301"/>
      <c r="L2" s="301"/>
      <c r="M2" s="301"/>
      <c r="N2" s="301"/>
      <c r="O2" s="301"/>
      <c r="P2" s="301"/>
      <c r="Q2" s="301"/>
      <c r="R2" s="301"/>
      <c r="S2" s="301"/>
      <c r="T2" s="301"/>
      <c r="U2" s="301"/>
      <c r="V2" s="301"/>
      <c r="W2" s="301"/>
      <c r="X2" s="301"/>
    </row>
    <row r="3" spans="2:24" x14ac:dyDescent="0.3">
      <c r="B3" s="3" t="s">
        <v>11</v>
      </c>
      <c r="C3" s="301" t="s">
        <v>12</v>
      </c>
      <c r="D3" s="301"/>
      <c r="E3" s="301"/>
      <c r="F3" s="301"/>
      <c r="G3" s="301"/>
      <c r="H3" s="301"/>
      <c r="I3" s="301"/>
      <c r="J3" s="301"/>
      <c r="K3" s="301"/>
      <c r="L3" s="301"/>
      <c r="M3" s="301"/>
      <c r="N3" s="301"/>
      <c r="O3" s="301"/>
      <c r="P3" s="301"/>
      <c r="Q3" s="301"/>
      <c r="R3" s="301"/>
      <c r="S3" s="301"/>
      <c r="T3" s="301"/>
      <c r="U3" s="301"/>
      <c r="V3" s="301"/>
      <c r="W3" s="301"/>
      <c r="X3" s="301"/>
    </row>
    <row r="4" spans="2:24" x14ac:dyDescent="0.3">
      <c r="B4" s="3" t="s">
        <v>13</v>
      </c>
      <c r="C4" s="3" t="s">
        <v>14</v>
      </c>
    </row>
    <row r="5" spans="2:24" x14ac:dyDescent="0.3">
      <c r="B5" s="4" t="s">
        <v>15</v>
      </c>
      <c r="C5" s="296" t="s">
        <v>16</v>
      </c>
      <c r="D5" s="296"/>
      <c r="E5" s="296"/>
      <c r="F5" s="296"/>
      <c r="G5" s="296"/>
      <c r="H5" s="296"/>
      <c r="I5" s="296"/>
      <c r="J5" s="296"/>
      <c r="K5" s="296"/>
      <c r="L5" s="296"/>
      <c r="M5" s="296"/>
      <c r="N5" s="296"/>
      <c r="O5" s="296"/>
      <c r="P5" s="296"/>
      <c r="Q5" s="296"/>
      <c r="R5" s="296"/>
      <c r="S5" s="296"/>
      <c r="T5" s="296"/>
      <c r="U5" s="296"/>
      <c r="V5" s="296"/>
      <c r="W5" s="296"/>
      <c r="X5" s="296"/>
    </row>
    <row r="6" spans="2:24" x14ac:dyDescent="0.3">
      <c r="B6" s="4" t="s">
        <v>17</v>
      </c>
      <c r="C6" s="296" t="s">
        <v>18</v>
      </c>
      <c r="D6" s="296"/>
      <c r="E6" s="296"/>
      <c r="F6" s="296"/>
      <c r="G6" s="296"/>
      <c r="H6" s="296"/>
      <c r="I6" s="296"/>
      <c r="J6" s="296"/>
      <c r="K6" s="296"/>
      <c r="L6" s="296"/>
      <c r="M6" s="296"/>
      <c r="N6" s="296"/>
      <c r="O6" s="296"/>
      <c r="P6" s="296"/>
      <c r="Q6" s="296"/>
      <c r="R6" s="296"/>
      <c r="S6" s="296"/>
      <c r="T6" s="296"/>
      <c r="U6" s="296"/>
      <c r="V6" s="296"/>
      <c r="W6" s="296"/>
      <c r="X6" s="296"/>
    </row>
    <row r="7" spans="2:24" x14ac:dyDescent="0.3">
      <c r="B7" s="3" t="s">
        <v>19</v>
      </c>
      <c r="C7" s="3" t="s">
        <v>20</v>
      </c>
    </row>
    <row r="8" spans="2:24" x14ac:dyDescent="0.3">
      <c r="B8" s="4" t="s">
        <v>21</v>
      </c>
      <c r="C8" s="296" t="s">
        <v>22</v>
      </c>
      <c r="D8" s="296"/>
      <c r="E8" s="296"/>
      <c r="F8" s="296"/>
      <c r="G8" s="296"/>
      <c r="H8" s="296"/>
      <c r="I8" s="296"/>
      <c r="J8" s="296"/>
      <c r="K8" s="296"/>
      <c r="L8" s="296"/>
      <c r="M8" s="296"/>
      <c r="N8" s="296"/>
      <c r="O8" s="296"/>
      <c r="P8" s="296"/>
      <c r="Q8" s="296"/>
      <c r="R8" s="296"/>
      <c r="S8" s="296"/>
      <c r="T8" s="296"/>
      <c r="U8" s="296"/>
      <c r="V8" s="296"/>
      <c r="W8" s="296"/>
      <c r="X8" s="296"/>
    </row>
    <row r="9" spans="2:24" x14ac:dyDescent="0.3">
      <c r="B9" s="5" t="s">
        <v>23</v>
      </c>
      <c r="C9" s="3" t="s">
        <v>24</v>
      </c>
    </row>
    <row r="10" spans="2:24" x14ac:dyDescent="0.3">
      <c r="B10" s="5" t="s">
        <v>25</v>
      </c>
      <c r="C10" s="3" t="s">
        <v>26</v>
      </c>
    </row>
    <row r="11" spans="2:24" x14ac:dyDescent="0.3">
      <c r="B11" s="3" t="s">
        <v>27</v>
      </c>
      <c r="C11" s="3" t="s">
        <v>28</v>
      </c>
    </row>
    <row r="12" spans="2:24" x14ac:dyDescent="0.3">
      <c r="B12" s="4" t="s">
        <v>29</v>
      </c>
      <c r="C12" s="296" t="s">
        <v>30</v>
      </c>
      <c r="D12" s="296"/>
      <c r="E12" s="296"/>
      <c r="F12" s="296"/>
      <c r="G12" s="296"/>
      <c r="H12" s="296"/>
      <c r="I12" s="296"/>
      <c r="J12" s="296"/>
      <c r="K12" s="296"/>
      <c r="L12" s="296"/>
      <c r="M12" s="296"/>
      <c r="N12" s="296"/>
      <c r="O12" s="296"/>
      <c r="P12" s="296"/>
      <c r="Q12" s="296"/>
      <c r="R12" s="296"/>
      <c r="S12" s="296"/>
      <c r="T12" s="296"/>
      <c r="U12" s="296"/>
      <c r="V12" s="296"/>
      <c r="W12" s="296"/>
      <c r="X12" s="296"/>
    </row>
    <row r="13" spans="2:24" x14ac:dyDescent="0.3">
      <c r="B13" s="3" t="s">
        <v>31</v>
      </c>
      <c r="C13" s="3" t="s">
        <v>32</v>
      </c>
    </row>
    <row r="14" spans="2:24" x14ac:dyDescent="0.3">
      <c r="B14" s="4" t="s">
        <v>33</v>
      </c>
      <c r="C14" s="296" t="s">
        <v>34</v>
      </c>
      <c r="D14" s="296"/>
      <c r="E14" s="296"/>
      <c r="F14" s="296"/>
      <c r="G14" s="296"/>
      <c r="H14" s="296"/>
      <c r="I14" s="296"/>
      <c r="J14" s="296"/>
      <c r="K14" s="296"/>
      <c r="L14" s="296"/>
      <c r="M14" s="296"/>
      <c r="N14" s="296"/>
      <c r="O14" s="296"/>
      <c r="P14" s="296"/>
      <c r="Q14" s="296"/>
      <c r="R14" s="296"/>
      <c r="S14" s="296"/>
      <c r="T14" s="296"/>
      <c r="U14" s="296"/>
      <c r="V14" s="296"/>
      <c r="W14" s="296"/>
      <c r="X14" s="296"/>
    </row>
    <row r="15" spans="2:24" x14ac:dyDescent="0.3">
      <c r="B15" s="3" t="s">
        <v>35</v>
      </c>
      <c r="C15" s="3" t="s">
        <v>36</v>
      </c>
    </row>
    <row r="16" spans="2:24" x14ac:dyDescent="0.3">
      <c r="B16" s="4" t="s">
        <v>37</v>
      </c>
      <c r="C16" s="296" t="s">
        <v>38</v>
      </c>
      <c r="D16" s="296"/>
      <c r="E16" s="296"/>
      <c r="F16" s="296"/>
      <c r="G16" s="296"/>
      <c r="H16" s="296"/>
      <c r="I16" s="296"/>
      <c r="J16" s="296"/>
      <c r="K16" s="296"/>
      <c r="L16" s="296"/>
      <c r="M16" s="296"/>
      <c r="N16" s="296"/>
      <c r="O16" s="296"/>
      <c r="P16" s="296"/>
      <c r="Q16" s="296"/>
      <c r="R16" s="296"/>
      <c r="S16" s="296"/>
      <c r="T16" s="296"/>
      <c r="U16" s="296"/>
      <c r="V16" s="296"/>
      <c r="W16" s="296"/>
      <c r="X16" s="296"/>
    </row>
    <row r="17" spans="2:24" x14ac:dyDescent="0.3">
      <c r="B17" s="4" t="s">
        <v>39</v>
      </c>
      <c r="C17" s="296" t="s">
        <v>40</v>
      </c>
      <c r="D17" s="296"/>
      <c r="E17" s="296"/>
      <c r="F17" s="296"/>
      <c r="G17" s="296"/>
      <c r="H17" s="296"/>
      <c r="I17" s="296"/>
      <c r="J17" s="296"/>
      <c r="K17" s="296"/>
      <c r="L17" s="296"/>
      <c r="M17" s="296"/>
      <c r="N17" s="296"/>
      <c r="O17" s="296"/>
      <c r="P17" s="296"/>
      <c r="Q17" s="296"/>
      <c r="R17" s="296"/>
      <c r="S17" s="296"/>
      <c r="T17" s="296"/>
      <c r="U17" s="296"/>
      <c r="V17" s="296"/>
      <c r="W17" s="296"/>
      <c r="X17" s="296"/>
    </row>
    <row r="18" spans="2:24" x14ac:dyDescent="0.3">
      <c r="B18" s="6" t="s">
        <v>41</v>
      </c>
      <c r="C18" s="296" t="s">
        <v>42</v>
      </c>
      <c r="D18" s="296"/>
      <c r="E18" s="296"/>
      <c r="F18" s="296"/>
      <c r="G18" s="296"/>
      <c r="H18" s="296"/>
      <c r="I18" s="296"/>
      <c r="J18" s="296"/>
      <c r="K18" s="296"/>
      <c r="L18" s="296"/>
      <c r="M18" s="296"/>
      <c r="N18" s="296"/>
      <c r="O18" s="296"/>
      <c r="P18" s="296"/>
      <c r="Q18" s="296"/>
      <c r="R18" s="296"/>
      <c r="S18" s="296"/>
      <c r="T18" s="296"/>
      <c r="U18" s="296"/>
      <c r="V18" s="296"/>
      <c r="W18" s="296"/>
      <c r="X18" s="296"/>
    </row>
    <row r="19" spans="2:24" x14ac:dyDescent="0.3">
      <c r="B19" s="4" t="s">
        <v>43</v>
      </c>
      <c r="C19" s="296" t="s">
        <v>44</v>
      </c>
      <c r="D19" s="296"/>
      <c r="E19" s="296"/>
      <c r="F19" s="296"/>
      <c r="G19" s="296"/>
      <c r="H19" s="296"/>
      <c r="I19" s="296"/>
      <c r="J19" s="296"/>
      <c r="K19" s="296"/>
      <c r="L19" s="296"/>
      <c r="M19" s="296"/>
      <c r="N19" s="296"/>
      <c r="O19" s="296"/>
      <c r="P19" s="296"/>
      <c r="Q19" s="296"/>
      <c r="R19" s="296"/>
      <c r="S19" s="296"/>
      <c r="T19" s="296"/>
      <c r="U19" s="296"/>
      <c r="V19" s="296"/>
      <c r="W19" s="296"/>
      <c r="X19" s="296"/>
    </row>
    <row r="20" spans="2:24" x14ac:dyDescent="0.3">
      <c r="B20" s="4" t="s">
        <v>45</v>
      </c>
      <c r="C20" s="296" t="s">
        <v>46</v>
      </c>
      <c r="D20" s="296"/>
      <c r="E20" s="296"/>
      <c r="F20" s="296"/>
      <c r="G20" s="296"/>
      <c r="H20" s="296"/>
      <c r="I20" s="296"/>
      <c r="J20" s="296"/>
      <c r="K20" s="296"/>
      <c r="L20" s="296"/>
      <c r="M20" s="296"/>
      <c r="N20" s="296"/>
      <c r="O20" s="296"/>
      <c r="P20" s="296"/>
      <c r="Q20" s="296"/>
      <c r="R20" s="296"/>
      <c r="S20" s="296"/>
      <c r="T20" s="296"/>
      <c r="U20" s="296"/>
      <c r="V20" s="296"/>
      <c r="W20" s="296"/>
      <c r="X20" s="296"/>
    </row>
    <row r="21" spans="2:24" x14ac:dyDescent="0.3">
      <c r="B21" s="4" t="s">
        <v>47</v>
      </c>
      <c r="C21" s="296" t="s">
        <v>48</v>
      </c>
      <c r="D21" s="296"/>
      <c r="E21" s="296"/>
      <c r="F21" s="296"/>
      <c r="G21" s="296"/>
      <c r="H21" s="296"/>
      <c r="I21" s="296"/>
      <c r="J21" s="296"/>
      <c r="K21" s="296"/>
      <c r="L21" s="296"/>
      <c r="M21" s="296"/>
      <c r="N21" s="296"/>
      <c r="O21" s="296"/>
      <c r="P21" s="296"/>
      <c r="Q21" s="296"/>
      <c r="R21" s="296"/>
      <c r="S21" s="296"/>
      <c r="T21" s="296"/>
      <c r="U21" s="296"/>
      <c r="V21" s="296"/>
      <c r="W21" s="296"/>
      <c r="X21" s="296"/>
    </row>
    <row r="22" spans="2:24" x14ac:dyDescent="0.3">
      <c r="B22" s="4" t="s">
        <v>49</v>
      </c>
      <c r="C22" s="296" t="s">
        <v>50</v>
      </c>
      <c r="D22" s="296"/>
      <c r="E22" s="296"/>
      <c r="F22" s="296"/>
      <c r="G22" s="296"/>
      <c r="H22" s="296"/>
      <c r="I22" s="296"/>
      <c r="J22" s="296"/>
      <c r="K22" s="296"/>
      <c r="L22" s="296"/>
      <c r="M22" s="296"/>
      <c r="N22" s="296"/>
      <c r="O22" s="296"/>
      <c r="P22" s="296"/>
      <c r="Q22" s="296"/>
      <c r="R22" s="296"/>
      <c r="S22" s="296"/>
      <c r="T22" s="296"/>
      <c r="U22" s="296"/>
      <c r="V22" s="296"/>
      <c r="W22" s="296"/>
      <c r="X22" s="296"/>
    </row>
    <row r="24" spans="2:24" x14ac:dyDescent="0.3">
      <c r="B24" s="3" t="s">
        <v>51</v>
      </c>
    </row>
    <row r="25" spans="2:24" ht="31.5" customHeight="1" thickBot="1" x14ac:dyDescent="0.5">
      <c r="B25" s="297" t="s">
        <v>52</v>
      </c>
      <c r="C25" s="297"/>
      <c r="D25" s="297"/>
      <c r="E25" s="297"/>
      <c r="F25" s="297"/>
      <c r="G25" s="297"/>
      <c r="H25" s="297"/>
      <c r="I25" s="297"/>
      <c r="J25" s="297"/>
      <c r="K25" s="297"/>
      <c r="L25" s="297"/>
      <c r="M25" s="297"/>
      <c r="N25" s="297"/>
      <c r="O25" s="297"/>
      <c r="P25" s="297"/>
      <c r="Q25" s="297"/>
      <c r="R25" s="297"/>
      <c r="S25" s="297"/>
      <c r="T25" s="297"/>
      <c r="U25" s="297"/>
      <c r="V25" s="297"/>
      <c r="W25" s="297"/>
      <c r="X25" s="297"/>
    </row>
    <row r="26" spans="2:24" ht="23.4" x14ac:dyDescent="0.45">
      <c r="B26" s="7"/>
      <c r="C26" s="7"/>
    </row>
    <row r="27" spans="2:24" x14ac:dyDescent="0.3">
      <c r="B27" s="1"/>
      <c r="C27" s="1"/>
    </row>
    <row r="29" spans="2:24" x14ac:dyDescent="0.3">
      <c r="B29" s="8" t="s">
        <v>53</v>
      </c>
      <c r="C29" s="1"/>
      <c r="D29" s="9"/>
    </row>
    <row r="30" spans="2:24" x14ac:dyDescent="0.3">
      <c r="B30" s="10" t="s">
        <v>54</v>
      </c>
      <c r="C30" s="1"/>
      <c r="D30" s="9"/>
    </row>
    <row r="31" spans="2:24" s="2" customFormat="1" x14ac:dyDescent="0.3">
      <c r="B31" s="11" t="s">
        <v>55</v>
      </c>
      <c r="D31" s="12" t="s">
        <v>68</v>
      </c>
      <c r="E31" s="13">
        <f>VLOOKUP(D31,AN$36:AQ$43,4,FALSE)</f>
        <v>1</v>
      </c>
      <c r="P31" s="255"/>
    </row>
    <row r="32" spans="2:24" s="2" customFormat="1" x14ac:dyDescent="0.3">
      <c r="B32" s="206"/>
      <c r="P32" s="255"/>
    </row>
    <row r="33" spans="2:43" ht="57.6" outlineLevel="1" x14ac:dyDescent="0.3">
      <c r="B33" s="14" t="s">
        <v>57</v>
      </c>
      <c r="C33" s="15" t="s">
        <v>58</v>
      </c>
      <c r="D33" s="15" t="s">
        <v>59</v>
      </c>
      <c r="E33" s="15" t="s">
        <v>60</v>
      </c>
      <c r="F33" s="15" t="s">
        <v>61</v>
      </c>
      <c r="G33" s="15" t="s">
        <v>128</v>
      </c>
      <c r="H33" s="15" t="s">
        <v>17</v>
      </c>
      <c r="I33" s="15" t="s">
        <v>19</v>
      </c>
      <c r="J33" s="15" t="s">
        <v>21</v>
      </c>
      <c r="K33" s="15" t="s">
        <v>62</v>
      </c>
      <c r="L33" s="15" t="s">
        <v>63</v>
      </c>
      <c r="M33" s="15" t="s">
        <v>27</v>
      </c>
      <c r="N33" s="15" t="s">
        <v>29</v>
      </c>
      <c r="O33" s="15" t="s">
        <v>31</v>
      </c>
      <c r="P33" s="256" t="s">
        <v>33</v>
      </c>
      <c r="Q33" s="15" t="s">
        <v>35</v>
      </c>
      <c r="R33" s="15" t="s">
        <v>37</v>
      </c>
      <c r="S33" s="15" t="s">
        <v>39</v>
      </c>
      <c r="T33" s="15" t="s">
        <v>64</v>
      </c>
      <c r="U33" s="16" t="s">
        <v>65</v>
      </c>
      <c r="V33" s="16" t="s">
        <v>45</v>
      </c>
      <c r="W33" s="15" t="s">
        <v>47</v>
      </c>
      <c r="X33" s="16" t="s">
        <v>49</v>
      </c>
      <c r="AA33" s="17"/>
    </row>
    <row r="34" spans="2:43" s="1" customFormat="1" outlineLevel="1" x14ac:dyDescent="0.3">
      <c r="B34" s="18" t="s">
        <v>3</v>
      </c>
      <c r="C34" s="19">
        <v>172410</v>
      </c>
      <c r="D34" s="19">
        <v>552453</v>
      </c>
      <c r="E34" s="19">
        <v>561386</v>
      </c>
      <c r="F34" s="20">
        <f t="shared" ref="F34:F40" si="0">E34-C34</f>
        <v>388976</v>
      </c>
      <c r="G34" s="126">
        <f>IFERROR(F34/C34,0%)</f>
        <v>2.2561104344295573</v>
      </c>
      <c r="H34" s="21">
        <f t="shared" ref="H34:H42" si="1">IFERROR(C34/C$43,"")</f>
        <v>1.2398745555605975E-2</v>
      </c>
      <c r="I34" s="257">
        <f>C34</f>
        <v>172410</v>
      </c>
      <c r="J34" s="23">
        <f>I34-C34</f>
        <v>0</v>
      </c>
      <c r="K34" s="23"/>
      <c r="L34" s="23"/>
      <c r="M34" s="23">
        <f>C34*1.02</f>
        <v>175858.2</v>
      </c>
      <c r="N34" s="22">
        <f t="shared" ref="N34:N42" si="2">M34-C34</f>
        <v>3448.2000000000116</v>
      </c>
      <c r="O34" s="23">
        <f>C34</f>
        <v>172410</v>
      </c>
      <c r="P34" s="258">
        <v>0</v>
      </c>
      <c r="Q34" s="23">
        <f>C34*1.0005</f>
        <v>172496.20499999999</v>
      </c>
      <c r="R34" s="22">
        <f t="shared" ref="R34:R42" si="3">Q34-C34</f>
        <v>86.204999999987194</v>
      </c>
      <c r="S34" s="22">
        <f t="shared" ref="S34:S42" si="4">F34-R34-P34-N34-J34</f>
        <v>385441.59500000003</v>
      </c>
      <c r="T34" s="24">
        <f t="shared" ref="T34:T43" si="5">IFERROR(J34/C34,0%)</f>
        <v>0</v>
      </c>
      <c r="U34" s="25">
        <f t="shared" ref="U34:U43" si="6">T34/E$31</f>
        <v>0</v>
      </c>
      <c r="V34" s="26">
        <f t="shared" ref="V34:V42" si="7">IFERROR(T34*H34,0%)</f>
        <v>0</v>
      </c>
      <c r="W34" s="24">
        <f t="shared" ref="W34:W43" si="8">IFERROR((E34-C34)/C34,0%)</f>
        <v>2.2561104344295573</v>
      </c>
      <c r="X34" s="25">
        <f t="shared" ref="X34:X42" si="9">IFERROR(W34*H34,0%)</f>
        <v>2.797293922183974E-2</v>
      </c>
    </row>
    <row r="35" spans="2:43" s="1" customFormat="1" outlineLevel="1" x14ac:dyDescent="0.3">
      <c r="B35" s="18" t="s">
        <v>66</v>
      </c>
      <c r="C35" s="19">
        <f>10788095-C36</f>
        <v>9486822</v>
      </c>
      <c r="D35" s="19">
        <f>4556802</f>
        <v>4556802</v>
      </c>
      <c r="E35" s="19">
        <v>4630482</v>
      </c>
      <c r="F35" s="20">
        <f t="shared" si="0"/>
        <v>-4856340</v>
      </c>
      <c r="G35" s="126">
        <f t="shared" ref="G35:G43" si="10">IFERROR(F35/C35,0%)</f>
        <v>-0.51190377557415956</v>
      </c>
      <c r="H35" s="21">
        <f t="shared" si="1"/>
        <v>0.6822382234750014</v>
      </c>
      <c r="I35" s="259">
        <f>C35</f>
        <v>9486822</v>
      </c>
      <c r="J35" s="23">
        <f>I35-C35</f>
        <v>0</v>
      </c>
      <c r="K35" s="23"/>
      <c r="L35" s="23"/>
      <c r="M35" s="23">
        <f>C35*1.001</f>
        <v>9496308.8219999988</v>
      </c>
      <c r="N35" s="22">
        <f t="shared" si="2"/>
        <v>9486.8219999987632</v>
      </c>
      <c r="O35" s="23">
        <f>C35</f>
        <v>9486822</v>
      </c>
      <c r="P35" s="258">
        <v>0</v>
      </c>
      <c r="Q35" s="23">
        <f>C35*1.0005</f>
        <v>9491565.4110000003</v>
      </c>
      <c r="R35" s="22">
        <f t="shared" si="3"/>
        <v>4743.4110000003129</v>
      </c>
      <c r="S35" s="22">
        <f t="shared" si="4"/>
        <v>-4870570.2329999991</v>
      </c>
      <c r="T35" s="24">
        <f t="shared" si="5"/>
        <v>0</v>
      </c>
      <c r="U35" s="25">
        <f t="shared" si="6"/>
        <v>0</v>
      </c>
      <c r="V35" s="26">
        <f t="shared" si="7"/>
        <v>0</v>
      </c>
      <c r="W35" s="24">
        <f t="shared" si="8"/>
        <v>-0.51190377557415956</v>
      </c>
      <c r="X35" s="25">
        <f t="shared" si="9"/>
        <v>-0.34924032243786041</v>
      </c>
    </row>
    <row r="36" spans="2:43" s="1" customFormat="1" outlineLevel="1" x14ac:dyDescent="0.3">
      <c r="B36" s="18" t="s">
        <v>67</v>
      </c>
      <c r="C36" s="19">
        <v>1301273</v>
      </c>
      <c r="D36" s="19">
        <v>1788459</v>
      </c>
      <c r="E36" s="19">
        <v>1889432</v>
      </c>
      <c r="F36" s="20">
        <f t="shared" si="0"/>
        <v>588159</v>
      </c>
      <c r="G36" s="126">
        <f t="shared" si="10"/>
        <v>0.45198740003058541</v>
      </c>
      <c r="H36" s="21">
        <f t="shared" si="1"/>
        <v>9.3580145150397628E-2</v>
      </c>
      <c r="I36" s="259">
        <f>C36*1.045</f>
        <v>1359830.2849999999</v>
      </c>
      <c r="J36" s="23">
        <f>I36-C36</f>
        <v>58557.284999999916</v>
      </c>
      <c r="K36" s="23"/>
      <c r="L36" s="23"/>
      <c r="M36" s="23">
        <f>C36*1.01</f>
        <v>1314285.73</v>
      </c>
      <c r="N36" s="22">
        <f t="shared" si="2"/>
        <v>13012.729999999981</v>
      </c>
      <c r="O36" s="23">
        <f>C36+P36</f>
        <v>1382636</v>
      </c>
      <c r="P36" s="258">
        <v>81363</v>
      </c>
      <c r="Q36" s="23">
        <f>C36*1.0005</f>
        <v>1301923.6365</v>
      </c>
      <c r="R36" s="22">
        <f t="shared" si="3"/>
        <v>650.63650000002235</v>
      </c>
      <c r="S36" s="22">
        <f t="shared" si="4"/>
        <v>434575.34850000008</v>
      </c>
      <c r="T36" s="24">
        <f t="shared" si="5"/>
        <v>4.4999999999999936E-2</v>
      </c>
      <c r="U36" s="25">
        <f t="shared" si="6"/>
        <v>4.4999999999999936E-2</v>
      </c>
      <c r="V36" s="26">
        <f t="shared" si="7"/>
        <v>4.2111065317678876E-3</v>
      </c>
      <c r="W36" s="24">
        <f t="shared" si="8"/>
        <v>0.45198740003058541</v>
      </c>
      <c r="X36" s="25">
        <f t="shared" si="9"/>
        <v>4.2297046501013021E-2</v>
      </c>
      <c r="AN36" s="1" t="s">
        <v>68</v>
      </c>
      <c r="AO36" s="1">
        <v>1</v>
      </c>
      <c r="AP36" s="1">
        <f>13-AO36</f>
        <v>12</v>
      </c>
      <c r="AQ36" s="1">
        <f t="shared" ref="AQ36:AQ43" si="11">AP36/12</f>
        <v>1</v>
      </c>
    </row>
    <row r="37" spans="2:43" s="1" customFormat="1" outlineLevel="1" x14ac:dyDescent="0.3">
      <c r="B37" s="18" t="s">
        <v>4</v>
      </c>
      <c r="C37" s="19">
        <v>2611532</v>
      </c>
      <c r="D37" s="19">
        <v>4647004</v>
      </c>
      <c r="E37" s="19">
        <v>4934639</v>
      </c>
      <c r="F37" s="20">
        <f t="shared" si="0"/>
        <v>2323107</v>
      </c>
      <c r="G37" s="126">
        <f t="shared" si="10"/>
        <v>0.88955716414732811</v>
      </c>
      <c r="H37" s="21">
        <f t="shared" si="1"/>
        <v>0.1878065122575418</v>
      </c>
      <c r="I37" s="259">
        <v>2729050.94</v>
      </c>
      <c r="J37" s="295">
        <v>212496</v>
      </c>
      <c r="K37" s="23">
        <v>0</v>
      </c>
      <c r="L37" s="23">
        <v>212496</v>
      </c>
      <c r="M37" s="23">
        <v>2700651.8200000003</v>
      </c>
      <c r="N37" s="22">
        <f t="shared" si="2"/>
        <v>89119.820000000298</v>
      </c>
      <c r="O37" s="23">
        <f t="shared" ref="O37:O42" si="12">C37</f>
        <v>2611532</v>
      </c>
      <c r="P37" s="258"/>
      <c r="Q37" s="23">
        <v>2637647.3200000003</v>
      </c>
      <c r="R37" s="22">
        <f t="shared" si="3"/>
        <v>26115.320000000298</v>
      </c>
      <c r="S37" s="22">
        <f t="shared" si="4"/>
        <v>1995375.8599999994</v>
      </c>
      <c r="T37" s="24">
        <f t="shared" si="5"/>
        <v>8.1368330926061785E-2</v>
      </c>
      <c r="U37" s="25">
        <f t="shared" si="6"/>
        <v>8.1368330926061785E-2</v>
      </c>
      <c r="V37" s="26">
        <f t="shared" si="7"/>
        <v>1.528150243944114E-2</v>
      </c>
      <c r="W37" s="24">
        <f t="shared" si="8"/>
        <v>0.88955716414732811</v>
      </c>
      <c r="X37" s="25">
        <f t="shared" si="9"/>
        <v>0.16706462845221931</v>
      </c>
      <c r="AN37" s="1" t="s">
        <v>69</v>
      </c>
      <c r="AO37" s="1">
        <v>2</v>
      </c>
      <c r="AP37" s="1">
        <f>13-AO37</f>
        <v>11</v>
      </c>
      <c r="AQ37" s="1">
        <f t="shared" si="11"/>
        <v>0.91666666666666663</v>
      </c>
    </row>
    <row r="38" spans="2:43" s="1" customFormat="1" outlineLevel="1" x14ac:dyDescent="0.3">
      <c r="B38" s="11" t="s">
        <v>79</v>
      </c>
      <c r="C38" s="19">
        <f>C40</f>
        <v>1013968</v>
      </c>
      <c r="D38" s="19">
        <f t="shared" ref="D38:E38" si="13">D40</f>
        <v>915565</v>
      </c>
      <c r="E38" s="19">
        <f t="shared" si="13"/>
        <v>929692</v>
      </c>
      <c r="F38" s="20">
        <f t="shared" si="0"/>
        <v>-84276</v>
      </c>
      <c r="G38" s="126">
        <f t="shared" si="10"/>
        <v>-8.3115048995629048E-2</v>
      </c>
      <c r="H38" s="21">
        <f t="shared" si="1"/>
        <v>7.2918805368172843E-2</v>
      </c>
      <c r="I38" s="257">
        <f>C38</f>
        <v>1013968</v>
      </c>
      <c r="J38" s="32"/>
      <c r="K38" s="32"/>
      <c r="L38" s="32"/>
      <c r="M38" s="19">
        <f>C38*1.015</f>
        <v>1029177.5199999999</v>
      </c>
      <c r="N38" s="22">
        <f t="shared" si="2"/>
        <v>15209.519999999902</v>
      </c>
      <c r="O38" s="23">
        <f t="shared" si="12"/>
        <v>1013968</v>
      </c>
      <c r="P38" s="258"/>
      <c r="Q38" s="19">
        <f>C38*1.01</f>
        <v>1024107.68</v>
      </c>
      <c r="R38" s="22">
        <f t="shared" si="3"/>
        <v>10139.680000000051</v>
      </c>
      <c r="S38" s="22">
        <f t="shared" si="4"/>
        <v>-109625.19999999995</v>
      </c>
      <c r="T38" s="24">
        <f t="shared" si="5"/>
        <v>0</v>
      </c>
      <c r="U38" s="25">
        <f t="shared" si="6"/>
        <v>0</v>
      </c>
      <c r="V38" s="26">
        <f t="shared" si="7"/>
        <v>0</v>
      </c>
      <c r="W38" s="24">
        <f t="shared" si="8"/>
        <v>-8.3115048995629048E-2</v>
      </c>
      <c r="X38" s="25">
        <f t="shared" si="9"/>
        <v>-6.0606500808784245E-3</v>
      </c>
      <c r="AN38" s="1" t="s">
        <v>80</v>
      </c>
      <c r="AO38" s="1">
        <v>8</v>
      </c>
      <c r="AP38" s="1">
        <f t="shared" ref="AP38:AP43" si="14">13-AO38</f>
        <v>5</v>
      </c>
      <c r="AQ38" s="1">
        <f t="shared" si="11"/>
        <v>0.41666666666666669</v>
      </c>
    </row>
    <row r="39" spans="2:43" s="1" customFormat="1" outlineLevel="1" x14ac:dyDescent="0.3">
      <c r="B39" s="27" t="s">
        <v>81</v>
      </c>
      <c r="C39" s="28"/>
      <c r="D39" s="28"/>
      <c r="E39" s="28"/>
      <c r="F39" s="29">
        <f t="shared" si="0"/>
        <v>0</v>
      </c>
      <c r="G39" s="128">
        <f t="shared" si="10"/>
        <v>0</v>
      </c>
      <c r="H39" s="30">
        <f t="shared" si="1"/>
        <v>0</v>
      </c>
      <c r="I39" s="260"/>
      <c r="J39" s="32"/>
      <c r="K39" s="32"/>
      <c r="L39" s="32"/>
      <c r="M39" s="28">
        <f>M38*0.6</f>
        <v>617506.51199999987</v>
      </c>
      <c r="N39" s="31">
        <f t="shared" si="2"/>
        <v>617506.51199999987</v>
      </c>
      <c r="O39" s="23">
        <f t="shared" si="12"/>
        <v>0</v>
      </c>
      <c r="P39" s="261"/>
      <c r="Q39" s="28">
        <f>Q38*0.6</f>
        <v>614464.60800000001</v>
      </c>
      <c r="R39" s="31">
        <f t="shared" si="3"/>
        <v>614464.60800000001</v>
      </c>
      <c r="S39" s="31">
        <f t="shared" si="4"/>
        <v>-1231971.1199999999</v>
      </c>
      <c r="T39" s="33">
        <f t="shared" si="5"/>
        <v>0</v>
      </c>
      <c r="U39" s="34">
        <f t="shared" si="6"/>
        <v>0</v>
      </c>
      <c r="V39" s="35">
        <f t="shared" si="7"/>
        <v>0</v>
      </c>
      <c r="W39" s="33">
        <f t="shared" si="8"/>
        <v>0</v>
      </c>
      <c r="X39" s="34">
        <f t="shared" si="9"/>
        <v>0</v>
      </c>
      <c r="AN39" s="1" t="s">
        <v>82</v>
      </c>
      <c r="AO39" s="1">
        <v>9</v>
      </c>
      <c r="AP39" s="1">
        <f t="shared" si="14"/>
        <v>4</v>
      </c>
      <c r="AQ39" s="1">
        <f t="shared" si="11"/>
        <v>0.33333333333333331</v>
      </c>
    </row>
    <row r="40" spans="2:43" s="1" customFormat="1" outlineLevel="1" x14ac:dyDescent="0.3">
      <c r="B40" s="27" t="s">
        <v>83</v>
      </c>
      <c r="C40" s="28">
        <f>85918+928050</f>
        <v>1013968</v>
      </c>
      <c r="D40" s="28">
        <f>77884+837681</f>
        <v>915565</v>
      </c>
      <c r="E40" s="28">
        <f>850606+79086</f>
        <v>929692</v>
      </c>
      <c r="F40" s="29">
        <f t="shared" si="0"/>
        <v>-84276</v>
      </c>
      <c r="G40" s="128">
        <f t="shared" si="10"/>
        <v>-8.3115048995629048E-2</v>
      </c>
      <c r="H40" s="30">
        <f t="shared" si="1"/>
        <v>7.2918805368172843E-2</v>
      </c>
      <c r="I40" s="260">
        <f>C40</f>
        <v>1013968</v>
      </c>
      <c r="J40" s="32"/>
      <c r="K40" s="32"/>
      <c r="L40" s="32"/>
      <c r="M40" s="28">
        <f>M38*0.4</f>
        <v>411671.00799999997</v>
      </c>
      <c r="N40" s="31">
        <f t="shared" si="2"/>
        <v>-602296.99200000009</v>
      </c>
      <c r="O40" s="23">
        <f t="shared" si="12"/>
        <v>1013968</v>
      </c>
      <c r="P40" s="261"/>
      <c r="Q40" s="28">
        <f>Q38*0.4</f>
        <v>409643.07200000004</v>
      </c>
      <c r="R40" s="31">
        <f t="shared" si="3"/>
        <v>-604324.92799999996</v>
      </c>
      <c r="S40" s="31">
        <f t="shared" si="4"/>
        <v>1122345.92</v>
      </c>
      <c r="T40" s="33">
        <f t="shared" si="5"/>
        <v>0</v>
      </c>
      <c r="U40" s="34">
        <f t="shared" si="6"/>
        <v>0</v>
      </c>
      <c r="V40" s="35">
        <f t="shared" si="7"/>
        <v>0</v>
      </c>
      <c r="W40" s="33">
        <f t="shared" si="8"/>
        <v>-8.3115048995629048E-2</v>
      </c>
      <c r="X40" s="34">
        <f t="shared" si="9"/>
        <v>-6.0606500808784245E-3</v>
      </c>
      <c r="AN40" s="1" t="s">
        <v>84</v>
      </c>
      <c r="AO40" s="1">
        <v>10</v>
      </c>
      <c r="AP40" s="1">
        <f t="shared" si="14"/>
        <v>3</v>
      </c>
      <c r="AQ40" s="1">
        <f t="shared" si="11"/>
        <v>0.25</v>
      </c>
    </row>
    <row r="41" spans="2:43" outlineLevel="1" x14ac:dyDescent="0.3">
      <c r="B41" s="27" t="s">
        <v>85</v>
      </c>
      <c r="C41" s="28"/>
      <c r="D41" s="28"/>
      <c r="E41" s="28"/>
      <c r="F41" s="29"/>
      <c r="G41" s="128">
        <f t="shared" si="10"/>
        <v>0</v>
      </c>
      <c r="H41" s="30">
        <f t="shared" si="1"/>
        <v>0</v>
      </c>
      <c r="I41" s="260">
        <v>0</v>
      </c>
      <c r="J41" s="32">
        <f>I41-C41</f>
        <v>0</v>
      </c>
      <c r="K41" s="32"/>
      <c r="L41" s="32"/>
      <c r="M41" s="28">
        <v>0</v>
      </c>
      <c r="N41" s="31">
        <f t="shared" si="2"/>
        <v>0</v>
      </c>
      <c r="O41" s="23">
        <f t="shared" si="12"/>
        <v>0</v>
      </c>
      <c r="P41" s="261"/>
      <c r="Q41" s="28">
        <v>0</v>
      </c>
      <c r="R41" s="31">
        <f t="shared" si="3"/>
        <v>0</v>
      </c>
      <c r="S41" s="31">
        <f t="shared" si="4"/>
        <v>0</v>
      </c>
      <c r="T41" s="33">
        <f t="shared" si="5"/>
        <v>0</v>
      </c>
      <c r="U41" s="34">
        <f t="shared" si="6"/>
        <v>0</v>
      </c>
      <c r="V41" s="35">
        <f t="shared" si="7"/>
        <v>0</v>
      </c>
      <c r="W41" s="33">
        <f t="shared" si="8"/>
        <v>0</v>
      </c>
      <c r="X41" s="34">
        <f t="shared" si="9"/>
        <v>0</v>
      </c>
      <c r="Y41" s="1"/>
    </row>
    <row r="42" spans="2:43" s="1" customFormat="1" outlineLevel="1" x14ac:dyDescent="0.3">
      <c r="B42" s="36" t="s">
        <v>86</v>
      </c>
      <c r="C42" s="37">
        <f>-680566</f>
        <v>-680566</v>
      </c>
      <c r="D42" s="37">
        <v>-524920</v>
      </c>
      <c r="E42" s="37">
        <v>-709162</v>
      </c>
      <c r="F42" s="38">
        <f>E42-C42</f>
        <v>-28596</v>
      </c>
      <c r="G42" s="129">
        <f t="shared" si="10"/>
        <v>4.2017967397724836E-2</v>
      </c>
      <c r="H42" s="39">
        <f t="shared" si="1"/>
        <v>-4.8942431806719658E-2</v>
      </c>
      <c r="I42" s="262">
        <f>C42</f>
        <v>-680566</v>
      </c>
      <c r="J42" s="41">
        <f>I42-C42</f>
        <v>0</v>
      </c>
      <c r="K42" s="41"/>
      <c r="L42" s="41"/>
      <c r="M42" s="37">
        <f>C42*1.015</f>
        <v>-690774.49</v>
      </c>
      <c r="N42" s="40">
        <f t="shared" si="2"/>
        <v>-10208.489999999991</v>
      </c>
      <c r="O42" s="23">
        <f t="shared" si="12"/>
        <v>-680566</v>
      </c>
      <c r="P42" s="263">
        <f>O42-C42</f>
        <v>0</v>
      </c>
      <c r="Q42" s="37">
        <f>C42*1.02</f>
        <v>-694177.32000000007</v>
      </c>
      <c r="R42" s="40">
        <f t="shared" si="3"/>
        <v>-13611.320000000065</v>
      </c>
      <c r="S42" s="40">
        <f t="shared" si="4"/>
        <v>-4776.1899999999441</v>
      </c>
      <c r="T42" s="42">
        <f t="shared" si="5"/>
        <v>0</v>
      </c>
      <c r="U42" s="43">
        <f t="shared" si="6"/>
        <v>0</v>
      </c>
      <c r="V42" s="44">
        <f t="shared" si="7"/>
        <v>0</v>
      </c>
      <c r="W42" s="42">
        <f t="shared" si="8"/>
        <v>4.2017967397724836E-2</v>
      </c>
      <c r="X42" s="43">
        <f t="shared" si="9"/>
        <v>-2.0564615040201176E-3</v>
      </c>
      <c r="AN42" s="1" t="s">
        <v>87</v>
      </c>
      <c r="AO42" s="1">
        <v>11</v>
      </c>
      <c r="AP42" s="1">
        <f t="shared" si="14"/>
        <v>2</v>
      </c>
      <c r="AQ42" s="1">
        <f t="shared" si="11"/>
        <v>0.16666666666666666</v>
      </c>
    </row>
    <row r="43" spans="2:43" outlineLevel="1" x14ac:dyDescent="0.3">
      <c r="B43" s="3" t="s">
        <v>88</v>
      </c>
      <c r="C43" s="45">
        <f>SUM(C34,C35,C36,C37,C38,C42)</f>
        <v>13905439</v>
      </c>
      <c r="D43" s="45">
        <f>SUM(D34,D35,D36,D37,D38,D42)</f>
        <v>11935363</v>
      </c>
      <c r="E43" s="45">
        <f>SUM(E34,E35,E36,E37,E38,E42)</f>
        <v>12236469</v>
      </c>
      <c r="F43" s="45">
        <f>E43-C43</f>
        <v>-1668970</v>
      </c>
      <c r="G43" s="131">
        <f t="shared" si="10"/>
        <v>-0.12002281984768694</v>
      </c>
      <c r="H43" s="46">
        <f>SUM(H42,H38,H37,H36,H35,H34)</f>
        <v>0.99999999999999989</v>
      </c>
      <c r="I43" s="260">
        <f>SUM(I42,I38,I37,I36,I35,I34)</f>
        <v>14081515.225</v>
      </c>
      <c r="J43" s="28">
        <f>J37</f>
        <v>212496</v>
      </c>
      <c r="K43" s="45">
        <f>K37</f>
        <v>0</v>
      </c>
      <c r="L43" s="28">
        <f>L37</f>
        <v>212496</v>
      </c>
      <c r="M43" s="45">
        <f>SUM(M42,M38,M37,M36,M35,M34)</f>
        <v>14025507.601999998</v>
      </c>
      <c r="N43" s="45">
        <f>SUM(N42,N38,N37,N36,N35,N34)</f>
        <v>120068.60199999897</v>
      </c>
      <c r="O43" s="45">
        <f>SUM(O42,O38,O37,O36,O35,O34)</f>
        <v>13986802</v>
      </c>
      <c r="P43" s="264">
        <f>SUM(P34,P35,P36,P37,P38,P42)</f>
        <v>81363</v>
      </c>
      <c r="Q43" s="45">
        <f>SUM(Q34,Q35,Q36,Q37,Q38,Q42)</f>
        <v>13933562.932500001</v>
      </c>
      <c r="R43" s="45">
        <f>SUM(R34,R35,R36,R37,R38,R42)</f>
        <v>28123.932500000607</v>
      </c>
      <c r="S43" s="45">
        <f>SUM(S34,S35,S36,S37,S38,S42)</f>
        <v>-2169578.8194999998</v>
      </c>
      <c r="T43" s="47">
        <f t="shared" si="5"/>
        <v>1.5281502439441142E-2</v>
      </c>
      <c r="U43" s="48">
        <f t="shared" si="6"/>
        <v>1.5281502439441142E-2</v>
      </c>
      <c r="V43" s="49">
        <f>SUM(V34:V37,V38,V42)</f>
        <v>1.9492608971209028E-2</v>
      </c>
      <c r="W43" s="50">
        <f t="shared" si="8"/>
        <v>-0.12002281984768694</v>
      </c>
      <c r="X43" s="51">
        <f>SUM(X34:X37,X38,X42)</f>
        <v>-0.12002281984768688</v>
      </c>
      <c r="AN43" s="3" t="s">
        <v>89</v>
      </c>
      <c r="AO43" s="3">
        <v>12</v>
      </c>
      <c r="AP43" s="1">
        <f t="shared" si="14"/>
        <v>1</v>
      </c>
      <c r="AQ43" s="1">
        <f t="shared" si="11"/>
        <v>8.3333333333333329E-2</v>
      </c>
    </row>
    <row r="44" spans="2:43" outlineLevel="1" x14ac:dyDescent="0.3">
      <c r="B44" s="3" t="s">
        <v>129</v>
      </c>
      <c r="C44" s="52">
        <f>423068+415627-18370</f>
        <v>820325</v>
      </c>
      <c r="D44" s="52">
        <f>157933+1285795+13490</f>
        <v>1457218</v>
      </c>
      <c r="E44" s="52">
        <f>167709+1365381+13490</f>
        <v>1546580</v>
      </c>
      <c r="F44" s="53"/>
      <c r="G44" s="53"/>
      <c r="I44" s="2"/>
      <c r="J44" s="265"/>
      <c r="K44" s="2"/>
      <c r="L44" s="2"/>
      <c r="M44" s="2"/>
      <c r="N44" s="2"/>
      <c r="O44" s="23">
        <f>C44+P44</f>
        <v>886343</v>
      </c>
      <c r="P44" s="266">
        <f>7222+58796</f>
        <v>66018</v>
      </c>
      <c r="Q44" s="2"/>
      <c r="R44" s="2"/>
      <c r="S44" s="53"/>
      <c r="T44" s="2"/>
      <c r="U44" s="2"/>
      <c r="V44" s="2"/>
      <c r="W44" s="2"/>
      <c r="X44" s="2"/>
    </row>
    <row r="45" spans="2:43" outlineLevel="1" x14ac:dyDescent="0.3">
      <c r="B45" s="3" t="s">
        <v>130</v>
      </c>
      <c r="C45" s="52">
        <f>C44+C43</f>
        <v>14725764</v>
      </c>
      <c r="D45" s="52">
        <f t="shared" ref="D45:E45" si="15">D44+D43</f>
        <v>13392581</v>
      </c>
      <c r="E45" s="52">
        <f t="shared" si="15"/>
        <v>13783049</v>
      </c>
      <c r="F45" s="53"/>
      <c r="G45" s="53"/>
      <c r="I45" s="2"/>
      <c r="J45" s="265"/>
      <c r="K45" s="2"/>
      <c r="L45" s="2"/>
      <c r="M45" s="2"/>
      <c r="N45" s="2"/>
      <c r="O45" s="53">
        <f>O44+O43</f>
        <v>14873145</v>
      </c>
      <c r="P45" s="267">
        <f>P44+P43</f>
        <v>147381</v>
      </c>
      <c r="Q45" s="2"/>
      <c r="R45" s="2"/>
      <c r="S45" s="53"/>
      <c r="T45" s="2"/>
      <c r="U45" s="2"/>
      <c r="V45" s="2"/>
      <c r="W45" s="2"/>
      <c r="X45" s="2"/>
    </row>
    <row r="46" spans="2:43" ht="63" customHeight="1" outlineLevel="1" x14ac:dyDescent="0.3">
      <c r="B46" s="14" t="s">
        <v>90</v>
      </c>
      <c r="C46" s="15" t="str">
        <f t="shared" ref="C46:X46" si="16">C33</f>
        <v>NPR FY24
Budget</v>
      </c>
      <c r="D46" s="15" t="str">
        <f t="shared" si="16"/>
        <v>NPR FY24
Proj.</v>
      </c>
      <c r="E46" s="15" t="str">
        <f t="shared" si="16"/>
        <v>NPR FY25
Budget</v>
      </c>
      <c r="F46" s="15" t="str">
        <f t="shared" si="16"/>
        <v>NPR YOY 
(Budget to Budget)</v>
      </c>
      <c r="G46" s="15" t="s">
        <v>128</v>
      </c>
      <c r="H46" s="15" t="str">
        <f t="shared" si="16"/>
        <v>W</v>
      </c>
      <c r="I46" s="15" t="str">
        <f t="shared" si="16"/>
        <v>NPR FY24 @FY25 Comm. Prices</v>
      </c>
      <c r="J46" s="268" t="str">
        <f t="shared" si="16"/>
        <v>NPR FY25 due to Comm. Price</v>
      </c>
      <c r="K46" s="15" t="str">
        <f t="shared" si="16"/>
        <v>NPR FY25 due to Comm. Price
(FY24 Proj. to FY24 Budget)</v>
      </c>
      <c r="L46" s="15" t="str">
        <f t="shared" si="16"/>
        <v>NPR FY25 due to Comm. Price
(FY25 Budget to FY24 Proj.)</v>
      </c>
      <c r="M46" s="15" t="str">
        <f t="shared" si="16"/>
        <v>NPR FY24 @FY25 Utiliz.</v>
      </c>
      <c r="N46" s="15" t="str">
        <f t="shared" si="16"/>
        <v>NPR FY25 due to Utiliz.</v>
      </c>
      <c r="O46" s="15" t="str">
        <f t="shared" si="16"/>
        <v>NPR FY24 @FY25 Public Payer Prices</v>
      </c>
      <c r="P46" s="256" t="str">
        <f t="shared" si="16"/>
        <v>NPR FY25 due to Public Payer Prices</v>
      </c>
      <c r="Q46" s="15" t="str">
        <f t="shared" si="16"/>
        <v>NPR FY24 @FY25 Payer Mix</v>
      </c>
      <c r="R46" s="15" t="str">
        <f t="shared" si="16"/>
        <v>NPR FY25 due to Payer Mix</v>
      </c>
      <c r="S46" s="15" t="str">
        <f t="shared" si="16"/>
        <v>NPR FY25 due to all other</v>
      </c>
      <c r="T46" s="15" t="str">
        <f t="shared" si="16"/>
        <v>FY25
Comm Rate NPR Impact</v>
      </c>
      <c r="U46" s="16" t="str">
        <f t="shared" si="16"/>
        <v>FY25
Estimated AnnualizedComm Rate</v>
      </c>
      <c r="V46" s="16" t="str">
        <f t="shared" si="16"/>
        <v>FY25 Comm Rate (WAvg)</v>
      </c>
      <c r="W46" s="15" t="str">
        <f t="shared" si="16"/>
        <v>FY25 NPR Growth</v>
      </c>
      <c r="X46" s="16" t="str">
        <f t="shared" si="16"/>
        <v>FY25 NPR Growth
(WAvg)</v>
      </c>
    </row>
    <row r="47" spans="2:43" outlineLevel="1" x14ac:dyDescent="0.3">
      <c r="B47" s="18" t="str">
        <f t="shared" ref="B47:B53" si="17">B34</f>
        <v>Medicaid</v>
      </c>
      <c r="C47" s="19">
        <v>3679763</v>
      </c>
      <c r="D47" s="19">
        <v>1178658</v>
      </c>
      <c r="E47" s="19">
        <v>1176462</v>
      </c>
      <c r="F47" s="20">
        <f t="shared" ref="F47:F53" si="18">E47-C47</f>
        <v>-2503301</v>
      </c>
      <c r="G47" s="126">
        <f>IFERROR(F47/C47,0%)</f>
        <v>-0.68028864902440733</v>
      </c>
      <c r="H47" s="21">
        <f t="shared" ref="H47:H55" si="19">IFERROR(C47/C$56,"")</f>
        <v>5.9624868340864723E-2</v>
      </c>
      <c r="I47" s="257">
        <f>C47</f>
        <v>3679763</v>
      </c>
      <c r="J47" s="23">
        <f>I47-C47</f>
        <v>0</v>
      </c>
      <c r="K47" s="23"/>
      <c r="L47" s="23"/>
      <c r="M47" s="23">
        <f>C47*1.02</f>
        <v>3753358.2600000002</v>
      </c>
      <c r="N47" s="22">
        <f t="shared" ref="N47:N55" si="20">M47-C47</f>
        <v>73595.260000000242</v>
      </c>
      <c r="O47" s="23">
        <f>C47</f>
        <v>3679763</v>
      </c>
      <c r="P47" s="258">
        <v>0</v>
      </c>
      <c r="Q47" s="23">
        <f>C47*1.0005</f>
        <v>3681602.8814999997</v>
      </c>
      <c r="R47" s="22">
        <f t="shared" ref="R47:R55" si="21">Q47-C47</f>
        <v>1839.8814999996684</v>
      </c>
      <c r="S47" s="22">
        <f t="shared" ref="S47:S55" si="22">F47-R47-P47-N47-J47</f>
        <v>-2578736.1414999999</v>
      </c>
      <c r="T47" s="24">
        <f t="shared" ref="T47:T56" si="23">IFERROR(J47/C47,0%)</f>
        <v>0</v>
      </c>
      <c r="U47" s="25">
        <f t="shared" ref="U47:U56" si="24">T47/E$31</f>
        <v>0</v>
      </c>
      <c r="V47" s="26">
        <f t="shared" ref="V47:V55" si="25">IFERROR(T47*H47,0%)</f>
        <v>0</v>
      </c>
      <c r="W47" s="24">
        <f t="shared" ref="W47:W56" si="26">IFERROR((E47-C47)/C47,0%)</f>
        <v>-0.68028864902440733</v>
      </c>
      <c r="X47" s="25">
        <f t="shared" ref="X47:X55" si="27">IFERROR(W47*H47,0%)</f>
        <v>-4.0562121131865018E-2</v>
      </c>
    </row>
    <row r="48" spans="2:43" outlineLevel="1" x14ac:dyDescent="0.3">
      <c r="B48" s="18" t="str">
        <f t="shared" si="17"/>
        <v>Medicare - Traditional</v>
      </c>
      <c r="C48" s="19">
        <f>22169075-C49</f>
        <v>16276432</v>
      </c>
      <c r="D48" s="19">
        <v>14394001</v>
      </c>
      <c r="E48" s="19">
        <v>15013707</v>
      </c>
      <c r="F48" s="20">
        <f t="shared" si="18"/>
        <v>-1262725</v>
      </c>
      <c r="G48" s="126">
        <f t="shared" ref="G48:G56" si="28">IFERROR(F48/C48,0%)</f>
        <v>-7.7579963471109639E-2</v>
      </c>
      <c r="H48" s="21">
        <f t="shared" si="19"/>
        <v>0.26373440763957828</v>
      </c>
      <c r="I48" s="259">
        <f>C48*1.045</f>
        <v>17008871.439999998</v>
      </c>
      <c r="J48" s="23">
        <f>I48-C48</f>
        <v>732439.43999999762</v>
      </c>
      <c r="K48" s="23"/>
      <c r="L48" s="23"/>
      <c r="M48" s="23">
        <f>C48*1.001</f>
        <v>16292708.431999998</v>
      </c>
      <c r="N48" s="22">
        <f t="shared" si="20"/>
        <v>16276.431999998167</v>
      </c>
      <c r="O48" s="23">
        <f>C48+P48</f>
        <v>16922955</v>
      </c>
      <c r="P48" s="258">
        <v>646523</v>
      </c>
      <c r="Q48" s="23">
        <f>C48*1.0005</f>
        <v>16284570.216</v>
      </c>
      <c r="R48" s="22">
        <f t="shared" si="21"/>
        <v>8138.2160000000149</v>
      </c>
      <c r="S48" s="22">
        <f t="shared" si="22"/>
        <v>-2666102.0879999958</v>
      </c>
      <c r="T48" s="24">
        <f t="shared" si="23"/>
        <v>4.4999999999999853E-2</v>
      </c>
      <c r="U48" s="25">
        <f t="shared" si="24"/>
        <v>4.4999999999999853E-2</v>
      </c>
      <c r="V48" s="26">
        <f t="shared" si="25"/>
        <v>1.1868048343780984E-2</v>
      </c>
      <c r="W48" s="24">
        <f t="shared" si="26"/>
        <v>-7.7579963471109639E-2</v>
      </c>
      <c r="X48" s="25">
        <f t="shared" si="27"/>
        <v>-2.0460505710753221E-2</v>
      </c>
    </row>
    <row r="49" spans="2:25" outlineLevel="1" x14ac:dyDescent="0.3">
      <c r="B49" s="18" t="str">
        <f t="shared" si="17"/>
        <v>Medicare - Advantage</v>
      </c>
      <c r="C49" s="19">
        <v>5892643</v>
      </c>
      <c r="D49" s="19">
        <v>8098803</v>
      </c>
      <c r="E49" s="19">
        <v>8447482</v>
      </c>
      <c r="F49" s="20">
        <f t="shared" si="18"/>
        <v>2554839</v>
      </c>
      <c r="G49" s="126">
        <f t="shared" si="28"/>
        <v>0.43356419182360106</v>
      </c>
      <c r="H49" s="21">
        <f t="shared" si="19"/>
        <v>9.5481166329113631E-2</v>
      </c>
      <c r="I49" s="259">
        <f>C49*1.045</f>
        <v>6157811.9349999996</v>
      </c>
      <c r="J49" s="23">
        <f>I49-C49</f>
        <v>265168.93499999959</v>
      </c>
      <c r="K49" s="23"/>
      <c r="L49" s="23"/>
      <c r="M49" s="23">
        <f>C49*1.01</f>
        <v>5951569.4299999997</v>
      </c>
      <c r="N49" s="22">
        <f t="shared" si="20"/>
        <v>58926.429999999702</v>
      </c>
      <c r="O49" s="23">
        <f>C49+P49</f>
        <v>6256410</v>
      </c>
      <c r="P49" s="258">
        <v>363767</v>
      </c>
      <c r="Q49" s="23">
        <f>C49*1.0005</f>
        <v>5895589.3214999996</v>
      </c>
      <c r="R49" s="22">
        <f t="shared" si="21"/>
        <v>2946.3214999996126</v>
      </c>
      <c r="S49" s="22">
        <f t="shared" si="22"/>
        <v>1864030.3135000011</v>
      </c>
      <c r="T49" s="24">
        <f t="shared" si="23"/>
        <v>4.4999999999999929E-2</v>
      </c>
      <c r="U49" s="25">
        <f t="shared" si="24"/>
        <v>4.4999999999999929E-2</v>
      </c>
      <c r="V49" s="26">
        <f t="shared" si="25"/>
        <v>4.2966524848101068E-3</v>
      </c>
      <c r="W49" s="24">
        <f t="shared" si="26"/>
        <v>0.43356419182360106</v>
      </c>
      <c r="X49" s="25">
        <f t="shared" si="27"/>
        <v>4.1397214713856982E-2</v>
      </c>
    </row>
    <row r="50" spans="2:25" outlineLevel="1" x14ac:dyDescent="0.3">
      <c r="B50" s="18" t="str">
        <f t="shared" si="17"/>
        <v>Commercial</v>
      </c>
      <c r="C50" s="19">
        <v>34249743</v>
      </c>
      <c r="D50" s="19">
        <v>40034561</v>
      </c>
      <c r="E50" s="19">
        <v>41758171</v>
      </c>
      <c r="F50" s="20">
        <f t="shared" si="18"/>
        <v>7508428</v>
      </c>
      <c r="G50" s="126">
        <f t="shared" si="28"/>
        <v>0.2192258201762273</v>
      </c>
      <c r="H50" s="21">
        <f t="shared" si="19"/>
        <v>0.55496411510291643</v>
      </c>
      <c r="I50" s="259">
        <v>35790981.435000002</v>
      </c>
      <c r="J50" s="295">
        <v>1798199</v>
      </c>
      <c r="K50" s="23">
        <v>0</v>
      </c>
      <c r="L50" s="23">
        <v>1798199</v>
      </c>
      <c r="M50" s="23">
        <v>35811107.790000007</v>
      </c>
      <c r="N50" s="22">
        <f t="shared" si="20"/>
        <v>1561364.7900000066</v>
      </c>
      <c r="O50" s="23">
        <f t="shared" ref="O50:O55" si="29">C50</f>
        <v>34249743</v>
      </c>
      <c r="P50" s="258"/>
      <c r="Q50" s="23">
        <v>34592240.43</v>
      </c>
      <c r="R50" s="22">
        <f t="shared" si="21"/>
        <v>342497.4299999997</v>
      </c>
      <c r="S50" s="22">
        <f t="shared" si="22"/>
        <v>3806366.7799999937</v>
      </c>
      <c r="T50" s="24">
        <f t="shared" si="23"/>
        <v>5.2502554544715856E-2</v>
      </c>
      <c r="U50" s="25">
        <f t="shared" si="24"/>
        <v>5.2502554544715856E-2</v>
      </c>
      <c r="V50" s="26">
        <f t="shared" si="25"/>
        <v>2.9137033723550837E-2</v>
      </c>
      <c r="W50" s="24">
        <f t="shared" si="26"/>
        <v>0.2192258201762273</v>
      </c>
      <c r="X50" s="25">
        <f t="shared" si="27"/>
        <v>0.12166246330181106</v>
      </c>
    </row>
    <row r="51" spans="2:25" outlineLevel="1" x14ac:dyDescent="0.3">
      <c r="B51" s="11" t="str">
        <f t="shared" si="17"/>
        <v>Fixed Prospective Payments</v>
      </c>
      <c r="C51" s="19">
        <f>C53</f>
        <v>4916710</v>
      </c>
      <c r="D51" s="19">
        <f t="shared" ref="D51:E51" si="30">D53</f>
        <v>5454978</v>
      </c>
      <c r="E51" s="19">
        <f t="shared" si="30"/>
        <v>5440851</v>
      </c>
      <c r="F51" s="20">
        <f t="shared" si="18"/>
        <v>524141</v>
      </c>
      <c r="G51" s="126">
        <f t="shared" si="28"/>
        <v>0.10660400959177987</v>
      </c>
      <c r="H51" s="21">
        <f t="shared" si="19"/>
        <v>7.9667681429541254E-2</v>
      </c>
      <c r="I51" s="257">
        <f>C51</f>
        <v>4916710</v>
      </c>
      <c r="J51" s="23">
        <f>I51-C51</f>
        <v>0</v>
      </c>
      <c r="K51" s="32"/>
      <c r="L51" s="32"/>
      <c r="M51" s="19">
        <f>C51*1.015</f>
        <v>4990460.6499999994</v>
      </c>
      <c r="N51" s="22">
        <f t="shared" si="20"/>
        <v>73750.649999999441</v>
      </c>
      <c r="O51" s="23">
        <f t="shared" si="29"/>
        <v>4916710</v>
      </c>
      <c r="P51" s="258"/>
      <c r="Q51" s="19">
        <f>C51*1.01</f>
        <v>4965877.0999999996</v>
      </c>
      <c r="R51" s="22">
        <f t="shared" si="21"/>
        <v>49167.099999999627</v>
      </c>
      <c r="S51" s="22">
        <f t="shared" si="22"/>
        <v>401223.25000000093</v>
      </c>
      <c r="T51" s="24">
        <f t="shared" si="23"/>
        <v>0</v>
      </c>
      <c r="U51" s="25">
        <f t="shared" si="24"/>
        <v>0</v>
      </c>
      <c r="V51" s="26">
        <f t="shared" si="25"/>
        <v>0</v>
      </c>
      <c r="W51" s="24">
        <f t="shared" si="26"/>
        <v>0.10660400959177987</v>
      </c>
      <c r="X51" s="25">
        <f t="shared" si="27"/>
        <v>8.4928942752696794E-3</v>
      </c>
    </row>
    <row r="52" spans="2:25" outlineLevel="1" x14ac:dyDescent="0.3">
      <c r="B52" s="27" t="str">
        <f t="shared" si="17"/>
        <v>FPP - Medicare</v>
      </c>
      <c r="C52" s="28"/>
      <c r="D52" s="28"/>
      <c r="E52" s="28"/>
      <c r="F52" s="29">
        <f t="shared" si="18"/>
        <v>0</v>
      </c>
      <c r="G52" s="128">
        <f t="shared" si="28"/>
        <v>0</v>
      </c>
      <c r="H52" s="30">
        <f t="shared" si="19"/>
        <v>0</v>
      </c>
      <c r="I52" s="260"/>
      <c r="J52" s="32"/>
      <c r="K52" s="32"/>
      <c r="L52" s="32"/>
      <c r="M52" s="28">
        <f>M51*0.6</f>
        <v>2994276.3899999997</v>
      </c>
      <c r="N52" s="31">
        <f t="shared" si="20"/>
        <v>2994276.3899999997</v>
      </c>
      <c r="O52" s="23">
        <f t="shared" si="29"/>
        <v>0</v>
      </c>
      <c r="P52" s="261"/>
      <c r="Q52" s="28">
        <f>Q51*0.6</f>
        <v>2979526.26</v>
      </c>
      <c r="R52" s="31">
        <f t="shared" si="21"/>
        <v>2979526.26</v>
      </c>
      <c r="S52" s="31">
        <f t="shared" si="22"/>
        <v>-5973802.6499999994</v>
      </c>
      <c r="T52" s="33">
        <f t="shared" si="23"/>
        <v>0</v>
      </c>
      <c r="U52" s="34">
        <f t="shared" si="24"/>
        <v>0</v>
      </c>
      <c r="V52" s="35">
        <f t="shared" si="25"/>
        <v>0</v>
      </c>
      <c r="W52" s="33">
        <f t="shared" si="26"/>
        <v>0</v>
      </c>
      <c r="X52" s="34">
        <f t="shared" si="27"/>
        <v>0</v>
      </c>
    </row>
    <row r="53" spans="2:25" outlineLevel="1" x14ac:dyDescent="0.3">
      <c r="B53" s="27" t="str">
        <f t="shared" si="17"/>
        <v>FPP - Medicaid</v>
      </c>
      <c r="C53" s="28">
        <f>4500095+416615</f>
        <v>4916710</v>
      </c>
      <c r="D53" s="28">
        <f>4990939+464039</f>
        <v>5454978</v>
      </c>
      <c r="E53" s="28">
        <f>4978014+462837</f>
        <v>5440851</v>
      </c>
      <c r="F53" s="29">
        <f t="shared" si="18"/>
        <v>524141</v>
      </c>
      <c r="G53" s="128">
        <f t="shared" si="28"/>
        <v>0.10660400959177987</v>
      </c>
      <c r="H53" s="30">
        <f t="shared" si="19"/>
        <v>7.9667681429541254E-2</v>
      </c>
      <c r="I53" s="260">
        <f>C53</f>
        <v>4916710</v>
      </c>
      <c r="J53" s="32"/>
      <c r="K53" s="32"/>
      <c r="L53" s="32"/>
      <c r="M53" s="28">
        <f>M51*0.4</f>
        <v>1996184.2599999998</v>
      </c>
      <c r="N53" s="31">
        <f t="shared" si="20"/>
        <v>-2920525.74</v>
      </c>
      <c r="O53" s="23">
        <f t="shared" si="29"/>
        <v>4916710</v>
      </c>
      <c r="P53" s="261"/>
      <c r="Q53" s="28">
        <f>Q51*0.4</f>
        <v>1986350.8399999999</v>
      </c>
      <c r="R53" s="31">
        <f t="shared" si="21"/>
        <v>-2930359.16</v>
      </c>
      <c r="S53" s="31">
        <f t="shared" si="22"/>
        <v>6375025.9000000004</v>
      </c>
      <c r="T53" s="33">
        <f t="shared" si="23"/>
        <v>0</v>
      </c>
      <c r="U53" s="34">
        <f t="shared" si="24"/>
        <v>0</v>
      </c>
      <c r="V53" s="35">
        <f t="shared" si="25"/>
        <v>0</v>
      </c>
      <c r="W53" s="33">
        <f t="shared" si="26"/>
        <v>0.10660400959177987</v>
      </c>
      <c r="X53" s="34">
        <f t="shared" si="27"/>
        <v>8.4928942752696794E-3</v>
      </c>
    </row>
    <row r="54" spans="2:25" outlineLevel="1" x14ac:dyDescent="0.3">
      <c r="B54" s="27" t="s">
        <v>85</v>
      </c>
      <c r="C54" s="28"/>
      <c r="D54" s="28"/>
      <c r="E54" s="28"/>
      <c r="F54" s="29"/>
      <c r="G54" s="128">
        <f t="shared" si="28"/>
        <v>0</v>
      </c>
      <c r="H54" s="30">
        <f t="shared" si="19"/>
        <v>0</v>
      </c>
      <c r="I54" s="260">
        <v>0</v>
      </c>
      <c r="J54" s="32"/>
      <c r="K54" s="32"/>
      <c r="L54" s="32"/>
      <c r="M54" s="28">
        <v>0</v>
      </c>
      <c r="N54" s="31">
        <f t="shared" si="20"/>
        <v>0</v>
      </c>
      <c r="O54" s="23">
        <f t="shared" si="29"/>
        <v>0</v>
      </c>
      <c r="P54" s="261"/>
      <c r="Q54" s="28">
        <v>0</v>
      </c>
      <c r="R54" s="31">
        <f t="shared" si="21"/>
        <v>0</v>
      </c>
      <c r="S54" s="31">
        <f t="shared" si="22"/>
        <v>0</v>
      </c>
      <c r="T54" s="33">
        <f t="shared" si="23"/>
        <v>0</v>
      </c>
      <c r="U54" s="34">
        <f t="shared" si="24"/>
        <v>0</v>
      </c>
      <c r="V54" s="35">
        <f t="shared" si="25"/>
        <v>0</v>
      </c>
      <c r="W54" s="33">
        <f t="shared" si="26"/>
        <v>0</v>
      </c>
      <c r="X54" s="34">
        <f t="shared" si="27"/>
        <v>0</v>
      </c>
      <c r="Y54" s="1"/>
    </row>
    <row r="55" spans="2:25" outlineLevel="1" x14ac:dyDescent="0.3">
      <c r="B55" s="36" t="str">
        <f>B42</f>
        <v>Other (Bad Debt, Free Care, DSH)</v>
      </c>
      <c r="C55" s="37">
        <v>-3300052</v>
      </c>
      <c r="D55" s="37">
        <v>-3127499</v>
      </c>
      <c r="E55" s="37">
        <v>-4150239</v>
      </c>
      <c r="F55" s="38">
        <f>E55-C55</f>
        <v>-850187</v>
      </c>
      <c r="G55" s="129">
        <f t="shared" si="28"/>
        <v>0.25762836464395106</v>
      </c>
      <c r="H55" s="39">
        <f t="shared" si="19"/>
        <v>-5.3472238842014366E-2</v>
      </c>
      <c r="I55" s="262">
        <f>C55</f>
        <v>-3300052</v>
      </c>
      <c r="J55" s="41">
        <f>I55-C55</f>
        <v>0</v>
      </c>
      <c r="K55" s="41"/>
      <c r="L55" s="41"/>
      <c r="M55" s="37">
        <f>C55*1.015</f>
        <v>-3349552.78</v>
      </c>
      <c r="N55" s="40">
        <f t="shared" si="20"/>
        <v>-49500.779999999795</v>
      </c>
      <c r="O55" s="23">
        <f t="shared" si="29"/>
        <v>-3300052</v>
      </c>
      <c r="P55" s="263"/>
      <c r="Q55" s="37">
        <f>C55*1.02</f>
        <v>-3366053.04</v>
      </c>
      <c r="R55" s="40">
        <f t="shared" si="21"/>
        <v>-66001.040000000037</v>
      </c>
      <c r="S55" s="40">
        <f t="shared" si="22"/>
        <v>-734685.18000000017</v>
      </c>
      <c r="T55" s="42">
        <f t="shared" si="23"/>
        <v>0</v>
      </c>
      <c r="U55" s="43">
        <f t="shared" si="24"/>
        <v>0</v>
      </c>
      <c r="V55" s="44">
        <f t="shared" si="25"/>
        <v>0</v>
      </c>
      <c r="W55" s="42">
        <f t="shared" si="26"/>
        <v>0.25762836464395106</v>
      </c>
      <c r="X55" s="43">
        <f t="shared" si="27"/>
        <v>-1.377596544671892E-2</v>
      </c>
    </row>
    <row r="56" spans="2:25" outlineLevel="1" x14ac:dyDescent="0.3">
      <c r="B56" s="3" t="s">
        <v>91</v>
      </c>
      <c r="C56" s="45">
        <f>SUM(C47,C48,C49,C50,C51,C55)</f>
        <v>61715239</v>
      </c>
      <c r="D56" s="45">
        <f>SUM(D47,D48,D49,D50,D51,D55)</f>
        <v>66033502</v>
      </c>
      <c r="E56" s="45">
        <f>SUM(E47,E48,E49,E50,E51,E55)</f>
        <v>67686434</v>
      </c>
      <c r="F56" s="45">
        <f>E56-C56</f>
        <v>5971195</v>
      </c>
      <c r="G56" s="131">
        <f t="shared" si="28"/>
        <v>9.675398000160057E-2</v>
      </c>
      <c r="H56" s="46">
        <f>SUM(H55,H51,H50,H49,H48,H47)</f>
        <v>1</v>
      </c>
      <c r="I56" s="260">
        <f>SUM(I55,I51,I50,I49,I48,I47)</f>
        <v>64254085.810000002</v>
      </c>
      <c r="J56" s="28">
        <f>J50</f>
        <v>1798199</v>
      </c>
      <c r="K56" s="45">
        <f>K50</f>
        <v>0</v>
      </c>
      <c r="L56" s="45">
        <f>L50</f>
        <v>1798199</v>
      </c>
      <c r="M56" s="45">
        <f>SUM(M55,M51,M50,M49,M48,M47)</f>
        <v>63449651.781999998</v>
      </c>
      <c r="N56" s="45">
        <f>SUM(N55,N51,N50,N49,N48,N47)</f>
        <v>1734412.7820000043</v>
      </c>
      <c r="O56" s="45">
        <f>SUM(O55,O51,O50,O49,O48,O47)</f>
        <v>62725529</v>
      </c>
      <c r="P56" s="264">
        <f>SUM(P47,P48,P49,P50,P51,P55)</f>
        <v>1010290</v>
      </c>
      <c r="Q56" s="45">
        <f>SUM(Q47,Q48,Q49,Q50,Q51,Q55)</f>
        <v>62053826.909000002</v>
      </c>
      <c r="R56" s="45">
        <f>SUM(R47,R48,R49,R50,R51,R55)</f>
        <v>338587.90899999859</v>
      </c>
      <c r="S56" s="45">
        <f>SUM(S47,S48,S49,S50,S51,S55)</f>
        <v>92096.933999999892</v>
      </c>
      <c r="T56" s="47">
        <f t="shared" si="23"/>
        <v>2.913703372355084E-2</v>
      </c>
      <c r="U56" s="48">
        <f t="shared" si="24"/>
        <v>2.913703372355084E-2</v>
      </c>
      <c r="V56" s="49">
        <f>SUM(V47:V50,V51,V55)</f>
        <v>4.5301734552141926E-2</v>
      </c>
      <c r="W56" s="50">
        <f t="shared" si="26"/>
        <v>9.675398000160057E-2</v>
      </c>
      <c r="X56" s="51">
        <f>SUM(X47:X50,X51,X55)</f>
        <v>9.675398000160057E-2</v>
      </c>
    </row>
    <row r="57" spans="2:25" outlineLevel="1" x14ac:dyDescent="0.3">
      <c r="B57" s="3" t="s">
        <v>129</v>
      </c>
      <c r="C57" s="54">
        <f>2609172+276305+1695406</f>
        <v>4580883</v>
      </c>
      <c r="D57" s="54">
        <f>2585547+2113709+1989541</f>
        <v>6688797</v>
      </c>
      <c r="E57" s="54">
        <f>2696863+2204710+2075197</f>
        <v>6976770</v>
      </c>
      <c r="F57" s="54"/>
      <c r="G57" s="54"/>
      <c r="H57" s="55"/>
      <c r="I57" s="269"/>
      <c r="J57" s="270"/>
      <c r="K57" s="54"/>
      <c r="L57" s="54"/>
      <c r="M57" s="54"/>
      <c r="N57" s="54"/>
      <c r="O57" s="54">
        <f>C57+P57</f>
        <v>4881319</v>
      </c>
      <c r="P57" s="271">
        <f>116133+94940+89363</f>
        <v>300436</v>
      </c>
      <c r="Q57" s="54"/>
      <c r="R57" s="54"/>
      <c r="S57" s="54"/>
      <c r="T57" s="56"/>
      <c r="U57" s="49"/>
      <c r="V57" s="49"/>
      <c r="W57" s="50"/>
      <c r="X57" s="51"/>
    </row>
    <row r="58" spans="2:25" outlineLevel="1" x14ac:dyDescent="0.3">
      <c r="B58" s="3" t="s">
        <v>130</v>
      </c>
      <c r="C58" s="57">
        <f>C57+C56</f>
        <v>66296122</v>
      </c>
      <c r="D58" s="57">
        <f t="shared" ref="D58:E58" si="31">D57+D56</f>
        <v>72722299</v>
      </c>
      <c r="E58" s="57">
        <f t="shared" si="31"/>
        <v>74663204</v>
      </c>
      <c r="F58" s="57"/>
      <c r="G58" s="57"/>
      <c r="H58" s="58"/>
      <c r="I58" s="272"/>
      <c r="J58" s="273"/>
      <c r="K58" s="57"/>
      <c r="L58" s="57"/>
      <c r="M58" s="57"/>
      <c r="N58" s="57"/>
      <c r="O58" s="57">
        <f>O57+O56</f>
        <v>67606848</v>
      </c>
      <c r="P58" s="274">
        <f>P57+P56</f>
        <v>1310726</v>
      </c>
      <c r="Q58" s="57"/>
      <c r="R58" s="57"/>
      <c r="S58" s="57"/>
      <c r="T58" s="49"/>
      <c r="U58" s="49"/>
      <c r="V58" s="49"/>
      <c r="W58" s="51"/>
      <c r="X58" s="51"/>
    </row>
    <row r="59" spans="2:25" ht="63" customHeight="1" outlineLevel="1" x14ac:dyDescent="0.3">
      <c r="B59" s="14" t="s">
        <v>92</v>
      </c>
      <c r="C59" s="15" t="str">
        <f t="shared" ref="C59:X59" si="32">C46</f>
        <v>NPR FY24
Budget</v>
      </c>
      <c r="D59" s="15" t="str">
        <f t="shared" si="32"/>
        <v>NPR FY24
Proj.</v>
      </c>
      <c r="E59" s="15" t="str">
        <f t="shared" si="32"/>
        <v>NPR FY25
Budget</v>
      </c>
      <c r="F59" s="15" t="str">
        <f t="shared" si="32"/>
        <v>NPR YOY 
(Budget to Budget)</v>
      </c>
      <c r="G59" s="15" t="s">
        <v>128</v>
      </c>
      <c r="H59" s="15" t="str">
        <f t="shared" si="32"/>
        <v>W</v>
      </c>
      <c r="I59" s="15" t="str">
        <f t="shared" si="32"/>
        <v>NPR FY24 @FY25 Comm. Prices</v>
      </c>
      <c r="J59" s="268" t="str">
        <f t="shared" si="32"/>
        <v>NPR FY25 due to Comm. Price</v>
      </c>
      <c r="K59" s="15" t="str">
        <f t="shared" si="32"/>
        <v>NPR FY25 due to Comm. Price
(FY24 Proj. to FY24 Budget)</v>
      </c>
      <c r="L59" s="15" t="str">
        <f t="shared" si="32"/>
        <v>NPR FY25 due to Comm. Price
(FY25 Budget to FY24 Proj.)</v>
      </c>
      <c r="M59" s="15" t="str">
        <f t="shared" si="32"/>
        <v>NPR FY24 @FY25 Utiliz.</v>
      </c>
      <c r="N59" s="15" t="str">
        <f t="shared" si="32"/>
        <v>NPR FY25 due to Utiliz.</v>
      </c>
      <c r="O59" s="15" t="str">
        <f t="shared" si="32"/>
        <v>NPR FY24 @FY25 Public Payer Prices</v>
      </c>
      <c r="P59" s="256" t="str">
        <f t="shared" si="32"/>
        <v>NPR FY25 due to Public Payer Prices</v>
      </c>
      <c r="Q59" s="15" t="str">
        <f t="shared" si="32"/>
        <v>NPR FY24 @FY25 Payer Mix</v>
      </c>
      <c r="R59" s="15" t="str">
        <f t="shared" si="32"/>
        <v>NPR FY25 due to Payer Mix</v>
      </c>
      <c r="S59" s="15" t="str">
        <f t="shared" si="32"/>
        <v>NPR FY25 due to all other</v>
      </c>
      <c r="T59" s="15" t="str">
        <f t="shared" si="32"/>
        <v>FY25
Comm Rate NPR Impact</v>
      </c>
      <c r="U59" s="16" t="str">
        <f t="shared" si="32"/>
        <v>FY25
Estimated AnnualizedComm Rate</v>
      </c>
      <c r="V59" s="16" t="str">
        <f t="shared" si="32"/>
        <v>FY25 Comm Rate (WAvg)</v>
      </c>
      <c r="W59" s="15" t="str">
        <f t="shared" si="32"/>
        <v>FY25 NPR Growth</v>
      </c>
      <c r="X59" s="16" t="str">
        <f t="shared" si="32"/>
        <v>FY25 NPR Growth
(WAvg)</v>
      </c>
    </row>
    <row r="60" spans="2:25" outlineLevel="1" x14ac:dyDescent="0.3">
      <c r="B60" s="18" t="str">
        <f t="shared" ref="B60:B66" si="33">B47</f>
        <v>Medicaid</v>
      </c>
      <c r="C60" s="19">
        <v>3162164</v>
      </c>
      <c r="D60" s="19">
        <v>980019</v>
      </c>
      <c r="E60" s="19">
        <v>1017539</v>
      </c>
      <c r="F60" s="20">
        <f t="shared" ref="F60:F66" si="34">E60-C60</f>
        <v>-2144625</v>
      </c>
      <c r="G60" s="126">
        <f>IFERROR(F60/C60,0%)</f>
        <v>-0.67821434941388237</v>
      </c>
      <c r="H60" s="21">
        <f t="shared" ref="H60:H68" si="35">IFERROR(C60/C$69,"")</f>
        <v>0.14587378060780173</v>
      </c>
      <c r="I60" s="257">
        <f>C60</f>
        <v>3162164</v>
      </c>
      <c r="J60" s="23">
        <f>I60-C60</f>
        <v>0</v>
      </c>
      <c r="K60" s="23"/>
      <c r="L60" s="23"/>
      <c r="M60" s="23">
        <f>C60*1.02</f>
        <v>3225407.2800000003</v>
      </c>
      <c r="N60" s="22">
        <f t="shared" ref="N60:N68" si="36">M60-C60</f>
        <v>63243.280000000261</v>
      </c>
      <c r="O60" s="23">
        <f t="shared" ref="O60:O68" si="37">C60</f>
        <v>3162164</v>
      </c>
      <c r="P60" s="258"/>
      <c r="Q60" s="23">
        <f>C60*1.0005</f>
        <v>3163745.0819999999</v>
      </c>
      <c r="R60" s="22">
        <f t="shared" ref="R60:R68" si="38">Q60-C60</f>
        <v>1581.0819999999367</v>
      </c>
      <c r="S60" s="22">
        <f t="shared" ref="S60:S68" si="39">F60-R60-P60-N60-J60</f>
        <v>-2209449.3620000002</v>
      </c>
      <c r="T60" s="24">
        <f t="shared" ref="T60:T69" si="40">IFERROR(J60/C60,0%)</f>
        <v>0</v>
      </c>
      <c r="U60" s="25">
        <f t="shared" ref="U60:U69" si="41">T60/E$31</f>
        <v>0</v>
      </c>
      <c r="V60" s="26">
        <f t="shared" ref="V60:V68" si="42">IFERROR(T60*H60,0%)</f>
        <v>0</v>
      </c>
      <c r="W60" s="24">
        <f t="shared" ref="W60:W69" si="43">IFERROR((E60-C60)/C60,0%)</f>
        <v>-0.67821434941388237</v>
      </c>
      <c r="X60" s="25">
        <f t="shared" ref="X60:X68" si="44">IFERROR(W60*H60,0%)</f>
        <v>-9.8933691211463656E-2</v>
      </c>
    </row>
    <row r="61" spans="2:25" outlineLevel="1" x14ac:dyDescent="0.3">
      <c r="B61" s="18" t="str">
        <f t="shared" si="33"/>
        <v>Medicare - Traditional</v>
      </c>
      <c r="C61" s="19">
        <f>9125364-C62</f>
        <v>7326049</v>
      </c>
      <c r="D61" s="19">
        <v>4532301</v>
      </c>
      <c r="E61" s="19">
        <v>4705821</v>
      </c>
      <c r="F61" s="20">
        <f t="shared" si="34"/>
        <v>-2620228</v>
      </c>
      <c r="G61" s="126">
        <f t="shared" ref="G61:G69" si="45">IFERROR(F61/C61,0%)</f>
        <v>-0.357659087456281</v>
      </c>
      <c r="H61" s="21">
        <f t="shared" si="35"/>
        <v>0.33795795048833815</v>
      </c>
      <c r="I61" s="259">
        <f>C61</f>
        <v>7326049</v>
      </c>
      <c r="J61" s="23">
        <f>I61-C61</f>
        <v>0</v>
      </c>
      <c r="K61" s="23"/>
      <c r="L61" s="23"/>
      <c r="M61" s="23">
        <f>C61*1.001</f>
        <v>7333375.0489999996</v>
      </c>
      <c r="N61" s="22">
        <f t="shared" si="36"/>
        <v>7326.0489999996498</v>
      </c>
      <c r="O61" s="23">
        <f t="shared" si="37"/>
        <v>7326049</v>
      </c>
      <c r="P61" s="258"/>
      <c r="Q61" s="23">
        <f>C61*1.0005</f>
        <v>7329712.0244999994</v>
      </c>
      <c r="R61" s="22">
        <f t="shared" si="38"/>
        <v>3663.0244999993593</v>
      </c>
      <c r="S61" s="22">
        <f t="shared" si="39"/>
        <v>-2631217.073499999</v>
      </c>
      <c r="T61" s="24">
        <f t="shared" si="40"/>
        <v>0</v>
      </c>
      <c r="U61" s="25">
        <f t="shared" si="41"/>
        <v>0</v>
      </c>
      <c r="V61" s="26">
        <f t="shared" si="42"/>
        <v>0</v>
      </c>
      <c r="W61" s="24">
        <f t="shared" si="43"/>
        <v>-0.357659087456281</v>
      </c>
      <c r="X61" s="25">
        <f t="shared" si="44"/>
        <v>-0.12087373217025402</v>
      </c>
    </row>
    <row r="62" spans="2:25" outlineLevel="1" x14ac:dyDescent="0.3">
      <c r="B62" s="18" t="str">
        <f t="shared" si="33"/>
        <v>Medicare - Advantage</v>
      </c>
      <c r="C62" s="19">
        <v>1799315</v>
      </c>
      <c r="D62" s="19">
        <v>2472964</v>
      </c>
      <c r="E62" s="19">
        <v>2567642</v>
      </c>
      <c r="F62" s="20">
        <f t="shared" si="34"/>
        <v>768327</v>
      </c>
      <c r="G62" s="126">
        <f t="shared" si="45"/>
        <v>0.42701083467875273</v>
      </c>
      <c r="H62" s="21">
        <f t="shared" si="35"/>
        <v>8.3004196352348195E-2</v>
      </c>
      <c r="I62" s="259">
        <f>C62</f>
        <v>1799315</v>
      </c>
      <c r="J62" s="23">
        <f>I62-C62</f>
        <v>0</v>
      </c>
      <c r="K62" s="23"/>
      <c r="L62" s="23"/>
      <c r="M62" s="23">
        <f>C62*1.01</f>
        <v>1817308.15</v>
      </c>
      <c r="N62" s="22">
        <f t="shared" si="36"/>
        <v>17993.149999999907</v>
      </c>
      <c r="O62" s="23">
        <f t="shared" si="37"/>
        <v>1799315</v>
      </c>
      <c r="P62" s="258"/>
      <c r="Q62" s="23">
        <f>C62*1.0005</f>
        <v>1800214.6575</v>
      </c>
      <c r="R62" s="22">
        <f t="shared" si="38"/>
        <v>899.65749999997206</v>
      </c>
      <c r="S62" s="22">
        <f t="shared" si="39"/>
        <v>749434.19250000012</v>
      </c>
      <c r="T62" s="24">
        <f t="shared" si="40"/>
        <v>0</v>
      </c>
      <c r="U62" s="25">
        <f t="shared" si="41"/>
        <v>0</v>
      </c>
      <c r="V62" s="26">
        <f t="shared" si="42"/>
        <v>0</v>
      </c>
      <c r="W62" s="24">
        <f t="shared" si="43"/>
        <v>0.42701083467875273</v>
      </c>
      <c r="X62" s="25">
        <f t="shared" si="44"/>
        <v>3.5443691166255287E-2</v>
      </c>
    </row>
    <row r="63" spans="2:25" outlineLevel="1" x14ac:dyDescent="0.3">
      <c r="B63" s="18" t="str">
        <f t="shared" si="33"/>
        <v>Commercial</v>
      </c>
      <c r="C63" s="19">
        <v>6237706</v>
      </c>
      <c r="D63" s="19">
        <v>4935237</v>
      </c>
      <c r="E63" s="19">
        <v>5124183</v>
      </c>
      <c r="F63" s="20">
        <f t="shared" si="34"/>
        <v>-1113523</v>
      </c>
      <c r="G63" s="126">
        <f t="shared" si="45"/>
        <v>-0.17851482580294742</v>
      </c>
      <c r="H63" s="21">
        <f t="shared" si="35"/>
        <v>0.28775160192196497</v>
      </c>
      <c r="I63" s="259">
        <v>6237706</v>
      </c>
      <c r="J63" s="295">
        <v>0</v>
      </c>
      <c r="K63" s="23"/>
      <c r="L63" s="23"/>
      <c r="M63" s="23">
        <v>6512584.1600000001</v>
      </c>
      <c r="N63" s="22">
        <f t="shared" si="36"/>
        <v>274878.16000000015</v>
      </c>
      <c r="O63" s="23">
        <f t="shared" si="37"/>
        <v>6237706</v>
      </c>
      <c r="P63" s="258"/>
      <c r="Q63" s="23">
        <v>6300083.0600000005</v>
      </c>
      <c r="R63" s="22">
        <f t="shared" si="38"/>
        <v>62377.060000000522</v>
      </c>
      <c r="S63" s="22">
        <f t="shared" si="39"/>
        <v>-1450778.2200000007</v>
      </c>
      <c r="T63" s="24">
        <f t="shared" si="40"/>
        <v>0</v>
      </c>
      <c r="U63" s="25">
        <f t="shared" si="41"/>
        <v>0</v>
      </c>
      <c r="V63" s="26">
        <f t="shared" si="42"/>
        <v>0</v>
      </c>
      <c r="W63" s="24">
        <f t="shared" si="43"/>
        <v>-0.17851482580294742</v>
      </c>
      <c r="X63" s="25">
        <f t="shared" si="44"/>
        <v>-5.1367927091618644E-2</v>
      </c>
    </row>
    <row r="64" spans="2:25" outlineLevel="1" x14ac:dyDescent="0.3">
      <c r="B64" s="11" t="str">
        <f t="shared" si="33"/>
        <v>Fixed Prospective Payments</v>
      </c>
      <c r="C64" s="19">
        <f>C66</f>
        <v>3587315</v>
      </c>
      <c r="D64" s="19">
        <f t="shared" ref="D64:E64" si="46">D66</f>
        <v>3916434</v>
      </c>
      <c r="E64" s="19">
        <f t="shared" si="46"/>
        <v>3916434</v>
      </c>
      <c r="F64" s="20">
        <f t="shared" si="34"/>
        <v>329119</v>
      </c>
      <c r="G64" s="126">
        <f t="shared" si="45"/>
        <v>9.1745218917212462E-2</v>
      </c>
      <c r="H64" s="21">
        <f t="shared" si="35"/>
        <v>0.16548642046430112</v>
      </c>
      <c r="I64" s="257">
        <f>C64</f>
        <v>3587315</v>
      </c>
      <c r="J64" s="23"/>
      <c r="K64" s="32"/>
      <c r="L64" s="32"/>
      <c r="M64" s="19">
        <f>C64*1.015</f>
        <v>3641124.7249999996</v>
      </c>
      <c r="N64" s="22">
        <f t="shared" si="36"/>
        <v>53809.724999999627</v>
      </c>
      <c r="O64" s="23">
        <f t="shared" si="37"/>
        <v>3587315</v>
      </c>
      <c r="P64" s="258"/>
      <c r="Q64" s="19">
        <f>C64*1.01</f>
        <v>3623188.15</v>
      </c>
      <c r="R64" s="22">
        <f t="shared" si="38"/>
        <v>35873.149999999907</v>
      </c>
      <c r="S64" s="22">
        <f t="shared" si="39"/>
        <v>239436.12500000047</v>
      </c>
      <c r="T64" s="24">
        <f t="shared" si="40"/>
        <v>0</v>
      </c>
      <c r="U64" s="25">
        <f t="shared" si="41"/>
        <v>0</v>
      </c>
      <c r="V64" s="26">
        <f t="shared" si="42"/>
        <v>0</v>
      </c>
      <c r="W64" s="24">
        <f t="shared" si="43"/>
        <v>9.1745218917212462E-2</v>
      </c>
      <c r="X64" s="25">
        <f t="shared" si="44"/>
        <v>1.5182587873323175E-2</v>
      </c>
    </row>
    <row r="65" spans="2:25" outlineLevel="1" x14ac:dyDescent="0.3">
      <c r="B65" s="27" t="str">
        <f t="shared" si="33"/>
        <v>FPP - Medicare</v>
      </c>
      <c r="C65" s="28"/>
      <c r="D65" s="28"/>
      <c r="E65" s="28"/>
      <c r="F65" s="29">
        <f t="shared" si="34"/>
        <v>0</v>
      </c>
      <c r="G65" s="128">
        <f t="shared" si="45"/>
        <v>0</v>
      </c>
      <c r="H65" s="30">
        <f t="shared" si="35"/>
        <v>0</v>
      </c>
      <c r="I65" s="260"/>
      <c r="J65" s="32"/>
      <c r="K65" s="32"/>
      <c r="L65" s="32"/>
      <c r="M65" s="28">
        <f>M64*0.6</f>
        <v>2184674.8349999995</v>
      </c>
      <c r="N65" s="31">
        <f t="shared" si="36"/>
        <v>2184674.8349999995</v>
      </c>
      <c r="O65" s="23">
        <f t="shared" si="37"/>
        <v>0</v>
      </c>
      <c r="P65" s="261"/>
      <c r="Q65" s="28">
        <f>Q64*0.6</f>
        <v>2173912.8899999997</v>
      </c>
      <c r="R65" s="31">
        <f t="shared" si="38"/>
        <v>2173912.8899999997</v>
      </c>
      <c r="S65" s="31">
        <f t="shared" si="39"/>
        <v>-4358587.7249999996</v>
      </c>
      <c r="T65" s="33">
        <f t="shared" si="40"/>
        <v>0</v>
      </c>
      <c r="U65" s="34">
        <f t="shared" si="41"/>
        <v>0</v>
      </c>
      <c r="V65" s="35">
        <f t="shared" si="42"/>
        <v>0</v>
      </c>
      <c r="W65" s="33">
        <f t="shared" si="43"/>
        <v>0</v>
      </c>
      <c r="X65" s="34">
        <f t="shared" si="44"/>
        <v>0</v>
      </c>
    </row>
    <row r="66" spans="2:25" outlineLevel="1" x14ac:dyDescent="0.3">
      <c r="B66" s="27" t="str">
        <f t="shared" si="33"/>
        <v>FPP - Medicaid</v>
      </c>
      <c r="C66" s="28">
        <v>3587315</v>
      </c>
      <c r="D66" s="28">
        <v>3916434</v>
      </c>
      <c r="E66" s="28">
        <v>3916434</v>
      </c>
      <c r="F66" s="29">
        <f t="shared" si="34"/>
        <v>329119</v>
      </c>
      <c r="G66" s="128">
        <f t="shared" si="45"/>
        <v>9.1745218917212462E-2</v>
      </c>
      <c r="H66" s="30">
        <f t="shared" si="35"/>
        <v>0.16548642046430112</v>
      </c>
      <c r="I66" s="260">
        <f>C66</f>
        <v>3587315</v>
      </c>
      <c r="J66" s="32"/>
      <c r="K66" s="32"/>
      <c r="L66" s="32"/>
      <c r="M66" s="28">
        <f>M64*0.4</f>
        <v>1456449.89</v>
      </c>
      <c r="N66" s="31">
        <f t="shared" si="36"/>
        <v>-2130865.1100000003</v>
      </c>
      <c r="O66" s="23">
        <f t="shared" si="37"/>
        <v>3587315</v>
      </c>
      <c r="P66" s="261"/>
      <c r="Q66" s="28">
        <f>Q64*0.4</f>
        <v>1449275.26</v>
      </c>
      <c r="R66" s="31">
        <f t="shared" si="38"/>
        <v>-2138039.7400000002</v>
      </c>
      <c r="S66" s="31">
        <f t="shared" si="39"/>
        <v>4598023.8500000006</v>
      </c>
      <c r="T66" s="33">
        <f t="shared" si="40"/>
        <v>0</v>
      </c>
      <c r="U66" s="34">
        <f t="shared" si="41"/>
        <v>0</v>
      </c>
      <c r="V66" s="35">
        <f t="shared" si="42"/>
        <v>0</v>
      </c>
      <c r="W66" s="33">
        <f t="shared" si="43"/>
        <v>9.1745218917212462E-2</v>
      </c>
      <c r="X66" s="34">
        <f t="shared" si="44"/>
        <v>1.5182587873323175E-2</v>
      </c>
    </row>
    <row r="67" spans="2:25" outlineLevel="1" x14ac:dyDescent="0.3">
      <c r="B67" s="27" t="s">
        <v>85</v>
      </c>
      <c r="C67" s="28"/>
      <c r="D67" s="28"/>
      <c r="E67" s="28"/>
      <c r="F67" s="29"/>
      <c r="G67" s="128">
        <f t="shared" si="45"/>
        <v>0</v>
      </c>
      <c r="H67" s="30">
        <f t="shared" si="35"/>
        <v>0</v>
      </c>
      <c r="I67" s="260">
        <v>0</v>
      </c>
      <c r="J67" s="32"/>
      <c r="K67" s="32"/>
      <c r="L67" s="32"/>
      <c r="M67" s="28">
        <v>0</v>
      </c>
      <c r="N67" s="31">
        <f t="shared" si="36"/>
        <v>0</v>
      </c>
      <c r="O67" s="23">
        <f t="shared" si="37"/>
        <v>0</v>
      </c>
      <c r="P67" s="261"/>
      <c r="Q67" s="28">
        <v>0</v>
      </c>
      <c r="R67" s="31">
        <f t="shared" si="38"/>
        <v>0</v>
      </c>
      <c r="S67" s="31">
        <f t="shared" si="39"/>
        <v>0</v>
      </c>
      <c r="T67" s="33">
        <f t="shared" si="40"/>
        <v>0</v>
      </c>
      <c r="U67" s="34">
        <f t="shared" si="41"/>
        <v>0</v>
      </c>
      <c r="V67" s="35">
        <f t="shared" si="42"/>
        <v>0</v>
      </c>
      <c r="W67" s="33">
        <f t="shared" si="43"/>
        <v>0</v>
      </c>
      <c r="X67" s="34">
        <f t="shared" si="44"/>
        <v>0</v>
      </c>
      <c r="Y67" s="1"/>
    </row>
    <row r="68" spans="2:25" outlineLevel="1" x14ac:dyDescent="0.3">
      <c r="B68" s="36" t="str">
        <f>B55</f>
        <v>Other (Bad Debt, Free Care, DSH)</v>
      </c>
      <c r="C68" s="37">
        <v>-435151</v>
      </c>
      <c r="D68" s="37">
        <v>-368001</v>
      </c>
      <c r="E68" s="37">
        <v>-486110</v>
      </c>
      <c r="F68" s="38">
        <f>E68-C68</f>
        <v>-50959</v>
      </c>
      <c r="G68" s="129">
        <f t="shared" si="45"/>
        <v>0.11710647568315366</v>
      </c>
      <c r="H68" s="39">
        <f t="shared" si="35"/>
        <v>-2.0073949834754152E-2</v>
      </c>
      <c r="I68" s="262">
        <f>C68</f>
        <v>-435151</v>
      </c>
      <c r="J68" s="41">
        <f>I68-C68</f>
        <v>0</v>
      </c>
      <c r="K68" s="41"/>
      <c r="L68" s="41"/>
      <c r="M68" s="37">
        <f>C68*1.015</f>
        <v>-441678.26499999996</v>
      </c>
      <c r="N68" s="40">
        <f t="shared" si="36"/>
        <v>-6527.2649999999558</v>
      </c>
      <c r="O68" s="23">
        <f t="shared" si="37"/>
        <v>-435151</v>
      </c>
      <c r="P68" s="263"/>
      <c r="Q68" s="37">
        <f>C68*1.02</f>
        <v>-443854.02</v>
      </c>
      <c r="R68" s="40">
        <f t="shared" si="38"/>
        <v>-8703.0200000000186</v>
      </c>
      <c r="S68" s="40">
        <f t="shared" si="39"/>
        <v>-35728.715000000026</v>
      </c>
      <c r="T68" s="42">
        <f t="shared" si="40"/>
        <v>0</v>
      </c>
      <c r="U68" s="43">
        <f t="shared" si="41"/>
        <v>0</v>
      </c>
      <c r="V68" s="44">
        <f t="shared" si="42"/>
        <v>0</v>
      </c>
      <c r="W68" s="42">
        <f t="shared" si="43"/>
        <v>0.11710647568315366</v>
      </c>
      <c r="X68" s="43">
        <f t="shared" si="44"/>
        <v>-2.3507895181884837E-3</v>
      </c>
    </row>
    <row r="69" spans="2:25" outlineLevel="1" x14ac:dyDescent="0.3">
      <c r="B69" s="3" t="s">
        <v>93</v>
      </c>
      <c r="C69" s="45">
        <f>SUM(C60,C61,C62,C63,C64,C68)</f>
        <v>21677398</v>
      </c>
      <c r="D69" s="45">
        <f>SUM(D60,D61,D62,D63,D64,D68)</f>
        <v>16468954</v>
      </c>
      <c r="E69" s="45">
        <f>SUM(E60,E61,E62,E63,E64,E68)</f>
        <v>16845509</v>
      </c>
      <c r="F69" s="45">
        <f>E69-C69</f>
        <v>-4831889</v>
      </c>
      <c r="G69" s="131">
        <f t="shared" si="45"/>
        <v>-0.22289986095194636</v>
      </c>
      <c r="H69" s="46">
        <f>SUM(H68,H64,H63,H62,H61,H60)</f>
        <v>1</v>
      </c>
      <c r="I69" s="260">
        <f>SUM(I68,I64,I63,I62,I61,I60)</f>
        <v>21677398</v>
      </c>
      <c r="J69" s="28">
        <f>J63</f>
        <v>0</v>
      </c>
      <c r="K69" s="45">
        <f>K63</f>
        <v>0</v>
      </c>
      <c r="L69" s="45">
        <f>L63</f>
        <v>0</v>
      </c>
      <c r="M69" s="45">
        <f>SUM(M68,M64,M63,M62,M61,M60)</f>
        <v>22088121.098999999</v>
      </c>
      <c r="N69" s="45">
        <f>SUM(N68,N64,N63,N62,N61,N60)</f>
        <v>410723.09899999964</v>
      </c>
      <c r="O69" s="45">
        <f>SUM(O68,O64,O63,O62,O61,O60)</f>
        <v>21677398</v>
      </c>
      <c r="P69" s="264">
        <f>SUM(P60,P61,P62,P63,P64,P68)</f>
        <v>0</v>
      </c>
      <c r="Q69" s="45">
        <f>SUM(Q60,Q61,Q62,Q63,Q64,Q68)</f>
        <v>21773088.954</v>
      </c>
      <c r="R69" s="45">
        <f>SUM(R60,R61,R62,R63,R64,R68)</f>
        <v>95690.953999999678</v>
      </c>
      <c r="S69" s="45">
        <f>SUM(S60,S61,S62,S63,S64,S68)</f>
        <v>-5338303.0529999994</v>
      </c>
      <c r="T69" s="47">
        <f t="shared" si="40"/>
        <v>0</v>
      </c>
      <c r="U69" s="48">
        <f t="shared" si="41"/>
        <v>0</v>
      </c>
      <c r="V69" s="49">
        <f>SUM(V60:V63,V64,V68)</f>
        <v>0</v>
      </c>
      <c r="W69" s="50">
        <f t="shared" si="43"/>
        <v>-0.22289986095194636</v>
      </c>
      <c r="X69" s="51">
        <f>SUM(X60:X63,X64,X68)</f>
        <v>-0.22289986095194633</v>
      </c>
    </row>
    <row r="70" spans="2:25" outlineLevel="1" x14ac:dyDescent="0.3">
      <c r="B70" s="3" t="s">
        <v>129</v>
      </c>
      <c r="C70" s="45">
        <f>103917+677509+441113-39</f>
        <v>1222500</v>
      </c>
      <c r="D70" s="45">
        <f>120489-64098+265918-11</f>
        <v>322298</v>
      </c>
      <c r="E70" s="45">
        <f>125102-66552+276099+8</f>
        <v>334657</v>
      </c>
      <c r="F70" s="45"/>
      <c r="G70" s="45"/>
      <c r="H70" s="46"/>
      <c r="I70" s="260"/>
      <c r="J70" s="28"/>
      <c r="K70" s="45"/>
      <c r="L70" s="45"/>
      <c r="M70" s="45"/>
      <c r="N70" s="45"/>
      <c r="O70" s="45">
        <f>C70</f>
        <v>1222500</v>
      </c>
      <c r="P70" s="264"/>
      <c r="Q70" s="45"/>
      <c r="R70" s="45"/>
      <c r="S70" s="45"/>
      <c r="T70" s="47"/>
      <c r="U70" s="48"/>
      <c r="V70" s="49"/>
      <c r="W70" s="50"/>
      <c r="X70" s="51"/>
    </row>
    <row r="71" spans="2:25" outlineLevel="1" x14ac:dyDescent="0.3">
      <c r="B71" s="3" t="s">
        <v>130</v>
      </c>
      <c r="C71" s="54">
        <f>C70+C69</f>
        <v>22899898</v>
      </c>
      <c r="D71" s="54">
        <f t="shared" ref="D71:E71" si="47">D70+D69</f>
        <v>16791252</v>
      </c>
      <c r="E71" s="54">
        <f t="shared" si="47"/>
        <v>17180166</v>
      </c>
      <c r="F71" s="54"/>
      <c r="G71" s="54"/>
      <c r="H71" s="55"/>
      <c r="I71" s="269"/>
      <c r="J71" s="270"/>
      <c r="K71" s="54"/>
      <c r="L71" s="54"/>
      <c r="M71" s="54"/>
      <c r="N71" s="54"/>
      <c r="O71" s="54">
        <f>O70+O69</f>
        <v>22899898</v>
      </c>
      <c r="P71" s="275"/>
      <c r="Q71" s="54"/>
      <c r="R71" s="54"/>
      <c r="S71" s="54"/>
      <c r="T71" s="56"/>
      <c r="U71" s="49"/>
      <c r="V71" s="49"/>
      <c r="W71" s="50"/>
      <c r="X71" s="51"/>
    </row>
    <row r="72" spans="2:25" ht="61.2" customHeight="1" outlineLevel="1" x14ac:dyDescent="0.3">
      <c r="B72" s="14" t="s">
        <v>94</v>
      </c>
      <c r="C72" s="15" t="str">
        <f t="shared" ref="C72:X72" si="48">C59</f>
        <v>NPR FY24
Budget</v>
      </c>
      <c r="D72" s="15" t="str">
        <f t="shared" si="48"/>
        <v>NPR FY24
Proj.</v>
      </c>
      <c r="E72" s="15" t="str">
        <f t="shared" si="48"/>
        <v>NPR FY25
Budget</v>
      </c>
      <c r="F72" s="15" t="str">
        <f t="shared" si="48"/>
        <v>NPR YOY 
(Budget to Budget)</v>
      </c>
      <c r="G72" s="15" t="s">
        <v>128</v>
      </c>
      <c r="H72" s="15" t="str">
        <f t="shared" si="48"/>
        <v>W</v>
      </c>
      <c r="I72" s="15" t="str">
        <f t="shared" si="48"/>
        <v>NPR FY24 @FY25 Comm. Prices</v>
      </c>
      <c r="J72" s="268" t="str">
        <f t="shared" si="48"/>
        <v>NPR FY25 due to Comm. Price</v>
      </c>
      <c r="K72" s="15" t="str">
        <f t="shared" si="48"/>
        <v>NPR FY25 due to Comm. Price
(FY24 Proj. to FY24 Budget)</v>
      </c>
      <c r="L72" s="15" t="str">
        <f t="shared" si="48"/>
        <v>NPR FY25 due to Comm. Price
(FY25 Budget to FY24 Proj.)</v>
      </c>
      <c r="M72" s="15" t="str">
        <f t="shared" si="48"/>
        <v>NPR FY24 @FY25 Utiliz.</v>
      </c>
      <c r="N72" s="15" t="str">
        <f t="shared" si="48"/>
        <v>NPR FY25 due to Utiliz.</v>
      </c>
      <c r="O72" s="15" t="str">
        <f t="shared" si="48"/>
        <v>NPR FY24 @FY25 Public Payer Prices</v>
      </c>
      <c r="P72" s="256" t="str">
        <f t="shared" si="48"/>
        <v>NPR FY25 due to Public Payer Prices</v>
      </c>
      <c r="Q72" s="15" t="str">
        <f t="shared" si="48"/>
        <v>NPR FY24 @FY25 Payer Mix</v>
      </c>
      <c r="R72" s="15" t="str">
        <f t="shared" si="48"/>
        <v>NPR FY25 due to Payer Mix</v>
      </c>
      <c r="S72" s="15" t="str">
        <f t="shared" si="48"/>
        <v>NPR FY25 due to all other</v>
      </c>
      <c r="T72" s="15" t="str">
        <f t="shared" si="48"/>
        <v>FY25
Comm Rate NPR Impact</v>
      </c>
      <c r="U72" s="16" t="str">
        <f t="shared" si="48"/>
        <v>FY25
Estimated AnnualizedComm Rate</v>
      </c>
      <c r="V72" s="16" t="str">
        <f t="shared" si="48"/>
        <v>FY25 Comm Rate (WAvg)</v>
      </c>
      <c r="W72" s="15" t="str">
        <f t="shared" si="48"/>
        <v>FY25 NPR Growth</v>
      </c>
      <c r="X72" s="16" t="str">
        <f t="shared" si="48"/>
        <v>FY25 NPR Growth
(WAvg)</v>
      </c>
    </row>
    <row r="73" spans="2:25" outlineLevel="1" x14ac:dyDescent="0.3">
      <c r="B73" s="18" t="str">
        <f t="shared" ref="B73:B79" si="49">B60</f>
        <v>Medicaid</v>
      </c>
      <c r="C73" s="19"/>
      <c r="D73" s="19"/>
      <c r="E73" s="19"/>
      <c r="F73" s="20">
        <f t="shared" ref="F73:F79" si="50">E73-C73</f>
        <v>0</v>
      </c>
      <c r="G73" s="126">
        <f>IFERROR(F73/C73,0%)</f>
        <v>0</v>
      </c>
      <c r="H73" s="21" t="str">
        <f t="shared" ref="H73:H81" si="51">IFERROR(C73/C$82,"")</f>
        <v/>
      </c>
      <c r="I73" s="257">
        <f>C73</f>
        <v>0</v>
      </c>
      <c r="J73" s="23">
        <f>I73-C73</f>
        <v>0</v>
      </c>
      <c r="K73" s="23"/>
      <c r="L73" s="23"/>
      <c r="M73" s="23">
        <f>C73*1.02</f>
        <v>0</v>
      </c>
      <c r="N73" s="22">
        <f>M73-C73</f>
        <v>0</v>
      </c>
      <c r="O73" s="23">
        <f>D73*1.04</f>
        <v>0</v>
      </c>
      <c r="P73" s="258">
        <f>O73-C73</f>
        <v>0</v>
      </c>
      <c r="Q73" s="23">
        <f>C73*1.0005</f>
        <v>0</v>
      </c>
      <c r="R73" s="22">
        <f>Q73-C73</f>
        <v>0</v>
      </c>
      <c r="S73" s="22">
        <f t="shared" ref="S73:S81" si="52">F73-R73-P73-N73-J73</f>
        <v>0</v>
      </c>
      <c r="T73" s="24">
        <f t="shared" ref="T73:T82" si="53">IFERROR(J73/C73,0%)</f>
        <v>0</v>
      </c>
      <c r="U73" s="25">
        <f t="shared" ref="U73:U82" si="54">T73/E$31</f>
        <v>0</v>
      </c>
      <c r="V73" s="26">
        <f t="shared" ref="V73:V81" si="55">IFERROR(T73*H73,0%)</f>
        <v>0</v>
      </c>
      <c r="W73" s="24">
        <f t="shared" ref="W73:W82" si="56">IFERROR((E73-C73)/C73,0%)</f>
        <v>0</v>
      </c>
      <c r="X73" s="25">
        <f t="shared" ref="X73:X81" si="57">IFERROR(W73*H73,0%)</f>
        <v>0</v>
      </c>
    </row>
    <row r="74" spans="2:25" outlineLevel="1" x14ac:dyDescent="0.3">
      <c r="B74" s="18" t="str">
        <f t="shared" si="49"/>
        <v>Medicare - Traditional</v>
      </c>
      <c r="C74" s="19"/>
      <c r="D74" s="19"/>
      <c r="E74" s="19"/>
      <c r="F74" s="20">
        <f t="shared" si="50"/>
        <v>0</v>
      </c>
      <c r="G74" s="126">
        <f t="shared" ref="G74:G82" si="58">IFERROR(F74/C74,0%)</f>
        <v>0</v>
      </c>
      <c r="H74" s="21" t="str">
        <f t="shared" si="51"/>
        <v/>
      </c>
      <c r="I74" s="259">
        <f>C74</f>
        <v>0</v>
      </c>
      <c r="J74" s="23">
        <f>I74-C74</f>
        <v>0</v>
      </c>
      <c r="K74" s="23"/>
      <c r="L74" s="23"/>
      <c r="M74" s="23">
        <f>C74*1.001</f>
        <v>0</v>
      </c>
      <c r="N74" s="22">
        <f>M74-C74</f>
        <v>0</v>
      </c>
      <c r="O74" s="23">
        <f>D74*1.02</f>
        <v>0</v>
      </c>
      <c r="P74" s="258">
        <f>O74-C74</f>
        <v>0</v>
      </c>
      <c r="Q74" s="23">
        <f>C74*1.0005</f>
        <v>0</v>
      </c>
      <c r="R74" s="22">
        <f>Q74-C74</f>
        <v>0</v>
      </c>
      <c r="S74" s="22">
        <f t="shared" si="52"/>
        <v>0</v>
      </c>
      <c r="T74" s="24">
        <f t="shared" si="53"/>
        <v>0</v>
      </c>
      <c r="U74" s="25">
        <f t="shared" si="54"/>
        <v>0</v>
      </c>
      <c r="V74" s="26">
        <f t="shared" si="55"/>
        <v>0</v>
      </c>
      <c r="W74" s="24">
        <f t="shared" si="56"/>
        <v>0</v>
      </c>
      <c r="X74" s="25">
        <f t="shared" si="57"/>
        <v>0</v>
      </c>
    </row>
    <row r="75" spans="2:25" outlineLevel="1" x14ac:dyDescent="0.3">
      <c r="B75" s="18" t="str">
        <f t="shared" si="49"/>
        <v>Medicare - Advantage</v>
      </c>
      <c r="C75" s="19"/>
      <c r="D75" s="19"/>
      <c r="E75" s="19"/>
      <c r="F75" s="20">
        <f t="shared" si="50"/>
        <v>0</v>
      </c>
      <c r="G75" s="126">
        <f t="shared" si="58"/>
        <v>0</v>
      </c>
      <c r="H75" s="21" t="str">
        <f t="shared" si="51"/>
        <v/>
      </c>
      <c r="I75" s="259">
        <f>C75</f>
        <v>0</v>
      </c>
      <c r="J75" s="23">
        <f>I75-C75</f>
        <v>0</v>
      </c>
      <c r="K75" s="23"/>
      <c r="L75" s="23"/>
      <c r="M75" s="23">
        <f>C75*1.01</f>
        <v>0</v>
      </c>
      <c r="N75" s="22">
        <f>M75-C75</f>
        <v>0</v>
      </c>
      <c r="O75" s="23">
        <f>D75*1.02</f>
        <v>0</v>
      </c>
      <c r="P75" s="258">
        <f>O75-C75</f>
        <v>0</v>
      </c>
      <c r="Q75" s="23">
        <f>C75*1.0005</f>
        <v>0</v>
      </c>
      <c r="R75" s="22">
        <f>Q75-C75</f>
        <v>0</v>
      </c>
      <c r="S75" s="22">
        <f t="shared" si="52"/>
        <v>0</v>
      </c>
      <c r="T75" s="24">
        <f t="shared" si="53"/>
        <v>0</v>
      </c>
      <c r="U75" s="25">
        <f t="shared" si="54"/>
        <v>0</v>
      </c>
      <c r="V75" s="26">
        <f t="shared" si="55"/>
        <v>0</v>
      </c>
      <c r="W75" s="24">
        <f t="shared" si="56"/>
        <v>0</v>
      </c>
      <c r="X75" s="25">
        <f t="shared" si="57"/>
        <v>0</v>
      </c>
    </row>
    <row r="76" spans="2:25" outlineLevel="1" x14ac:dyDescent="0.3">
      <c r="B76" s="18" t="str">
        <f t="shared" si="49"/>
        <v>Commercial</v>
      </c>
      <c r="C76" s="19"/>
      <c r="D76" s="19"/>
      <c r="E76" s="19"/>
      <c r="F76" s="20">
        <f t="shared" si="50"/>
        <v>0</v>
      </c>
      <c r="G76" s="126">
        <f t="shared" si="58"/>
        <v>0</v>
      </c>
      <c r="H76" s="21" t="str">
        <f t="shared" si="51"/>
        <v/>
      </c>
      <c r="I76" s="259"/>
      <c r="J76" s="23"/>
      <c r="K76" s="23"/>
      <c r="L76" s="23">
        <f>J76*0.6</f>
        <v>0</v>
      </c>
      <c r="M76" s="23"/>
      <c r="N76" s="22"/>
      <c r="O76" s="23"/>
      <c r="P76" s="258"/>
      <c r="Q76" s="23"/>
      <c r="R76" s="22"/>
      <c r="S76" s="22">
        <f t="shared" si="52"/>
        <v>0</v>
      </c>
      <c r="T76" s="24">
        <f t="shared" si="53"/>
        <v>0</v>
      </c>
      <c r="U76" s="25">
        <f t="shared" si="54"/>
        <v>0</v>
      </c>
      <c r="V76" s="26">
        <f t="shared" si="55"/>
        <v>0</v>
      </c>
      <c r="W76" s="24">
        <f t="shared" si="56"/>
        <v>0</v>
      </c>
      <c r="X76" s="25">
        <f t="shared" si="57"/>
        <v>0</v>
      </c>
    </row>
    <row r="77" spans="2:25" outlineLevel="1" x14ac:dyDescent="0.3">
      <c r="B77" s="11" t="str">
        <f t="shared" si="49"/>
        <v>Fixed Prospective Payments</v>
      </c>
      <c r="C77" s="19"/>
      <c r="D77" s="19"/>
      <c r="E77" s="19"/>
      <c r="F77" s="20">
        <f t="shared" si="50"/>
        <v>0</v>
      </c>
      <c r="G77" s="126">
        <f t="shared" si="58"/>
        <v>0</v>
      </c>
      <c r="H77" s="21" t="str">
        <f t="shared" si="51"/>
        <v/>
      </c>
      <c r="I77" s="257">
        <f>C77</f>
        <v>0</v>
      </c>
      <c r="J77" s="23">
        <f>I77-C77</f>
        <v>0</v>
      </c>
      <c r="K77" s="32"/>
      <c r="L77" s="32"/>
      <c r="M77" s="19">
        <f>C77*1.015</f>
        <v>0</v>
      </c>
      <c r="N77" s="22">
        <f>M77-C77</f>
        <v>0</v>
      </c>
      <c r="O77" s="28">
        <v>0</v>
      </c>
      <c r="P77" s="258">
        <f>O77-C77</f>
        <v>0</v>
      </c>
      <c r="Q77" s="19">
        <f>C77*1.01</f>
        <v>0</v>
      </c>
      <c r="R77" s="22">
        <f>Q77-C77</f>
        <v>0</v>
      </c>
      <c r="S77" s="22">
        <f t="shared" si="52"/>
        <v>0</v>
      </c>
      <c r="T77" s="24">
        <f t="shared" si="53"/>
        <v>0</v>
      </c>
      <c r="U77" s="25">
        <f t="shared" si="54"/>
        <v>0</v>
      </c>
      <c r="V77" s="26">
        <f t="shared" si="55"/>
        <v>0</v>
      </c>
      <c r="W77" s="24">
        <f t="shared" si="56"/>
        <v>0</v>
      </c>
      <c r="X77" s="25">
        <f t="shared" si="57"/>
        <v>0</v>
      </c>
    </row>
    <row r="78" spans="2:25" outlineLevel="1" x14ac:dyDescent="0.3">
      <c r="B78" s="27" t="str">
        <f t="shared" si="49"/>
        <v>FPP - Medicare</v>
      </c>
      <c r="C78" s="28"/>
      <c r="D78" s="28"/>
      <c r="E78" s="28"/>
      <c r="F78" s="29">
        <f t="shared" si="50"/>
        <v>0</v>
      </c>
      <c r="G78" s="128">
        <f t="shared" si="58"/>
        <v>0</v>
      </c>
      <c r="H78" s="30" t="str">
        <f t="shared" si="51"/>
        <v/>
      </c>
      <c r="I78" s="260">
        <f>I77*0.6</f>
        <v>0</v>
      </c>
      <c r="J78" s="32">
        <f>I78-C78</f>
        <v>0</v>
      </c>
      <c r="K78" s="32"/>
      <c r="L78" s="32"/>
      <c r="M78" s="28">
        <f>M77*0.6</f>
        <v>0</v>
      </c>
      <c r="N78" s="31">
        <f>M78-C78</f>
        <v>0</v>
      </c>
      <c r="O78" s="28">
        <f>O77*0.5</f>
        <v>0</v>
      </c>
      <c r="P78" s="261">
        <f>O78-C78</f>
        <v>0</v>
      </c>
      <c r="Q78" s="28">
        <f>Q77*0.6</f>
        <v>0</v>
      </c>
      <c r="R78" s="31">
        <f>Q78-C78</f>
        <v>0</v>
      </c>
      <c r="S78" s="31">
        <f t="shared" si="52"/>
        <v>0</v>
      </c>
      <c r="T78" s="33">
        <f t="shared" si="53"/>
        <v>0</v>
      </c>
      <c r="U78" s="34">
        <f t="shared" si="54"/>
        <v>0</v>
      </c>
      <c r="V78" s="35">
        <f t="shared" si="55"/>
        <v>0</v>
      </c>
      <c r="W78" s="33">
        <f t="shared" si="56"/>
        <v>0</v>
      </c>
      <c r="X78" s="34">
        <f t="shared" si="57"/>
        <v>0</v>
      </c>
    </row>
    <row r="79" spans="2:25" outlineLevel="1" x14ac:dyDescent="0.3">
      <c r="B79" s="27" t="str">
        <f t="shared" si="49"/>
        <v>FPP - Medicaid</v>
      </c>
      <c r="C79" s="28"/>
      <c r="D79" s="28"/>
      <c r="E79" s="28"/>
      <c r="F79" s="29">
        <f t="shared" si="50"/>
        <v>0</v>
      </c>
      <c r="G79" s="128">
        <f t="shared" si="58"/>
        <v>0</v>
      </c>
      <c r="H79" s="30" t="str">
        <f t="shared" si="51"/>
        <v/>
      </c>
      <c r="I79" s="260">
        <f>I77*0.4</f>
        <v>0</v>
      </c>
      <c r="J79" s="32">
        <f>I79-C79</f>
        <v>0</v>
      </c>
      <c r="K79" s="32"/>
      <c r="L79" s="32"/>
      <c r="M79" s="28">
        <f>M77*0.4</f>
        <v>0</v>
      </c>
      <c r="N79" s="31">
        <f>M79-C79</f>
        <v>0</v>
      </c>
      <c r="O79" s="28">
        <f>O77*0.5</f>
        <v>0</v>
      </c>
      <c r="P79" s="261">
        <f>O79-C79</f>
        <v>0</v>
      </c>
      <c r="Q79" s="28">
        <f>Q77*0.4</f>
        <v>0</v>
      </c>
      <c r="R79" s="31">
        <f>Q79-C79</f>
        <v>0</v>
      </c>
      <c r="S79" s="31">
        <f t="shared" si="52"/>
        <v>0</v>
      </c>
      <c r="T79" s="33">
        <f t="shared" si="53"/>
        <v>0</v>
      </c>
      <c r="U79" s="34">
        <f t="shared" si="54"/>
        <v>0</v>
      </c>
      <c r="V79" s="35">
        <f t="shared" si="55"/>
        <v>0</v>
      </c>
      <c r="W79" s="33">
        <f t="shared" si="56"/>
        <v>0</v>
      </c>
      <c r="X79" s="34">
        <f t="shared" si="57"/>
        <v>0</v>
      </c>
    </row>
    <row r="80" spans="2:25" outlineLevel="1" x14ac:dyDescent="0.3">
      <c r="B80" s="27" t="s">
        <v>85</v>
      </c>
      <c r="C80" s="28"/>
      <c r="D80" s="28"/>
      <c r="E80" s="28"/>
      <c r="F80" s="29"/>
      <c r="G80" s="128">
        <f t="shared" si="58"/>
        <v>0</v>
      </c>
      <c r="H80" s="30" t="str">
        <f t="shared" si="51"/>
        <v/>
      </c>
      <c r="I80" s="260">
        <v>0</v>
      </c>
      <c r="J80" s="32">
        <f>I80-C80</f>
        <v>0</v>
      </c>
      <c r="K80" s="32"/>
      <c r="L80" s="32"/>
      <c r="M80" s="28">
        <v>0</v>
      </c>
      <c r="N80" s="31">
        <f>M80-C80</f>
        <v>0</v>
      </c>
      <c r="O80" s="28">
        <v>0</v>
      </c>
      <c r="P80" s="261">
        <f>O80-C80</f>
        <v>0</v>
      </c>
      <c r="Q80" s="28">
        <v>0</v>
      </c>
      <c r="R80" s="31">
        <f>Q80-C80</f>
        <v>0</v>
      </c>
      <c r="S80" s="31">
        <f t="shared" si="52"/>
        <v>0</v>
      </c>
      <c r="T80" s="33">
        <f t="shared" si="53"/>
        <v>0</v>
      </c>
      <c r="U80" s="34">
        <f t="shared" si="54"/>
        <v>0</v>
      </c>
      <c r="V80" s="35">
        <f t="shared" si="55"/>
        <v>0</v>
      </c>
      <c r="W80" s="33">
        <f t="shared" si="56"/>
        <v>0</v>
      </c>
      <c r="X80" s="34">
        <f t="shared" si="57"/>
        <v>0</v>
      </c>
      <c r="Y80" s="1"/>
    </row>
    <row r="81" spans="2:25" outlineLevel="1" x14ac:dyDescent="0.3">
      <c r="B81" s="36" t="str">
        <f>B68</f>
        <v>Other (Bad Debt, Free Care, DSH)</v>
      </c>
      <c r="C81" s="37"/>
      <c r="D81" s="37"/>
      <c r="E81" s="37"/>
      <c r="F81" s="38">
        <f>E81-C81</f>
        <v>0</v>
      </c>
      <c r="G81" s="129">
        <f t="shared" si="58"/>
        <v>0</v>
      </c>
      <c r="H81" s="39" t="str">
        <f t="shared" si="51"/>
        <v/>
      </c>
      <c r="I81" s="262">
        <f>C81</f>
        <v>0</v>
      </c>
      <c r="J81" s="41">
        <f>I81-C81</f>
        <v>0</v>
      </c>
      <c r="K81" s="41"/>
      <c r="L81" s="41"/>
      <c r="M81" s="37">
        <f>C81*1.015</f>
        <v>0</v>
      </c>
      <c r="N81" s="40">
        <f>M81-C81</f>
        <v>0</v>
      </c>
      <c r="O81" s="37">
        <f>D81</f>
        <v>0</v>
      </c>
      <c r="P81" s="263">
        <f>O81-C81</f>
        <v>0</v>
      </c>
      <c r="Q81" s="37">
        <f>C81*1.02</f>
        <v>0</v>
      </c>
      <c r="R81" s="40">
        <f>Q81-C81</f>
        <v>0</v>
      </c>
      <c r="S81" s="40">
        <f t="shared" si="52"/>
        <v>0</v>
      </c>
      <c r="T81" s="42">
        <f t="shared" si="53"/>
        <v>0</v>
      </c>
      <c r="U81" s="43">
        <f t="shared" si="54"/>
        <v>0</v>
      </c>
      <c r="V81" s="44">
        <f t="shared" si="55"/>
        <v>0</v>
      </c>
      <c r="W81" s="42">
        <f t="shared" si="56"/>
        <v>0</v>
      </c>
      <c r="X81" s="43">
        <f t="shared" si="57"/>
        <v>0</v>
      </c>
    </row>
    <row r="82" spans="2:25" outlineLevel="1" x14ac:dyDescent="0.3">
      <c r="B82" s="3" t="s">
        <v>95</v>
      </c>
      <c r="C82" s="45">
        <f>SUM(C73,C74,C75,C76,C77,C81)</f>
        <v>0</v>
      </c>
      <c r="D82" s="45">
        <f>SUM(D73,D74,D75,D76,D77,D81)</f>
        <v>0</v>
      </c>
      <c r="E82" s="45">
        <f>SUM(E73,E74,E75,E76,E77,E81)</f>
        <v>0</v>
      </c>
      <c r="F82" s="45">
        <f>E82-C82</f>
        <v>0</v>
      </c>
      <c r="G82" s="131">
        <f t="shared" si="58"/>
        <v>0</v>
      </c>
      <c r="H82" s="46">
        <f>SUM(H81,H77,H76,H75,H74,H73)</f>
        <v>0</v>
      </c>
      <c r="I82" s="260">
        <f>SUM(I73:I81)-I76-I77</f>
        <v>0</v>
      </c>
      <c r="J82" s="28">
        <f>SUM(J73,J74,J75,J76,J77,J81)</f>
        <v>0</v>
      </c>
      <c r="K82" s="45">
        <f>K76</f>
        <v>0</v>
      </c>
      <c r="L82" s="45">
        <f>L76</f>
        <v>0</v>
      </c>
      <c r="M82" s="45">
        <f>SUM(M73:M81)-M76-M77</f>
        <v>0</v>
      </c>
      <c r="N82" s="45">
        <f>SUM(N73,N74,N75,N76,N77,N81)</f>
        <v>0</v>
      </c>
      <c r="O82" s="45">
        <f>SUM(O73:O81)-O76-O77</f>
        <v>0</v>
      </c>
      <c r="P82" s="264">
        <f>SUM(P73,P74,P75,P76,P77,P81)</f>
        <v>0</v>
      </c>
      <c r="Q82" s="45">
        <f>SUM(Q73:Q81)-Q76-Q77</f>
        <v>0</v>
      </c>
      <c r="R82" s="45">
        <f>SUM(R73,R74,R75,R76,R77,R81)</f>
        <v>0</v>
      </c>
      <c r="S82" s="45">
        <f>SUM(S73,S74,S75,S76,S77,S81)</f>
        <v>0</v>
      </c>
      <c r="T82" s="47">
        <f t="shared" si="53"/>
        <v>0</v>
      </c>
      <c r="U82" s="48">
        <f t="shared" si="54"/>
        <v>0</v>
      </c>
      <c r="V82" s="49">
        <f>SUM(V73:V76,V77,V81)</f>
        <v>0</v>
      </c>
      <c r="W82" s="50">
        <f t="shared" si="56"/>
        <v>0</v>
      </c>
      <c r="X82" s="51">
        <f>SUM(X73:X76,X77,X81)</f>
        <v>0</v>
      </c>
    </row>
    <row r="83" spans="2:25" outlineLevel="1" x14ac:dyDescent="0.3">
      <c r="B83" s="1"/>
      <c r="C83" s="54"/>
      <c r="D83" s="54"/>
      <c r="E83" s="54"/>
      <c r="F83" s="54"/>
      <c r="G83" s="54"/>
      <c r="H83" s="55"/>
      <c r="I83" s="269"/>
      <c r="J83" s="270"/>
      <c r="K83" s="54"/>
      <c r="L83" s="54"/>
      <c r="M83" s="54"/>
      <c r="N83" s="54"/>
      <c r="O83" s="54"/>
      <c r="P83" s="275"/>
      <c r="Q83" s="54"/>
      <c r="R83" s="54"/>
      <c r="S83" s="54"/>
      <c r="T83" s="56"/>
      <c r="U83" s="49"/>
      <c r="V83" s="49"/>
      <c r="W83" s="50"/>
      <c r="X83" s="51"/>
    </row>
    <row r="84" spans="2:25" ht="75" customHeight="1" x14ac:dyDescent="0.3">
      <c r="B84" s="14" t="s">
        <v>96</v>
      </c>
      <c r="C84" s="15" t="str">
        <f>C72</f>
        <v>NPR FY24
Budget</v>
      </c>
      <c r="D84" s="15" t="str">
        <f>D72</f>
        <v>NPR FY24
Proj.</v>
      </c>
      <c r="E84" s="15" t="str">
        <f>E72</f>
        <v>NPR FY25
Budget</v>
      </c>
      <c r="F84" s="15" t="str">
        <f>F72</f>
        <v>NPR YOY 
(Budget to Budget)</v>
      </c>
      <c r="G84" s="15" t="s">
        <v>128</v>
      </c>
      <c r="H84" s="15" t="str">
        <f t="shared" ref="H84:X84" si="59">H72</f>
        <v>W</v>
      </c>
      <c r="I84" s="15" t="str">
        <f t="shared" si="59"/>
        <v>NPR FY24 @FY25 Comm. Prices</v>
      </c>
      <c r="J84" s="268" t="str">
        <f t="shared" si="59"/>
        <v>NPR FY25 due to Comm. Price</v>
      </c>
      <c r="K84" s="15" t="str">
        <f t="shared" si="59"/>
        <v>NPR FY25 due to Comm. Price
(FY24 Proj. to FY24 Budget)</v>
      </c>
      <c r="L84" s="15" t="str">
        <f t="shared" si="59"/>
        <v>NPR FY25 due to Comm. Price
(FY25 Budget to FY24 Proj.)</v>
      </c>
      <c r="M84" s="15" t="str">
        <f t="shared" si="59"/>
        <v>NPR FY24 @FY25 Utiliz.</v>
      </c>
      <c r="N84" s="15" t="str">
        <f t="shared" si="59"/>
        <v>NPR FY25 due to Utiliz.</v>
      </c>
      <c r="O84" s="15" t="str">
        <f t="shared" si="59"/>
        <v>NPR FY24 @FY25 Public Payer Prices</v>
      </c>
      <c r="P84" s="256" t="str">
        <f t="shared" si="59"/>
        <v>NPR FY25 due to Public Payer Prices</v>
      </c>
      <c r="Q84" s="15" t="str">
        <f t="shared" si="59"/>
        <v>NPR FY24 @FY25 Payer Mix</v>
      </c>
      <c r="R84" s="15" t="str">
        <f t="shared" si="59"/>
        <v>NPR FY25 due to Payer Mix</v>
      </c>
      <c r="S84" s="15" t="str">
        <f t="shared" si="59"/>
        <v>NPR FY25 due to all other</v>
      </c>
      <c r="T84" s="15" t="str">
        <f t="shared" si="59"/>
        <v>FY25
Comm Rate NPR Impact</v>
      </c>
      <c r="U84" s="16" t="str">
        <f t="shared" si="59"/>
        <v>FY25
Estimated AnnualizedComm Rate</v>
      </c>
      <c r="V84" s="16" t="str">
        <f t="shared" si="59"/>
        <v>FY25 Comm Rate (WAvg)</v>
      </c>
      <c r="W84" s="15" t="str">
        <f t="shared" si="59"/>
        <v>FY25 NPR Growth</v>
      </c>
      <c r="X84" s="16" t="str">
        <f t="shared" si="59"/>
        <v>FY25 NPR Growth
(WAvg)</v>
      </c>
    </row>
    <row r="85" spans="2:25" x14ac:dyDescent="0.3">
      <c r="B85" s="18" t="str">
        <f t="shared" ref="B85:B91" si="60">B73</f>
        <v>Medicaid</v>
      </c>
      <c r="C85" s="19">
        <f t="shared" ref="C85:E91" si="61">C34+C47+C60+C73</f>
        <v>7014337</v>
      </c>
      <c r="D85" s="19">
        <f t="shared" si="61"/>
        <v>2711130</v>
      </c>
      <c r="E85" s="19">
        <f t="shared" si="61"/>
        <v>2755387</v>
      </c>
      <c r="F85" s="20">
        <f t="shared" ref="F85:F91" si="62">E85-C85</f>
        <v>-4258950</v>
      </c>
      <c r="G85" s="126">
        <f>IFERROR(F85/C85,0%)</f>
        <v>-0.6071778416121153</v>
      </c>
      <c r="H85" s="21">
        <f t="shared" ref="H85:H93" si="63">IFERROR(C85/C$94,"")</f>
        <v>7.2091219974380588E-2</v>
      </c>
      <c r="I85" s="257">
        <f>C85</f>
        <v>7014337</v>
      </c>
      <c r="J85" s="23">
        <f>I85-C85</f>
        <v>0</v>
      </c>
      <c r="K85" s="23"/>
      <c r="L85" s="23"/>
      <c r="M85" s="23">
        <f t="shared" ref="M85:M91" si="64">M34+M47+M60+M73</f>
        <v>7154623.7400000002</v>
      </c>
      <c r="N85" s="22">
        <f t="shared" ref="N85:N93" si="65">M85-C85</f>
        <v>140286.74000000022</v>
      </c>
      <c r="O85" s="23">
        <f t="shared" ref="O85:O91" si="66">O34+O47+O60+O73</f>
        <v>7014337</v>
      </c>
      <c r="P85" s="258"/>
      <c r="Q85" s="23">
        <f>C85*1.0005</f>
        <v>7017844.1684999997</v>
      </c>
      <c r="R85" s="22">
        <f t="shared" ref="R85:R93" si="67">Q85-C85</f>
        <v>3507.1684999996796</v>
      </c>
      <c r="S85" s="22">
        <f t="shared" ref="S85:S93" si="68">F85-R85-P85-N85-J85</f>
        <v>-4402743.9084999999</v>
      </c>
      <c r="T85" s="24">
        <f t="shared" ref="T85:T94" si="69">IFERROR(J85/C85,0%)</f>
        <v>0</v>
      </c>
      <c r="U85" s="25">
        <f t="shared" ref="U85:U95" si="70">T85/E$31</f>
        <v>0</v>
      </c>
      <c r="V85" s="26">
        <f t="shared" ref="V85:V93" si="71">IFERROR(T85*H85,0%)</f>
        <v>0</v>
      </c>
      <c r="W85" s="24">
        <f t="shared" ref="W85:W94" si="72">IFERROR((E85-C85)/C85,0%)</f>
        <v>-0.6071778416121153</v>
      </c>
      <c r="X85" s="25">
        <f t="shared" ref="X85:X94" si="73">IFERROR(W85*H85,0%)</f>
        <v>-4.3772191343228621E-2</v>
      </c>
    </row>
    <row r="86" spans="2:25" x14ac:dyDescent="0.3">
      <c r="B86" s="18" t="str">
        <f t="shared" si="60"/>
        <v>Medicare - Traditional</v>
      </c>
      <c r="C86" s="19">
        <f t="shared" si="61"/>
        <v>33089303</v>
      </c>
      <c r="D86" s="19">
        <f t="shared" si="61"/>
        <v>23483104</v>
      </c>
      <c r="E86" s="19">
        <f t="shared" si="61"/>
        <v>24350010</v>
      </c>
      <c r="F86" s="20">
        <f t="shared" si="62"/>
        <v>-8739293</v>
      </c>
      <c r="G86" s="126">
        <f t="shared" ref="G86:G94" si="74">IFERROR(F86/C86,0%)</f>
        <v>-0.26411233261697897</v>
      </c>
      <c r="H86" s="21">
        <f t="shared" si="63"/>
        <v>0.3400817812676995</v>
      </c>
      <c r="I86" s="259">
        <f>C86</f>
        <v>33089303</v>
      </c>
      <c r="J86" s="23">
        <f>I86-C86</f>
        <v>0</v>
      </c>
      <c r="K86" s="23"/>
      <c r="L86" s="23"/>
      <c r="M86" s="23">
        <f t="shared" si="64"/>
        <v>33122392.302999996</v>
      </c>
      <c r="N86" s="22">
        <f t="shared" si="65"/>
        <v>33089.302999995649</v>
      </c>
      <c r="O86" s="23">
        <f t="shared" si="66"/>
        <v>33735826</v>
      </c>
      <c r="P86" s="258">
        <f>P35+P48</f>
        <v>646523</v>
      </c>
      <c r="Q86" s="23">
        <f>C86*1.0005</f>
        <v>33105847.651499998</v>
      </c>
      <c r="R86" s="22">
        <f t="shared" si="67"/>
        <v>16544.651499997824</v>
      </c>
      <c r="S86" s="22">
        <f t="shared" si="68"/>
        <v>-9435449.9544999935</v>
      </c>
      <c r="T86" s="24">
        <f t="shared" si="69"/>
        <v>0</v>
      </c>
      <c r="U86" s="25">
        <f t="shared" si="70"/>
        <v>0</v>
      </c>
      <c r="V86" s="26">
        <f t="shared" si="71"/>
        <v>0</v>
      </c>
      <c r="W86" s="24">
        <f t="shared" si="72"/>
        <v>-0.26411233261697897</v>
      </c>
      <c r="X86" s="25">
        <f t="shared" si="73"/>
        <v>-8.9819792531149342E-2</v>
      </c>
    </row>
    <row r="87" spans="2:25" x14ac:dyDescent="0.3">
      <c r="B87" s="18" t="str">
        <f t="shared" si="60"/>
        <v>Medicare - Advantage</v>
      </c>
      <c r="C87" s="19">
        <f t="shared" si="61"/>
        <v>8993231</v>
      </c>
      <c r="D87" s="19">
        <f t="shared" si="61"/>
        <v>12360226</v>
      </c>
      <c r="E87" s="19">
        <f t="shared" si="61"/>
        <v>12904556</v>
      </c>
      <c r="F87" s="20">
        <f t="shared" si="62"/>
        <v>3911325</v>
      </c>
      <c r="G87" s="126">
        <f t="shared" si="74"/>
        <v>0.43491877390895439</v>
      </c>
      <c r="H87" s="21">
        <f t="shared" si="63"/>
        <v>9.2429689976603446E-2</v>
      </c>
      <c r="I87" s="259">
        <f>C87</f>
        <v>8993231</v>
      </c>
      <c r="J87" s="23">
        <f>I87-C87</f>
        <v>0</v>
      </c>
      <c r="K87" s="23"/>
      <c r="L87" s="23"/>
      <c r="M87" s="23">
        <f t="shared" si="64"/>
        <v>9083163.3100000005</v>
      </c>
      <c r="N87" s="22">
        <f t="shared" si="65"/>
        <v>89932.310000000522</v>
      </c>
      <c r="O87" s="23">
        <f t="shared" si="66"/>
        <v>9438361</v>
      </c>
      <c r="P87" s="258">
        <f>P36+P49</f>
        <v>445130</v>
      </c>
      <c r="Q87" s="23">
        <f>C87*1.0005</f>
        <v>8997727.6154999994</v>
      </c>
      <c r="R87" s="22">
        <f t="shared" si="67"/>
        <v>4496.6154999993742</v>
      </c>
      <c r="S87" s="22">
        <f t="shared" si="68"/>
        <v>3371766.0745000001</v>
      </c>
      <c r="T87" s="24">
        <f t="shared" si="69"/>
        <v>0</v>
      </c>
      <c r="U87" s="25">
        <f t="shared" si="70"/>
        <v>0</v>
      </c>
      <c r="V87" s="26">
        <f t="shared" si="71"/>
        <v>0</v>
      </c>
      <c r="W87" s="24">
        <f t="shared" si="72"/>
        <v>0.43491877390895439</v>
      </c>
      <c r="X87" s="25">
        <f t="shared" si="73"/>
        <v>4.0199407437409143E-2</v>
      </c>
    </row>
    <row r="88" spans="2:25" x14ac:dyDescent="0.3">
      <c r="B88" s="18" t="str">
        <f t="shared" si="60"/>
        <v>Commercial</v>
      </c>
      <c r="C88" s="19">
        <f t="shared" si="61"/>
        <v>43098981</v>
      </c>
      <c r="D88" s="19">
        <f t="shared" si="61"/>
        <v>49616802</v>
      </c>
      <c r="E88" s="19">
        <f t="shared" si="61"/>
        <v>51816993</v>
      </c>
      <c r="F88" s="20">
        <f t="shared" si="62"/>
        <v>8718012</v>
      </c>
      <c r="G88" s="126">
        <f t="shared" si="74"/>
        <v>0.20227884274108476</v>
      </c>
      <c r="H88" s="21">
        <f t="shared" si="63"/>
        <v>0.44295820402450714</v>
      </c>
      <c r="I88" s="259">
        <v>45038435.144999996</v>
      </c>
      <c r="J88" s="295">
        <v>2010695</v>
      </c>
      <c r="K88" s="23">
        <v>0</v>
      </c>
      <c r="L88" s="295">
        <v>2010695</v>
      </c>
      <c r="M88" s="23">
        <f t="shared" si="64"/>
        <v>45024343.770000011</v>
      </c>
      <c r="N88" s="22">
        <f t="shared" si="65"/>
        <v>1925362.7700000107</v>
      </c>
      <c r="O88" s="23">
        <f t="shared" si="66"/>
        <v>43098981</v>
      </c>
      <c r="P88" s="258"/>
      <c r="Q88" s="23">
        <f>SUM(Q63,Q50,Q37)</f>
        <v>43529970.810000002</v>
      </c>
      <c r="R88" s="22">
        <f t="shared" si="67"/>
        <v>430989.81000000238</v>
      </c>
      <c r="S88" s="22">
        <f t="shared" si="68"/>
        <v>4350964.4199999869</v>
      </c>
      <c r="T88" s="24">
        <f t="shared" si="69"/>
        <v>4.6652959150008673E-2</v>
      </c>
      <c r="U88" s="25">
        <f t="shared" si="70"/>
        <v>4.6652959150008673E-2</v>
      </c>
      <c r="V88" s="26">
        <f t="shared" si="71"/>
        <v>2.0665310997516537E-2</v>
      </c>
      <c r="W88" s="24">
        <f t="shared" si="72"/>
        <v>0.20227884274108476</v>
      </c>
      <c r="X88" s="25">
        <f t="shared" si="73"/>
        <v>8.9601072892746617E-2</v>
      </c>
    </row>
    <row r="89" spans="2:25" x14ac:dyDescent="0.3">
      <c r="B89" s="11" t="str">
        <f t="shared" si="60"/>
        <v>Fixed Prospective Payments</v>
      </c>
      <c r="C89" s="19">
        <f t="shared" si="61"/>
        <v>9517993</v>
      </c>
      <c r="D89" s="19">
        <f t="shared" si="61"/>
        <v>10286977</v>
      </c>
      <c r="E89" s="19">
        <f t="shared" si="61"/>
        <v>10286977</v>
      </c>
      <c r="F89" s="20">
        <f t="shared" si="62"/>
        <v>768984</v>
      </c>
      <c r="G89" s="126">
        <f t="shared" si="74"/>
        <v>8.0792662906980492E-2</v>
      </c>
      <c r="H89" s="21">
        <f t="shared" si="63"/>
        <v>9.7823034034095396E-2</v>
      </c>
      <c r="I89" s="257">
        <f>C89</f>
        <v>9517993</v>
      </c>
      <c r="J89" s="23">
        <f>I89-C89</f>
        <v>0</v>
      </c>
      <c r="K89" s="32"/>
      <c r="L89" s="32"/>
      <c r="M89" s="28">
        <f t="shared" si="64"/>
        <v>9660762.8949999996</v>
      </c>
      <c r="N89" s="22">
        <f t="shared" si="65"/>
        <v>142769.89499999955</v>
      </c>
      <c r="O89" s="28">
        <f t="shared" si="66"/>
        <v>9517993</v>
      </c>
      <c r="P89" s="258"/>
      <c r="Q89" s="19">
        <f>C89*1.01</f>
        <v>9613172.9299999997</v>
      </c>
      <c r="R89" s="22">
        <f t="shared" si="67"/>
        <v>95179.929999999702</v>
      </c>
      <c r="S89" s="22">
        <f t="shared" si="68"/>
        <v>531034.17500000075</v>
      </c>
      <c r="T89" s="24">
        <f t="shared" si="69"/>
        <v>0</v>
      </c>
      <c r="U89" s="25">
        <f t="shared" si="70"/>
        <v>0</v>
      </c>
      <c r="V89" s="26">
        <f t="shared" si="71"/>
        <v>0</v>
      </c>
      <c r="W89" s="24">
        <f t="shared" si="72"/>
        <v>8.0792662906980492E-2</v>
      </c>
      <c r="X89" s="25">
        <f t="shared" si="73"/>
        <v>7.9033834132547498E-3</v>
      </c>
    </row>
    <row r="90" spans="2:25" x14ac:dyDescent="0.3">
      <c r="B90" s="27" t="str">
        <f t="shared" si="60"/>
        <v>FPP - Medicare</v>
      </c>
      <c r="C90" s="28">
        <f t="shared" si="61"/>
        <v>0</v>
      </c>
      <c r="D90" s="28">
        <f t="shared" si="61"/>
        <v>0</v>
      </c>
      <c r="E90" s="28">
        <f t="shared" si="61"/>
        <v>0</v>
      </c>
      <c r="F90" s="29">
        <f t="shared" si="62"/>
        <v>0</v>
      </c>
      <c r="G90" s="128">
        <f t="shared" si="74"/>
        <v>0</v>
      </c>
      <c r="H90" s="30">
        <f t="shared" si="63"/>
        <v>0</v>
      </c>
      <c r="I90" s="260">
        <f>C90</f>
        <v>0</v>
      </c>
      <c r="J90" s="32">
        <f>I90-C90</f>
        <v>0</v>
      </c>
      <c r="K90" s="32"/>
      <c r="L90" s="32"/>
      <c r="M90" s="28">
        <f t="shared" si="64"/>
        <v>5796457.7369999997</v>
      </c>
      <c r="N90" s="31">
        <f t="shared" si="65"/>
        <v>5796457.7369999997</v>
      </c>
      <c r="O90" s="28">
        <f t="shared" si="66"/>
        <v>0</v>
      </c>
      <c r="P90" s="261"/>
      <c r="Q90" s="28">
        <f>Q89*0.6</f>
        <v>5767903.7579999994</v>
      </c>
      <c r="R90" s="31">
        <f t="shared" si="67"/>
        <v>5767903.7579999994</v>
      </c>
      <c r="S90" s="31">
        <f t="shared" si="68"/>
        <v>-11564361.494999999</v>
      </c>
      <c r="T90" s="33">
        <f t="shared" si="69"/>
        <v>0</v>
      </c>
      <c r="U90" s="34">
        <f t="shared" si="70"/>
        <v>0</v>
      </c>
      <c r="V90" s="35">
        <f t="shared" si="71"/>
        <v>0</v>
      </c>
      <c r="W90" s="33">
        <f t="shared" si="72"/>
        <v>0</v>
      </c>
      <c r="X90" s="34">
        <f t="shared" si="73"/>
        <v>0</v>
      </c>
    </row>
    <row r="91" spans="2:25" x14ac:dyDescent="0.3">
      <c r="B91" s="27" t="str">
        <f t="shared" si="60"/>
        <v>FPP - Medicaid</v>
      </c>
      <c r="C91" s="28">
        <f t="shared" si="61"/>
        <v>9517993</v>
      </c>
      <c r="D91" s="28">
        <f t="shared" si="61"/>
        <v>10286977</v>
      </c>
      <c r="E91" s="28">
        <f t="shared" si="61"/>
        <v>10286977</v>
      </c>
      <c r="F91" s="29">
        <f t="shared" si="62"/>
        <v>768984</v>
      </c>
      <c r="G91" s="128">
        <f t="shared" si="74"/>
        <v>8.0792662906980492E-2</v>
      </c>
      <c r="H91" s="30">
        <f t="shared" si="63"/>
        <v>9.7823034034095396E-2</v>
      </c>
      <c r="I91" s="260">
        <f>C91</f>
        <v>9517993</v>
      </c>
      <c r="J91" s="32">
        <f>I91-C91</f>
        <v>0</v>
      </c>
      <c r="K91" s="32"/>
      <c r="L91" s="32"/>
      <c r="M91" s="28">
        <f t="shared" si="64"/>
        <v>3864305.1579999998</v>
      </c>
      <c r="N91" s="31">
        <f t="shared" si="65"/>
        <v>-5653687.8420000002</v>
      </c>
      <c r="O91" s="28">
        <f t="shared" si="66"/>
        <v>9517993</v>
      </c>
      <c r="P91" s="261"/>
      <c r="Q91" s="28">
        <f>Q89*0.4</f>
        <v>3845269.1720000003</v>
      </c>
      <c r="R91" s="31">
        <f t="shared" si="67"/>
        <v>-5672723.8279999997</v>
      </c>
      <c r="S91" s="31">
        <f t="shared" si="68"/>
        <v>12095395.67</v>
      </c>
      <c r="T91" s="33">
        <f t="shared" si="69"/>
        <v>0</v>
      </c>
      <c r="U91" s="34">
        <f t="shared" si="70"/>
        <v>0</v>
      </c>
      <c r="V91" s="35">
        <f t="shared" si="71"/>
        <v>0</v>
      </c>
      <c r="W91" s="33">
        <f t="shared" si="72"/>
        <v>8.0792662906980492E-2</v>
      </c>
      <c r="X91" s="34">
        <f t="shared" si="73"/>
        <v>7.9033834132547498E-3</v>
      </c>
    </row>
    <row r="92" spans="2:25" outlineLevel="1" x14ac:dyDescent="0.3">
      <c r="B92" s="27" t="s">
        <v>85</v>
      </c>
      <c r="C92" s="28">
        <v>0</v>
      </c>
      <c r="D92" s="28">
        <v>0</v>
      </c>
      <c r="E92" s="28">
        <v>0</v>
      </c>
      <c r="F92" s="29"/>
      <c r="G92" s="128">
        <f t="shared" si="74"/>
        <v>0</v>
      </c>
      <c r="H92" s="30">
        <f t="shared" si="63"/>
        <v>0</v>
      </c>
      <c r="I92" s="260">
        <v>0</v>
      </c>
      <c r="J92" s="32">
        <f>I92-C92</f>
        <v>0</v>
      </c>
      <c r="K92" s="32"/>
      <c r="L92" s="32"/>
      <c r="M92" s="28">
        <v>0</v>
      </c>
      <c r="N92" s="31">
        <f t="shared" si="65"/>
        <v>0</v>
      </c>
      <c r="O92" s="28">
        <v>0</v>
      </c>
      <c r="P92" s="261"/>
      <c r="Q92" s="28">
        <v>0</v>
      </c>
      <c r="R92" s="31">
        <f t="shared" si="67"/>
        <v>0</v>
      </c>
      <c r="S92" s="31">
        <f t="shared" si="68"/>
        <v>0</v>
      </c>
      <c r="T92" s="33">
        <f t="shared" si="69"/>
        <v>0</v>
      </c>
      <c r="U92" s="34">
        <f t="shared" si="70"/>
        <v>0</v>
      </c>
      <c r="V92" s="35">
        <f t="shared" si="71"/>
        <v>0</v>
      </c>
      <c r="W92" s="33">
        <f t="shared" si="72"/>
        <v>0</v>
      </c>
      <c r="X92" s="34">
        <f t="shared" si="73"/>
        <v>0</v>
      </c>
      <c r="Y92" s="1"/>
    </row>
    <row r="93" spans="2:25" x14ac:dyDescent="0.3">
      <c r="B93" s="36" t="str">
        <f>B81</f>
        <v>Other (Bad Debt, Free Care, DSH)</v>
      </c>
      <c r="C93" s="37">
        <f>C42+C55+C68+C81</f>
        <v>-4415769</v>
      </c>
      <c r="D93" s="37">
        <f>D42+D55+D68+D81</f>
        <v>-4020420</v>
      </c>
      <c r="E93" s="37">
        <f>E42+E55+E68+E81</f>
        <v>-5345511</v>
      </c>
      <c r="F93" s="38">
        <f>E93-C93</f>
        <v>-929742</v>
      </c>
      <c r="G93" s="129">
        <f t="shared" si="74"/>
        <v>0.21055041602040325</v>
      </c>
      <c r="H93" s="39">
        <f t="shared" si="63"/>
        <v>-4.5383929277286017E-2</v>
      </c>
      <c r="I93" s="262">
        <f>C93</f>
        <v>-4415769</v>
      </c>
      <c r="J93" s="41">
        <f>I93-C93</f>
        <v>0</v>
      </c>
      <c r="K93" s="41"/>
      <c r="L93" s="41"/>
      <c r="M93" s="82">
        <f>M42+M55+M68+M81</f>
        <v>-4482005.5349999992</v>
      </c>
      <c r="N93" s="40">
        <f t="shared" si="65"/>
        <v>-66236.534999999218</v>
      </c>
      <c r="O93" s="37">
        <f>O42+O55+O68+O81</f>
        <v>-4415769</v>
      </c>
      <c r="P93" s="263"/>
      <c r="Q93" s="37">
        <f>C93*1.02</f>
        <v>-4504084.38</v>
      </c>
      <c r="R93" s="40">
        <f t="shared" si="67"/>
        <v>-88315.379999999888</v>
      </c>
      <c r="S93" s="40">
        <f t="shared" si="68"/>
        <v>-775190.08500000089</v>
      </c>
      <c r="T93" s="42">
        <f t="shared" si="69"/>
        <v>0</v>
      </c>
      <c r="U93" s="43">
        <f t="shared" si="70"/>
        <v>0</v>
      </c>
      <c r="V93" s="44">
        <f t="shared" si="71"/>
        <v>0</v>
      </c>
      <c r="W93" s="42">
        <f t="shared" si="72"/>
        <v>0.21055041602040325</v>
      </c>
      <c r="X93" s="43">
        <f t="shared" si="73"/>
        <v>-9.5556051899731292E-3</v>
      </c>
    </row>
    <row r="94" spans="2:25" x14ac:dyDescent="0.3">
      <c r="B94" s="3" t="s">
        <v>97</v>
      </c>
      <c r="C94" s="45">
        <f>SUM(C85,C86,C87,C88,C89,C93)</f>
        <v>97298076</v>
      </c>
      <c r="D94" s="45">
        <f>SUM(D85,D86,D87,D88,D89,D93)</f>
        <v>94437819</v>
      </c>
      <c r="E94" s="45">
        <f>SUM(E85,E86,E87,E88,E89,E93)</f>
        <v>96768412</v>
      </c>
      <c r="F94" s="45">
        <f>E94-C94</f>
        <v>-529664</v>
      </c>
      <c r="G94" s="131">
        <f t="shared" si="74"/>
        <v>-5.4437253209405701E-3</v>
      </c>
      <c r="H94" s="46">
        <f>SUM(H93,H89,H88,H87,H86,H85)</f>
        <v>1</v>
      </c>
      <c r="I94" s="260">
        <f>SUM(I85,I86,I87,I88,I89,I93)</f>
        <v>99237530.144999996</v>
      </c>
      <c r="J94" s="28">
        <f>J88</f>
        <v>2010695</v>
      </c>
      <c r="K94" s="45">
        <f>K88</f>
        <v>0</v>
      </c>
      <c r="L94" s="45">
        <f>L88</f>
        <v>2010695</v>
      </c>
      <c r="M94" s="45">
        <f>SUM(M93,M89,M88,M87,M86,M85)</f>
        <v>99563280.482999995</v>
      </c>
      <c r="N94" s="45">
        <f t="shared" ref="N94:S94" si="75">SUM(N85,N86,N87,N88,N89,N93)</f>
        <v>2265204.4830000075</v>
      </c>
      <c r="O94" s="45">
        <f t="shared" si="75"/>
        <v>98389729</v>
      </c>
      <c r="P94" s="264">
        <f t="shared" si="75"/>
        <v>1091653</v>
      </c>
      <c r="Q94" s="45">
        <f t="shared" si="75"/>
        <v>97760478.79550001</v>
      </c>
      <c r="R94" s="45">
        <f t="shared" si="75"/>
        <v>462402.79549999908</v>
      </c>
      <c r="S94" s="45">
        <f t="shared" si="75"/>
        <v>-6359619.2785000075</v>
      </c>
      <c r="T94" s="47">
        <f t="shared" si="69"/>
        <v>2.0665310997516537E-2</v>
      </c>
      <c r="U94" s="48">
        <f t="shared" si="70"/>
        <v>2.0665310997516537E-2</v>
      </c>
      <c r="V94" s="49">
        <f>SUM(V85:V88,V89,V93)</f>
        <v>2.0665310997516537E-2</v>
      </c>
      <c r="W94" s="50">
        <f t="shared" si="72"/>
        <v>-5.4437253209405701E-3</v>
      </c>
      <c r="X94" s="51">
        <f t="shared" si="73"/>
        <v>-5.4437253209405701E-3</v>
      </c>
    </row>
    <row r="95" spans="2:25" x14ac:dyDescent="0.3">
      <c r="B95" s="3" t="s">
        <v>129</v>
      </c>
      <c r="C95" s="98">
        <f>C70+C57+C44</f>
        <v>6623708</v>
      </c>
      <c r="D95" s="98">
        <f>D70+D57+D44</f>
        <v>8468313</v>
      </c>
      <c r="E95" s="98">
        <f>E70+E57+E44</f>
        <v>8858007</v>
      </c>
      <c r="F95" s="98"/>
      <c r="G95" s="98"/>
      <c r="H95" s="99"/>
      <c r="I95" s="276"/>
      <c r="K95" s="276"/>
      <c r="L95" s="276"/>
      <c r="M95" s="276"/>
      <c r="N95" s="276"/>
      <c r="O95" s="276"/>
      <c r="P95" s="277">
        <f>P44+P57</f>
        <v>366454</v>
      </c>
      <c r="Q95" s="98"/>
      <c r="R95" s="98"/>
      <c r="S95" s="98"/>
      <c r="T95" s="48">
        <f>IFERROR(N108/C95,0%)</f>
        <v>0</v>
      </c>
      <c r="U95" s="48">
        <f t="shared" si="70"/>
        <v>0</v>
      </c>
      <c r="V95" s="49"/>
      <c r="W95" s="51"/>
      <c r="X95" s="51"/>
    </row>
    <row r="96" spans="2:25" x14ac:dyDescent="0.3">
      <c r="B96" s="3" t="s">
        <v>130</v>
      </c>
      <c r="C96" s="100">
        <f>C95+C94</f>
        <v>103921784</v>
      </c>
      <c r="D96" s="100">
        <f t="shared" ref="D96:E96" si="76">D95+D94</f>
        <v>102906132</v>
      </c>
      <c r="E96" s="100">
        <f t="shared" si="76"/>
        <v>105626419</v>
      </c>
      <c r="F96" s="59"/>
      <c r="G96" s="220">
        <f>E96/C96-1</f>
        <v>1.6403057514871033E-2</v>
      </c>
      <c r="H96" s="60"/>
      <c r="I96" s="278"/>
      <c r="J96" s="278"/>
      <c r="K96" s="278"/>
      <c r="L96" s="278"/>
      <c r="M96" s="278"/>
      <c r="N96" s="278"/>
      <c r="O96" s="278"/>
      <c r="P96" s="279">
        <f>P95+P94</f>
        <v>1458107</v>
      </c>
      <c r="Q96" s="59"/>
      <c r="R96" s="59"/>
      <c r="S96" s="59"/>
      <c r="T96" s="49"/>
      <c r="U96" s="49"/>
      <c r="V96" s="49"/>
      <c r="W96" s="51"/>
      <c r="X96" s="51"/>
    </row>
    <row r="97" spans="2:16" x14ac:dyDescent="0.3">
      <c r="B97" s="3" t="s">
        <v>131</v>
      </c>
      <c r="C97" s="101">
        <v>103921784</v>
      </c>
      <c r="D97" s="102">
        <v>102906132</v>
      </c>
      <c r="E97" s="101">
        <v>105626419</v>
      </c>
      <c r="I97" s="123"/>
      <c r="J97" s="119" t="s">
        <v>0</v>
      </c>
      <c r="K97" s="123"/>
      <c r="L97" s="119" t="s">
        <v>1</v>
      </c>
      <c r="M97" s="119" t="s">
        <v>2</v>
      </c>
      <c r="N97" s="280"/>
    </row>
    <row r="98" spans="2:16" x14ac:dyDescent="0.3">
      <c r="B98" s="3" t="s">
        <v>132</v>
      </c>
      <c r="C98" s="87">
        <f>C96-C97</f>
        <v>0</v>
      </c>
      <c r="D98" s="87">
        <f>D96-D97</f>
        <v>0</v>
      </c>
      <c r="E98" s="87"/>
      <c r="I98" s="123"/>
      <c r="J98" s="123"/>
      <c r="K98" s="123"/>
      <c r="L98" s="123"/>
      <c r="M98" s="123"/>
      <c r="N98" s="103"/>
    </row>
    <row r="99" spans="2:16" x14ac:dyDescent="0.3">
      <c r="B99" s="61" t="s">
        <v>6</v>
      </c>
      <c r="I99" s="120" t="s">
        <v>3</v>
      </c>
      <c r="J99" s="124">
        <f>P85/C85</f>
        <v>0</v>
      </c>
      <c r="K99" s="123"/>
      <c r="L99" s="124">
        <f>N85/C85</f>
        <v>2.0000000000000032E-2</v>
      </c>
      <c r="M99" s="124">
        <f>IFERROR(R85/C85,0%)</f>
        <v>4.9999999999995437E-4</v>
      </c>
      <c r="N99" s="281"/>
    </row>
    <row r="100" spans="2:16" ht="28.8" x14ac:dyDescent="0.3">
      <c r="B100" s="3" t="s">
        <v>98</v>
      </c>
      <c r="I100" s="120" t="s">
        <v>66</v>
      </c>
      <c r="J100" s="124">
        <f>+P86/C86</f>
        <v>1.9538731293312524E-2</v>
      </c>
      <c r="K100" s="123"/>
      <c r="L100" s="124">
        <f>N86/C86</f>
        <v>9.999999999998684E-4</v>
      </c>
      <c r="M100" s="124">
        <f>IFERROR(R86/C86,0%)</f>
        <v>4.999999999999342E-4</v>
      </c>
      <c r="N100" s="281"/>
      <c r="P100" s="282">
        <f>P96+L94</f>
        <v>3468802</v>
      </c>
    </row>
    <row r="101" spans="2:16" ht="28.8" x14ac:dyDescent="0.3">
      <c r="I101" s="120" t="s">
        <v>67</v>
      </c>
      <c r="J101" s="124">
        <f>+P87/C87</f>
        <v>4.9496115467288673E-2</v>
      </c>
      <c r="K101" s="123"/>
      <c r="L101" s="124">
        <f>N87/C87</f>
        <v>1.0000000000000057E-2</v>
      </c>
      <c r="M101" s="124">
        <f>IFERROR(R87/C87,0%)</f>
        <v>4.999999999999304E-4</v>
      </c>
      <c r="N101" s="281"/>
    </row>
    <row r="102" spans="2:16" x14ac:dyDescent="0.3">
      <c r="E102" s="87"/>
      <c r="I102" s="120" t="s">
        <v>4</v>
      </c>
      <c r="J102" s="124">
        <f>J88/C88</f>
        <v>4.6652959150008673E-2</v>
      </c>
      <c r="K102" s="123"/>
      <c r="L102" s="124">
        <f>N88/C88</f>
        <v>4.4673046214248328E-2</v>
      </c>
      <c r="M102" s="124">
        <f>IFERROR(R88/C88,0%)</f>
        <v>1.0000000000000056E-2</v>
      </c>
      <c r="N102" s="283"/>
    </row>
    <row r="103" spans="2:16" x14ac:dyDescent="0.3">
      <c r="I103" s="122" t="s">
        <v>5</v>
      </c>
      <c r="J103" s="124">
        <f>P89/C89</f>
        <v>0</v>
      </c>
      <c r="K103" s="123"/>
      <c r="L103" s="124">
        <f>N89/C89</f>
        <v>1.4999999999999953E-2</v>
      </c>
      <c r="M103" s="124">
        <f>IFERROR(R89/C89,0%)</f>
        <v>9.999999999999969E-3</v>
      </c>
      <c r="N103" s="283"/>
    </row>
    <row r="104" spans="2:16" x14ac:dyDescent="0.3">
      <c r="I104" s="134" t="s">
        <v>119</v>
      </c>
      <c r="J104" s="135">
        <f>SUM(J88,P89,P86,P87,P85)/SUM(C85:C89)</f>
        <v>3.0500744515164085E-2</v>
      </c>
      <c r="K104" s="134"/>
      <c r="L104" s="135">
        <f>SUM(N85:N89)/SUM(C85:C89)</f>
        <v>2.2921569998656591E-2</v>
      </c>
      <c r="M104" s="135">
        <f>SUM(R85:R89)/SUM(C85:C89)</f>
        <v>5.414387544783102E-3</v>
      </c>
      <c r="N104" s="284"/>
    </row>
    <row r="105" spans="2:16" x14ac:dyDescent="0.3">
      <c r="C105" s="101"/>
      <c r="D105" s="101"/>
      <c r="E105" s="101"/>
    </row>
    <row r="106" spans="2:16" x14ac:dyDescent="0.3">
      <c r="C106" s="101"/>
      <c r="D106" s="102"/>
      <c r="E106" s="101"/>
    </row>
    <row r="107" spans="2:16" x14ac:dyDescent="0.3">
      <c r="C107" s="101"/>
      <c r="D107" s="101"/>
      <c r="E107" s="101"/>
    </row>
    <row r="108" spans="2:16" x14ac:dyDescent="0.3">
      <c r="E108" s="101"/>
      <c r="N108" s="285"/>
    </row>
    <row r="109" spans="2:16" x14ac:dyDescent="0.3">
      <c r="C109" s="87"/>
      <c r="D109" s="87"/>
      <c r="E109" s="87"/>
    </row>
    <row r="112" spans="2:16" x14ac:dyDescent="0.3">
      <c r="C112" s="87"/>
    </row>
  </sheetData>
  <mergeCells count="15">
    <mergeCell ref="C21:X21"/>
    <mergeCell ref="C22:X22"/>
    <mergeCell ref="B25:X25"/>
    <mergeCell ref="C14:X14"/>
    <mergeCell ref="C16:X16"/>
    <mergeCell ref="C17:X17"/>
    <mergeCell ref="C18:X18"/>
    <mergeCell ref="C19:X19"/>
    <mergeCell ref="C20:X20"/>
    <mergeCell ref="C12:X12"/>
    <mergeCell ref="C2:X2"/>
    <mergeCell ref="C3:X3"/>
    <mergeCell ref="C5:X5"/>
    <mergeCell ref="C6:X6"/>
    <mergeCell ref="C8:X8"/>
  </mergeCells>
  <dataValidations disablePrompts="1" count="1">
    <dataValidation type="list" allowBlank="1" showInputMessage="1" showErrorMessage="1" sqref="D31" xr:uid="{0F8B4DD4-C2CF-457F-8CFC-E86CBBBBD12E}">
      <formula1>$AN$36:$AN$43</formula1>
    </dataValidation>
  </dataValidations>
  <pageMargins left="0.7" right="0.7" top="0.75" bottom="0.75" header="0.3" footer="0.3"/>
  <pageSetup paperSize="3" scale="46"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2D998-5400-446F-B429-C35F122822A4}">
  <dimension ref="A1:AQ103"/>
  <sheetViews>
    <sheetView topLeftCell="A74" zoomScale="70" zoomScaleNormal="70" workbookViewId="0">
      <selection activeCell="I105" sqref="I105:I106"/>
    </sheetView>
  </sheetViews>
  <sheetFormatPr defaultColWidth="9.109375" defaultRowHeight="14.4" outlineLevelRow="1" x14ac:dyDescent="0.3"/>
  <cols>
    <col min="1" max="1" width="7.88671875" style="3" customWidth="1"/>
    <col min="2" max="2" width="50.5546875" style="3" customWidth="1"/>
    <col min="3" max="3" width="17" style="3" customWidth="1"/>
    <col min="4" max="4" width="18" style="2" bestFit="1" customWidth="1"/>
    <col min="5" max="5" width="18" style="3" bestFit="1" customWidth="1"/>
    <col min="6" max="7" width="17.6640625" style="3" customWidth="1"/>
    <col min="8" max="8" width="7.6640625" style="2" bestFit="1" customWidth="1"/>
    <col min="9" max="9" width="18" style="3" bestFit="1" customWidth="1"/>
    <col min="10" max="12" width="17.33203125" style="3" customWidth="1"/>
    <col min="13" max="13" width="18" style="3" bestFit="1" customWidth="1"/>
    <col min="14" max="14" width="17.33203125" style="3" bestFit="1" customWidth="1"/>
    <col min="15" max="15" width="18" style="3" bestFit="1" customWidth="1"/>
    <col min="16" max="16" width="17.33203125" style="3" bestFit="1" customWidth="1"/>
    <col min="17" max="17" width="18" style="3" bestFit="1" customWidth="1"/>
    <col min="18" max="19" width="17.33203125" style="3" bestFit="1" customWidth="1"/>
    <col min="20" max="20" width="9.109375" style="3" bestFit="1" customWidth="1"/>
    <col min="21" max="21" width="11.44140625" style="3" customWidth="1"/>
    <col min="22" max="24" width="12.5546875" style="3" customWidth="1"/>
    <col min="25" max="25" width="4.88671875" style="3" customWidth="1"/>
    <col min="26" max="26" width="21" style="3" customWidth="1"/>
    <col min="27" max="27" width="10.33203125" style="3" bestFit="1" customWidth="1"/>
    <col min="28" max="39" width="9.109375" style="3"/>
    <col min="40" max="43" width="0" style="3" hidden="1" customWidth="1"/>
    <col min="44" max="16384" width="9.109375" style="3"/>
  </cols>
  <sheetData>
    <row r="1" spans="1:24" x14ac:dyDescent="0.3">
      <c r="B1" s="1" t="s">
        <v>7</v>
      </c>
      <c r="C1" s="1" t="s">
        <v>8</v>
      </c>
    </row>
    <row r="2" spans="1:24" x14ac:dyDescent="0.3">
      <c r="A2" s="103" t="s">
        <v>133</v>
      </c>
      <c r="B2" s="3" t="s">
        <v>9</v>
      </c>
      <c r="C2" s="301" t="s">
        <v>10</v>
      </c>
      <c r="D2" s="301"/>
      <c r="E2" s="301"/>
      <c r="F2" s="301"/>
      <c r="G2" s="301"/>
      <c r="H2" s="301"/>
      <c r="I2" s="301"/>
      <c r="J2" s="301"/>
      <c r="K2" s="301"/>
      <c r="L2" s="301"/>
      <c r="M2" s="301"/>
      <c r="N2" s="301"/>
      <c r="O2" s="301"/>
      <c r="P2" s="301"/>
      <c r="Q2" s="301"/>
      <c r="R2" s="301"/>
      <c r="S2" s="301"/>
      <c r="T2" s="301"/>
      <c r="U2" s="301"/>
      <c r="V2" s="301"/>
      <c r="W2" s="301"/>
      <c r="X2" s="301"/>
    </row>
    <row r="3" spans="1:24" x14ac:dyDescent="0.3">
      <c r="A3" s="103" t="s">
        <v>134</v>
      </c>
      <c r="B3" s="3" t="s">
        <v>11</v>
      </c>
      <c r="C3" s="301" t="s">
        <v>12</v>
      </c>
      <c r="D3" s="301"/>
      <c r="E3" s="301"/>
      <c r="F3" s="301"/>
      <c r="G3" s="301"/>
      <c r="H3" s="301"/>
      <c r="I3" s="301"/>
      <c r="J3" s="301"/>
      <c r="K3" s="301"/>
      <c r="L3" s="301"/>
      <c r="M3" s="301"/>
      <c r="N3" s="301"/>
      <c r="O3" s="301"/>
      <c r="P3" s="301"/>
      <c r="Q3" s="301"/>
      <c r="R3" s="301"/>
      <c r="S3" s="301"/>
      <c r="T3" s="301"/>
      <c r="U3" s="301"/>
      <c r="V3" s="301"/>
      <c r="W3" s="301"/>
      <c r="X3" s="301"/>
    </row>
    <row r="4" spans="1:24" x14ac:dyDescent="0.3">
      <c r="A4" s="103" t="s">
        <v>135</v>
      </c>
      <c r="B4" s="3" t="s">
        <v>13</v>
      </c>
      <c r="C4" s="3" t="s">
        <v>14</v>
      </c>
    </row>
    <row r="5" spans="1:24" x14ac:dyDescent="0.3">
      <c r="A5" s="103" t="s">
        <v>136</v>
      </c>
      <c r="B5" s="4" t="s">
        <v>15</v>
      </c>
      <c r="C5" s="296" t="s">
        <v>16</v>
      </c>
      <c r="D5" s="296"/>
      <c r="E5" s="296"/>
      <c r="F5" s="296"/>
      <c r="G5" s="296"/>
      <c r="H5" s="296"/>
      <c r="I5" s="296"/>
      <c r="J5" s="296"/>
      <c r="K5" s="296"/>
      <c r="L5" s="296"/>
      <c r="M5" s="296"/>
      <c r="N5" s="296"/>
      <c r="O5" s="296"/>
      <c r="P5" s="296"/>
      <c r="Q5" s="296"/>
      <c r="R5" s="296"/>
      <c r="S5" s="296"/>
      <c r="T5" s="296"/>
      <c r="U5" s="296"/>
      <c r="V5" s="296"/>
      <c r="W5" s="296"/>
      <c r="X5" s="296"/>
    </row>
    <row r="6" spans="1:24" x14ac:dyDescent="0.3">
      <c r="A6" s="103" t="s">
        <v>137</v>
      </c>
      <c r="B6" s="4" t="s">
        <v>17</v>
      </c>
      <c r="C6" s="296" t="s">
        <v>18</v>
      </c>
      <c r="D6" s="296"/>
      <c r="E6" s="296"/>
      <c r="F6" s="296"/>
      <c r="G6" s="296"/>
      <c r="H6" s="296"/>
      <c r="I6" s="296"/>
      <c r="J6" s="296"/>
      <c r="K6" s="296"/>
      <c r="L6" s="296"/>
      <c r="M6" s="296"/>
      <c r="N6" s="296"/>
      <c r="O6" s="296"/>
      <c r="P6" s="296"/>
      <c r="Q6" s="296"/>
      <c r="R6" s="296"/>
      <c r="S6" s="296"/>
      <c r="T6" s="296"/>
      <c r="U6" s="296"/>
      <c r="V6" s="296"/>
      <c r="W6" s="296"/>
      <c r="X6" s="296"/>
    </row>
    <row r="7" spans="1:24" x14ac:dyDescent="0.3">
      <c r="A7" s="103" t="s">
        <v>138</v>
      </c>
      <c r="B7" s="3" t="s">
        <v>19</v>
      </c>
      <c r="C7" s="3" t="s">
        <v>20</v>
      </c>
    </row>
    <row r="8" spans="1:24" x14ac:dyDescent="0.3">
      <c r="A8" s="103" t="s">
        <v>139</v>
      </c>
      <c r="B8" s="4" t="s">
        <v>21</v>
      </c>
      <c r="C8" s="296" t="s">
        <v>22</v>
      </c>
      <c r="D8" s="296"/>
      <c r="E8" s="296"/>
      <c r="F8" s="296"/>
      <c r="G8" s="296"/>
      <c r="H8" s="296"/>
      <c r="I8" s="296"/>
      <c r="J8" s="296"/>
      <c r="K8" s="296"/>
      <c r="L8" s="296"/>
      <c r="M8" s="296"/>
      <c r="N8" s="296"/>
      <c r="O8" s="296"/>
      <c r="P8" s="296"/>
      <c r="Q8" s="296"/>
      <c r="R8" s="296"/>
      <c r="S8" s="296"/>
      <c r="T8" s="296"/>
      <c r="U8" s="296"/>
      <c r="V8" s="296"/>
      <c r="W8" s="296"/>
      <c r="X8" s="296"/>
    </row>
    <row r="9" spans="1:24" x14ac:dyDescent="0.3">
      <c r="A9" s="103" t="s">
        <v>140</v>
      </c>
      <c r="B9" s="5" t="s">
        <v>23</v>
      </c>
      <c r="C9" s="3" t="s">
        <v>24</v>
      </c>
    </row>
    <row r="10" spans="1:24" x14ac:dyDescent="0.3">
      <c r="A10" s="103" t="s">
        <v>141</v>
      </c>
      <c r="B10" s="5" t="s">
        <v>25</v>
      </c>
      <c r="C10" s="3" t="s">
        <v>26</v>
      </c>
    </row>
    <row r="11" spans="1:24" x14ac:dyDescent="0.3">
      <c r="A11" s="103" t="s">
        <v>142</v>
      </c>
      <c r="B11" s="3" t="s">
        <v>27</v>
      </c>
      <c r="C11" s="3" t="s">
        <v>28</v>
      </c>
    </row>
    <row r="12" spans="1:24" x14ac:dyDescent="0.3">
      <c r="A12" s="103" t="s">
        <v>143</v>
      </c>
      <c r="B12" s="4" t="s">
        <v>29</v>
      </c>
      <c r="C12" s="296" t="s">
        <v>30</v>
      </c>
      <c r="D12" s="296"/>
      <c r="E12" s="296"/>
      <c r="F12" s="296"/>
      <c r="G12" s="296"/>
      <c r="H12" s="296"/>
      <c r="I12" s="296"/>
      <c r="J12" s="296"/>
      <c r="K12" s="296"/>
      <c r="L12" s="296"/>
      <c r="M12" s="296"/>
      <c r="N12" s="296"/>
      <c r="O12" s="296"/>
      <c r="P12" s="296"/>
      <c r="Q12" s="296"/>
      <c r="R12" s="296"/>
      <c r="S12" s="296"/>
      <c r="T12" s="296"/>
      <c r="U12" s="296"/>
      <c r="V12" s="296"/>
      <c r="W12" s="296"/>
      <c r="X12" s="296"/>
    </row>
    <row r="13" spans="1:24" x14ac:dyDescent="0.3">
      <c r="A13" s="103" t="s">
        <v>144</v>
      </c>
      <c r="B13" s="3" t="s">
        <v>31</v>
      </c>
      <c r="C13" s="3" t="s">
        <v>32</v>
      </c>
    </row>
    <row r="14" spans="1:24" x14ac:dyDescent="0.3">
      <c r="A14" s="103" t="s">
        <v>145</v>
      </c>
      <c r="B14" s="4" t="s">
        <v>33</v>
      </c>
      <c r="C14" s="296" t="s">
        <v>34</v>
      </c>
      <c r="D14" s="296"/>
      <c r="E14" s="296"/>
      <c r="F14" s="296"/>
      <c r="G14" s="296"/>
      <c r="H14" s="296"/>
      <c r="I14" s="296"/>
      <c r="J14" s="296"/>
      <c r="K14" s="296"/>
      <c r="L14" s="296"/>
      <c r="M14" s="296"/>
      <c r="N14" s="296"/>
      <c r="O14" s="296"/>
      <c r="P14" s="296"/>
      <c r="Q14" s="296"/>
      <c r="R14" s="296"/>
      <c r="S14" s="296"/>
      <c r="T14" s="296"/>
      <c r="U14" s="296"/>
      <c r="V14" s="296"/>
      <c r="W14" s="296"/>
      <c r="X14" s="296"/>
    </row>
    <row r="15" spans="1:24" x14ac:dyDescent="0.3">
      <c r="A15" s="103" t="s">
        <v>146</v>
      </c>
      <c r="B15" s="3" t="s">
        <v>35</v>
      </c>
      <c r="C15" s="3" t="s">
        <v>36</v>
      </c>
    </row>
    <row r="16" spans="1:24" x14ac:dyDescent="0.3">
      <c r="A16" s="103" t="s">
        <v>147</v>
      </c>
      <c r="B16" s="4" t="s">
        <v>37</v>
      </c>
      <c r="C16" s="296" t="s">
        <v>38</v>
      </c>
      <c r="D16" s="296"/>
      <c r="E16" s="296"/>
      <c r="F16" s="296"/>
      <c r="G16" s="296"/>
      <c r="H16" s="296"/>
      <c r="I16" s="296"/>
      <c r="J16" s="296"/>
      <c r="K16" s="296"/>
      <c r="L16" s="296"/>
      <c r="M16" s="296"/>
      <c r="N16" s="296"/>
      <c r="O16" s="296"/>
      <c r="P16" s="296"/>
      <c r="Q16" s="296"/>
      <c r="R16" s="296"/>
      <c r="S16" s="296"/>
      <c r="T16" s="296"/>
      <c r="U16" s="296"/>
      <c r="V16" s="296"/>
      <c r="W16" s="296"/>
      <c r="X16" s="296"/>
    </row>
    <row r="17" spans="1:24" x14ac:dyDescent="0.3">
      <c r="A17" s="103" t="s">
        <v>148</v>
      </c>
      <c r="B17" s="4" t="s">
        <v>39</v>
      </c>
      <c r="C17" s="296" t="s">
        <v>40</v>
      </c>
      <c r="D17" s="296"/>
      <c r="E17" s="296"/>
      <c r="F17" s="296"/>
      <c r="G17" s="296"/>
      <c r="H17" s="296"/>
      <c r="I17" s="296"/>
      <c r="J17" s="296"/>
      <c r="K17" s="296"/>
      <c r="L17" s="296"/>
      <c r="M17" s="296"/>
      <c r="N17" s="296"/>
      <c r="O17" s="296"/>
      <c r="P17" s="296"/>
      <c r="Q17" s="296"/>
      <c r="R17" s="296"/>
      <c r="S17" s="296"/>
      <c r="T17" s="296"/>
      <c r="U17" s="296"/>
      <c r="V17" s="296"/>
      <c r="W17" s="296"/>
      <c r="X17" s="296"/>
    </row>
    <row r="18" spans="1:24" x14ac:dyDescent="0.3">
      <c r="A18" s="103" t="s">
        <v>149</v>
      </c>
      <c r="B18" s="6" t="s">
        <v>41</v>
      </c>
      <c r="C18" s="296" t="s">
        <v>42</v>
      </c>
      <c r="D18" s="296"/>
      <c r="E18" s="296"/>
      <c r="F18" s="296"/>
      <c r="G18" s="296"/>
      <c r="H18" s="296"/>
      <c r="I18" s="296"/>
      <c r="J18" s="296"/>
      <c r="K18" s="296"/>
      <c r="L18" s="296"/>
      <c r="M18" s="296"/>
      <c r="N18" s="296"/>
      <c r="O18" s="296"/>
      <c r="P18" s="296"/>
      <c r="Q18" s="296"/>
      <c r="R18" s="296"/>
      <c r="S18" s="296"/>
      <c r="T18" s="296"/>
      <c r="U18" s="296"/>
      <c r="V18" s="296"/>
      <c r="W18" s="296"/>
      <c r="X18" s="296"/>
    </row>
    <row r="19" spans="1:24" x14ac:dyDescent="0.3">
      <c r="A19" s="103" t="s">
        <v>150</v>
      </c>
      <c r="B19" s="4" t="s">
        <v>43</v>
      </c>
      <c r="C19" s="296" t="s">
        <v>44</v>
      </c>
      <c r="D19" s="296"/>
      <c r="E19" s="296"/>
      <c r="F19" s="296"/>
      <c r="G19" s="296"/>
      <c r="H19" s="296"/>
      <c r="I19" s="296"/>
      <c r="J19" s="296"/>
      <c r="K19" s="296"/>
      <c r="L19" s="296"/>
      <c r="M19" s="296"/>
      <c r="N19" s="296"/>
      <c r="O19" s="296"/>
      <c r="P19" s="296"/>
      <c r="Q19" s="296"/>
      <c r="R19" s="296"/>
      <c r="S19" s="296"/>
      <c r="T19" s="296"/>
      <c r="U19" s="296"/>
      <c r="V19" s="296"/>
      <c r="W19" s="296"/>
      <c r="X19" s="296"/>
    </row>
    <row r="20" spans="1:24" x14ac:dyDescent="0.3">
      <c r="A20" s="103" t="s">
        <v>151</v>
      </c>
      <c r="B20" s="4" t="s">
        <v>45</v>
      </c>
      <c r="C20" s="296" t="s">
        <v>46</v>
      </c>
      <c r="D20" s="296"/>
      <c r="E20" s="296"/>
      <c r="F20" s="296"/>
      <c r="G20" s="296"/>
      <c r="H20" s="296"/>
      <c r="I20" s="296"/>
      <c r="J20" s="296"/>
      <c r="K20" s="296"/>
      <c r="L20" s="296"/>
      <c r="M20" s="296"/>
      <c r="N20" s="296"/>
      <c r="O20" s="296"/>
      <c r="P20" s="296"/>
      <c r="Q20" s="296"/>
      <c r="R20" s="296"/>
      <c r="S20" s="296"/>
      <c r="T20" s="296"/>
      <c r="U20" s="296"/>
      <c r="V20" s="296"/>
      <c r="W20" s="296"/>
      <c r="X20" s="296"/>
    </row>
    <row r="21" spans="1:24" x14ac:dyDescent="0.3">
      <c r="A21" s="103" t="s">
        <v>152</v>
      </c>
      <c r="B21" s="4" t="s">
        <v>47</v>
      </c>
      <c r="C21" s="296" t="s">
        <v>48</v>
      </c>
      <c r="D21" s="296"/>
      <c r="E21" s="296"/>
      <c r="F21" s="296"/>
      <c r="G21" s="296"/>
      <c r="H21" s="296"/>
      <c r="I21" s="296"/>
      <c r="J21" s="296"/>
      <c r="K21" s="296"/>
      <c r="L21" s="296"/>
      <c r="M21" s="296"/>
      <c r="N21" s="296"/>
      <c r="O21" s="296"/>
      <c r="P21" s="296"/>
      <c r="Q21" s="296"/>
      <c r="R21" s="296"/>
      <c r="S21" s="296"/>
      <c r="T21" s="296"/>
      <c r="U21" s="296"/>
      <c r="V21" s="296"/>
      <c r="W21" s="296"/>
      <c r="X21" s="296"/>
    </row>
    <row r="22" spans="1:24" x14ac:dyDescent="0.3">
      <c r="A22" s="103" t="s">
        <v>17</v>
      </c>
      <c r="B22" s="4" t="s">
        <v>49</v>
      </c>
      <c r="C22" s="296" t="s">
        <v>50</v>
      </c>
      <c r="D22" s="296"/>
      <c r="E22" s="296"/>
      <c r="F22" s="296"/>
      <c r="G22" s="296"/>
      <c r="H22" s="296"/>
      <c r="I22" s="296"/>
      <c r="J22" s="296"/>
      <c r="K22" s="296"/>
      <c r="L22" s="296"/>
      <c r="M22" s="296"/>
      <c r="N22" s="296"/>
      <c r="O22" s="296"/>
      <c r="P22" s="296"/>
      <c r="Q22" s="296"/>
      <c r="R22" s="296"/>
      <c r="S22" s="296"/>
      <c r="T22" s="296"/>
      <c r="U22" s="296"/>
      <c r="V22" s="296"/>
      <c r="W22" s="296"/>
      <c r="X22" s="296"/>
    </row>
    <row r="24" spans="1:24" x14ac:dyDescent="0.3">
      <c r="B24" s="3" t="s">
        <v>51</v>
      </c>
    </row>
    <row r="25" spans="1:24" ht="31.5" customHeight="1" thickBot="1" x14ac:dyDescent="0.5">
      <c r="B25" s="297" t="s">
        <v>52</v>
      </c>
      <c r="C25" s="297"/>
      <c r="D25" s="297"/>
      <c r="E25" s="297"/>
      <c r="F25" s="297"/>
      <c r="G25" s="297"/>
      <c r="H25" s="297"/>
      <c r="I25" s="297"/>
      <c r="J25" s="297"/>
      <c r="K25" s="297"/>
      <c r="L25" s="297"/>
      <c r="M25" s="297"/>
      <c r="N25" s="297"/>
      <c r="O25" s="297"/>
      <c r="P25" s="297"/>
      <c r="Q25" s="297"/>
      <c r="R25" s="297"/>
      <c r="S25" s="297"/>
      <c r="T25" s="297"/>
      <c r="U25" s="297"/>
      <c r="V25" s="297"/>
      <c r="W25" s="297"/>
      <c r="X25" s="297"/>
    </row>
    <row r="26" spans="1:24" ht="23.4" x14ac:dyDescent="0.45">
      <c r="B26" s="104"/>
      <c r="C26" s="7"/>
    </row>
    <row r="27" spans="1:24" x14ac:dyDescent="0.3">
      <c r="B27" s="1"/>
      <c r="C27" s="1"/>
    </row>
    <row r="28" spans="1:24" x14ac:dyDescent="0.3">
      <c r="B28" s="298"/>
      <c r="C28" s="299"/>
      <c r="D28" s="299"/>
      <c r="E28" s="299"/>
      <c r="F28" s="299"/>
      <c r="G28" s="299"/>
      <c r="H28" s="299"/>
      <c r="I28" s="299"/>
      <c r="J28" s="299"/>
      <c r="K28" s="299"/>
      <c r="L28" s="299"/>
      <c r="M28" s="299"/>
      <c r="N28" s="299"/>
      <c r="O28" s="299"/>
      <c r="P28" s="299"/>
      <c r="Q28" s="299"/>
      <c r="R28" s="299"/>
      <c r="S28" s="299"/>
      <c r="T28" s="299"/>
      <c r="U28" s="299"/>
      <c r="V28" s="299"/>
      <c r="W28" s="299"/>
      <c r="X28" s="300"/>
    </row>
    <row r="30" spans="1:24" x14ac:dyDescent="0.3">
      <c r="B30" s="8" t="s">
        <v>153</v>
      </c>
      <c r="C30" s="1"/>
      <c r="D30" s="9"/>
    </row>
    <row r="31" spans="1:24" ht="15" thickBot="1" x14ac:dyDescent="0.35">
      <c r="B31" s="10" t="s">
        <v>54</v>
      </c>
      <c r="C31" s="1"/>
      <c r="D31" s="9"/>
    </row>
    <row r="32" spans="1:24" s="2" customFormat="1" ht="15" thickBot="1" x14ac:dyDescent="0.35">
      <c r="B32" s="105" t="s">
        <v>55</v>
      </c>
      <c r="D32" s="12" t="s">
        <v>68</v>
      </c>
      <c r="E32" s="13">
        <f>VLOOKUP(D32,AN$37:AQ$44,4,FALSE)</f>
        <v>1</v>
      </c>
      <c r="I32" s="106">
        <f>0.05</f>
        <v>0.05</v>
      </c>
    </row>
    <row r="33" spans="2:43" s="2" customFormat="1" x14ac:dyDescent="0.3">
      <c r="B33" s="206"/>
    </row>
    <row r="34" spans="2:43" ht="57.6" outlineLevel="1" x14ac:dyDescent="0.3">
      <c r="B34" s="14" t="s">
        <v>57</v>
      </c>
      <c r="C34" s="15" t="s">
        <v>58</v>
      </c>
      <c r="D34" s="15" t="s">
        <v>59</v>
      </c>
      <c r="E34" s="15" t="s">
        <v>60</v>
      </c>
      <c r="F34" s="15" t="s">
        <v>61</v>
      </c>
      <c r="G34" s="15" t="s">
        <v>128</v>
      </c>
      <c r="H34" s="15" t="s">
        <v>17</v>
      </c>
      <c r="I34" s="15" t="s">
        <v>19</v>
      </c>
      <c r="J34" s="15" t="s">
        <v>21</v>
      </c>
      <c r="K34" s="15" t="s">
        <v>62</v>
      </c>
      <c r="L34" s="15" t="s">
        <v>63</v>
      </c>
      <c r="M34" s="15" t="s">
        <v>27</v>
      </c>
      <c r="N34" s="15" t="s">
        <v>29</v>
      </c>
      <c r="O34" s="15" t="s">
        <v>31</v>
      </c>
      <c r="P34" s="15" t="s">
        <v>33</v>
      </c>
      <c r="Q34" s="15" t="s">
        <v>35</v>
      </c>
      <c r="R34" s="15" t="s">
        <v>37</v>
      </c>
      <c r="S34" s="15" t="s">
        <v>39</v>
      </c>
      <c r="T34" s="15" t="s">
        <v>64</v>
      </c>
      <c r="U34" s="16" t="s">
        <v>65</v>
      </c>
      <c r="V34" s="16" t="s">
        <v>45</v>
      </c>
      <c r="W34" s="15" t="s">
        <v>47</v>
      </c>
      <c r="X34" s="16" t="s">
        <v>49</v>
      </c>
      <c r="AA34" s="17"/>
    </row>
    <row r="35" spans="2:43" s="1" customFormat="1" outlineLevel="1" x14ac:dyDescent="0.3">
      <c r="B35" s="18" t="s">
        <v>3</v>
      </c>
      <c r="C35" s="19">
        <v>1377007</v>
      </c>
      <c r="D35" s="19">
        <v>1631000</v>
      </c>
      <c r="E35" s="19">
        <v>1721000</v>
      </c>
      <c r="F35" s="20">
        <v>343993</v>
      </c>
      <c r="G35" s="126">
        <f>IFERROR(E35/C35-1,0%)</f>
        <v>0.24981209245849878</v>
      </c>
      <c r="H35" s="21">
        <v>5.649843130461641E-2</v>
      </c>
      <c r="I35" s="19">
        <v>1377007</v>
      </c>
      <c r="J35" s="22">
        <v>0</v>
      </c>
      <c r="K35" s="23">
        <v>0</v>
      </c>
      <c r="L35" s="23"/>
      <c r="M35" s="23">
        <v>1411432.1749999998</v>
      </c>
      <c r="N35" s="22">
        <v>34425.174999999814</v>
      </c>
      <c r="O35" s="23">
        <v>1377007</v>
      </c>
      <c r="P35" s="22">
        <v>0</v>
      </c>
      <c r="Q35" s="23">
        <v>1411432.1749999998</v>
      </c>
      <c r="R35" s="22">
        <v>309567.82500000019</v>
      </c>
      <c r="S35" s="22">
        <v>0</v>
      </c>
      <c r="T35" s="24">
        <v>0</v>
      </c>
      <c r="U35" s="25">
        <v>0</v>
      </c>
      <c r="V35" s="26">
        <v>0</v>
      </c>
      <c r="W35" s="24">
        <v>0.24981209245849875</v>
      </c>
      <c r="X35" s="25">
        <v>1.4113991344828975E-2</v>
      </c>
    </row>
    <row r="36" spans="2:43" s="1" customFormat="1" outlineLevel="1" x14ac:dyDescent="0.3">
      <c r="B36" s="18" t="s">
        <v>66</v>
      </c>
      <c r="C36" s="19">
        <v>10237183</v>
      </c>
      <c r="D36" s="19">
        <v>10680335</v>
      </c>
      <c r="E36" s="19">
        <v>11147559</v>
      </c>
      <c r="F36" s="20">
        <v>910376</v>
      </c>
      <c r="G36" s="126">
        <f t="shared" ref="G36:G44" si="0">IFERROR(E36/C36-1,0%)</f>
        <v>8.8928370236226018E-2</v>
      </c>
      <c r="H36" s="21">
        <v>0.4200303850875754</v>
      </c>
      <c r="I36" s="23">
        <v>10237183</v>
      </c>
      <c r="J36" s="22">
        <v>0</v>
      </c>
      <c r="K36" s="23">
        <v>0</v>
      </c>
      <c r="L36" s="23"/>
      <c r="M36" s="23">
        <v>10493112.574999999</v>
      </c>
      <c r="N36" s="22">
        <v>255929.57499999925</v>
      </c>
      <c r="O36" s="23">
        <v>10296031.4</v>
      </c>
      <c r="P36" s="22">
        <v>58848.400000000373</v>
      </c>
      <c r="Q36" s="23">
        <v>10551960.975</v>
      </c>
      <c r="R36" s="22">
        <v>595598.02500000037</v>
      </c>
      <c r="S36" s="22">
        <v>0</v>
      </c>
      <c r="T36" s="24">
        <v>0</v>
      </c>
      <c r="U36" s="25">
        <v>0</v>
      </c>
      <c r="V36" s="26">
        <v>0</v>
      </c>
      <c r="W36" s="24">
        <v>8.8928370236226115E-2</v>
      </c>
      <c r="X36" s="25">
        <v>3.7352617595532531E-2</v>
      </c>
    </row>
    <row r="37" spans="2:43" s="1" customFormat="1" outlineLevel="1" x14ac:dyDescent="0.3">
      <c r="B37" s="18" t="s">
        <v>67</v>
      </c>
      <c r="C37" s="19">
        <v>3553743</v>
      </c>
      <c r="D37" s="19">
        <v>3815400</v>
      </c>
      <c r="E37" s="19">
        <v>3913310</v>
      </c>
      <c r="F37" s="20">
        <v>359567</v>
      </c>
      <c r="G37" s="126">
        <f t="shared" si="0"/>
        <v>0.10117979831405921</v>
      </c>
      <c r="H37" s="21">
        <v>0.1458096471258036</v>
      </c>
      <c r="I37" s="23">
        <v>3553743</v>
      </c>
      <c r="J37" s="22">
        <v>0</v>
      </c>
      <c r="K37" s="23">
        <v>0</v>
      </c>
      <c r="L37" s="23"/>
      <c r="M37" s="23">
        <v>3642586.5749999997</v>
      </c>
      <c r="N37" s="22">
        <v>88843.574999999721</v>
      </c>
      <c r="O37" s="23">
        <v>3586370</v>
      </c>
      <c r="P37" s="22">
        <v>32627</v>
      </c>
      <c r="Q37" s="23">
        <v>3675213.5749999997</v>
      </c>
      <c r="R37" s="22">
        <v>238096.42500000028</v>
      </c>
      <c r="S37" s="22">
        <v>0</v>
      </c>
      <c r="T37" s="24">
        <v>0</v>
      </c>
      <c r="U37" s="25">
        <v>0</v>
      </c>
      <c r="V37" s="26">
        <v>0</v>
      </c>
      <c r="W37" s="24">
        <v>0.10117979831405929</v>
      </c>
      <c r="X37" s="25">
        <v>1.4752990688432964E-2</v>
      </c>
      <c r="AN37" s="1" t="s">
        <v>68</v>
      </c>
      <c r="AO37" s="1">
        <v>1</v>
      </c>
      <c r="AP37" s="1">
        <f>13-AO37</f>
        <v>12</v>
      </c>
      <c r="AQ37" s="1">
        <f t="shared" ref="AQ37:AQ44" si="1">AP37/12</f>
        <v>1</v>
      </c>
    </row>
    <row r="38" spans="2:43" s="1" customFormat="1" outlineLevel="1" x14ac:dyDescent="0.3">
      <c r="B38" s="18" t="s">
        <v>4</v>
      </c>
      <c r="C38" s="23">
        <v>9204549</v>
      </c>
      <c r="D38" s="19">
        <v>10245500</v>
      </c>
      <c r="E38" s="19">
        <v>10840600</v>
      </c>
      <c r="F38" s="20">
        <v>1636051</v>
      </c>
      <c r="G38" s="126">
        <f t="shared" si="0"/>
        <v>0.177743743881422</v>
      </c>
      <c r="H38" s="21">
        <v>0.37766153648200457</v>
      </c>
      <c r="I38" s="19">
        <v>9664776.4500000011</v>
      </c>
      <c r="J38" s="22">
        <v>460227.45000000112</v>
      </c>
      <c r="K38" s="23">
        <v>0</v>
      </c>
      <c r="L38" s="23"/>
      <c r="M38" s="23">
        <v>9434662.7249999996</v>
      </c>
      <c r="N38" s="22">
        <v>230113.72499999963</v>
      </c>
      <c r="O38" s="23">
        <v>9204549</v>
      </c>
      <c r="P38" s="22">
        <v>0</v>
      </c>
      <c r="Q38" s="23">
        <v>9894890.1750000007</v>
      </c>
      <c r="R38" s="23">
        <v>945709.82499999925</v>
      </c>
      <c r="S38" s="22">
        <v>0</v>
      </c>
      <c r="T38" s="24">
        <v>5.0000000000000121E-2</v>
      </c>
      <c r="U38" s="25">
        <v>5.0000000000000121E-2</v>
      </c>
      <c r="V38" s="26">
        <v>1.8883076824100273E-2</v>
      </c>
      <c r="W38" s="24">
        <v>0.17774374388142211</v>
      </c>
      <c r="X38" s="25">
        <v>6.7126975414321777E-2</v>
      </c>
      <c r="AN38" s="1" t="s">
        <v>69</v>
      </c>
      <c r="AO38" s="1">
        <v>2</v>
      </c>
      <c r="AP38" s="1">
        <f>13-AO38</f>
        <v>11</v>
      </c>
      <c r="AQ38" s="1">
        <f t="shared" si="1"/>
        <v>0.91666666666666663</v>
      </c>
    </row>
    <row r="39" spans="2:43" s="1" customFormat="1" outlineLevel="1" x14ac:dyDescent="0.3">
      <c r="B39" s="11" t="s">
        <v>79</v>
      </c>
      <c r="C39" s="19">
        <v>0</v>
      </c>
      <c r="D39" s="19">
        <v>0</v>
      </c>
      <c r="E39" s="19">
        <v>0</v>
      </c>
      <c r="F39" s="20">
        <v>0</v>
      </c>
      <c r="G39" s="126">
        <f t="shared" si="0"/>
        <v>0</v>
      </c>
      <c r="H39" s="21">
        <v>0</v>
      </c>
      <c r="I39" s="19">
        <v>0</v>
      </c>
      <c r="J39" s="31">
        <v>0</v>
      </c>
      <c r="K39" s="19">
        <v>0</v>
      </c>
      <c r="L39" s="32"/>
      <c r="M39" s="19">
        <v>0</v>
      </c>
      <c r="N39" s="22">
        <v>0</v>
      </c>
      <c r="O39" s="19">
        <v>0</v>
      </c>
      <c r="P39" s="22">
        <v>0</v>
      </c>
      <c r="Q39" s="19">
        <v>0</v>
      </c>
      <c r="R39" s="22">
        <v>0</v>
      </c>
      <c r="S39" s="22">
        <v>0</v>
      </c>
      <c r="T39" s="24">
        <v>0</v>
      </c>
      <c r="U39" s="25">
        <v>0</v>
      </c>
      <c r="V39" s="26">
        <v>0</v>
      </c>
      <c r="W39" s="24">
        <v>0</v>
      </c>
      <c r="X39" s="25">
        <v>0</v>
      </c>
      <c r="AN39" s="1" t="s">
        <v>80</v>
      </c>
      <c r="AO39" s="1">
        <v>8</v>
      </c>
      <c r="AP39" s="1">
        <f t="shared" ref="AP39:AP44" si="2">13-AO39</f>
        <v>5</v>
      </c>
      <c r="AQ39" s="1">
        <f t="shared" si="1"/>
        <v>0.41666666666666669</v>
      </c>
    </row>
    <row r="40" spans="2:43" s="1" customFormat="1" outlineLevel="1" x14ac:dyDescent="0.3">
      <c r="B40" s="27" t="s">
        <v>81</v>
      </c>
      <c r="C40" s="28"/>
      <c r="D40" s="28">
        <v>0</v>
      </c>
      <c r="E40" s="28"/>
      <c r="F40" s="29">
        <v>0</v>
      </c>
      <c r="G40" s="128">
        <f t="shared" si="0"/>
        <v>0</v>
      </c>
      <c r="H40" s="30">
        <v>0</v>
      </c>
      <c r="I40" s="28">
        <v>0</v>
      </c>
      <c r="J40" s="31">
        <v>0</v>
      </c>
      <c r="K40" s="28">
        <v>0</v>
      </c>
      <c r="L40" s="32"/>
      <c r="M40" s="28">
        <v>0</v>
      </c>
      <c r="N40" s="31">
        <v>0</v>
      </c>
      <c r="O40" s="28">
        <v>0</v>
      </c>
      <c r="P40" s="31">
        <v>0</v>
      </c>
      <c r="Q40" s="28">
        <v>0</v>
      </c>
      <c r="R40" s="31">
        <v>0</v>
      </c>
      <c r="S40" s="31">
        <v>0</v>
      </c>
      <c r="T40" s="33">
        <v>0</v>
      </c>
      <c r="U40" s="34">
        <v>0</v>
      </c>
      <c r="V40" s="35">
        <v>0</v>
      </c>
      <c r="W40" s="33">
        <v>0</v>
      </c>
      <c r="X40" s="34">
        <v>0</v>
      </c>
      <c r="AN40" s="1" t="s">
        <v>82</v>
      </c>
      <c r="AO40" s="1">
        <v>9</v>
      </c>
      <c r="AP40" s="1">
        <f t="shared" si="2"/>
        <v>4</v>
      </c>
      <c r="AQ40" s="1">
        <f t="shared" si="1"/>
        <v>0.33333333333333331</v>
      </c>
    </row>
    <row r="41" spans="2:43" s="1" customFormat="1" outlineLevel="1" x14ac:dyDescent="0.3">
      <c r="B41" s="27" t="s">
        <v>83</v>
      </c>
      <c r="C41" s="28"/>
      <c r="D41" s="28">
        <v>0</v>
      </c>
      <c r="E41" s="28"/>
      <c r="F41" s="29">
        <v>0</v>
      </c>
      <c r="G41" s="128">
        <f t="shared" si="0"/>
        <v>0</v>
      </c>
      <c r="H41" s="30">
        <v>0</v>
      </c>
      <c r="I41" s="28">
        <v>0</v>
      </c>
      <c r="J41" s="31">
        <v>0</v>
      </c>
      <c r="K41" s="28">
        <v>0</v>
      </c>
      <c r="L41" s="32"/>
      <c r="M41" s="28">
        <v>0</v>
      </c>
      <c r="N41" s="31">
        <v>0</v>
      </c>
      <c r="O41" s="28">
        <v>0</v>
      </c>
      <c r="P41" s="31">
        <v>0</v>
      </c>
      <c r="Q41" s="28">
        <v>0</v>
      </c>
      <c r="R41" s="31">
        <v>0</v>
      </c>
      <c r="S41" s="31">
        <v>0</v>
      </c>
      <c r="T41" s="33">
        <v>0</v>
      </c>
      <c r="U41" s="34">
        <v>0</v>
      </c>
      <c r="V41" s="35">
        <v>0</v>
      </c>
      <c r="W41" s="33">
        <v>0</v>
      </c>
      <c r="X41" s="34">
        <v>0</v>
      </c>
      <c r="AN41" s="1" t="s">
        <v>84</v>
      </c>
      <c r="AO41" s="1">
        <v>10</v>
      </c>
      <c r="AP41" s="1">
        <f t="shared" si="2"/>
        <v>3</v>
      </c>
      <c r="AQ41" s="1">
        <f t="shared" si="1"/>
        <v>0.25</v>
      </c>
    </row>
    <row r="42" spans="2:43" outlineLevel="1" x14ac:dyDescent="0.3">
      <c r="B42" s="27" t="s">
        <v>85</v>
      </c>
      <c r="C42" s="28">
        <v>0</v>
      </c>
      <c r="D42" s="28">
        <v>0</v>
      </c>
      <c r="E42" s="28"/>
      <c r="F42" s="29"/>
      <c r="G42" s="128">
        <f t="shared" si="0"/>
        <v>0</v>
      </c>
      <c r="H42" s="30">
        <v>0</v>
      </c>
      <c r="I42" s="28">
        <v>0</v>
      </c>
      <c r="J42" s="31">
        <v>0</v>
      </c>
      <c r="K42" s="28">
        <v>0</v>
      </c>
      <c r="L42" s="32"/>
      <c r="M42" s="28">
        <v>0</v>
      </c>
      <c r="N42" s="31">
        <v>0</v>
      </c>
      <c r="O42" s="28">
        <v>0</v>
      </c>
      <c r="P42" s="31">
        <v>0</v>
      </c>
      <c r="Q42" s="28">
        <v>0</v>
      </c>
      <c r="R42" s="31">
        <v>0</v>
      </c>
      <c r="S42" s="31">
        <v>0</v>
      </c>
      <c r="T42" s="33">
        <v>0</v>
      </c>
      <c r="U42" s="34">
        <v>0</v>
      </c>
      <c r="V42" s="35">
        <v>0</v>
      </c>
      <c r="W42" s="33">
        <v>0</v>
      </c>
      <c r="X42" s="34">
        <v>0</v>
      </c>
      <c r="Y42" s="1"/>
    </row>
    <row r="43" spans="2:43" s="1" customFormat="1" outlineLevel="1" x14ac:dyDescent="0.3">
      <c r="B43" s="36" t="s">
        <v>86</v>
      </c>
      <c r="C43" s="37">
        <v>0</v>
      </c>
      <c r="D43" s="37">
        <v>0</v>
      </c>
      <c r="E43" s="37"/>
      <c r="F43" s="38">
        <v>0</v>
      </c>
      <c r="G43" s="129">
        <f t="shared" si="0"/>
        <v>0</v>
      </c>
      <c r="H43" s="39">
        <v>0</v>
      </c>
      <c r="I43" s="37">
        <v>0</v>
      </c>
      <c r="J43" s="40">
        <v>0</v>
      </c>
      <c r="K43" s="37">
        <v>0</v>
      </c>
      <c r="L43" s="41"/>
      <c r="M43" s="37">
        <v>0</v>
      </c>
      <c r="N43" s="40">
        <v>0</v>
      </c>
      <c r="O43" s="37">
        <v>0</v>
      </c>
      <c r="P43" s="40">
        <v>0</v>
      </c>
      <c r="Q43" s="37">
        <v>0</v>
      </c>
      <c r="R43" s="40">
        <v>0</v>
      </c>
      <c r="S43" s="40">
        <v>0</v>
      </c>
      <c r="T43" s="42">
        <v>0</v>
      </c>
      <c r="U43" s="43">
        <v>0</v>
      </c>
      <c r="V43" s="44">
        <v>0</v>
      </c>
      <c r="W43" s="42">
        <v>0</v>
      </c>
      <c r="X43" s="43">
        <v>0</v>
      </c>
      <c r="AN43" s="1" t="s">
        <v>87</v>
      </c>
      <c r="AO43" s="1">
        <v>11</v>
      </c>
      <c r="AP43" s="1">
        <f t="shared" si="2"/>
        <v>2</v>
      </c>
      <c r="AQ43" s="1">
        <f t="shared" si="1"/>
        <v>0.16666666666666666</v>
      </c>
    </row>
    <row r="44" spans="2:43" outlineLevel="1" x14ac:dyDescent="0.3">
      <c r="B44" s="3" t="s">
        <v>88</v>
      </c>
      <c r="C44" s="45">
        <v>24372482</v>
      </c>
      <c r="D44" s="45">
        <v>26372235</v>
      </c>
      <c r="E44" s="45">
        <v>27622469</v>
      </c>
      <c r="F44" s="45">
        <v>3249987</v>
      </c>
      <c r="G44" s="131">
        <f t="shared" si="0"/>
        <v>0.1333465750431162</v>
      </c>
      <c r="H44" s="46">
        <v>1</v>
      </c>
      <c r="I44" s="45">
        <v>24832709.450000003</v>
      </c>
      <c r="J44" s="45">
        <v>460227.45000000112</v>
      </c>
      <c r="K44" s="45">
        <v>0</v>
      </c>
      <c r="L44" s="45">
        <v>0</v>
      </c>
      <c r="M44" s="45">
        <v>24981794.049999997</v>
      </c>
      <c r="N44" s="45">
        <v>609312.04999999842</v>
      </c>
      <c r="O44" s="45">
        <v>24463957.399999999</v>
      </c>
      <c r="P44" s="45">
        <v>91475.400000000373</v>
      </c>
      <c r="Q44" s="45">
        <v>25533496.900000002</v>
      </c>
      <c r="R44" s="45">
        <v>2088972.1</v>
      </c>
      <c r="S44" s="45">
        <v>0</v>
      </c>
      <c r="T44" s="47">
        <v>1.8883076824100276E-2</v>
      </c>
      <c r="U44" s="48">
        <v>1.8883076824100276E-2</v>
      </c>
      <c r="V44" s="49">
        <v>1.8883076824100273E-2</v>
      </c>
      <c r="W44" s="50">
        <v>0.13334657504311626</v>
      </c>
      <c r="X44" s="51">
        <v>0.13334657504311626</v>
      </c>
      <c r="AN44" s="3" t="s">
        <v>89</v>
      </c>
      <c r="AO44" s="3">
        <v>12</v>
      </c>
      <c r="AP44" s="1">
        <f t="shared" si="2"/>
        <v>1</v>
      </c>
      <c r="AQ44" s="1">
        <f t="shared" si="1"/>
        <v>8.3333333333333329E-2</v>
      </c>
    </row>
    <row r="45" spans="2:43" outlineLevel="1" x14ac:dyDescent="0.3">
      <c r="C45" s="52"/>
      <c r="D45" s="52"/>
      <c r="E45" s="52"/>
      <c r="F45" s="53"/>
      <c r="G45" s="53"/>
      <c r="I45" s="2"/>
      <c r="J45" s="53"/>
      <c r="K45" s="53"/>
      <c r="L45" s="2"/>
      <c r="M45" s="2"/>
      <c r="N45" s="53"/>
      <c r="O45" s="2"/>
      <c r="P45" s="53"/>
      <c r="Q45" s="2"/>
      <c r="R45" s="53"/>
      <c r="S45" s="53"/>
      <c r="T45" s="2"/>
      <c r="U45" s="2"/>
      <c r="V45" s="2"/>
      <c r="W45" s="2"/>
      <c r="X45" s="2"/>
    </row>
    <row r="46" spans="2:43" ht="63" customHeight="1" outlineLevel="1" x14ac:dyDescent="0.3">
      <c r="B46" s="14" t="s">
        <v>90</v>
      </c>
      <c r="C46" s="15" t="s">
        <v>58</v>
      </c>
      <c r="D46" s="15" t="s">
        <v>59</v>
      </c>
      <c r="E46" s="15" t="s">
        <v>60</v>
      </c>
      <c r="F46" s="15" t="s">
        <v>61</v>
      </c>
      <c r="G46" s="15" t="s">
        <v>128</v>
      </c>
      <c r="H46" s="15" t="s">
        <v>17</v>
      </c>
      <c r="I46" s="15" t="s">
        <v>19</v>
      </c>
      <c r="J46" s="15" t="s">
        <v>21</v>
      </c>
      <c r="K46" s="15" t="s">
        <v>62</v>
      </c>
      <c r="L46" s="15" t="s">
        <v>63</v>
      </c>
      <c r="M46" s="15" t="s">
        <v>27</v>
      </c>
      <c r="N46" s="15" t="s">
        <v>29</v>
      </c>
      <c r="O46" s="15" t="s">
        <v>31</v>
      </c>
      <c r="P46" s="15" t="s">
        <v>33</v>
      </c>
      <c r="Q46" s="15" t="s">
        <v>35</v>
      </c>
      <c r="R46" s="15" t="s">
        <v>37</v>
      </c>
      <c r="S46" s="15" t="s">
        <v>39</v>
      </c>
      <c r="T46" s="15" t="s">
        <v>64</v>
      </c>
      <c r="U46" s="16" t="s">
        <v>65</v>
      </c>
      <c r="V46" s="16" t="s">
        <v>45</v>
      </c>
      <c r="W46" s="15" t="s">
        <v>47</v>
      </c>
      <c r="X46" s="16" t="s">
        <v>49</v>
      </c>
    </row>
    <row r="47" spans="2:43" outlineLevel="1" x14ac:dyDescent="0.3">
      <c r="B47" s="18" t="s">
        <v>3</v>
      </c>
      <c r="C47" s="19">
        <v>1529547</v>
      </c>
      <c r="D47" s="19">
        <v>1296800</v>
      </c>
      <c r="E47" s="19">
        <v>1921100</v>
      </c>
      <c r="F47" s="20">
        <v>391553</v>
      </c>
      <c r="G47" s="126">
        <f>IFERROR(E47/C47-1,0%)</f>
        <v>0.2559927874069905</v>
      </c>
      <c r="H47" s="21">
        <v>2.1069872230407696E-2</v>
      </c>
      <c r="I47" s="19">
        <v>1529547</v>
      </c>
      <c r="J47" s="22">
        <v>0</v>
      </c>
      <c r="K47" s="23">
        <v>0</v>
      </c>
      <c r="L47" s="23"/>
      <c r="M47" s="23">
        <v>1567785.6749999998</v>
      </c>
      <c r="N47" s="22">
        <v>38238.674999999814</v>
      </c>
      <c r="O47" s="23">
        <v>1529547</v>
      </c>
      <c r="P47" s="22">
        <v>0</v>
      </c>
      <c r="Q47" s="23">
        <v>1567785.6749999998</v>
      </c>
      <c r="R47" s="22">
        <v>353314.32500000019</v>
      </c>
      <c r="S47" s="22">
        <v>0</v>
      </c>
      <c r="T47" s="24">
        <v>0</v>
      </c>
      <c r="U47" s="25">
        <v>0</v>
      </c>
      <c r="V47" s="26">
        <v>0</v>
      </c>
      <c r="W47" s="24">
        <v>0.25599278740699044</v>
      </c>
      <c r="X47" s="25">
        <v>5.3937353225712087E-3</v>
      </c>
    </row>
    <row r="48" spans="2:43" outlineLevel="1" x14ac:dyDescent="0.3">
      <c r="B48" s="18" t="s">
        <v>66</v>
      </c>
      <c r="C48" s="19">
        <v>16547569</v>
      </c>
      <c r="D48" s="19">
        <v>18022772</v>
      </c>
      <c r="E48" s="19">
        <v>17473369</v>
      </c>
      <c r="F48" s="20">
        <v>925800</v>
      </c>
      <c r="G48" s="126">
        <f t="shared" ref="G48:G56" si="3">IFERROR(E48/C48-1,0%)</f>
        <v>5.5947795111173093E-2</v>
      </c>
      <c r="H48" s="21">
        <v>0.22794668261508491</v>
      </c>
      <c r="I48" s="23">
        <v>16547569</v>
      </c>
      <c r="J48" s="22">
        <v>0</v>
      </c>
      <c r="K48" s="23">
        <v>0</v>
      </c>
      <c r="L48" s="23"/>
      <c r="M48" s="23">
        <v>16961258.224999998</v>
      </c>
      <c r="N48" s="22">
        <v>413689.22499999776</v>
      </c>
      <c r="O48" s="23">
        <v>16782962.600000001</v>
      </c>
      <c r="P48" s="22">
        <v>235393.60000000149</v>
      </c>
      <c r="Q48" s="23">
        <v>17196651.824999999</v>
      </c>
      <c r="R48" s="22">
        <v>276717.17500000075</v>
      </c>
      <c r="S48" s="22">
        <v>0</v>
      </c>
      <c r="T48" s="24">
        <v>0</v>
      </c>
      <c r="U48" s="25">
        <v>0</v>
      </c>
      <c r="V48" s="26">
        <v>0</v>
      </c>
      <c r="W48" s="24">
        <v>5.5947795111173128E-2</v>
      </c>
      <c r="X48" s="25">
        <v>1.2753114295220381E-2</v>
      </c>
    </row>
    <row r="49" spans="2:25" outlineLevel="1" x14ac:dyDescent="0.3">
      <c r="B49" s="18" t="s">
        <v>67</v>
      </c>
      <c r="C49" s="19">
        <v>10736995</v>
      </c>
      <c r="D49" s="19">
        <v>11510400</v>
      </c>
      <c r="E49" s="19">
        <v>12265567</v>
      </c>
      <c r="F49" s="20">
        <v>1528572</v>
      </c>
      <c r="G49" s="126">
        <f t="shared" si="3"/>
        <v>0.14236497269487414</v>
      </c>
      <c r="H49" s="21">
        <v>0.14790464940830605</v>
      </c>
      <c r="I49" s="23">
        <v>10736995</v>
      </c>
      <c r="J49" s="22">
        <v>0</v>
      </c>
      <c r="K49" s="23">
        <v>0</v>
      </c>
      <c r="L49" s="23"/>
      <c r="M49" s="23">
        <v>11005419.874999998</v>
      </c>
      <c r="N49" s="22">
        <v>268424.87499999814</v>
      </c>
      <c r="O49" s="23">
        <v>10867503</v>
      </c>
      <c r="P49" s="22">
        <v>130508</v>
      </c>
      <c r="Q49" s="23">
        <v>11135927.874999998</v>
      </c>
      <c r="R49" s="22">
        <v>1129639.1250000019</v>
      </c>
      <c r="S49" s="22">
        <v>0</v>
      </c>
      <c r="T49" s="24">
        <v>0</v>
      </c>
      <c r="U49" s="25">
        <v>0</v>
      </c>
      <c r="V49" s="26">
        <v>0</v>
      </c>
      <c r="W49" s="24">
        <v>0.14236497269487414</v>
      </c>
      <c r="X49" s="25">
        <v>2.1056441374458425E-2</v>
      </c>
    </row>
    <row r="50" spans="2:25" outlineLevel="1" x14ac:dyDescent="0.3">
      <c r="B50" s="18" t="s">
        <v>4</v>
      </c>
      <c r="C50" s="19">
        <v>40101597</v>
      </c>
      <c r="D50" s="19">
        <v>37910000</v>
      </c>
      <c r="E50" s="19">
        <v>40546800</v>
      </c>
      <c r="F50" s="20">
        <v>445203</v>
      </c>
      <c r="G50" s="126">
        <f t="shared" si="3"/>
        <v>1.1101877064895849E-2</v>
      </c>
      <c r="H50" s="21">
        <v>0.55240899758248729</v>
      </c>
      <c r="I50" s="23">
        <v>42106676.850000001</v>
      </c>
      <c r="J50" s="22">
        <v>2005079.8500000015</v>
      </c>
      <c r="K50" s="23">
        <v>0</v>
      </c>
      <c r="L50" s="23"/>
      <c r="M50" s="23">
        <v>41104136.924999997</v>
      </c>
      <c r="N50" s="23">
        <v>1002539.924999997</v>
      </c>
      <c r="O50" s="23">
        <v>40101597</v>
      </c>
      <c r="P50" s="23">
        <v>0</v>
      </c>
      <c r="Q50" s="23">
        <v>43109216.774999999</v>
      </c>
      <c r="R50" s="23">
        <v>-2562416.7749999985</v>
      </c>
      <c r="S50" s="22">
        <v>0</v>
      </c>
      <c r="T50" s="24">
        <v>5.0000000000000037E-2</v>
      </c>
      <c r="U50" s="25">
        <v>5.0000000000000037E-2</v>
      </c>
      <c r="V50" s="26">
        <v>2.7620449879124386E-2</v>
      </c>
      <c r="W50" s="24">
        <v>1.1101877064895944E-2</v>
      </c>
      <c r="X50" s="25">
        <v>6.1327767807031744E-3</v>
      </c>
    </row>
    <row r="51" spans="2:25" outlineLevel="1" x14ac:dyDescent="0.3">
      <c r="B51" s="11" t="s">
        <v>79</v>
      </c>
      <c r="C51" s="19">
        <v>9457097</v>
      </c>
      <c r="D51" s="19">
        <v>8525507</v>
      </c>
      <c r="E51" s="19">
        <v>8667651</v>
      </c>
      <c r="F51" s="20">
        <v>-789446</v>
      </c>
      <c r="G51" s="126">
        <f t="shared" si="3"/>
        <v>-8.3476567915080069E-2</v>
      </c>
      <c r="H51" s="21">
        <v>0.13027375128751972</v>
      </c>
      <c r="I51" s="19">
        <v>9457097</v>
      </c>
      <c r="J51" s="22">
        <v>0</v>
      </c>
      <c r="K51" s="32"/>
      <c r="L51" s="32"/>
      <c r="M51" s="19">
        <v>9457097</v>
      </c>
      <c r="N51" s="22">
        <v>0</v>
      </c>
      <c r="O51" s="28">
        <v>9457097</v>
      </c>
      <c r="P51" s="22">
        <v>0</v>
      </c>
      <c r="Q51" s="19">
        <v>9457097</v>
      </c>
      <c r="R51" s="22">
        <v>-789446</v>
      </c>
      <c r="S51" s="22">
        <v>0</v>
      </c>
      <c r="T51" s="24">
        <v>0</v>
      </c>
      <c r="U51" s="25">
        <v>0</v>
      </c>
      <c r="V51" s="26">
        <v>0</v>
      </c>
      <c r="W51" s="24">
        <v>-8.3476567915080069E-2</v>
      </c>
      <c r="X51" s="25">
        <v>-1.087480564690489E-2</v>
      </c>
    </row>
    <row r="52" spans="2:25" outlineLevel="1" x14ac:dyDescent="0.3">
      <c r="B52" s="27" t="s">
        <v>81</v>
      </c>
      <c r="C52" s="28"/>
      <c r="D52" s="28"/>
      <c r="E52" s="28"/>
      <c r="F52" s="29">
        <v>0</v>
      </c>
      <c r="G52" s="128">
        <f t="shared" si="3"/>
        <v>0</v>
      </c>
      <c r="H52" s="30">
        <v>0</v>
      </c>
      <c r="I52" s="28"/>
      <c r="J52" s="31">
        <v>0</v>
      </c>
      <c r="K52" s="32"/>
      <c r="L52" s="32"/>
      <c r="M52" s="28"/>
      <c r="N52" s="31">
        <v>0</v>
      </c>
      <c r="O52" s="23">
        <v>0</v>
      </c>
      <c r="P52" s="31">
        <v>0</v>
      </c>
      <c r="Q52" s="23">
        <v>0</v>
      </c>
      <c r="R52" s="22">
        <v>0</v>
      </c>
      <c r="S52" s="31">
        <v>0</v>
      </c>
      <c r="T52" s="33">
        <v>0</v>
      </c>
      <c r="U52" s="34">
        <v>0</v>
      </c>
      <c r="V52" s="35">
        <v>0</v>
      </c>
      <c r="W52" s="33">
        <v>0</v>
      </c>
      <c r="X52" s="34">
        <v>0</v>
      </c>
    </row>
    <row r="53" spans="2:25" outlineLevel="1" x14ac:dyDescent="0.3">
      <c r="B53" s="27" t="s">
        <v>83</v>
      </c>
      <c r="C53" s="28">
        <v>9972097</v>
      </c>
      <c r="D53" s="28">
        <v>9025507</v>
      </c>
      <c r="E53" s="28">
        <v>9167651</v>
      </c>
      <c r="F53" s="29">
        <v>-804446</v>
      </c>
      <c r="G53" s="128">
        <f t="shared" si="3"/>
        <v>-8.0669692643382862E-2</v>
      </c>
      <c r="H53" s="30">
        <v>0.13736799827611176</v>
      </c>
      <c r="I53" s="28">
        <v>9972097</v>
      </c>
      <c r="J53" s="31">
        <v>0</v>
      </c>
      <c r="K53" s="32"/>
      <c r="L53" s="32"/>
      <c r="M53" s="28">
        <v>9972097</v>
      </c>
      <c r="N53" s="31">
        <v>0</v>
      </c>
      <c r="O53" s="23">
        <v>9972097</v>
      </c>
      <c r="P53" s="22">
        <v>0</v>
      </c>
      <c r="Q53" s="23">
        <v>9972097</v>
      </c>
      <c r="R53" s="22">
        <v>-804446</v>
      </c>
      <c r="S53" s="31">
        <v>0</v>
      </c>
      <c r="T53" s="33">
        <v>0</v>
      </c>
      <c r="U53" s="34">
        <v>0</v>
      </c>
      <c r="V53" s="35">
        <v>0</v>
      </c>
      <c r="W53" s="33">
        <v>-8.0669692643382834E-2</v>
      </c>
      <c r="X53" s="34">
        <v>-1.1081434199970678E-2</v>
      </c>
    </row>
    <row r="54" spans="2:25" outlineLevel="1" x14ac:dyDescent="0.3">
      <c r="B54" s="27" t="s">
        <v>85</v>
      </c>
      <c r="C54" s="28">
        <v>-515000</v>
      </c>
      <c r="D54" s="28">
        <v>-500000</v>
      </c>
      <c r="E54" s="28">
        <v>-500000</v>
      </c>
      <c r="F54" s="29">
        <v>15000</v>
      </c>
      <c r="G54" s="128">
        <f t="shared" si="3"/>
        <v>-2.9126213592232997E-2</v>
      </c>
      <c r="H54" s="30">
        <v>-7.0942469885920236E-3</v>
      </c>
      <c r="I54" s="28">
        <v>-515000</v>
      </c>
      <c r="J54" s="31">
        <v>0</v>
      </c>
      <c r="K54" s="32"/>
      <c r="L54" s="32"/>
      <c r="M54" s="28">
        <v>-515000</v>
      </c>
      <c r="N54" s="31">
        <v>0</v>
      </c>
      <c r="O54" s="23">
        <v>-515000</v>
      </c>
      <c r="P54" s="22">
        <v>0</v>
      </c>
      <c r="Q54" s="23">
        <v>-515000</v>
      </c>
      <c r="R54" s="22">
        <v>15000</v>
      </c>
      <c r="S54" s="31">
        <v>0</v>
      </c>
      <c r="T54" s="33">
        <v>0</v>
      </c>
      <c r="U54" s="34">
        <v>0</v>
      </c>
      <c r="V54" s="35">
        <v>0</v>
      </c>
      <c r="W54" s="33">
        <v>-2.9126213592233011E-2</v>
      </c>
      <c r="X54" s="34">
        <v>2.0662855306578711E-4</v>
      </c>
      <c r="Y54" s="1"/>
    </row>
    <row r="55" spans="2:25" outlineLevel="1" x14ac:dyDescent="0.3">
      <c r="B55" s="36" t="s">
        <v>86</v>
      </c>
      <c r="C55" s="107">
        <v>-5778772</v>
      </c>
      <c r="D55" s="107">
        <v>-6397052</v>
      </c>
      <c r="E55" s="107">
        <v>-6698350</v>
      </c>
      <c r="F55" s="38">
        <v>-919578</v>
      </c>
      <c r="G55" s="129">
        <f t="shared" si="3"/>
        <v>0.15913034810856019</v>
      </c>
      <c r="H55" s="39">
        <v>-7.9603953123805637E-2</v>
      </c>
      <c r="I55" s="82">
        <v>-6067710.6000000006</v>
      </c>
      <c r="J55" s="40">
        <v>-288938.60000000056</v>
      </c>
      <c r="K55" s="41"/>
      <c r="L55" s="41"/>
      <c r="M55" s="41">
        <v>-5923241.2999999998</v>
      </c>
      <c r="N55" s="40">
        <v>-144469.29999999981</v>
      </c>
      <c r="O55" s="41">
        <v>-5778772</v>
      </c>
      <c r="P55" s="40">
        <v>0</v>
      </c>
      <c r="Q55" s="41">
        <v>-6212179.9000000004</v>
      </c>
      <c r="R55" s="40">
        <v>-433407.90000000037</v>
      </c>
      <c r="S55" s="40">
        <v>-52762.199999999255</v>
      </c>
      <c r="T55" s="42">
        <v>5.00000000000001E-2</v>
      </c>
      <c r="U55" s="43">
        <v>5.00000000000001E-2</v>
      </c>
      <c r="V55" s="44">
        <v>-3.98019765619029E-3</v>
      </c>
      <c r="W55" s="42">
        <v>0.15913034810856008</v>
      </c>
      <c r="X55" s="43">
        <v>-1.2667404771408691E-2</v>
      </c>
    </row>
    <row r="56" spans="2:25" outlineLevel="1" x14ac:dyDescent="0.3">
      <c r="B56" s="3" t="s">
        <v>91</v>
      </c>
      <c r="C56" s="45">
        <v>72594033</v>
      </c>
      <c r="D56" s="45">
        <v>70868427</v>
      </c>
      <c r="E56" s="45">
        <v>74176137</v>
      </c>
      <c r="F56" s="45">
        <v>1582104</v>
      </c>
      <c r="G56" s="131">
        <f t="shared" si="3"/>
        <v>2.1793857354639679E-2</v>
      </c>
      <c r="H56" s="46">
        <v>1</v>
      </c>
      <c r="I56" s="45">
        <v>74310174.25</v>
      </c>
      <c r="J56" s="45">
        <v>1716141.2500000009</v>
      </c>
      <c r="K56" s="45">
        <v>0</v>
      </c>
      <c r="L56" s="45">
        <v>0</v>
      </c>
      <c r="M56" s="45">
        <v>74172456.399999991</v>
      </c>
      <c r="N56" s="45">
        <v>1578423.3999999929</v>
      </c>
      <c r="O56" s="45">
        <v>72959934.599999994</v>
      </c>
      <c r="P56" s="45">
        <v>365901.60000000149</v>
      </c>
      <c r="Q56" s="45">
        <v>76254499.25</v>
      </c>
      <c r="R56" s="45">
        <v>-2025600.0499999961</v>
      </c>
      <c r="S56" s="45">
        <v>-52762.199999999255</v>
      </c>
      <c r="T56" s="47">
        <v>2.3640252222934092E-2</v>
      </c>
      <c r="U56" s="48">
        <v>2.3640252222934092E-2</v>
      </c>
      <c r="V56" s="49">
        <v>2.3640252222934095E-2</v>
      </c>
      <c r="W56" s="50">
        <v>2.1793857354639602E-2</v>
      </c>
      <c r="X56" s="51">
        <v>2.1793857354639606E-2</v>
      </c>
    </row>
    <row r="57" spans="2:25" outlineLevel="1" x14ac:dyDescent="0.3">
      <c r="B57" s="1"/>
      <c r="C57" s="54"/>
      <c r="D57" s="54"/>
      <c r="E57" s="54"/>
      <c r="F57" s="80"/>
      <c r="G57" s="80"/>
      <c r="H57" s="55"/>
      <c r="I57" s="54"/>
      <c r="J57" s="96"/>
      <c r="K57" s="54"/>
      <c r="L57" s="54"/>
      <c r="M57" s="54"/>
      <c r="N57" s="96"/>
      <c r="O57" s="54"/>
      <c r="P57" s="96"/>
      <c r="Q57" s="54"/>
      <c r="R57" s="96"/>
      <c r="S57" s="96"/>
      <c r="T57" s="56"/>
      <c r="U57" s="49"/>
      <c r="V57" s="49"/>
      <c r="W57" s="50"/>
      <c r="X57" s="51"/>
    </row>
    <row r="58" spans="2:25" outlineLevel="1" x14ac:dyDescent="0.3">
      <c r="B58" s="1"/>
      <c r="C58" s="57"/>
      <c r="D58" s="57"/>
      <c r="E58" s="57"/>
      <c r="F58" s="57"/>
      <c r="G58" s="57"/>
      <c r="H58" s="58"/>
      <c r="I58" s="57"/>
      <c r="J58" s="57"/>
      <c r="K58" s="57"/>
      <c r="L58" s="57"/>
      <c r="M58" s="57"/>
      <c r="N58" s="57"/>
      <c r="O58" s="57"/>
      <c r="P58" s="57"/>
      <c r="Q58" s="57"/>
      <c r="R58" s="57"/>
      <c r="S58" s="57"/>
      <c r="T58" s="49"/>
      <c r="U58" s="49"/>
      <c r="V58" s="49"/>
      <c r="W58" s="51"/>
      <c r="X58" s="51"/>
    </row>
    <row r="59" spans="2:25" ht="63" customHeight="1" outlineLevel="1" x14ac:dyDescent="0.3">
      <c r="B59" s="14" t="s">
        <v>92</v>
      </c>
      <c r="C59" s="15" t="s">
        <v>58</v>
      </c>
      <c r="D59" s="15" t="s">
        <v>59</v>
      </c>
      <c r="E59" s="15" t="s">
        <v>60</v>
      </c>
      <c r="F59" s="15" t="s">
        <v>61</v>
      </c>
      <c r="G59" s="15" t="s">
        <v>128</v>
      </c>
      <c r="H59" s="15" t="s">
        <v>17</v>
      </c>
      <c r="I59" s="15" t="s">
        <v>19</v>
      </c>
      <c r="J59" s="15" t="s">
        <v>21</v>
      </c>
      <c r="K59" s="15" t="s">
        <v>62</v>
      </c>
      <c r="L59" s="15" t="s">
        <v>63</v>
      </c>
      <c r="M59" s="15" t="s">
        <v>27</v>
      </c>
      <c r="N59" s="15" t="s">
        <v>29</v>
      </c>
      <c r="O59" s="15" t="s">
        <v>31</v>
      </c>
      <c r="P59" s="15" t="s">
        <v>33</v>
      </c>
      <c r="Q59" s="15" t="s">
        <v>35</v>
      </c>
      <c r="R59" s="15" t="s">
        <v>37</v>
      </c>
      <c r="S59" s="15" t="s">
        <v>39</v>
      </c>
      <c r="T59" s="15" t="s">
        <v>64</v>
      </c>
      <c r="U59" s="16" t="s">
        <v>65</v>
      </c>
      <c r="V59" s="16" t="s">
        <v>45</v>
      </c>
      <c r="W59" s="15" t="s">
        <v>47</v>
      </c>
      <c r="X59" s="16" t="s">
        <v>49</v>
      </c>
    </row>
    <row r="60" spans="2:25" outlineLevel="1" x14ac:dyDescent="0.3">
      <c r="B60" s="18" t="s">
        <v>3</v>
      </c>
      <c r="C60" s="19">
        <v>4478392</v>
      </c>
      <c r="D60" s="19">
        <v>4442206</v>
      </c>
      <c r="E60" s="19">
        <v>4317260</v>
      </c>
      <c r="F60" s="20">
        <v>-161132</v>
      </c>
      <c r="G60" s="126">
        <f>IFERROR(E60/C60-1,0%)</f>
        <v>-3.5979878492101602E-2</v>
      </c>
      <c r="H60" s="21">
        <v>0.19173936825909726</v>
      </c>
      <c r="I60" s="19">
        <v>4478392</v>
      </c>
      <c r="J60" s="22">
        <v>0</v>
      </c>
      <c r="K60" s="23"/>
      <c r="L60" s="23"/>
      <c r="M60" s="23">
        <v>4590351.8</v>
      </c>
      <c r="N60" s="22">
        <v>111959.79999999981</v>
      </c>
      <c r="O60" s="23">
        <v>4478392</v>
      </c>
      <c r="P60" s="22">
        <v>0</v>
      </c>
      <c r="Q60" s="23">
        <v>4590351.8</v>
      </c>
      <c r="R60" s="22">
        <v>-273091.79999999981</v>
      </c>
      <c r="S60" s="22">
        <v>0</v>
      </c>
      <c r="T60" s="24">
        <v>0</v>
      </c>
      <c r="U60" s="25">
        <v>0</v>
      </c>
      <c r="V60" s="26">
        <v>0</v>
      </c>
      <c r="W60" s="24">
        <v>-3.597987849210163E-2</v>
      </c>
      <c r="X60" s="25">
        <v>-6.898759172114648E-3</v>
      </c>
    </row>
    <row r="61" spans="2:25" outlineLevel="1" x14ac:dyDescent="0.3">
      <c r="B61" s="18" t="s">
        <v>66</v>
      </c>
      <c r="C61" s="19">
        <v>13358435</v>
      </c>
      <c r="D61" s="19">
        <v>13049581</v>
      </c>
      <c r="E61" s="19">
        <v>13328764</v>
      </c>
      <c r="F61" s="20">
        <v>-29671</v>
      </c>
      <c r="G61" s="126">
        <f t="shared" ref="G61:G69" si="4">IFERROR(E61/C61-1,0%)</f>
        <v>-2.2211434198691205E-3</v>
      </c>
      <c r="H61" s="21">
        <v>0.57193249001655377</v>
      </c>
      <c r="I61" s="19">
        <v>13358435</v>
      </c>
      <c r="J61" s="22">
        <v>0</v>
      </c>
      <c r="K61" s="23"/>
      <c r="L61" s="23"/>
      <c r="M61" s="23">
        <v>13692395.874999998</v>
      </c>
      <c r="N61" s="22">
        <v>333960.87499999814</v>
      </c>
      <c r="O61" s="23">
        <v>13358435</v>
      </c>
      <c r="P61" s="22">
        <v>0</v>
      </c>
      <c r="Q61" s="23">
        <v>13692395.874999998</v>
      </c>
      <c r="R61" s="22">
        <v>-363631.87499999814</v>
      </c>
      <c r="S61" s="22">
        <v>0</v>
      </c>
      <c r="T61" s="24">
        <v>0</v>
      </c>
      <c r="U61" s="25">
        <v>0</v>
      </c>
      <c r="V61" s="26">
        <v>0</v>
      </c>
      <c r="W61" s="24">
        <v>-2.221143419869169E-3</v>
      </c>
      <c r="X61" s="25">
        <v>-1.2703440868096576E-3</v>
      </c>
    </row>
    <row r="62" spans="2:25" outlineLevel="1" x14ac:dyDescent="0.3">
      <c r="B62" s="18" t="s">
        <v>67</v>
      </c>
      <c r="C62" s="19"/>
      <c r="D62" s="19"/>
      <c r="E62" s="19"/>
      <c r="F62" s="20">
        <v>0</v>
      </c>
      <c r="G62" s="126">
        <f t="shared" si="4"/>
        <v>0</v>
      </c>
      <c r="H62" s="21">
        <v>0</v>
      </c>
      <c r="I62" s="19">
        <v>0</v>
      </c>
      <c r="J62" s="22">
        <v>0</v>
      </c>
      <c r="K62" s="23"/>
      <c r="L62" s="23"/>
      <c r="M62" s="23">
        <v>0</v>
      </c>
      <c r="N62" s="22">
        <v>0</v>
      </c>
      <c r="O62" s="23">
        <v>0</v>
      </c>
      <c r="P62" s="22">
        <v>0</v>
      </c>
      <c r="Q62" s="23">
        <v>0</v>
      </c>
      <c r="R62" s="22">
        <v>0</v>
      </c>
      <c r="S62" s="22">
        <v>0</v>
      </c>
      <c r="T62" s="24">
        <v>0</v>
      </c>
      <c r="U62" s="25">
        <v>0</v>
      </c>
      <c r="V62" s="26">
        <v>0</v>
      </c>
      <c r="W62" s="24">
        <v>0</v>
      </c>
      <c r="X62" s="25">
        <v>0</v>
      </c>
    </row>
    <row r="63" spans="2:25" outlineLevel="1" x14ac:dyDescent="0.3">
      <c r="B63" s="18" t="s">
        <v>4</v>
      </c>
      <c r="C63" s="19">
        <v>5519837</v>
      </c>
      <c r="D63" s="19">
        <v>5471451</v>
      </c>
      <c r="E63" s="19">
        <v>5579838</v>
      </c>
      <c r="F63" s="20">
        <v>60001</v>
      </c>
      <c r="G63" s="126">
        <f t="shared" si="4"/>
        <v>1.0870067358873081E-2</v>
      </c>
      <c r="H63" s="21">
        <v>0.23632814172434899</v>
      </c>
      <c r="I63" s="23">
        <v>5519837</v>
      </c>
      <c r="J63" s="22">
        <v>0</v>
      </c>
      <c r="K63" s="23">
        <v>0</v>
      </c>
      <c r="L63" s="23">
        <v>0</v>
      </c>
      <c r="M63" s="23">
        <v>5657832.9249999998</v>
      </c>
      <c r="N63" s="22">
        <v>137995.92499999981</v>
      </c>
      <c r="O63" s="23">
        <v>5519837</v>
      </c>
      <c r="P63" s="22">
        <v>0</v>
      </c>
      <c r="Q63" s="23">
        <v>5657832.9249999998</v>
      </c>
      <c r="R63" s="23">
        <v>-77994.924999999814</v>
      </c>
      <c r="S63" s="22">
        <v>0</v>
      </c>
      <c r="T63" s="24">
        <v>0</v>
      </c>
      <c r="U63" s="25">
        <v>0</v>
      </c>
      <c r="V63" s="26">
        <v>0</v>
      </c>
      <c r="W63" s="24">
        <v>1.0870067358873097E-2</v>
      </c>
      <c r="X63" s="25">
        <v>2.568902819340981E-3</v>
      </c>
    </row>
    <row r="64" spans="2:25" outlineLevel="1" x14ac:dyDescent="0.3">
      <c r="B64" s="11" t="s">
        <v>79</v>
      </c>
      <c r="C64" s="19">
        <v>0</v>
      </c>
      <c r="D64" s="19">
        <v>0</v>
      </c>
      <c r="E64" s="19">
        <v>0</v>
      </c>
      <c r="F64" s="20">
        <v>0</v>
      </c>
      <c r="G64" s="126">
        <f t="shared" si="4"/>
        <v>0</v>
      </c>
      <c r="H64" s="21">
        <v>0</v>
      </c>
      <c r="I64" s="19">
        <v>0</v>
      </c>
      <c r="J64" s="22">
        <v>0</v>
      </c>
      <c r="K64" s="32"/>
      <c r="L64" s="32"/>
      <c r="M64" s="19">
        <v>0</v>
      </c>
      <c r="N64" s="22">
        <v>0</v>
      </c>
      <c r="O64" s="28"/>
      <c r="P64" s="22"/>
      <c r="Q64" s="19">
        <v>0</v>
      </c>
      <c r="R64" s="22">
        <v>0</v>
      </c>
      <c r="S64" s="22">
        <v>0</v>
      </c>
      <c r="T64" s="24">
        <v>0</v>
      </c>
      <c r="U64" s="25">
        <v>0</v>
      </c>
      <c r="V64" s="26">
        <v>0</v>
      </c>
      <c r="W64" s="24">
        <v>0</v>
      </c>
      <c r="X64" s="25">
        <v>0</v>
      </c>
    </row>
    <row r="65" spans="2:25" outlineLevel="1" x14ac:dyDescent="0.3">
      <c r="B65" s="27" t="s">
        <v>81</v>
      </c>
      <c r="C65" s="28"/>
      <c r="D65" s="28"/>
      <c r="E65" s="28"/>
      <c r="F65" s="29">
        <v>0</v>
      </c>
      <c r="G65" s="128">
        <f t="shared" si="4"/>
        <v>0</v>
      </c>
      <c r="H65" s="30">
        <v>0</v>
      </c>
      <c r="I65" s="28">
        <v>0</v>
      </c>
      <c r="J65" s="31">
        <v>0</v>
      </c>
      <c r="K65" s="32"/>
      <c r="L65" s="32"/>
      <c r="M65" s="28">
        <v>0</v>
      </c>
      <c r="N65" s="31">
        <v>0</v>
      </c>
      <c r="O65" s="28"/>
      <c r="P65" s="31"/>
      <c r="Q65" s="28">
        <v>0</v>
      </c>
      <c r="R65" s="31">
        <v>0</v>
      </c>
      <c r="S65" s="31">
        <v>0</v>
      </c>
      <c r="T65" s="33">
        <v>0</v>
      </c>
      <c r="U65" s="34">
        <v>0</v>
      </c>
      <c r="V65" s="35">
        <v>0</v>
      </c>
      <c r="W65" s="33">
        <v>0</v>
      </c>
      <c r="X65" s="34">
        <v>0</v>
      </c>
    </row>
    <row r="66" spans="2:25" outlineLevel="1" x14ac:dyDescent="0.3">
      <c r="B66" s="27" t="s">
        <v>83</v>
      </c>
      <c r="C66" s="28"/>
      <c r="D66" s="28"/>
      <c r="E66" s="28"/>
      <c r="F66" s="29">
        <v>0</v>
      </c>
      <c r="G66" s="128">
        <f t="shared" si="4"/>
        <v>0</v>
      </c>
      <c r="H66" s="30">
        <v>0</v>
      </c>
      <c r="I66" s="28">
        <v>0</v>
      </c>
      <c r="J66" s="31">
        <v>0</v>
      </c>
      <c r="K66" s="32"/>
      <c r="L66" s="32"/>
      <c r="M66" s="28">
        <v>0</v>
      </c>
      <c r="N66" s="31">
        <v>0</v>
      </c>
      <c r="O66" s="28"/>
      <c r="P66" s="31"/>
      <c r="Q66" s="28">
        <v>0</v>
      </c>
      <c r="R66" s="31">
        <v>0</v>
      </c>
      <c r="S66" s="31">
        <v>0</v>
      </c>
      <c r="T66" s="33">
        <v>0</v>
      </c>
      <c r="U66" s="34">
        <v>0</v>
      </c>
      <c r="V66" s="35">
        <v>0</v>
      </c>
      <c r="W66" s="33">
        <v>0</v>
      </c>
      <c r="X66" s="34">
        <v>0</v>
      </c>
    </row>
    <row r="67" spans="2:25" outlineLevel="1" x14ac:dyDescent="0.3">
      <c r="B67" s="27" t="s">
        <v>85</v>
      </c>
      <c r="C67" s="28">
        <v>0</v>
      </c>
      <c r="D67" s="28">
        <v>0</v>
      </c>
      <c r="E67" s="28">
        <v>0</v>
      </c>
      <c r="F67" s="29"/>
      <c r="G67" s="128">
        <f t="shared" si="4"/>
        <v>0</v>
      </c>
      <c r="H67" s="30">
        <v>0</v>
      </c>
      <c r="I67" s="28">
        <v>0</v>
      </c>
      <c r="J67" s="31">
        <v>0</v>
      </c>
      <c r="K67" s="32"/>
      <c r="L67" s="32"/>
      <c r="M67" s="28">
        <v>0</v>
      </c>
      <c r="N67" s="31">
        <v>0</v>
      </c>
      <c r="O67" s="28">
        <v>0</v>
      </c>
      <c r="P67" s="31">
        <v>0</v>
      </c>
      <c r="Q67" s="28">
        <v>0</v>
      </c>
      <c r="R67" s="31">
        <v>0</v>
      </c>
      <c r="S67" s="31">
        <v>0</v>
      </c>
      <c r="T67" s="33">
        <v>0</v>
      </c>
      <c r="U67" s="34">
        <v>0</v>
      </c>
      <c r="V67" s="35">
        <v>0</v>
      </c>
      <c r="W67" s="33">
        <v>0</v>
      </c>
      <c r="X67" s="34">
        <v>0</v>
      </c>
      <c r="Y67" s="1"/>
    </row>
    <row r="68" spans="2:25" outlineLevel="1" x14ac:dyDescent="0.3">
      <c r="B68" s="36" t="s">
        <v>86</v>
      </c>
      <c r="C68" s="37"/>
      <c r="D68" s="37"/>
      <c r="E68" s="37"/>
      <c r="F68" s="38">
        <v>0</v>
      </c>
      <c r="G68" s="129">
        <f t="shared" si="4"/>
        <v>0</v>
      </c>
      <c r="H68" s="39">
        <v>0</v>
      </c>
      <c r="I68" s="37">
        <v>0</v>
      </c>
      <c r="J68" s="40">
        <v>0</v>
      </c>
      <c r="K68" s="41"/>
      <c r="L68" s="41"/>
      <c r="M68" s="37">
        <v>0</v>
      </c>
      <c r="N68" s="40">
        <v>0</v>
      </c>
      <c r="O68" s="37">
        <v>0</v>
      </c>
      <c r="P68" s="40">
        <v>0</v>
      </c>
      <c r="Q68" s="37">
        <v>0</v>
      </c>
      <c r="R68" s="40">
        <v>0</v>
      </c>
      <c r="S68" s="40">
        <v>0</v>
      </c>
      <c r="T68" s="42">
        <v>0</v>
      </c>
      <c r="U68" s="43">
        <v>0</v>
      </c>
      <c r="V68" s="44">
        <v>0</v>
      </c>
      <c r="W68" s="42">
        <v>0</v>
      </c>
      <c r="X68" s="43">
        <v>0</v>
      </c>
    </row>
    <row r="69" spans="2:25" outlineLevel="1" x14ac:dyDescent="0.3">
      <c r="B69" s="3" t="s">
        <v>93</v>
      </c>
      <c r="C69" s="45">
        <v>23356664</v>
      </c>
      <c r="D69" s="45">
        <v>22963238</v>
      </c>
      <c r="E69" s="45">
        <v>23225862</v>
      </c>
      <c r="F69" s="45">
        <v>-130802</v>
      </c>
      <c r="G69" s="131">
        <f t="shared" si="4"/>
        <v>-5.6002004395833138E-3</v>
      </c>
      <c r="H69" s="46">
        <v>1</v>
      </c>
      <c r="I69" s="45">
        <v>23356664</v>
      </c>
      <c r="J69" s="45">
        <v>0</v>
      </c>
      <c r="K69" s="45">
        <v>0</v>
      </c>
      <c r="L69" s="45">
        <v>0</v>
      </c>
      <c r="M69" s="45">
        <v>23940580.599999998</v>
      </c>
      <c r="N69" s="45">
        <v>583916.59999999776</v>
      </c>
      <c r="O69" s="45">
        <v>23356664</v>
      </c>
      <c r="P69" s="45">
        <v>0</v>
      </c>
      <c r="Q69" s="45">
        <v>23940580.599999998</v>
      </c>
      <c r="R69" s="45">
        <v>-714718.59999999776</v>
      </c>
      <c r="S69" s="45">
        <v>0</v>
      </c>
      <c r="T69" s="47">
        <v>0</v>
      </c>
      <c r="U69" s="48">
        <v>0</v>
      </c>
      <c r="V69" s="49">
        <v>0</v>
      </c>
      <c r="W69" s="50">
        <v>-5.6002004395833242E-3</v>
      </c>
      <c r="X69" s="51">
        <v>-5.6002004395833251E-3</v>
      </c>
    </row>
    <row r="70" spans="2:25" outlineLevel="1" x14ac:dyDescent="0.3">
      <c r="B70" s="1"/>
      <c r="C70" s="54"/>
      <c r="D70" s="54"/>
      <c r="E70" s="54"/>
      <c r="F70" s="54"/>
      <c r="G70" s="54"/>
      <c r="H70" s="55"/>
      <c r="I70" s="54"/>
      <c r="J70" s="54"/>
      <c r="K70" s="54"/>
      <c r="L70" s="54"/>
      <c r="M70" s="54"/>
      <c r="N70" s="54"/>
      <c r="O70" s="54"/>
      <c r="P70" s="54"/>
      <c r="Q70" s="54"/>
      <c r="R70" s="54"/>
      <c r="S70" s="54"/>
      <c r="T70" s="56"/>
      <c r="U70" s="49"/>
      <c r="V70" s="49"/>
      <c r="W70" s="50"/>
      <c r="X70" s="51"/>
    </row>
    <row r="71" spans="2:25" ht="61.2" customHeight="1" outlineLevel="1" x14ac:dyDescent="0.3">
      <c r="B71" s="14" t="s">
        <v>94</v>
      </c>
      <c r="C71" s="15" t="s">
        <v>58</v>
      </c>
      <c r="D71" s="15" t="s">
        <v>59</v>
      </c>
      <c r="E71" s="15" t="s">
        <v>60</v>
      </c>
      <c r="F71" s="15" t="s">
        <v>61</v>
      </c>
      <c r="G71" s="15" t="s">
        <v>128</v>
      </c>
      <c r="H71" s="15" t="s">
        <v>17</v>
      </c>
      <c r="I71" s="15" t="s">
        <v>19</v>
      </c>
      <c r="J71" s="15" t="s">
        <v>21</v>
      </c>
      <c r="K71" s="15" t="s">
        <v>62</v>
      </c>
      <c r="L71" s="15" t="s">
        <v>63</v>
      </c>
      <c r="M71" s="15" t="s">
        <v>27</v>
      </c>
      <c r="N71" s="15" t="s">
        <v>29</v>
      </c>
      <c r="O71" s="15" t="s">
        <v>31</v>
      </c>
      <c r="P71" s="15" t="s">
        <v>33</v>
      </c>
      <c r="Q71" s="15" t="s">
        <v>35</v>
      </c>
      <c r="R71" s="15" t="s">
        <v>37</v>
      </c>
      <c r="S71" s="15" t="s">
        <v>39</v>
      </c>
      <c r="T71" s="15" t="s">
        <v>64</v>
      </c>
      <c r="U71" s="16" t="s">
        <v>65</v>
      </c>
      <c r="V71" s="16" t="s">
        <v>45</v>
      </c>
      <c r="W71" s="15" t="s">
        <v>47</v>
      </c>
      <c r="X71" s="16" t="s">
        <v>49</v>
      </c>
    </row>
    <row r="72" spans="2:25" outlineLevel="1" x14ac:dyDescent="0.3">
      <c r="B72" s="18" t="s">
        <v>3</v>
      </c>
      <c r="C72" s="19"/>
      <c r="D72" s="19"/>
      <c r="E72" s="19"/>
      <c r="F72" s="20">
        <v>0</v>
      </c>
      <c r="G72" s="126">
        <f>IFERROR(E72/C72-1,0%)</f>
        <v>0</v>
      </c>
      <c r="H72" s="21" t="s">
        <v>116</v>
      </c>
      <c r="I72" s="19">
        <v>0</v>
      </c>
      <c r="J72" s="22">
        <v>0</v>
      </c>
      <c r="K72" s="23"/>
      <c r="L72" s="23"/>
      <c r="M72" s="23">
        <v>0</v>
      </c>
      <c r="N72" s="22">
        <v>0</v>
      </c>
      <c r="O72" s="23">
        <v>0</v>
      </c>
      <c r="P72" s="22">
        <v>0</v>
      </c>
      <c r="Q72" s="23">
        <v>0</v>
      </c>
      <c r="R72" s="22">
        <v>0</v>
      </c>
      <c r="S72" s="22">
        <v>0</v>
      </c>
      <c r="T72" s="24">
        <v>0</v>
      </c>
      <c r="U72" s="25">
        <v>0</v>
      </c>
      <c r="V72" s="26">
        <v>0</v>
      </c>
      <c r="W72" s="24">
        <v>0</v>
      </c>
      <c r="X72" s="25">
        <v>0</v>
      </c>
    </row>
    <row r="73" spans="2:25" outlineLevel="1" x14ac:dyDescent="0.3">
      <c r="B73" s="18" t="s">
        <v>66</v>
      </c>
      <c r="C73" s="19"/>
      <c r="D73" s="19"/>
      <c r="E73" s="19"/>
      <c r="F73" s="20">
        <v>0</v>
      </c>
      <c r="G73" s="126">
        <f t="shared" ref="G73:G81" si="5">IFERROR(E73/C73-1,0%)</f>
        <v>0</v>
      </c>
      <c r="H73" s="21" t="s">
        <v>116</v>
      </c>
      <c r="I73" s="23">
        <v>0</v>
      </c>
      <c r="J73" s="22">
        <v>0</v>
      </c>
      <c r="K73" s="23"/>
      <c r="L73" s="23"/>
      <c r="M73" s="23">
        <v>0</v>
      </c>
      <c r="N73" s="22">
        <v>0</v>
      </c>
      <c r="O73" s="23">
        <v>0</v>
      </c>
      <c r="P73" s="22">
        <v>0</v>
      </c>
      <c r="Q73" s="23">
        <v>0</v>
      </c>
      <c r="R73" s="22">
        <v>0</v>
      </c>
      <c r="S73" s="22">
        <v>0</v>
      </c>
      <c r="T73" s="24">
        <v>0</v>
      </c>
      <c r="U73" s="25">
        <v>0</v>
      </c>
      <c r="V73" s="26">
        <v>0</v>
      </c>
      <c r="W73" s="24">
        <v>0</v>
      </c>
      <c r="X73" s="25">
        <v>0</v>
      </c>
    </row>
    <row r="74" spans="2:25" outlineLevel="1" x14ac:dyDescent="0.3">
      <c r="B74" s="18" t="s">
        <v>67</v>
      </c>
      <c r="C74" s="19"/>
      <c r="D74" s="19"/>
      <c r="E74" s="19"/>
      <c r="F74" s="20">
        <v>0</v>
      </c>
      <c r="G74" s="126">
        <f t="shared" si="5"/>
        <v>0</v>
      </c>
      <c r="H74" s="21" t="s">
        <v>116</v>
      </c>
      <c r="I74" s="23">
        <v>0</v>
      </c>
      <c r="J74" s="22">
        <v>0</v>
      </c>
      <c r="K74" s="23"/>
      <c r="L74" s="23"/>
      <c r="M74" s="23">
        <v>0</v>
      </c>
      <c r="N74" s="22">
        <v>0</v>
      </c>
      <c r="O74" s="23">
        <v>0</v>
      </c>
      <c r="P74" s="22">
        <v>0</v>
      </c>
      <c r="Q74" s="23">
        <v>0</v>
      </c>
      <c r="R74" s="22">
        <v>0</v>
      </c>
      <c r="S74" s="22">
        <v>0</v>
      </c>
      <c r="T74" s="24">
        <v>0</v>
      </c>
      <c r="U74" s="25">
        <v>0</v>
      </c>
      <c r="V74" s="26">
        <v>0</v>
      </c>
      <c r="W74" s="24">
        <v>0</v>
      </c>
      <c r="X74" s="25">
        <v>0</v>
      </c>
    </row>
    <row r="75" spans="2:25" outlineLevel="1" x14ac:dyDescent="0.3">
      <c r="B75" s="18" t="s">
        <v>4</v>
      </c>
      <c r="C75" s="19"/>
      <c r="D75" s="19"/>
      <c r="E75" s="19"/>
      <c r="F75" s="20">
        <v>0</v>
      </c>
      <c r="G75" s="126">
        <f t="shared" si="5"/>
        <v>0</v>
      </c>
      <c r="H75" s="21" t="s">
        <v>116</v>
      </c>
      <c r="I75" s="23">
        <v>0</v>
      </c>
      <c r="J75" s="22">
        <v>0</v>
      </c>
      <c r="K75" s="23">
        <v>0</v>
      </c>
      <c r="L75" s="23">
        <v>0</v>
      </c>
      <c r="M75" s="23">
        <v>0</v>
      </c>
      <c r="N75" s="22">
        <v>0</v>
      </c>
      <c r="O75" s="23">
        <v>0</v>
      </c>
      <c r="P75" s="22">
        <v>0</v>
      </c>
      <c r="Q75" s="23">
        <v>0</v>
      </c>
      <c r="R75" s="22">
        <v>0</v>
      </c>
      <c r="S75" s="22">
        <v>0</v>
      </c>
      <c r="T75" s="24">
        <v>0</v>
      </c>
      <c r="U75" s="25">
        <v>0</v>
      </c>
      <c r="V75" s="26">
        <v>0</v>
      </c>
      <c r="W75" s="24">
        <v>0</v>
      </c>
      <c r="X75" s="25">
        <v>0</v>
      </c>
    </row>
    <row r="76" spans="2:25" outlineLevel="1" x14ac:dyDescent="0.3">
      <c r="B76" s="11" t="s">
        <v>79</v>
      </c>
      <c r="C76" s="19"/>
      <c r="D76" s="19"/>
      <c r="E76" s="19"/>
      <c r="F76" s="20">
        <v>0</v>
      </c>
      <c r="G76" s="126">
        <f t="shared" si="5"/>
        <v>0</v>
      </c>
      <c r="H76" s="21" t="s">
        <v>116</v>
      </c>
      <c r="I76" s="19">
        <v>0</v>
      </c>
      <c r="J76" s="22">
        <v>0</v>
      </c>
      <c r="K76" s="32"/>
      <c r="L76" s="32"/>
      <c r="M76" s="19">
        <v>0</v>
      </c>
      <c r="N76" s="22">
        <v>0</v>
      </c>
      <c r="O76" s="28">
        <v>0</v>
      </c>
      <c r="P76" s="22">
        <v>0</v>
      </c>
      <c r="Q76" s="19">
        <v>0</v>
      </c>
      <c r="R76" s="22">
        <v>0</v>
      </c>
      <c r="S76" s="22">
        <v>0</v>
      </c>
      <c r="T76" s="24">
        <v>0</v>
      </c>
      <c r="U76" s="25">
        <v>0</v>
      </c>
      <c r="V76" s="26">
        <v>0</v>
      </c>
      <c r="W76" s="24">
        <v>0</v>
      </c>
      <c r="X76" s="25">
        <v>0</v>
      </c>
    </row>
    <row r="77" spans="2:25" outlineLevel="1" x14ac:dyDescent="0.3">
      <c r="B77" s="27" t="s">
        <v>81</v>
      </c>
      <c r="C77" s="28"/>
      <c r="D77" s="28"/>
      <c r="E77" s="28"/>
      <c r="F77" s="29">
        <v>0</v>
      </c>
      <c r="G77" s="128">
        <f t="shared" si="5"/>
        <v>0</v>
      </c>
      <c r="H77" s="30" t="s">
        <v>116</v>
      </c>
      <c r="I77" s="28">
        <v>0</v>
      </c>
      <c r="J77" s="31">
        <v>0</v>
      </c>
      <c r="K77" s="32"/>
      <c r="L77" s="32"/>
      <c r="M77" s="28">
        <v>0</v>
      </c>
      <c r="N77" s="31">
        <v>0</v>
      </c>
      <c r="O77" s="28">
        <v>0</v>
      </c>
      <c r="P77" s="31">
        <v>0</v>
      </c>
      <c r="Q77" s="28">
        <v>0</v>
      </c>
      <c r="R77" s="31">
        <v>0</v>
      </c>
      <c r="S77" s="31">
        <v>0</v>
      </c>
      <c r="T77" s="33">
        <v>0</v>
      </c>
      <c r="U77" s="34">
        <v>0</v>
      </c>
      <c r="V77" s="35">
        <v>0</v>
      </c>
      <c r="W77" s="33">
        <v>0</v>
      </c>
      <c r="X77" s="34">
        <v>0</v>
      </c>
    </row>
    <row r="78" spans="2:25" outlineLevel="1" x14ac:dyDescent="0.3">
      <c r="B78" s="27" t="s">
        <v>83</v>
      </c>
      <c r="C78" s="28"/>
      <c r="D78" s="28"/>
      <c r="E78" s="28"/>
      <c r="F78" s="29">
        <v>0</v>
      </c>
      <c r="G78" s="128">
        <f t="shared" si="5"/>
        <v>0</v>
      </c>
      <c r="H78" s="30" t="s">
        <v>116</v>
      </c>
      <c r="I78" s="28">
        <v>0</v>
      </c>
      <c r="J78" s="31">
        <v>0</v>
      </c>
      <c r="K78" s="32"/>
      <c r="L78" s="32"/>
      <c r="M78" s="28">
        <v>0</v>
      </c>
      <c r="N78" s="31">
        <v>0</v>
      </c>
      <c r="O78" s="28">
        <v>0</v>
      </c>
      <c r="P78" s="31">
        <v>0</v>
      </c>
      <c r="Q78" s="28">
        <v>0</v>
      </c>
      <c r="R78" s="31">
        <v>0</v>
      </c>
      <c r="S78" s="31">
        <v>0</v>
      </c>
      <c r="T78" s="33">
        <v>0</v>
      </c>
      <c r="U78" s="34">
        <v>0</v>
      </c>
      <c r="V78" s="35">
        <v>0</v>
      </c>
      <c r="W78" s="33">
        <v>0</v>
      </c>
      <c r="X78" s="34">
        <v>0</v>
      </c>
    </row>
    <row r="79" spans="2:25" outlineLevel="1" x14ac:dyDescent="0.3">
      <c r="B79" s="27" t="s">
        <v>85</v>
      </c>
      <c r="C79" s="28"/>
      <c r="D79" s="28"/>
      <c r="E79" s="28"/>
      <c r="F79" s="29"/>
      <c r="G79" s="128">
        <f t="shared" si="5"/>
        <v>0</v>
      </c>
      <c r="H79" s="30" t="s">
        <v>116</v>
      </c>
      <c r="I79" s="28">
        <v>0</v>
      </c>
      <c r="J79" s="31">
        <v>0</v>
      </c>
      <c r="K79" s="32"/>
      <c r="L79" s="32"/>
      <c r="M79" s="28">
        <v>0</v>
      </c>
      <c r="N79" s="31">
        <v>0</v>
      </c>
      <c r="O79" s="28">
        <v>0</v>
      </c>
      <c r="P79" s="31">
        <v>0</v>
      </c>
      <c r="Q79" s="28">
        <v>0</v>
      </c>
      <c r="R79" s="31">
        <v>0</v>
      </c>
      <c r="S79" s="31">
        <v>0</v>
      </c>
      <c r="T79" s="33">
        <v>0</v>
      </c>
      <c r="U79" s="34">
        <v>0</v>
      </c>
      <c r="V79" s="35">
        <v>0</v>
      </c>
      <c r="W79" s="33">
        <v>0</v>
      </c>
      <c r="X79" s="34">
        <v>0</v>
      </c>
      <c r="Y79" s="1"/>
    </row>
    <row r="80" spans="2:25" outlineLevel="1" x14ac:dyDescent="0.3">
      <c r="B80" s="36" t="s">
        <v>86</v>
      </c>
      <c r="C80" s="37"/>
      <c r="D80" s="37"/>
      <c r="E80" s="37"/>
      <c r="F80" s="38">
        <v>0</v>
      </c>
      <c r="G80" s="129">
        <f t="shared" si="5"/>
        <v>0</v>
      </c>
      <c r="H80" s="39" t="s">
        <v>116</v>
      </c>
      <c r="I80" s="37">
        <v>0</v>
      </c>
      <c r="J80" s="40">
        <v>0</v>
      </c>
      <c r="K80" s="41"/>
      <c r="L80" s="41"/>
      <c r="M80" s="37">
        <v>0</v>
      </c>
      <c r="N80" s="40">
        <v>0</v>
      </c>
      <c r="O80" s="37">
        <v>0</v>
      </c>
      <c r="P80" s="40">
        <v>0</v>
      </c>
      <c r="Q80" s="37">
        <v>0</v>
      </c>
      <c r="R80" s="40">
        <v>0</v>
      </c>
      <c r="S80" s="40">
        <v>0</v>
      </c>
      <c r="T80" s="42">
        <v>0</v>
      </c>
      <c r="U80" s="43">
        <v>0</v>
      </c>
      <c r="V80" s="44">
        <v>0</v>
      </c>
      <c r="W80" s="42">
        <v>0</v>
      </c>
      <c r="X80" s="43">
        <v>0</v>
      </c>
    </row>
    <row r="81" spans="2:25" outlineLevel="1" x14ac:dyDescent="0.3">
      <c r="B81" s="3" t="s">
        <v>95</v>
      </c>
      <c r="C81" s="45">
        <v>0</v>
      </c>
      <c r="D81" s="45">
        <v>0</v>
      </c>
      <c r="E81" s="45">
        <v>0</v>
      </c>
      <c r="F81" s="45">
        <v>0</v>
      </c>
      <c r="G81" s="131">
        <f t="shared" si="5"/>
        <v>0</v>
      </c>
      <c r="H81" s="46">
        <v>0</v>
      </c>
      <c r="I81" s="45">
        <v>0</v>
      </c>
      <c r="J81" s="45">
        <v>0</v>
      </c>
      <c r="K81" s="45">
        <v>0</v>
      </c>
      <c r="L81" s="45">
        <v>0</v>
      </c>
      <c r="M81" s="45">
        <v>0</v>
      </c>
      <c r="N81" s="45">
        <v>0</v>
      </c>
      <c r="O81" s="45">
        <v>0</v>
      </c>
      <c r="P81" s="45">
        <v>0</v>
      </c>
      <c r="Q81" s="45">
        <v>0</v>
      </c>
      <c r="R81" s="45">
        <v>0</v>
      </c>
      <c r="S81" s="45">
        <v>0</v>
      </c>
      <c r="T81" s="47">
        <v>0</v>
      </c>
      <c r="U81" s="48">
        <v>0</v>
      </c>
      <c r="V81" s="49">
        <v>0</v>
      </c>
      <c r="W81" s="50">
        <v>0</v>
      </c>
      <c r="X81" s="51">
        <v>0</v>
      </c>
    </row>
    <row r="82" spans="2:25" outlineLevel="1" x14ac:dyDescent="0.3">
      <c r="B82" s="1"/>
      <c r="C82" s="54"/>
      <c r="D82" s="54"/>
      <c r="E82" s="54"/>
      <c r="F82" s="54"/>
      <c r="G82" s="54"/>
      <c r="H82" s="55"/>
      <c r="I82" s="54"/>
      <c r="J82" s="54"/>
      <c r="K82" s="54"/>
      <c r="L82" s="54"/>
      <c r="M82" s="54"/>
      <c r="N82" s="54"/>
      <c r="O82" s="54"/>
      <c r="P82" s="54"/>
      <c r="Q82" s="54"/>
      <c r="R82" s="54"/>
      <c r="S82" s="54"/>
      <c r="T82" s="56"/>
      <c r="U82" s="49"/>
      <c r="V82" s="49"/>
      <c r="W82" s="50"/>
      <c r="X82" s="51"/>
    </row>
    <row r="83" spans="2:25" ht="75" customHeight="1" x14ac:dyDescent="0.3">
      <c r="B83" s="14" t="s">
        <v>96</v>
      </c>
      <c r="C83" s="15" t="s">
        <v>58</v>
      </c>
      <c r="D83" s="15" t="s">
        <v>59</v>
      </c>
      <c r="E83" s="15" t="s">
        <v>60</v>
      </c>
      <c r="F83" s="15" t="s">
        <v>61</v>
      </c>
      <c r="G83" s="15" t="s">
        <v>128</v>
      </c>
      <c r="H83" s="15" t="s">
        <v>17</v>
      </c>
      <c r="I83" s="15" t="s">
        <v>19</v>
      </c>
      <c r="J83" s="15" t="s">
        <v>21</v>
      </c>
      <c r="K83" s="15" t="s">
        <v>62</v>
      </c>
      <c r="L83" s="15" t="s">
        <v>63</v>
      </c>
      <c r="M83" s="15" t="s">
        <v>27</v>
      </c>
      <c r="N83" s="15" t="s">
        <v>29</v>
      </c>
      <c r="O83" s="15" t="s">
        <v>31</v>
      </c>
      <c r="P83" s="15" t="s">
        <v>33</v>
      </c>
      <c r="Q83" s="15" t="s">
        <v>35</v>
      </c>
      <c r="R83" s="15" t="s">
        <v>37</v>
      </c>
      <c r="S83" s="15" t="s">
        <v>39</v>
      </c>
      <c r="T83" s="15" t="s">
        <v>64</v>
      </c>
      <c r="U83" s="16" t="s">
        <v>65</v>
      </c>
      <c r="V83" s="16" t="s">
        <v>45</v>
      </c>
      <c r="W83" s="15" t="s">
        <v>47</v>
      </c>
      <c r="X83" s="16" t="s">
        <v>49</v>
      </c>
    </row>
    <row r="84" spans="2:25" x14ac:dyDescent="0.3">
      <c r="B84" s="18" t="s">
        <v>3</v>
      </c>
      <c r="C84" s="19">
        <v>7384946</v>
      </c>
      <c r="D84" s="19">
        <v>7370006</v>
      </c>
      <c r="E84" s="19">
        <v>7959360</v>
      </c>
      <c r="F84" s="20">
        <v>574414</v>
      </c>
      <c r="G84" s="126">
        <f>IFERROR(E84/C84-1,0%)</f>
        <v>7.7781746813043728E-2</v>
      </c>
      <c r="H84" s="21">
        <v>6.1375921591965255E-2</v>
      </c>
      <c r="I84" s="19">
        <v>7384946</v>
      </c>
      <c r="J84" s="22">
        <v>0</v>
      </c>
      <c r="K84" s="19">
        <v>0</v>
      </c>
      <c r="L84" s="19">
        <v>0</v>
      </c>
      <c r="M84" s="23">
        <v>7569569.6499999994</v>
      </c>
      <c r="N84" s="22">
        <v>184623.64999999944</v>
      </c>
      <c r="O84" s="23">
        <v>7384946</v>
      </c>
      <c r="P84" s="22">
        <v>0</v>
      </c>
      <c r="Q84" s="23">
        <v>7569569.6499999994</v>
      </c>
      <c r="R84" s="22">
        <v>389790.35000000056</v>
      </c>
      <c r="S84" s="22">
        <v>0</v>
      </c>
      <c r="T84" s="24">
        <v>0</v>
      </c>
      <c r="U84" s="25">
        <v>0</v>
      </c>
      <c r="V84" s="26">
        <v>0</v>
      </c>
      <c r="W84" s="24">
        <v>7.7781746813043728E-2</v>
      </c>
      <c r="X84" s="25">
        <v>4.7739263936834656E-3</v>
      </c>
    </row>
    <row r="85" spans="2:25" x14ac:dyDescent="0.3">
      <c r="B85" s="18" t="s">
        <v>66</v>
      </c>
      <c r="C85" s="19">
        <v>40143187</v>
      </c>
      <c r="D85" s="19">
        <v>41752688</v>
      </c>
      <c r="E85" s="19">
        <v>41949692</v>
      </c>
      <c r="F85" s="20">
        <v>1806505</v>
      </c>
      <c r="G85" s="126">
        <f t="shared" ref="G85:G93" si="6">IFERROR(E85/C85-1,0%)</f>
        <v>4.5001534133301435E-2</v>
      </c>
      <c r="H85" s="21">
        <v>0.33362804518321443</v>
      </c>
      <c r="I85" s="19">
        <v>40143187</v>
      </c>
      <c r="J85" s="22">
        <v>0</v>
      </c>
      <c r="K85" s="19">
        <v>0</v>
      </c>
      <c r="L85" s="19">
        <v>0</v>
      </c>
      <c r="M85" s="23">
        <v>41146766.674999997</v>
      </c>
      <c r="N85" s="22">
        <v>1003579.6749999952</v>
      </c>
      <c r="O85" s="23">
        <v>40437429</v>
      </c>
      <c r="P85" s="22">
        <v>294242.00000000186</v>
      </c>
      <c r="Q85" s="23">
        <v>41441008.674999997</v>
      </c>
      <c r="R85" s="22">
        <v>508683.32500000298</v>
      </c>
      <c r="S85" s="22">
        <v>0</v>
      </c>
      <c r="T85" s="24">
        <v>0</v>
      </c>
      <c r="U85" s="25">
        <v>0</v>
      </c>
      <c r="V85" s="26">
        <v>0</v>
      </c>
      <c r="W85" s="24">
        <v>4.5001534133301373E-2</v>
      </c>
      <c r="X85" s="25">
        <v>1.5013773863139037E-2</v>
      </c>
    </row>
    <row r="86" spans="2:25" x14ac:dyDescent="0.3">
      <c r="B86" s="18" t="s">
        <v>67</v>
      </c>
      <c r="C86" s="19">
        <v>14290738</v>
      </c>
      <c r="D86" s="19">
        <v>15325800</v>
      </c>
      <c r="E86" s="19">
        <v>16178877</v>
      </c>
      <c r="F86" s="20">
        <v>1888139</v>
      </c>
      <c r="G86" s="126">
        <f t="shared" si="6"/>
        <v>0.13212326753173986</v>
      </c>
      <c r="H86" s="21">
        <v>0.11876961794701252</v>
      </c>
      <c r="I86" s="19">
        <v>14290738</v>
      </c>
      <c r="J86" s="22">
        <v>0</v>
      </c>
      <c r="K86" s="19">
        <v>0</v>
      </c>
      <c r="L86" s="19">
        <v>0</v>
      </c>
      <c r="M86" s="23">
        <v>14648006.449999997</v>
      </c>
      <c r="N86" s="22">
        <v>357268.44999999786</v>
      </c>
      <c r="O86" s="23">
        <v>14453873</v>
      </c>
      <c r="P86" s="22">
        <v>163135</v>
      </c>
      <c r="Q86" s="23">
        <v>14811141.449999997</v>
      </c>
      <c r="R86" s="22">
        <v>1367735.5500000021</v>
      </c>
      <c r="S86" s="22">
        <v>0</v>
      </c>
      <c r="T86" s="24">
        <v>0</v>
      </c>
      <c r="U86" s="25">
        <v>0</v>
      </c>
      <c r="V86" s="26">
        <v>0</v>
      </c>
      <c r="W86" s="24">
        <v>0.13212326753173978</v>
      </c>
      <c r="X86" s="25">
        <v>1.5692230006655657E-2</v>
      </c>
    </row>
    <row r="87" spans="2:25" x14ac:dyDescent="0.3">
      <c r="B87" s="18" t="s">
        <v>4</v>
      </c>
      <c r="C87" s="23">
        <v>54825983</v>
      </c>
      <c r="D87" s="23">
        <v>53626951</v>
      </c>
      <c r="E87" s="23">
        <v>56967238</v>
      </c>
      <c r="F87" s="20">
        <v>2141255</v>
      </c>
      <c r="G87" s="126">
        <f t="shared" si="6"/>
        <v>3.9055478494567142E-2</v>
      </c>
      <c r="H87" s="21">
        <v>0.45565603781130148</v>
      </c>
      <c r="I87" s="23">
        <v>57291290.300000004</v>
      </c>
      <c r="J87" s="22">
        <v>2465307.3000000045</v>
      </c>
      <c r="K87" s="23">
        <v>0</v>
      </c>
      <c r="L87" s="23">
        <v>0</v>
      </c>
      <c r="M87" s="23">
        <v>56196632.574999996</v>
      </c>
      <c r="N87" s="22">
        <v>1370649.5749999955</v>
      </c>
      <c r="O87" s="23">
        <v>54825983</v>
      </c>
      <c r="P87" s="22">
        <v>0</v>
      </c>
      <c r="Q87" s="23">
        <v>58661939.875</v>
      </c>
      <c r="R87" s="23">
        <v>-1694701.8749999991</v>
      </c>
      <c r="S87" s="22">
        <v>0</v>
      </c>
      <c r="T87" s="24">
        <v>4.4966039186201269E-2</v>
      </c>
      <c r="U87" s="25">
        <v>4.4966039186201269E-2</v>
      </c>
      <c r="V87" s="26">
        <v>2.0489047251652188E-2</v>
      </c>
      <c r="W87" s="24">
        <v>3.9055478494567072E-2</v>
      </c>
      <c r="X87" s="25">
        <v>1.7795864585658926E-2</v>
      </c>
    </row>
    <row r="88" spans="2:25" x14ac:dyDescent="0.3">
      <c r="B88" s="11" t="s">
        <v>79</v>
      </c>
      <c r="C88" s="19">
        <v>9457097</v>
      </c>
      <c r="D88" s="19">
        <v>8525507</v>
      </c>
      <c r="E88" s="19">
        <v>8667651</v>
      </c>
      <c r="F88" s="20">
        <v>-789446</v>
      </c>
      <c r="G88" s="126">
        <f t="shared" si="6"/>
        <v>-8.3476567915080069E-2</v>
      </c>
      <c r="H88" s="21">
        <v>7.8597466245468803E-2</v>
      </c>
      <c r="I88" s="19">
        <v>9457097</v>
      </c>
      <c r="J88" s="20">
        <v>0</v>
      </c>
      <c r="K88" s="19">
        <v>0</v>
      </c>
      <c r="L88" s="19">
        <v>0</v>
      </c>
      <c r="M88" s="19">
        <v>9457097</v>
      </c>
      <c r="N88" s="22">
        <v>0</v>
      </c>
      <c r="O88" s="28">
        <v>9457097</v>
      </c>
      <c r="P88" s="22">
        <v>0</v>
      </c>
      <c r="Q88" s="28">
        <v>9457097</v>
      </c>
      <c r="R88" s="22">
        <v>-789446</v>
      </c>
      <c r="S88" s="22">
        <v>0</v>
      </c>
      <c r="T88" s="24">
        <v>0</v>
      </c>
      <c r="U88" s="25">
        <v>0</v>
      </c>
      <c r="V88" s="26">
        <v>0</v>
      </c>
      <c r="W88" s="24">
        <v>-8.3476567915080069E-2</v>
      </c>
      <c r="X88" s="25">
        <v>-6.5610467289930899E-3</v>
      </c>
    </row>
    <row r="89" spans="2:25" x14ac:dyDescent="0.3">
      <c r="B89" s="27" t="s">
        <v>81</v>
      </c>
      <c r="C89" s="28">
        <v>0</v>
      </c>
      <c r="D89" s="28">
        <v>0</v>
      </c>
      <c r="E89" s="28">
        <v>0</v>
      </c>
      <c r="F89" s="29">
        <v>0</v>
      </c>
      <c r="G89" s="128">
        <f t="shared" si="6"/>
        <v>0</v>
      </c>
      <c r="H89" s="30">
        <v>0</v>
      </c>
      <c r="I89" s="28">
        <v>0</v>
      </c>
      <c r="J89" s="22">
        <v>0</v>
      </c>
      <c r="K89" s="19">
        <v>0</v>
      </c>
      <c r="L89" s="19">
        <v>0</v>
      </c>
      <c r="M89" s="28">
        <v>0</v>
      </c>
      <c r="N89" s="22">
        <v>0</v>
      </c>
      <c r="O89" s="28">
        <v>0</v>
      </c>
      <c r="P89" s="22">
        <v>0</v>
      </c>
      <c r="Q89" s="23">
        <v>0</v>
      </c>
      <c r="R89" s="22">
        <v>0</v>
      </c>
      <c r="S89" s="22">
        <v>0</v>
      </c>
      <c r="T89" s="33">
        <v>0</v>
      </c>
      <c r="U89" s="34">
        <v>0</v>
      </c>
      <c r="V89" s="35">
        <v>0</v>
      </c>
      <c r="W89" s="33">
        <v>0</v>
      </c>
      <c r="X89" s="34">
        <v>0</v>
      </c>
    </row>
    <row r="90" spans="2:25" x14ac:dyDescent="0.3">
      <c r="B90" s="27" t="s">
        <v>83</v>
      </c>
      <c r="C90" s="28">
        <v>9972097</v>
      </c>
      <c r="D90" s="28">
        <v>9025507</v>
      </c>
      <c r="E90" s="28">
        <v>9167651</v>
      </c>
      <c r="F90" s="29">
        <v>-804446</v>
      </c>
      <c r="G90" s="128">
        <f t="shared" si="6"/>
        <v>-8.0669692643382862E-2</v>
      </c>
      <c r="H90" s="30">
        <v>8.2877605818576325E-2</v>
      </c>
      <c r="I90" s="28">
        <v>9972097</v>
      </c>
      <c r="J90" s="22">
        <v>0</v>
      </c>
      <c r="K90" s="19">
        <v>0</v>
      </c>
      <c r="L90" s="19">
        <v>0</v>
      </c>
      <c r="M90" s="28">
        <v>9972097</v>
      </c>
      <c r="N90" s="22">
        <v>0</v>
      </c>
      <c r="O90" s="28">
        <v>9972097</v>
      </c>
      <c r="P90" s="22">
        <v>0</v>
      </c>
      <c r="Q90" s="23">
        <v>9972097</v>
      </c>
      <c r="R90" s="22">
        <v>-804446</v>
      </c>
      <c r="S90" s="22">
        <v>0</v>
      </c>
      <c r="T90" s="33">
        <v>0</v>
      </c>
      <c r="U90" s="34">
        <v>0</v>
      </c>
      <c r="V90" s="35">
        <v>0</v>
      </c>
      <c r="W90" s="33">
        <v>-8.0669692643382834E-2</v>
      </c>
      <c r="X90" s="34">
        <v>-6.685710988403989E-3</v>
      </c>
    </row>
    <row r="91" spans="2:25" outlineLevel="1" x14ac:dyDescent="0.3">
      <c r="B91" s="27" t="s">
        <v>85</v>
      </c>
      <c r="C91" s="28">
        <v>-515000</v>
      </c>
      <c r="D91" s="28">
        <v>-500000</v>
      </c>
      <c r="E91" s="28">
        <v>-500000</v>
      </c>
      <c r="F91" s="29">
        <v>15000</v>
      </c>
      <c r="G91" s="128">
        <f t="shared" si="6"/>
        <v>-2.9126213592232997E-2</v>
      </c>
      <c r="H91" s="30">
        <v>-4.280139573107522E-3</v>
      </c>
      <c r="I91" s="28">
        <v>-515000</v>
      </c>
      <c r="J91" s="22">
        <v>0</v>
      </c>
      <c r="K91" s="19">
        <v>0</v>
      </c>
      <c r="L91" s="19">
        <v>0</v>
      </c>
      <c r="M91" s="28">
        <v>-515000</v>
      </c>
      <c r="N91" s="22">
        <v>0</v>
      </c>
      <c r="O91" s="28">
        <v>-515000</v>
      </c>
      <c r="P91" s="22">
        <v>0</v>
      </c>
      <c r="Q91" s="23">
        <v>-515000</v>
      </c>
      <c r="R91" s="22">
        <v>15000</v>
      </c>
      <c r="S91" s="22">
        <v>0</v>
      </c>
      <c r="T91" s="33">
        <v>0</v>
      </c>
      <c r="U91" s="34">
        <v>0</v>
      </c>
      <c r="V91" s="35">
        <v>0</v>
      </c>
      <c r="W91" s="33">
        <v>-2.9126213592233011E-2</v>
      </c>
      <c r="X91" s="34">
        <v>1.2466425941089871E-4</v>
      </c>
      <c r="Y91" s="1"/>
    </row>
    <row r="92" spans="2:25" x14ac:dyDescent="0.3">
      <c r="B92" s="36" t="s">
        <v>86</v>
      </c>
      <c r="C92" s="37">
        <v>-5778772</v>
      </c>
      <c r="D92" s="37">
        <v>-6397052</v>
      </c>
      <c r="E92" s="37">
        <v>-6698350</v>
      </c>
      <c r="F92" s="38">
        <v>-919578</v>
      </c>
      <c r="G92" s="129">
        <f t="shared" si="6"/>
        <v>0.15913034810856019</v>
      </c>
      <c r="H92" s="39">
        <v>-4.8027088778962529E-2</v>
      </c>
      <c r="I92" s="37">
        <v>-5778772</v>
      </c>
      <c r="J92" s="40">
        <v>-288938.60000000056</v>
      </c>
      <c r="K92" s="37">
        <v>0</v>
      </c>
      <c r="L92" s="37">
        <v>0</v>
      </c>
      <c r="M92" s="82">
        <v>-5923241.2999999998</v>
      </c>
      <c r="N92" s="40">
        <v>-144469.29999999981</v>
      </c>
      <c r="O92" s="37">
        <v>-5778772</v>
      </c>
      <c r="P92" s="40">
        <v>0</v>
      </c>
      <c r="Q92" s="41">
        <v>-6212179.9000000004</v>
      </c>
      <c r="R92" s="40">
        <v>-433407.90000000037</v>
      </c>
      <c r="S92" s="40">
        <v>-52762.199999999255</v>
      </c>
      <c r="T92" s="42">
        <v>5.00000000000001E-2</v>
      </c>
      <c r="U92" s="43">
        <v>5.00000000000001E-2</v>
      </c>
      <c r="V92" s="44">
        <v>-2.4013544389481314E-3</v>
      </c>
      <c r="W92" s="42">
        <v>0.15913034810856008</v>
      </c>
      <c r="X92" s="43">
        <v>-7.6425673560370274E-3</v>
      </c>
    </row>
    <row r="93" spans="2:25" x14ac:dyDescent="0.3">
      <c r="B93" s="3" t="s">
        <v>97</v>
      </c>
      <c r="C93" s="45">
        <v>120323179</v>
      </c>
      <c r="D93" s="45">
        <v>120203900</v>
      </c>
      <c r="E93" s="45">
        <v>125024468</v>
      </c>
      <c r="F93" s="45">
        <v>4701289</v>
      </c>
      <c r="G93" s="131">
        <f t="shared" si="6"/>
        <v>3.9072180764107012E-2</v>
      </c>
      <c r="H93" s="46">
        <v>1</v>
      </c>
      <c r="I93" s="45">
        <v>122788486.30000001</v>
      </c>
      <c r="J93" s="45">
        <v>2176368.7000000039</v>
      </c>
      <c r="K93" s="45">
        <v>0</v>
      </c>
      <c r="L93" s="45">
        <v>0</v>
      </c>
      <c r="M93" s="45">
        <v>123094831.04999998</v>
      </c>
      <c r="N93" s="45">
        <v>2771652.0499999882</v>
      </c>
      <c r="O93" s="45">
        <v>120780556</v>
      </c>
      <c r="P93" s="45">
        <v>457377.00000000186</v>
      </c>
      <c r="Q93" s="45">
        <v>125728576.74999997</v>
      </c>
      <c r="R93" s="45">
        <v>-651346.54999999376</v>
      </c>
      <c r="S93" s="45">
        <v>-52762.199999999255</v>
      </c>
      <c r="T93" s="47">
        <v>1.8087692812704059E-2</v>
      </c>
      <c r="U93" s="48">
        <v>1.8087692812704059E-2</v>
      </c>
      <c r="V93" s="49">
        <v>1.8087692812704056E-2</v>
      </c>
      <c r="W93" s="50">
        <v>3.907218076410697E-2</v>
      </c>
      <c r="X93" s="51">
        <v>3.907218076410697E-2</v>
      </c>
    </row>
    <row r="94" spans="2:25" ht="15" thickBot="1" x14ac:dyDescent="0.35">
      <c r="B94" s="1"/>
      <c r="C94" s="100"/>
      <c r="D94" s="108"/>
      <c r="E94" s="108"/>
      <c r="F94" s="98"/>
      <c r="G94" s="98"/>
      <c r="H94" s="60"/>
      <c r="I94" s="59"/>
      <c r="J94" s="59"/>
      <c r="K94" s="59"/>
      <c r="L94" s="59"/>
      <c r="M94" s="59"/>
      <c r="N94" s="59"/>
      <c r="O94" s="59"/>
      <c r="P94" s="59"/>
      <c r="Q94" s="59"/>
      <c r="R94" s="59"/>
      <c r="S94" s="59"/>
      <c r="T94" s="49"/>
      <c r="U94" s="49"/>
      <c r="V94" s="49"/>
      <c r="W94" s="51"/>
      <c r="X94" s="51"/>
    </row>
    <row r="95" spans="2:25" x14ac:dyDescent="0.3">
      <c r="C95" s="87"/>
      <c r="F95" s="87"/>
      <c r="G95" s="87"/>
      <c r="N95" s="109"/>
    </row>
    <row r="96" spans="2:25" x14ac:dyDescent="0.3">
      <c r="B96" s="61" t="s">
        <v>6</v>
      </c>
      <c r="I96" s="123"/>
      <c r="J96" s="119" t="s">
        <v>0</v>
      </c>
      <c r="K96" s="123"/>
      <c r="L96" s="119" t="s">
        <v>1</v>
      </c>
      <c r="M96" s="119" t="s">
        <v>2</v>
      </c>
      <c r="N96" s="110"/>
    </row>
    <row r="97" spans="2:13" x14ac:dyDescent="0.3">
      <c r="B97" s="3" t="s">
        <v>98</v>
      </c>
      <c r="I97" s="123"/>
      <c r="J97" s="123"/>
      <c r="K97" s="123"/>
      <c r="L97" s="123"/>
      <c r="M97" s="123"/>
    </row>
    <row r="98" spans="2:13" x14ac:dyDescent="0.3">
      <c r="I98" s="120" t="s">
        <v>3</v>
      </c>
      <c r="J98" s="124">
        <f>P84/C84</f>
        <v>0</v>
      </c>
      <c r="K98" s="123"/>
      <c r="L98" s="124">
        <f>N84/C84</f>
        <v>2.4999999999999925E-2</v>
      </c>
      <c r="M98" s="124">
        <f>IFERROR(R84/C84,0%)</f>
        <v>5.2781746813043803E-2</v>
      </c>
    </row>
    <row r="99" spans="2:13" ht="28.8" x14ac:dyDescent="0.3">
      <c r="I99" s="120" t="s">
        <v>66</v>
      </c>
      <c r="J99" s="124">
        <f>+P85/C85</f>
        <v>7.3298116564587124E-3</v>
      </c>
      <c r="K99" s="123"/>
      <c r="L99" s="124">
        <f>N85/C85</f>
        <v>2.499999999999988E-2</v>
      </c>
      <c r="M99" s="124">
        <f>IFERROR(R85/C85,0%)</f>
        <v>1.2671722476842782E-2</v>
      </c>
    </row>
    <row r="100" spans="2:13" ht="28.8" x14ac:dyDescent="0.3">
      <c r="I100" s="120" t="s">
        <v>67</v>
      </c>
      <c r="J100" s="124">
        <f>+P86/C86</f>
        <v>1.141543564790006E-2</v>
      </c>
      <c r="K100" s="123"/>
      <c r="L100" s="124">
        <f>N86/C86</f>
        <v>2.4999999999999849E-2</v>
      </c>
      <c r="M100" s="124">
        <f>IFERROR(R86/C86,0%)</f>
        <v>9.5707831883839883E-2</v>
      </c>
    </row>
    <row r="101" spans="2:13" x14ac:dyDescent="0.3">
      <c r="I101" s="120" t="s">
        <v>4</v>
      </c>
      <c r="J101" s="124">
        <f>J87/C87</f>
        <v>4.4966039186201269E-2</v>
      </c>
      <c r="K101" s="123"/>
      <c r="L101" s="124">
        <f>N87/C87</f>
        <v>2.4999999999999918E-2</v>
      </c>
      <c r="M101" s="124">
        <f>IFERROR(R87/C87,0%)</f>
        <v>-3.0910560691634094E-2</v>
      </c>
    </row>
    <row r="102" spans="2:13" x14ac:dyDescent="0.3">
      <c r="I102" s="122" t="s">
        <v>5</v>
      </c>
      <c r="J102" s="124">
        <f>P88/C88</f>
        <v>0</v>
      </c>
      <c r="K102" s="123"/>
      <c r="L102" s="124">
        <f>N88/C88</f>
        <v>0</v>
      </c>
      <c r="M102" s="124">
        <f>IFERROR(R88/C88,0%)</f>
        <v>-8.3476567915080069E-2</v>
      </c>
    </row>
    <row r="103" spans="2:13" x14ac:dyDescent="0.3">
      <c r="I103" s="134" t="s">
        <v>119</v>
      </c>
      <c r="J103" s="135">
        <f>SUM(J87,P84:P86,P88)/SUM(C84:C87,C88)</f>
        <v>2.3177153698438865E-2</v>
      </c>
      <c r="K103" s="134"/>
      <c r="L103" s="135">
        <f>SUM(N84:N87,N88)/SUM(C84:C87,C88)</f>
        <v>2.3125108904936673E-2</v>
      </c>
      <c r="M103" s="135">
        <f>SUM(R84:R88)/SUM(C84:C88)</f>
        <v>-1.7282734190210379E-3</v>
      </c>
    </row>
  </sheetData>
  <mergeCells count="16">
    <mergeCell ref="C12:X12"/>
    <mergeCell ref="C2:X2"/>
    <mergeCell ref="C3:X3"/>
    <mergeCell ref="C5:X5"/>
    <mergeCell ref="C6:X6"/>
    <mergeCell ref="C8:X8"/>
    <mergeCell ref="C21:X21"/>
    <mergeCell ref="C22:X22"/>
    <mergeCell ref="B25:X25"/>
    <mergeCell ref="B28:X28"/>
    <mergeCell ref="C14:X14"/>
    <mergeCell ref="C16:X16"/>
    <mergeCell ref="C17:X17"/>
    <mergeCell ref="C18:X18"/>
    <mergeCell ref="C19:X19"/>
    <mergeCell ref="C20:X20"/>
  </mergeCells>
  <dataValidations count="1">
    <dataValidation type="list" allowBlank="1" showInputMessage="1" showErrorMessage="1" sqref="D32" xr:uid="{5B78178F-46D6-404A-B693-C51C6CD8059E}">
      <formula1>$AN$37:$AN$44</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56961-213C-4DA4-860A-1325A647403F}">
  <sheetPr>
    <pageSetUpPr fitToPage="1"/>
  </sheetPr>
  <dimension ref="A1:AQ129"/>
  <sheetViews>
    <sheetView topLeftCell="A104" zoomScale="80" zoomScaleNormal="80" workbookViewId="0">
      <selection activeCell="E126" sqref="E126"/>
    </sheetView>
  </sheetViews>
  <sheetFormatPr defaultColWidth="9.109375" defaultRowHeight="14.4" outlineLevelRow="1" x14ac:dyDescent="0.3"/>
  <cols>
    <col min="1" max="1" width="7.88671875" style="3" customWidth="1"/>
    <col min="2" max="2" width="50.5546875" style="3" customWidth="1"/>
    <col min="3" max="3" width="17" style="3" customWidth="1"/>
    <col min="4" max="4" width="18" style="2" bestFit="1" customWidth="1"/>
    <col min="5" max="5" width="18" style="3" bestFit="1" customWidth="1"/>
    <col min="6" max="6" width="17.6640625" style="3" customWidth="1"/>
    <col min="7" max="7" width="10.5546875" style="3" bestFit="1" customWidth="1"/>
    <col min="8" max="8" width="7.6640625" style="2" bestFit="1" customWidth="1"/>
    <col min="9" max="9" width="18" style="3" bestFit="1" customWidth="1"/>
    <col min="10" max="12" width="17.33203125" style="3" customWidth="1"/>
    <col min="13" max="13" width="18" style="3" bestFit="1" customWidth="1"/>
    <col min="14" max="14" width="17.33203125" style="3" bestFit="1" customWidth="1"/>
    <col min="15" max="15" width="18" style="3" bestFit="1" customWidth="1"/>
    <col min="16" max="16" width="17.33203125" style="3" bestFit="1" customWidth="1"/>
    <col min="17" max="17" width="18" style="3" bestFit="1" customWidth="1"/>
    <col min="18" max="19" width="17.33203125" style="3" bestFit="1" customWidth="1"/>
    <col min="20" max="20" width="9.109375" style="3" bestFit="1" customWidth="1"/>
    <col min="21" max="21" width="11.44140625" style="3" customWidth="1"/>
    <col min="22" max="24" width="12.5546875" style="3" customWidth="1"/>
    <col min="25" max="25" width="4.88671875" style="3" customWidth="1"/>
    <col min="26" max="26" width="21" style="3" customWidth="1"/>
    <col min="27" max="27" width="10.33203125" style="3" bestFit="1" customWidth="1"/>
    <col min="28" max="39" width="9.109375" style="3"/>
    <col min="40" max="43" width="0" style="3" hidden="1" customWidth="1"/>
    <col min="44" max="16384" width="9.109375" style="3"/>
  </cols>
  <sheetData>
    <row r="1" spans="1:24" x14ac:dyDescent="0.3">
      <c r="B1" s="318" t="s">
        <v>153</v>
      </c>
    </row>
    <row r="2" spans="1:24" x14ac:dyDescent="0.3">
      <c r="B2" s="1" t="s">
        <v>7</v>
      </c>
      <c r="C2" s="1" t="s">
        <v>8</v>
      </c>
    </row>
    <row r="3" spans="1:24" x14ac:dyDescent="0.3">
      <c r="A3" s="103" t="s">
        <v>133</v>
      </c>
      <c r="B3" s="3" t="s">
        <v>9</v>
      </c>
      <c r="C3" s="301" t="s">
        <v>10</v>
      </c>
      <c r="D3" s="301"/>
      <c r="E3" s="301"/>
      <c r="F3" s="301"/>
      <c r="G3" s="301"/>
      <c r="H3" s="301"/>
      <c r="I3" s="301"/>
      <c r="J3" s="301"/>
      <c r="K3" s="301"/>
      <c r="L3" s="301"/>
      <c r="M3" s="301"/>
      <c r="N3" s="301"/>
      <c r="O3" s="301"/>
      <c r="P3" s="301"/>
      <c r="Q3" s="301"/>
      <c r="R3" s="301"/>
      <c r="S3" s="301"/>
      <c r="T3" s="301"/>
      <c r="U3" s="301"/>
      <c r="V3" s="301"/>
      <c r="W3" s="301"/>
      <c r="X3" s="301"/>
    </row>
    <row r="4" spans="1:24" x14ac:dyDescent="0.3">
      <c r="A4" s="103" t="s">
        <v>134</v>
      </c>
      <c r="B4" s="3" t="s">
        <v>11</v>
      </c>
      <c r="C4" s="301" t="s">
        <v>12</v>
      </c>
      <c r="D4" s="301"/>
      <c r="E4" s="301"/>
      <c r="F4" s="301"/>
      <c r="G4" s="301"/>
      <c r="H4" s="301"/>
      <c r="I4" s="301"/>
      <c r="J4" s="301"/>
      <c r="K4" s="301"/>
      <c r="L4" s="301"/>
      <c r="M4" s="301"/>
      <c r="N4" s="301"/>
      <c r="O4" s="301"/>
      <c r="P4" s="301"/>
      <c r="Q4" s="301"/>
      <c r="R4" s="301"/>
      <c r="S4" s="301"/>
      <c r="T4" s="301"/>
      <c r="U4" s="301"/>
      <c r="V4" s="301"/>
      <c r="W4" s="301"/>
      <c r="X4" s="301"/>
    </row>
    <row r="5" spans="1:24" x14ac:dyDescent="0.3">
      <c r="A5" s="103" t="s">
        <v>135</v>
      </c>
      <c r="B5" s="3" t="s">
        <v>13</v>
      </c>
      <c r="C5" s="3" t="s">
        <v>14</v>
      </c>
    </row>
    <row r="6" spans="1:24" x14ac:dyDescent="0.3">
      <c r="A6" s="103" t="s">
        <v>136</v>
      </c>
      <c r="B6" s="4" t="s">
        <v>15</v>
      </c>
      <c r="C6" s="296" t="s">
        <v>16</v>
      </c>
      <c r="D6" s="296"/>
      <c r="E6" s="296"/>
      <c r="F6" s="296"/>
      <c r="G6" s="296"/>
      <c r="H6" s="296"/>
      <c r="I6" s="296"/>
      <c r="J6" s="296"/>
      <c r="K6" s="296"/>
      <c r="L6" s="296"/>
      <c r="M6" s="296"/>
      <c r="N6" s="296"/>
      <c r="O6" s="296"/>
      <c r="P6" s="296"/>
      <c r="Q6" s="296"/>
      <c r="R6" s="296"/>
      <c r="S6" s="296"/>
      <c r="T6" s="296"/>
      <c r="U6" s="296"/>
      <c r="V6" s="296"/>
      <c r="W6" s="296"/>
      <c r="X6" s="296"/>
    </row>
    <row r="7" spans="1:24" x14ac:dyDescent="0.3">
      <c r="A7" s="103" t="s">
        <v>137</v>
      </c>
      <c r="B7" s="4" t="s">
        <v>17</v>
      </c>
      <c r="C7" s="296" t="s">
        <v>18</v>
      </c>
      <c r="D7" s="296"/>
      <c r="E7" s="296"/>
      <c r="F7" s="296"/>
      <c r="G7" s="296"/>
      <c r="H7" s="296"/>
      <c r="I7" s="296"/>
      <c r="J7" s="296"/>
      <c r="K7" s="296"/>
      <c r="L7" s="296"/>
      <c r="M7" s="296"/>
      <c r="N7" s="296"/>
      <c r="O7" s="296"/>
      <c r="P7" s="296"/>
      <c r="Q7" s="296"/>
      <c r="R7" s="296"/>
      <c r="S7" s="296"/>
      <c r="T7" s="296"/>
      <c r="U7" s="296"/>
      <c r="V7" s="296"/>
      <c r="W7" s="296"/>
      <c r="X7" s="296"/>
    </row>
    <row r="8" spans="1:24" x14ac:dyDescent="0.3">
      <c r="A8" s="103" t="s">
        <v>138</v>
      </c>
      <c r="B8" s="3" t="s">
        <v>19</v>
      </c>
      <c r="C8" s="3" t="s">
        <v>20</v>
      </c>
    </row>
    <row r="9" spans="1:24" x14ac:dyDescent="0.3">
      <c r="A9" s="103" t="s">
        <v>139</v>
      </c>
      <c r="B9" s="4" t="s">
        <v>21</v>
      </c>
      <c r="C9" s="296" t="s">
        <v>22</v>
      </c>
      <c r="D9" s="296"/>
      <c r="E9" s="296"/>
      <c r="F9" s="296"/>
      <c r="G9" s="296"/>
      <c r="H9" s="296"/>
      <c r="I9" s="296"/>
      <c r="J9" s="296"/>
      <c r="K9" s="296"/>
      <c r="L9" s="296"/>
      <c r="M9" s="296"/>
      <c r="N9" s="296"/>
      <c r="O9" s="296"/>
      <c r="P9" s="296"/>
      <c r="Q9" s="296"/>
      <c r="R9" s="296"/>
      <c r="S9" s="296"/>
      <c r="T9" s="296"/>
      <c r="U9" s="296"/>
      <c r="V9" s="296"/>
      <c r="W9" s="296"/>
      <c r="X9" s="296"/>
    </row>
    <row r="10" spans="1:24" x14ac:dyDescent="0.3">
      <c r="A10" s="103" t="s">
        <v>140</v>
      </c>
      <c r="B10" s="5" t="s">
        <v>23</v>
      </c>
      <c r="C10" s="3" t="s">
        <v>24</v>
      </c>
    </row>
    <row r="11" spans="1:24" ht="16.5" customHeight="1" x14ac:dyDescent="0.3">
      <c r="A11" s="103" t="s">
        <v>141</v>
      </c>
      <c r="B11" s="5" t="s">
        <v>25</v>
      </c>
      <c r="C11" s="3" t="s">
        <v>26</v>
      </c>
    </row>
    <row r="12" spans="1:24" x14ac:dyDescent="0.3">
      <c r="A12" s="103" t="s">
        <v>142</v>
      </c>
      <c r="B12" s="3" t="s">
        <v>27</v>
      </c>
      <c r="C12" s="3" t="s">
        <v>28</v>
      </c>
    </row>
    <row r="13" spans="1:24" x14ac:dyDescent="0.3">
      <c r="A13" s="103" t="s">
        <v>143</v>
      </c>
      <c r="B13" s="4" t="s">
        <v>29</v>
      </c>
      <c r="C13" s="296" t="s">
        <v>30</v>
      </c>
      <c r="D13" s="296"/>
      <c r="E13" s="296"/>
      <c r="F13" s="296"/>
      <c r="G13" s="296"/>
      <c r="H13" s="296"/>
      <c r="I13" s="296"/>
      <c r="J13" s="296"/>
      <c r="K13" s="296"/>
      <c r="L13" s="296"/>
      <c r="M13" s="296"/>
      <c r="N13" s="296"/>
      <c r="O13" s="296"/>
      <c r="P13" s="296"/>
      <c r="Q13" s="296"/>
      <c r="R13" s="296"/>
      <c r="S13" s="296"/>
      <c r="T13" s="296"/>
      <c r="U13" s="296"/>
      <c r="V13" s="296"/>
      <c r="W13" s="296"/>
      <c r="X13" s="296"/>
    </row>
    <row r="14" spans="1:24" x14ac:dyDescent="0.3">
      <c r="A14" s="103" t="s">
        <v>144</v>
      </c>
      <c r="B14" s="3" t="s">
        <v>31</v>
      </c>
      <c r="C14" s="3" t="s">
        <v>32</v>
      </c>
    </row>
    <row r="15" spans="1:24" x14ac:dyDescent="0.3">
      <c r="A15" s="103" t="s">
        <v>145</v>
      </c>
      <c r="B15" s="4" t="s">
        <v>33</v>
      </c>
      <c r="C15" s="296" t="s">
        <v>34</v>
      </c>
      <c r="D15" s="296"/>
      <c r="E15" s="296"/>
      <c r="F15" s="296"/>
      <c r="G15" s="296"/>
      <c r="H15" s="296"/>
      <c r="I15" s="296"/>
      <c r="J15" s="296"/>
      <c r="K15" s="296"/>
      <c r="L15" s="296"/>
      <c r="M15" s="296"/>
      <c r="N15" s="296"/>
      <c r="O15" s="296"/>
      <c r="P15" s="296"/>
      <c r="Q15" s="296"/>
      <c r="R15" s="296"/>
      <c r="S15" s="296"/>
      <c r="T15" s="296"/>
      <c r="U15" s="296"/>
      <c r="V15" s="296"/>
      <c r="W15" s="296"/>
      <c r="X15" s="296"/>
    </row>
    <row r="16" spans="1:24" x14ac:dyDescent="0.3">
      <c r="A16" s="103" t="s">
        <v>146</v>
      </c>
      <c r="B16" s="3" t="s">
        <v>35</v>
      </c>
      <c r="C16" s="3" t="s">
        <v>36</v>
      </c>
    </row>
    <row r="17" spans="1:24" x14ac:dyDescent="0.3">
      <c r="A17" s="103" t="s">
        <v>147</v>
      </c>
      <c r="B17" s="4" t="s">
        <v>37</v>
      </c>
      <c r="C17" s="296" t="s">
        <v>38</v>
      </c>
      <c r="D17" s="296"/>
      <c r="E17" s="296"/>
      <c r="F17" s="296"/>
      <c r="G17" s="296"/>
      <c r="H17" s="296"/>
      <c r="I17" s="296"/>
      <c r="J17" s="296"/>
      <c r="K17" s="296"/>
      <c r="L17" s="296"/>
      <c r="M17" s="296"/>
      <c r="N17" s="296"/>
      <c r="O17" s="296"/>
      <c r="P17" s="296"/>
      <c r="Q17" s="296"/>
      <c r="R17" s="296"/>
      <c r="S17" s="296"/>
      <c r="T17" s="296"/>
      <c r="U17" s="296"/>
      <c r="V17" s="296"/>
      <c r="W17" s="296"/>
      <c r="X17" s="296"/>
    </row>
    <row r="18" spans="1:24" x14ac:dyDescent="0.3">
      <c r="A18" s="103" t="s">
        <v>148</v>
      </c>
      <c r="B18" s="4" t="s">
        <v>39</v>
      </c>
      <c r="C18" s="296" t="s">
        <v>40</v>
      </c>
      <c r="D18" s="296"/>
      <c r="E18" s="296"/>
      <c r="F18" s="296"/>
      <c r="G18" s="296"/>
      <c r="H18" s="296"/>
      <c r="I18" s="296"/>
      <c r="J18" s="296"/>
      <c r="K18" s="296"/>
      <c r="L18" s="296"/>
      <c r="M18" s="296"/>
      <c r="N18" s="296"/>
      <c r="O18" s="296"/>
      <c r="P18" s="296"/>
      <c r="Q18" s="296"/>
      <c r="R18" s="296"/>
      <c r="S18" s="296"/>
      <c r="T18" s="296"/>
      <c r="U18" s="296"/>
      <c r="V18" s="296"/>
      <c r="W18" s="296"/>
      <c r="X18" s="296"/>
    </row>
    <row r="19" spans="1:24" x14ac:dyDescent="0.3">
      <c r="A19" s="103" t="s">
        <v>149</v>
      </c>
      <c r="B19" s="6" t="s">
        <v>41</v>
      </c>
      <c r="C19" s="296" t="s">
        <v>42</v>
      </c>
      <c r="D19" s="296"/>
      <c r="E19" s="296"/>
      <c r="F19" s="296"/>
      <c r="G19" s="296"/>
      <c r="H19" s="296"/>
      <c r="I19" s="296"/>
      <c r="J19" s="296"/>
      <c r="K19" s="296"/>
      <c r="L19" s="296"/>
      <c r="M19" s="296"/>
      <c r="N19" s="296"/>
      <c r="O19" s="296"/>
      <c r="P19" s="296"/>
      <c r="Q19" s="296"/>
      <c r="R19" s="296"/>
      <c r="S19" s="296"/>
      <c r="T19" s="296"/>
      <c r="U19" s="296"/>
      <c r="V19" s="296"/>
      <c r="W19" s="296"/>
      <c r="X19" s="296"/>
    </row>
    <row r="20" spans="1:24" x14ac:dyDescent="0.3">
      <c r="A20" s="103" t="s">
        <v>150</v>
      </c>
      <c r="B20" s="4" t="s">
        <v>43</v>
      </c>
      <c r="C20" s="296" t="s">
        <v>44</v>
      </c>
      <c r="D20" s="296"/>
      <c r="E20" s="296"/>
      <c r="F20" s="296"/>
      <c r="G20" s="296"/>
      <c r="H20" s="296"/>
      <c r="I20" s="296"/>
      <c r="J20" s="296"/>
      <c r="K20" s="296"/>
      <c r="L20" s="296"/>
      <c r="M20" s="296"/>
      <c r="N20" s="296"/>
      <c r="O20" s="296"/>
      <c r="P20" s="296"/>
      <c r="Q20" s="296"/>
      <c r="R20" s="296"/>
      <c r="S20" s="296"/>
      <c r="T20" s="296"/>
      <c r="U20" s="296"/>
      <c r="V20" s="296"/>
      <c r="W20" s="296"/>
      <c r="X20" s="296"/>
    </row>
    <row r="21" spans="1:24" x14ac:dyDescent="0.3">
      <c r="A21" s="103" t="s">
        <v>151</v>
      </c>
      <c r="B21" s="4" t="s">
        <v>45</v>
      </c>
      <c r="C21" s="296" t="s">
        <v>46</v>
      </c>
      <c r="D21" s="296"/>
      <c r="E21" s="296"/>
      <c r="F21" s="296"/>
      <c r="G21" s="296"/>
      <c r="H21" s="296"/>
      <c r="I21" s="296"/>
      <c r="J21" s="296"/>
      <c r="K21" s="296"/>
      <c r="L21" s="296"/>
      <c r="M21" s="296"/>
      <c r="N21" s="296"/>
      <c r="O21" s="296"/>
      <c r="P21" s="296"/>
      <c r="Q21" s="296"/>
      <c r="R21" s="296"/>
      <c r="S21" s="296"/>
      <c r="T21" s="296"/>
      <c r="U21" s="296"/>
      <c r="V21" s="296"/>
      <c r="W21" s="296"/>
      <c r="X21" s="296"/>
    </row>
    <row r="22" spans="1:24" x14ac:dyDescent="0.3">
      <c r="A22" s="103" t="s">
        <v>152</v>
      </c>
      <c r="B22" s="4" t="s">
        <v>47</v>
      </c>
      <c r="C22" s="296" t="s">
        <v>48</v>
      </c>
      <c r="D22" s="296"/>
      <c r="E22" s="296"/>
      <c r="F22" s="296"/>
      <c r="G22" s="296"/>
      <c r="H22" s="296"/>
      <c r="I22" s="296"/>
      <c r="J22" s="296"/>
      <c r="K22" s="296"/>
      <c r="L22" s="296"/>
      <c r="M22" s="296"/>
      <c r="N22" s="296"/>
      <c r="O22" s="296"/>
      <c r="P22" s="296"/>
      <c r="Q22" s="296"/>
      <c r="R22" s="296"/>
      <c r="S22" s="296"/>
      <c r="T22" s="296"/>
      <c r="U22" s="296"/>
      <c r="V22" s="296"/>
      <c r="W22" s="296"/>
      <c r="X22" s="296"/>
    </row>
    <row r="23" spans="1:24" x14ac:dyDescent="0.3">
      <c r="A23" s="103" t="s">
        <v>17</v>
      </c>
      <c r="B23" s="4" t="s">
        <v>49</v>
      </c>
      <c r="C23" s="296" t="s">
        <v>50</v>
      </c>
      <c r="D23" s="296"/>
      <c r="E23" s="296"/>
      <c r="F23" s="296"/>
      <c r="G23" s="296"/>
      <c r="H23" s="296"/>
      <c r="I23" s="296"/>
      <c r="J23" s="296"/>
      <c r="K23" s="296"/>
      <c r="L23" s="296"/>
      <c r="M23" s="296"/>
      <c r="N23" s="296"/>
      <c r="O23" s="296"/>
      <c r="P23" s="296"/>
      <c r="Q23" s="296"/>
      <c r="R23" s="296"/>
      <c r="S23" s="296"/>
      <c r="T23" s="296"/>
      <c r="U23" s="296"/>
      <c r="V23" s="296"/>
      <c r="W23" s="296"/>
      <c r="X23" s="296"/>
    </row>
    <row r="25" spans="1:24" x14ac:dyDescent="0.3">
      <c r="B25" s="3" t="s">
        <v>51</v>
      </c>
    </row>
    <row r="26" spans="1:24" ht="31.5" customHeight="1" thickBot="1" x14ac:dyDescent="0.5">
      <c r="B26" s="297" t="s">
        <v>52</v>
      </c>
      <c r="C26" s="297"/>
      <c r="D26" s="297"/>
      <c r="E26" s="297"/>
      <c r="F26" s="297"/>
      <c r="G26" s="297"/>
      <c r="H26" s="297"/>
      <c r="I26" s="297"/>
      <c r="J26" s="297"/>
      <c r="K26" s="297"/>
      <c r="L26" s="297"/>
      <c r="M26" s="297"/>
      <c r="N26" s="297"/>
      <c r="O26" s="297"/>
      <c r="P26" s="297"/>
      <c r="Q26" s="297"/>
      <c r="R26" s="297"/>
      <c r="S26" s="297"/>
      <c r="T26" s="297"/>
      <c r="U26" s="297"/>
      <c r="V26" s="297"/>
      <c r="W26" s="297"/>
      <c r="X26" s="297"/>
    </row>
    <row r="27" spans="1:24" ht="23.4" x14ac:dyDescent="0.45">
      <c r="B27" s="104"/>
      <c r="C27" s="7"/>
    </row>
    <row r="28" spans="1:24" x14ac:dyDescent="0.3">
      <c r="B28" s="1"/>
      <c r="C28" s="1"/>
    </row>
    <row r="29" spans="1:24" x14ac:dyDescent="0.3">
      <c r="B29" s="298" t="s">
        <v>162</v>
      </c>
      <c r="C29" s="299"/>
      <c r="D29" s="299"/>
      <c r="E29" s="299"/>
      <c r="F29" s="299"/>
      <c r="G29" s="299"/>
      <c r="H29" s="299"/>
      <c r="I29" s="299"/>
      <c r="J29" s="299"/>
      <c r="K29" s="299"/>
      <c r="L29" s="299"/>
      <c r="M29" s="299"/>
      <c r="N29" s="299"/>
      <c r="O29" s="299"/>
      <c r="P29" s="299"/>
      <c r="Q29" s="299"/>
      <c r="R29" s="299"/>
      <c r="S29" s="299"/>
      <c r="T29" s="299"/>
      <c r="U29" s="299"/>
      <c r="V29" s="299"/>
      <c r="W29" s="299"/>
      <c r="X29" s="300"/>
    </row>
    <row r="31" spans="1:24" x14ac:dyDescent="0.3">
      <c r="B31" s="8" t="s">
        <v>153</v>
      </c>
      <c r="C31" s="1"/>
      <c r="D31" s="9"/>
    </row>
    <row r="32" spans="1:24" ht="15" thickBot="1" x14ac:dyDescent="0.35">
      <c r="B32" s="10" t="s">
        <v>54</v>
      </c>
      <c r="C32" s="1"/>
      <c r="D32" s="9"/>
    </row>
    <row r="33" spans="2:43" s="2" customFormat="1" ht="15" thickBot="1" x14ac:dyDescent="0.35">
      <c r="B33" s="105" t="s">
        <v>55</v>
      </c>
      <c r="D33" s="12" t="s">
        <v>68</v>
      </c>
      <c r="E33" s="13">
        <f>VLOOKUP(D33,AN$38:AQ$50,4,FALSE)</f>
        <v>1</v>
      </c>
      <c r="I33" s="106">
        <f>0.05</f>
        <v>0.05</v>
      </c>
    </row>
    <row r="34" spans="2:43" s="2" customFormat="1" x14ac:dyDescent="0.3">
      <c r="B34" s="206"/>
    </row>
    <row r="35" spans="2:43" ht="57.6" outlineLevel="1" x14ac:dyDescent="0.3">
      <c r="B35" s="14" t="s">
        <v>57</v>
      </c>
      <c r="C35" s="15" t="s">
        <v>58</v>
      </c>
      <c r="D35" s="15" t="s">
        <v>59</v>
      </c>
      <c r="E35" s="15" t="s">
        <v>60</v>
      </c>
      <c r="F35" s="15" t="s">
        <v>61</v>
      </c>
      <c r="G35" s="15" t="s">
        <v>128</v>
      </c>
      <c r="H35" s="15" t="s">
        <v>17</v>
      </c>
      <c r="I35" s="15" t="s">
        <v>19</v>
      </c>
      <c r="J35" s="15" t="s">
        <v>21</v>
      </c>
      <c r="K35" s="15" t="s">
        <v>62</v>
      </c>
      <c r="L35" s="15" t="s">
        <v>63</v>
      </c>
      <c r="M35" s="15" t="s">
        <v>27</v>
      </c>
      <c r="N35" s="15" t="s">
        <v>29</v>
      </c>
      <c r="O35" s="15" t="s">
        <v>31</v>
      </c>
      <c r="P35" s="15" t="s">
        <v>33</v>
      </c>
      <c r="Q35" s="15" t="s">
        <v>35</v>
      </c>
      <c r="R35" s="15" t="s">
        <v>37</v>
      </c>
      <c r="S35" s="15" t="s">
        <v>39</v>
      </c>
      <c r="T35" s="15" t="s">
        <v>64</v>
      </c>
      <c r="U35" s="16" t="s">
        <v>65</v>
      </c>
      <c r="V35" s="16" t="s">
        <v>45</v>
      </c>
      <c r="W35" s="15" t="s">
        <v>47</v>
      </c>
      <c r="X35" s="16" t="s">
        <v>49</v>
      </c>
      <c r="AA35" s="17"/>
    </row>
    <row r="36" spans="2:43" s="1" customFormat="1" outlineLevel="1" x14ac:dyDescent="0.3">
      <c r="B36" s="18" t="s">
        <v>3</v>
      </c>
      <c r="C36" s="19">
        <v>1377007</v>
      </c>
      <c r="D36" s="19">
        <v>1631000</v>
      </c>
      <c r="E36" s="19">
        <v>1721000</v>
      </c>
      <c r="F36" s="20">
        <f t="shared" ref="F36:F47" si="0">E36-C36</f>
        <v>343993</v>
      </c>
      <c r="G36" s="126">
        <f>IFERROR(E36/C36-1,0%)</f>
        <v>0.24981209245849878</v>
      </c>
      <c r="H36" s="21">
        <f t="shared" ref="H36:H49" si="1">IFERROR(C36/C$50,"")</f>
        <v>5.3700166391674076E-2</v>
      </c>
      <c r="I36" s="19">
        <f>C36</f>
        <v>1377007</v>
      </c>
      <c r="J36" s="22">
        <f>I36-C36</f>
        <v>0</v>
      </c>
      <c r="K36" s="23">
        <v>0</v>
      </c>
      <c r="L36" s="23"/>
      <c r="M36" s="23">
        <f>C36*1.025</f>
        <v>1411432.1749999998</v>
      </c>
      <c r="N36" s="22">
        <f t="shared" ref="N36:N49" si="2">M36-C36</f>
        <v>34425.174999999814</v>
      </c>
      <c r="O36" s="23">
        <f>+C36</f>
        <v>1377007</v>
      </c>
      <c r="P36" s="22">
        <f t="shared" ref="P36:P49" si="3">O36-C36</f>
        <v>0</v>
      </c>
      <c r="Q36" s="23">
        <f>+C36+J36+N36+P36</f>
        <v>1411432.1749999998</v>
      </c>
      <c r="R36" s="22">
        <f>+E36-Q36</f>
        <v>309567.82500000019</v>
      </c>
      <c r="S36" s="22">
        <f>F36-R36-P36-N36-J36</f>
        <v>0</v>
      </c>
      <c r="T36" s="24">
        <f t="shared" ref="T36:T50" si="4">IFERROR(J36/C36,0%)</f>
        <v>0</v>
      </c>
      <c r="U36" s="25">
        <f t="shared" ref="U36:U50" si="5">T36/E$33</f>
        <v>0</v>
      </c>
      <c r="V36" s="26">
        <f t="shared" ref="V36:V49" si="6">IFERROR(T36*H36,0%)</f>
        <v>0</v>
      </c>
      <c r="W36" s="24">
        <f t="shared" ref="W36:W50" si="7">IFERROR((E36-C36)/C36,0%)</f>
        <v>0.24981209245849875</v>
      </c>
      <c r="X36" s="25">
        <f t="shared" ref="X36:X49" si="8">IFERROR(W36*H36,0%)</f>
        <v>1.3414950931673652E-2</v>
      </c>
    </row>
    <row r="37" spans="2:43" s="1" customFormat="1" outlineLevel="1" x14ac:dyDescent="0.3">
      <c r="B37" s="18" t="s">
        <v>66</v>
      </c>
      <c r="C37" s="19">
        <v>10237183</v>
      </c>
      <c r="D37" s="19">
        <v>10680335</v>
      </c>
      <c r="E37" s="19">
        <v>11147559</v>
      </c>
      <c r="F37" s="20">
        <f t="shared" si="0"/>
        <v>910376</v>
      </c>
      <c r="G37" s="126">
        <f t="shared" ref="G37:G50" si="9">IFERROR(E37/C37-1,0%)</f>
        <v>8.8928370236226018E-2</v>
      </c>
      <c r="H37" s="21">
        <f t="shared" si="1"/>
        <v>0.39922704131643283</v>
      </c>
      <c r="I37" s="23">
        <f>C37</f>
        <v>10237183</v>
      </c>
      <c r="J37" s="22">
        <f t="shared" ref="J37:J49" si="10">I37-C37</f>
        <v>0</v>
      </c>
      <c r="K37" s="23">
        <v>0</v>
      </c>
      <c r="L37" s="23"/>
      <c r="M37" s="23">
        <f>C37*1.025</f>
        <v>10493112.574999999</v>
      </c>
      <c r="N37" s="22">
        <f t="shared" si="2"/>
        <v>255929.57499999925</v>
      </c>
      <c r="O37" s="23">
        <f>C37+(294242*0.2)</f>
        <v>10296031.4</v>
      </c>
      <c r="P37" s="22">
        <f t="shared" si="3"/>
        <v>58848.400000000373</v>
      </c>
      <c r="Q37" s="23">
        <f>+C37+J37+N37+P37</f>
        <v>10551960.975</v>
      </c>
      <c r="R37" s="22">
        <f>+E37-Q37</f>
        <v>595598.02500000037</v>
      </c>
      <c r="S37" s="22">
        <f>F37-R37-P37-N37-J37</f>
        <v>0</v>
      </c>
      <c r="T37" s="24">
        <f t="shared" si="4"/>
        <v>0</v>
      </c>
      <c r="U37" s="25">
        <f t="shared" si="5"/>
        <v>0</v>
      </c>
      <c r="V37" s="26">
        <f t="shared" si="6"/>
        <v>0</v>
      </c>
      <c r="W37" s="24">
        <f t="shared" si="7"/>
        <v>8.8928370236226115E-2</v>
      </c>
      <c r="X37" s="25">
        <f t="shared" si="8"/>
        <v>3.5502610138500881E-2</v>
      </c>
    </row>
    <row r="38" spans="2:43" s="1" customFormat="1" outlineLevel="1" x14ac:dyDescent="0.3">
      <c r="B38" s="18" t="s">
        <v>67</v>
      </c>
      <c r="C38" s="19">
        <v>3553743</v>
      </c>
      <c r="D38" s="19">
        <v>3815400</v>
      </c>
      <c r="E38" s="19">
        <v>3913310</v>
      </c>
      <c r="F38" s="20">
        <f t="shared" si="0"/>
        <v>359567</v>
      </c>
      <c r="G38" s="126">
        <f t="shared" si="9"/>
        <v>0.10117979831405921</v>
      </c>
      <c r="H38" s="21">
        <f t="shared" si="1"/>
        <v>0.13858795954795219</v>
      </c>
      <c r="I38" s="23">
        <f>C38</f>
        <v>3553743</v>
      </c>
      <c r="J38" s="22">
        <f t="shared" si="10"/>
        <v>0</v>
      </c>
      <c r="K38" s="23">
        <v>0</v>
      </c>
      <c r="L38" s="23"/>
      <c r="M38" s="23">
        <f>C38*1.025</f>
        <v>3642586.5749999997</v>
      </c>
      <c r="N38" s="22">
        <f t="shared" si="2"/>
        <v>88843.574999999721</v>
      </c>
      <c r="O38" s="23">
        <f>+C38+(163135*0.2)</f>
        <v>3586370</v>
      </c>
      <c r="P38" s="22">
        <f t="shared" si="3"/>
        <v>32627</v>
      </c>
      <c r="Q38" s="23">
        <f>+C38+J38+N38+P38</f>
        <v>3675213.5749999997</v>
      </c>
      <c r="R38" s="22">
        <f>+E38-Q38</f>
        <v>238096.42500000028</v>
      </c>
      <c r="S38" s="22">
        <f t="shared" ref="S38:S49" si="11">F38-R38-P38-N38-J38</f>
        <v>0</v>
      </c>
      <c r="T38" s="24">
        <f t="shared" si="4"/>
        <v>0</v>
      </c>
      <c r="U38" s="25">
        <f t="shared" si="5"/>
        <v>0</v>
      </c>
      <c r="V38" s="26">
        <f t="shared" si="6"/>
        <v>0</v>
      </c>
      <c r="W38" s="24">
        <f t="shared" si="7"/>
        <v>0.10117979831405929</v>
      </c>
      <c r="X38" s="25">
        <f t="shared" si="8"/>
        <v>1.4022301795818811E-2</v>
      </c>
      <c r="AN38" s="1" t="s">
        <v>68</v>
      </c>
      <c r="AO38" s="1">
        <v>1</v>
      </c>
      <c r="AP38" s="1">
        <f>13-AO38</f>
        <v>12</v>
      </c>
      <c r="AQ38" s="1">
        <f t="shared" ref="AQ38:AQ50" si="12">AP38/12</f>
        <v>1</v>
      </c>
    </row>
    <row r="39" spans="2:43" s="1" customFormat="1" outlineLevel="1" x14ac:dyDescent="0.3">
      <c r="B39" s="18" t="s">
        <v>4</v>
      </c>
      <c r="C39" s="23">
        <f>SUM(C40:C44)</f>
        <v>10474576</v>
      </c>
      <c r="D39" s="19">
        <f>SUM(D40:D44)</f>
        <v>10245500</v>
      </c>
      <c r="E39" s="19">
        <f>SUM(E40:E44)</f>
        <v>10883666</v>
      </c>
      <c r="F39" s="20">
        <f t="shared" si="0"/>
        <v>409090</v>
      </c>
      <c r="G39" s="126">
        <f t="shared" si="9"/>
        <v>3.9055518810498846E-2</v>
      </c>
      <c r="H39" s="21">
        <f t="shared" si="1"/>
        <v>0.40848483274394093</v>
      </c>
      <c r="I39" s="19">
        <f>SUM(I40:I44)</f>
        <v>10998304.800000001</v>
      </c>
      <c r="J39" s="22">
        <f t="shared" si="10"/>
        <v>523728.80000000075</v>
      </c>
      <c r="K39" s="23">
        <f>SUM(K40:K44)</f>
        <v>294652.8000000004</v>
      </c>
      <c r="L39" s="23">
        <f>SUM(L40:L44)</f>
        <v>-114437.1999999996</v>
      </c>
      <c r="M39" s="23">
        <f>SUM(M40:M44)</f>
        <v>10736440.4</v>
      </c>
      <c r="N39" s="22">
        <f>SUM(N40:N44)</f>
        <v>261864.39999999956</v>
      </c>
      <c r="O39" s="23">
        <f>SUM(O40:O44)</f>
        <v>10474576</v>
      </c>
      <c r="P39" s="22">
        <f t="shared" si="3"/>
        <v>0</v>
      </c>
      <c r="Q39" s="23">
        <f>SUM(Q40:Q44)</f>
        <v>11260169.199999999</v>
      </c>
      <c r="R39" s="22">
        <f>SUM(R40:R44)</f>
        <v>-376503.19999999995</v>
      </c>
      <c r="S39" s="22">
        <f t="shared" si="11"/>
        <v>0</v>
      </c>
      <c r="T39" s="24">
        <f t="shared" si="4"/>
        <v>5.0000000000000072E-2</v>
      </c>
      <c r="U39" s="25">
        <f t="shared" si="5"/>
        <v>5.0000000000000072E-2</v>
      </c>
      <c r="V39" s="26">
        <f t="shared" si="6"/>
        <v>2.0424241637197076E-2</v>
      </c>
      <c r="W39" s="24">
        <f t="shared" si="7"/>
        <v>3.9055518810498867E-2</v>
      </c>
      <c r="X39" s="25">
        <f t="shared" si="8"/>
        <v>1.5953587069034467E-2</v>
      </c>
      <c r="AN39" s="1" t="s">
        <v>69</v>
      </c>
      <c r="AO39" s="1">
        <v>2</v>
      </c>
      <c r="AP39" s="1">
        <f>13-AO39</f>
        <v>11</v>
      </c>
      <c r="AQ39" s="1">
        <f t="shared" si="12"/>
        <v>0.91666666666666663</v>
      </c>
    </row>
    <row r="40" spans="2:43" outlineLevel="1" x14ac:dyDescent="0.3">
      <c r="B40" s="317" t="s">
        <v>163</v>
      </c>
      <c r="C40" s="28">
        <v>5223790</v>
      </c>
      <c r="D40" s="28">
        <v>5143623</v>
      </c>
      <c r="E40" s="28">
        <v>5427808</v>
      </c>
      <c r="F40" s="29">
        <f t="shared" si="0"/>
        <v>204018</v>
      </c>
      <c r="G40" s="320">
        <f t="shared" si="9"/>
        <v>3.905555162056662E-2</v>
      </c>
      <c r="H40" s="30">
        <f t="shared" si="1"/>
        <v>0.20371602482424789</v>
      </c>
      <c r="I40" s="28">
        <f>+C40*(1+$I$33)</f>
        <v>5484979.5</v>
      </c>
      <c r="J40" s="31">
        <f t="shared" si="10"/>
        <v>261189.5</v>
      </c>
      <c r="K40" s="23">
        <f>+D40-C40+J40</f>
        <v>181022.5</v>
      </c>
      <c r="L40" s="32">
        <f>+D40+J40-E40</f>
        <v>-22995.5</v>
      </c>
      <c r="M40" s="28">
        <f>C40*1.025</f>
        <v>5354384.75</v>
      </c>
      <c r="N40" s="31">
        <f t="shared" si="2"/>
        <v>130594.75</v>
      </c>
      <c r="O40" s="28">
        <f>C40</f>
        <v>5223790</v>
      </c>
      <c r="P40" s="22">
        <f t="shared" si="3"/>
        <v>0</v>
      </c>
      <c r="Q40" s="23">
        <f>+C40+J40+N40+P40</f>
        <v>5615574.25</v>
      </c>
      <c r="R40" s="22">
        <f>+E40-Q40</f>
        <v>-187766.25</v>
      </c>
      <c r="S40" s="31">
        <f t="shared" si="11"/>
        <v>0</v>
      </c>
      <c r="T40" s="33">
        <f t="shared" si="4"/>
        <v>0.05</v>
      </c>
      <c r="U40" s="34">
        <f t="shared" si="5"/>
        <v>0.05</v>
      </c>
      <c r="V40" s="35">
        <f t="shared" si="6"/>
        <v>1.0185801241212395E-2</v>
      </c>
      <c r="W40" s="33">
        <f t="shared" si="7"/>
        <v>3.9055551620566675E-2</v>
      </c>
      <c r="X40" s="34">
        <f t="shared" si="8"/>
        <v>7.9562417234600551E-3</v>
      </c>
      <c r="AN40" s="3" t="s">
        <v>71</v>
      </c>
      <c r="AO40" s="3">
        <v>3</v>
      </c>
      <c r="AP40" s="1">
        <f t="shared" ref="AP40:AP50" si="13">13-AO40</f>
        <v>10</v>
      </c>
      <c r="AQ40" s="1">
        <f t="shared" si="12"/>
        <v>0.83333333333333337</v>
      </c>
    </row>
    <row r="41" spans="2:43" outlineLevel="1" x14ac:dyDescent="0.3">
      <c r="B41" s="317" t="s">
        <v>164</v>
      </c>
      <c r="C41" s="28">
        <v>1259412</v>
      </c>
      <c r="D41" s="28">
        <v>1240084</v>
      </c>
      <c r="E41" s="28">
        <v>1308599</v>
      </c>
      <c r="F41" s="29">
        <f t="shared" si="0"/>
        <v>49187</v>
      </c>
      <c r="G41" s="128">
        <f t="shared" si="9"/>
        <v>3.9055527500134968E-2</v>
      </c>
      <c r="H41" s="30">
        <f t="shared" si="1"/>
        <v>4.911422669287159E-2</v>
      </c>
      <c r="I41" s="28">
        <f>C41*1.05</f>
        <v>1322382.6000000001</v>
      </c>
      <c r="J41" s="31">
        <f t="shared" si="10"/>
        <v>62970.600000000093</v>
      </c>
      <c r="K41" s="23">
        <f t="shared" ref="K41:K44" si="14">+D41-C41+J41</f>
        <v>43642.600000000093</v>
      </c>
      <c r="L41" s="32">
        <f t="shared" ref="L41:L44" si="15">+D41+J41-E41</f>
        <v>-5544.3999999999069</v>
      </c>
      <c r="M41" s="28">
        <f t="shared" ref="M41:M44" si="16">C41*1.025</f>
        <v>1290897.2999999998</v>
      </c>
      <c r="N41" s="31">
        <f t="shared" si="2"/>
        <v>31485.299999999814</v>
      </c>
      <c r="O41" s="28">
        <f>C41</f>
        <v>1259412</v>
      </c>
      <c r="P41" s="22">
        <f t="shared" si="3"/>
        <v>0</v>
      </c>
      <c r="Q41" s="23">
        <f t="shared" ref="Q41:Q44" si="17">+C41+J41+N41+P41</f>
        <v>1353867.9</v>
      </c>
      <c r="R41" s="22">
        <f t="shared" ref="R41:R44" si="18">+E41-Q41</f>
        <v>-45268.899999999907</v>
      </c>
      <c r="S41" s="31">
        <f t="shared" si="11"/>
        <v>0</v>
      </c>
      <c r="T41" s="33">
        <f t="shared" si="4"/>
        <v>5.0000000000000072E-2</v>
      </c>
      <c r="U41" s="34">
        <f t="shared" si="5"/>
        <v>5.0000000000000072E-2</v>
      </c>
      <c r="V41" s="35">
        <f t="shared" si="6"/>
        <v>2.455711334643583E-3</v>
      </c>
      <c r="W41" s="33">
        <f t="shared" si="7"/>
        <v>3.9055527500134982E-2</v>
      </c>
      <c r="X41" s="34">
        <f t="shared" si="8"/>
        <v>1.91818203125131E-3</v>
      </c>
      <c r="AN41" s="3" t="s">
        <v>56</v>
      </c>
      <c r="AO41" s="3">
        <v>4</v>
      </c>
      <c r="AP41" s="1">
        <f t="shared" si="13"/>
        <v>9</v>
      </c>
      <c r="AQ41" s="1">
        <f t="shared" si="12"/>
        <v>0.75</v>
      </c>
    </row>
    <row r="42" spans="2:43" outlineLevel="1" x14ac:dyDescent="0.3">
      <c r="B42" s="317" t="s">
        <v>165</v>
      </c>
      <c r="C42" s="28">
        <v>677980</v>
      </c>
      <c r="D42" s="28">
        <v>667576</v>
      </c>
      <c r="E42" s="28">
        <v>704459</v>
      </c>
      <c r="F42" s="29">
        <f t="shared" si="0"/>
        <v>26479</v>
      </c>
      <c r="G42" s="128">
        <f t="shared" si="9"/>
        <v>3.905572435765059E-2</v>
      </c>
      <c r="H42" s="30">
        <f t="shared" si="1"/>
        <v>2.6439690437468501E-2</v>
      </c>
      <c r="I42" s="28">
        <f>C42*1.05</f>
        <v>711879</v>
      </c>
      <c r="J42" s="31">
        <f t="shared" si="10"/>
        <v>33899</v>
      </c>
      <c r="K42" s="23">
        <f t="shared" si="14"/>
        <v>23495</v>
      </c>
      <c r="L42" s="32">
        <f t="shared" si="15"/>
        <v>-2984</v>
      </c>
      <c r="M42" s="28">
        <f t="shared" si="16"/>
        <v>694929.49999999988</v>
      </c>
      <c r="N42" s="31">
        <f t="shared" si="2"/>
        <v>16949.499999999884</v>
      </c>
      <c r="O42" s="28">
        <f>C42</f>
        <v>677980</v>
      </c>
      <c r="P42" s="22">
        <f t="shared" si="3"/>
        <v>0</v>
      </c>
      <c r="Q42" s="23">
        <f t="shared" si="17"/>
        <v>728828.49999999988</v>
      </c>
      <c r="R42" s="22">
        <f t="shared" si="18"/>
        <v>-24369.499999999884</v>
      </c>
      <c r="S42" s="31">
        <f t="shared" si="11"/>
        <v>0</v>
      </c>
      <c r="T42" s="33">
        <f t="shared" si="4"/>
        <v>0.05</v>
      </c>
      <c r="U42" s="34">
        <f t="shared" si="5"/>
        <v>0.05</v>
      </c>
      <c r="V42" s="35">
        <f t="shared" si="6"/>
        <v>1.3219845218734251E-3</v>
      </c>
      <c r="W42" s="33">
        <f t="shared" si="7"/>
        <v>3.9055724357650666E-2</v>
      </c>
      <c r="X42" s="34">
        <f t="shared" si="8"/>
        <v>1.0326212618273819E-3</v>
      </c>
      <c r="AN42" s="3" t="s">
        <v>74</v>
      </c>
      <c r="AO42" s="3">
        <v>5</v>
      </c>
      <c r="AP42" s="1">
        <f t="shared" si="13"/>
        <v>8</v>
      </c>
      <c r="AQ42" s="1">
        <f t="shared" si="12"/>
        <v>0.66666666666666663</v>
      </c>
    </row>
    <row r="43" spans="2:43" outlineLevel="1" x14ac:dyDescent="0.3">
      <c r="B43" s="317" t="s">
        <v>166</v>
      </c>
      <c r="C43" s="28">
        <v>688408</v>
      </c>
      <c r="D43" s="28">
        <v>677843</v>
      </c>
      <c r="E43" s="28">
        <v>715294</v>
      </c>
      <c r="F43" s="29">
        <f t="shared" si="0"/>
        <v>26886</v>
      </c>
      <c r="G43" s="128">
        <f t="shared" si="9"/>
        <v>3.9055327654530458E-2</v>
      </c>
      <c r="H43" s="30">
        <f t="shared" si="1"/>
        <v>2.6846358911290624E-2</v>
      </c>
      <c r="I43" s="28">
        <f>C43*1.05</f>
        <v>722828.4</v>
      </c>
      <c r="J43" s="31">
        <f t="shared" si="10"/>
        <v>34420.400000000023</v>
      </c>
      <c r="K43" s="23">
        <f t="shared" si="14"/>
        <v>23855.400000000023</v>
      </c>
      <c r="L43" s="32">
        <f t="shared" si="15"/>
        <v>-3030.5999999999767</v>
      </c>
      <c r="M43" s="28">
        <f t="shared" si="16"/>
        <v>705618.2</v>
      </c>
      <c r="N43" s="31">
        <f t="shared" si="2"/>
        <v>17210.199999999953</v>
      </c>
      <c r="O43" s="28">
        <f>C43</f>
        <v>688408</v>
      </c>
      <c r="P43" s="22">
        <f t="shared" si="3"/>
        <v>0</v>
      </c>
      <c r="Q43" s="23">
        <f t="shared" si="17"/>
        <v>740038.6</v>
      </c>
      <c r="R43" s="22">
        <f t="shared" si="18"/>
        <v>-24744.599999999977</v>
      </c>
      <c r="S43" s="31">
        <f t="shared" si="11"/>
        <v>0</v>
      </c>
      <c r="T43" s="33">
        <f t="shared" si="4"/>
        <v>5.0000000000000031E-2</v>
      </c>
      <c r="U43" s="34">
        <f t="shared" si="5"/>
        <v>5.0000000000000031E-2</v>
      </c>
      <c r="V43" s="35">
        <f t="shared" si="6"/>
        <v>1.342317945564532E-3</v>
      </c>
      <c r="W43" s="33">
        <f t="shared" si="7"/>
        <v>3.9055327654530451E-2</v>
      </c>
      <c r="X43" s="34">
        <f t="shared" si="8"/>
        <v>1.0484933436115788E-3</v>
      </c>
      <c r="AN43" s="3" t="s">
        <v>76</v>
      </c>
      <c r="AO43" s="3">
        <v>6</v>
      </c>
      <c r="AP43" s="1">
        <f t="shared" si="13"/>
        <v>7</v>
      </c>
      <c r="AQ43" s="1">
        <f t="shared" si="12"/>
        <v>0.58333333333333337</v>
      </c>
    </row>
    <row r="44" spans="2:43" outlineLevel="1" x14ac:dyDescent="0.3">
      <c r="B44" s="27" t="s">
        <v>77</v>
      </c>
      <c r="C44" s="28">
        <v>2624986</v>
      </c>
      <c r="D44" s="28">
        <v>2516374</v>
      </c>
      <c r="E44" s="28">
        <v>2727506</v>
      </c>
      <c r="F44" s="29">
        <f t="shared" si="0"/>
        <v>102520</v>
      </c>
      <c r="G44" s="128">
        <f t="shared" si="9"/>
        <v>3.9055446390952264E-2</v>
      </c>
      <c r="H44" s="30">
        <f t="shared" si="1"/>
        <v>0.10236853187806232</v>
      </c>
      <c r="I44" s="28">
        <f>C44*1.05</f>
        <v>2756235.3000000003</v>
      </c>
      <c r="J44" s="31">
        <f t="shared" si="10"/>
        <v>131249.30000000028</v>
      </c>
      <c r="K44" s="23">
        <f t="shared" si="14"/>
        <v>22637.300000000279</v>
      </c>
      <c r="L44" s="32">
        <f t="shared" si="15"/>
        <v>-79882.699999999721</v>
      </c>
      <c r="M44" s="28">
        <f t="shared" si="16"/>
        <v>2690610.65</v>
      </c>
      <c r="N44" s="31">
        <f t="shared" si="2"/>
        <v>65624.649999999907</v>
      </c>
      <c r="O44" s="28">
        <f>C44</f>
        <v>2624986</v>
      </c>
      <c r="P44" s="22">
        <f t="shared" si="3"/>
        <v>0</v>
      </c>
      <c r="Q44" s="23">
        <f t="shared" si="17"/>
        <v>2821859.95</v>
      </c>
      <c r="R44" s="22">
        <f t="shared" si="18"/>
        <v>-94353.950000000186</v>
      </c>
      <c r="S44" s="31">
        <f t="shared" si="11"/>
        <v>0</v>
      </c>
      <c r="T44" s="33">
        <f t="shared" si="4"/>
        <v>5.0000000000000107E-2</v>
      </c>
      <c r="U44" s="34">
        <f t="shared" si="5"/>
        <v>5.0000000000000107E-2</v>
      </c>
      <c r="V44" s="35">
        <f t="shared" si="6"/>
        <v>5.1184265939031269E-3</v>
      </c>
      <c r="W44" s="33">
        <f t="shared" si="7"/>
        <v>3.9055446390952181E-2</v>
      </c>
      <c r="X44" s="34">
        <f t="shared" si="8"/>
        <v>3.9980487088841421E-3</v>
      </c>
      <c r="AN44" s="3" t="s">
        <v>78</v>
      </c>
      <c r="AO44" s="3">
        <v>7</v>
      </c>
      <c r="AP44" s="1">
        <f t="shared" si="13"/>
        <v>6</v>
      </c>
      <c r="AQ44" s="1">
        <f t="shared" si="12"/>
        <v>0.5</v>
      </c>
    </row>
    <row r="45" spans="2:43" s="1" customFormat="1" outlineLevel="1" x14ac:dyDescent="0.3">
      <c r="B45" s="11" t="s">
        <v>79</v>
      </c>
      <c r="C45" s="19">
        <f>+C46+C47+C48</f>
        <v>0</v>
      </c>
      <c r="D45" s="19">
        <f>SUM(D46,D47,D48)</f>
        <v>0</v>
      </c>
      <c r="E45" s="19">
        <f>+E46+E47+E48</f>
        <v>0</v>
      </c>
      <c r="F45" s="20">
        <f t="shared" si="0"/>
        <v>0</v>
      </c>
      <c r="G45" s="126">
        <f t="shared" si="9"/>
        <v>0</v>
      </c>
      <c r="H45" s="21">
        <f t="shared" si="1"/>
        <v>0</v>
      </c>
      <c r="I45" s="19">
        <f>C45</f>
        <v>0</v>
      </c>
      <c r="J45" s="31">
        <f t="shared" si="10"/>
        <v>0</v>
      </c>
      <c r="K45" s="19">
        <f>C45*1.015</f>
        <v>0</v>
      </c>
      <c r="L45" s="32"/>
      <c r="M45" s="19">
        <f>C45*1.015</f>
        <v>0</v>
      </c>
      <c r="N45" s="22">
        <f t="shared" si="2"/>
        <v>0</v>
      </c>
      <c r="O45" s="19">
        <f>C45*1.0235</f>
        <v>0</v>
      </c>
      <c r="P45" s="22">
        <f t="shared" si="3"/>
        <v>0</v>
      </c>
      <c r="Q45" s="19">
        <f t="shared" ref="Q45" si="19">C45*1.01</f>
        <v>0</v>
      </c>
      <c r="R45" s="22">
        <f t="shared" ref="R45:R49" si="20">Q45-C45</f>
        <v>0</v>
      </c>
      <c r="S45" s="22">
        <f t="shared" si="11"/>
        <v>0</v>
      </c>
      <c r="T45" s="24">
        <f t="shared" si="4"/>
        <v>0</v>
      </c>
      <c r="U45" s="25">
        <f t="shared" si="5"/>
        <v>0</v>
      </c>
      <c r="V45" s="26">
        <f t="shared" si="6"/>
        <v>0</v>
      </c>
      <c r="W45" s="24">
        <f t="shared" si="7"/>
        <v>0</v>
      </c>
      <c r="X45" s="25">
        <f t="shared" si="8"/>
        <v>0</v>
      </c>
      <c r="AN45" s="1" t="s">
        <v>80</v>
      </c>
      <c r="AO45" s="1">
        <v>8</v>
      </c>
      <c r="AP45" s="1">
        <f t="shared" si="13"/>
        <v>5</v>
      </c>
      <c r="AQ45" s="1">
        <f t="shared" si="12"/>
        <v>0.41666666666666669</v>
      </c>
    </row>
    <row r="46" spans="2:43" s="1" customFormat="1" outlineLevel="1" x14ac:dyDescent="0.3">
      <c r="B46" s="27" t="s">
        <v>81</v>
      </c>
      <c r="C46" s="28"/>
      <c r="D46" s="28">
        <f>C46*1.01</f>
        <v>0</v>
      </c>
      <c r="E46" s="28"/>
      <c r="F46" s="29">
        <f t="shared" si="0"/>
        <v>0</v>
      </c>
      <c r="G46" s="128">
        <f t="shared" si="9"/>
        <v>0</v>
      </c>
      <c r="H46" s="30">
        <f t="shared" si="1"/>
        <v>0</v>
      </c>
      <c r="I46" s="28">
        <f>I45*0.6</f>
        <v>0</v>
      </c>
      <c r="J46" s="31">
        <f t="shared" si="10"/>
        <v>0</v>
      </c>
      <c r="K46" s="28">
        <f>K45*0.6</f>
        <v>0</v>
      </c>
      <c r="L46" s="32"/>
      <c r="M46" s="28">
        <f>M45*0.6</f>
        <v>0</v>
      </c>
      <c r="N46" s="31">
        <f t="shared" si="2"/>
        <v>0</v>
      </c>
      <c r="O46" s="28">
        <f>O45*0.6</f>
        <v>0</v>
      </c>
      <c r="P46" s="31">
        <f t="shared" si="3"/>
        <v>0</v>
      </c>
      <c r="Q46" s="28">
        <f>Q45*0.6</f>
        <v>0</v>
      </c>
      <c r="R46" s="31">
        <f t="shared" si="20"/>
        <v>0</v>
      </c>
      <c r="S46" s="31">
        <f t="shared" si="11"/>
        <v>0</v>
      </c>
      <c r="T46" s="33">
        <f t="shared" si="4"/>
        <v>0</v>
      </c>
      <c r="U46" s="34">
        <f t="shared" si="5"/>
        <v>0</v>
      </c>
      <c r="V46" s="35">
        <f t="shared" si="6"/>
        <v>0</v>
      </c>
      <c r="W46" s="33">
        <f t="shared" si="7"/>
        <v>0</v>
      </c>
      <c r="X46" s="34">
        <f t="shared" si="8"/>
        <v>0</v>
      </c>
      <c r="AN46" s="1" t="s">
        <v>82</v>
      </c>
      <c r="AO46" s="1">
        <v>9</v>
      </c>
      <c r="AP46" s="1">
        <f t="shared" si="13"/>
        <v>4</v>
      </c>
      <c r="AQ46" s="1">
        <f t="shared" si="12"/>
        <v>0.33333333333333331</v>
      </c>
    </row>
    <row r="47" spans="2:43" s="1" customFormat="1" outlineLevel="1" x14ac:dyDescent="0.3">
      <c r="B47" s="27" t="s">
        <v>83</v>
      </c>
      <c r="C47" s="28"/>
      <c r="D47" s="28">
        <f>C47*1.08</f>
        <v>0</v>
      </c>
      <c r="E47" s="28"/>
      <c r="F47" s="29">
        <f t="shared" si="0"/>
        <v>0</v>
      </c>
      <c r="G47" s="128">
        <f t="shared" si="9"/>
        <v>0</v>
      </c>
      <c r="H47" s="30">
        <f t="shared" si="1"/>
        <v>0</v>
      </c>
      <c r="I47" s="28">
        <f>I45*0.4</f>
        <v>0</v>
      </c>
      <c r="J47" s="31">
        <f t="shared" si="10"/>
        <v>0</v>
      </c>
      <c r="K47" s="28">
        <f>K45*0.4</f>
        <v>0</v>
      </c>
      <c r="L47" s="32"/>
      <c r="M47" s="28">
        <f>M45*0.4</f>
        <v>0</v>
      </c>
      <c r="N47" s="31">
        <f t="shared" si="2"/>
        <v>0</v>
      </c>
      <c r="O47" s="28">
        <f>O45*0.4</f>
        <v>0</v>
      </c>
      <c r="P47" s="31">
        <f t="shared" si="3"/>
        <v>0</v>
      </c>
      <c r="Q47" s="28">
        <f>Q45*0.4</f>
        <v>0</v>
      </c>
      <c r="R47" s="31">
        <f t="shared" si="20"/>
        <v>0</v>
      </c>
      <c r="S47" s="31">
        <f t="shared" si="11"/>
        <v>0</v>
      </c>
      <c r="T47" s="33">
        <f t="shared" si="4"/>
        <v>0</v>
      </c>
      <c r="U47" s="34">
        <f t="shared" si="5"/>
        <v>0</v>
      </c>
      <c r="V47" s="35">
        <f t="shared" si="6"/>
        <v>0</v>
      </c>
      <c r="W47" s="33">
        <f t="shared" si="7"/>
        <v>0</v>
      </c>
      <c r="X47" s="34">
        <f t="shared" si="8"/>
        <v>0</v>
      </c>
      <c r="AN47" s="1" t="s">
        <v>84</v>
      </c>
      <c r="AO47" s="1">
        <v>10</v>
      </c>
      <c r="AP47" s="1">
        <f t="shared" si="13"/>
        <v>3</v>
      </c>
      <c r="AQ47" s="1">
        <f t="shared" si="12"/>
        <v>0.25</v>
      </c>
    </row>
    <row r="48" spans="2:43" outlineLevel="1" x14ac:dyDescent="0.3">
      <c r="B48" s="27" t="s">
        <v>85</v>
      </c>
      <c r="C48" s="28">
        <v>0</v>
      </c>
      <c r="D48" s="28">
        <v>0</v>
      </c>
      <c r="E48" s="28"/>
      <c r="F48" s="29"/>
      <c r="G48" s="128">
        <f t="shared" si="9"/>
        <v>0</v>
      </c>
      <c r="H48" s="30">
        <f t="shared" si="1"/>
        <v>0</v>
      </c>
      <c r="I48" s="28">
        <v>0</v>
      </c>
      <c r="J48" s="31">
        <f t="shared" si="10"/>
        <v>0</v>
      </c>
      <c r="K48" s="28">
        <v>0</v>
      </c>
      <c r="L48" s="32"/>
      <c r="M48" s="28">
        <v>0</v>
      </c>
      <c r="N48" s="31">
        <f t="shared" si="2"/>
        <v>0</v>
      </c>
      <c r="O48" s="28">
        <v>0</v>
      </c>
      <c r="P48" s="31">
        <f t="shared" si="3"/>
        <v>0</v>
      </c>
      <c r="Q48" s="28">
        <v>0</v>
      </c>
      <c r="R48" s="31">
        <f t="shared" si="20"/>
        <v>0</v>
      </c>
      <c r="S48" s="31">
        <f t="shared" si="11"/>
        <v>0</v>
      </c>
      <c r="T48" s="33">
        <f t="shared" si="4"/>
        <v>0</v>
      </c>
      <c r="U48" s="34">
        <f t="shared" si="5"/>
        <v>0</v>
      </c>
      <c r="V48" s="35">
        <f t="shared" si="6"/>
        <v>0</v>
      </c>
      <c r="W48" s="33">
        <f t="shared" si="7"/>
        <v>0</v>
      </c>
      <c r="X48" s="34">
        <f t="shared" si="8"/>
        <v>0</v>
      </c>
      <c r="Y48" s="1"/>
    </row>
    <row r="49" spans="2:43" s="1" customFormat="1" outlineLevel="1" x14ac:dyDescent="0.3">
      <c r="B49" s="36" t="s">
        <v>86</v>
      </c>
      <c r="C49" s="37">
        <f>-A49</f>
        <v>0</v>
      </c>
      <c r="D49" s="37">
        <f>C49*1.05</f>
        <v>0</v>
      </c>
      <c r="E49" s="37"/>
      <c r="F49" s="38">
        <f>E49-C49</f>
        <v>0</v>
      </c>
      <c r="G49" s="129">
        <f t="shared" si="9"/>
        <v>0</v>
      </c>
      <c r="H49" s="39">
        <f t="shared" si="1"/>
        <v>0</v>
      </c>
      <c r="I49" s="37">
        <f>C49</f>
        <v>0</v>
      </c>
      <c r="J49" s="40">
        <f t="shared" si="10"/>
        <v>0</v>
      </c>
      <c r="K49" s="37">
        <f>C49*1.015</f>
        <v>0</v>
      </c>
      <c r="L49" s="41"/>
      <c r="M49" s="37">
        <f>C49*1.015</f>
        <v>0</v>
      </c>
      <c r="N49" s="40">
        <f t="shared" si="2"/>
        <v>0</v>
      </c>
      <c r="O49" s="37">
        <f>C49</f>
        <v>0</v>
      </c>
      <c r="P49" s="40">
        <f t="shared" si="3"/>
        <v>0</v>
      </c>
      <c r="Q49" s="37">
        <f>C49*1.02</f>
        <v>0</v>
      </c>
      <c r="R49" s="40">
        <f t="shared" si="20"/>
        <v>0</v>
      </c>
      <c r="S49" s="40">
        <f t="shared" si="11"/>
        <v>0</v>
      </c>
      <c r="T49" s="42">
        <f t="shared" si="4"/>
        <v>0</v>
      </c>
      <c r="U49" s="43">
        <f t="shared" si="5"/>
        <v>0</v>
      </c>
      <c r="V49" s="44">
        <f t="shared" si="6"/>
        <v>0</v>
      </c>
      <c r="W49" s="42">
        <f t="shared" si="7"/>
        <v>0</v>
      </c>
      <c r="X49" s="43">
        <f t="shared" si="8"/>
        <v>0</v>
      </c>
      <c r="AN49" s="1" t="s">
        <v>87</v>
      </c>
      <c r="AO49" s="1">
        <v>11</v>
      </c>
      <c r="AP49" s="1">
        <f t="shared" si="13"/>
        <v>2</v>
      </c>
      <c r="AQ49" s="1">
        <f t="shared" si="12"/>
        <v>0.16666666666666666</v>
      </c>
    </row>
    <row r="50" spans="2:43" outlineLevel="1" x14ac:dyDescent="0.3">
      <c r="B50" s="3" t="s">
        <v>88</v>
      </c>
      <c r="C50" s="45">
        <f>SUM(C36,C37,C38,C39,C45,C49)</f>
        <v>25642509</v>
      </c>
      <c r="D50" s="45">
        <f>SUM(D36,D37,D38,D39,D45,D49)</f>
        <v>26372235</v>
      </c>
      <c r="E50" s="45">
        <f>SUM(E36,E37,E38,E39,E45,E49)</f>
        <v>27665535</v>
      </c>
      <c r="F50" s="45">
        <f>E50-C50</f>
        <v>2023026</v>
      </c>
      <c r="G50" s="131">
        <f t="shared" si="9"/>
        <v>7.8893449935027782E-2</v>
      </c>
      <c r="H50" s="46">
        <f>SUM(H49,H45,H39,H38,H37,H36)</f>
        <v>1</v>
      </c>
      <c r="I50" s="45">
        <f>SUM(I36:I49)-I39-I45</f>
        <v>26166237.800000001</v>
      </c>
      <c r="J50" s="45">
        <f>SUM(J36,J37,J38,J39,J45,J49)</f>
        <v>523728.80000000075</v>
      </c>
      <c r="K50" s="45">
        <f>SUM(K36:K49)-K39-K45</f>
        <v>294652.8000000004</v>
      </c>
      <c r="L50" s="45">
        <f>SUM(L40:L44)</f>
        <v>-114437.1999999996</v>
      </c>
      <c r="M50" s="45">
        <f>SUM(M36:M49)-M39-M45</f>
        <v>26283571.725000001</v>
      </c>
      <c r="N50" s="45">
        <f>SUM(N36,N37,N38,N39,N45,N49)</f>
        <v>641062.72499999835</v>
      </c>
      <c r="O50" s="45">
        <f>SUM(O36:O49)-O39-O45</f>
        <v>25733984.399999999</v>
      </c>
      <c r="P50" s="45">
        <f>SUM(P36,P37,P38,P39,P45,P49)</f>
        <v>91475.400000000373</v>
      </c>
      <c r="Q50" s="45">
        <f>SUM(Q36:Q49)-Q39-Q45</f>
        <v>26898775.925000001</v>
      </c>
      <c r="R50" s="45">
        <f>SUM(R36,R37,R38,R39,R45,R49)</f>
        <v>766759.07500000088</v>
      </c>
      <c r="S50" s="45">
        <f>SUM(S36,S37,S38,S39,S45,S49)</f>
        <v>0</v>
      </c>
      <c r="T50" s="47">
        <f t="shared" si="4"/>
        <v>2.0424241637197076E-2</v>
      </c>
      <c r="U50" s="48">
        <f t="shared" si="5"/>
        <v>2.0424241637197076E-2</v>
      </c>
      <c r="V50" s="49">
        <f>SUM(V36:V39,V45,V49)</f>
        <v>2.0424241637197076E-2</v>
      </c>
      <c r="W50" s="50">
        <f t="shared" si="7"/>
        <v>7.889344993502781E-2</v>
      </c>
      <c r="X50" s="51">
        <f>SUM(X36:X39,X45,X49)</f>
        <v>7.889344993502781E-2</v>
      </c>
      <c r="AN50" s="3" t="s">
        <v>89</v>
      </c>
      <c r="AO50" s="3">
        <v>12</v>
      </c>
      <c r="AP50" s="1">
        <f t="shared" si="13"/>
        <v>1</v>
      </c>
      <c r="AQ50" s="1">
        <f t="shared" si="12"/>
        <v>8.3333333333333329E-2</v>
      </c>
    </row>
    <row r="51" spans="2:43" outlineLevel="1" x14ac:dyDescent="0.3">
      <c r="C51" s="52"/>
      <c r="D51" s="52"/>
      <c r="E51" s="52"/>
      <c r="F51" s="53"/>
      <c r="G51" s="53"/>
      <c r="I51" s="2"/>
      <c r="J51" s="53"/>
      <c r="K51" s="53"/>
      <c r="L51" s="2"/>
      <c r="M51" s="2"/>
      <c r="N51" s="53"/>
      <c r="O51" s="2"/>
      <c r="P51" s="53"/>
      <c r="Q51" s="2"/>
      <c r="R51" s="53"/>
      <c r="S51" s="53"/>
      <c r="T51" s="2"/>
      <c r="U51" s="2"/>
      <c r="V51" s="2"/>
      <c r="W51" s="2"/>
      <c r="X51" s="2"/>
    </row>
    <row r="52" spans="2:43" ht="63" customHeight="1" outlineLevel="1" x14ac:dyDescent="0.3">
      <c r="B52" s="14" t="s">
        <v>90</v>
      </c>
      <c r="C52" s="15" t="str">
        <f>C35</f>
        <v>NPR FY24
Budget</v>
      </c>
      <c r="D52" s="15" t="str">
        <f t="shared" ref="D52:X52" si="21">D35</f>
        <v>NPR FY24
Proj.</v>
      </c>
      <c r="E52" s="15" t="str">
        <f t="shared" si="21"/>
        <v>NPR FY25
Budget</v>
      </c>
      <c r="F52" s="15" t="str">
        <f t="shared" si="21"/>
        <v>NPR YOY 
(Budget to Budget)</v>
      </c>
      <c r="G52" s="15" t="s">
        <v>128</v>
      </c>
      <c r="H52" s="15" t="str">
        <f t="shared" si="21"/>
        <v>W</v>
      </c>
      <c r="I52" s="15" t="str">
        <f t="shared" si="21"/>
        <v>NPR FY24 @FY25 Comm. Prices</v>
      </c>
      <c r="J52" s="15" t="str">
        <f t="shared" si="21"/>
        <v>NPR FY25 due to Comm. Price</v>
      </c>
      <c r="K52" s="15" t="str">
        <f t="shared" si="21"/>
        <v>NPR FY25 due to Comm. Price
(FY24 Proj. to FY24 Budget)</v>
      </c>
      <c r="L52" s="15" t="str">
        <f t="shared" si="21"/>
        <v>NPR FY25 due to Comm. Price
(FY25 Budget to FY24 Proj.)</v>
      </c>
      <c r="M52" s="15" t="str">
        <f t="shared" si="21"/>
        <v>NPR FY24 @FY25 Utiliz.</v>
      </c>
      <c r="N52" s="15" t="str">
        <f t="shared" si="21"/>
        <v>NPR FY25 due to Utiliz.</v>
      </c>
      <c r="O52" s="15" t="str">
        <f t="shared" si="21"/>
        <v>NPR FY24 @FY25 Public Payer Prices</v>
      </c>
      <c r="P52" s="15" t="str">
        <f t="shared" si="21"/>
        <v>NPR FY25 due to Public Payer Prices</v>
      </c>
      <c r="Q52" s="15" t="str">
        <f t="shared" si="21"/>
        <v>NPR FY24 @FY25 Payer Mix</v>
      </c>
      <c r="R52" s="15" t="str">
        <f t="shared" si="21"/>
        <v>NPR FY25 due to Payer Mix</v>
      </c>
      <c r="S52" s="15" t="str">
        <f t="shared" si="21"/>
        <v>NPR FY25 due to all other</v>
      </c>
      <c r="T52" s="15" t="str">
        <f t="shared" si="21"/>
        <v>FY25
Comm Rate NPR Impact</v>
      </c>
      <c r="U52" s="16" t="str">
        <f t="shared" si="21"/>
        <v>FY25
Estimated AnnualizedComm Rate</v>
      </c>
      <c r="V52" s="16" t="str">
        <f t="shared" si="21"/>
        <v>FY25 Comm Rate (WAvg)</v>
      </c>
      <c r="W52" s="15" t="str">
        <f t="shared" si="21"/>
        <v>FY25 NPR Growth</v>
      </c>
      <c r="X52" s="16" t="str">
        <f t="shared" si="21"/>
        <v>FY25 NPR Growth
(WAvg)</v>
      </c>
    </row>
    <row r="53" spans="2:43" outlineLevel="1" x14ac:dyDescent="0.3">
      <c r="B53" s="18" t="str">
        <f t="shared" ref="B53:B64" si="22">B36</f>
        <v>Medicaid</v>
      </c>
      <c r="C53" s="19">
        <v>1529547</v>
      </c>
      <c r="D53" s="19">
        <v>1296800</v>
      </c>
      <c r="E53" s="19">
        <v>1921100</v>
      </c>
      <c r="F53" s="20">
        <f t="shared" ref="F53:F65" si="23">E53-C53</f>
        <v>391553</v>
      </c>
      <c r="G53" s="126">
        <f>IFERROR(E53/C53-1,0%)</f>
        <v>0.2559927874069905</v>
      </c>
      <c r="H53" s="21">
        <f t="shared" ref="H53:H66" si="24">IFERROR(C53/C$67,"")</f>
        <v>2.1467308840646838E-2</v>
      </c>
      <c r="I53" s="19">
        <f>C53</f>
        <v>1529547</v>
      </c>
      <c r="J53" s="22">
        <f t="shared" ref="J53:J66" si="25">I53-C53</f>
        <v>0</v>
      </c>
      <c r="K53" s="32"/>
      <c r="L53" s="23"/>
      <c r="M53" s="23">
        <f t="shared" ref="M53:M55" si="26">C53*1.025</f>
        <v>1567785.6749999998</v>
      </c>
      <c r="N53" s="22">
        <f t="shared" ref="N53:N66" si="27">M53-C53</f>
        <v>38238.674999999814</v>
      </c>
      <c r="O53" s="23">
        <f>+C53</f>
        <v>1529547</v>
      </c>
      <c r="P53" s="22">
        <f t="shared" ref="P53:P66" si="28">O53-C53</f>
        <v>0</v>
      </c>
      <c r="Q53" s="23">
        <f t="shared" ref="Q53:Q55" si="29">+C53+J53+N53+P53</f>
        <v>1567785.6749999998</v>
      </c>
      <c r="R53" s="22">
        <f t="shared" ref="R53:R55" si="30">+E53-Q53</f>
        <v>353314.32500000019</v>
      </c>
      <c r="S53" s="22">
        <f>F53-R53-P53-N53-J53</f>
        <v>0</v>
      </c>
      <c r="T53" s="24">
        <f t="shared" ref="T53:T67" si="31">IFERROR(J53/C53,0%)</f>
        <v>0</v>
      </c>
      <c r="U53" s="25">
        <f t="shared" ref="U53:U67" si="32">T53/E$33</f>
        <v>0</v>
      </c>
      <c r="V53" s="26">
        <f t="shared" ref="V53:V66" si="33">IFERROR(T53*H53,0%)</f>
        <v>0</v>
      </c>
      <c r="W53" s="24">
        <f t="shared" ref="W53:W67" si="34">IFERROR((E53-C53)/C53,0%)</f>
        <v>0.25599278740699044</v>
      </c>
      <c r="X53" s="25">
        <f t="shared" ref="X53:X66" si="35">IFERROR(W53*H53,0%)</f>
        <v>5.4954762282439125E-3</v>
      </c>
    </row>
    <row r="54" spans="2:43" outlineLevel="1" x14ac:dyDescent="0.3">
      <c r="B54" s="18" t="str">
        <f t="shared" si="22"/>
        <v>Medicare - Traditional</v>
      </c>
      <c r="C54" s="19">
        <v>16547569</v>
      </c>
      <c r="D54" s="19">
        <v>18022772</v>
      </c>
      <c r="E54" s="19">
        <v>17473369</v>
      </c>
      <c r="F54" s="20">
        <f t="shared" si="23"/>
        <v>925800</v>
      </c>
      <c r="G54" s="126">
        <f t="shared" ref="G54:G67" si="36">IFERROR(E54/C54-1,0%)</f>
        <v>5.5947795111173093E-2</v>
      </c>
      <c r="H54" s="21">
        <f t="shared" si="24"/>
        <v>0.23224639339942713</v>
      </c>
      <c r="I54" s="23">
        <f>C54</f>
        <v>16547569</v>
      </c>
      <c r="J54" s="22">
        <f t="shared" si="25"/>
        <v>0</v>
      </c>
      <c r="K54" s="32"/>
      <c r="L54" s="23"/>
      <c r="M54" s="23">
        <f t="shared" si="26"/>
        <v>16961258.224999998</v>
      </c>
      <c r="N54" s="22">
        <f t="shared" si="27"/>
        <v>413689.22499999776</v>
      </c>
      <c r="O54" s="23">
        <f>C54+(294242*0.8)</f>
        <v>16782962.600000001</v>
      </c>
      <c r="P54" s="22">
        <f t="shared" si="28"/>
        <v>235393.60000000149</v>
      </c>
      <c r="Q54" s="23">
        <f t="shared" si="29"/>
        <v>17196651.824999999</v>
      </c>
      <c r="R54" s="22">
        <f t="shared" si="30"/>
        <v>276717.17500000075</v>
      </c>
      <c r="S54" s="22">
        <f t="shared" ref="S54:S66" si="37">F54-R54-P54-N54-J54</f>
        <v>0</v>
      </c>
      <c r="T54" s="24">
        <f t="shared" si="31"/>
        <v>0</v>
      </c>
      <c r="U54" s="25">
        <f t="shared" si="32"/>
        <v>0</v>
      </c>
      <c r="V54" s="26">
        <f t="shared" si="33"/>
        <v>0</v>
      </c>
      <c r="W54" s="24">
        <f t="shared" si="34"/>
        <v>5.5947795111173128E-2</v>
      </c>
      <c r="X54" s="25">
        <f t="shared" si="35"/>
        <v>1.299367363322006E-2</v>
      </c>
    </row>
    <row r="55" spans="2:43" outlineLevel="1" x14ac:dyDescent="0.3">
      <c r="B55" s="18" t="str">
        <f t="shared" si="22"/>
        <v>Medicare - Advantage</v>
      </c>
      <c r="C55" s="19">
        <v>10736995</v>
      </c>
      <c r="D55" s="19">
        <v>11510400</v>
      </c>
      <c r="E55" s="19">
        <v>12265567</v>
      </c>
      <c r="F55" s="20">
        <f t="shared" si="23"/>
        <v>1528572</v>
      </c>
      <c r="G55" s="126">
        <f t="shared" si="36"/>
        <v>0.14236497269487414</v>
      </c>
      <c r="H55" s="21">
        <f t="shared" si="24"/>
        <v>0.15069454399602034</v>
      </c>
      <c r="I55" s="23">
        <f>C55</f>
        <v>10736995</v>
      </c>
      <c r="J55" s="22">
        <f t="shared" si="25"/>
        <v>0</v>
      </c>
      <c r="K55" s="32"/>
      <c r="L55" s="23"/>
      <c r="M55" s="23">
        <f t="shared" si="26"/>
        <v>11005419.874999998</v>
      </c>
      <c r="N55" s="22">
        <f t="shared" si="27"/>
        <v>268424.87499999814</v>
      </c>
      <c r="O55" s="23">
        <f>+C55+(163135*0.8)</f>
        <v>10867503</v>
      </c>
      <c r="P55" s="22">
        <f t="shared" si="28"/>
        <v>130508</v>
      </c>
      <c r="Q55" s="23">
        <f t="shared" si="29"/>
        <v>11135927.874999998</v>
      </c>
      <c r="R55" s="22">
        <f t="shared" si="30"/>
        <v>1129639.1250000019</v>
      </c>
      <c r="S55" s="22">
        <f t="shared" si="37"/>
        <v>0</v>
      </c>
      <c r="T55" s="24">
        <f t="shared" si="31"/>
        <v>0</v>
      </c>
      <c r="U55" s="25">
        <f t="shared" si="32"/>
        <v>0</v>
      </c>
      <c r="V55" s="26">
        <f t="shared" si="33"/>
        <v>0</v>
      </c>
      <c r="W55" s="24">
        <f t="shared" si="34"/>
        <v>0.14236497269487414</v>
      </c>
      <c r="X55" s="25">
        <f t="shared" si="35"/>
        <v>2.1453624641259945E-2</v>
      </c>
    </row>
    <row r="56" spans="2:43" outlineLevel="1" x14ac:dyDescent="0.3">
      <c r="B56" s="18" t="str">
        <f t="shared" si="22"/>
        <v>Commercial</v>
      </c>
      <c r="C56" s="19">
        <f>SUM(C57:C61)</f>
        <v>38757622</v>
      </c>
      <c r="D56" s="19">
        <f>SUM(D57:D61)</f>
        <v>37910000</v>
      </c>
      <c r="E56" s="19">
        <f>SUM(E57:E61)</f>
        <v>40271318</v>
      </c>
      <c r="F56" s="20">
        <f t="shared" si="23"/>
        <v>1513696</v>
      </c>
      <c r="G56" s="126">
        <f t="shared" si="36"/>
        <v>3.9055440501483796E-2</v>
      </c>
      <c r="H56" s="21">
        <f t="shared" si="24"/>
        <v>0.54396618175384504</v>
      </c>
      <c r="I56" s="23">
        <f>SUM(I57:I61)</f>
        <v>40695503.100000001</v>
      </c>
      <c r="J56" s="22">
        <f t="shared" si="25"/>
        <v>1937881.1000000015</v>
      </c>
      <c r="K56" s="32">
        <f>SUM(K57:K61)</f>
        <v>1090259.100000001</v>
      </c>
      <c r="L56" s="23">
        <f>SUM(L57:L61)</f>
        <v>-423436.89999999898</v>
      </c>
      <c r="M56" s="23">
        <f t="shared" ref="M56:R56" si="38">SUM(M57:M61)</f>
        <v>39726562.549999997</v>
      </c>
      <c r="N56" s="22">
        <f t="shared" si="38"/>
        <v>968940.54999999609</v>
      </c>
      <c r="O56" s="23">
        <f t="shared" si="38"/>
        <v>38757622</v>
      </c>
      <c r="P56" s="22">
        <f t="shared" si="38"/>
        <v>0</v>
      </c>
      <c r="Q56" s="23">
        <f t="shared" si="38"/>
        <v>41664443.649999991</v>
      </c>
      <c r="R56" s="22">
        <f t="shared" si="38"/>
        <v>-1393125.6499999971</v>
      </c>
      <c r="S56" s="22">
        <f>SUM(S57:S61)</f>
        <v>0</v>
      </c>
      <c r="T56" s="24">
        <f t="shared" si="31"/>
        <v>5.0000000000000037E-2</v>
      </c>
      <c r="U56" s="25">
        <f t="shared" si="32"/>
        <v>5.0000000000000037E-2</v>
      </c>
      <c r="V56" s="26">
        <f t="shared" si="33"/>
        <v>2.719830908769227E-2</v>
      </c>
      <c r="W56" s="24">
        <f t="shared" si="34"/>
        <v>3.905544050148381E-2</v>
      </c>
      <c r="X56" s="25">
        <f t="shared" si="35"/>
        <v>2.1244838846306624E-2</v>
      </c>
    </row>
    <row r="57" spans="2:43" outlineLevel="1" x14ac:dyDescent="0.3">
      <c r="B57" s="27" t="str">
        <f t="shared" si="22"/>
        <v>Blue Cross</v>
      </c>
      <c r="C57" s="28">
        <v>19328866</v>
      </c>
      <c r="D57" s="28">
        <v>19032232</v>
      </c>
      <c r="E57" s="28">
        <v>20083763</v>
      </c>
      <c r="F57" s="29">
        <f t="shared" si="23"/>
        <v>754897</v>
      </c>
      <c r="G57" s="320">
        <f t="shared" si="36"/>
        <v>3.9055421047463401E-2</v>
      </c>
      <c r="H57" s="30">
        <f t="shared" si="24"/>
        <v>0.27128210899140603</v>
      </c>
      <c r="I57" s="28">
        <f>+C57*(1+$I$33)</f>
        <v>20295309.300000001</v>
      </c>
      <c r="J57" s="31">
        <f t="shared" si="25"/>
        <v>966443.30000000075</v>
      </c>
      <c r="K57" s="23">
        <f t="shared" ref="K57:K61" si="39">+D57-C57+J57</f>
        <v>669809.30000000075</v>
      </c>
      <c r="L57" s="32">
        <f t="shared" ref="L57:L61" si="40">+D57+J57-E57</f>
        <v>-85087.699999999255</v>
      </c>
      <c r="M57" s="23">
        <f>C57*1.025</f>
        <v>19812087.649999999</v>
      </c>
      <c r="N57" s="31">
        <f t="shared" si="27"/>
        <v>483221.64999999851</v>
      </c>
      <c r="O57" s="28">
        <f>C57</f>
        <v>19328866</v>
      </c>
      <c r="P57" s="22">
        <f t="shared" si="28"/>
        <v>0</v>
      </c>
      <c r="Q57" s="23">
        <f>+C57+J57+N57+P57</f>
        <v>20778530.949999999</v>
      </c>
      <c r="R57" s="22">
        <f>+E57-Q57</f>
        <v>-694767.94999999925</v>
      </c>
      <c r="S57" s="31">
        <f t="shared" si="37"/>
        <v>0</v>
      </c>
      <c r="T57" s="33">
        <f t="shared" si="31"/>
        <v>5.0000000000000037E-2</v>
      </c>
      <c r="U57" s="34">
        <f t="shared" si="32"/>
        <v>5.0000000000000037E-2</v>
      </c>
      <c r="V57" s="35">
        <f t="shared" si="33"/>
        <v>1.3564105449570311E-2</v>
      </c>
      <c r="W57" s="33">
        <f t="shared" si="34"/>
        <v>3.9055421047463415E-2</v>
      </c>
      <c r="X57" s="34">
        <f t="shared" si="35"/>
        <v>1.0595036989303223E-2</v>
      </c>
    </row>
    <row r="58" spans="2:43" outlineLevel="1" x14ac:dyDescent="0.3">
      <c r="B58" s="27" t="str">
        <f t="shared" si="22"/>
        <v>Cigna</v>
      </c>
      <c r="C58" s="28">
        <v>4660028</v>
      </c>
      <c r="D58" s="28">
        <v>4588512</v>
      </c>
      <c r="E58" s="28">
        <v>4842027</v>
      </c>
      <c r="F58" s="29">
        <f t="shared" si="23"/>
        <v>181999</v>
      </c>
      <c r="G58" s="128">
        <f t="shared" si="36"/>
        <v>3.9055344731834252E-2</v>
      </c>
      <c r="H58" s="30">
        <f t="shared" si="24"/>
        <v>6.5403848513358398E-2</v>
      </c>
      <c r="I58" s="28">
        <f t="shared" ref="I58:I61" si="41">+C58*(1+$I$33)</f>
        <v>4893029.4000000004</v>
      </c>
      <c r="J58" s="31">
        <f t="shared" si="25"/>
        <v>233001.40000000037</v>
      </c>
      <c r="K58" s="23">
        <f t="shared" si="39"/>
        <v>161485.40000000037</v>
      </c>
      <c r="L58" s="32">
        <f t="shared" si="40"/>
        <v>-20513.599999999627</v>
      </c>
      <c r="M58" s="23">
        <f t="shared" ref="M58:M61" si="42">C58*1.025</f>
        <v>4776528.6999999993</v>
      </c>
      <c r="N58" s="31">
        <f t="shared" si="27"/>
        <v>116500.69999999925</v>
      </c>
      <c r="O58" s="23">
        <f t="shared" ref="O58:O61" si="43">+C58</f>
        <v>4660028</v>
      </c>
      <c r="P58" s="22">
        <f t="shared" si="28"/>
        <v>0</v>
      </c>
      <c r="Q58" s="23">
        <f t="shared" ref="Q58:Q61" si="44">+C58+J58+N58+P58</f>
        <v>5009530.0999999996</v>
      </c>
      <c r="R58" s="22">
        <f t="shared" ref="R58:R61" si="45">+E58-Q58</f>
        <v>-167503.09999999963</v>
      </c>
      <c r="S58" s="31">
        <f t="shared" si="37"/>
        <v>0</v>
      </c>
      <c r="T58" s="33">
        <f t="shared" si="31"/>
        <v>5.0000000000000079E-2</v>
      </c>
      <c r="U58" s="34">
        <f t="shared" si="32"/>
        <v>5.0000000000000079E-2</v>
      </c>
      <c r="V58" s="35">
        <f t="shared" si="33"/>
        <v>3.2701924256679253E-3</v>
      </c>
      <c r="W58" s="33">
        <f t="shared" si="34"/>
        <v>3.9055344731834231E-2</v>
      </c>
      <c r="X58" s="34">
        <f t="shared" si="35"/>
        <v>2.554369850477876E-3</v>
      </c>
    </row>
    <row r="59" spans="2:43" outlineLevel="1" x14ac:dyDescent="0.3">
      <c r="B59" s="27" t="str">
        <f t="shared" si="22"/>
        <v>MVP</v>
      </c>
      <c r="C59" s="28">
        <v>2508637</v>
      </c>
      <c r="D59" s="28">
        <v>2470138</v>
      </c>
      <c r="E59" s="28">
        <v>2606613</v>
      </c>
      <c r="F59" s="29">
        <f t="shared" si="23"/>
        <v>97976</v>
      </c>
      <c r="G59" s="128">
        <f t="shared" si="36"/>
        <v>3.9055471158242483E-2</v>
      </c>
      <c r="H59" s="30">
        <f t="shared" si="24"/>
        <v>3.5208911689587674E-2</v>
      </c>
      <c r="I59" s="28">
        <f t="shared" si="41"/>
        <v>2634068.85</v>
      </c>
      <c r="J59" s="31">
        <f t="shared" si="25"/>
        <v>125431.85000000009</v>
      </c>
      <c r="K59" s="23">
        <f t="shared" si="39"/>
        <v>86932.850000000093</v>
      </c>
      <c r="L59" s="32">
        <f t="shared" si="40"/>
        <v>-11043.149999999907</v>
      </c>
      <c r="M59" s="23">
        <f t="shared" si="42"/>
        <v>2571352.9249999998</v>
      </c>
      <c r="N59" s="31">
        <f t="shared" si="27"/>
        <v>62715.924999999814</v>
      </c>
      <c r="O59" s="23">
        <f t="shared" si="43"/>
        <v>2508637</v>
      </c>
      <c r="P59" s="22">
        <f t="shared" si="28"/>
        <v>0</v>
      </c>
      <c r="Q59" s="23">
        <f t="shared" si="44"/>
        <v>2696784.7749999999</v>
      </c>
      <c r="R59" s="22">
        <f t="shared" si="45"/>
        <v>-90171.774999999907</v>
      </c>
      <c r="S59" s="31">
        <f t="shared" si="37"/>
        <v>0</v>
      </c>
      <c r="T59" s="33">
        <f t="shared" si="31"/>
        <v>5.0000000000000037E-2</v>
      </c>
      <c r="U59" s="34">
        <f t="shared" si="32"/>
        <v>5.0000000000000037E-2</v>
      </c>
      <c r="V59" s="35">
        <f t="shared" si="33"/>
        <v>1.7604455844793851E-3</v>
      </c>
      <c r="W59" s="33">
        <f t="shared" si="34"/>
        <v>3.9055471158242504E-2</v>
      </c>
      <c r="X59" s="34">
        <f t="shared" si="35"/>
        <v>1.3751006350057988E-3</v>
      </c>
    </row>
    <row r="60" spans="2:43" outlineLevel="1" x14ac:dyDescent="0.3">
      <c r="B60" s="27" t="str">
        <f t="shared" si="22"/>
        <v>Health Plans Inc (Incl NVRH ASO Plan)</v>
      </c>
      <c r="C60" s="28">
        <v>2547219</v>
      </c>
      <c r="D60" s="28">
        <v>2508128</v>
      </c>
      <c r="E60" s="28">
        <v>2646702</v>
      </c>
      <c r="F60" s="29">
        <f t="shared" si="23"/>
        <v>99483</v>
      </c>
      <c r="G60" s="128">
        <f t="shared" si="36"/>
        <v>3.9055534683119175E-2</v>
      </c>
      <c r="H60" s="30">
        <f t="shared" si="24"/>
        <v>3.5750413003172575E-2</v>
      </c>
      <c r="I60" s="28">
        <f t="shared" si="41"/>
        <v>2674579.9500000002</v>
      </c>
      <c r="J60" s="31">
        <f t="shared" si="25"/>
        <v>127360.95000000019</v>
      </c>
      <c r="K60" s="23">
        <f t="shared" si="39"/>
        <v>88269.950000000186</v>
      </c>
      <c r="L60" s="32">
        <f t="shared" si="40"/>
        <v>-11213.049999999814</v>
      </c>
      <c r="M60" s="23">
        <f t="shared" si="42"/>
        <v>2610899.4749999996</v>
      </c>
      <c r="N60" s="31">
        <f t="shared" si="27"/>
        <v>63680.474999999627</v>
      </c>
      <c r="O60" s="23">
        <f t="shared" si="43"/>
        <v>2547219</v>
      </c>
      <c r="P60" s="22">
        <f t="shared" si="28"/>
        <v>0</v>
      </c>
      <c r="Q60" s="23">
        <f t="shared" si="44"/>
        <v>2738260.4249999998</v>
      </c>
      <c r="R60" s="22">
        <f t="shared" si="45"/>
        <v>-91558.424999999814</v>
      </c>
      <c r="S60" s="31">
        <f t="shared" si="37"/>
        <v>0</v>
      </c>
      <c r="T60" s="33">
        <f t="shared" si="31"/>
        <v>5.0000000000000072E-2</v>
      </c>
      <c r="U60" s="34">
        <f t="shared" si="32"/>
        <v>5.0000000000000072E-2</v>
      </c>
      <c r="V60" s="35">
        <f t="shared" si="33"/>
        <v>1.7875206501586313E-3</v>
      </c>
      <c r="W60" s="33">
        <f t="shared" si="34"/>
        <v>3.905553468311912E-2</v>
      </c>
      <c r="X60" s="34">
        <f t="shared" si="35"/>
        <v>1.3962514949812392E-3</v>
      </c>
    </row>
    <row r="61" spans="2:43" outlineLevel="1" x14ac:dyDescent="0.3">
      <c r="B61" s="27" t="str">
        <f t="shared" si="22"/>
        <v>All other Commercial</v>
      </c>
      <c r="C61" s="28">
        <v>9712872</v>
      </c>
      <c r="D61" s="28">
        <v>9310990</v>
      </c>
      <c r="E61" s="28">
        <v>10092213</v>
      </c>
      <c r="F61" s="29">
        <f t="shared" si="23"/>
        <v>379341</v>
      </c>
      <c r="G61" s="128">
        <f t="shared" si="36"/>
        <v>3.9055492546385961E-2</v>
      </c>
      <c r="H61" s="30">
        <f t="shared" si="24"/>
        <v>0.13632089955632037</v>
      </c>
      <c r="I61" s="28">
        <f t="shared" si="41"/>
        <v>10198515.6</v>
      </c>
      <c r="J61" s="31">
        <f t="shared" si="25"/>
        <v>485643.59999999963</v>
      </c>
      <c r="K61" s="23">
        <f t="shared" si="39"/>
        <v>83761.599999999627</v>
      </c>
      <c r="L61" s="32">
        <f t="shared" si="40"/>
        <v>-295579.40000000037</v>
      </c>
      <c r="M61" s="23">
        <f t="shared" si="42"/>
        <v>9955693.7999999989</v>
      </c>
      <c r="N61" s="31">
        <f t="shared" si="27"/>
        <v>242821.79999999888</v>
      </c>
      <c r="O61" s="23">
        <f t="shared" si="43"/>
        <v>9712872</v>
      </c>
      <c r="P61" s="22">
        <f t="shared" si="28"/>
        <v>0</v>
      </c>
      <c r="Q61" s="23">
        <f t="shared" si="44"/>
        <v>10441337.399999999</v>
      </c>
      <c r="R61" s="22">
        <f t="shared" si="45"/>
        <v>-349124.39999999851</v>
      </c>
      <c r="S61" s="31">
        <f t="shared" si="37"/>
        <v>0</v>
      </c>
      <c r="T61" s="33">
        <f t="shared" si="31"/>
        <v>4.9999999999999961E-2</v>
      </c>
      <c r="U61" s="34">
        <f t="shared" si="32"/>
        <v>4.9999999999999961E-2</v>
      </c>
      <c r="V61" s="35">
        <f t="shared" si="33"/>
        <v>6.8160449778160133E-3</v>
      </c>
      <c r="W61" s="33">
        <f t="shared" si="34"/>
        <v>3.9055492546385871E-2</v>
      </c>
      <c r="X61" s="34">
        <f t="shared" si="35"/>
        <v>5.3240798765384874E-3</v>
      </c>
    </row>
    <row r="62" spans="2:43" outlineLevel="1" x14ac:dyDescent="0.3">
      <c r="B62" s="11" t="str">
        <f t="shared" si="22"/>
        <v>Fixed Prospective Payments</v>
      </c>
      <c r="C62" s="19">
        <f>+C63+C64+C65</f>
        <v>9457097</v>
      </c>
      <c r="D62" s="19">
        <f t="shared" ref="D62:E62" si="46">+D63+D64+D65</f>
        <v>8525507</v>
      </c>
      <c r="E62" s="19">
        <f t="shared" si="46"/>
        <v>8667651</v>
      </c>
      <c r="F62" s="20">
        <f t="shared" si="23"/>
        <v>-789446</v>
      </c>
      <c r="G62" s="126">
        <f t="shared" si="36"/>
        <v>-8.3476567915080069E-2</v>
      </c>
      <c r="H62" s="21">
        <f t="shared" si="24"/>
        <v>0.13273107791715763</v>
      </c>
      <c r="I62" s="19">
        <f>+I63+I64+I65</f>
        <v>9457097</v>
      </c>
      <c r="J62" s="22">
        <f t="shared" si="25"/>
        <v>0</v>
      </c>
      <c r="K62" s="32"/>
      <c r="L62" s="32"/>
      <c r="M62" s="19">
        <f t="shared" ref="M62:S62" si="47">+M63+M64+M65</f>
        <v>9457097</v>
      </c>
      <c r="N62" s="22">
        <f t="shared" si="47"/>
        <v>0</v>
      </c>
      <c r="O62" s="28">
        <f t="shared" si="47"/>
        <v>9457097</v>
      </c>
      <c r="P62" s="22">
        <f t="shared" si="47"/>
        <v>0</v>
      </c>
      <c r="Q62" s="19">
        <f t="shared" si="47"/>
        <v>9457097</v>
      </c>
      <c r="R62" s="22">
        <f t="shared" si="47"/>
        <v>-789446</v>
      </c>
      <c r="S62" s="22">
        <f t="shared" si="47"/>
        <v>0</v>
      </c>
      <c r="T62" s="24">
        <f t="shared" si="31"/>
        <v>0</v>
      </c>
      <c r="U62" s="25">
        <f t="shared" si="32"/>
        <v>0</v>
      </c>
      <c r="V62" s="26">
        <f t="shared" si="33"/>
        <v>0</v>
      </c>
      <c r="W62" s="24">
        <f t="shared" si="34"/>
        <v>-8.3476567915080069E-2</v>
      </c>
      <c r="X62" s="25">
        <f t="shared" si="35"/>
        <v>-1.1079934840193394E-2</v>
      </c>
    </row>
    <row r="63" spans="2:43" outlineLevel="1" x14ac:dyDescent="0.3">
      <c r="B63" s="27" t="str">
        <f t="shared" si="22"/>
        <v>FPP - Medicare</v>
      </c>
      <c r="C63" s="28"/>
      <c r="D63" s="28"/>
      <c r="E63" s="28"/>
      <c r="F63" s="29">
        <f t="shared" si="23"/>
        <v>0</v>
      </c>
      <c r="G63" s="128">
        <f t="shared" si="36"/>
        <v>0</v>
      </c>
      <c r="H63" s="30">
        <f t="shared" si="24"/>
        <v>0</v>
      </c>
      <c r="I63" s="28"/>
      <c r="J63" s="31">
        <f t="shared" si="25"/>
        <v>0</v>
      </c>
      <c r="K63" s="32"/>
      <c r="L63" s="32"/>
      <c r="M63" s="28"/>
      <c r="N63" s="31">
        <f t="shared" si="27"/>
        <v>0</v>
      </c>
      <c r="O63" s="23">
        <f>+C63</f>
        <v>0</v>
      </c>
      <c r="P63" s="31">
        <f t="shared" si="28"/>
        <v>0</v>
      </c>
      <c r="Q63" s="23">
        <f t="shared" ref="Q63:Q66" si="48">+C63+J63+N63+P63</f>
        <v>0</v>
      </c>
      <c r="R63" s="22">
        <f t="shared" ref="R63:R66" si="49">+E63-Q63</f>
        <v>0</v>
      </c>
      <c r="S63" s="31">
        <f t="shared" si="37"/>
        <v>0</v>
      </c>
      <c r="T63" s="33">
        <f t="shared" si="31"/>
        <v>0</v>
      </c>
      <c r="U63" s="34">
        <f t="shared" si="32"/>
        <v>0</v>
      </c>
      <c r="V63" s="35">
        <f t="shared" si="33"/>
        <v>0</v>
      </c>
      <c r="W63" s="33">
        <f t="shared" si="34"/>
        <v>0</v>
      </c>
      <c r="X63" s="34">
        <f t="shared" si="35"/>
        <v>0</v>
      </c>
    </row>
    <row r="64" spans="2:43" outlineLevel="1" x14ac:dyDescent="0.3">
      <c r="B64" s="27" t="str">
        <f t="shared" si="22"/>
        <v>FPP - Medicaid</v>
      </c>
      <c r="C64" s="28">
        <v>9972097</v>
      </c>
      <c r="D64" s="28">
        <v>9025507</v>
      </c>
      <c r="E64" s="28">
        <v>9167651</v>
      </c>
      <c r="F64" s="29">
        <f t="shared" si="23"/>
        <v>-804446</v>
      </c>
      <c r="G64" s="128">
        <f t="shared" si="36"/>
        <v>-8.0669692643382862E-2</v>
      </c>
      <c r="H64" s="30">
        <f t="shared" si="24"/>
        <v>0.13995914220869826</v>
      </c>
      <c r="I64" s="28">
        <f>+C64</f>
        <v>9972097</v>
      </c>
      <c r="J64" s="31">
        <f t="shared" si="25"/>
        <v>0</v>
      </c>
      <c r="K64" s="32"/>
      <c r="L64" s="32"/>
      <c r="M64" s="28">
        <f>+C64</f>
        <v>9972097</v>
      </c>
      <c r="N64" s="31">
        <f t="shared" si="27"/>
        <v>0</v>
      </c>
      <c r="O64" s="23">
        <f t="shared" ref="O64" si="50">+C64</f>
        <v>9972097</v>
      </c>
      <c r="P64" s="22">
        <f t="shared" si="28"/>
        <v>0</v>
      </c>
      <c r="Q64" s="23">
        <f t="shared" si="48"/>
        <v>9972097</v>
      </c>
      <c r="R64" s="22">
        <f t="shared" si="49"/>
        <v>-804446</v>
      </c>
      <c r="S64" s="31">
        <f t="shared" si="37"/>
        <v>0</v>
      </c>
      <c r="T64" s="33">
        <f t="shared" si="31"/>
        <v>0</v>
      </c>
      <c r="U64" s="34">
        <f t="shared" si="32"/>
        <v>0</v>
      </c>
      <c r="V64" s="35">
        <f t="shared" si="33"/>
        <v>0</v>
      </c>
      <c r="W64" s="33">
        <f t="shared" si="34"/>
        <v>-8.0669692643382834E-2</v>
      </c>
      <c r="X64" s="34">
        <f t="shared" si="35"/>
        <v>-1.1290460984607198E-2</v>
      </c>
    </row>
    <row r="65" spans="2:25" outlineLevel="1" x14ac:dyDescent="0.3">
      <c r="B65" s="27" t="s">
        <v>85</v>
      </c>
      <c r="C65" s="28">
        <f>-515000</f>
        <v>-515000</v>
      </c>
      <c r="D65" s="28">
        <v>-500000</v>
      </c>
      <c r="E65" s="28">
        <v>-500000</v>
      </c>
      <c r="F65" s="29">
        <f t="shared" si="23"/>
        <v>15000</v>
      </c>
      <c r="G65" s="128">
        <f t="shared" si="36"/>
        <v>-2.9126213592232997E-2</v>
      </c>
      <c r="H65" s="30">
        <f t="shared" si="24"/>
        <v>-7.2280642915406468E-3</v>
      </c>
      <c r="I65" s="28">
        <f>+C65</f>
        <v>-515000</v>
      </c>
      <c r="J65" s="31">
        <f t="shared" si="25"/>
        <v>0</v>
      </c>
      <c r="K65" s="32"/>
      <c r="L65" s="32"/>
      <c r="M65" s="28">
        <f>+C65</f>
        <v>-515000</v>
      </c>
      <c r="N65" s="31">
        <f t="shared" si="27"/>
        <v>0</v>
      </c>
      <c r="O65" s="23">
        <f>+C65</f>
        <v>-515000</v>
      </c>
      <c r="P65" s="22">
        <f t="shared" si="28"/>
        <v>0</v>
      </c>
      <c r="Q65" s="23">
        <f t="shared" si="48"/>
        <v>-515000</v>
      </c>
      <c r="R65" s="22">
        <f t="shared" si="49"/>
        <v>15000</v>
      </c>
      <c r="S65" s="31">
        <f t="shared" si="37"/>
        <v>0</v>
      </c>
      <c r="T65" s="33">
        <f t="shared" si="31"/>
        <v>0</v>
      </c>
      <c r="U65" s="34">
        <f t="shared" si="32"/>
        <v>0</v>
      </c>
      <c r="V65" s="35">
        <f t="shared" si="33"/>
        <v>0</v>
      </c>
      <c r="W65" s="33">
        <f t="shared" si="34"/>
        <v>-2.9126213592233011E-2</v>
      </c>
      <c r="X65" s="34">
        <f t="shared" si="35"/>
        <v>2.1052614441380527E-4</v>
      </c>
      <c r="Y65" s="1"/>
    </row>
    <row r="66" spans="2:25" outlineLevel="1" x14ac:dyDescent="0.3">
      <c r="B66" s="36" t="str">
        <f t="shared" ref="B66" si="51">B49</f>
        <v>Other (Bad Debt, Free Care, DSH)</v>
      </c>
      <c r="C66" s="107">
        <f>-6705172+926400</f>
        <v>-5778772</v>
      </c>
      <c r="D66" s="107">
        <f>-7372052+975000</f>
        <v>-6397052</v>
      </c>
      <c r="E66" s="107">
        <f>-7673350+975000</f>
        <v>-6698350</v>
      </c>
      <c r="F66" s="38">
        <f>E66-C66</f>
        <v>-919578</v>
      </c>
      <c r="G66" s="129">
        <f t="shared" si="36"/>
        <v>0.15913034810856019</v>
      </c>
      <c r="H66" s="39">
        <f t="shared" si="24"/>
        <v>-8.1105505907096948E-2</v>
      </c>
      <c r="I66" s="82">
        <f>+C66*(1+0.05)</f>
        <v>-6067710.6000000006</v>
      </c>
      <c r="J66" s="40">
        <f t="shared" si="25"/>
        <v>-288938.60000000056</v>
      </c>
      <c r="K66" s="41">
        <f>+D66-C66+J66</f>
        <v>-907218.60000000056</v>
      </c>
      <c r="L66" s="319">
        <f>+D66+J66-E66</f>
        <v>12359.399999999441</v>
      </c>
      <c r="M66" s="41">
        <f t="shared" ref="M66" si="52">C66*1.025</f>
        <v>-5923241.2999999998</v>
      </c>
      <c r="N66" s="40">
        <f t="shared" si="27"/>
        <v>-144469.29999999981</v>
      </c>
      <c r="O66" s="41">
        <f>+C66</f>
        <v>-5778772</v>
      </c>
      <c r="P66" s="40">
        <f t="shared" si="28"/>
        <v>0</v>
      </c>
      <c r="Q66" s="41">
        <f t="shared" si="48"/>
        <v>-6212179.9000000004</v>
      </c>
      <c r="R66" s="40">
        <f t="shared" si="49"/>
        <v>-486170.09999999963</v>
      </c>
      <c r="S66" s="40">
        <f t="shared" si="37"/>
        <v>0</v>
      </c>
      <c r="T66" s="42">
        <f t="shared" si="31"/>
        <v>5.00000000000001E-2</v>
      </c>
      <c r="U66" s="43">
        <f t="shared" si="32"/>
        <v>5.00000000000001E-2</v>
      </c>
      <c r="V66" s="44">
        <f t="shared" si="33"/>
        <v>-4.0552752953548557E-3</v>
      </c>
      <c r="W66" s="42">
        <f t="shared" si="34"/>
        <v>0.15913034810856008</v>
      </c>
      <c r="X66" s="43">
        <f t="shared" si="35"/>
        <v>-1.2906347388517213E-2</v>
      </c>
    </row>
    <row r="67" spans="2:25" outlineLevel="1" x14ac:dyDescent="0.3">
      <c r="B67" s="3" t="s">
        <v>91</v>
      </c>
      <c r="C67" s="45">
        <f>SUM(C53,C54,C55,C56,C62,C66)</f>
        <v>71250058</v>
      </c>
      <c r="D67" s="45">
        <f>SUM(D53,D54,D55,D56,D62,D66)</f>
        <v>70868427</v>
      </c>
      <c r="E67" s="45">
        <f>SUM(E53,E54,E55,E56,E62,E66)</f>
        <v>73900655</v>
      </c>
      <c r="F67" s="45">
        <f>E67-C67</f>
        <v>2650597</v>
      </c>
      <c r="G67" s="131">
        <f t="shared" si="36"/>
        <v>3.7201331120319869E-2</v>
      </c>
      <c r="H67" s="46">
        <f>SUM(H66,H62,H56,H55,H54,H53)</f>
        <v>1</v>
      </c>
      <c r="I67" s="45">
        <f>SUM(I53:I66)-I56-I62</f>
        <v>72899000.5</v>
      </c>
      <c r="J67" s="45">
        <f>SUM(J53,J54,J55,J56,J62,J66)</f>
        <v>1648942.5000000009</v>
      </c>
      <c r="K67" s="45">
        <f>SUM(K53,K54,K55,K56,K62,K66)</f>
        <v>183040.50000000047</v>
      </c>
      <c r="L67" s="45">
        <f>SUM(L53,L54,L55,L56,L62,L66)</f>
        <v>-411077.49999999953</v>
      </c>
      <c r="M67" s="45">
        <f t="shared" ref="M67:S67" si="53">SUM(M53,M54,M55,M56,M62,M66)</f>
        <v>72794882.024999991</v>
      </c>
      <c r="N67" s="45">
        <f t="shared" si="53"/>
        <v>1544824.024999992</v>
      </c>
      <c r="O67" s="45">
        <f t="shared" si="53"/>
        <v>71615959.599999994</v>
      </c>
      <c r="P67" s="45">
        <f t="shared" si="53"/>
        <v>365901.60000000149</v>
      </c>
      <c r="Q67" s="45">
        <f t="shared" si="53"/>
        <v>74809726.124999985</v>
      </c>
      <c r="R67" s="45">
        <f t="shared" si="53"/>
        <v>-909071.12499999395</v>
      </c>
      <c r="S67" s="45">
        <f t="shared" si="53"/>
        <v>0</v>
      </c>
      <c r="T67" s="47">
        <f t="shared" si="31"/>
        <v>2.3143033792337418E-2</v>
      </c>
      <c r="U67" s="48">
        <f t="shared" si="32"/>
        <v>2.3143033792337418E-2</v>
      </c>
      <c r="V67" s="49">
        <f>SUM(V53:V56,V62,V66)</f>
        <v>2.3143033792337415E-2</v>
      </c>
      <c r="W67" s="50">
        <f t="shared" si="34"/>
        <v>3.7201331120319932E-2</v>
      </c>
      <c r="X67" s="51">
        <f>SUM(X53:X56,X62,X66)</f>
        <v>3.7201331120319939E-2</v>
      </c>
    </row>
    <row r="68" spans="2:25" outlineLevel="1" x14ac:dyDescent="0.3">
      <c r="B68" s="1"/>
      <c r="C68" s="54"/>
      <c r="D68" s="54"/>
      <c r="E68" s="54"/>
      <c r="F68" s="80"/>
      <c r="G68" s="80"/>
      <c r="H68" s="55"/>
      <c r="I68" s="54"/>
      <c r="J68" s="96"/>
      <c r="K68" s="54"/>
      <c r="L68" s="54"/>
      <c r="M68" s="54"/>
      <c r="N68" s="96"/>
      <c r="O68" s="54"/>
      <c r="P68" s="96"/>
      <c r="Q68" s="54"/>
      <c r="R68" s="96"/>
      <c r="S68" s="96"/>
      <c r="T68" s="56"/>
      <c r="U68" s="49"/>
      <c r="V68" s="49"/>
      <c r="W68" s="50"/>
      <c r="X68" s="51"/>
    </row>
    <row r="69" spans="2:25" outlineLevel="1" x14ac:dyDescent="0.3">
      <c r="B69" s="1"/>
      <c r="C69" s="57"/>
      <c r="D69" s="57"/>
      <c r="E69" s="57"/>
      <c r="F69" s="57"/>
      <c r="G69" s="57"/>
      <c r="H69" s="58"/>
      <c r="I69" s="57"/>
      <c r="J69" s="57"/>
      <c r="K69" s="57"/>
      <c r="L69" s="57"/>
      <c r="M69" s="57"/>
      <c r="N69" s="57"/>
      <c r="O69" s="57"/>
      <c r="P69" s="57"/>
      <c r="Q69" s="57"/>
      <c r="R69" s="57"/>
      <c r="S69" s="57"/>
      <c r="T69" s="49"/>
      <c r="U69" s="49"/>
      <c r="V69" s="49"/>
      <c r="W69" s="51"/>
      <c r="X69" s="51"/>
    </row>
    <row r="70" spans="2:25" ht="63" customHeight="1" outlineLevel="1" x14ac:dyDescent="0.3">
      <c r="B70" s="14" t="s">
        <v>92</v>
      </c>
      <c r="C70" s="15" t="str">
        <f>C52</f>
        <v>NPR FY24
Budget</v>
      </c>
      <c r="D70" s="15" t="str">
        <f t="shared" ref="D70:X70" si="54">D52</f>
        <v>NPR FY24
Proj.</v>
      </c>
      <c r="E70" s="15" t="str">
        <f t="shared" si="54"/>
        <v>NPR FY25
Budget</v>
      </c>
      <c r="F70" s="15" t="str">
        <f t="shared" si="54"/>
        <v>NPR YOY 
(Budget to Budget)</v>
      </c>
      <c r="G70" s="15" t="s">
        <v>128</v>
      </c>
      <c r="H70" s="15" t="str">
        <f t="shared" si="54"/>
        <v>W</v>
      </c>
      <c r="I70" s="15" t="str">
        <f t="shared" si="54"/>
        <v>NPR FY24 @FY25 Comm. Prices</v>
      </c>
      <c r="J70" s="15" t="str">
        <f t="shared" si="54"/>
        <v>NPR FY25 due to Comm. Price</v>
      </c>
      <c r="K70" s="15" t="str">
        <f t="shared" si="54"/>
        <v>NPR FY25 due to Comm. Price
(FY24 Proj. to FY24 Budget)</v>
      </c>
      <c r="L70" s="15" t="str">
        <f t="shared" si="54"/>
        <v>NPR FY25 due to Comm. Price
(FY25 Budget to FY24 Proj.)</v>
      </c>
      <c r="M70" s="15" t="str">
        <f t="shared" si="54"/>
        <v>NPR FY24 @FY25 Utiliz.</v>
      </c>
      <c r="N70" s="15" t="str">
        <f t="shared" si="54"/>
        <v>NPR FY25 due to Utiliz.</v>
      </c>
      <c r="O70" s="15" t="str">
        <f t="shared" si="54"/>
        <v>NPR FY24 @FY25 Public Payer Prices</v>
      </c>
      <c r="P70" s="15" t="str">
        <f t="shared" si="54"/>
        <v>NPR FY25 due to Public Payer Prices</v>
      </c>
      <c r="Q70" s="15" t="str">
        <f t="shared" si="54"/>
        <v>NPR FY24 @FY25 Payer Mix</v>
      </c>
      <c r="R70" s="15" t="str">
        <f t="shared" si="54"/>
        <v>NPR FY25 due to Payer Mix</v>
      </c>
      <c r="S70" s="15" t="str">
        <f t="shared" si="54"/>
        <v>NPR FY25 due to all other</v>
      </c>
      <c r="T70" s="15" t="str">
        <f t="shared" si="54"/>
        <v>FY25
Comm Rate NPR Impact</v>
      </c>
      <c r="U70" s="16" t="str">
        <f t="shared" si="54"/>
        <v>FY25
Estimated AnnualizedComm Rate</v>
      </c>
      <c r="V70" s="16" t="str">
        <f t="shared" si="54"/>
        <v>FY25 Comm Rate (WAvg)</v>
      </c>
      <c r="W70" s="15" t="str">
        <f t="shared" si="54"/>
        <v>FY25 NPR Growth</v>
      </c>
      <c r="X70" s="16" t="str">
        <f t="shared" si="54"/>
        <v>FY25 NPR Growth
(WAvg)</v>
      </c>
    </row>
    <row r="71" spans="2:25" outlineLevel="1" x14ac:dyDescent="0.3">
      <c r="B71" s="18" t="str">
        <f t="shared" ref="B71:B82" si="55">B53</f>
        <v>Medicaid</v>
      </c>
      <c r="C71" s="19">
        <v>4478392</v>
      </c>
      <c r="D71" s="19">
        <v>4442206</v>
      </c>
      <c r="E71" s="19">
        <v>4317260</v>
      </c>
      <c r="F71" s="20">
        <f t="shared" ref="F71:F82" si="56">E71-C71</f>
        <v>-161132</v>
      </c>
      <c r="G71" s="126">
        <f>IFERROR(E71/C71-1,0%)</f>
        <v>-3.5979878492101602E-2</v>
      </c>
      <c r="H71" s="21">
        <f t="shared" ref="H71:H84" si="57">IFERROR(C71/C$85,"")</f>
        <v>0.19113423072346553</v>
      </c>
      <c r="I71" s="19">
        <f t="shared" ref="I71:I73" si="58">C71</f>
        <v>4478392</v>
      </c>
      <c r="J71" s="22">
        <f>I71-C71</f>
        <v>0</v>
      </c>
      <c r="K71" s="23"/>
      <c r="L71" s="23"/>
      <c r="M71" s="23">
        <f t="shared" ref="M71:M73" si="59">C71*1.025</f>
        <v>4590351.8</v>
      </c>
      <c r="N71" s="22">
        <f t="shared" ref="N71:N84" si="60">M71-C71</f>
        <v>111959.79999999981</v>
      </c>
      <c r="O71" s="23">
        <f t="shared" ref="O71:O73" si="61">+C71</f>
        <v>4478392</v>
      </c>
      <c r="P71" s="22">
        <f t="shared" ref="P71:P84" si="62">O71-C71</f>
        <v>0</v>
      </c>
      <c r="Q71" s="23">
        <f t="shared" ref="Q71:Q73" si="63">+C71+J71+N71+P71</f>
        <v>4590351.8</v>
      </c>
      <c r="R71" s="22">
        <f t="shared" ref="R71:R73" si="64">+E71-Q71</f>
        <v>-273091.79999999981</v>
      </c>
      <c r="S71" s="22">
        <f>F71-R71-P71-N71-J71</f>
        <v>0</v>
      </c>
      <c r="T71" s="24">
        <f t="shared" ref="T71:T85" si="65">IFERROR(J71/C71,0%)</f>
        <v>0</v>
      </c>
      <c r="U71" s="25">
        <f t="shared" ref="U71:U85" si="66">T71/E$33</f>
        <v>0</v>
      </c>
      <c r="V71" s="26">
        <f t="shared" ref="V71:V84" si="67">IFERROR(T71*H71,0%)</f>
        <v>0</v>
      </c>
      <c r="W71" s="24">
        <f t="shared" ref="W71:W85" si="68">IFERROR((E71-C71)/C71,0%)</f>
        <v>-3.597987849210163E-2</v>
      </c>
      <c r="X71" s="25">
        <f t="shared" ref="X71:X84" si="69">IFERROR(W71*H71,0%)</f>
        <v>-6.8769863971116082E-3</v>
      </c>
    </row>
    <row r="72" spans="2:25" outlineLevel="1" x14ac:dyDescent="0.3">
      <c r="B72" s="18" t="str">
        <f t="shared" si="55"/>
        <v>Medicare - Traditional</v>
      </c>
      <c r="C72" s="19">
        <f>9083736+4274699</f>
        <v>13358435</v>
      </c>
      <c r="D72" s="19">
        <v>13049581</v>
      </c>
      <c r="E72" s="19">
        <v>13328764</v>
      </c>
      <c r="F72" s="20">
        <f t="shared" si="56"/>
        <v>-29671</v>
      </c>
      <c r="G72" s="126">
        <f t="shared" ref="G72:G85" si="70">IFERROR(E72/C72-1,0%)</f>
        <v>-2.2211434198691205E-3</v>
      </c>
      <c r="H72" s="21">
        <f t="shared" si="57"/>
        <v>0.57012744694846207</v>
      </c>
      <c r="I72" s="19">
        <f t="shared" si="58"/>
        <v>13358435</v>
      </c>
      <c r="J72" s="22">
        <f t="shared" ref="J72:J84" si="71">I72-C72</f>
        <v>0</v>
      </c>
      <c r="K72" s="23"/>
      <c r="L72" s="23"/>
      <c r="M72" s="23">
        <f t="shared" si="59"/>
        <v>13692395.874999998</v>
      </c>
      <c r="N72" s="22">
        <f t="shared" si="60"/>
        <v>333960.87499999814</v>
      </c>
      <c r="O72" s="23">
        <f t="shared" si="61"/>
        <v>13358435</v>
      </c>
      <c r="P72" s="22">
        <f t="shared" si="62"/>
        <v>0</v>
      </c>
      <c r="Q72" s="23">
        <f t="shared" si="63"/>
        <v>13692395.874999998</v>
      </c>
      <c r="R72" s="22">
        <f t="shared" si="64"/>
        <v>-363631.87499999814</v>
      </c>
      <c r="S72" s="22">
        <f t="shared" ref="S72:S84" si="72">F72-R72-P72-N72-J72</f>
        <v>0</v>
      </c>
      <c r="T72" s="24">
        <f t="shared" si="65"/>
        <v>0</v>
      </c>
      <c r="U72" s="25">
        <f t="shared" si="66"/>
        <v>0</v>
      </c>
      <c r="V72" s="26">
        <f t="shared" si="67"/>
        <v>0</v>
      </c>
      <c r="W72" s="24">
        <f t="shared" si="68"/>
        <v>-2.221143419869169E-3</v>
      </c>
      <c r="X72" s="25">
        <f t="shared" si="69"/>
        <v>-1.2663348272763852E-3</v>
      </c>
    </row>
    <row r="73" spans="2:25" outlineLevel="1" x14ac:dyDescent="0.3">
      <c r="B73" s="18" t="str">
        <f t="shared" si="55"/>
        <v>Medicare - Advantage</v>
      </c>
      <c r="C73" s="19"/>
      <c r="D73" s="19"/>
      <c r="E73" s="19"/>
      <c r="F73" s="20">
        <f t="shared" si="56"/>
        <v>0</v>
      </c>
      <c r="G73" s="126">
        <f t="shared" si="70"/>
        <v>0</v>
      </c>
      <c r="H73" s="21">
        <f t="shared" si="57"/>
        <v>0</v>
      </c>
      <c r="I73" s="19">
        <f t="shared" si="58"/>
        <v>0</v>
      </c>
      <c r="J73" s="22">
        <f t="shared" si="71"/>
        <v>0</v>
      </c>
      <c r="K73" s="23"/>
      <c r="L73" s="23"/>
      <c r="M73" s="23">
        <f t="shared" si="59"/>
        <v>0</v>
      </c>
      <c r="N73" s="22">
        <f t="shared" si="60"/>
        <v>0</v>
      </c>
      <c r="O73" s="23">
        <f t="shared" si="61"/>
        <v>0</v>
      </c>
      <c r="P73" s="22">
        <f t="shared" si="62"/>
        <v>0</v>
      </c>
      <c r="Q73" s="23">
        <f t="shared" si="63"/>
        <v>0</v>
      </c>
      <c r="R73" s="22">
        <f t="shared" si="64"/>
        <v>0</v>
      </c>
      <c r="S73" s="22">
        <f t="shared" si="72"/>
        <v>0</v>
      </c>
      <c r="T73" s="24">
        <f t="shared" si="65"/>
        <v>0</v>
      </c>
      <c r="U73" s="25">
        <f t="shared" si="66"/>
        <v>0</v>
      </c>
      <c r="V73" s="26">
        <f t="shared" si="67"/>
        <v>0</v>
      </c>
      <c r="W73" s="24">
        <f t="shared" si="68"/>
        <v>0</v>
      </c>
      <c r="X73" s="25">
        <f t="shared" si="69"/>
        <v>0</v>
      </c>
    </row>
    <row r="74" spans="2:25" outlineLevel="1" x14ac:dyDescent="0.3">
      <c r="B74" s="18" t="str">
        <f t="shared" si="55"/>
        <v>Commercial</v>
      </c>
      <c r="C74" s="19">
        <f>SUM(C75:C79)</f>
        <v>5593785</v>
      </c>
      <c r="D74" s="19">
        <f>SUM(D75:D79)</f>
        <v>5471451</v>
      </c>
      <c r="E74" s="19">
        <f>SUM(E75:E79)</f>
        <v>5812254</v>
      </c>
      <c r="F74" s="20">
        <f t="shared" si="56"/>
        <v>218469</v>
      </c>
      <c r="G74" s="126">
        <f t="shared" si="70"/>
        <v>3.9055666243875908E-2</v>
      </c>
      <c r="H74" s="21">
        <f t="shared" si="57"/>
        <v>0.23873832232807235</v>
      </c>
      <c r="I74" s="23">
        <f>SUM(I75:I79)</f>
        <v>5593785</v>
      </c>
      <c r="J74" s="22">
        <f t="shared" si="71"/>
        <v>0</v>
      </c>
      <c r="K74" s="23">
        <f>J74*0.4</f>
        <v>0</v>
      </c>
      <c r="L74" s="23">
        <f>J74*0.6</f>
        <v>0</v>
      </c>
      <c r="M74" s="23">
        <f>SUM(M75:M79)</f>
        <v>5691568.1099999994</v>
      </c>
      <c r="N74" s="22">
        <f t="shared" si="60"/>
        <v>97783.109999999404</v>
      </c>
      <c r="O74" s="23">
        <f>SUM(O75:O79)</f>
        <v>5593785</v>
      </c>
      <c r="P74" s="22">
        <f t="shared" si="62"/>
        <v>0</v>
      </c>
      <c r="Q74" s="23">
        <f>SUM(Q75:Q79)</f>
        <v>5691568.1099999994</v>
      </c>
      <c r="R74" s="22">
        <f>SUM(R75:R79)</f>
        <v>120685.89000000031</v>
      </c>
      <c r="S74" s="22">
        <f t="shared" si="72"/>
        <v>2.9103830456733704E-10</v>
      </c>
      <c r="T74" s="24">
        <f t="shared" si="65"/>
        <v>0</v>
      </c>
      <c r="U74" s="25">
        <f t="shared" si="66"/>
        <v>0</v>
      </c>
      <c r="V74" s="26">
        <f t="shared" si="67"/>
        <v>0</v>
      </c>
      <c r="W74" s="24">
        <f t="shared" si="68"/>
        <v>3.9055666243876019E-2</v>
      </c>
      <c r="X74" s="25">
        <f t="shared" si="69"/>
        <v>9.324084236468088E-3</v>
      </c>
    </row>
    <row r="75" spans="2:25" outlineLevel="1" x14ac:dyDescent="0.3">
      <c r="B75" s="27" t="str">
        <f t="shared" si="55"/>
        <v>Blue Cross</v>
      </c>
      <c r="C75" s="28">
        <v>2789684</v>
      </c>
      <c r="D75" s="28">
        <v>2746871</v>
      </c>
      <c r="E75" s="28">
        <v>2898636</v>
      </c>
      <c r="F75" s="29">
        <f t="shared" si="56"/>
        <v>108952</v>
      </c>
      <c r="G75" s="320">
        <f t="shared" si="70"/>
        <v>3.9055319527229626E-2</v>
      </c>
      <c r="H75" s="30">
        <f t="shared" si="57"/>
        <v>0.11906150808182048</v>
      </c>
      <c r="I75" s="19">
        <f>C75</f>
        <v>2789684</v>
      </c>
      <c r="J75" s="31">
        <f t="shared" si="71"/>
        <v>0</v>
      </c>
      <c r="K75" s="32">
        <f t="shared" ref="K75:K79" si="73">J75*0.4</f>
        <v>0</v>
      </c>
      <c r="L75" s="32">
        <f t="shared" ref="L75:L79" si="74">J75*0.6</f>
        <v>0</v>
      </c>
      <c r="M75" s="23">
        <f t="shared" ref="M75" si="75">C75*1.025</f>
        <v>2859426.0999999996</v>
      </c>
      <c r="N75" s="31">
        <f t="shared" si="60"/>
        <v>69742.099999999627</v>
      </c>
      <c r="O75" s="23">
        <f>+C75</f>
        <v>2789684</v>
      </c>
      <c r="P75" s="22">
        <f t="shared" si="62"/>
        <v>0</v>
      </c>
      <c r="Q75" s="23">
        <f>+C75+J75+N75+P75</f>
        <v>2859426.0999999996</v>
      </c>
      <c r="R75" s="22">
        <f t="shared" ref="R75:R79" si="76">+E75-Q75</f>
        <v>39209.900000000373</v>
      </c>
      <c r="S75" s="31">
        <f t="shared" si="72"/>
        <v>0</v>
      </c>
      <c r="T75" s="33">
        <f t="shared" si="65"/>
        <v>0</v>
      </c>
      <c r="U75" s="34">
        <f t="shared" si="66"/>
        <v>0</v>
      </c>
      <c r="V75" s="35">
        <f t="shared" si="67"/>
        <v>0</v>
      </c>
      <c r="W75" s="33">
        <f t="shared" si="68"/>
        <v>3.9055319527229605E-2</v>
      </c>
      <c r="X75" s="34">
        <f t="shared" si="69"/>
        <v>4.6499852415293284E-3</v>
      </c>
    </row>
    <row r="76" spans="2:25" outlineLevel="1" x14ac:dyDescent="0.3">
      <c r="B76" s="27" t="str">
        <f t="shared" si="55"/>
        <v>Cigna</v>
      </c>
      <c r="C76" s="28">
        <v>672570</v>
      </c>
      <c r="D76" s="28">
        <v>662248</v>
      </c>
      <c r="E76" s="28">
        <v>698837</v>
      </c>
      <c r="F76" s="29">
        <f t="shared" si="56"/>
        <v>26267</v>
      </c>
      <c r="G76" s="128">
        <f t="shared" si="70"/>
        <v>3.9054670889275389E-2</v>
      </c>
      <c r="H76" s="30">
        <f t="shared" si="57"/>
        <v>2.8704755983326429E-2</v>
      </c>
      <c r="I76" s="28">
        <f>+C76</f>
        <v>672570</v>
      </c>
      <c r="J76" s="31">
        <f t="shared" si="71"/>
        <v>0</v>
      </c>
      <c r="K76" s="32">
        <f t="shared" si="73"/>
        <v>0</v>
      </c>
      <c r="L76" s="32">
        <f t="shared" si="74"/>
        <v>0</v>
      </c>
      <c r="M76" s="28">
        <f>C76*1.01</f>
        <v>679295.7</v>
      </c>
      <c r="N76" s="31">
        <f t="shared" si="60"/>
        <v>6725.6999999999534</v>
      </c>
      <c r="O76" s="28">
        <f>C76</f>
        <v>672570</v>
      </c>
      <c r="P76" s="22">
        <f t="shared" si="62"/>
        <v>0</v>
      </c>
      <c r="Q76" s="28">
        <f t="shared" ref="Q76:Q80" si="77">C76*1.01</f>
        <v>679295.7</v>
      </c>
      <c r="R76" s="22">
        <f t="shared" si="76"/>
        <v>19541.300000000047</v>
      </c>
      <c r="S76" s="31">
        <f t="shared" si="72"/>
        <v>0</v>
      </c>
      <c r="T76" s="33">
        <f t="shared" si="65"/>
        <v>0</v>
      </c>
      <c r="U76" s="34">
        <f t="shared" si="66"/>
        <v>0</v>
      </c>
      <c r="V76" s="35">
        <f t="shared" si="67"/>
        <v>0</v>
      </c>
      <c r="W76" s="33">
        <f t="shared" si="68"/>
        <v>3.9054670889275465E-2</v>
      </c>
      <c r="X76" s="34">
        <f t="shared" si="69"/>
        <v>1.1210547978857744E-3</v>
      </c>
    </row>
    <row r="77" spans="2:25" outlineLevel="1" x14ac:dyDescent="0.3">
      <c r="B77" s="27" t="str">
        <f t="shared" si="55"/>
        <v>MVP</v>
      </c>
      <c r="C77" s="28">
        <v>362065</v>
      </c>
      <c r="D77" s="28">
        <v>356509</v>
      </c>
      <c r="E77" s="28">
        <v>376206</v>
      </c>
      <c r="F77" s="29">
        <f t="shared" si="56"/>
        <v>14141</v>
      </c>
      <c r="G77" s="128">
        <f t="shared" si="70"/>
        <v>3.9056523000013721E-2</v>
      </c>
      <c r="H77" s="30">
        <f t="shared" si="57"/>
        <v>1.5452648014486347E-2</v>
      </c>
      <c r="I77" s="28">
        <f t="shared" ref="I77:I79" si="78">+C77</f>
        <v>362065</v>
      </c>
      <c r="J77" s="31">
        <f t="shared" si="71"/>
        <v>0</v>
      </c>
      <c r="K77" s="32">
        <f t="shared" si="73"/>
        <v>0</v>
      </c>
      <c r="L77" s="32">
        <f t="shared" si="74"/>
        <v>0</v>
      </c>
      <c r="M77" s="28">
        <f>C77*1.01</f>
        <v>365685.65</v>
      </c>
      <c r="N77" s="31">
        <f t="shared" si="60"/>
        <v>3620.6500000000233</v>
      </c>
      <c r="O77" s="28">
        <f t="shared" ref="O77:O79" si="79">C77</f>
        <v>362065</v>
      </c>
      <c r="P77" s="22">
        <f t="shared" si="62"/>
        <v>0</v>
      </c>
      <c r="Q77" s="28">
        <f t="shared" si="77"/>
        <v>365685.65</v>
      </c>
      <c r="R77" s="22">
        <f t="shared" si="76"/>
        <v>10520.349999999977</v>
      </c>
      <c r="S77" s="31">
        <f t="shared" si="72"/>
        <v>0</v>
      </c>
      <c r="T77" s="33">
        <f t="shared" si="65"/>
        <v>0</v>
      </c>
      <c r="U77" s="34">
        <f t="shared" si="66"/>
        <v>0</v>
      </c>
      <c r="V77" s="35">
        <f t="shared" si="67"/>
        <v>0</v>
      </c>
      <c r="W77" s="33">
        <f t="shared" si="68"/>
        <v>3.9056523000013811E-2</v>
      </c>
      <c r="X77" s="34">
        <f t="shared" si="69"/>
        <v>6.0352670258890379E-4</v>
      </c>
    </row>
    <row r="78" spans="2:25" outlineLevel="1" x14ac:dyDescent="0.3">
      <c r="B78" s="27" t="str">
        <f t="shared" si="55"/>
        <v>Health Plans Inc (Incl NVRH ASO Plan)</v>
      </c>
      <c r="C78" s="28">
        <v>367633</v>
      </c>
      <c r="D78" s="316">
        <v>361992</v>
      </c>
      <c r="E78" s="28">
        <v>381992</v>
      </c>
      <c r="F78" s="29">
        <f t="shared" si="56"/>
        <v>14359</v>
      </c>
      <c r="G78" s="128">
        <f t="shared" si="70"/>
        <v>3.9057973576909655E-2</v>
      </c>
      <c r="H78" s="30">
        <f t="shared" si="57"/>
        <v>1.569028585339555E-2</v>
      </c>
      <c r="I78" s="28">
        <f t="shared" si="78"/>
        <v>367633</v>
      </c>
      <c r="J78" s="31">
        <f t="shared" si="71"/>
        <v>0</v>
      </c>
      <c r="K78" s="32">
        <f t="shared" si="73"/>
        <v>0</v>
      </c>
      <c r="L78" s="32">
        <f t="shared" si="74"/>
        <v>0</v>
      </c>
      <c r="M78" s="28">
        <f>C78*1.01</f>
        <v>371309.33</v>
      </c>
      <c r="N78" s="31">
        <f t="shared" si="60"/>
        <v>3676.3300000000163</v>
      </c>
      <c r="O78" s="28">
        <f t="shared" si="79"/>
        <v>367633</v>
      </c>
      <c r="P78" s="22">
        <f t="shared" si="62"/>
        <v>0</v>
      </c>
      <c r="Q78" s="28">
        <f t="shared" si="77"/>
        <v>371309.33</v>
      </c>
      <c r="R78" s="22">
        <f t="shared" si="76"/>
        <v>10682.669999999984</v>
      </c>
      <c r="S78" s="31">
        <f t="shared" si="72"/>
        <v>0</v>
      </c>
      <c r="T78" s="33">
        <f t="shared" si="65"/>
        <v>0</v>
      </c>
      <c r="U78" s="34">
        <f t="shared" si="66"/>
        <v>0</v>
      </c>
      <c r="V78" s="35">
        <f t="shared" si="67"/>
        <v>0</v>
      </c>
      <c r="W78" s="33">
        <f t="shared" si="68"/>
        <v>3.9057973576909578E-2</v>
      </c>
      <c r="X78" s="34">
        <f t="shared" si="69"/>
        <v>6.1283077027608161E-4</v>
      </c>
    </row>
    <row r="79" spans="2:25" outlineLevel="1" x14ac:dyDescent="0.3">
      <c r="B79" s="27" t="str">
        <f t="shared" si="55"/>
        <v>All other Commercial</v>
      </c>
      <c r="C79" s="28">
        <v>1401833</v>
      </c>
      <c r="D79" s="28">
        <v>1343831</v>
      </c>
      <c r="E79" s="28">
        <v>1456583</v>
      </c>
      <c r="F79" s="29">
        <f t="shared" si="56"/>
        <v>54750</v>
      </c>
      <c r="G79" s="128">
        <f t="shared" si="70"/>
        <v>3.905600738461712E-2</v>
      </c>
      <c r="H79" s="30">
        <f t="shared" si="57"/>
        <v>5.9829124395043544E-2</v>
      </c>
      <c r="I79" s="28">
        <f t="shared" si="78"/>
        <v>1401833</v>
      </c>
      <c r="J79" s="31">
        <f t="shared" si="71"/>
        <v>0</v>
      </c>
      <c r="K79" s="32">
        <f t="shared" si="73"/>
        <v>0</v>
      </c>
      <c r="L79" s="32">
        <f t="shared" si="74"/>
        <v>0</v>
      </c>
      <c r="M79" s="28">
        <f>C79*1.01</f>
        <v>1415851.33</v>
      </c>
      <c r="N79" s="31">
        <f t="shared" si="60"/>
        <v>14018.330000000075</v>
      </c>
      <c r="O79" s="28">
        <f t="shared" si="79"/>
        <v>1401833</v>
      </c>
      <c r="P79" s="22">
        <f t="shared" si="62"/>
        <v>0</v>
      </c>
      <c r="Q79" s="28">
        <f t="shared" si="77"/>
        <v>1415851.33</v>
      </c>
      <c r="R79" s="22">
        <f t="shared" si="76"/>
        <v>40731.669999999925</v>
      </c>
      <c r="S79" s="31">
        <f t="shared" si="72"/>
        <v>0</v>
      </c>
      <c r="T79" s="33">
        <f t="shared" si="65"/>
        <v>0</v>
      </c>
      <c r="U79" s="34">
        <f t="shared" si="66"/>
        <v>0</v>
      </c>
      <c r="V79" s="35">
        <f t="shared" si="67"/>
        <v>0</v>
      </c>
      <c r="W79" s="33">
        <f t="shared" si="68"/>
        <v>3.905600738461714E-2</v>
      </c>
      <c r="X79" s="34">
        <f t="shared" si="69"/>
        <v>2.3366867241879983E-3</v>
      </c>
    </row>
    <row r="80" spans="2:25" outlineLevel="1" x14ac:dyDescent="0.3">
      <c r="B80" s="11" t="str">
        <f t="shared" si="55"/>
        <v>Fixed Prospective Payments</v>
      </c>
      <c r="C80" s="19">
        <f>SUM(C81:C83)</f>
        <v>0</v>
      </c>
      <c r="D80" s="19">
        <f>+D81+D82+D83</f>
        <v>0</v>
      </c>
      <c r="E80" s="19">
        <f>SUM(E81:E83)</f>
        <v>0</v>
      </c>
      <c r="F80" s="20">
        <f t="shared" si="56"/>
        <v>0</v>
      </c>
      <c r="G80" s="126">
        <f t="shared" si="70"/>
        <v>0</v>
      </c>
      <c r="H80" s="21">
        <f t="shared" si="57"/>
        <v>0</v>
      </c>
      <c r="I80" s="19">
        <f>C80</f>
        <v>0</v>
      </c>
      <c r="J80" s="22">
        <f t="shared" si="71"/>
        <v>0</v>
      </c>
      <c r="K80" s="32"/>
      <c r="L80" s="32"/>
      <c r="M80" s="19">
        <f>C80*1.015</f>
        <v>0</v>
      </c>
      <c r="N80" s="22">
        <f t="shared" si="60"/>
        <v>0</v>
      </c>
      <c r="O80" s="28"/>
      <c r="P80" s="22"/>
      <c r="Q80" s="19">
        <f t="shared" si="77"/>
        <v>0</v>
      </c>
      <c r="R80" s="22">
        <f t="shared" ref="R80:R84" si="80">Q80-C80</f>
        <v>0</v>
      </c>
      <c r="S80" s="22">
        <f t="shared" si="72"/>
        <v>0</v>
      </c>
      <c r="T80" s="24">
        <f t="shared" si="65"/>
        <v>0</v>
      </c>
      <c r="U80" s="25">
        <f t="shared" si="66"/>
        <v>0</v>
      </c>
      <c r="V80" s="26">
        <f t="shared" si="67"/>
        <v>0</v>
      </c>
      <c r="W80" s="24">
        <f t="shared" si="68"/>
        <v>0</v>
      </c>
      <c r="X80" s="25">
        <f t="shared" si="69"/>
        <v>0</v>
      </c>
    </row>
    <row r="81" spans="2:25" outlineLevel="1" x14ac:dyDescent="0.3">
      <c r="B81" s="27" t="str">
        <f t="shared" si="55"/>
        <v>FPP - Medicare</v>
      </c>
      <c r="C81" s="28"/>
      <c r="D81" s="28"/>
      <c r="E81" s="28"/>
      <c r="F81" s="29">
        <f t="shared" si="56"/>
        <v>0</v>
      </c>
      <c r="G81" s="128">
        <f t="shared" si="70"/>
        <v>0</v>
      </c>
      <c r="H81" s="30">
        <f t="shared" si="57"/>
        <v>0</v>
      </c>
      <c r="I81" s="28">
        <f>I80*0.6</f>
        <v>0</v>
      </c>
      <c r="J81" s="31">
        <f t="shared" si="71"/>
        <v>0</v>
      </c>
      <c r="K81" s="32"/>
      <c r="L81" s="32"/>
      <c r="M81" s="28">
        <f>M80*0.6</f>
        <v>0</v>
      </c>
      <c r="N81" s="31">
        <f t="shared" si="60"/>
        <v>0</v>
      </c>
      <c r="O81" s="28"/>
      <c r="P81" s="31"/>
      <c r="Q81" s="28">
        <f>Q80*0.6</f>
        <v>0</v>
      </c>
      <c r="R81" s="31">
        <f t="shared" si="80"/>
        <v>0</v>
      </c>
      <c r="S81" s="31">
        <f t="shared" si="72"/>
        <v>0</v>
      </c>
      <c r="T81" s="33">
        <f t="shared" si="65"/>
        <v>0</v>
      </c>
      <c r="U81" s="34">
        <f t="shared" si="66"/>
        <v>0</v>
      </c>
      <c r="V81" s="35">
        <f t="shared" si="67"/>
        <v>0</v>
      </c>
      <c r="W81" s="33">
        <f t="shared" si="68"/>
        <v>0</v>
      </c>
      <c r="X81" s="34">
        <f t="shared" si="69"/>
        <v>0</v>
      </c>
    </row>
    <row r="82" spans="2:25" outlineLevel="1" x14ac:dyDescent="0.3">
      <c r="B82" s="27" t="str">
        <f t="shared" si="55"/>
        <v>FPP - Medicaid</v>
      </c>
      <c r="C82" s="28"/>
      <c r="D82" s="28"/>
      <c r="E82" s="28"/>
      <c r="F82" s="29">
        <f t="shared" si="56"/>
        <v>0</v>
      </c>
      <c r="G82" s="128">
        <f t="shared" si="70"/>
        <v>0</v>
      </c>
      <c r="H82" s="30">
        <f t="shared" si="57"/>
        <v>0</v>
      </c>
      <c r="I82" s="28">
        <f>I80*0.4</f>
        <v>0</v>
      </c>
      <c r="J82" s="31">
        <f t="shared" si="71"/>
        <v>0</v>
      </c>
      <c r="K82" s="32"/>
      <c r="L82" s="32"/>
      <c r="M82" s="28">
        <f>M80*0.4</f>
        <v>0</v>
      </c>
      <c r="N82" s="31">
        <f t="shared" si="60"/>
        <v>0</v>
      </c>
      <c r="O82" s="28"/>
      <c r="P82" s="31"/>
      <c r="Q82" s="28">
        <f>Q80*0.4</f>
        <v>0</v>
      </c>
      <c r="R82" s="31">
        <f t="shared" si="80"/>
        <v>0</v>
      </c>
      <c r="S82" s="31">
        <f t="shared" si="72"/>
        <v>0</v>
      </c>
      <c r="T82" s="33">
        <f t="shared" si="65"/>
        <v>0</v>
      </c>
      <c r="U82" s="34">
        <f t="shared" si="66"/>
        <v>0</v>
      </c>
      <c r="V82" s="35">
        <f t="shared" si="67"/>
        <v>0</v>
      </c>
      <c r="W82" s="33">
        <f t="shared" si="68"/>
        <v>0</v>
      </c>
      <c r="X82" s="34">
        <f t="shared" si="69"/>
        <v>0</v>
      </c>
    </row>
    <row r="83" spans="2:25" outlineLevel="1" x14ac:dyDescent="0.3">
      <c r="B83" s="27" t="s">
        <v>85</v>
      </c>
      <c r="C83" s="28">
        <v>0</v>
      </c>
      <c r="D83" s="28">
        <v>0</v>
      </c>
      <c r="E83" s="28">
        <v>0</v>
      </c>
      <c r="F83" s="29"/>
      <c r="G83" s="128">
        <f t="shared" si="70"/>
        <v>0</v>
      </c>
      <c r="H83" s="30">
        <f t="shared" si="57"/>
        <v>0</v>
      </c>
      <c r="I83" s="28">
        <v>0</v>
      </c>
      <c r="J83" s="31">
        <f t="shared" si="71"/>
        <v>0</v>
      </c>
      <c r="K83" s="32"/>
      <c r="L83" s="32"/>
      <c r="M83" s="28">
        <v>0</v>
      </c>
      <c r="N83" s="31">
        <f t="shared" si="60"/>
        <v>0</v>
      </c>
      <c r="O83" s="28">
        <v>0</v>
      </c>
      <c r="P83" s="31">
        <f t="shared" si="62"/>
        <v>0</v>
      </c>
      <c r="Q83" s="28">
        <v>0</v>
      </c>
      <c r="R83" s="31">
        <f t="shared" si="80"/>
        <v>0</v>
      </c>
      <c r="S83" s="31">
        <f t="shared" si="72"/>
        <v>0</v>
      </c>
      <c r="T83" s="33">
        <f t="shared" si="65"/>
        <v>0</v>
      </c>
      <c r="U83" s="34">
        <f t="shared" si="66"/>
        <v>0</v>
      </c>
      <c r="V83" s="35">
        <f t="shared" si="67"/>
        <v>0</v>
      </c>
      <c r="W83" s="33">
        <f t="shared" si="68"/>
        <v>0</v>
      </c>
      <c r="X83" s="34">
        <f t="shared" si="69"/>
        <v>0</v>
      </c>
      <c r="Y83" s="1"/>
    </row>
    <row r="84" spans="2:25" outlineLevel="1" x14ac:dyDescent="0.3">
      <c r="B84" s="36" t="str">
        <f>B66</f>
        <v>Other (Bad Debt, Free Care, DSH)</v>
      </c>
      <c r="C84" s="37"/>
      <c r="D84" s="37"/>
      <c r="E84" s="37"/>
      <c r="F84" s="38">
        <f>E84-C84</f>
        <v>0</v>
      </c>
      <c r="G84" s="129">
        <f t="shared" si="70"/>
        <v>0</v>
      </c>
      <c r="H84" s="39">
        <f t="shared" si="57"/>
        <v>0</v>
      </c>
      <c r="I84" s="37">
        <f>C84</f>
        <v>0</v>
      </c>
      <c r="J84" s="40">
        <f t="shared" si="71"/>
        <v>0</v>
      </c>
      <c r="K84" s="41"/>
      <c r="L84" s="41"/>
      <c r="M84" s="37">
        <f>C84*1.015</f>
        <v>0</v>
      </c>
      <c r="N84" s="40">
        <f t="shared" si="60"/>
        <v>0</v>
      </c>
      <c r="O84" s="37">
        <f>D84</f>
        <v>0</v>
      </c>
      <c r="P84" s="40">
        <f t="shared" si="62"/>
        <v>0</v>
      </c>
      <c r="Q84" s="37">
        <f>C84*1.02</f>
        <v>0</v>
      </c>
      <c r="R84" s="40">
        <f t="shared" si="80"/>
        <v>0</v>
      </c>
      <c r="S84" s="40">
        <f t="shared" si="72"/>
        <v>0</v>
      </c>
      <c r="T84" s="42">
        <f t="shared" si="65"/>
        <v>0</v>
      </c>
      <c r="U84" s="43">
        <f t="shared" si="66"/>
        <v>0</v>
      </c>
      <c r="V84" s="44">
        <f t="shared" si="67"/>
        <v>0</v>
      </c>
      <c r="W84" s="42">
        <f t="shared" si="68"/>
        <v>0</v>
      </c>
      <c r="X84" s="43">
        <f t="shared" si="69"/>
        <v>0</v>
      </c>
    </row>
    <row r="85" spans="2:25" outlineLevel="1" x14ac:dyDescent="0.3">
      <c r="B85" s="3" t="s">
        <v>93</v>
      </c>
      <c r="C85" s="45">
        <f>SUM(C71,C72,C73,C74,C80,C84)</f>
        <v>23430612</v>
      </c>
      <c r="D85" s="45">
        <f>SUM(D71,D72,D73,D74,D80,D84)</f>
        <v>22963238</v>
      </c>
      <c r="E85" s="45">
        <f>SUM(E71,E72,E73,E74,E80,E84)</f>
        <v>23458278</v>
      </c>
      <c r="F85" s="45">
        <f>E85-C85</f>
        <v>27666</v>
      </c>
      <c r="G85" s="131">
        <f t="shared" si="70"/>
        <v>1.1807630120801438E-3</v>
      </c>
      <c r="H85" s="46">
        <f>SUM(H84,H80,H74,H73,H72,H71)</f>
        <v>1</v>
      </c>
      <c r="I85" s="45">
        <f>SUM(I71:I84)-I74-I80</f>
        <v>23430612</v>
      </c>
      <c r="J85" s="45">
        <f>SUM(J71,J72,J73,J74,J80,J84)</f>
        <v>0</v>
      </c>
      <c r="K85" s="45">
        <f>SUM(K75:K79)</f>
        <v>0</v>
      </c>
      <c r="L85" s="45">
        <f>SUM(L75:L79)</f>
        <v>0</v>
      </c>
      <c r="M85" s="45">
        <f>SUM(M71:M84)-M74-M80</f>
        <v>23974315.784999996</v>
      </c>
      <c r="N85" s="45">
        <f>SUM(N71,N72,N73,N74,N80,N84)</f>
        <v>543703.78499999736</v>
      </c>
      <c r="O85" s="45">
        <f>SUM(O71:O84)-O74-O80</f>
        <v>23430612</v>
      </c>
      <c r="P85" s="45">
        <f>SUM(P71,P72,P73,P74,P80,P84)</f>
        <v>0</v>
      </c>
      <c r="Q85" s="45">
        <f>SUM(Q71:Q84)-Q74-Q80</f>
        <v>23974315.784999996</v>
      </c>
      <c r="R85" s="45">
        <f>SUM(R71,R72,R73,R74,R80,R84)</f>
        <v>-516037.78499999765</v>
      </c>
      <c r="S85" s="45">
        <f>SUM(S71,S72,S73,S74,S80,S84)</f>
        <v>2.9103830456733704E-10</v>
      </c>
      <c r="T85" s="47">
        <f t="shared" si="65"/>
        <v>0</v>
      </c>
      <c r="U85" s="48">
        <f t="shared" si="66"/>
        <v>0</v>
      </c>
      <c r="V85" s="49">
        <f>SUM(V71:V74,V80,V84)</f>
        <v>0</v>
      </c>
      <c r="W85" s="50">
        <f t="shared" si="68"/>
        <v>1.1807630120800941E-3</v>
      </c>
      <c r="X85" s="51">
        <f>SUM(X71:X74,X80,X84)</f>
        <v>1.1807630120800952E-3</v>
      </c>
    </row>
    <row r="86" spans="2:25" outlineLevel="1" x14ac:dyDescent="0.3">
      <c r="B86" s="1"/>
      <c r="C86" s="54"/>
      <c r="D86" s="54"/>
      <c r="E86" s="54"/>
      <c r="F86" s="80"/>
      <c r="G86" s="80"/>
      <c r="H86" s="55"/>
      <c r="I86" s="54"/>
      <c r="J86" s="54"/>
      <c r="K86" s="54"/>
      <c r="L86" s="54"/>
      <c r="M86" s="54"/>
      <c r="N86" s="80"/>
      <c r="O86" s="54"/>
      <c r="P86" s="54"/>
      <c r="Q86" s="54"/>
      <c r="R86" s="80"/>
      <c r="S86" s="54"/>
      <c r="T86" s="56"/>
      <c r="U86" s="49"/>
      <c r="V86" s="49"/>
      <c r="W86" s="50"/>
      <c r="X86" s="51"/>
    </row>
    <row r="87" spans="2:25" ht="61.2" customHeight="1" outlineLevel="1" x14ac:dyDescent="0.3">
      <c r="B87" s="14" t="s">
        <v>94</v>
      </c>
      <c r="C87" s="15" t="str">
        <f>C70</f>
        <v>NPR FY24
Budget</v>
      </c>
      <c r="D87" s="15" t="str">
        <f t="shared" ref="D87:X87" si="81">D70</f>
        <v>NPR FY24
Proj.</v>
      </c>
      <c r="E87" s="15" t="str">
        <f t="shared" si="81"/>
        <v>NPR FY25
Budget</v>
      </c>
      <c r="F87" s="15" t="str">
        <f t="shared" si="81"/>
        <v>NPR YOY 
(Budget to Budget)</v>
      </c>
      <c r="G87" s="15" t="s">
        <v>128</v>
      </c>
      <c r="H87" s="15" t="str">
        <f t="shared" si="81"/>
        <v>W</v>
      </c>
      <c r="I87" s="15" t="str">
        <f t="shared" si="81"/>
        <v>NPR FY24 @FY25 Comm. Prices</v>
      </c>
      <c r="J87" s="15" t="str">
        <f t="shared" si="81"/>
        <v>NPR FY25 due to Comm. Price</v>
      </c>
      <c r="K87" s="15" t="str">
        <f t="shared" si="81"/>
        <v>NPR FY25 due to Comm. Price
(FY24 Proj. to FY24 Budget)</v>
      </c>
      <c r="L87" s="15" t="str">
        <f t="shared" si="81"/>
        <v>NPR FY25 due to Comm. Price
(FY25 Budget to FY24 Proj.)</v>
      </c>
      <c r="M87" s="15" t="str">
        <f t="shared" si="81"/>
        <v>NPR FY24 @FY25 Utiliz.</v>
      </c>
      <c r="N87" s="15" t="str">
        <f t="shared" si="81"/>
        <v>NPR FY25 due to Utiliz.</v>
      </c>
      <c r="O87" s="15" t="str">
        <f t="shared" si="81"/>
        <v>NPR FY24 @FY25 Public Payer Prices</v>
      </c>
      <c r="P87" s="15" t="str">
        <f t="shared" si="81"/>
        <v>NPR FY25 due to Public Payer Prices</v>
      </c>
      <c r="Q87" s="15" t="str">
        <f t="shared" si="81"/>
        <v>NPR FY24 @FY25 Payer Mix</v>
      </c>
      <c r="R87" s="15" t="str">
        <f t="shared" si="81"/>
        <v>NPR FY25 due to Payer Mix</v>
      </c>
      <c r="S87" s="15" t="str">
        <f t="shared" si="81"/>
        <v>NPR FY25 due to all other</v>
      </c>
      <c r="T87" s="15" t="str">
        <f t="shared" si="81"/>
        <v>FY25
Comm Rate NPR Impact</v>
      </c>
      <c r="U87" s="16" t="str">
        <f t="shared" si="81"/>
        <v>FY25
Estimated AnnualizedComm Rate</v>
      </c>
      <c r="V87" s="16" t="str">
        <f t="shared" si="81"/>
        <v>FY25 Comm Rate (WAvg)</v>
      </c>
      <c r="W87" s="15" t="str">
        <f t="shared" si="81"/>
        <v>FY25 NPR Growth</v>
      </c>
      <c r="X87" s="16" t="str">
        <f t="shared" si="81"/>
        <v>FY25 NPR Growth
(WAvg)</v>
      </c>
    </row>
    <row r="88" spans="2:25" outlineLevel="1" x14ac:dyDescent="0.3">
      <c r="B88" s="18" t="str">
        <f t="shared" ref="B88:B99" si="82">B71</f>
        <v>Medicaid</v>
      </c>
      <c r="C88" s="19"/>
      <c r="D88" s="19"/>
      <c r="E88" s="19"/>
      <c r="F88" s="20">
        <f t="shared" ref="F88:F99" si="83">E88-C88</f>
        <v>0</v>
      </c>
      <c r="G88" s="126">
        <f>IFERROR(E88/C88-1,0%)</f>
        <v>0</v>
      </c>
      <c r="H88" s="21" t="str">
        <f t="shared" ref="H88:H101" si="84">IFERROR(C88/C$102,"")</f>
        <v/>
      </c>
      <c r="I88" s="19">
        <f>C88</f>
        <v>0</v>
      </c>
      <c r="J88" s="22">
        <f>I88-C88</f>
        <v>0</v>
      </c>
      <c r="K88" s="23"/>
      <c r="L88" s="23"/>
      <c r="M88" s="23">
        <f>C88*1.02</f>
        <v>0</v>
      </c>
      <c r="N88" s="22">
        <f t="shared" ref="N88:N101" si="85">M88-C88</f>
        <v>0</v>
      </c>
      <c r="O88" s="23">
        <f>D88*1.04</f>
        <v>0</v>
      </c>
      <c r="P88" s="22">
        <f t="shared" ref="P88:P101" si="86">O88-C88</f>
        <v>0</v>
      </c>
      <c r="Q88" s="23">
        <f>C88*1.0005</f>
        <v>0</v>
      </c>
      <c r="R88" s="22">
        <f t="shared" ref="R88:R101" si="87">Q88-C88</f>
        <v>0</v>
      </c>
      <c r="S88" s="22">
        <f>F88-R88-P88-N88-J88</f>
        <v>0</v>
      </c>
      <c r="T88" s="24">
        <f t="shared" ref="T88:T102" si="88">IFERROR(J88/C88,0%)</f>
        <v>0</v>
      </c>
      <c r="U88" s="25">
        <f t="shared" ref="U88:U102" si="89">T88/E$33</f>
        <v>0</v>
      </c>
      <c r="V88" s="26">
        <f t="shared" ref="V88:V101" si="90">IFERROR(T88*H88,0%)</f>
        <v>0</v>
      </c>
      <c r="W88" s="24">
        <f t="shared" ref="W88:W102" si="91">IFERROR((E88-C88)/C88,0%)</f>
        <v>0</v>
      </c>
      <c r="X88" s="25">
        <f t="shared" ref="X88:X101" si="92">IFERROR(W88*H88,0%)</f>
        <v>0</v>
      </c>
    </row>
    <row r="89" spans="2:25" outlineLevel="1" x14ac:dyDescent="0.3">
      <c r="B89" s="18" t="str">
        <f t="shared" si="82"/>
        <v>Medicare - Traditional</v>
      </c>
      <c r="C89" s="19"/>
      <c r="D89" s="19"/>
      <c r="E89" s="19"/>
      <c r="F89" s="20">
        <f t="shared" si="83"/>
        <v>0</v>
      </c>
      <c r="G89" s="126">
        <f t="shared" ref="G89:G102" si="93">IFERROR(E89/C89-1,0%)</f>
        <v>0</v>
      </c>
      <c r="H89" s="21" t="str">
        <f t="shared" si="84"/>
        <v/>
      </c>
      <c r="I89" s="23">
        <f>C89</f>
        <v>0</v>
      </c>
      <c r="J89" s="22">
        <f t="shared" ref="J89:J101" si="94">I89-C89</f>
        <v>0</v>
      </c>
      <c r="K89" s="23"/>
      <c r="L89" s="23"/>
      <c r="M89" s="23">
        <f>C89*1.001</f>
        <v>0</v>
      </c>
      <c r="N89" s="22">
        <f t="shared" si="85"/>
        <v>0</v>
      </c>
      <c r="O89" s="23">
        <f>D89*1.02</f>
        <v>0</v>
      </c>
      <c r="P89" s="22">
        <f t="shared" si="86"/>
        <v>0</v>
      </c>
      <c r="Q89" s="23">
        <f>C89*1.0005</f>
        <v>0</v>
      </c>
      <c r="R89" s="22">
        <f t="shared" si="87"/>
        <v>0</v>
      </c>
      <c r="S89" s="22">
        <f t="shared" ref="S89:S101" si="95">F89-R89-P89-N89-J89</f>
        <v>0</v>
      </c>
      <c r="T89" s="24">
        <f t="shared" si="88"/>
        <v>0</v>
      </c>
      <c r="U89" s="25">
        <f t="shared" si="89"/>
        <v>0</v>
      </c>
      <c r="V89" s="26">
        <f t="shared" si="90"/>
        <v>0</v>
      </c>
      <c r="W89" s="24">
        <f t="shared" si="91"/>
        <v>0</v>
      </c>
      <c r="X89" s="25">
        <f t="shared" si="92"/>
        <v>0</v>
      </c>
    </row>
    <row r="90" spans="2:25" outlineLevel="1" x14ac:dyDescent="0.3">
      <c r="B90" s="18" t="str">
        <f t="shared" si="82"/>
        <v>Medicare - Advantage</v>
      </c>
      <c r="C90" s="19"/>
      <c r="D90" s="19"/>
      <c r="E90" s="19"/>
      <c r="F90" s="20">
        <f t="shared" si="83"/>
        <v>0</v>
      </c>
      <c r="G90" s="126">
        <f t="shared" si="93"/>
        <v>0</v>
      </c>
      <c r="H90" s="21" t="str">
        <f t="shared" si="84"/>
        <v/>
      </c>
      <c r="I90" s="23">
        <f>C90</f>
        <v>0</v>
      </c>
      <c r="J90" s="22">
        <f t="shared" si="94"/>
        <v>0</v>
      </c>
      <c r="K90" s="23"/>
      <c r="L90" s="23"/>
      <c r="M90" s="23">
        <f>C90*1.01</f>
        <v>0</v>
      </c>
      <c r="N90" s="22">
        <f t="shared" si="85"/>
        <v>0</v>
      </c>
      <c r="O90" s="23">
        <f>D90*1.02</f>
        <v>0</v>
      </c>
      <c r="P90" s="22">
        <f t="shared" si="86"/>
        <v>0</v>
      </c>
      <c r="Q90" s="23">
        <f>C90*1.0005</f>
        <v>0</v>
      </c>
      <c r="R90" s="22">
        <f t="shared" si="87"/>
        <v>0</v>
      </c>
      <c r="S90" s="22">
        <f t="shared" si="95"/>
        <v>0</v>
      </c>
      <c r="T90" s="24">
        <f t="shared" si="88"/>
        <v>0</v>
      </c>
      <c r="U90" s="25">
        <f t="shared" si="89"/>
        <v>0</v>
      </c>
      <c r="V90" s="26">
        <f t="shared" si="90"/>
        <v>0</v>
      </c>
      <c r="W90" s="24">
        <f t="shared" si="91"/>
        <v>0</v>
      </c>
      <c r="X90" s="25">
        <f t="shared" si="92"/>
        <v>0</v>
      </c>
    </row>
    <row r="91" spans="2:25" outlineLevel="1" x14ac:dyDescent="0.3">
      <c r="B91" s="18" t="str">
        <f t="shared" si="82"/>
        <v>Commercial</v>
      </c>
      <c r="C91" s="19"/>
      <c r="D91" s="19"/>
      <c r="E91" s="19"/>
      <c r="F91" s="20">
        <f t="shared" si="83"/>
        <v>0</v>
      </c>
      <c r="G91" s="126">
        <f t="shared" si="93"/>
        <v>0</v>
      </c>
      <c r="H91" s="21" t="str">
        <f t="shared" si="84"/>
        <v/>
      </c>
      <c r="I91" s="23">
        <f>SUM(I92:I96)</f>
        <v>0</v>
      </c>
      <c r="J91" s="22">
        <f t="shared" si="94"/>
        <v>0</v>
      </c>
      <c r="K91" s="23">
        <f>J91*0.4</f>
        <v>0</v>
      </c>
      <c r="L91" s="23">
        <f>J91*0.6</f>
        <v>0</v>
      </c>
      <c r="M91" s="23">
        <f>SUM(M92:M96)</f>
        <v>0</v>
      </c>
      <c r="N91" s="22">
        <f t="shared" si="85"/>
        <v>0</v>
      </c>
      <c r="O91" s="23">
        <f>SUM(O92:O96)</f>
        <v>0</v>
      </c>
      <c r="P91" s="22">
        <f t="shared" si="86"/>
        <v>0</v>
      </c>
      <c r="Q91" s="23">
        <f>SUM(Q92:Q96)</f>
        <v>0</v>
      </c>
      <c r="R91" s="22">
        <f t="shared" si="87"/>
        <v>0</v>
      </c>
      <c r="S91" s="22">
        <f t="shared" si="95"/>
        <v>0</v>
      </c>
      <c r="T91" s="24">
        <f t="shared" si="88"/>
        <v>0</v>
      </c>
      <c r="U91" s="25">
        <f t="shared" si="89"/>
        <v>0</v>
      </c>
      <c r="V91" s="26">
        <f t="shared" si="90"/>
        <v>0</v>
      </c>
      <c r="W91" s="24">
        <f t="shared" si="91"/>
        <v>0</v>
      </c>
      <c r="X91" s="25">
        <f t="shared" si="92"/>
        <v>0</v>
      </c>
    </row>
    <row r="92" spans="2:25" outlineLevel="1" x14ac:dyDescent="0.3">
      <c r="B92" s="27" t="str">
        <f t="shared" si="82"/>
        <v>Blue Cross</v>
      </c>
      <c r="C92" s="28"/>
      <c r="D92" s="28"/>
      <c r="E92" s="28"/>
      <c r="F92" s="29">
        <f t="shared" si="83"/>
        <v>0</v>
      </c>
      <c r="G92" s="320">
        <f t="shared" si="93"/>
        <v>0</v>
      </c>
      <c r="H92" s="30" t="str">
        <f t="shared" si="84"/>
        <v/>
      </c>
      <c r="I92" s="28">
        <f>C92*1.08</f>
        <v>0</v>
      </c>
      <c r="J92" s="31">
        <f t="shared" si="94"/>
        <v>0</v>
      </c>
      <c r="K92" s="32">
        <f t="shared" ref="K92:K96" si="96">J92*0.4</f>
        <v>0</v>
      </c>
      <c r="L92" s="32">
        <f t="shared" ref="L92:L96" si="97">J92*0.6</f>
        <v>0</v>
      </c>
      <c r="M92" s="28">
        <f>C92*1.07</f>
        <v>0</v>
      </c>
      <c r="N92" s="31">
        <f t="shared" si="85"/>
        <v>0</v>
      </c>
      <c r="O92" s="28">
        <f>D92</f>
        <v>0</v>
      </c>
      <c r="P92" s="22">
        <f t="shared" si="86"/>
        <v>0</v>
      </c>
      <c r="Q92" s="28">
        <f t="shared" ref="Q92:Q97" si="98">C92*1.01</f>
        <v>0</v>
      </c>
      <c r="R92" s="31">
        <f t="shared" si="87"/>
        <v>0</v>
      </c>
      <c r="S92" s="31">
        <f t="shared" si="95"/>
        <v>0</v>
      </c>
      <c r="T92" s="33">
        <f t="shared" si="88"/>
        <v>0</v>
      </c>
      <c r="U92" s="34">
        <f t="shared" si="89"/>
        <v>0</v>
      </c>
      <c r="V92" s="35">
        <f t="shared" si="90"/>
        <v>0</v>
      </c>
      <c r="W92" s="33">
        <f t="shared" si="91"/>
        <v>0</v>
      </c>
      <c r="X92" s="34">
        <f t="shared" si="92"/>
        <v>0</v>
      </c>
    </row>
    <row r="93" spans="2:25" outlineLevel="1" x14ac:dyDescent="0.3">
      <c r="B93" s="27" t="str">
        <f t="shared" si="82"/>
        <v>Cigna</v>
      </c>
      <c r="C93" s="28"/>
      <c r="D93" s="28"/>
      <c r="E93" s="28"/>
      <c r="F93" s="29">
        <f t="shared" si="83"/>
        <v>0</v>
      </c>
      <c r="G93" s="128">
        <f t="shared" si="93"/>
        <v>0</v>
      </c>
      <c r="H93" s="30" t="str">
        <f t="shared" si="84"/>
        <v/>
      </c>
      <c r="I93" s="28">
        <f>C93*1.045</f>
        <v>0</v>
      </c>
      <c r="J93" s="31">
        <f t="shared" si="94"/>
        <v>0</v>
      </c>
      <c r="K93" s="32">
        <f t="shared" si="96"/>
        <v>0</v>
      </c>
      <c r="L93" s="32">
        <f t="shared" si="97"/>
        <v>0</v>
      </c>
      <c r="M93" s="28">
        <f>C93*1.01</f>
        <v>0</v>
      </c>
      <c r="N93" s="31">
        <f t="shared" si="85"/>
        <v>0</v>
      </c>
      <c r="O93" s="28">
        <f>D93</f>
        <v>0</v>
      </c>
      <c r="P93" s="22">
        <f t="shared" si="86"/>
        <v>0</v>
      </c>
      <c r="Q93" s="28">
        <f t="shared" si="98"/>
        <v>0</v>
      </c>
      <c r="R93" s="31">
        <f t="shared" si="87"/>
        <v>0</v>
      </c>
      <c r="S93" s="31">
        <f t="shared" si="95"/>
        <v>0</v>
      </c>
      <c r="T93" s="33">
        <f t="shared" si="88"/>
        <v>0</v>
      </c>
      <c r="U93" s="34">
        <f t="shared" si="89"/>
        <v>0</v>
      </c>
      <c r="V93" s="35">
        <f t="shared" si="90"/>
        <v>0</v>
      </c>
      <c r="W93" s="33">
        <f t="shared" si="91"/>
        <v>0</v>
      </c>
      <c r="X93" s="34">
        <f t="shared" si="92"/>
        <v>0</v>
      </c>
    </row>
    <row r="94" spans="2:25" outlineLevel="1" x14ac:dyDescent="0.3">
      <c r="B94" s="27" t="str">
        <f t="shared" si="82"/>
        <v>MVP</v>
      </c>
      <c r="C94" s="28"/>
      <c r="D94" s="28"/>
      <c r="E94" s="28"/>
      <c r="F94" s="29">
        <f t="shared" si="83"/>
        <v>0</v>
      </c>
      <c r="G94" s="128">
        <f t="shared" si="93"/>
        <v>0</v>
      </c>
      <c r="H94" s="30" t="str">
        <f t="shared" si="84"/>
        <v/>
      </c>
      <c r="I94" s="28">
        <f>C94*1.035</f>
        <v>0</v>
      </c>
      <c r="J94" s="31">
        <f t="shared" si="94"/>
        <v>0</v>
      </c>
      <c r="K94" s="32">
        <f t="shared" si="96"/>
        <v>0</v>
      </c>
      <c r="L94" s="32">
        <f t="shared" si="97"/>
        <v>0</v>
      </c>
      <c r="M94" s="28">
        <f>C94*1.01</f>
        <v>0</v>
      </c>
      <c r="N94" s="31">
        <f t="shared" si="85"/>
        <v>0</v>
      </c>
      <c r="O94" s="28">
        <f>D94</f>
        <v>0</v>
      </c>
      <c r="P94" s="22">
        <f t="shared" si="86"/>
        <v>0</v>
      </c>
      <c r="Q94" s="28">
        <f t="shared" si="98"/>
        <v>0</v>
      </c>
      <c r="R94" s="31">
        <f t="shared" si="87"/>
        <v>0</v>
      </c>
      <c r="S94" s="31">
        <f t="shared" si="95"/>
        <v>0</v>
      </c>
      <c r="T94" s="33">
        <f t="shared" si="88"/>
        <v>0</v>
      </c>
      <c r="U94" s="34">
        <f t="shared" si="89"/>
        <v>0</v>
      </c>
      <c r="V94" s="35">
        <f t="shared" si="90"/>
        <v>0</v>
      </c>
      <c r="W94" s="33">
        <f t="shared" si="91"/>
        <v>0</v>
      </c>
      <c r="X94" s="34">
        <f t="shared" si="92"/>
        <v>0</v>
      </c>
    </row>
    <row r="95" spans="2:25" outlineLevel="1" x14ac:dyDescent="0.3">
      <c r="B95" s="27" t="str">
        <f t="shared" si="82"/>
        <v>Health Plans Inc (Incl NVRH ASO Plan)</v>
      </c>
      <c r="C95" s="28"/>
      <c r="D95" s="28"/>
      <c r="E95" s="28"/>
      <c r="F95" s="29">
        <f t="shared" si="83"/>
        <v>0</v>
      </c>
      <c r="G95" s="128">
        <f t="shared" si="93"/>
        <v>0</v>
      </c>
      <c r="H95" s="30" t="str">
        <f t="shared" si="84"/>
        <v/>
      </c>
      <c r="I95" s="28">
        <f>C95*1.051</f>
        <v>0</v>
      </c>
      <c r="J95" s="31">
        <f t="shared" si="94"/>
        <v>0</v>
      </c>
      <c r="K95" s="32">
        <f t="shared" si="96"/>
        <v>0</v>
      </c>
      <c r="L95" s="32">
        <f t="shared" si="97"/>
        <v>0</v>
      </c>
      <c r="M95" s="28">
        <f>C95*1.01</f>
        <v>0</v>
      </c>
      <c r="N95" s="31">
        <f t="shared" si="85"/>
        <v>0</v>
      </c>
      <c r="O95" s="28">
        <f>D95</f>
        <v>0</v>
      </c>
      <c r="P95" s="22">
        <f t="shared" si="86"/>
        <v>0</v>
      </c>
      <c r="Q95" s="28">
        <f t="shared" si="98"/>
        <v>0</v>
      </c>
      <c r="R95" s="31">
        <f t="shared" si="87"/>
        <v>0</v>
      </c>
      <c r="S95" s="31">
        <f t="shared" si="95"/>
        <v>0</v>
      </c>
      <c r="T95" s="33">
        <f t="shared" si="88"/>
        <v>0</v>
      </c>
      <c r="U95" s="34">
        <f t="shared" si="89"/>
        <v>0</v>
      </c>
      <c r="V95" s="35">
        <f t="shared" si="90"/>
        <v>0</v>
      </c>
      <c r="W95" s="33">
        <f t="shared" si="91"/>
        <v>0</v>
      </c>
      <c r="X95" s="34">
        <f t="shared" si="92"/>
        <v>0</v>
      </c>
    </row>
    <row r="96" spans="2:25" outlineLevel="1" x14ac:dyDescent="0.3">
      <c r="B96" s="27" t="str">
        <f t="shared" si="82"/>
        <v>All other Commercial</v>
      </c>
      <c r="C96" s="28"/>
      <c r="D96" s="28"/>
      <c r="E96" s="28"/>
      <c r="F96" s="29">
        <f t="shared" si="83"/>
        <v>0</v>
      </c>
      <c r="G96" s="128">
        <f t="shared" si="93"/>
        <v>0</v>
      </c>
      <c r="H96" s="30" t="str">
        <f t="shared" si="84"/>
        <v/>
      </c>
      <c r="I96" s="28">
        <f>C96*1.048</f>
        <v>0</v>
      </c>
      <c r="J96" s="31">
        <f t="shared" si="94"/>
        <v>0</v>
      </c>
      <c r="K96" s="32">
        <f t="shared" si="96"/>
        <v>0</v>
      </c>
      <c r="L96" s="32">
        <f t="shared" si="97"/>
        <v>0</v>
      </c>
      <c r="M96" s="28">
        <f>C96*1.01</f>
        <v>0</v>
      </c>
      <c r="N96" s="31">
        <f t="shared" si="85"/>
        <v>0</v>
      </c>
      <c r="O96" s="28">
        <f>D96</f>
        <v>0</v>
      </c>
      <c r="P96" s="22">
        <f t="shared" si="86"/>
        <v>0</v>
      </c>
      <c r="Q96" s="28">
        <f t="shared" si="98"/>
        <v>0</v>
      </c>
      <c r="R96" s="31">
        <f t="shared" si="87"/>
        <v>0</v>
      </c>
      <c r="S96" s="31">
        <f t="shared" si="95"/>
        <v>0</v>
      </c>
      <c r="T96" s="33">
        <f t="shared" si="88"/>
        <v>0</v>
      </c>
      <c r="U96" s="34">
        <f t="shared" si="89"/>
        <v>0</v>
      </c>
      <c r="V96" s="35">
        <f t="shared" si="90"/>
        <v>0</v>
      </c>
      <c r="W96" s="33">
        <f t="shared" si="91"/>
        <v>0</v>
      </c>
      <c r="X96" s="34">
        <f t="shared" si="92"/>
        <v>0</v>
      </c>
    </row>
    <row r="97" spans="2:25" outlineLevel="1" x14ac:dyDescent="0.3">
      <c r="B97" s="11" t="str">
        <f t="shared" si="82"/>
        <v>Fixed Prospective Payments</v>
      </c>
      <c r="C97" s="19"/>
      <c r="D97" s="19"/>
      <c r="E97" s="19"/>
      <c r="F97" s="20">
        <f t="shared" si="83"/>
        <v>0</v>
      </c>
      <c r="G97" s="126">
        <f t="shared" si="93"/>
        <v>0</v>
      </c>
      <c r="H97" s="21" t="str">
        <f t="shared" si="84"/>
        <v/>
      </c>
      <c r="I97" s="19">
        <f>C97</f>
        <v>0</v>
      </c>
      <c r="J97" s="22">
        <f t="shared" si="94"/>
        <v>0</v>
      </c>
      <c r="K97" s="32"/>
      <c r="L97" s="32"/>
      <c r="M97" s="19">
        <f>C97*1.015</f>
        <v>0</v>
      </c>
      <c r="N97" s="22">
        <f t="shared" si="85"/>
        <v>0</v>
      </c>
      <c r="O97" s="28">
        <v>0</v>
      </c>
      <c r="P97" s="22">
        <f t="shared" si="86"/>
        <v>0</v>
      </c>
      <c r="Q97" s="19">
        <f t="shared" si="98"/>
        <v>0</v>
      </c>
      <c r="R97" s="22">
        <f t="shared" si="87"/>
        <v>0</v>
      </c>
      <c r="S97" s="22">
        <f t="shared" si="95"/>
        <v>0</v>
      </c>
      <c r="T97" s="24">
        <f t="shared" si="88"/>
        <v>0</v>
      </c>
      <c r="U97" s="25">
        <f t="shared" si="89"/>
        <v>0</v>
      </c>
      <c r="V97" s="26">
        <f t="shared" si="90"/>
        <v>0</v>
      </c>
      <c r="W97" s="24">
        <f t="shared" si="91"/>
        <v>0</v>
      </c>
      <c r="X97" s="25">
        <f t="shared" si="92"/>
        <v>0</v>
      </c>
    </row>
    <row r="98" spans="2:25" outlineLevel="1" x14ac:dyDescent="0.3">
      <c r="B98" s="27" t="str">
        <f t="shared" si="82"/>
        <v>FPP - Medicare</v>
      </c>
      <c r="C98" s="28"/>
      <c r="D98" s="28"/>
      <c r="E98" s="28"/>
      <c r="F98" s="29">
        <f t="shared" si="83"/>
        <v>0</v>
      </c>
      <c r="G98" s="128">
        <f t="shared" si="93"/>
        <v>0</v>
      </c>
      <c r="H98" s="30" t="str">
        <f t="shared" si="84"/>
        <v/>
      </c>
      <c r="I98" s="28">
        <f>I97*0.6</f>
        <v>0</v>
      </c>
      <c r="J98" s="31">
        <f t="shared" si="94"/>
        <v>0</v>
      </c>
      <c r="K98" s="32"/>
      <c r="L98" s="32"/>
      <c r="M98" s="28">
        <f>M97*0.6</f>
        <v>0</v>
      </c>
      <c r="N98" s="31">
        <f t="shared" si="85"/>
        <v>0</v>
      </c>
      <c r="O98" s="28">
        <f>O97*0.5</f>
        <v>0</v>
      </c>
      <c r="P98" s="31">
        <f t="shared" si="86"/>
        <v>0</v>
      </c>
      <c r="Q98" s="28">
        <f>Q97*0.6</f>
        <v>0</v>
      </c>
      <c r="R98" s="31">
        <f t="shared" si="87"/>
        <v>0</v>
      </c>
      <c r="S98" s="31">
        <f t="shared" si="95"/>
        <v>0</v>
      </c>
      <c r="T98" s="33">
        <f t="shared" si="88"/>
        <v>0</v>
      </c>
      <c r="U98" s="34">
        <f t="shared" si="89"/>
        <v>0</v>
      </c>
      <c r="V98" s="35">
        <f t="shared" si="90"/>
        <v>0</v>
      </c>
      <c r="W98" s="33">
        <f t="shared" si="91"/>
        <v>0</v>
      </c>
      <c r="X98" s="34">
        <f t="shared" si="92"/>
        <v>0</v>
      </c>
    </row>
    <row r="99" spans="2:25" outlineLevel="1" x14ac:dyDescent="0.3">
      <c r="B99" s="27" t="str">
        <f t="shared" si="82"/>
        <v>FPP - Medicaid</v>
      </c>
      <c r="C99" s="28"/>
      <c r="D99" s="28"/>
      <c r="E99" s="28"/>
      <c r="F99" s="29">
        <f t="shared" si="83"/>
        <v>0</v>
      </c>
      <c r="G99" s="128">
        <f t="shared" si="93"/>
        <v>0</v>
      </c>
      <c r="H99" s="30" t="str">
        <f t="shared" si="84"/>
        <v/>
      </c>
      <c r="I99" s="28">
        <f>I97*0.4</f>
        <v>0</v>
      </c>
      <c r="J99" s="31">
        <f t="shared" si="94"/>
        <v>0</v>
      </c>
      <c r="K99" s="32"/>
      <c r="L99" s="32"/>
      <c r="M99" s="28">
        <f>M97*0.4</f>
        <v>0</v>
      </c>
      <c r="N99" s="31">
        <f t="shared" si="85"/>
        <v>0</v>
      </c>
      <c r="O99" s="28">
        <f>O97*0.5</f>
        <v>0</v>
      </c>
      <c r="P99" s="31">
        <f t="shared" si="86"/>
        <v>0</v>
      </c>
      <c r="Q99" s="28">
        <f>Q97*0.4</f>
        <v>0</v>
      </c>
      <c r="R99" s="31">
        <f t="shared" si="87"/>
        <v>0</v>
      </c>
      <c r="S99" s="31">
        <f t="shared" si="95"/>
        <v>0</v>
      </c>
      <c r="T99" s="33">
        <f t="shared" si="88"/>
        <v>0</v>
      </c>
      <c r="U99" s="34">
        <f t="shared" si="89"/>
        <v>0</v>
      </c>
      <c r="V99" s="35">
        <f t="shared" si="90"/>
        <v>0</v>
      </c>
      <c r="W99" s="33">
        <f t="shared" si="91"/>
        <v>0</v>
      </c>
      <c r="X99" s="34">
        <f t="shared" si="92"/>
        <v>0</v>
      </c>
    </row>
    <row r="100" spans="2:25" outlineLevel="1" x14ac:dyDescent="0.3">
      <c r="B100" s="27" t="s">
        <v>85</v>
      </c>
      <c r="C100" s="28"/>
      <c r="D100" s="28"/>
      <c r="E100" s="28"/>
      <c r="F100" s="29"/>
      <c r="G100" s="128">
        <f t="shared" si="93"/>
        <v>0</v>
      </c>
      <c r="H100" s="30" t="str">
        <f t="shared" si="84"/>
        <v/>
      </c>
      <c r="I100" s="28">
        <v>0</v>
      </c>
      <c r="J100" s="31">
        <f t="shared" si="94"/>
        <v>0</v>
      </c>
      <c r="K100" s="32"/>
      <c r="L100" s="32"/>
      <c r="M100" s="28">
        <v>0</v>
      </c>
      <c r="N100" s="31">
        <f t="shared" si="85"/>
        <v>0</v>
      </c>
      <c r="O100" s="28">
        <v>0</v>
      </c>
      <c r="P100" s="31">
        <f t="shared" si="86"/>
        <v>0</v>
      </c>
      <c r="Q100" s="28">
        <v>0</v>
      </c>
      <c r="R100" s="31">
        <f t="shared" si="87"/>
        <v>0</v>
      </c>
      <c r="S100" s="31">
        <f t="shared" si="95"/>
        <v>0</v>
      </c>
      <c r="T100" s="33">
        <f t="shared" si="88"/>
        <v>0</v>
      </c>
      <c r="U100" s="34">
        <f t="shared" si="89"/>
        <v>0</v>
      </c>
      <c r="V100" s="35">
        <f t="shared" si="90"/>
        <v>0</v>
      </c>
      <c r="W100" s="33">
        <f t="shared" si="91"/>
        <v>0</v>
      </c>
      <c r="X100" s="34">
        <f t="shared" si="92"/>
        <v>0</v>
      </c>
      <c r="Y100" s="1"/>
    </row>
    <row r="101" spans="2:25" outlineLevel="1" x14ac:dyDescent="0.3">
      <c r="B101" s="36" t="str">
        <f t="shared" ref="B101" si="99">B84</f>
        <v>Other (Bad Debt, Free Care, DSH)</v>
      </c>
      <c r="C101" s="37"/>
      <c r="D101" s="37"/>
      <c r="E101" s="37"/>
      <c r="F101" s="38">
        <f>E101-C101</f>
        <v>0</v>
      </c>
      <c r="G101" s="129">
        <f t="shared" si="93"/>
        <v>0</v>
      </c>
      <c r="H101" s="39" t="str">
        <f t="shared" si="84"/>
        <v/>
      </c>
      <c r="I101" s="37">
        <f>C101</f>
        <v>0</v>
      </c>
      <c r="J101" s="40">
        <f t="shared" si="94"/>
        <v>0</v>
      </c>
      <c r="K101" s="41"/>
      <c r="L101" s="41"/>
      <c r="M101" s="37">
        <f>C101*1.015</f>
        <v>0</v>
      </c>
      <c r="N101" s="40">
        <f t="shared" si="85"/>
        <v>0</v>
      </c>
      <c r="O101" s="37">
        <f>D101</f>
        <v>0</v>
      </c>
      <c r="P101" s="40">
        <f t="shared" si="86"/>
        <v>0</v>
      </c>
      <c r="Q101" s="37">
        <f>C101*1.02</f>
        <v>0</v>
      </c>
      <c r="R101" s="40">
        <f t="shared" si="87"/>
        <v>0</v>
      </c>
      <c r="S101" s="40">
        <f t="shared" si="95"/>
        <v>0</v>
      </c>
      <c r="T101" s="42">
        <f t="shared" si="88"/>
        <v>0</v>
      </c>
      <c r="U101" s="43">
        <f t="shared" si="89"/>
        <v>0</v>
      </c>
      <c r="V101" s="44">
        <f t="shared" si="90"/>
        <v>0</v>
      </c>
      <c r="W101" s="42">
        <f t="shared" si="91"/>
        <v>0</v>
      </c>
      <c r="X101" s="43">
        <f t="shared" si="92"/>
        <v>0</v>
      </c>
    </row>
    <row r="102" spans="2:25" outlineLevel="1" x14ac:dyDescent="0.3">
      <c r="B102" s="3" t="s">
        <v>95</v>
      </c>
      <c r="C102" s="45">
        <f>SUM(C88,C89,C90,C91,C97,C101)</f>
        <v>0</v>
      </c>
      <c r="D102" s="45">
        <f>SUM(D88,D89,D90,D91,D97,D101)</f>
        <v>0</v>
      </c>
      <c r="E102" s="45">
        <f>SUM(E88,E89,E90,E91,E97,E101)</f>
        <v>0</v>
      </c>
      <c r="F102" s="45">
        <f>E102-C102</f>
        <v>0</v>
      </c>
      <c r="G102" s="131">
        <f t="shared" si="93"/>
        <v>0</v>
      </c>
      <c r="H102" s="46">
        <f>SUM(H101,H97,H91,H90,H89,H88)</f>
        <v>0</v>
      </c>
      <c r="I102" s="45">
        <f>SUM(I88:I101)-I91-I97</f>
        <v>0</v>
      </c>
      <c r="J102" s="45">
        <f>SUM(J88,J89,J90,J91,J97,J101)</f>
        <v>0</v>
      </c>
      <c r="K102" s="45">
        <f>SUM(K92:K96)</f>
        <v>0</v>
      </c>
      <c r="L102" s="45">
        <f>SUM(L92:L96)</f>
        <v>0</v>
      </c>
      <c r="M102" s="45">
        <f>SUM(M88:M101)-M91-M97</f>
        <v>0</v>
      </c>
      <c r="N102" s="45">
        <f>SUM(N88,N89,N90,N91,N97,N101)</f>
        <v>0</v>
      </c>
      <c r="O102" s="45">
        <f>SUM(O88:O101)-O91-O97</f>
        <v>0</v>
      </c>
      <c r="P102" s="45">
        <f>SUM(P88,P89,P90,P91,P97,P101)</f>
        <v>0</v>
      </c>
      <c r="Q102" s="45">
        <f>SUM(Q88:Q101)-Q91-Q97</f>
        <v>0</v>
      </c>
      <c r="R102" s="45">
        <f>SUM(R88,R89,R90,R91,R97,R101)</f>
        <v>0</v>
      </c>
      <c r="S102" s="45">
        <f>SUM(S88,S89,S90,S91,S97,S101)</f>
        <v>0</v>
      </c>
      <c r="T102" s="47">
        <f t="shared" si="88"/>
        <v>0</v>
      </c>
      <c r="U102" s="48">
        <f t="shared" si="89"/>
        <v>0</v>
      </c>
      <c r="V102" s="49">
        <f>SUM(V88:V91,V97,V101)</f>
        <v>0</v>
      </c>
      <c r="W102" s="50">
        <f t="shared" si="91"/>
        <v>0</v>
      </c>
      <c r="X102" s="51">
        <f>SUM(X88:X91,X97,X101)</f>
        <v>0</v>
      </c>
    </row>
    <row r="103" spans="2:25" outlineLevel="1" x14ac:dyDescent="0.3">
      <c r="B103" s="1"/>
      <c r="C103" s="54"/>
      <c r="D103" s="54"/>
      <c r="E103" s="54"/>
      <c r="F103" s="54"/>
      <c r="G103" s="54"/>
      <c r="H103" s="55"/>
      <c r="I103" s="54"/>
      <c r="J103" s="54"/>
      <c r="K103" s="54"/>
      <c r="L103" s="54"/>
      <c r="M103" s="54"/>
      <c r="N103" s="54"/>
      <c r="O103" s="54"/>
      <c r="P103" s="54"/>
      <c r="Q103" s="54"/>
      <c r="R103" s="54"/>
      <c r="S103" s="54"/>
      <c r="T103" s="56"/>
      <c r="U103" s="49"/>
      <c r="V103" s="49"/>
      <c r="W103" s="50"/>
      <c r="X103" s="51"/>
    </row>
    <row r="104" spans="2:25" ht="75" customHeight="1" x14ac:dyDescent="0.3">
      <c r="B104" s="14" t="s">
        <v>96</v>
      </c>
      <c r="C104" s="15" t="str">
        <f>C87</f>
        <v>NPR FY24
Budget</v>
      </c>
      <c r="D104" s="15" t="str">
        <f t="shared" ref="D104:X104" si="100">D87</f>
        <v>NPR FY24
Proj.</v>
      </c>
      <c r="E104" s="15" t="str">
        <f t="shared" si="100"/>
        <v>NPR FY25
Budget</v>
      </c>
      <c r="F104" s="15" t="str">
        <f t="shared" si="100"/>
        <v>NPR YOY 
(Budget to Budget)</v>
      </c>
      <c r="G104" s="15" t="s">
        <v>128</v>
      </c>
      <c r="H104" s="15" t="str">
        <f t="shared" si="100"/>
        <v>W</v>
      </c>
      <c r="I104" s="15" t="str">
        <f t="shared" si="100"/>
        <v>NPR FY24 @FY25 Comm. Prices</v>
      </c>
      <c r="J104" s="15" t="str">
        <f t="shared" si="100"/>
        <v>NPR FY25 due to Comm. Price</v>
      </c>
      <c r="K104" s="15" t="str">
        <f t="shared" si="100"/>
        <v>NPR FY25 due to Comm. Price
(FY24 Proj. to FY24 Budget)</v>
      </c>
      <c r="L104" s="15" t="str">
        <f t="shared" si="100"/>
        <v>NPR FY25 due to Comm. Price
(FY25 Budget to FY24 Proj.)</v>
      </c>
      <c r="M104" s="15" t="str">
        <f t="shared" si="100"/>
        <v>NPR FY24 @FY25 Utiliz.</v>
      </c>
      <c r="N104" s="15" t="str">
        <f t="shared" si="100"/>
        <v>NPR FY25 due to Utiliz.</v>
      </c>
      <c r="O104" s="15" t="str">
        <f t="shared" si="100"/>
        <v>NPR FY24 @FY25 Public Payer Prices</v>
      </c>
      <c r="P104" s="15" t="str">
        <f t="shared" si="100"/>
        <v>NPR FY25 due to Public Payer Prices</v>
      </c>
      <c r="Q104" s="15" t="str">
        <f t="shared" si="100"/>
        <v>NPR FY24 @FY25 Payer Mix</v>
      </c>
      <c r="R104" s="15" t="str">
        <f t="shared" si="100"/>
        <v>NPR FY25 due to Payer Mix</v>
      </c>
      <c r="S104" s="15" t="str">
        <f t="shared" si="100"/>
        <v>NPR FY25 due to all other</v>
      </c>
      <c r="T104" s="15" t="str">
        <f t="shared" si="100"/>
        <v>FY25
Comm Rate NPR Impact</v>
      </c>
      <c r="U104" s="16" t="str">
        <f t="shared" si="100"/>
        <v>FY25
Estimated AnnualizedComm Rate</v>
      </c>
      <c r="V104" s="16" t="str">
        <f t="shared" si="100"/>
        <v>FY25 Comm Rate (WAvg)</v>
      </c>
      <c r="W104" s="15" t="str">
        <f t="shared" si="100"/>
        <v>FY25 NPR Growth</v>
      </c>
      <c r="X104" s="16" t="str">
        <f t="shared" si="100"/>
        <v>FY25 NPR Growth
(WAvg)</v>
      </c>
    </row>
    <row r="105" spans="2:25" x14ac:dyDescent="0.3">
      <c r="B105" s="18" t="str">
        <f t="shared" ref="B105:B116" si="101">B88</f>
        <v>Medicaid</v>
      </c>
      <c r="C105" s="19">
        <f t="shared" ref="C105:F118" si="102">C36+C53+C71+C88</f>
        <v>7384946</v>
      </c>
      <c r="D105" s="19">
        <f t="shared" si="102"/>
        <v>7370006</v>
      </c>
      <c r="E105" s="19">
        <f t="shared" si="102"/>
        <v>7959360</v>
      </c>
      <c r="F105" s="20">
        <f t="shared" ref="F105:F116" si="103">E105-C105</f>
        <v>574414</v>
      </c>
      <c r="G105" s="126">
        <f>IFERROR(E105/C105-1,0%)</f>
        <v>7.7781746813043728E-2</v>
      </c>
      <c r="H105" s="21">
        <f t="shared" ref="H105:H118" si="104">IFERROR(C105/C$119,"")</f>
        <v>6.1375921591965255E-2</v>
      </c>
      <c r="I105" s="19">
        <f t="shared" ref="F105:S118" si="105">I36+I53+I71+I88</f>
        <v>7384946</v>
      </c>
      <c r="J105" s="22">
        <f t="shared" si="105"/>
        <v>0</v>
      </c>
      <c r="K105" s="19">
        <f t="shared" si="105"/>
        <v>0</v>
      </c>
      <c r="L105" s="19">
        <f t="shared" si="105"/>
        <v>0</v>
      </c>
      <c r="M105" s="23">
        <f t="shared" si="105"/>
        <v>7569569.6499999994</v>
      </c>
      <c r="N105" s="22">
        <f t="shared" si="105"/>
        <v>184623.64999999944</v>
      </c>
      <c r="O105" s="23">
        <f t="shared" si="105"/>
        <v>7384946</v>
      </c>
      <c r="P105" s="22">
        <f t="shared" si="105"/>
        <v>0</v>
      </c>
      <c r="Q105" s="23">
        <f t="shared" si="105"/>
        <v>7569569.6499999994</v>
      </c>
      <c r="R105" s="22">
        <f t="shared" si="105"/>
        <v>389790.35000000056</v>
      </c>
      <c r="S105" s="22">
        <f t="shared" si="105"/>
        <v>0</v>
      </c>
      <c r="T105" s="24">
        <f t="shared" ref="T105:T119" si="106">IFERROR(J105/C105,0%)</f>
        <v>0</v>
      </c>
      <c r="U105" s="25">
        <f t="shared" ref="U105:U119" si="107">T105/E$33</f>
        <v>0</v>
      </c>
      <c r="V105" s="26">
        <f t="shared" ref="V105:V118" si="108">IFERROR(T105*H105,0%)</f>
        <v>0</v>
      </c>
      <c r="W105" s="24">
        <f t="shared" ref="W105:W119" si="109">IFERROR((E105-C105)/C105,0%)</f>
        <v>7.7781746813043728E-2</v>
      </c>
      <c r="X105" s="25">
        <f t="shared" ref="X105:X119" si="110">IFERROR(W105*H105,0%)</f>
        <v>4.7739263936834656E-3</v>
      </c>
    </row>
    <row r="106" spans="2:25" x14ac:dyDescent="0.3">
      <c r="B106" s="18" t="str">
        <f t="shared" si="101"/>
        <v>Medicare - Traditional</v>
      </c>
      <c r="C106" s="19">
        <f t="shared" si="102"/>
        <v>40143187</v>
      </c>
      <c r="D106" s="19">
        <f t="shared" si="102"/>
        <v>41752688</v>
      </c>
      <c r="E106" s="19">
        <f t="shared" si="102"/>
        <v>41949692</v>
      </c>
      <c r="F106" s="20">
        <f t="shared" si="103"/>
        <v>1806505</v>
      </c>
      <c r="G106" s="126">
        <f t="shared" ref="G106:G119" si="111">IFERROR(E106/C106-1,0%)</f>
        <v>4.5001534133301435E-2</v>
      </c>
      <c r="H106" s="21">
        <f t="shared" si="104"/>
        <v>0.33362804518321443</v>
      </c>
      <c r="I106" s="19">
        <f t="shared" si="105"/>
        <v>40143187</v>
      </c>
      <c r="J106" s="22">
        <f t="shared" si="105"/>
        <v>0</v>
      </c>
      <c r="K106" s="19">
        <f t="shared" si="105"/>
        <v>0</v>
      </c>
      <c r="L106" s="19">
        <f t="shared" si="105"/>
        <v>0</v>
      </c>
      <c r="M106" s="23">
        <f t="shared" si="105"/>
        <v>41146766.674999997</v>
      </c>
      <c r="N106" s="22">
        <f t="shared" si="105"/>
        <v>1003579.6749999952</v>
      </c>
      <c r="O106" s="23">
        <f t="shared" si="105"/>
        <v>40437429</v>
      </c>
      <c r="P106" s="22">
        <f t="shared" si="105"/>
        <v>294242.00000000186</v>
      </c>
      <c r="Q106" s="23">
        <f t="shared" si="105"/>
        <v>41441008.674999997</v>
      </c>
      <c r="R106" s="22">
        <f t="shared" si="105"/>
        <v>508683.32500000298</v>
      </c>
      <c r="S106" s="22">
        <f t="shared" si="105"/>
        <v>0</v>
      </c>
      <c r="T106" s="24">
        <f t="shared" si="106"/>
        <v>0</v>
      </c>
      <c r="U106" s="25">
        <f t="shared" si="107"/>
        <v>0</v>
      </c>
      <c r="V106" s="26">
        <f t="shared" si="108"/>
        <v>0</v>
      </c>
      <c r="W106" s="24">
        <f t="shared" si="109"/>
        <v>4.5001534133301373E-2</v>
      </c>
      <c r="X106" s="25">
        <f t="shared" si="110"/>
        <v>1.5013773863139037E-2</v>
      </c>
    </row>
    <row r="107" spans="2:25" x14ac:dyDescent="0.3">
      <c r="B107" s="18" t="str">
        <f t="shared" si="101"/>
        <v>Medicare - Advantage</v>
      </c>
      <c r="C107" s="19">
        <f t="shared" si="102"/>
        <v>14290738</v>
      </c>
      <c r="D107" s="19">
        <f t="shared" si="102"/>
        <v>15325800</v>
      </c>
      <c r="E107" s="19">
        <f t="shared" si="102"/>
        <v>16178877</v>
      </c>
      <c r="F107" s="20">
        <f t="shared" si="103"/>
        <v>1888139</v>
      </c>
      <c r="G107" s="126">
        <f t="shared" si="111"/>
        <v>0.13212326753173986</v>
      </c>
      <c r="H107" s="21">
        <f t="shared" si="104"/>
        <v>0.11876961794701252</v>
      </c>
      <c r="I107" s="19">
        <f t="shared" si="105"/>
        <v>14290738</v>
      </c>
      <c r="J107" s="22">
        <f t="shared" si="105"/>
        <v>0</v>
      </c>
      <c r="K107" s="19">
        <f t="shared" si="105"/>
        <v>0</v>
      </c>
      <c r="L107" s="19">
        <f t="shared" si="105"/>
        <v>0</v>
      </c>
      <c r="M107" s="23">
        <f t="shared" si="105"/>
        <v>14648006.449999997</v>
      </c>
      <c r="N107" s="22">
        <f t="shared" si="105"/>
        <v>357268.44999999786</v>
      </c>
      <c r="O107" s="23">
        <f t="shared" si="105"/>
        <v>14453873</v>
      </c>
      <c r="P107" s="22">
        <f t="shared" si="105"/>
        <v>163135</v>
      </c>
      <c r="Q107" s="23">
        <f t="shared" si="105"/>
        <v>14811141.449999997</v>
      </c>
      <c r="R107" s="22">
        <f t="shared" si="105"/>
        <v>1367735.5500000021</v>
      </c>
      <c r="S107" s="22">
        <f t="shared" si="105"/>
        <v>0</v>
      </c>
      <c r="T107" s="24">
        <f t="shared" si="106"/>
        <v>0</v>
      </c>
      <c r="U107" s="25">
        <f t="shared" si="107"/>
        <v>0</v>
      </c>
      <c r="V107" s="26">
        <f t="shared" si="108"/>
        <v>0</v>
      </c>
      <c r="W107" s="24">
        <f t="shared" si="109"/>
        <v>0.13212326753173978</v>
      </c>
      <c r="X107" s="25">
        <f t="shared" si="110"/>
        <v>1.5692230006655657E-2</v>
      </c>
    </row>
    <row r="108" spans="2:25" x14ac:dyDescent="0.3">
      <c r="B108" s="18" t="str">
        <f t="shared" si="101"/>
        <v>Commercial</v>
      </c>
      <c r="C108" s="23">
        <f>SUM(C109:C113)</f>
        <v>54825983</v>
      </c>
      <c r="D108" s="23">
        <f>SUM(D109:D113)</f>
        <v>53626951</v>
      </c>
      <c r="E108" s="23">
        <f>SUM(E109:E113)</f>
        <v>56967238</v>
      </c>
      <c r="F108" s="20">
        <f t="shared" si="103"/>
        <v>2141255</v>
      </c>
      <c r="G108" s="126">
        <f t="shared" si="111"/>
        <v>3.9055478494567142E-2</v>
      </c>
      <c r="H108" s="21">
        <f t="shared" si="104"/>
        <v>0.45565603781130148</v>
      </c>
      <c r="I108" s="23">
        <f>SUM(I109:I113)</f>
        <v>57287592.899999999</v>
      </c>
      <c r="J108" s="22">
        <f>SUM(J109:J113)</f>
        <v>2461609.9000000013</v>
      </c>
      <c r="K108" s="23">
        <f>SUM(K109:K113)</f>
        <v>1384911.9000000013</v>
      </c>
      <c r="L108" s="23">
        <f>SUM(L109:L113)</f>
        <v>-537874.09999999858</v>
      </c>
      <c r="M108" s="23">
        <f>SUM(M109:M113)</f>
        <v>56154571.06000001</v>
      </c>
      <c r="N108" s="22">
        <f t="shared" ref="N108:N114" si="112">M108-C108</f>
        <v>1328588.0600000098</v>
      </c>
      <c r="O108" s="23">
        <f>SUM(O109:O113)</f>
        <v>54825983</v>
      </c>
      <c r="P108" s="22">
        <f t="shared" si="105"/>
        <v>0</v>
      </c>
      <c r="Q108" s="23">
        <f>SUM(Q109:Q113)</f>
        <v>58616180.959999993</v>
      </c>
      <c r="R108" s="22">
        <f>SUM(R109:R113)</f>
        <v>-1648942.9599999967</v>
      </c>
      <c r="S108" s="22">
        <f>SUM(S109:S113)</f>
        <v>0</v>
      </c>
      <c r="T108" s="24">
        <f t="shared" si="106"/>
        <v>4.4898600358884606E-2</v>
      </c>
      <c r="U108" s="25">
        <f t="shared" si="107"/>
        <v>4.4898600358884606E-2</v>
      </c>
      <c r="V108" s="26">
        <f t="shared" si="108"/>
        <v>2.0458318342802439E-2</v>
      </c>
      <c r="W108" s="24">
        <f t="shared" si="109"/>
        <v>3.9055478494567072E-2</v>
      </c>
      <c r="X108" s="25">
        <f t="shared" si="110"/>
        <v>1.7795864585658926E-2</v>
      </c>
    </row>
    <row r="109" spans="2:25" x14ac:dyDescent="0.3">
      <c r="B109" s="27" t="str">
        <f t="shared" si="101"/>
        <v>Blue Cross</v>
      </c>
      <c r="C109" s="28">
        <f t="shared" si="102"/>
        <v>27342340</v>
      </c>
      <c r="D109" s="28">
        <f t="shared" si="102"/>
        <v>26922726</v>
      </c>
      <c r="E109" s="28">
        <f t="shared" si="102"/>
        <v>28410207</v>
      </c>
      <c r="F109" s="22">
        <f t="shared" si="105"/>
        <v>1067867</v>
      </c>
      <c r="G109" s="320">
        <f t="shared" si="111"/>
        <v>3.9055435635721114E-2</v>
      </c>
      <c r="H109" s="30">
        <f t="shared" si="104"/>
        <v>0.22724083777739948</v>
      </c>
      <c r="I109" s="19">
        <f t="shared" si="105"/>
        <v>28569972.800000001</v>
      </c>
      <c r="J109" s="22">
        <f t="shared" si="105"/>
        <v>1227632.8000000007</v>
      </c>
      <c r="K109" s="19">
        <f t="shared" si="105"/>
        <v>850831.80000000075</v>
      </c>
      <c r="L109" s="19">
        <f t="shared" si="105"/>
        <v>-108083.19999999925</v>
      </c>
      <c r="M109" s="28">
        <f t="shared" si="105"/>
        <v>28025898.5</v>
      </c>
      <c r="N109" s="22">
        <f t="shared" si="105"/>
        <v>683558.49999999814</v>
      </c>
      <c r="O109" s="28">
        <f t="shared" si="105"/>
        <v>27342340</v>
      </c>
      <c r="P109" s="22">
        <f t="shared" si="105"/>
        <v>0</v>
      </c>
      <c r="Q109" s="23">
        <f t="shared" si="105"/>
        <v>29253531.299999997</v>
      </c>
      <c r="R109" s="22">
        <f t="shared" si="105"/>
        <v>-843324.29999999888</v>
      </c>
      <c r="S109" s="22">
        <f t="shared" si="105"/>
        <v>0</v>
      </c>
      <c r="T109" s="33">
        <f t="shared" si="106"/>
        <v>4.4898600485547349E-2</v>
      </c>
      <c r="U109" s="34">
        <f t="shared" si="107"/>
        <v>4.4898600485547349E-2</v>
      </c>
      <c r="V109" s="35">
        <f t="shared" si="108"/>
        <v>1.0202795589368535E-2</v>
      </c>
      <c r="W109" s="33">
        <f t="shared" si="109"/>
        <v>3.905543563572101E-2</v>
      </c>
      <c r="X109" s="34">
        <f t="shared" si="110"/>
        <v>8.8749899136225455E-3</v>
      </c>
    </row>
    <row r="110" spans="2:25" x14ac:dyDescent="0.3">
      <c r="B110" s="27" t="str">
        <f t="shared" si="101"/>
        <v>Cigna</v>
      </c>
      <c r="C110" s="28">
        <f t="shared" si="102"/>
        <v>6592010</v>
      </c>
      <c r="D110" s="28">
        <f t="shared" si="102"/>
        <v>6490844</v>
      </c>
      <c r="E110" s="28">
        <f t="shared" si="102"/>
        <v>6849463</v>
      </c>
      <c r="F110" s="29">
        <f t="shared" si="103"/>
        <v>257453</v>
      </c>
      <c r="G110" s="128">
        <f t="shared" si="111"/>
        <v>3.9055310899103635E-2</v>
      </c>
      <c r="H110" s="30">
        <f t="shared" si="104"/>
        <v>5.4785869645282557E-2</v>
      </c>
      <c r="I110" s="19">
        <f t="shared" si="105"/>
        <v>6887982</v>
      </c>
      <c r="J110" s="22">
        <f t="shared" si="105"/>
        <v>295972.00000000047</v>
      </c>
      <c r="K110" s="19">
        <f t="shared" si="105"/>
        <v>205128.00000000047</v>
      </c>
      <c r="L110" s="19">
        <f t="shared" si="105"/>
        <v>-26057.999999999534</v>
      </c>
      <c r="M110" s="28">
        <f t="shared" si="105"/>
        <v>6746721.6999999993</v>
      </c>
      <c r="N110" s="22">
        <f t="shared" si="105"/>
        <v>154711.69999999902</v>
      </c>
      <c r="O110" s="28">
        <f t="shared" si="105"/>
        <v>6592010</v>
      </c>
      <c r="P110" s="22">
        <f t="shared" si="105"/>
        <v>0</v>
      </c>
      <c r="Q110" s="23">
        <f t="shared" si="105"/>
        <v>7042693.7000000002</v>
      </c>
      <c r="R110" s="22">
        <f t="shared" si="105"/>
        <v>-193230.69999999949</v>
      </c>
      <c r="S110" s="22">
        <f t="shared" si="105"/>
        <v>0</v>
      </c>
      <c r="T110" s="33">
        <f t="shared" si="106"/>
        <v>4.4898596937808115E-2</v>
      </c>
      <c r="U110" s="34">
        <f t="shared" si="107"/>
        <v>4.4898596937808115E-2</v>
      </c>
      <c r="V110" s="35">
        <f t="shared" si="108"/>
        <v>2.4598086790908378E-3</v>
      </c>
      <c r="W110" s="33">
        <f t="shared" si="109"/>
        <v>3.9055310899103614E-2</v>
      </c>
      <c r="X110" s="34">
        <f t="shared" si="110"/>
        <v>2.1396791718742737E-3</v>
      </c>
    </row>
    <row r="111" spans="2:25" x14ac:dyDescent="0.3">
      <c r="B111" s="27" t="str">
        <f t="shared" si="101"/>
        <v>MVP</v>
      </c>
      <c r="C111" s="28">
        <f t="shared" si="102"/>
        <v>3548682</v>
      </c>
      <c r="D111" s="28">
        <f t="shared" si="102"/>
        <v>3494223</v>
      </c>
      <c r="E111" s="28">
        <f t="shared" si="102"/>
        <v>3687278</v>
      </c>
      <c r="F111" s="29">
        <f t="shared" si="103"/>
        <v>138596</v>
      </c>
      <c r="G111" s="128">
        <f t="shared" si="111"/>
        <v>3.9055626849630265E-2</v>
      </c>
      <c r="H111" s="30">
        <f t="shared" si="104"/>
        <v>2.9492920894319125E-2</v>
      </c>
      <c r="I111" s="19">
        <f t="shared" si="105"/>
        <v>3708012.85</v>
      </c>
      <c r="J111" s="22">
        <f t="shared" si="105"/>
        <v>159330.85000000009</v>
      </c>
      <c r="K111" s="19">
        <f t="shared" si="105"/>
        <v>110427.85000000009</v>
      </c>
      <c r="L111" s="19">
        <f t="shared" si="105"/>
        <v>-14027.149999999907</v>
      </c>
      <c r="M111" s="28">
        <f t="shared" si="105"/>
        <v>3631968.0749999997</v>
      </c>
      <c r="N111" s="22">
        <f t="shared" si="105"/>
        <v>83286.074999999721</v>
      </c>
      <c r="O111" s="28">
        <f t="shared" si="105"/>
        <v>3548682</v>
      </c>
      <c r="P111" s="22">
        <f t="shared" si="105"/>
        <v>0</v>
      </c>
      <c r="Q111" s="23">
        <f t="shared" si="105"/>
        <v>3791298.9249999998</v>
      </c>
      <c r="R111" s="22">
        <f t="shared" si="105"/>
        <v>-104020.92499999981</v>
      </c>
      <c r="S111" s="22">
        <f t="shared" si="105"/>
        <v>0</v>
      </c>
      <c r="T111" s="33">
        <f t="shared" si="106"/>
        <v>4.4898598972801761E-2</v>
      </c>
      <c r="U111" s="34">
        <f t="shared" si="107"/>
        <v>4.4898598972801761E-2</v>
      </c>
      <c r="V111" s="35">
        <f t="shared" si="108"/>
        <v>1.3241908277706002E-3</v>
      </c>
      <c r="W111" s="33">
        <f t="shared" si="109"/>
        <v>3.9055626849630369E-2</v>
      </c>
      <c r="X111" s="34">
        <f t="shared" si="110"/>
        <v>1.1518645131541945E-3</v>
      </c>
    </row>
    <row r="112" spans="2:25" x14ac:dyDescent="0.3">
      <c r="B112" s="27" t="str">
        <f t="shared" si="101"/>
        <v>Health Plans Inc (Incl NVRH ASO Plan)</v>
      </c>
      <c r="C112" s="28">
        <f t="shared" si="102"/>
        <v>3603260</v>
      </c>
      <c r="D112" s="28">
        <f t="shared" si="102"/>
        <v>3547963</v>
      </c>
      <c r="E112" s="28">
        <f t="shared" si="102"/>
        <v>3743988</v>
      </c>
      <c r="F112" s="29">
        <f t="shared" si="103"/>
        <v>140728</v>
      </c>
      <c r="G112" s="128">
        <f t="shared" si="111"/>
        <v>3.9055743965187073E-2</v>
      </c>
      <c r="H112" s="30">
        <f t="shared" si="104"/>
        <v>2.9946515957660992E-2</v>
      </c>
      <c r="I112" s="19">
        <f t="shared" si="105"/>
        <v>3765041.35</v>
      </c>
      <c r="J112" s="22">
        <f t="shared" si="105"/>
        <v>161781.35000000021</v>
      </c>
      <c r="K112" s="19">
        <f t="shared" si="105"/>
        <v>112125.35000000021</v>
      </c>
      <c r="L112" s="19">
        <f t="shared" si="105"/>
        <v>-14243.64999999979</v>
      </c>
      <c r="M112" s="28">
        <f t="shared" si="105"/>
        <v>3687827.0049999999</v>
      </c>
      <c r="N112" s="22">
        <f t="shared" si="105"/>
        <v>84567.004999999597</v>
      </c>
      <c r="O112" s="28">
        <f t="shared" si="105"/>
        <v>3603260</v>
      </c>
      <c r="P112" s="22">
        <f t="shared" si="105"/>
        <v>0</v>
      </c>
      <c r="Q112" s="23">
        <f t="shared" si="105"/>
        <v>3849608.355</v>
      </c>
      <c r="R112" s="22">
        <f t="shared" si="105"/>
        <v>-105620.35499999981</v>
      </c>
      <c r="S112" s="22">
        <f t="shared" si="105"/>
        <v>0</v>
      </c>
      <c r="T112" s="33">
        <f t="shared" si="106"/>
        <v>4.4898605707054229E-2</v>
      </c>
      <c r="U112" s="34">
        <f t="shared" si="107"/>
        <v>4.4898605707054229E-2</v>
      </c>
      <c r="V112" s="35">
        <f t="shared" si="108"/>
        <v>1.3445568122830284E-3</v>
      </c>
      <c r="W112" s="33">
        <f t="shared" si="109"/>
        <v>3.905574396518708E-2</v>
      </c>
      <c r="X112" s="34">
        <f t="shared" si="110"/>
        <v>1.1695834598917968E-3</v>
      </c>
    </row>
    <row r="113" spans="2:25" x14ac:dyDescent="0.3">
      <c r="B113" s="27" t="str">
        <f t="shared" si="101"/>
        <v>All other Commercial</v>
      </c>
      <c r="C113" s="28">
        <f t="shared" si="102"/>
        <v>13739691</v>
      </c>
      <c r="D113" s="28">
        <f t="shared" si="102"/>
        <v>13171195</v>
      </c>
      <c r="E113" s="28">
        <f t="shared" si="102"/>
        <v>14276302</v>
      </c>
      <c r="F113" s="29">
        <f t="shared" si="103"/>
        <v>536611</v>
      </c>
      <c r="G113" s="128">
        <f t="shared" si="111"/>
        <v>3.9055536256237477E-2</v>
      </c>
      <c r="H113" s="30">
        <f t="shared" si="104"/>
        <v>0.11418989353663936</v>
      </c>
      <c r="I113" s="19">
        <f t="shared" si="105"/>
        <v>14356583.9</v>
      </c>
      <c r="J113" s="22">
        <f t="shared" si="105"/>
        <v>616892.89999999991</v>
      </c>
      <c r="K113" s="19">
        <f t="shared" si="105"/>
        <v>106398.89999999991</v>
      </c>
      <c r="L113" s="19">
        <f t="shared" si="105"/>
        <v>-375462.10000000009</v>
      </c>
      <c r="M113" s="28">
        <f t="shared" si="105"/>
        <v>14062155.779999999</v>
      </c>
      <c r="N113" s="22">
        <f t="shared" si="105"/>
        <v>322464.77999999886</v>
      </c>
      <c r="O113" s="28">
        <f t="shared" si="105"/>
        <v>13739691</v>
      </c>
      <c r="P113" s="22">
        <f t="shared" si="105"/>
        <v>0</v>
      </c>
      <c r="Q113" s="23">
        <f t="shared" si="105"/>
        <v>14679048.679999998</v>
      </c>
      <c r="R113" s="22">
        <f t="shared" si="105"/>
        <v>-402746.67999999877</v>
      </c>
      <c r="S113" s="22">
        <f t="shared" si="105"/>
        <v>0</v>
      </c>
      <c r="T113" s="33">
        <f t="shared" si="106"/>
        <v>4.4898600703611159E-2</v>
      </c>
      <c r="U113" s="34">
        <f t="shared" si="107"/>
        <v>4.4898600703611159E-2</v>
      </c>
      <c r="V113" s="35">
        <f t="shared" si="108"/>
        <v>5.1269664342894396E-3</v>
      </c>
      <c r="W113" s="33">
        <f t="shared" si="109"/>
        <v>3.9055536256237491E-2</v>
      </c>
      <c r="X113" s="34">
        <f t="shared" si="110"/>
        <v>4.4597475271161173E-3</v>
      </c>
    </row>
    <row r="114" spans="2:25" x14ac:dyDescent="0.3">
      <c r="B114" s="11" t="str">
        <f t="shared" si="101"/>
        <v>Fixed Prospective Payments</v>
      </c>
      <c r="C114" s="19">
        <f>SUM(C115:C117)</f>
        <v>9457097</v>
      </c>
      <c r="D114" s="19">
        <f t="shared" ref="D114:F114" si="113">SUM(D115:D117)</f>
        <v>8525507</v>
      </c>
      <c r="E114" s="19">
        <f t="shared" si="113"/>
        <v>8667651</v>
      </c>
      <c r="F114" s="20">
        <f t="shared" si="113"/>
        <v>-789446</v>
      </c>
      <c r="G114" s="126">
        <f t="shared" si="111"/>
        <v>-8.3476567915080069E-2</v>
      </c>
      <c r="H114" s="21">
        <f t="shared" si="104"/>
        <v>7.8597466245468803E-2</v>
      </c>
      <c r="I114" s="19">
        <f>SUM(I115:I117)</f>
        <v>9457097</v>
      </c>
      <c r="J114" s="20">
        <f t="shared" ref="J114" si="114">SUM(J115:J117)</f>
        <v>0</v>
      </c>
      <c r="K114" s="19">
        <f t="shared" si="105"/>
        <v>0</v>
      </c>
      <c r="L114" s="19">
        <f t="shared" si="105"/>
        <v>0</v>
      </c>
      <c r="M114" s="19">
        <f>SUM(M115:M117)</f>
        <v>9457097</v>
      </c>
      <c r="N114" s="22">
        <f t="shared" si="112"/>
        <v>0</v>
      </c>
      <c r="O114" s="28">
        <f t="shared" si="105"/>
        <v>9457097</v>
      </c>
      <c r="P114" s="22">
        <f t="shared" si="105"/>
        <v>0</v>
      </c>
      <c r="Q114" s="28">
        <f t="shared" si="105"/>
        <v>9457097</v>
      </c>
      <c r="R114" s="22">
        <f t="shared" si="105"/>
        <v>-789446</v>
      </c>
      <c r="S114" s="22">
        <f t="shared" ref="S114" si="115">F114-R114-P114-N114-J114</f>
        <v>0</v>
      </c>
      <c r="T114" s="24">
        <f t="shared" si="106"/>
        <v>0</v>
      </c>
      <c r="U114" s="25">
        <f t="shared" si="107"/>
        <v>0</v>
      </c>
      <c r="V114" s="26">
        <f t="shared" si="108"/>
        <v>0</v>
      </c>
      <c r="W114" s="24">
        <f t="shared" si="109"/>
        <v>-8.3476567915080069E-2</v>
      </c>
      <c r="X114" s="25">
        <f t="shared" si="110"/>
        <v>-6.5610467289930899E-3</v>
      </c>
    </row>
    <row r="115" spans="2:25" x14ac:dyDescent="0.3">
      <c r="B115" s="27" t="str">
        <f t="shared" si="101"/>
        <v>FPP - Medicare</v>
      </c>
      <c r="C115" s="28">
        <f t="shared" si="102"/>
        <v>0</v>
      </c>
      <c r="D115" s="28">
        <f t="shared" si="102"/>
        <v>0</v>
      </c>
      <c r="E115" s="28">
        <f t="shared" si="102"/>
        <v>0</v>
      </c>
      <c r="F115" s="29">
        <f t="shared" si="103"/>
        <v>0</v>
      </c>
      <c r="G115" s="128">
        <f t="shared" si="111"/>
        <v>0</v>
      </c>
      <c r="H115" s="30">
        <f t="shared" si="104"/>
        <v>0</v>
      </c>
      <c r="I115" s="28">
        <f t="shared" ref="I115:L118" si="116">I46+I63+I81+I98</f>
        <v>0</v>
      </c>
      <c r="J115" s="22">
        <f t="shared" si="116"/>
        <v>0</v>
      </c>
      <c r="K115" s="19">
        <f t="shared" si="116"/>
        <v>0</v>
      </c>
      <c r="L115" s="19">
        <f t="shared" si="116"/>
        <v>0</v>
      </c>
      <c r="M115" s="28">
        <f t="shared" si="105"/>
        <v>0</v>
      </c>
      <c r="N115" s="22">
        <f t="shared" si="105"/>
        <v>0</v>
      </c>
      <c r="O115" s="28">
        <f t="shared" si="105"/>
        <v>0</v>
      </c>
      <c r="P115" s="22">
        <f t="shared" si="105"/>
        <v>0</v>
      </c>
      <c r="Q115" s="23">
        <f t="shared" si="105"/>
        <v>0</v>
      </c>
      <c r="R115" s="22">
        <f t="shared" si="105"/>
        <v>0</v>
      </c>
      <c r="S115" s="22">
        <f t="shared" si="105"/>
        <v>0</v>
      </c>
      <c r="T115" s="33">
        <f t="shared" si="106"/>
        <v>0</v>
      </c>
      <c r="U115" s="34">
        <f t="shared" si="107"/>
        <v>0</v>
      </c>
      <c r="V115" s="35">
        <f t="shared" si="108"/>
        <v>0</v>
      </c>
      <c r="W115" s="33">
        <f t="shared" si="109"/>
        <v>0</v>
      </c>
      <c r="X115" s="34">
        <f t="shared" si="110"/>
        <v>0</v>
      </c>
    </row>
    <row r="116" spans="2:25" x14ac:dyDescent="0.3">
      <c r="B116" s="27" t="str">
        <f t="shared" si="101"/>
        <v>FPP - Medicaid</v>
      </c>
      <c r="C116" s="28">
        <f t="shared" si="102"/>
        <v>9972097</v>
      </c>
      <c r="D116" s="28">
        <f t="shared" si="102"/>
        <v>9025507</v>
      </c>
      <c r="E116" s="28">
        <f t="shared" si="102"/>
        <v>9167651</v>
      </c>
      <c r="F116" s="29">
        <f t="shared" si="103"/>
        <v>-804446</v>
      </c>
      <c r="G116" s="128">
        <f t="shared" si="111"/>
        <v>-8.0669692643382862E-2</v>
      </c>
      <c r="H116" s="30">
        <f t="shared" si="104"/>
        <v>8.2877605818576325E-2</v>
      </c>
      <c r="I116" s="28">
        <f t="shared" si="116"/>
        <v>9972097</v>
      </c>
      <c r="J116" s="22">
        <f t="shared" si="116"/>
        <v>0</v>
      </c>
      <c r="K116" s="19">
        <f t="shared" si="116"/>
        <v>0</v>
      </c>
      <c r="L116" s="19">
        <f t="shared" si="116"/>
        <v>0</v>
      </c>
      <c r="M116" s="28">
        <f t="shared" si="105"/>
        <v>9972097</v>
      </c>
      <c r="N116" s="22">
        <f t="shared" si="105"/>
        <v>0</v>
      </c>
      <c r="O116" s="28">
        <f t="shared" si="105"/>
        <v>9972097</v>
      </c>
      <c r="P116" s="22">
        <f t="shared" si="105"/>
        <v>0</v>
      </c>
      <c r="Q116" s="23">
        <f t="shared" si="105"/>
        <v>9972097</v>
      </c>
      <c r="R116" s="22">
        <f t="shared" si="105"/>
        <v>-804446</v>
      </c>
      <c r="S116" s="22">
        <f t="shared" si="105"/>
        <v>0</v>
      </c>
      <c r="T116" s="33">
        <f t="shared" si="106"/>
        <v>0</v>
      </c>
      <c r="U116" s="34">
        <f t="shared" si="107"/>
        <v>0</v>
      </c>
      <c r="V116" s="35">
        <f t="shared" si="108"/>
        <v>0</v>
      </c>
      <c r="W116" s="33">
        <f t="shared" si="109"/>
        <v>-8.0669692643382834E-2</v>
      </c>
      <c r="X116" s="34">
        <f t="shared" si="110"/>
        <v>-6.685710988403989E-3</v>
      </c>
    </row>
    <row r="117" spans="2:25" outlineLevel="1" x14ac:dyDescent="0.3">
      <c r="B117" s="27" t="s">
        <v>85</v>
      </c>
      <c r="C117" s="28">
        <f t="shared" si="102"/>
        <v>-515000</v>
      </c>
      <c r="D117" s="28">
        <f t="shared" si="102"/>
        <v>-500000</v>
      </c>
      <c r="E117" s="28">
        <f t="shared" si="102"/>
        <v>-500000</v>
      </c>
      <c r="F117" s="29">
        <f t="shared" si="102"/>
        <v>15000</v>
      </c>
      <c r="G117" s="128">
        <f t="shared" si="111"/>
        <v>-2.9126213592232997E-2</v>
      </c>
      <c r="H117" s="30">
        <f t="shared" si="104"/>
        <v>-4.280139573107522E-3</v>
      </c>
      <c r="I117" s="28">
        <f t="shared" si="116"/>
        <v>-515000</v>
      </c>
      <c r="J117" s="22">
        <f t="shared" si="116"/>
        <v>0</v>
      </c>
      <c r="K117" s="19">
        <f t="shared" si="116"/>
        <v>0</v>
      </c>
      <c r="L117" s="19">
        <f t="shared" si="116"/>
        <v>0</v>
      </c>
      <c r="M117" s="28">
        <f t="shared" si="105"/>
        <v>-515000</v>
      </c>
      <c r="N117" s="22">
        <f t="shared" si="105"/>
        <v>0</v>
      </c>
      <c r="O117" s="28">
        <f t="shared" si="105"/>
        <v>-515000</v>
      </c>
      <c r="P117" s="22">
        <f t="shared" si="105"/>
        <v>0</v>
      </c>
      <c r="Q117" s="23">
        <f t="shared" si="105"/>
        <v>-515000</v>
      </c>
      <c r="R117" s="22">
        <f t="shared" si="105"/>
        <v>15000</v>
      </c>
      <c r="S117" s="22">
        <f t="shared" si="105"/>
        <v>0</v>
      </c>
      <c r="T117" s="33">
        <f t="shared" si="106"/>
        <v>0</v>
      </c>
      <c r="U117" s="34">
        <f t="shared" si="107"/>
        <v>0</v>
      </c>
      <c r="V117" s="35">
        <f t="shared" si="108"/>
        <v>0</v>
      </c>
      <c r="W117" s="33">
        <f t="shared" si="109"/>
        <v>-2.9126213592233011E-2</v>
      </c>
      <c r="X117" s="34">
        <f t="shared" si="110"/>
        <v>1.2466425941089871E-4</v>
      </c>
      <c r="Y117" s="1"/>
    </row>
    <row r="118" spans="2:25" x14ac:dyDescent="0.3">
      <c r="B118" s="36" t="str">
        <f t="shared" ref="B118" si="117">B101</f>
        <v>Other (Bad Debt, Free Care, DSH)</v>
      </c>
      <c r="C118" s="37">
        <f t="shared" si="102"/>
        <v>-5778772</v>
      </c>
      <c r="D118" s="37">
        <f>D49+D66+D84+D101</f>
        <v>-6397052</v>
      </c>
      <c r="E118" s="37">
        <f>E49+E66+E84+E101</f>
        <v>-6698350</v>
      </c>
      <c r="F118" s="38">
        <f>E118-C118</f>
        <v>-919578</v>
      </c>
      <c r="G118" s="129">
        <f t="shared" si="111"/>
        <v>0.15913034810856019</v>
      </c>
      <c r="H118" s="39">
        <f t="shared" si="104"/>
        <v>-4.8027088778962529E-2</v>
      </c>
      <c r="I118" s="37">
        <f>C118</f>
        <v>-5778772</v>
      </c>
      <c r="J118" s="40">
        <f t="shared" si="116"/>
        <v>-288938.60000000056</v>
      </c>
      <c r="K118" s="37">
        <f t="shared" si="116"/>
        <v>-907218.60000000056</v>
      </c>
      <c r="L118" s="37">
        <f t="shared" si="116"/>
        <v>12359.399999999441</v>
      </c>
      <c r="M118" s="82">
        <f t="shared" si="105"/>
        <v>-5923241.2999999998</v>
      </c>
      <c r="N118" s="40">
        <f t="shared" si="105"/>
        <v>-144469.29999999981</v>
      </c>
      <c r="O118" s="37">
        <f>O49+O66+O84+O101</f>
        <v>-5778772</v>
      </c>
      <c r="P118" s="40">
        <f t="shared" si="105"/>
        <v>0</v>
      </c>
      <c r="Q118" s="41">
        <f t="shared" si="105"/>
        <v>-6212179.9000000004</v>
      </c>
      <c r="R118" s="40">
        <f t="shared" si="105"/>
        <v>-486170.09999999963</v>
      </c>
      <c r="S118" s="40">
        <f t="shared" si="105"/>
        <v>0</v>
      </c>
      <c r="T118" s="42">
        <f t="shared" si="106"/>
        <v>5.00000000000001E-2</v>
      </c>
      <c r="U118" s="43">
        <f t="shared" si="107"/>
        <v>5.00000000000001E-2</v>
      </c>
      <c r="V118" s="44">
        <f t="shared" si="108"/>
        <v>-2.4013544389481314E-3</v>
      </c>
      <c r="W118" s="42">
        <f t="shared" si="109"/>
        <v>0.15913034810856008</v>
      </c>
      <c r="X118" s="43">
        <f t="shared" si="110"/>
        <v>-7.6425673560370274E-3</v>
      </c>
    </row>
    <row r="119" spans="2:25" x14ac:dyDescent="0.3">
      <c r="B119" s="3" t="s">
        <v>97</v>
      </c>
      <c r="C119" s="45">
        <f>SUM(C105,C106,C107,C108,C114,C118)</f>
        <v>120323179</v>
      </c>
      <c r="D119" s="45">
        <f>SUM(D105,D106,D107,D108,D114,D118)</f>
        <v>120203900</v>
      </c>
      <c r="E119" s="45">
        <f>SUM(E105,E106,E107,E108,E114,E118)</f>
        <v>125024468</v>
      </c>
      <c r="F119" s="45">
        <f>E119-C119</f>
        <v>4701289</v>
      </c>
      <c r="G119" s="131">
        <f t="shared" si="111"/>
        <v>3.9072180764107012E-2</v>
      </c>
      <c r="H119" s="46">
        <f>SUM(H118,H114,H108,H107,H106,H105)</f>
        <v>1</v>
      </c>
      <c r="I119" s="45">
        <f>SUM(I105:I118)-I108-I114</f>
        <v>122784788.90000001</v>
      </c>
      <c r="J119" s="45">
        <f>SUM(J105,J106,J107,J108,J114,J118)</f>
        <v>2172671.3000000007</v>
      </c>
      <c r="K119" s="45">
        <f>SUM(K109:K113)</f>
        <v>1384911.9000000013</v>
      </c>
      <c r="L119" s="45">
        <f>SUM(L109:L113)</f>
        <v>-537874.09999999858</v>
      </c>
      <c r="M119" s="45">
        <f>SUM(M105:M118)-M108-M114</f>
        <v>123052769.53499997</v>
      </c>
      <c r="N119" s="45">
        <f>SUM(N105,N106,N107,N108,N114,N118)</f>
        <v>2729590.5350000025</v>
      </c>
      <c r="O119" s="45">
        <f>SUM(O105:O118)-O108-O114</f>
        <v>120780556</v>
      </c>
      <c r="P119" s="45">
        <f>SUM(P105,P106,P107,P108,P114,P118)</f>
        <v>457377.00000000186</v>
      </c>
      <c r="Q119" s="45">
        <f>SUM(Q105:Q118)-Q108-Q114</f>
        <v>125682817.83499998</v>
      </c>
      <c r="R119" s="45">
        <f>SUM(R105,R106,R107,R108,R114,R118)</f>
        <v>-658349.83499999065</v>
      </c>
      <c r="S119" s="45">
        <f>SUM(S105,S106,S107,S108,S114,S118)</f>
        <v>0</v>
      </c>
      <c r="T119" s="47">
        <f t="shared" si="106"/>
        <v>1.805696390385431E-2</v>
      </c>
      <c r="U119" s="48">
        <f t="shared" si="107"/>
        <v>1.805696390385431E-2</v>
      </c>
      <c r="V119" s="49">
        <f>SUM(V105:V108,V114,V118)</f>
        <v>1.8056963903854306E-2</v>
      </c>
      <c r="W119" s="50">
        <f t="shared" si="109"/>
        <v>3.907218076410697E-2</v>
      </c>
      <c r="X119" s="51">
        <f t="shared" si="110"/>
        <v>3.907218076410697E-2</v>
      </c>
    </row>
    <row r="120" spans="2:25" ht="15" thickBot="1" x14ac:dyDescent="0.35">
      <c r="B120" s="1"/>
      <c r="C120" s="100"/>
      <c r="D120" s="108"/>
      <c r="E120" s="108"/>
      <c r="F120" s="98"/>
      <c r="G120" s="98"/>
      <c r="H120" s="60"/>
      <c r="I120" s="59"/>
      <c r="J120" s="59"/>
      <c r="K120" s="59"/>
      <c r="L120" s="59"/>
      <c r="M120" s="59"/>
      <c r="N120" s="59"/>
      <c r="O120" s="59"/>
      <c r="P120" s="59"/>
      <c r="Q120" s="59"/>
      <c r="R120" s="59"/>
      <c r="S120" s="59"/>
      <c r="T120" s="49"/>
      <c r="U120" s="49"/>
      <c r="V120" s="49"/>
      <c r="W120" s="51"/>
      <c r="X120" s="51"/>
    </row>
    <row r="121" spans="2:25" x14ac:dyDescent="0.3">
      <c r="C121" s="87"/>
      <c r="F121" s="87"/>
      <c r="G121" s="87"/>
      <c r="N121" s="109"/>
    </row>
    <row r="122" spans="2:25" ht="15" thickBot="1" x14ac:dyDescent="0.35">
      <c r="B122" s="61" t="s">
        <v>6</v>
      </c>
      <c r="C122" s="87"/>
      <c r="D122" s="53"/>
      <c r="E122" s="87"/>
      <c r="I122" s="123"/>
      <c r="J122" s="119" t="s">
        <v>0</v>
      </c>
      <c r="K122" s="123"/>
      <c r="L122" s="119" t="s">
        <v>1</v>
      </c>
      <c r="M122" s="119" t="s">
        <v>2</v>
      </c>
      <c r="N122" s="110"/>
    </row>
    <row r="123" spans="2:25" x14ac:dyDescent="0.3">
      <c r="B123" s="3" t="s">
        <v>98</v>
      </c>
      <c r="I123" s="123"/>
      <c r="J123" s="123"/>
      <c r="K123" s="123"/>
      <c r="L123" s="123"/>
      <c r="M123" s="123"/>
    </row>
    <row r="124" spans="2:25" x14ac:dyDescent="0.3">
      <c r="I124" s="120" t="s">
        <v>3</v>
      </c>
      <c r="J124" s="124">
        <f>P105/C105</f>
        <v>0</v>
      </c>
      <c r="K124" s="123"/>
      <c r="L124" s="124">
        <f>N105/C105</f>
        <v>2.4999999999999925E-2</v>
      </c>
      <c r="M124" s="124">
        <f>IFERROR(R105/C105,0%)</f>
        <v>5.2781746813043803E-2</v>
      </c>
    </row>
    <row r="125" spans="2:25" ht="28.8" x14ac:dyDescent="0.3">
      <c r="I125" s="120" t="s">
        <v>66</v>
      </c>
      <c r="J125" s="124">
        <f>+P106/C106</f>
        <v>7.3298116564587124E-3</v>
      </c>
      <c r="K125" s="123"/>
      <c r="L125" s="124">
        <f>N106/C106</f>
        <v>2.499999999999988E-2</v>
      </c>
      <c r="M125" s="124">
        <f t="shared" ref="M125:M127" si="118">IFERROR(R106/C106,0%)</f>
        <v>1.2671722476842782E-2</v>
      </c>
    </row>
    <row r="126" spans="2:25" ht="28.8" x14ac:dyDescent="0.3">
      <c r="E126" s="321"/>
      <c r="I126" s="120" t="s">
        <v>67</v>
      </c>
      <c r="J126" s="124">
        <f>+P107/C107</f>
        <v>1.141543564790006E-2</v>
      </c>
      <c r="K126" s="123"/>
      <c r="L126" s="124">
        <f>N107/C107</f>
        <v>2.4999999999999849E-2</v>
      </c>
      <c r="M126" s="124">
        <f t="shared" si="118"/>
        <v>9.5707831883839883E-2</v>
      </c>
    </row>
    <row r="127" spans="2:25" x14ac:dyDescent="0.3">
      <c r="I127" s="120" t="s">
        <v>4</v>
      </c>
      <c r="J127" s="124">
        <f>J108/C108</f>
        <v>4.4898600358884606E-2</v>
      </c>
      <c r="K127" s="123"/>
      <c r="L127" s="124">
        <f>N108/C108</f>
        <v>2.4232817859371713E-2</v>
      </c>
      <c r="M127" s="124">
        <f>IFERROR(R108/C108,0%)</f>
        <v>-3.007593972368898E-2</v>
      </c>
    </row>
    <row r="128" spans="2:25" x14ac:dyDescent="0.3">
      <c r="I128" s="122" t="s">
        <v>5</v>
      </c>
      <c r="J128" s="124">
        <f>P114/C114</f>
        <v>0</v>
      </c>
      <c r="K128" s="123"/>
      <c r="L128" s="124">
        <f>N114/C114</f>
        <v>0</v>
      </c>
      <c r="M128" s="124">
        <f>IFERROR(R114/C114,0%)</f>
        <v>-8.3476567915080069E-2</v>
      </c>
    </row>
    <row r="129" spans="9:13" x14ac:dyDescent="0.3">
      <c r="I129" s="134" t="s">
        <v>119</v>
      </c>
      <c r="J129" s="135">
        <f>SUM(J108,P105:P107,P114)/SUM(C105:C108,C114)</f>
        <v>2.3147832978412865E-2</v>
      </c>
      <c r="K129" s="134"/>
      <c r="L129" s="135">
        <f>SUM(N105:N108,N114)/SUM(C105:C108,C114)</f>
        <v>2.2791557245613134E-2</v>
      </c>
      <c r="M129" s="135">
        <f>SUM(R105:R108,R114)/SUM(C105:C108,C114)</f>
        <v>-1.3654010396713927E-3</v>
      </c>
    </row>
  </sheetData>
  <mergeCells count="16">
    <mergeCell ref="C22:X22"/>
    <mergeCell ref="C23:X23"/>
    <mergeCell ref="B26:X26"/>
    <mergeCell ref="B29:X29"/>
    <mergeCell ref="C15:X15"/>
    <mergeCell ref="C17:X17"/>
    <mergeCell ref="C18:X18"/>
    <mergeCell ref="C19:X19"/>
    <mergeCell ref="C20:X20"/>
    <mergeCell ref="C21:X21"/>
    <mergeCell ref="C3:X3"/>
    <mergeCell ref="C4:X4"/>
    <mergeCell ref="C6:X6"/>
    <mergeCell ref="C7:X7"/>
    <mergeCell ref="C9:X9"/>
    <mergeCell ref="C13:X13"/>
  </mergeCells>
  <dataValidations count="1">
    <dataValidation type="list" allowBlank="1" showInputMessage="1" showErrorMessage="1" sqref="D33" xr:uid="{E0E3000D-48E9-44BB-B7EE-E9A5DB4D117E}">
      <formula1>$AN$38:$AN$50</formula1>
    </dataValidation>
  </dataValidations>
  <pageMargins left="0.7" right="0.7" top="0.75" bottom="0.75" header="0.3" footer="0.3"/>
  <pageSetup scale="31" fitToHeight="0" orientation="landscape"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18dbc17e-cec9-4211-a89f-0bf74a616302">
      <UserInfo>
        <DisplayName>Runia, Emma</DisplayName>
        <AccountId>444</AccountId>
        <AccountType/>
      </UserInfo>
    </SharedWithUsers>
    <TaxCatchAll xmlns="18dbc17e-cec9-4211-a89f-0bf74a616302" xsi:nil="true"/>
    <lcf76f155ced4ddcb4097134ff3c332f xmlns="2819d22d-c924-42b3-954a-d3b43813cc67">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8CAE338EA9D064E9C17BF7952C6204F" ma:contentTypeVersion="17" ma:contentTypeDescription="Create a new document." ma:contentTypeScope="" ma:versionID="d175c38aaee3ac6428a490f41afbe164">
  <xsd:schema xmlns:xsd="http://www.w3.org/2001/XMLSchema" xmlns:xs="http://www.w3.org/2001/XMLSchema" xmlns:p="http://schemas.microsoft.com/office/2006/metadata/properties" xmlns:ns2="2819d22d-c924-42b3-954a-d3b43813cc67" xmlns:ns3="18dbc17e-cec9-4211-a89f-0bf74a616302" targetNamespace="http://schemas.microsoft.com/office/2006/metadata/properties" ma:root="true" ma:fieldsID="a5b784b79ee7d46f29d38b4b483c1c3b" ns2:_="" ns3:_="">
    <xsd:import namespace="2819d22d-c924-42b3-954a-d3b43813cc67"/>
    <xsd:import namespace="18dbc17e-cec9-4211-a89f-0bf74a61630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19d22d-c924-42b3-954a-d3b43813cc6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0b405ef0-1b2e-414d-886f-c62305e7680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8dbc17e-cec9-4211-a89f-0bf74a61630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cb61913b-1a94-4df5-bbf5-603f3215decd}" ma:internalName="TaxCatchAll" ma:showField="CatchAllData" ma:web="18dbc17e-cec9-4211-a89f-0bf74a61630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7AD8C26-1B99-4372-B856-B4265A31C946}">
  <ds:schemaRefs>
    <ds:schemaRef ds:uri="http://schemas.openxmlformats.org/package/2006/metadata/core-properties"/>
    <ds:schemaRef ds:uri="http://purl.org/dc/elements/1.1/"/>
    <ds:schemaRef ds:uri="http://schemas.microsoft.com/office/infopath/2007/PartnerControls"/>
    <ds:schemaRef ds:uri="http://purl.org/dc/terms/"/>
    <ds:schemaRef ds:uri="http://schemas.microsoft.com/office/2006/documentManagement/types"/>
    <ds:schemaRef ds:uri="18dbc17e-cec9-4211-a89f-0bf74a616302"/>
    <ds:schemaRef ds:uri="2819d22d-c924-42b3-954a-d3b43813cc67"/>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31C9D401-D829-44C2-B147-A9BCC6BF06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19d22d-c924-42b3-954a-d3b43813cc67"/>
    <ds:schemaRef ds:uri="18dbc17e-cec9-4211-a89f-0bf74a6163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AB374AF-A70D-45CE-BF0E-AB343289078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vt:i4>
      </vt:variant>
    </vt:vector>
  </HeadingPairs>
  <TitlesOfParts>
    <vt:vector size="18" baseType="lpstr">
      <vt:lpstr>BMH</vt:lpstr>
      <vt:lpstr>CVMC</vt:lpstr>
      <vt:lpstr>Copley-V2</vt:lpstr>
      <vt:lpstr>GCH-V2</vt:lpstr>
      <vt:lpstr>GMC-V2</vt:lpstr>
      <vt:lpstr>MAHHC-V2</vt:lpstr>
      <vt:lpstr>NCH-V2</vt:lpstr>
      <vt:lpstr>NVRH</vt:lpstr>
      <vt:lpstr>NVRH-V2</vt:lpstr>
      <vt:lpstr>NMC</vt:lpstr>
      <vt:lpstr>PH</vt:lpstr>
      <vt:lpstr>RRMC-V2 </vt:lpstr>
      <vt:lpstr>SH-V2</vt:lpstr>
      <vt:lpstr>SVMC-V3</vt:lpstr>
      <vt:lpstr>UVMMC</vt:lpstr>
      <vt:lpstr>'NCH-V2'!Print_Area</vt:lpstr>
      <vt:lpstr>UVMMC!Print_Area</vt:lpstr>
      <vt:lpstr>UVMMC!Print_Titles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Berube, Alena</dc:creator>
  <cp:keywords/>
  <dc:description/>
  <cp:lastModifiedBy>Alena Berube</cp:lastModifiedBy>
  <cp:revision/>
  <dcterms:created xsi:type="dcterms:W3CDTF">2024-07-10T13:59:07Z</dcterms:created>
  <dcterms:modified xsi:type="dcterms:W3CDTF">2024-08-14T10:27:25Z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0x010100D8CAE338EA9D064E9C17BF7952C6204F</vt:lpwstr>
  </property>
  <property fmtid="{D5CDD505-2E9C-101B-9397-08002B2CF9AE}" pid="3" name="MediaServiceImageTags">
    <vt:lpwstr/>
  </property>
</Properties>
</file>